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SNE_direct_24hr_CI_forecasts" sheetId="1" r:id="rId4"/>
    <sheet state="visible" name="ISNE_direct_96hr_CI_forecasts" sheetId="2" r:id="rId5"/>
    <sheet state="visible" name="ISNE direct - contrast 1 to 4 d" sheetId="3" r:id="rId6"/>
    <sheet state="visible" name="ISNE direct - PLOT contrast 1 t" sheetId="4" r:id="rId7"/>
    <sheet state="visible" name="ISNE_lifecycle_24hr_CI_forecast" sheetId="5" r:id="rId8"/>
  </sheets>
  <definedNames/>
  <calcPr/>
</workbook>
</file>

<file path=xl/sharedStrings.xml><?xml version="1.0" encoding="utf-8"?>
<sst xmlns="http://schemas.openxmlformats.org/spreadsheetml/2006/main" count="27" uniqueCount="18">
  <si>
    <t>datetime</t>
  </si>
  <si>
    <t>carbon_intensity_actual</t>
  </si>
  <si>
    <t>avg_carbon_intensity_forecast</t>
  </si>
  <si>
    <t>error</t>
  </si>
  <si>
    <t>daily mape</t>
  </si>
  <si>
    <t>date - 24h pred</t>
  </si>
  <si>
    <t>daily mape - 24</t>
  </si>
  <si>
    <t>date - 48h pred</t>
  </si>
  <si>
    <t>daily mape - 48</t>
  </si>
  <si>
    <t>date - 72h pred</t>
  </si>
  <si>
    <t>daily mape - 72</t>
  </si>
  <si>
    <t>date - 96h pred</t>
  </si>
  <si>
    <t>daily mape - 96</t>
  </si>
  <si>
    <t>date</t>
  </si>
  <si>
    <t>daily mape - 24h pred</t>
  </si>
  <si>
    <t>daily mape - 48h pred</t>
  </si>
  <si>
    <t>daily mape - 72h pred</t>
  </si>
  <si>
    <t>daily mape - 96h pred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</si>
</sst>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164" xfId="0" applyAlignment="1" applyFont="1" applyNumberFormat="1">
      <alignment readingOrder="0"/>
    </xf>
    <xf borderId="0" fillId="0" fontId="1" numFmtId="164" xfId="0" applyFont="1" applyNumberFormat="1"/>
    <xf borderId="0" fillId="0" fontId="1" numFmtId="11" xfId="0" applyAlignment="1" applyFont="1" applyNumberFormat="1">
      <alignment readingOrder="0"/>
    </xf>
    <xf borderId="0" fillId="0" fontId="1" numFmtId="11" xfId="0" applyFont="1" applyNumberFormat="1"/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0" fillId="0" fontId="2" numFmtId="164" xfId="0" applyAlignment="1" applyFont="1" applyNumberFormat="1">
      <alignment horizontal="right" vertical="bottom"/>
    </xf>
    <xf borderId="0" fillId="0" fontId="2" numFmtId="0" xfId="0" applyAlignment="1" applyFont="1">
      <alignment horizontal="right" vertical="bottom"/>
    </xf>
    <xf borderId="0" fillId="0" fontId="2" numFmtId="11" xfId="0" applyAlignment="1" applyFont="1" applyNumberFormat="1">
      <alignment horizontal="right" vertical="bottom"/>
    </xf>
    <xf borderId="0" fillId="0" fontId="2" numFmtId="11" xfId="0" applyAlignment="1" applyFont="1" applyNumberFormat="1">
      <alignment vertical="bottom"/>
    </xf>
    <xf borderId="0" fillId="0" fontId="2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2" t="str">
        <f>IFERROR(__xludf.DUMMYFUNCTION("FILTER(A:A, MOD(ROW(A:A), 24) = 1)
"),"datetime")</f>
        <v>datetime</v>
      </c>
      <c r="H1" s="2" t="str">
        <f>IFERROR(__xludf.DUMMYFUNCTION("FILTER(E:E, MOD(ROW(E:E), 24) = 1)
"),"daily mape")</f>
        <v>daily mape</v>
      </c>
    </row>
    <row r="2">
      <c r="A2" s="3">
        <v>44743.0</v>
      </c>
      <c r="B2" s="1">
        <v>270.3</v>
      </c>
      <c r="C2" s="1">
        <v>268.57235</v>
      </c>
      <c r="D2" s="1">
        <v>0.00643271729200731</v>
      </c>
      <c r="G2" s="4">
        <f>IFERROR(__xludf.DUMMYFUNCTION("""COMPUTED_VALUE"""),44743.958333333336)</f>
        <v>44743.95833</v>
      </c>
      <c r="H2" s="2">
        <f>IFERROR(__xludf.DUMMYFUNCTION("""COMPUTED_VALUE"""),0.0287992544809245)</f>
        <v>0.02879925448</v>
      </c>
    </row>
    <row r="3">
      <c r="A3" s="3">
        <v>44743.041666666664</v>
      </c>
      <c r="B3" s="1">
        <v>274.48</v>
      </c>
      <c r="C3" s="1">
        <v>267.41077</v>
      </c>
      <c r="D3" s="1">
        <v>0.0264358462450858</v>
      </c>
      <c r="G3" s="4">
        <f>IFERROR(__xludf.DUMMYFUNCTION("""COMPUTED_VALUE"""),44744.958333333336)</f>
        <v>44744.95833</v>
      </c>
      <c r="H3" s="2">
        <f>IFERROR(__xludf.DUMMYFUNCTION("""COMPUTED_VALUE"""),0.05243710268669477)</f>
        <v>0.05243710269</v>
      </c>
    </row>
    <row r="4">
      <c r="A4" s="3">
        <v>44743.083333333336</v>
      </c>
      <c r="B4" s="1">
        <v>283.87</v>
      </c>
      <c r="C4" s="1">
        <v>264.15955</v>
      </c>
      <c r="D4" s="1">
        <v>0.0746157010034275</v>
      </c>
      <c r="G4" s="4">
        <f>IFERROR(__xludf.DUMMYFUNCTION("""COMPUTED_VALUE"""),44745.958333333336)</f>
        <v>44745.95833</v>
      </c>
      <c r="H4" s="2">
        <f>IFERROR(__xludf.DUMMYFUNCTION("""COMPUTED_VALUE"""),0.0452097778220503)</f>
        <v>0.04520977782</v>
      </c>
    </row>
    <row r="5">
      <c r="A5" s="3">
        <v>44743.125</v>
      </c>
      <c r="B5" s="1">
        <v>275.9</v>
      </c>
      <c r="C5" s="1">
        <v>257.80315</v>
      </c>
      <c r="D5" s="1">
        <v>0.0701963882132548</v>
      </c>
      <c r="G5" s="4">
        <f>IFERROR(__xludf.DUMMYFUNCTION("""COMPUTED_VALUE"""),44746.958333333336)</f>
        <v>44746.95833</v>
      </c>
      <c r="H5" s="2">
        <f>IFERROR(__xludf.DUMMYFUNCTION("""COMPUTED_VALUE"""),0.05821487852882373)</f>
        <v>0.05821487853</v>
      </c>
    </row>
    <row r="6">
      <c r="A6" s="3">
        <v>44743.166666666664</v>
      </c>
      <c r="B6" s="1">
        <v>262.15</v>
      </c>
      <c r="C6" s="1">
        <v>251.93573</v>
      </c>
      <c r="D6" s="1">
        <v>0.0405431575743542</v>
      </c>
      <c r="G6" s="4">
        <f>IFERROR(__xludf.DUMMYFUNCTION("""COMPUTED_VALUE"""),44747.958333333336)</f>
        <v>44747.95833</v>
      </c>
      <c r="H6" s="2">
        <f>IFERROR(__xludf.DUMMYFUNCTION("""COMPUTED_VALUE"""),0.05096094285528457)</f>
        <v>0.05096094286</v>
      </c>
    </row>
    <row r="7">
      <c r="A7" s="3">
        <v>44743.208333333336</v>
      </c>
      <c r="B7" s="1">
        <v>254.36</v>
      </c>
      <c r="C7" s="1">
        <v>247.17662</v>
      </c>
      <c r="D7" s="1">
        <v>0.0290617292201827</v>
      </c>
      <c r="G7" s="4">
        <f>IFERROR(__xludf.DUMMYFUNCTION("""COMPUTED_VALUE"""),44748.958333333336)</f>
        <v>44748.95833</v>
      </c>
      <c r="H7" s="2">
        <f>IFERROR(__xludf.DUMMYFUNCTION("""COMPUTED_VALUE"""),0.05234270148910911)</f>
        <v>0.05234270149</v>
      </c>
    </row>
    <row r="8">
      <c r="A8" s="3">
        <v>44743.25</v>
      </c>
      <c r="B8" s="1">
        <v>248.41</v>
      </c>
      <c r="C8" s="1">
        <v>242.96258</v>
      </c>
      <c r="D8" s="1">
        <v>0.0224208188767175</v>
      </c>
      <c r="G8" s="4">
        <f>IFERROR(__xludf.DUMMYFUNCTION("""COMPUTED_VALUE"""),44749.958333333336)</f>
        <v>44749.95833</v>
      </c>
      <c r="H8" s="2">
        <f>IFERROR(__xludf.DUMMYFUNCTION("""COMPUTED_VALUE"""),0.04514492061375813)</f>
        <v>0.04514492061</v>
      </c>
    </row>
    <row r="9">
      <c r="A9" s="3">
        <v>44743.291666666664</v>
      </c>
      <c r="B9" s="1">
        <v>241.6</v>
      </c>
      <c r="C9" s="1">
        <v>239.79363</v>
      </c>
      <c r="D9" s="1">
        <v>0.00753301912148369</v>
      </c>
      <c r="G9" s="4">
        <f>IFERROR(__xludf.DUMMYFUNCTION("""COMPUTED_VALUE"""),44750.958333333336)</f>
        <v>44750.95833</v>
      </c>
      <c r="H9" s="2">
        <f>IFERROR(__xludf.DUMMYFUNCTION("""COMPUTED_VALUE"""),0.029936730369072646)</f>
        <v>0.02993673037</v>
      </c>
    </row>
    <row r="10">
      <c r="A10" s="3">
        <v>44743.333333333336</v>
      </c>
      <c r="B10" s="1">
        <v>238.23</v>
      </c>
      <c r="C10" s="1">
        <v>238.89481</v>
      </c>
      <c r="D10" s="1">
        <v>0.00278285660538216</v>
      </c>
      <c r="G10" s="4">
        <f>IFERROR(__xludf.DUMMYFUNCTION("""COMPUTED_VALUE"""),44751.958333333336)</f>
        <v>44751.95833</v>
      </c>
      <c r="H10" s="2">
        <f>IFERROR(__xludf.DUMMYFUNCTION("""COMPUTED_VALUE"""),0.0429040922797169)</f>
        <v>0.04290409228</v>
      </c>
    </row>
    <row r="11">
      <c r="A11" s="3">
        <v>44743.375</v>
      </c>
      <c r="B11" s="1">
        <v>236.72</v>
      </c>
      <c r="C11" s="1">
        <v>240.04028</v>
      </c>
      <c r="D11" s="1">
        <v>0.0138321784993751</v>
      </c>
      <c r="G11" s="4">
        <f>IFERROR(__xludf.DUMMYFUNCTION("""COMPUTED_VALUE"""),44752.958333333336)</f>
        <v>44752.95833</v>
      </c>
      <c r="H11" s="2">
        <f>IFERROR(__xludf.DUMMYFUNCTION("""COMPUTED_VALUE"""),0.04497138617194208)</f>
        <v>0.04497138617</v>
      </c>
    </row>
    <row r="12">
      <c r="A12" s="3">
        <v>44743.416666666664</v>
      </c>
      <c r="B12" s="1">
        <v>233.84</v>
      </c>
      <c r="C12" s="1">
        <v>243.90261</v>
      </c>
      <c r="D12" s="1">
        <v>0.0412566720790728</v>
      </c>
      <c r="G12" s="4">
        <f>IFERROR(__xludf.DUMMYFUNCTION("""COMPUTED_VALUE"""),44753.958333333336)</f>
        <v>44753.95833</v>
      </c>
      <c r="H12" s="2">
        <f>IFERROR(__xludf.DUMMYFUNCTION("""COMPUTED_VALUE"""),0.046273634751790915)</f>
        <v>0.04627363475</v>
      </c>
    </row>
    <row r="13">
      <c r="A13" s="3">
        <v>44743.458333333336</v>
      </c>
      <c r="B13" s="1">
        <v>235.52</v>
      </c>
      <c r="C13" s="1">
        <v>249.59164</v>
      </c>
      <c r="D13" s="1">
        <v>0.0563786511439245</v>
      </c>
      <c r="G13" s="4">
        <f>IFERROR(__xludf.DUMMYFUNCTION("""COMPUTED_VALUE"""),44754.958333333336)</f>
        <v>44754.95833</v>
      </c>
      <c r="H13" s="2">
        <f>IFERROR(__xludf.DUMMYFUNCTION("""COMPUTED_VALUE"""),0.03428894436761995)</f>
        <v>0.03428894437</v>
      </c>
    </row>
    <row r="14">
      <c r="A14" s="3">
        <v>44743.5</v>
      </c>
      <c r="B14" s="1">
        <v>240.78</v>
      </c>
      <c r="C14" s="1">
        <v>253.74124</v>
      </c>
      <c r="D14" s="1">
        <v>0.0510805417361403</v>
      </c>
      <c r="G14" s="4">
        <f>IFERROR(__xludf.DUMMYFUNCTION("""COMPUTED_VALUE"""),44755.958333333336)</f>
        <v>44755.95833</v>
      </c>
      <c r="H14" s="2">
        <f>IFERROR(__xludf.DUMMYFUNCTION("""COMPUTED_VALUE"""),0.057235251636234)</f>
        <v>0.05723525164</v>
      </c>
    </row>
    <row r="15">
      <c r="A15" s="3">
        <v>44743.541666666664</v>
      </c>
      <c r="B15" s="1">
        <v>250.66</v>
      </c>
      <c r="C15" s="1">
        <v>257.67229</v>
      </c>
      <c r="D15" s="1">
        <v>0.0272139856404426</v>
      </c>
      <c r="G15" s="4">
        <f>IFERROR(__xludf.DUMMYFUNCTION("""COMPUTED_VALUE"""),44756.958333333336)</f>
        <v>44756.95833</v>
      </c>
      <c r="H15" s="2">
        <f>IFERROR(__xludf.DUMMYFUNCTION("""COMPUTED_VALUE"""),0.030645688746576347)</f>
        <v>0.03064568875</v>
      </c>
    </row>
    <row r="16">
      <c r="A16" s="3">
        <v>44743.583333333336</v>
      </c>
      <c r="B16" s="1">
        <v>254.99</v>
      </c>
      <c r="C16" s="1">
        <v>259.8644</v>
      </c>
      <c r="D16" s="1">
        <v>0.0187574750523733</v>
      </c>
      <c r="G16" s="4">
        <f>IFERROR(__xludf.DUMMYFUNCTION("""COMPUTED_VALUE"""),44757.958333333336)</f>
        <v>44757.95833</v>
      </c>
      <c r="H16" s="2">
        <f>IFERROR(__xludf.DUMMYFUNCTION("""COMPUTED_VALUE"""),0.033692365325484266)</f>
        <v>0.03369236533</v>
      </c>
    </row>
    <row r="17">
      <c r="A17" s="3">
        <v>44743.625</v>
      </c>
      <c r="B17" s="1">
        <v>259.35</v>
      </c>
      <c r="C17" s="1">
        <v>260.92837</v>
      </c>
      <c r="D17" s="1">
        <v>0.00604905476548966</v>
      </c>
      <c r="G17" s="4">
        <f>IFERROR(__xludf.DUMMYFUNCTION("""COMPUTED_VALUE"""),44758.958333333336)</f>
        <v>44758.95833</v>
      </c>
      <c r="H17" s="2">
        <f>IFERROR(__xludf.DUMMYFUNCTION("""COMPUTED_VALUE"""),0.03485043535059885)</f>
        <v>0.03485043535</v>
      </c>
    </row>
    <row r="18">
      <c r="A18" s="3">
        <v>44743.666666666664</v>
      </c>
      <c r="B18" s="1">
        <v>264.11</v>
      </c>
      <c r="C18" s="1">
        <v>260.3058</v>
      </c>
      <c r="D18" s="1">
        <v>0.0146143497378853</v>
      </c>
      <c r="G18" s="4">
        <f>IFERROR(__xludf.DUMMYFUNCTION("""COMPUTED_VALUE"""),44759.958333333336)</f>
        <v>44759.95833</v>
      </c>
      <c r="H18" s="2">
        <f>IFERROR(__xludf.DUMMYFUNCTION("""COMPUTED_VALUE"""),0.05767414870133546)</f>
        <v>0.0576741487</v>
      </c>
    </row>
    <row r="19">
      <c r="A19" s="3">
        <v>44743.708333333336</v>
      </c>
      <c r="B19" s="1">
        <v>270.45</v>
      </c>
      <c r="C19" s="1">
        <v>260.1399</v>
      </c>
      <c r="D19" s="1">
        <v>0.0396329052175386</v>
      </c>
      <c r="G19" s="4">
        <f>IFERROR(__xludf.DUMMYFUNCTION("""COMPUTED_VALUE"""),44760.958333333336)</f>
        <v>44760.95833</v>
      </c>
      <c r="H19" s="2">
        <f>IFERROR(__xludf.DUMMYFUNCTION("""COMPUTED_VALUE"""),0.06417533859158565)</f>
        <v>0.06417533859</v>
      </c>
    </row>
    <row r="20">
      <c r="A20" s="3">
        <v>44743.75</v>
      </c>
      <c r="B20" s="1">
        <v>274.1</v>
      </c>
      <c r="C20" s="1">
        <v>260.10559</v>
      </c>
      <c r="D20" s="1">
        <v>0.0538028036998359</v>
      </c>
      <c r="G20" s="4">
        <f>IFERROR(__xludf.DUMMYFUNCTION("""COMPUTED_VALUE"""),44761.958333333336)</f>
        <v>44761.95833</v>
      </c>
      <c r="H20" s="2">
        <f>IFERROR(__xludf.DUMMYFUNCTION("""COMPUTED_VALUE"""),0.04584587449926181)</f>
        <v>0.0458458745</v>
      </c>
    </row>
    <row r="21">
      <c r="A21" s="3">
        <v>44743.791666666664</v>
      </c>
      <c r="B21" s="1">
        <v>271.61</v>
      </c>
      <c r="C21" s="1">
        <v>260.67468</v>
      </c>
      <c r="D21" s="1">
        <v>0.041950065882885</v>
      </c>
      <c r="G21" s="4">
        <f>IFERROR(__xludf.DUMMYFUNCTION("""COMPUTED_VALUE"""),44762.958333333336)</f>
        <v>44762.95833</v>
      </c>
      <c r="H21" s="2">
        <f>IFERROR(__xludf.DUMMYFUNCTION("""COMPUTED_VALUE"""),0.05898184062428736)</f>
        <v>0.05898184062</v>
      </c>
    </row>
    <row r="22">
      <c r="A22" s="3">
        <v>44743.833333333336</v>
      </c>
      <c r="B22" s="1">
        <v>263.14</v>
      </c>
      <c r="C22" s="1">
        <v>260.53985</v>
      </c>
      <c r="D22" s="1">
        <v>0.00997985528893175</v>
      </c>
      <c r="G22" s="4">
        <f>IFERROR(__xludf.DUMMYFUNCTION("""COMPUTED_VALUE"""),44763.958333333336)</f>
        <v>44763.95833</v>
      </c>
      <c r="H22" s="2">
        <f>IFERROR(__xludf.DUMMYFUNCTION("""COMPUTED_VALUE"""),0.0569645756149563)</f>
        <v>0.05696457561</v>
      </c>
    </row>
    <row r="23">
      <c r="A23" s="3">
        <v>44743.875</v>
      </c>
      <c r="B23" s="1">
        <v>263.25</v>
      </c>
      <c r="C23" s="1">
        <v>259.14479</v>
      </c>
      <c r="D23" s="1">
        <v>0.0158413757806977</v>
      </c>
      <c r="G23" s="4">
        <f>IFERROR(__xludf.DUMMYFUNCTION("""COMPUTED_VALUE"""),44764.958333333336)</f>
        <v>44764.95833</v>
      </c>
      <c r="H23" s="2">
        <f>IFERROR(__xludf.DUMMYFUNCTION("""COMPUTED_VALUE"""),0.05471471366796482)</f>
        <v>0.05471471367</v>
      </c>
    </row>
    <row r="24">
      <c r="A24" s="3">
        <v>44743.916666666664</v>
      </c>
      <c r="B24" s="1">
        <v>261.38</v>
      </c>
      <c r="C24" s="1">
        <v>258.51119</v>
      </c>
      <c r="D24" s="1">
        <v>0.0110974306373352</v>
      </c>
      <c r="G24" s="4">
        <f>IFERROR(__xludf.DUMMYFUNCTION("""COMPUTED_VALUE"""),44765.958333333336)</f>
        <v>44765.95833</v>
      </c>
      <c r="H24" s="2">
        <f>IFERROR(__xludf.DUMMYFUNCTION("""COMPUTED_VALUE"""),0.04920845634069256)</f>
        <v>0.04920845634</v>
      </c>
    </row>
    <row r="25">
      <c r="A25" s="3">
        <v>44743.958333333336</v>
      </c>
      <c r="B25" s="1">
        <v>261.06</v>
      </c>
      <c r="C25" s="1">
        <v>258.55908</v>
      </c>
      <c r="D25" s="1">
        <v>0.0096725282283647</v>
      </c>
      <c r="E25" s="2">
        <f t="shared" ref="E25:E4345" si="1">AVERAGE(D2:D25)</f>
        <v>0.02879925448</v>
      </c>
      <c r="G25" s="4">
        <f>IFERROR(__xludf.DUMMYFUNCTION("""COMPUTED_VALUE"""),44766.958333333336)</f>
        <v>44766.95833</v>
      </c>
      <c r="H25" s="2">
        <f>IFERROR(__xludf.DUMMYFUNCTION("""COMPUTED_VALUE"""),0.04981258644586136)</f>
        <v>0.04981258645</v>
      </c>
    </row>
    <row r="26">
      <c r="A26" s="3">
        <v>44744.0</v>
      </c>
      <c r="B26" s="1">
        <v>267.97</v>
      </c>
      <c r="C26" s="1">
        <v>260.66673</v>
      </c>
      <c r="D26" s="1">
        <v>0.0280176530391893</v>
      </c>
      <c r="E26" s="2">
        <f t="shared" si="1"/>
        <v>0.0296986268</v>
      </c>
      <c r="G26" s="4">
        <f>IFERROR(__xludf.DUMMYFUNCTION("""COMPUTED_VALUE"""),44767.958333333336)</f>
        <v>44767.95833</v>
      </c>
      <c r="H26" s="2">
        <f>IFERROR(__xludf.DUMMYFUNCTION("""COMPUTED_VALUE"""),0.09978523370822014)</f>
        <v>0.09978523371</v>
      </c>
    </row>
    <row r="27">
      <c r="A27" s="3">
        <v>44744.041666666664</v>
      </c>
      <c r="B27" s="1">
        <v>266.6</v>
      </c>
      <c r="C27" s="1">
        <v>256.41462</v>
      </c>
      <c r="D27" s="1">
        <v>0.0397223060057964</v>
      </c>
      <c r="E27" s="2">
        <f t="shared" si="1"/>
        <v>0.03025222929</v>
      </c>
      <c r="G27" s="4">
        <f>IFERROR(__xludf.DUMMYFUNCTION("""COMPUTED_VALUE"""),44768.958333333336)</f>
        <v>44768.95833</v>
      </c>
      <c r="H27" s="2">
        <f>IFERROR(__xludf.DUMMYFUNCTION("""COMPUTED_VALUE"""),0.049518737794131025)</f>
        <v>0.04951873779</v>
      </c>
    </row>
    <row r="28">
      <c r="A28" s="3">
        <v>44744.083333333336</v>
      </c>
      <c r="B28" s="1">
        <v>277.27</v>
      </c>
      <c r="C28" s="1">
        <v>250.39186</v>
      </c>
      <c r="D28" s="1">
        <v>0.107344304243756</v>
      </c>
      <c r="E28" s="2">
        <f t="shared" si="1"/>
        <v>0.0316159211</v>
      </c>
      <c r="G28" s="4">
        <f>IFERROR(__xludf.DUMMYFUNCTION("""COMPUTED_VALUE"""),44769.958333333336)</f>
        <v>44769.95833</v>
      </c>
      <c r="H28" s="2">
        <f>IFERROR(__xludf.DUMMYFUNCTION("""COMPUTED_VALUE"""),0.05223522664165569)</f>
        <v>0.05223522664</v>
      </c>
    </row>
    <row r="29">
      <c r="A29" s="3">
        <v>44744.125</v>
      </c>
      <c r="B29" s="1">
        <v>280.01</v>
      </c>
      <c r="C29" s="1">
        <v>242.10377</v>
      </c>
      <c r="D29" s="1">
        <v>0.15657017649911</v>
      </c>
      <c r="E29" s="2">
        <f t="shared" si="1"/>
        <v>0.03521482894</v>
      </c>
      <c r="G29" s="4">
        <f>IFERROR(__xludf.DUMMYFUNCTION("""COMPUTED_VALUE"""),44770.958333333336)</f>
        <v>44770.95833</v>
      </c>
      <c r="H29" s="2">
        <f>IFERROR(__xludf.DUMMYFUNCTION("""COMPUTED_VALUE"""),0.05703765168960768)</f>
        <v>0.05703765169</v>
      </c>
    </row>
    <row r="30">
      <c r="A30" s="3">
        <v>44744.166666666664</v>
      </c>
      <c r="B30" s="1">
        <v>274.49</v>
      </c>
      <c r="C30" s="1">
        <v>235.5597</v>
      </c>
      <c r="D30" s="1">
        <v>0.165267233741595</v>
      </c>
      <c r="E30" s="2">
        <f t="shared" si="1"/>
        <v>0.04041166545</v>
      </c>
      <c r="G30" s="4">
        <f>IFERROR(__xludf.DUMMYFUNCTION("""COMPUTED_VALUE"""),44771.958333333336)</f>
        <v>44771.95833</v>
      </c>
      <c r="H30" s="2">
        <f>IFERROR(__xludf.DUMMYFUNCTION("""COMPUTED_VALUE"""),0.0459509371126128)</f>
        <v>0.04595093711</v>
      </c>
    </row>
    <row r="31">
      <c r="A31" s="3">
        <v>44744.208333333336</v>
      </c>
      <c r="B31" s="1">
        <v>266.1</v>
      </c>
      <c r="C31" s="1">
        <v>232.36703</v>
      </c>
      <c r="D31" s="1">
        <v>0.145171068374028</v>
      </c>
      <c r="E31" s="2">
        <f t="shared" si="1"/>
        <v>0.04524955458</v>
      </c>
      <c r="G31" s="4">
        <f>IFERROR(__xludf.DUMMYFUNCTION("""COMPUTED_VALUE"""),44772.958333333336)</f>
        <v>44772.95833</v>
      </c>
      <c r="H31" s="2">
        <f>IFERROR(__xludf.DUMMYFUNCTION("""COMPUTED_VALUE"""),0.04533557925106216)</f>
        <v>0.04533557925</v>
      </c>
    </row>
    <row r="32">
      <c r="A32" s="3">
        <v>44744.25</v>
      </c>
      <c r="B32" s="1">
        <v>258.39</v>
      </c>
      <c r="C32" s="1">
        <v>230.93441</v>
      </c>
      <c r="D32" s="1">
        <v>0.118889125271543</v>
      </c>
      <c r="E32" s="2">
        <f t="shared" si="1"/>
        <v>0.04926906735</v>
      </c>
      <c r="G32" s="4">
        <f>IFERROR(__xludf.DUMMYFUNCTION("""COMPUTED_VALUE"""),44773.958333333336)</f>
        <v>44773.95833</v>
      </c>
      <c r="H32" s="2">
        <f>IFERROR(__xludf.DUMMYFUNCTION("""COMPUTED_VALUE"""),0.06878286764444724)</f>
        <v>0.06878286764</v>
      </c>
    </row>
    <row r="33">
      <c r="A33" s="3">
        <v>44744.291666666664</v>
      </c>
      <c r="B33" s="1">
        <v>254.36</v>
      </c>
      <c r="C33" s="1">
        <v>231.72184</v>
      </c>
      <c r="D33" s="1">
        <v>0.0976954092889993</v>
      </c>
      <c r="E33" s="2">
        <f t="shared" si="1"/>
        <v>0.0530258336</v>
      </c>
      <c r="G33" s="4">
        <f>IFERROR(__xludf.DUMMYFUNCTION("""COMPUTED_VALUE"""),44774.958333333336)</f>
        <v>44774.95833</v>
      </c>
      <c r="H33" s="2">
        <f>IFERROR(__xludf.DUMMYFUNCTION("""COMPUTED_VALUE"""),0.04677625361761772)</f>
        <v>0.04677625362</v>
      </c>
    </row>
    <row r="34">
      <c r="A34" s="3">
        <v>44744.333333333336</v>
      </c>
      <c r="B34" s="1">
        <v>244.63</v>
      </c>
      <c r="C34" s="1">
        <v>233.98675</v>
      </c>
      <c r="D34" s="1">
        <v>0.0454865499862705</v>
      </c>
      <c r="E34" s="2">
        <f t="shared" si="1"/>
        <v>0.05480515416</v>
      </c>
      <c r="G34" s="4">
        <f>IFERROR(__xludf.DUMMYFUNCTION("""COMPUTED_VALUE"""),44775.958333333336)</f>
        <v>44775.95833</v>
      </c>
      <c r="H34" s="2">
        <f>IFERROR(__xludf.DUMMYFUNCTION("""COMPUTED_VALUE"""),0.046323951298212866)</f>
        <v>0.0463239513</v>
      </c>
    </row>
    <row r="35">
      <c r="A35" s="3">
        <v>44744.375</v>
      </c>
      <c r="B35" s="1">
        <v>244.63</v>
      </c>
      <c r="C35" s="1">
        <v>237.5296</v>
      </c>
      <c r="D35" s="1">
        <v>0.029892695478795</v>
      </c>
      <c r="E35" s="2">
        <f t="shared" si="1"/>
        <v>0.05547434237</v>
      </c>
      <c r="G35" s="4">
        <f>IFERROR(__xludf.DUMMYFUNCTION("""COMPUTED_VALUE"""),44776.958333333336)</f>
        <v>44776.95833</v>
      </c>
      <c r="H35" s="2">
        <f>IFERROR(__xludf.DUMMYFUNCTION("""COMPUTED_VALUE"""),0.05832524997516674)</f>
        <v>0.05832524998</v>
      </c>
    </row>
    <row r="36">
      <c r="A36" s="3">
        <v>44744.416666666664</v>
      </c>
      <c r="B36" s="1">
        <v>241.47</v>
      </c>
      <c r="C36" s="1">
        <v>242.25813</v>
      </c>
      <c r="D36" s="1">
        <v>0.00325326543220652</v>
      </c>
      <c r="E36" s="2">
        <f t="shared" si="1"/>
        <v>0.05389086709</v>
      </c>
      <c r="G36" s="4">
        <f>IFERROR(__xludf.DUMMYFUNCTION("""COMPUTED_VALUE"""),44777.958333333336)</f>
        <v>44777.95833</v>
      </c>
      <c r="H36" s="2">
        <f>IFERROR(__xludf.DUMMYFUNCTION("""COMPUTED_VALUE"""),0.05039549970480164)</f>
        <v>0.0503954997</v>
      </c>
    </row>
    <row r="37">
      <c r="A37" s="3">
        <v>44744.458333333336</v>
      </c>
      <c r="B37" s="1">
        <v>239.56</v>
      </c>
      <c r="C37" s="1">
        <v>247.42272</v>
      </c>
      <c r="D37" s="1">
        <v>0.0317784882487751</v>
      </c>
      <c r="E37" s="2">
        <f t="shared" si="1"/>
        <v>0.0528658603</v>
      </c>
      <c r="G37" s="4">
        <f>IFERROR(__xludf.DUMMYFUNCTION("""COMPUTED_VALUE"""),44778.958333333336)</f>
        <v>44778.95833</v>
      </c>
      <c r="H37" s="2">
        <f>IFERROR(__xludf.DUMMYFUNCTION("""COMPUTED_VALUE"""),0.07425987695106152)</f>
        <v>0.07425987695</v>
      </c>
    </row>
    <row r="38">
      <c r="A38" s="3">
        <v>44744.5</v>
      </c>
      <c r="B38" s="1">
        <v>250.81</v>
      </c>
      <c r="C38" s="1">
        <v>250.36489</v>
      </c>
      <c r="D38" s="1">
        <v>0.00177784512836444</v>
      </c>
      <c r="E38" s="2">
        <f t="shared" si="1"/>
        <v>0.05081158128</v>
      </c>
      <c r="G38" s="4">
        <f>IFERROR(__xludf.DUMMYFUNCTION("""COMPUTED_VALUE"""),44779.958333333336)</f>
        <v>44779.95833</v>
      </c>
      <c r="H38" s="2">
        <f>IFERROR(__xludf.DUMMYFUNCTION("""COMPUTED_VALUE"""),0.04568506551284079)</f>
        <v>0.04568506551</v>
      </c>
    </row>
    <row r="39">
      <c r="A39" s="3">
        <v>44744.541666666664</v>
      </c>
      <c r="B39" s="1">
        <v>256.11</v>
      </c>
      <c r="C39" s="1">
        <v>252.81058</v>
      </c>
      <c r="D39" s="1">
        <v>0.0130509569654878</v>
      </c>
      <c r="E39" s="2">
        <f t="shared" si="1"/>
        <v>0.05022145508</v>
      </c>
      <c r="G39" s="4">
        <f>IFERROR(__xludf.DUMMYFUNCTION("""COMPUTED_VALUE"""),44780.958333333336)</f>
        <v>44780.95833</v>
      </c>
      <c r="H39" s="2">
        <f>IFERROR(__xludf.DUMMYFUNCTION("""COMPUTED_VALUE"""),0.06968016372080599)</f>
        <v>0.06968016372</v>
      </c>
    </row>
    <row r="40">
      <c r="A40" s="3">
        <v>44744.583333333336</v>
      </c>
      <c r="B40" s="1">
        <v>258.3</v>
      </c>
      <c r="C40" s="1">
        <v>254.05353</v>
      </c>
      <c r="D40" s="1">
        <v>0.0167148632022551</v>
      </c>
      <c r="E40" s="2">
        <f t="shared" si="1"/>
        <v>0.05013634626</v>
      </c>
      <c r="G40" s="4">
        <f>IFERROR(__xludf.DUMMYFUNCTION("""COMPUTED_VALUE"""),44781.958333333336)</f>
        <v>44781.95833</v>
      </c>
      <c r="H40" s="2">
        <f>IFERROR(__xludf.DUMMYFUNCTION("""COMPUTED_VALUE"""),0.09179454025773774)</f>
        <v>0.09179454026</v>
      </c>
    </row>
    <row r="41">
      <c r="A41" s="3">
        <v>44744.625</v>
      </c>
      <c r="B41" s="1">
        <v>259.54</v>
      </c>
      <c r="C41" s="1">
        <v>254.30295</v>
      </c>
      <c r="D41" s="1">
        <v>0.0205937445869189</v>
      </c>
      <c r="E41" s="2">
        <f t="shared" si="1"/>
        <v>0.050742375</v>
      </c>
      <c r="G41" s="4">
        <f>IFERROR(__xludf.DUMMYFUNCTION("""COMPUTED_VALUE"""),44782.958333333336)</f>
        <v>44782.95833</v>
      </c>
      <c r="H41" s="2">
        <f>IFERROR(__xludf.DUMMYFUNCTION("""COMPUTED_VALUE"""),0.07807351391641314)</f>
        <v>0.07807351392</v>
      </c>
    </row>
    <row r="42">
      <c r="A42" s="3">
        <v>44744.666666666664</v>
      </c>
      <c r="B42" s="1">
        <v>257.92</v>
      </c>
      <c r="C42" s="1">
        <v>253.48278</v>
      </c>
      <c r="D42" s="1">
        <v>0.0175050155280766</v>
      </c>
      <c r="E42" s="2">
        <f t="shared" si="1"/>
        <v>0.05086281941</v>
      </c>
      <c r="G42" s="4">
        <f>IFERROR(__xludf.DUMMYFUNCTION("""COMPUTED_VALUE"""),44783.958333333336)</f>
        <v>44783.95833</v>
      </c>
      <c r="H42" s="2">
        <f>IFERROR(__xludf.DUMMYFUNCTION("""COMPUTED_VALUE"""),0.03913238704188584)</f>
        <v>0.03913238704</v>
      </c>
    </row>
    <row r="43">
      <c r="A43" s="3">
        <v>44744.708333333336</v>
      </c>
      <c r="B43" s="1">
        <v>261.74</v>
      </c>
      <c r="C43" s="1">
        <v>253.41016</v>
      </c>
      <c r="D43" s="1">
        <v>0.0328709788115836</v>
      </c>
      <c r="E43" s="2">
        <f t="shared" si="1"/>
        <v>0.05058107247</v>
      </c>
      <c r="G43" s="4">
        <f>IFERROR(__xludf.DUMMYFUNCTION("""COMPUTED_VALUE"""),44784.958333333336)</f>
        <v>44784.95833</v>
      </c>
      <c r="H43" s="2">
        <f>IFERROR(__xludf.DUMMYFUNCTION("""COMPUTED_VALUE"""),0.03417169900055376)</f>
        <v>0.034171699</v>
      </c>
    </row>
    <row r="44">
      <c r="A44" s="3">
        <v>44744.75</v>
      </c>
      <c r="B44" s="1">
        <v>261.29</v>
      </c>
      <c r="C44" s="1">
        <v>253.46671</v>
      </c>
      <c r="D44" s="1">
        <v>0.0308651577952781</v>
      </c>
      <c r="E44" s="2">
        <f t="shared" si="1"/>
        <v>0.04962533723</v>
      </c>
      <c r="G44" s="4">
        <f>IFERROR(__xludf.DUMMYFUNCTION("""COMPUTED_VALUE"""),44785.958333333336)</f>
        <v>44785.95833</v>
      </c>
      <c r="H44" s="2">
        <f>IFERROR(__xludf.DUMMYFUNCTION("""COMPUTED_VALUE"""),0.047192487467753036)</f>
        <v>0.04719248747</v>
      </c>
    </row>
    <row r="45">
      <c r="A45" s="3">
        <v>44744.791666666664</v>
      </c>
      <c r="B45" s="1">
        <v>262.79</v>
      </c>
      <c r="C45" s="1">
        <v>254.33047</v>
      </c>
      <c r="D45" s="1">
        <v>0.0332619603148613</v>
      </c>
      <c r="E45" s="2">
        <f t="shared" si="1"/>
        <v>0.04926333283</v>
      </c>
      <c r="G45" s="4">
        <f>IFERROR(__xludf.DUMMYFUNCTION("""COMPUTED_VALUE"""),44786.958333333336)</f>
        <v>44786.95833</v>
      </c>
      <c r="H45" s="2">
        <f>IFERROR(__xludf.DUMMYFUNCTION("""COMPUTED_VALUE"""),0.07975091717461712)</f>
        <v>0.07975091717</v>
      </c>
    </row>
    <row r="46">
      <c r="A46" s="3">
        <v>44744.833333333336</v>
      </c>
      <c r="B46" s="1">
        <v>265.62</v>
      </c>
      <c r="C46" s="1">
        <v>254.76595</v>
      </c>
      <c r="D46" s="1">
        <v>0.0426040057550861</v>
      </c>
      <c r="E46" s="2">
        <f t="shared" si="1"/>
        <v>0.05062267243</v>
      </c>
      <c r="G46" s="4">
        <f>IFERROR(__xludf.DUMMYFUNCTION("""COMPUTED_VALUE"""),44787.958333333336)</f>
        <v>44787.95833</v>
      </c>
      <c r="H46" s="2">
        <f>IFERROR(__xludf.DUMMYFUNCTION("""COMPUTED_VALUE"""),0.09272836081382534)</f>
        <v>0.09272836081</v>
      </c>
    </row>
    <row r="47">
      <c r="A47" s="3">
        <v>44744.875</v>
      </c>
      <c r="B47" s="1">
        <v>262.07</v>
      </c>
      <c r="C47" s="1">
        <v>254.60439</v>
      </c>
      <c r="D47" s="1">
        <v>0.0293223930663567</v>
      </c>
      <c r="E47" s="2">
        <f t="shared" si="1"/>
        <v>0.05118438148</v>
      </c>
      <c r="G47" s="4">
        <f>IFERROR(__xludf.DUMMYFUNCTION("""COMPUTED_VALUE"""),44788.958333333336)</f>
        <v>44788.95833</v>
      </c>
      <c r="H47" s="2">
        <f>IFERROR(__xludf.DUMMYFUNCTION("""COMPUTED_VALUE"""),0.04001197953084518)</f>
        <v>0.04001197953</v>
      </c>
    </row>
    <row r="48">
      <c r="A48" s="3">
        <v>44744.916666666664</v>
      </c>
      <c r="B48" s="1">
        <v>258.75</v>
      </c>
      <c r="C48" s="1">
        <v>254.77541</v>
      </c>
      <c r="D48" s="1">
        <v>0.0156003673980938</v>
      </c>
      <c r="E48" s="2">
        <f t="shared" si="1"/>
        <v>0.05137200385</v>
      </c>
      <c r="G48" s="4">
        <f>IFERROR(__xludf.DUMMYFUNCTION("""COMPUTED_VALUE"""),44789.958333333336)</f>
        <v>44789.95833</v>
      </c>
      <c r="H48" s="2">
        <f>IFERROR(__xludf.DUMMYFUNCTION("""COMPUTED_VALUE"""),0.04291016267497602)</f>
        <v>0.04291016267</v>
      </c>
    </row>
    <row r="49">
      <c r="A49" s="3">
        <v>44744.958333333336</v>
      </c>
      <c r="B49" s="1">
        <v>263.34</v>
      </c>
      <c r="C49" s="1">
        <v>254.37705</v>
      </c>
      <c r="D49" s="1">
        <v>0.0352349003182479</v>
      </c>
      <c r="E49" s="2">
        <f t="shared" si="1"/>
        <v>0.05243710269</v>
      </c>
      <c r="G49" s="4">
        <f>IFERROR(__xludf.DUMMYFUNCTION("""COMPUTED_VALUE"""),44790.958333333336)</f>
        <v>44790.95833</v>
      </c>
      <c r="H49" s="2">
        <f>IFERROR(__xludf.DUMMYFUNCTION("""COMPUTED_VALUE"""),0.04849362403369753)</f>
        <v>0.04849362403</v>
      </c>
    </row>
    <row r="50">
      <c r="A50" s="3">
        <v>44745.0</v>
      </c>
      <c r="B50" s="1">
        <v>270.18</v>
      </c>
      <c r="C50" s="1">
        <v>253.53564</v>
      </c>
      <c r="D50" s="1">
        <v>0.0656489951471911</v>
      </c>
      <c r="E50" s="2">
        <f t="shared" si="1"/>
        <v>0.05400507527</v>
      </c>
      <c r="G50" s="4">
        <f>IFERROR(__xludf.DUMMYFUNCTION("""COMPUTED_VALUE"""),44791.958333333336)</f>
        <v>44791.95833</v>
      </c>
      <c r="H50" s="2">
        <f>IFERROR(__xludf.DUMMYFUNCTION("""COMPUTED_VALUE"""),0.03869707228941383)</f>
        <v>0.03869707229</v>
      </c>
    </row>
    <row r="51">
      <c r="A51" s="3">
        <v>44745.041666666664</v>
      </c>
      <c r="B51" s="1">
        <v>272.92</v>
      </c>
      <c r="C51" s="1">
        <v>252.09984</v>
      </c>
      <c r="D51" s="1">
        <v>0.0825869623717334</v>
      </c>
      <c r="E51" s="2">
        <f t="shared" si="1"/>
        <v>0.05579110262</v>
      </c>
      <c r="G51" s="4">
        <f>IFERROR(__xludf.DUMMYFUNCTION("""COMPUTED_VALUE"""),44792.958333333336)</f>
        <v>44792.95833</v>
      </c>
      <c r="H51" s="2">
        <f>IFERROR(__xludf.DUMMYFUNCTION("""COMPUTED_VALUE"""),0.04624242850311026)</f>
        <v>0.0462424285</v>
      </c>
    </row>
    <row r="52">
      <c r="A52" s="3">
        <v>44745.083333333336</v>
      </c>
      <c r="B52" s="1">
        <v>268.64</v>
      </c>
      <c r="C52" s="1">
        <v>250.23002</v>
      </c>
      <c r="D52" s="1">
        <v>0.0735722276647701</v>
      </c>
      <c r="E52" s="2">
        <f t="shared" si="1"/>
        <v>0.05438393277</v>
      </c>
      <c r="G52" s="4">
        <f>IFERROR(__xludf.DUMMYFUNCTION("""COMPUTED_VALUE"""),44793.958333333336)</f>
        <v>44793.95833</v>
      </c>
      <c r="H52" s="2">
        <f>IFERROR(__xludf.DUMMYFUNCTION("""COMPUTED_VALUE"""),0.050907279602773414)</f>
        <v>0.0509072796</v>
      </c>
    </row>
    <row r="53">
      <c r="A53" s="3">
        <v>44745.125</v>
      </c>
      <c r="B53" s="1">
        <v>260.79</v>
      </c>
      <c r="C53" s="1">
        <v>246.48536</v>
      </c>
      <c r="D53" s="1">
        <v>0.0580344406661719</v>
      </c>
      <c r="E53" s="2">
        <f t="shared" si="1"/>
        <v>0.05027827711</v>
      </c>
      <c r="G53" s="4">
        <f>IFERROR(__xludf.DUMMYFUNCTION("""COMPUTED_VALUE"""),44794.958333333336)</f>
        <v>44794.95833</v>
      </c>
      <c r="H53" s="2">
        <f>IFERROR(__xludf.DUMMYFUNCTION("""COMPUTED_VALUE"""),0.04438018352443845)</f>
        <v>0.04438018352</v>
      </c>
    </row>
    <row r="54">
      <c r="A54" s="3">
        <v>44745.166666666664</v>
      </c>
      <c r="B54" s="1">
        <v>254.79</v>
      </c>
      <c r="C54" s="1">
        <v>244.19689</v>
      </c>
      <c r="D54" s="1">
        <v>0.0433793812853226</v>
      </c>
      <c r="E54" s="2">
        <f t="shared" si="1"/>
        <v>0.04519961659</v>
      </c>
      <c r="G54" s="4">
        <f>IFERROR(__xludf.DUMMYFUNCTION("""COMPUTED_VALUE"""),44795.958333333336)</f>
        <v>44795.95833</v>
      </c>
      <c r="H54" s="2">
        <f>IFERROR(__xludf.DUMMYFUNCTION("""COMPUTED_VALUE"""),0.041918844577986336)</f>
        <v>0.04191884458</v>
      </c>
    </row>
    <row r="55">
      <c r="A55" s="3">
        <v>44745.208333333336</v>
      </c>
      <c r="B55" s="1">
        <v>246.67</v>
      </c>
      <c r="C55" s="1">
        <v>244.68222</v>
      </c>
      <c r="D55" s="1">
        <v>0.00812392498318834</v>
      </c>
      <c r="E55" s="2">
        <f t="shared" si="1"/>
        <v>0.03948931895</v>
      </c>
      <c r="G55" s="4">
        <f>IFERROR(__xludf.DUMMYFUNCTION("""COMPUTED_VALUE"""),44796.958333333336)</f>
        <v>44796.95833</v>
      </c>
      <c r="H55" s="2">
        <f>IFERROR(__xludf.DUMMYFUNCTION("""COMPUTED_VALUE"""),0.032113490650127925)</f>
        <v>0.03211349065</v>
      </c>
    </row>
    <row r="56">
      <c r="A56" s="3">
        <v>44745.25</v>
      </c>
      <c r="B56" s="1">
        <v>239.62</v>
      </c>
      <c r="C56" s="1">
        <v>245.68999</v>
      </c>
      <c r="D56" s="1">
        <v>0.0247058905411652</v>
      </c>
      <c r="E56" s="2">
        <f t="shared" si="1"/>
        <v>0.0355650175</v>
      </c>
      <c r="G56" s="4">
        <f>IFERROR(__xludf.DUMMYFUNCTION("""COMPUTED_VALUE"""),44797.958333333336)</f>
        <v>44797.95833</v>
      </c>
      <c r="H56" s="2">
        <f>IFERROR(__xludf.DUMMYFUNCTION("""COMPUTED_VALUE"""),0.05714738009721759)</f>
        <v>0.0571473801</v>
      </c>
    </row>
    <row r="57">
      <c r="A57" s="3">
        <v>44745.291666666664</v>
      </c>
      <c r="B57" s="1">
        <v>235.91</v>
      </c>
      <c r="C57" s="1">
        <v>247.41634</v>
      </c>
      <c r="D57" s="1">
        <v>0.0465059825878921</v>
      </c>
      <c r="E57" s="2">
        <f t="shared" si="1"/>
        <v>0.03343212472</v>
      </c>
      <c r="G57" s="4">
        <f>IFERROR(__xludf.DUMMYFUNCTION("""COMPUTED_VALUE"""),44798.958333333336)</f>
        <v>44798.95833</v>
      </c>
      <c r="H57" s="2">
        <f>IFERROR(__xludf.DUMMYFUNCTION("""COMPUTED_VALUE"""),0.03734364842771639)</f>
        <v>0.03734364843</v>
      </c>
    </row>
    <row r="58">
      <c r="A58" s="3">
        <v>44745.333333333336</v>
      </c>
      <c r="B58" s="1">
        <v>237.51</v>
      </c>
      <c r="C58" s="1">
        <v>249.47518</v>
      </c>
      <c r="D58" s="1">
        <v>0.0479614044170646</v>
      </c>
      <c r="E58" s="2">
        <f t="shared" si="1"/>
        <v>0.03353524365</v>
      </c>
      <c r="G58" s="4">
        <f>IFERROR(__xludf.DUMMYFUNCTION("""COMPUTED_VALUE"""),44799.958333333336)</f>
        <v>44799.95833</v>
      </c>
      <c r="H58" s="2">
        <f>IFERROR(__xludf.DUMMYFUNCTION("""COMPUTED_VALUE"""),0.039972277280147024)</f>
        <v>0.03997227728</v>
      </c>
    </row>
    <row r="59">
      <c r="A59" s="3">
        <v>44745.375</v>
      </c>
      <c r="B59" s="1">
        <v>239.96</v>
      </c>
      <c r="C59" s="1">
        <v>251.71124</v>
      </c>
      <c r="D59" s="1">
        <v>0.0466854003023464</v>
      </c>
      <c r="E59" s="2">
        <f t="shared" si="1"/>
        <v>0.03423493969</v>
      </c>
      <c r="G59" s="4">
        <f>IFERROR(__xludf.DUMMYFUNCTION("""COMPUTED_VALUE"""),44800.958333333336)</f>
        <v>44800.95833</v>
      </c>
      <c r="H59" s="2">
        <f>IFERROR(__xludf.DUMMYFUNCTION("""COMPUTED_VALUE"""),0.043350647753593596)</f>
        <v>0.04335064775</v>
      </c>
    </row>
    <row r="60">
      <c r="A60" s="3">
        <v>44745.416666666664</v>
      </c>
      <c r="B60" s="1">
        <v>236.28</v>
      </c>
      <c r="C60" s="1">
        <v>253.88077</v>
      </c>
      <c r="D60" s="1">
        <v>0.0693269127866597</v>
      </c>
      <c r="E60" s="2">
        <f t="shared" si="1"/>
        <v>0.03698800833</v>
      </c>
      <c r="G60" s="4">
        <f>IFERROR(__xludf.DUMMYFUNCTION("""COMPUTED_VALUE"""),44801.958333333336)</f>
        <v>44801.95833</v>
      </c>
      <c r="H60" s="2">
        <f>IFERROR(__xludf.DUMMYFUNCTION("""COMPUTED_VALUE"""),0.049324066808537896)</f>
        <v>0.04932406681</v>
      </c>
    </row>
    <row r="61">
      <c r="A61" s="3">
        <v>44745.458333333336</v>
      </c>
      <c r="B61" s="1">
        <v>235.81</v>
      </c>
      <c r="C61" s="1">
        <v>256.07098</v>
      </c>
      <c r="D61" s="1">
        <v>0.0791225151713795</v>
      </c>
      <c r="E61" s="2">
        <f t="shared" si="1"/>
        <v>0.03896067612</v>
      </c>
      <c r="G61" s="4">
        <f>IFERROR(__xludf.DUMMYFUNCTION("""COMPUTED_VALUE"""),44802.958333333336)</f>
        <v>44802.95833</v>
      </c>
      <c r="H61" s="2">
        <f>IFERROR(__xludf.DUMMYFUNCTION("""COMPUTED_VALUE"""),0.05933745925476749)</f>
        <v>0.05933745925</v>
      </c>
    </row>
    <row r="62">
      <c r="A62" s="3">
        <v>44745.5</v>
      </c>
      <c r="B62" s="1">
        <v>240.16</v>
      </c>
      <c r="C62" s="1">
        <v>256.60253</v>
      </c>
      <c r="D62" s="1">
        <v>0.06407781715948</v>
      </c>
      <c r="E62" s="2">
        <f t="shared" si="1"/>
        <v>0.04155650828</v>
      </c>
      <c r="G62" s="4">
        <f>IFERROR(__xludf.DUMMYFUNCTION("""COMPUTED_VALUE"""),44803.958333333336)</f>
        <v>44803.95833</v>
      </c>
      <c r="H62" s="2">
        <f>IFERROR(__xludf.DUMMYFUNCTION("""COMPUTED_VALUE"""),0.054420376698273494)</f>
        <v>0.0544203767</v>
      </c>
    </row>
    <row r="63">
      <c r="A63" s="3">
        <v>44745.541666666664</v>
      </c>
      <c r="B63" s="1">
        <v>243.01</v>
      </c>
      <c r="C63" s="1">
        <v>257.2526</v>
      </c>
      <c r="D63" s="1">
        <v>0.0553642606527591</v>
      </c>
      <c r="E63" s="2">
        <f t="shared" si="1"/>
        <v>0.0433195626</v>
      </c>
      <c r="G63" s="4">
        <f>IFERROR(__xludf.DUMMYFUNCTION("""COMPUTED_VALUE"""),44804.958333333336)</f>
        <v>44804.95833</v>
      </c>
      <c r="H63" s="2">
        <f>IFERROR(__xludf.DUMMYFUNCTION("""COMPUTED_VALUE"""),0.03935794726596994)</f>
        <v>0.03935794727</v>
      </c>
    </row>
    <row r="64">
      <c r="A64" s="3">
        <v>44745.583333333336</v>
      </c>
      <c r="B64" s="1">
        <v>246.77</v>
      </c>
      <c r="C64" s="1">
        <v>257.03472</v>
      </c>
      <c r="D64" s="1">
        <v>0.0399351496171411</v>
      </c>
      <c r="E64" s="2">
        <f t="shared" si="1"/>
        <v>0.04428707454</v>
      </c>
      <c r="G64" s="4">
        <f>IFERROR(__xludf.DUMMYFUNCTION("""COMPUTED_VALUE"""),44805.958333333336)</f>
        <v>44805.95833</v>
      </c>
      <c r="H64" s="2">
        <f>IFERROR(__xludf.DUMMYFUNCTION("""COMPUTED_VALUE"""),0.09672114240128377)</f>
        <v>0.0967211424</v>
      </c>
    </row>
    <row r="65">
      <c r="A65" s="3">
        <v>44745.625</v>
      </c>
      <c r="B65" s="1">
        <v>239.07</v>
      </c>
      <c r="C65" s="1">
        <v>256.09584</v>
      </c>
      <c r="D65" s="1">
        <v>0.0664822981896153</v>
      </c>
      <c r="E65" s="2">
        <f t="shared" si="1"/>
        <v>0.04619909761</v>
      </c>
      <c r="G65" s="4">
        <f>IFERROR(__xludf.DUMMYFUNCTION("""COMPUTED_VALUE"""),44806.958333333336)</f>
        <v>44806.95833</v>
      </c>
      <c r="H65" s="2">
        <f>IFERROR(__xludf.DUMMYFUNCTION("""COMPUTED_VALUE"""),0.0865876196049588)</f>
        <v>0.0865876196</v>
      </c>
    </row>
    <row r="66">
      <c r="A66" s="3">
        <v>44745.666666666664</v>
      </c>
      <c r="B66" s="1">
        <v>238.38</v>
      </c>
      <c r="C66" s="1">
        <v>254.50385</v>
      </c>
      <c r="D66" s="1">
        <v>0.0633540514220119</v>
      </c>
      <c r="E66" s="2">
        <f t="shared" si="1"/>
        <v>0.0481094741</v>
      </c>
      <c r="G66" s="4">
        <f>IFERROR(__xludf.DUMMYFUNCTION("""COMPUTED_VALUE"""),44807.958333333336)</f>
        <v>44807.95833</v>
      </c>
      <c r="H66" s="2">
        <f>IFERROR(__xludf.DUMMYFUNCTION("""COMPUTED_VALUE"""),0.045978400409155)</f>
        <v>0.04597840041</v>
      </c>
    </row>
    <row r="67">
      <c r="A67" s="3">
        <v>44745.708333333336</v>
      </c>
      <c r="B67" s="1">
        <v>240.68</v>
      </c>
      <c r="C67" s="1">
        <v>253.4357</v>
      </c>
      <c r="D67" s="1">
        <v>0.0503311096266232</v>
      </c>
      <c r="E67" s="2">
        <f t="shared" si="1"/>
        <v>0.04883697955</v>
      </c>
      <c r="G67" s="4">
        <f>IFERROR(__xludf.DUMMYFUNCTION("""COMPUTED_VALUE"""),44808.958333333336)</f>
        <v>44808.95833</v>
      </c>
      <c r="H67" s="2">
        <f>IFERROR(__xludf.DUMMYFUNCTION("""COMPUTED_VALUE"""),0.0516177361376157)</f>
        <v>0.05161773614</v>
      </c>
    </row>
    <row r="68">
      <c r="A68" s="3">
        <v>44745.75</v>
      </c>
      <c r="B68" s="1">
        <v>242.35</v>
      </c>
      <c r="C68" s="1">
        <v>252.64181</v>
      </c>
      <c r="D68" s="1">
        <v>0.040736764829226</v>
      </c>
      <c r="E68" s="2">
        <f t="shared" si="1"/>
        <v>0.04924829651</v>
      </c>
      <c r="G68" s="4">
        <f>IFERROR(__xludf.DUMMYFUNCTION("""COMPUTED_VALUE"""),44809.958333333336)</f>
        <v>44809.95833</v>
      </c>
      <c r="H68" s="2">
        <f>IFERROR(__xludf.DUMMYFUNCTION("""COMPUTED_VALUE"""),0.05292915373460889)</f>
        <v>0.05292915373</v>
      </c>
    </row>
    <row r="69">
      <c r="A69" s="3">
        <v>44745.791666666664</v>
      </c>
      <c r="B69" s="1">
        <v>244.4</v>
      </c>
      <c r="C69" s="1">
        <v>253.11276</v>
      </c>
      <c r="D69" s="1">
        <v>0.0344224447633537</v>
      </c>
      <c r="E69" s="2">
        <f t="shared" si="1"/>
        <v>0.04929665003</v>
      </c>
      <c r="G69" s="4">
        <f>IFERROR(__xludf.DUMMYFUNCTION("""COMPUTED_VALUE"""),44810.958333333336)</f>
        <v>44810.95833</v>
      </c>
      <c r="H69" s="2">
        <f>IFERROR(__xludf.DUMMYFUNCTION("""COMPUTED_VALUE"""),0.020079204544549117)</f>
        <v>0.02007920454</v>
      </c>
    </row>
    <row r="70">
      <c r="A70" s="3">
        <v>44745.833333333336</v>
      </c>
      <c r="B70" s="1">
        <v>249.89</v>
      </c>
      <c r="C70" s="1">
        <v>253.17313</v>
      </c>
      <c r="D70" s="1">
        <v>0.0129679243606934</v>
      </c>
      <c r="E70" s="2">
        <f t="shared" si="1"/>
        <v>0.04806181331</v>
      </c>
      <c r="G70" s="4">
        <f>IFERROR(__xludf.DUMMYFUNCTION("""COMPUTED_VALUE"""),44811.958333333336)</f>
        <v>44811.95833</v>
      </c>
      <c r="H70" s="2">
        <f>IFERROR(__xludf.DUMMYFUNCTION("""COMPUTED_VALUE"""),0.027085459656345904)</f>
        <v>0.02708545966</v>
      </c>
    </row>
    <row r="71">
      <c r="A71" s="3">
        <v>44745.875</v>
      </c>
      <c r="B71" s="1">
        <v>252.64</v>
      </c>
      <c r="C71" s="1">
        <v>252.41817</v>
      </c>
      <c r="D71" s="1">
        <v>8.78819460579968E-4</v>
      </c>
      <c r="E71" s="2">
        <f t="shared" si="1"/>
        <v>0.04687666441</v>
      </c>
      <c r="G71" s="4">
        <f>IFERROR(__xludf.DUMMYFUNCTION("""COMPUTED_VALUE"""),44812.958333333336)</f>
        <v>44812.95833</v>
      </c>
      <c r="H71" s="2">
        <f>IFERROR(__xludf.DUMMYFUNCTION("""COMPUTED_VALUE"""),0.04406006069052185)</f>
        <v>0.04406006069</v>
      </c>
    </row>
    <row r="72">
      <c r="A72" s="3">
        <v>44745.916666666664</v>
      </c>
      <c r="B72" s="1">
        <v>249.29</v>
      </c>
      <c r="C72" s="1">
        <v>251.55862</v>
      </c>
      <c r="D72" s="1">
        <v>0.00901825586417988</v>
      </c>
      <c r="E72" s="2">
        <f t="shared" si="1"/>
        <v>0.04660240976</v>
      </c>
      <c r="G72" s="4">
        <f>IFERROR(__xludf.DUMMYFUNCTION("""COMPUTED_VALUE"""),44813.958333333336)</f>
        <v>44813.95833</v>
      </c>
      <c r="H72" s="2">
        <f>IFERROR(__xludf.DUMMYFUNCTION("""COMPUTED_VALUE"""),0.03521780090058258)</f>
        <v>0.0352178009</v>
      </c>
    </row>
    <row r="73">
      <c r="A73" s="3">
        <v>44745.958333333336</v>
      </c>
      <c r="B73" s="1">
        <v>251.85</v>
      </c>
      <c r="C73" s="1">
        <v>251.39454</v>
      </c>
      <c r="D73" s="1">
        <v>0.00181173385865893</v>
      </c>
      <c r="E73" s="2">
        <f t="shared" si="1"/>
        <v>0.04520977782</v>
      </c>
      <c r="G73" s="4">
        <f>IFERROR(__xludf.DUMMYFUNCTION("""COMPUTED_VALUE"""),44814.958333333336)</f>
        <v>44814.95833</v>
      </c>
      <c r="H73" s="2">
        <f>IFERROR(__xludf.DUMMYFUNCTION("""COMPUTED_VALUE"""),0.04925401396936644)</f>
        <v>0.04925401397</v>
      </c>
    </row>
    <row r="74">
      <c r="A74" s="3">
        <v>44746.0</v>
      </c>
      <c r="B74" s="1">
        <v>259.68</v>
      </c>
      <c r="C74" s="1">
        <v>248.09442</v>
      </c>
      <c r="D74" s="1">
        <v>0.0466982691509143</v>
      </c>
      <c r="E74" s="2">
        <f t="shared" si="1"/>
        <v>0.04442016424</v>
      </c>
      <c r="G74" s="4">
        <f>IFERROR(__xludf.DUMMYFUNCTION("""COMPUTED_VALUE"""),44815.958333333336)</f>
        <v>44815.95833</v>
      </c>
      <c r="H74" s="2">
        <f>IFERROR(__xludf.DUMMYFUNCTION("""COMPUTED_VALUE"""),0.04818909564209645)</f>
        <v>0.04818909564</v>
      </c>
    </row>
    <row r="75">
      <c r="A75" s="3">
        <v>44746.041666666664</v>
      </c>
      <c r="B75" s="1">
        <v>266.08</v>
      </c>
      <c r="C75" s="1">
        <v>245.21701</v>
      </c>
      <c r="D75" s="1">
        <v>0.0850797014448549</v>
      </c>
      <c r="E75" s="2">
        <f t="shared" si="1"/>
        <v>0.04452402837</v>
      </c>
      <c r="G75" s="4">
        <f>IFERROR(__xludf.DUMMYFUNCTION("""COMPUTED_VALUE"""),44816.958333333336)</f>
        <v>44816.95833</v>
      </c>
      <c r="H75" s="2">
        <f>IFERROR(__xludf.DUMMYFUNCTION("""COMPUTED_VALUE"""),0.07149076372963468)</f>
        <v>0.07149076373</v>
      </c>
    </row>
    <row r="76">
      <c r="A76" s="3">
        <v>44746.083333333336</v>
      </c>
      <c r="B76" s="1">
        <v>259.19</v>
      </c>
      <c r="C76" s="1">
        <v>241.12697</v>
      </c>
      <c r="D76" s="1">
        <v>0.0749108654249667</v>
      </c>
      <c r="E76" s="2">
        <f t="shared" si="1"/>
        <v>0.04457980494</v>
      </c>
      <c r="G76" s="4">
        <f>IFERROR(__xludf.DUMMYFUNCTION("""COMPUTED_VALUE"""),44817.958333333336)</f>
        <v>44817.95833</v>
      </c>
      <c r="H76" s="2">
        <f>IFERROR(__xludf.DUMMYFUNCTION("""COMPUTED_VALUE"""),0.051025695136036185)</f>
        <v>0.05102569514</v>
      </c>
    </row>
    <row r="77">
      <c r="A77" s="3">
        <v>44746.125</v>
      </c>
      <c r="B77" s="1">
        <v>252.32</v>
      </c>
      <c r="C77" s="1">
        <v>235.33504</v>
      </c>
      <c r="D77" s="1">
        <v>0.0721735275800832</v>
      </c>
      <c r="E77" s="2">
        <f t="shared" si="1"/>
        <v>0.04516893356</v>
      </c>
      <c r="G77" s="4">
        <f>IFERROR(__xludf.DUMMYFUNCTION("""COMPUTED_VALUE"""),44818.958333333336)</f>
        <v>44818.95833</v>
      </c>
      <c r="H77" s="2">
        <f>IFERROR(__xludf.DUMMYFUNCTION("""COMPUTED_VALUE"""),0.06589866835123988)</f>
        <v>0.06589866835</v>
      </c>
    </row>
    <row r="78">
      <c r="A78" s="3">
        <v>44746.166666666664</v>
      </c>
      <c r="B78" s="1">
        <v>246.82</v>
      </c>
      <c r="C78" s="1">
        <v>230.76693</v>
      </c>
      <c r="D78" s="1">
        <v>0.0695639968863822</v>
      </c>
      <c r="E78" s="2">
        <f t="shared" si="1"/>
        <v>0.04625995921</v>
      </c>
      <c r="G78" s="4">
        <f>IFERROR(__xludf.DUMMYFUNCTION("""COMPUTED_VALUE"""),44819.958333333336)</f>
        <v>44819.95833</v>
      </c>
      <c r="H78" s="2">
        <f>IFERROR(__xludf.DUMMYFUNCTION("""COMPUTED_VALUE"""),0.10128675541811226)</f>
        <v>0.1012867554</v>
      </c>
    </row>
    <row r="79">
      <c r="A79" s="3">
        <v>44746.208333333336</v>
      </c>
      <c r="B79" s="1">
        <v>239.14</v>
      </c>
      <c r="C79" s="1">
        <v>229.18418</v>
      </c>
      <c r="D79" s="1">
        <v>0.043440258398289</v>
      </c>
      <c r="E79" s="2">
        <f t="shared" si="1"/>
        <v>0.0477314731</v>
      </c>
      <c r="G79" s="4">
        <f>IFERROR(__xludf.DUMMYFUNCTION("""COMPUTED_VALUE"""),44820.958333333336)</f>
        <v>44820.95833</v>
      </c>
      <c r="H79" s="2">
        <f>IFERROR(__xludf.DUMMYFUNCTION("""COMPUTED_VALUE"""),0.08334116271642857)</f>
        <v>0.08334116272</v>
      </c>
    </row>
    <row r="80">
      <c r="A80" s="3">
        <v>44746.25</v>
      </c>
      <c r="B80" s="1">
        <v>227.05</v>
      </c>
      <c r="C80" s="1">
        <v>228.86348</v>
      </c>
      <c r="D80" s="1">
        <v>0.00792385049812228</v>
      </c>
      <c r="E80" s="2">
        <f t="shared" si="1"/>
        <v>0.04703222144</v>
      </c>
      <c r="G80" s="4">
        <f>IFERROR(__xludf.DUMMYFUNCTION("""COMPUTED_VALUE"""),44821.958333333336)</f>
        <v>44821.95833</v>
      </c>
      <c r="H80" s="2">
        <f>IFERROR(__xludf.DUMMYFUNCTION("""COMPUTED_VALUE"""),0.10356282034924617)</f>
        <v>0.1035628203</v>
      </c>
    </row>
    <row r="81">
      <c r="A81" s="3">
        <v>44746.291666666664</v>
      </c>
      <c r="B81" s="1">
        <v>223.39</v>
      </c>
      <c r="C81" s="1">
        <v>229.90137</v>
      </c>
      <c r="D81" s="1">
        <v>0.0283224497531267</v>
      </c>
      <c r="E81" s="2">
        <f t="shared" si="1"/>
        <v>0.04627457423</v>
      </c>
      <c r="G81" s="4">
        <f>IFERROR(__xludf.DUMMYFUNCTION("""COMPUTED_VALUE"""),44822.958333333336)</f>
        <v>44822.95833</v>
      </c>
      <c r="H81" s="2">
        <f>IFERROR(__xludf.DUMMYFUNCTION("""COMPUTED_VALUE"""),0.05667069533173764)</f>
        <v>0.05667069533</v>
      </c>
    </row>
    <row r="82">
      <c r="A82" s="3">
        <v>44746.333333333336</v>
      </c>
      <c r="B82" s="1">
        <v>218.17</v>
      </c>
      <c r="C82" s="1">
        <v>231.76852</v>
      </c>
      <c r="D82" s="1">
        <v>0.0586728516884001</v>
      </c>
      <c r="E82" s="2">
        <f t="shared" si="1"/>
        <v>0.04672088454</v>
      </c>
      <c r="G82" s="4">
        <f>IFERROR(__xludf.DUMMYFUNCTION("""COMPUTED_VALUE"""),44823.958333333336)</f>
        <v>44823.95833</v>
      </c>
      <c r="H82" s="2">
        <f>IFERROR(__xludf.DUMMYFUNCTION("""COMPUTED_VALUE"""),0.09729700649057023)</f>
        <v>0.09729700649</v>
      </c>
    </row>
    <row r="83">
      <c r="A83" s="3">
        <v>44746.375</v>
      </c>
      <c r="B83" s="1">
        <v>218.03</v>
      </c>
      <c r="C83" s="1">
        <v>234.74042</v>
      </c>
      <c r="D83" s="1">
        <v>0.071186802852274</v>
      </c>
      <c r="E83" s="2">
        <f t="shared" si="1"/>
        <v>0.04774177631</v>
      </c>
      <c r="G83" s="4">
        <f>IFERROR(__xludf.DUMMYFUNCTION("""COMPUTED_VALUE"""),44824.958333333336)</f>
        <v>44824.95833</v>
      </c>
      <c r="H83" s="2">
        <f>IFERROR(__xludf.DUMMYFUNCTION("""COMPUTED_VALUE"""),0.034766364399880754)</f>
        <v>0.0347663644</v>
      </c>
    </row>
    <row r="84">
      <c r="A84" s="3">
        <v>44746.416666666664</v>
      </c>
      <c r="B84" s="1">
        <v>216.14</v>
      </c>
      <c r="C84" s="1">
        <v>237.92445</v>
      </c>
      <c r="D84" s="1">
        <v>0.0915603671669726</v>
      </c>
      <c r="E84" s="2">
        <f t="shared" si="1"/>
        <v>0.04866817024</v>
      </c>
      <c r="G84" s="4">
        <f>IFERROR(__xludf.DUMMYFUNCTION("""COMPUTED_VALUE"""),44825.958333333336)</f>
        <v>44825.95833</v>
      </c>
      <c r="H84" s="2">
        <f>IFERROR(__xludf.DUMMYFUNCTION("""COMPUTED_VALUE"""),0.03133247183677215)</f>
        <v>0.03133247184</v>
      </c>
    </row>
    <row r="85">
      <c r="A85" s="3">
        <v>44746.458333333336</v>
      </c>
      <c r="B85" s="1">
        <v>222.63</v>
      </c>
      <c r="C85" s="1">
        <v>241.76464</v>
      </c>
      <c r="D85" s="1">
        <v>0.0791457344630712</v>
      </c>
      <c r="E85" s="2">
        <f t="shared" si="1"/>
        <v>0.04866913771</v>
      </c>
      <c r="G85" s="4">
        <f>IFERROR(__xludf.DUMMYFUNCTION("""COMPUTED_VALUE"""),44826.958333333336)</f>
        <v>44826.95833</v>
      </c>
      <c r="H85" s="2">
        <f>IFERROR(__xludf.DUMMYFUNCTION("""COMPUTED_VALUE"""),0.019190358461471827)</f>
        <v>0.01919035846</v>
      </c>
    </row>
    <row r="86">
      <c r="A86" s="3">
        <v>44746.5</v>
      </c>
      <c r="B86" s="1">
        <v>227.75</v>
      </c>
      <c r="C86" s="1">
        <v>244.19621</v>
      </c>
      <c r="D86" s="1">
        <v>0.0673483425479863</v>
      </c>
      <c r="E86" s="2">
        <f t="shared" si="1"/>
        <v>0.0488054096</v>
      </c>
      <c r="G86" s="4">
        <f>IFERROR(__xludf.DUMMYFUNCTION("""COMPUTED_VALUE"""),44827.958333333336)</f>
        <v>44827.95833</v>
      </c>
      <c r="H86" s="2">
        <f>IFERROR(__xludf.DUMMYFUNCTION("""COMPUTED_VALUE"""),0.09128069806798213)</f>
        <v>0.09128069807</v>
      </c>
    </row>
    <row r="87">
      <c r="A87" s="3">
        <v>44746.541666666664</v>
      </c>
      <c r="B87" s="1">
        <v>222.29</v>
      </c>
      <c r="C87" s="1">
        <v>246.06797</v>
      </c>
      <c r="D87" s="1">
        <v>0.0966317152126707</v>
      </c>
      <c r="E87" s="2">
        <f t="shared" si="1"/>
        <v>0.05052488688</v>
      </c>
      <c r="G87" s="4">
        <f>IFERROR(__xludf.DUMMYFUNCTION("""COMPUTED_VALUE"""),44828.958333333336)</f>
        <v>44828.95833</v>
      </c>
      <c r="H87" s="2">
        <f>IFERROR(__xludf.DUMMYFUNCTION("""COMPUTED_VALUE"""),0.07998002519156543)</f>
        <v>0.07998002519</v>
      </c>
    </row>
    <row r="88">
      <c r="A88" s="3">
        <v>44746.583333333336</v>
      </c>
      <c r="B88" s="1">
        <v>217.72</v>
      </c>
      <c r="C88" s="1">
        <v>246.92257</v>
      </c>
      <c r="D88" s="1">
        <v>0.118266102608603</v>
      </c>
      <c r="E88" s="2">
        <f t="shared" si="1"/>
        <v>0.05378867659</v>
      </c>
      <c r="G88" s="4">
        <f>IFERROR(__xludf.DUMMYFUNCTION("""COMPUTED_VALUE"""),44829.958333333336)</f>
        <v>44829.95833</v>
      </c>
      <c r="H88" s="2">
        <f>IFERROR(__xludf.DUMMYFUNCTION("""COMPUTED_VALUE"""),0.04021153351991177)</f>
        <v>0.04021153352</v>
      </c>
    </row>
    <row r="89">
      <c r="A89" s="3">
        <v>44746.625</v>
      </c>
      <c r="B89" s="1">
        <v>215.36</v>
      </c>
      <c r="C89" s="1">
        <v>246.80278</v>
      </c>
      <c r="D89" s="1">
        <v>0.127400428795818</v>
      </c>
      <c r="E89" s="2">
        <f t="shared" si="1"/>
        <v>0.05632693203</v>
      </c>
      <c r="G89" s="4">
        <f>IFERROR(__xludf.DUMMYFUNCTION("""COMPUTED_VALUE"""),44830.958333333336)</f>
        <v>44830.95833</v>
      </c>
      <c r="H89" s="2">
        <f>IFERROR(__xludf.DUMMYFUNCTION("""COMPUTED_VALUE"""),0.0352585782351516)</f>
        <v>0.03525857824</v>
      </c>
    </row>
    <row r="90">
      <c r="A90" s="3">
        <v>44746.666666666664</v>
      </c>
      <c r="B90" s="1">
        <v>221.82</v>
      </c>
      <c r="C90" s="1">
        <v>246.01757</v>
      </c>
      <c r="D90" s="1">
        <v>0.0983570807564679</v>
      </c>
      <c r="E90" s="2">
        <f t="shared" si="1"/>
        <v>0.05778539158</v>
      </c>
      <c r="G90" s="4">
        <f>IFERROR(__xludf.DUMMYFUNCTION("""COMPUTED_VALUE"""),44831.958333333336)</f>
        <v>44831.95833</v>
      </c>
      <c r="H90" s="2">
        <f>IFERROR(__xludf.DUMMYFUNCTION("""COMPUTED_VALUE"""),0.035419277467166894)</f>
        <v>0.03541927747</v>
      </c>
    </row>
    <row r="91">
      <c r="A91" s="3">
        <v>44746.708333333336</v>
      </c>
      <c r="B91" s="1">
        <v>231.89</v>
      </c>
      <c r="C91" s="1">
        <v>245.49688</v>
      </c>
      <c r="D91" s="1">
        <v>0.0554258775101338</v>
      </c>
      <c r="E91" s="2">
        <f t="shared" si="1"/>
        <v>0.05799767358</v>
      </c>
      <c r="G91" s="4">
        <f>IFERROR(__xludf.DUMMYFUNCTION("""COMPUTED_VALUE"""),44832.958333333336)</f>
        <v>44832.95833</v>
      </c>
      <c r="H91" s="2">
        <f>IFERROR(__xludf.DUMMYFUNCTION("""COMPUTED_VALUE"""),0.04052589368461391)</f>
        <v>0.04052589368</v>
      </c>
    </row>
    <row r="92">
      <c r="A92" s="3">
        <v>44746.75</v>
      </c>
      <c r="B92" s="1">
        <v>236.76</v>
      </c>
      <c r="C92" s="1">
        <v>245.08047</v>
      </c>
      <c r="D92" s="1">
        <v>0.0339499512139829</v>
      </c>
      <c r="E92" s="2">
        <f t="shared" si="1"/>
        <v>0.05771488968</v>
      </c>
      <c r="G92" s="4">
        <f>IFERROR(__xludf.DUMMYFUNCTION("""COMPUTED_VALUE"""),44833.958333333336)</f>
        <v>44833.95833</v>
      </c>
      <c r="H92" s="2">
        <f>IFERROR(__xludf.DUMMYFUNCTION("""COMPUTED_VALUE"""),0.047859788310654884)</f>
        <v>0.04785978831</v>
      </c>
    </row>
    <row r="93">
      <c r="A93" s="3">
        <v>44746.791666666664</v>
      </c>
      <c r="B93" s="1">
        <v>240.53</v>
      </c>
      <c r="C93" s="1">
        <v>245.86444</v>
      </c>
      <c r="D93" s="1">
        <v>0.0216966715479473</v>
      </c>
      <c r="E93" s="2">
        <f t="shared" si="1"/>
        <v>0.05718464913</v>
      </c>
      <c r="G93" s="4">
        <f>IFERROR(__xludf.DUMMYFUNCTION("""COMPUTED_VALUE"""),44834.958333333336)</f>
        <v>44834.95833</v>
      </c>
      <c r="H93" s="2">
        <f>IFERROR(__xludf.DUMMYFUNCTION("""COMPUTED_VALUE"""),0.02470801515980987)</f>
        <v>0.02470801516</v>
      </c>
    </row>
    <row r="94">
      <c r="A94" s="3">
        <v>44746.833333333336</v>
      </c>
      <c r="B94" s="1">
        <v>242.46</v>
      </c>
      <c r="C94" s="1">
        <v>246.51881</v>
      </c>
      <c r="D94" s="1">
        <v>0.0164645042704854</v>
      </c>
      <c r="E94" s="2">
        <f t="shared" si="1"/>
        <v>0.05733033996</v>
      </c>
      <c r="G94" s="4">
        <f>IFERROR(__xludf.DUMMYFUNCTION("""COMPUTED_VALUE"""),44835.958333333336)</f>
        <v>44835.95833</v>
      </c>
      <c r="H94" s="2">
        <f>IFERROR(__xludf.DUMMYFUNCTION("""COMPUTED_VALUE"""),0.08194374069286448)</f>
        <v>0.08194374069</v>
      </c>
    </row>
    <row r="95">
      <c r="A95" s="3">
        <v>44746.875</v>
      </c>
      <c r="B95" s="1">
        <v>244.88</v>
      </c>
      <c r="C95" s="1">
        <v>246.81978</v>
      </c>
      <c r="D95" s="1">
        <v>0.00785909459930647</v>
      </c>
      <c r="E95" s="2">
        <f t="shared" si="1"/>
        <v>0.05762118475</v>
      </c>
      <c r="G95" s="4">
        <f>IFERROR(__xludf.DUMMYFUNCTION("""COMPUTED_VALUE"""),44836.958333333336)</f>
        <v>44836.95833</v>
      </c>
      <c r="H95" s="2">
        <f>IFERROR(__xludf.DUMMYFUNCTION("""COMPUTED_VALUE"""),0.025246271452361902)</f>
        <v>0.02524627145</v>
      </c>
    </row>
    <row r="96">
      <c r="A96" s="3">
        <v>44746.916666666664</v>
      </c>
      <c r="B96" s="1">
        <v>243.02</v>
      </c>
      <c r="C96" s="1">
        <v>246.90391</v>
      </c>
      <c r="D96" s="1">
        <v>0.0157304515752706</v>
      </c>
      <c r="E96" s="2">
        <f t="shared" si="1"/>
        <v>0.05790085958</v>
      </c>
      <c r="G96" s="4">
        <f>IFERROR(__xludf.DUMMYFUNCTION("""COMPUTED_VALUE"""),44837.958333333336)</f>
        <v>44837.95833</v>
      </c>
      <c r="H96" s="2">
        <f>IFERROR(__xludf.DUMMYFUNCTION("""COMPUTED_VALUE"""),0.03875630696305848)</f>
        <v>0.03875630696</v>
      </c>
    </row>
    <row r="97">
      <c r="A97" s="3">
        <v>44746.958333333336</v>
      </c>
      <c r="B97" s="1">
        <v>249.15</v>
      </c>
      <c r="C97" s="1">
        <v>246.84247</v>
      </c>
      <c r="D97" s="1">
        <v>0.00934818874564014</v>
      </c>
      <c r="E97" s="2">
        <f t="shared" si="1"/>
        <v>0.05821487853</v>
      </c>
      <c r="G97" s="4">
        <f>IFERROR(__xludf.DUMMYFUNCTION("""COMPUTED_VALUE"""),44838.958333333336)</f>
        <v>44838.95833</v>
      </c>
      <c r="H97" s="2">
        <f>IFERROR(__xludf.DUMMYFUNCTION("""COMPUTED_VALUE"""),0.03282240498426842)</f>
        <v>0.03282240498</v>
      </c>
    </row>
    <row r="98">
      <c r="A98" s="3">
        <v>44747.0</v>
      </c>
      <c r="B98" s="1">
        <v>257.83</v>
      </c>
      <c r="C98" s="1">
        <v>255.38445</v>
      </c>
      <c r="D98" s="1">
        <v>0.00957595499647687</v>
      </c>
      <c r="E98" s="2">
        <f t="shared" si="1"/>
        <v>0.05666811544</v>
      </c>
      <c r="G98" s="4">
        <f>IFERROR(__xludf.DUMMYFUNCTION("""COMPUTED_VALUE"""),44839.958333333336)</f>
        <v>44839.95833</v>
      </c>
      <c r="H98" s="2">
        <f>IFERROR(__xludf.DUMMYFUNCTION("""COMPUTED_VALUE"""),0.02422434400302904)</f>
        <v>0.024224344</v>
      </c>
    </row>
    <row r="99">
      <c r="A99" s="3">
        <v>44747.041666666664</v>
      </c>
      <c r="B99" s="1">
        <v>267.86</v>
      </c>
      <c r="C99" s="1">
        <v>250.58343</v>
      </c>
      <c r="D99" s="1">
        <v>0.0689453807859522</v>
      </c>
      <c r="E99" s="2">
        <f t="shared" si="1"/>
        <v>0.05599585208</v>
      </c>
      <c r="G99" s="4">
        <f>IFERROR(__xludf.DUMMYFUNCTION("""COMPUTED_VALUE"""),44840.958333333336)</f>
        <v>44840.95833</v>
      </c>
      <c r="H99" s="2">
        <f>IFERROR(__xludf.DUMMYFUNCTION("""COMPUTED_VALUE"""),0.06375923611785043)</f>
        <v>0.06375923612</v>
      </c>
    </row>
    <row r="100">
      <c r="A100" s="3">
        <v>44747.083333333336</v>
      </c>
      <c r="B100" s="1">
        <v>268.38</v>
      </c>
      <c r="C100" s="1">
        <v>244.37924</v>
      </c>
      <c r="D100" s="1">
        <v>0.0982111246438117</v>
      </c>
      <c r="E100" s="2">
        <f t="shared" si="1"/>
        <v>0.05696669621</v>
      </c>
      <c r="G100" s="4">
        <f>IFERROR(__xludf.DUMMYFUNCTION("""COMPUTED_VALUE"""),44841.958333333336)</f>
        <v>44841.95833</v>
      </c>
      <c r="H100" s="2">
        <f>IFERROR(__xludf.DUMMYFUNCTION("""COMPUTED_VALUE"""),0.04661630799528102)</f>
        <v>0.046616308</v>
      </c>
    </row>
    <row r="101">
      <c r="A101" s="3">
        <v>44747.125</v>
      </c>
      <c r="B101" s="1">
        <v>260.47</v>
      </c>
      <c r="C101" s="1">
        <v>236.44275</v>
      </c>
      <c r="D101" s="1">
        <v>0.10161973670159</v>
      </c>
      <c r="E101" s="2">
        <f t="shared" si="1"/>
        <v>0.05819362159</v>
      </c>
      <c r="G101" s="4">
        <f>IFERROR(__xludf.DUMMYFUNCTION("""COMPUTED_VALUE"""),44842.958333333336)</f>
        <v>44842.95833</v>
      </c>
      <c r="H101" s="2">
        <f>IFERROR(__xludf.DUMMYFUNCTION("""COMPUTED_VALUE"""),0.16456921505849376)</f>
        <v>0.1645692151</v>
      </c>
    </row>
    <row r="102">
      <c r="A102" s="3">
        <v>44747.166666666664</v>
      </c>
      <c r="B102" s="1">
        <v>252.78</v>
      </c>
      <c r="C102" s="1">
        <v>230.30006</v>
      </c>
      <c r="D102" s="1">
        <v>0.0976115247212701</v>
      </c>
      <c r="E102" s="2">
        <f t="shared" si="1"/>
        <v>0.05936226859</v>
      </c>
      <c r="G102" s="4">
        <f>IFERROR(__xludf.DUMMYFUNCTION("""COMPUTED_VALUE"""),44843.958333333336)</f>
        <v>44843.95833</v>
      </c>
      <c r="H102" s="2">
        <f>IFERROR(__xludf.DUMMYFUNCTION("""COMPUTED_VALUE"""),0.14656541313387142)</f>
        <v>0.1465654131</v>
      </c>
    </row>
    <row r="103">
      <c r="A103" s="3">
        <v>44747.208333333336</v>
      </c>
      <c r="B103" s="1">
        <v>242.33</v>
      </c>
      <c r="C103" s="1">
        <v>227.85319</v>
      </c>
      <c r="D103" s="1">
        <v>0.0635356915564798</v>
      </c>
      <c r="E103" s="2">
        <f t="shared" si="1"/>
        <v>0.0601995783</v>
      </c>
      <c r="G103" s="4">
        <f>IFERROR(__xludf.DUMMYFUNCTION("""COMPUTED_VALUE"""),44844.958333333336)</f>
        <v>44844.95833</v>
      </c>
      <c r="H103" s="2">
        <f>IFERROR(__xludf.DUMMYFUNCTION("""COMPUTED_VALUE"""),0.02890662763077732)</f>
        <v>0.02890662763</v>
      </c>
    </row>
    <row r="104">
      <c r="A104" s="3">
        <v>44747.25</v>
      </c>
      <c r="B104" s="1">
        <v>238.46</v>
      </c>
      <c r="C104" s="1">
        <v>226.96751</v>
      </c>
      <c r="D104" s="1">
        <v>0.0506349565186665</v>
      </c>
      <c r="E104" s="2">
        <f t="shared" si="1"/>
        <v>0.06197920772</v>
      </c>
      <c r="G104" s="4">
        <f>IFERROR(__xludf.DUMMYFUNCTION("""COMPUTED_VALUE"""),44845.958333333336)</f>
        <v>44845.95833</v>
      </c>
      <c r="H104" s="2">
        <f>IFERROR(__xludf.DUMMYFUNCTION("""COMPUTED_VALUE"""),0.051605913863616175)</f>
        <v>0.05160591386</v>
      </c>
    </row>
    <row r="105">
      <c r="A105" s="3">
        <v>44747.291666666664</v>
      </c>
      <c r="B105" s="1">
        <v>235.1</v>
      </c>
      <c r="C105" s="1">
        <v>228.32414</v>
      </c>
      <c r="D105" s="1">
        <v>0.0296764941280409</v>
      </c>
      <c r="E105" s="2">
        <f t="shared" si="1"/>
        <v>0.06203562623</v>
      </c>
      <c r="G105" s="4">
        <f>IFERROR(__xludf.DUMMYFUNCTION("""COMPUTED_VALUE"""),44846.958333333336)</f>
        <v>44846.95833</v>
      </c>
      <c r="H105" s="2">
        <f>IFERROR(__xludf.DUMMYFUNCTION("""COMPUTED_VALUE"""),0.033728475065571785)</f>
        <v>0.03372847507</v>
      </c>
    </row>
    <row r="106">
      <c r="A106" s="3">
        <v>44747.333333333336</v>
      </c>
      <c r="B106" s="1">
        <v>232.58</v>
      </c>
      <c r="C106" s="1">
        <v>231.2167</v>
      </c>
      <c r="D106" s="1">
        <v>0.00589620040420959</v>
      </c>
      <c r="E106" s="2">
        <f t="shared" si="1"/>
        <v>0.0598365991</v>
      </c>
      <c r="G106" s="4">
        <f>IFERROR(__xludf.DUMMYFUNCTION("""COMPUTED_VALUE"""),44847.958333333336)</f>
        <v>44847.95833</v>
      </c>
      <c r="H106" s="2">
        <f>IFERROR(__xludf.DUMMYFUNCTION("""COMPUTED_VALUE"""),0.04440449691624598)</f>
        <v>0.04440449692</v>
      </c>
    </row>
    <row r="107">
      <c r="A107" s="3">
        <v>44747.375</v>
      </c>
      <c r="B107" s="1">
        <v>232.56</v>
      </c>
      <c r="C107" s="1">
        <v>235.57874</v>
      </c>
      <c r="D107" s="1">
        <v>0.0128141444342558</v>
      </c>
      <c r="E107" s="2">
        <f t="shared" si="1"/>
        <v>0.057404405</v>
      </c>
      <c r="G107" s="4">
        <f>IFERROR(__xludf.DUMMYFUNCTION("""COMPUTED_VALUE"""),44848.958333333336)</f>
        <v>44848.95833</v>
      </c>
      <c r="H107" s="2">
        <f>IFERROR(__xludf.DUMMYFUNCTION("""COMPUTED_VALUE"""),0.08471793891501618)</f>
        <v>0.08471793892</v>
      </c>
    </row>
    <row r="108">
      <c r="A108" s="3">
        <v>44747.416666666664</v>
      </c>
      <c r="B108" s="1">
        <v>239.82</v>
      </c>
      <c r="C108" s="1">
        <v>240.52367</v>
      </c>
      <c r="D108" s="1">
        <v>0.00292557485090767</v>
      </c>
      <c r="E108" s="2">
        <f t="shared" si="1"/>
        <v>0.05371128865</v>
      </c>
      <c r="G108" s="4">
        <f>IFERROR(__xludf.DUMMYFUNCTION("""COMPUTED_VALUE"""),44849.958333333336)</f>
        <v>44849.95833</v>
      </c>
      <c r="H108" s="2">
        <f>IFERROR(__xludf.DUMMYFUNCTION("""COMPUTED_VALUE"""),0.1259311228427417)</f>
        <v>0.1259311228</v>
      </c>
    </row>
    <row r="109">
      <c r="A109" s="3">
        <v>44747.458333333336</v>
      </c>
      <c r="B109" s="1">
        <v>247.27</v>
      </c>
      <c r="C109" s="1">
        <v>245.97719</v>
      </c>
      <c r="D109" s="1">
        <v>0.00525581254099212</v>
      </c>
      <c r="E109" s="2">
        <f t="shared" si="1"/>
        <v>0.0506325419</v>
      </c>
      <c r="G109" s="4">
        <f>IFERROR(__xludf.DUMMYFUNCTION("""COMPUTED_VALUE"""),44850.958333333336)</f>
        <v>44850.95833</v>
      </c>
      <c r="H109" s="2">
        <f>IFERROR(__xludf.DUMMYFUNCTION("""COMPUTED_VALUE"""),0.07837995566359925)</f>
        <v>0.07837995566</v>
      </c>
    </row>
    <row r="110">
      <c r="A110" s="3">
        <v>44747.5</v>
      </c>
      <c r="B110" s="1">
        <v>258.55</v>
      </c>
      <c r="C110" s="1">
        <v>249.38748</v>
      </c>
      <c r="D110" s="1">
        <v>0.036740096174836</v>
      </c>
      <c r="E110" s="2">
        <f t="shared" si="1"/>
        <v>0.0493571983</v>
      </c>
      <c r="G110" s="4">
        <f>IFERROR(__xludf.DUMMYFUNCTION("""COMPUTED_VALUE"""),44851.958333333336)</f>
        <v>44851.95833</v>
      </c>
      <c r="H110" s="2">
        <f>IFERROR(__xludf.DUMMYFUNCTION("""COMPUTED_VALUE"""),0.03840280110107353)</f>
        <v>0.0384028011</v>
      </c>
    </row>
    <row r="111">
      <c r="A111" s="3">
        <v>44747.541666666664</v>
      </c>
      <c r="B111" s="1">
        <v>267.04</v>
      </c>
      <c r="C111" s="1">
        <v>251.8965</v>
      </c>
      <c r="D111" s="1">
        <v>0.060117945267203</v>
      </c>
      <c r="E111" s="2">
        <f t="shared" si="1"/>
        <v>0.04783579122</v>
      </c>
      <c r="G111" s="4">
        <f>IFERROR(__xludf.DUMMYFUNCTION("""COMPUTED_VALUE"""),44852.958333333336)</f>
        <v>44852.95833</v>
      </c>
      <c r="H111" s="2">
        <f>IFERROR(__xludf.DUMMYFUNCTION("""COMPUTED_VALUE"""),0.07478554229516492)</f>
        <v>0.0747855423</v>
      </c>
    </row>
    <row r="112">
      <c r="A112" s="3">
        <v>44747.583333333336</v>
      </c>
      <c r="B112" s="1">
        <v>271.12</v>
      </c>
      <c r="C112" s="1">
        <v>253.31719</v>
      </c>
      <c r="D112" s="1">
        <v>0.0702787284194964</v>
      </c>
      <c r="E112" s="2">
        <f t="shared" si="1"/>
        <v>0.0458363173</v>
      </c>
      <c r="G112" s="4">
        <f>IFERROR(__xludf.DUMMYFUNCTION("""COMPUTED_VALUE"""),44853.958333333336)</f>
        <v>44853.95833</v>
      </c>
      <c r="H112" s="2">
        <f>IFERROR(__xludf.DUMMYFUNCTION("""COMPUTED_VALUE"""),0.056347105435314765)</f>
        <v>0.05634710544</v>
      </c>
    </row>
    <row r="113">
      <c r="A113" s="3">
        <v>44747.625</v>
      </c>
      <c r="B113" s="1">
        <v>272.58</v>
      </c>
      <c r="C113" s="1">
        <v>253.48787</v>
      </c>
      <c r="D113" s="1">
        <v>0.0753177262485972</v>
      </c>
      <c r="E113" s="2">
        <f t="shared" si="1"/>
        <v>0.04366620469</v>
      </c>
      <c r="G113" s="4">
        <f>IFERROR(__xludf.DUMMYFUNCTION("""COMPUTED_VALUE"""),44854.958333333336)</f>
        <v>44854.95833</v>
      </c>
      <c r="H113" s="2">
        <f>IFERROR(__xludf.DUMMYFUNCTION("""COMPUTED_VALUE"""),0.0675936537289032)</f>
        <v>0.06759365373</v>
      </c>
    </row>
    <row r="114">
      <c r="A114" s="3">
        <v>44747.666666666664</v>
      </c>
      <c r="B114" s="1">
        <v>277.05</v>
      </c>
      <c r="C114" s="1">
        <v>252.58819</v>
      </c>
      <c r="D114" s="1">
        <v>0.0968446307802435</v>
      </c>
      <c r="E114" s="2">
        <f t="shared" si="1"/>
        <v>0.04360318594</v>
      </c>
      <c r="G114" s="4">
        <f>IFERROR(__xludf.DUMMYFUNCTION("""COMPUTED_VALUE"""),44855.958333333336)</f>
        <v>44855.95833</v>
      </c>
      <c r="H114" s="2">
        <f>IFERROR(__xludf.DUMMYFUNCTION("""COMPUTED_VALUE"""),0.05312964858815558)</f>
        <v>0.05312964859</v>
      </c>
    </row>
    <row r="115">
      <c r="A115" s="3">
        <v>44747.708333333336</v>
      </c>
      <c r="B115" s="1">
        <v>278.52</v>
      </c>
      <c r="C115" s="1">
        <v>251.94657</v>
      </c>
      <c r="D115" s="1">
        <v>0.105472481724994</v>
      </c>
      <c r="E115" s="2">
        <f t="shared" si="1"/>
        <v>0.04568846112</v>
      </c>
      <c r="G115" s="4">
        <f>IFERROR(__xludf.DUMMYFUNCTION("""COMPUTED_VALUE"""),44856.958333333336)</f>
        <v>44856.95833</v>
      </c>
      <c r="H115" s="2">
        <f>IFERROR(__xludf.DUMMYFUNCTION("""COMPUTED_VALUE"""),0.05112901054784392)</f>
        <v>0.05112901055</v>
      </c>
    </row>
    <row r="116">
      <c r="A116" s="3">
        <v>44747.75</v>
      </c>
      <c r="B116" s="1">
        <v>277.78</v>
      </c>
      <c r="C116" s="1">
        <v>251.67144</v>
      </c>
      <c r="D116" s="1">
        <v>0.103740654879234</v>
      </c>
      <c r="E116" s="2">
        <f t="shared" si="1"/>
        <v>0.0485964071</v>
      </c>
      <c r="G116" s="4">
        <f>IFERROR(__xludf.DUMMYFUNCTION("""COMPUTED_VALUE"""),44857.958333333336)</f>
        <v>44857.95833</v>
      </c>
      <c r="H116" s="2">
        <f>IFERROR(__xludf.DUMMYFUNCTION("""COMPUTED_VALUE"""),0.05806481251936305)</f>
        <v>0.05806481252</v>
      </c>
    </row>
    <row r="117">
      <c r="A117" s="3">
        <v>44747.791666666664</v>
      </c>
      <c r="B117" s="1">
        <v>269.19</v>
      </c>
      <c r="C117" s="1">
        <v>252.61052</v>
      </c>
      <c r="D117" s="1">
        <v>0.0656325793557607</v>
      </c>
      <c r="E117" s="2">
        <f t="shared" si="1"/>
        <v>0.05042706993</v>
      </c>
      <c r="G117" s="4">
        <f>IFERROR(__xludf.DUMMYFUNCTION("""COMPUTED_VALUE"""),44858.958333333336)</f>
        <v>44858.95833</v>
      </c>
      <c r="H117" s="2">
        <f>IFERROR(__xludf.DUMMYFUNCTION("""COMPUTED_VALUE"""),0.043394458290143455)</f>
        <v>0.04339445829</v>
      </c>
    </row>
    <row r="118">
      <c r="A118" s="3">
        <v>44747.833333333336</v>
      </c>
      <c r="B118" s="1">
        <v>261.54</v>
      </c>
      <c r="C118" s="1">
        <v>253.4404</v>
      </c>
      <c r="D118" s="1">
        <v>0.0319585985501917</v>
      </c>
      <c r="E118" s="2">
        <f t="shared" si="1"/>
        <v>0.05107265719</v>
      </c>
      <c r="G118" s="4">
        <f>IFERROR(__xludf.DUMMYFUNCTION("""COMPUTED_VALUE"""),44859.958333333336)</f>
        <v>44859.95833</v>
      </c>
      <c r="H118" s="2">
        <f>IFERROR(__xludf.DUMMYFUNCTION("""COMPUTED_VALUE"""),0.04524468688086824)</f>
        <v>0.04524468688</v>
      </c>
    </row>
    <row r="119">
      <c r="A119" s="3">
        <v>44747.875</v>
      </c>
      <c r="B119" s="1">
        <v>255.39</v>
      </c>
      <c r="C119" s="1">
        <v>254.07704</v>
      </c>
      <c r="D119" s="1">
        <v>0.005167566498728</v>
      </c>
      <c r="E119" s="2">
        <f t="shared" si="1"/>
        <v>0.05096051019</v>
      </c>
      <c r="G119" s="4">
        <f>IFERROR(__xludf.DUMMYFUNCTION("""COMPUTED_VALUE"""),44860.958333333336)</f>
        <v>44860.95833</v>
      </c>
      <c r="H119" s="2">
        <f>IFERROR(__xludf.DUMMYFUNCTION("""COMPUTED_VALUE"""),0.06910981324530134)</f>
        <v>0.06910981325</v>
      </c>
    </row>
    <row r="120">
      <c r="A120" s="3">
        <v>44747.916666666664</v>
      </c>
      <c r="B120" s="1">
        <v>255.39</v>
      </c>
      <c r="C120" s="1">
        <v>254.47316</v>
      </c>
      <c r="D120" s="1">
        <v>0.00360289470213667</v>
      </c>
      <c r="E120" s="2">
        <f t="shared" si="1"/>
        <v>0.05045519532</v>
      </c>
      <c r="G120" s="4">
        <f>IFERROR(__xludf.DUMMYFUNCTION("""COMPUTED_VALUE"""),44861.958333333336)</f>
        <v>44861.95833</v>
      </c>
      <c r="H120" s="2">
        <f>IFERROR(__xludf.DUMMYFUNCTION("""COMPUTED_VALUE"""),0.07788411714533998)</f>
        <v>0.07788411715</v>
      </c>
    </row>
    <row r="121">
      <c r="A121" s="3">
        <v>44747.958333333336</v>
      </c>
      <c r="B121" s="1">
        <v>259.46</v>
      </c>
      <c r="C121" s="1">
        <v>254.00247</v>
      </c>
      <c r="D121" s="1">
        <v>0.021486129642755</v>
      </c>
      <c r="E121" s="2">
        <f t="shared" si="1"/>
        <v>0.05096094286</v>
      </c>
      <c r="G121" s="4">
        <f>IFERROR(__xludf.DUMMYFUNCTION("""COMPUTED_VALUE"""),44862.958333333336)</f>
        <v>44862.95833</v>
      </c>
      <c r="H121" s="2">
        <f>IFERROR(__xludf.DUMMYFUNCTION("""COMPUTED_VALUE"""),0.023223933113065146)</f>
        <v>0.02322393311</v>
      </c>
    </row>
    <row r="122">
      <c r="A122" s="3">
        <v>44748.0</v>
      </c>
      <c r="B122" s="1">
        <v>276.44</v>
      </c>
      <c r="C122" s="1">
        <v>258.47191</v>
      </c>
      <c r="D122" s="1">
        <v>0.069516606272612</v>
      </c>
      <c r="E122" s="2">
        <f t="shared" si="1"/>
        <v>0.05345846999</v>
      </c>
      <c r="G122" s="4">
        <f>IFERROR(__xludf.DUMMYFUNCTION("""COMPUTED_VALUE"""),44863.958333333336)</f>
        <v>44863.95833</v>
      </c>
      <c r="H122" s="2">
        <f>IFERROR(__xludf.DUMMYFUNCTION("""COMPUTED_VALUE"""),0.06542552555832074)</f>
        <v>0.06542552556</v>
      </c>
    </row>
    <row r="123">
      <c r="A123" s="3">
        <v>44748.041666666664</v>
      </c>
      <c r="B123" s="1">
        <v>281.91</v>
      </c>
      <c r="C123" s="1">
        <v>254.54725</v>
      </c>
      <c r="D123" s="1">
        <v>0.107495759628124</v>
      </c>
      <c r="E123" s="2">
        <f t="shared" si="1"/>
        <v>0.05506473578</v>
      </c>
      <c r="G123" s="4">
        <f>IFERROR(__xludf.DUMMYFUNCTION("""COMPUTED_VALUE"""),44864.958333333336)</f>
        <v>44864.95833</v>
      </c>
      <c r="H123" s="2">
        <f>IFERROR(__xludf.DUMMYFUNCTION("""COMPUTED_VALUE"""),0.03329291675888603)</f>
        <v>0.03329291676</v>
      </c>
    </row>
    <row r="124">
      <c r="A124" s="3">
        <v>44748.083333333336</v>
      </c>
      <c r="B124" s="1">
        <v>277.77</v>
      </c>
      <c r="C124" s="1">
        <v>248.71346</v>
      </c>
      <c r="D124" s="1">
        <v>0.116827372350495</v>
      </c>
      <c r="E124" s="2">
        <f t="shared" si="1"/>
        <v>0.05584041276</v>
      </c>
      <c r="G124" s="4">
        <f>IFERROR(__xludf.DUMMYFUNCTION("""COMPUTED_VALUE"""),44865.958333333336)</f>
        <v>44865.95833</v>
      </c>
      <c r="H124" s="2">
        <f>IFERROR(__xludf.DUMMYFUNCTION("""COMPUTED_VALUE"""),0.032797211594603366)</f>
        <v>0.03279721159</v>
      </c>
    </row>
    <row r="125">
      <c r="A125" s="3">
        <v>44748.125</v>
      </c>
      <c r="B125" s="1">
        <v>269.06</v>
      </c>
      <c r="C125" s="1">
        <v>240.57205</v>
      </c>
      <c r="D125" s="1">
        <v>0.118417538529517</v>
      </c>
      <c r="E125" s="2">
        <f t="shared" si="1"/>
        <v>0.05654032117</v>
      </c>
      <c r="G125" s="4">
        <f>IFERROR(__xludf.DUMMYFUNCTION("""COMPUTED_VALUE"""),44866.958333333336)</f>
        <v>44866.95833</v>
      </c>
      <c r="H125" s="2">
        <f>IFERROR(__xludf.DUMMYFUNCTION("""COMPUTED_VALUE"""),0.05112466419140201)</f>
        <v>0.05112466419</v>
      </c>
    </row>
    <row r="126">
      <c r="A126" s="3">
        <v>44748.166666666664</v>
      </c>
      <c r="B126" s="1">
        <v>261.0</v>
      </c>
      <c r="C126" s="1">
        <v>233.64579</v>
      </c>
      <c r="D126" s="1">
        <v>0.117075552698809</v>
      </c>
      <c r="E126" s="2">
        <f t="shared" si="1"/>
        <v>0.05735132234</v>
      </c>
      <c r="G126" s="4">
        <f>IFERROR(__xludf.DUMMYFUNCTION("""COMPUTED_VALUE"""),44867.958333333336)</f>
        <v>44867.95833</v>
      </c>
      <c r="H126" s="2">
        <f>IFERROR(__xludf.DUMMYFUNCTION("""COMPUTED_VALUE"""),0.05640899432756378)</f>
        <v>0.05640899433</v>
      </c>
    </row>
    <row r="127">
      <c r="A127" s="3">
        <v>44748.208333333336</v>
      </c>
      <c r="B127" s="1">
        <v>253.54</v>
      </c>
      <c r="C127" s="1">
        <v>229.66723</v>
      </c>
      <c r="D127" s="1">
        <v>0.103945042573117</v>
      </c>
      <c r="E127" s="2">
        <f t="shared" si="1"/>
        <v>0.0590350453</v>
      </c>
      <c r="G127" s="4">
        <f>IFERROR(__xludf.DUMMYFUNCTION("""COMPUTED_VALUE"""),44868.958333333336)</f>
        <v>44868.95833</v>
      </c>
      <c r="H127" s="2">
        <f>IFERROR(__xludf.DUMMYFUNCTION("""COMPUTED_VALUE"""),0.07224598643433457)</f>
        <v>0.07224598643</v>
      </c>
    </row>
    <row r="128">
      <c r="A128" s="3">
        <v>44748.25</v>
      </c>
      <c r="B128" s="1">
        <v>248.44</v>
      </c>
      <c r="C128" s="1">
        <v>227.28449</v>
      </c>
      <c r="D128" s="1">
        <v>0.0930794265811978</v>
      </c>
      <c r="E128" s="2">
        <f t="shared" si="1"/>
        <v>0.06080356488</v>
      </c>
      <c r="G128" s="4">
        <f>IFERROR(__xludf.DUMMYFUNCTION("""COMPUTED_VALUE"""),44869.958333333336)</f>
        <v>44869.95833</v>
      </c>
      <c r="H128" s="2">
        <f>IFERROR(__xludf.DUMMYFUNCTION("""COMPUTED_VALUE"""),0.03221606089985366)</f>
        <v>0.0322160609</v>
      </c>
    </row>
    <row r="129">
      <c r="A129" s="3">
        <v>44748.291666666664</v>
      </c>
      <c r="B129" s="1">
        <v>243.57</v>
      </c>
      <c r="C129" s="1">
        <v>227.1378</v>
      </c>
      <c r="D129" s="1">
        <v>0.0723446295596769</v>
      </c>
      <c r="E129" s="2">
        <f t="shared" si="1"/>
        <v>0.06258140386</v>
      </c>
      <c r="G129" s="4">
        <f>IFERROR(__xludf.DUMMYFUNCTION("""COMPUTED_VALUE"""),44870.958333333336)</f>
        <v>44870.95833</v>
      </c>
      <c r="H129" s="2">
        <f>IFERROR(__xludf.DUMMYFUNCTION("""COMPUTED_VALUE"""),0.027733016312071465)</f>
        <v>0.02773301631</v>
      </c>
    </row>
    <row r="130">
      <c r="A130" s="3">
        <v>44748.333333333336</v>
      </c>
      <c r="B130" s="1">
        <v>240.6</v>
      </c>
      <c r="C130" s="1">
        <v>228.88113</v>
      </c>
      <c r="D130" s="1">
        <v>0.0512006822056496</v>
      </c>
      <c r="E130" s="2">
        <f t="shared" si="1"/>
        <v>0.0644690906</v>
      </c>
      <c r="G130" s="4">
        <f>IFERROR(__xludf.DUMMYFUNCTION("""COMPUTED_VALUE"""),44871.958333333336)</f>
        <v>44871.95833</v>
      </c>
      <c r="H130" s="2">
        <f>IFERROR(__xludf.DUMMYFUNCTION("""COMPUTED_VALUE"""),0.04355367975928497)</f>
        <v>0.04355367976</v>
      </c>
    </row>
    <row r="131">
      <c r="A131" s="3">
        <v>44748.375</v>
      </c>
      <c r="B131" s="1">
        <v>243.45</v>
      </c>
      <c r="C131" s="1">
        <v>232.50276</v>
      </c>
      <c r="D131" s="1">
        <v>0.0470843442890742</v>
      </c>
      <c r="E131" s="2">
        <f t="shared" si="1"/>
        <v>0.0658970156</v>
      </c>
      <c r="G131" s="4">
        <f>IFERROR(__xludf.DUMMYFUNCTION("""COMPUTED_VALUE"""),44872.958333333336)</f>
        <v>44872.95833</v>
      </c>
      <c r="H131" s="2">
        <f>IFERROR(__xludf.DUMMYFUNCTION("""COMPUTED_VALUE"""),0.05681422472203002)</f>
        <v>0.05681422472</v>
      </c>
    </row>
    <row r="132">
      <c r="A132" s="3">
        <v>44748.416666666664</v>
      </c>
      <c r="B132" s="1">
        <v>245.77</v>
      </c>
      <c r="C132" s="1">
        <v>237.69702</v>
      </c>
      <c r="D132" s="1">
        <v>0.0339633201964416</v>
      </c>
      <c r="E132" s="2">
        <f t="shared" si="1"/>
        <v>0.06719025499</v>
      </c>
      <c r="G132" s="4">
        <f>IFERROR(__xludf.DUMMYFUNCTION("""COMPUTED_VALUE"""),44873.958333333336)</f>
        <v>44873.95833</v>
      </c>
      <c r="H132" s="2">
        <f>IFERROR(__xludf.DUMMYFUNCTION("""COMPUTED_VALUE"""),0.07378092734722437)</f>
        <v>0.07378092735</v>
      </c>
    </row>
    <row r="133">
      <c r="A133" s="3">
        <v>44748.458333333336</v>
      </c>
      <c r="B133" s="1">
        <v>250.03</v>
      </c>
      <c r="C133" s="1">
        <v>243.67849</v>
      </c>
      <c r="D133" s="1">
        <v>0.0260651237620521</v>
      </c>
      <c r="E133" s="2">
        <f t="shared" si="1"/>
        <v>0.06805730962</v>
      </c>
      <c r="G133" s="4">
        <f>IFERROR(__xludf.DUMMYFUNCTION("""COMPUTED_VALUE"""),44874.958333333336)</f>
        <v>44874.95833</v>
      </c>
      <c r="H133" s="2">
        <f>IFERROR(__xludf.DUMMYFUNCTION("""COMPUTED_VALUE"""),0.04947516520163928)</f>
        <v>0.0494751652</v>
      </c>
    </row>
    <row r="134">
      <c r="A134" s="3">
        <v>44748.5</v>
      </c>
      <c r="B134" s="1">
        <v>257.87</v>
      </c>
      <c r="C134" s="1">
        <v>247.5554</v>
      </c>
      <c r="D134" s="1">
        <v>0.0416658251041989</v>
      </c>
      <c r="E134" s="2">
        <f t="shared" si="1"/>
        <v>0.06826254833</v>
      </c>
      <c r="G134" s="4">
        <f>IFERROR(__xludf.DUMMYFUNCTION("""COMPUTED_VALUE"""),44875.958333333336)</f>
        <v>44875.95833</v>
      </c>
      <c r="H134" s="2">
        <f>IFERROR(__xludf.DUMMYFUNCTION("""COMPUTED_VALUE"""),0.04025495993707317)</f>
        <v>0.04025495994</v>
      </c>
    </row>
    <row r="135">
      <c r="A135" s="3">
        <v>44748.541666666664</v>
      </c>
      <c r="B135" s="1">
        <v>261.12</v>
      </c>
      <c r="C135" s="1">
        <v>250.46034</v>
      </c>
      <c r="D135" s="1">
        <v>0.0425602712189882</v>
      </c>
      <c r="E135" s="2">
        <f t="shared" si="1"/>
        <v>0.06753097857</v>
      </c>
      <c r="G135" s="4">
        <f>IFERROR(__xludf.DUMMYFUNCTION("""COMPUTED_VALUE"""),44876.958333333336)</f>
        <v>44876.95833</v>
      </c>
      <c r="H135" s="2">
        <f>IFERROR(__xludf.DUMMYFUNCTION("""COMPUTED_VALUE"""),0.03938282983196614)</f>
        <v>0.03938282983</v>
      </c>
    </row>
    <row r="136">
      <c r="A136" s="3">
        <v>44748.583333333336</v>
      </c>
      <c r="B136" s="1">
        <v>261.28</v>
      </c>
      <c r="C136" s="1">
        <v>251.89275</v>
      </c>
      <c r="D136" s="1">
        <v>0.0372668526585221</v>
      </c>
      <c r="E136" s="2">
        <f t="shared" si="1"/>
        <v>0.06615548375</v>
      </c>
      <c r="G136" s="4">
        <f>IFERROR(__xludf.DUMMYFUNCTION("""COMPUTED_VALUE"""),44877.958333333336)</f>
        <v>44877.95833</v>
      </c>
      <c r="H136" s="2">
        <f>IFERROR(__xludf.DUMMYFUNCTION("""COMPUTED_VALUE"""),0.07033225528225746)</f>
        <v>0.07033225528</v>
      </c>
    </row>
    <row r="137">
      <c r="A137" s="3">
        <v>44748.625</v>
      </c>
      <c r="B137" s="1">
        <v>257.76</v>
      </c>
      <c r="C137" s="1">
        <v>252.15237</v>
      </c>
      <c r="D137" s="1">
        <v>0.0222390533152633</v>
      </c>
      <c r="E137" s="2">
        <f t="shared" si="1"/>
        <v>0.06394387238</v>
      </c>
      <c r="G137" s="4">
        <f>IFERROR(__xludf.DUMMYFUNCTION("""COMPUTED_VALUE"""),44878.958333333336)</f>
        <v>44878.95833</v>
      </c>
      <c r="H137" s="2">
        <f>IFERROR(__xludf.DUMMYFUNCTION("""COMPUTED_VALUE"""),0.04792876549269809)</f>
        <v>0.04792876549</v>
      </c>
    </row>
    <row r="138">
      <c r="A138" s="3">
        <v>44748.666666666664</v>
      </c>
      <c r="B138" s="1">
        <v>257.4</v>
      </c>
      <c r="C138" s="1">
        <v>251.30895</v>
      </c>
      <c r="D138" s="1">
        <v>0.0242372983532817</v>
      </c>
      <c r="E138" s="2">
        <f t="shared" si="1"/>
        <v>0.06091856686</v>
      </c>
      <c r="G138" s="4">
        <f>IFERROR(__xludf.DUMMYFUNCTION("""COMPUTED_VALUE"""),44879.958333333336)</f>
        <v>44879.95833</v>
      </c>
      <c r="H138" s="2">
        <f>IFERROR(__xludf.DUMMYFUNCTION("""COMPUTED_VALUE"""),0.0680248563682388)</f>
        <v>0.06802485637</v>
      </c>
    </row>
    <row r="139">
      <c r="A139" s="3">
        <v>44748.708333333336</v>
      </c>
      <c r="B139" s="1">
        <v>254.6</v>
      </c>
      <c r="C139" s="1">
        <v>251.0667</v>
      </c>
      <c r="D139" s="1">
        <v>0.0140731526721783</v>
      </c>
      <c r="E139" s="2">
        <f t="shared" si="1"/>
        <v>0.05711026148</v>
      </c>
      <c r="G139" s="4">
        <f>IFERROR(__xludf.DUMMYFUNCTION("""COMPUTED_VALUE"""),44880.958333333336)</f>
        <v>44880.95833</v>
      </c>
      <c r="H139" s="2">
        <f>IFERROR(__xludf.DUMMYFUNCTION("""COMPUTED_VALUE"""),0.04577124174186512)</f>
        <v>0.04577124174</v>
      </c>
    </row>
    <row r="140">
      <c r="A140" s="3">
        <v>44748.75</v>
      </c>
      <c r="B140" s="1">
        <v>257.82</v>
      </c>
      <c r="C140" s="1">
        <v>251.07148</v>
      </c>
      <c r="D140" s="1">
        <v>0.026878879273743</v>
      </c>
      <c r="E140" s="2">
        <f t="shared" si="1"/>
        <v>0.0539076875</v>
      </c>
      <c r="G140" s="4">
        <f>IFERROR(__xludf.DUMMYFUNCTION("""COMPUTED_VALUE"""),44881.958333333336)</f>
        <v>44881.95833</v>
      </c>
      <c r="H140" s="2">
        <f>IFERROR(__xludf.DUMMYFUNCTION("""COMPUTED_VALUE"""),0.040753075087585675)</f>
        <v>0.04075307509</v>
      </c>
    </row>
    <row r="141">
      <c r="A141" s="3">
        <v>44748.791666666664</v>
      </c>
      <c r="B141" s="1">
        <v>261.43</v>
      </c>
      <c r="C141" s="1">
        <v>251.99741</v>
      </c>
      <c r="D141" s="1">
        <v>0.0374312974089694</v>
      </c>
      <c r="E141" s="2">
        <f t="shared" si="1"/>
        <v>0.05273263409</v>
      </c>
      <c r="G141" s="4">
        <f>IFERROR(__xludf.DUMMYFUNCTION("""COMPUTED_VALUE"""),44882.958333333336)</f>
        <v>44882.95833</v>
      </c>
      <c r="H141" s="2">
        <f>IFERROR(__xludf.DUMMYFUNCTION("""COMPUTED_VALUE"""),0.02343347567686599)</f>
        <v>0.02343347568</v>
      </c>
    </row>
    <row r="142">
      <c r="A142" s="3">
        <v>44748.833333333336</v>
      </c>
      <c r="B142" s="1">
        <v>256.75</v>
      </c>
      <c r="C142" s="1">
        <v>252.45457</v>
      </c>
      <c r="D142" s="1">
        <v>0.0170146652524452</v>
      </c>
      <c r="E142" s="2">
        <f t="shared" si="1"/>
        <v>0.0521099702</v>
      </c>
      <c r="G142" s="4">
        <f>IFERROR(__xludf.DUMMYFUNCTION("""COMPUTED_VALUE"""),44883.958333333336)</f>
        <v>44883.95833</v>
      </c>
      <c r="H142" s="2">
        <f>IFERROR(__xludf.DUMMYFUNCTION("""COMPUTED_VALUE"""),0.061827895395012995)</f>
        <v>0.0618278954</v>
      </c>
    </row>
    <row r="143">
      <c r="A143" s="3">
        <v>44748.875</v>
      </c>
      <c r="B143" s="1">
        <v>254.53</v>
      </c>
      <c r="C143" s="1">
        <v>252.42817</v>
      </c>
      <c r="D143" s="1">
        <v>0.00832644787624141</v>
      </c>
      <c r="E143" s="2">
        <f t="shared" si="1"/>
        <v>0.05224159026</v>
      </c>
      <c r="G143" s="4">
        <f>IFERROR(__xludf.DUMMYFUNCTION("""COMPUTED_VALUE"""),44884.958333333336)</f>
        <v>44884.95833</v>
      </c>
      <c r="H143" s="2">
        <f>IFERROR(__xludf.DUMMYFUNCTION("""COMPUTED_VALUE"""),0.06645948102845699)</f>
        <v>0.06645948103</v>
      </c>
    </row>
    <row r="144">
      <c r="A144" s="3">
        <v>44748.916666666664</v>
      </c>
      <c r="B144" s="1">
        <v>252.49</v>
      </c>
      <c r="C144" s="1">
        <v>252.62306</v>
      </c>
      <c r="D144" s="1">
        <v>5.26713594554671E-4</v>
      </c>
      <c r="E144" s="2">
        <f t="shared" si="1"/>
        <v>0.05211341604</v>
      </c>
      <c r="G144" s="4">
        <f>IFERROR(__xludf.DUMMYFUNCTION("""COMPUTED_VALUE"""),44885.958333333336)</f>
        <v>44885.95833</v>
      </c>
      <c r="H144" s="2">
        <f>IFERROR(__xludf.DUMMYFUNCTION("""COMPUTED_VALUE"""),0.0914516473539831)</f>
        <v>0.09145164735</v>
      </c>
    </row>
    <row r="145">
      <c r="A145" s="3">
        <v>44748.958333333336</v>
      </c>
      <c r="B145" s="1">
        <v>259.19</v>
      </c>
      <c r="C145" s="1">
        <v>252.37856</v>
      </c>
      <c r="D145" s="1">
        <v>0.0269889803634667</v>
      </c>
      <c r="E145" s="2">
        <f t="shared" si="1"/>
        <v>0.05234270149</v>
      </c>
      <c r="G145" s="4">
        <f>IFERROR(__xludf.DUMMYFUNCTION("""COMPUTED_VALUE"""),44886.958333333336)</f>
        <v>44886.95833</v>
      </c>
      <c r="H145" s="2">
        <f>IFERROR(__xludf.DUMMYFUNCTION("""COMPUTED_VALUE"""),0.07910516133203059)</f>
        <v>0.07910516133</v>
      </c>
    </row>
    <row r="146">
      <c r="A146" s="3">
        <v>44749.0</v>
      </c>
      <c r="B146" s="1">
        <v>266.54</v>
      </c>
      <c r="C146" s="1">
        <v>257.92661</v>
      </c>
      <c r="D146" s="1">
        <v>0.0333947319355689</v>
      </c>
      <c r="E146" s="2">
        <f t="shared" si="1"/>
        <v>0.05083762339</v>
      </c>
      <c r="G146" s="4">
        <f>IFERROR(__xludf.DUMMYFUNCTION("""COMPUTED_VALUE"""),44887.958333333336)</f>
        <v>44887.95833</v>
      </c>
      <c r="H146" s="2">
        <f>IFERROR(__xludf.DUMMYFUNCTION("""COMPUTED_VALUE"""),0.037110025264762675)</f>
        <v>0.03711002526</v>
      </c>
    </row>
    <row r="147">
      <c r="A147" s="3">
        <v>44749.041666666664</v>
      </c>
      <c r="B147" s="1">
        <v>272.18</v>
      </c>
      <c r="C147" s="1">
        <v>255.84327</v>
      </c>
      <c r="D147" s="1">
        <v>0.063854444949832</v>
      </c>
      <c r="E147" s="2">
        <f t="shared" si="1"/>
        <v>0.04901923528</v>
      </c>
      <c r="G147" s="4">
        <f>IFERROR(__xludf.DUMMYFUNCTION("""COMPUTED_VALUE"""),44888.958333333336)</f>
        <v>44888.95833</v>
      </c>
      <c r="H147" s="2">
        <f>IFERROR(__xludf.DUMMYFUNCTION("""COMPUTED_VALUE"""),0.06082637407133542)</f>
        <v>0.06082637407</v>
      </c>
    </row>
    <row r="148">
      <c r="A148" s="3">
        <v>44749.083333333336</v>
      </c>
      <c r="B148" s="1">
        <v>276.51</v>
      </c>
      <c r="C148" s="1">
        <v>252.74054</v>
      </c>
      <c r="D148" s="1">
        <v>0.0940468830208243</v>
      </c>
      <c r="E148" s="2">
        <f t="shared" si="1"/>
        <v>0.04807004822</v>
      </c>
      <c r="G148" s="4">
        <f>IFERROR(__xludf.DUMMYFUNCTION("""COMPUTED_VALUE"""),44889.958333333336)</f>
        <v>44889.95833</v>
      </c>
      <c r="H148" s="2">
        <f>IFERROR(__xludf.DUMMYFUNCTION("""COMPUTED_VALUE"""),0.023589756183175572)</f>
        <v>0.02358975618</v>
      </c>
    </row>
    <row r="149">
      <c r="A149" s="3">
        <v>44749.125</v>
      </c>
      <c r="B149" s="1">
        <v>271.09</v>
      </c>
      <c r="C149" s="1">
        <v>247.51647</v>
      </c>
      <c r="D149" s="1">
        <v>0.095240248052988</v>
      </c>
      <c r="E149" s="2">
        <f t="shared" si="1"/>
        <v>0.04710432779</v>
      </c>
      <c r="G149" s="4">
        <f>IFERROR(__xludf.DUMMYFUNCTION("""COMPUTED_VALUE"""),44890.958333333336)</f>
        <v>44890.95833</v>
      </c>
      <c r="H149" s="2">
        <f>IFERROR(__xludf.DUMMYFUNCTION("""COMPUTED_VALUE"""),0.04596688016114844)</f>
        <v>0.04596688016</v>
      </c>
    </row>
    <row r="150">
      <c r="A150" s="3">
        <v>44749.166666666664</v>
      </c>
      <c r="B150" s="1">
        <v>264.43</v>
      </c>
      <c r="C150" s="1">
        <v>243.64198</v>
      </c>
      <c r="D150" s="1">
        <v>0.0853219958235441</v>
      </c>
      <c r="E150" s="2">
        <f t="shared" si="1"/>
        <v>0.04578126292</v>
      </c>
      <c r="G150" s="4">
        <f>IFERROR(__xludf.DUMMYFUNCTION("""COMPUTED_VALUE"""),44891.958333333336)</f>
        <v>44891.95833</v>
      </c>
      <c r="H150" s="2">
        <f>IFERROR(__xludf.DUMMYFUNCTION("""COMPUTED_VALUE"""),0.05666533133479127)</f>
        <v>0.05666533133</v>
      </c>
    </row>
    <row r="151">
      <c r="A151" s="3">
        <v>44749.208333333336</v>
      </c>
      <c r="B151" s="1">
        <v>254.89</v>
      </c>
      <c r="C151" s="1">
        <v>242.54121</v>
      </c>
      <c r="D151" s="1">
        <v>0.0509141930973296</v>
      </c>
      <c r="E151" s="2">
        <f t="shared" si="1"/>
        <v>0.04357164419</v>
      </c>
      <c r="G151" s="4">
        <f>IFERROR(__xludf.DUMMYFUNCTION("""COMPUTED_VALUE"""),44892.958333333336)</f>
        <v>44892.95833</v>
      </c>
      <c r="H151" s="2">
        <f>IFERROR(__xludf.DUMMYFUNCTION("""COMPUTED_VALUE"""),0.041592588712830676)</f>
        <v>0.04159258871</v>
      </c>
    </row>
    <row r="152">
      <c r="A152" s="3">
        <v>44749.25</v>
      </c>
      <c r="B152" s="1">
        <v>253.54</v>
      </c>
      <c r="C152" s="1">
        <v>242.07419</v>
      </c>
      <c r="D152" s="1">
        <v>0.0473648595085663</v>
      </c>
      <c r="E152" s="2">
        <f t="shared" si="1"/>
        <v>0.04166687056</v>
      </c>
      <c r="G152" s="4">
        <f>IFERROR(__xludf.DUMMYFUNCTION("""COMPUTED_VALUE"""),44893.958333333336)</f>
        <v>44893.95833</v>
      </c>
      <c r="H152" s="2">
        <f>IFERROR(__xludf.DUMMYFUNCTION("""COMPUTED_VALUE"""),0.02977802996263454)</f>
        <v>0.02977802996</v>
      </c>
    </row>
    <row r="153">
      <c r="A153" s="3">
        <v>44749.291666666664</v>
      </c>
      <c r="B153" s="1">
        <v>247.81</v>
      </c>
      <c r="C153" s="1">
        <v>242.71497</v>
      </c>
      <c r="D153" s="1">
        <v>0.0209918242784942</v>
      </c>
      <c r="E153" s="2">
        <f t="shared" si="1"/>
        <v>0.03952717034</v>
      </c>
      <c r="G153" s="4">
        <f>IFERROR(__xludf.DUMMYFUNCTION("""COMPUTED_VALUE"""),44894.958333333336)</f>
        <v>44894.95833</v>
      </c>
      <c r="H153" s="2">
        <f>IFERROR(__xludf.DUMMYFUNCTION("""COMPUTED_VALUE"""),0.046143631739289336)</f>
        <v>0.04614363174</v>
      </c>
    </row>
    <row r="154">
      <c r="A154" s="3">
        <v>44749.333333333336</v>
      </c>
      <c r="B154" s="1">
        <v>246.55</v>
      </c>
      <c r="C154" s="1">
        <v>244.28572</v>
      </c>
      <c r="D154" s="1">
        <v>0.00926898223932211</v>
      </c>
      <c r="E154" s="2">
        <f t="shared" si="1"/>
        <v>0.03778001618</v>
      </c>
      <c r="G154" s="4">
        <f>IFERROR(__xludf.DUMMYFUNCTION("""COMPUTED_VALUE"""),44895.958333333336)</f>
        <v>44895.95833</v>
      </c>
      <c r="H154" s="2">
        <f>IFERROR(__xludf.DUMMYFUNCTION("""COMPUTED_VALUE"""),0.03588655609952763)</f>
        <v>0.0358865561</v>
      </c>
    </row>
    <row r="155">
      <c r="A155" s="3">
        <v>44749.375</v>
      </c>
      <c r="B155" s="1">
        <v>247.45</v>
      </c>
      <c r="C155" s="1">
        <v>246.73041</v>
      </c>
      <c r="D155" s="1">
        <v>0.00291650307718445</v>
      </c>
      <c r="E155" s="2">
        <f t="shared" si="1"/>
        <v>0.03593968946</v>
      </c>
      <c r="G155" s="4">
        <f>IFERROR(__xludf.DUMMYFUNCTION("""COMPUTED_VALUE"""),44896.958333333336)</f>
        <v>44896.95833</v>
      </c>
      <c r="H155" s="2">
        <f>IFERROR(__xludf.DUMMYFUNCTION("""COMPUTED_VALUE"""),0.03460241756338004)</f>
        <v>0.03460241756</v>
      </c>
    </row>
    <row r="156">
      <c r="A156" s="3">
        <v>44749.416666666664</v>
      </c>
      <c r="B156" s="1">
        <v>254.04</v>
      </c>
      <c r="C156" s="1">
        <v>249.76728</v>
      </c>
      <c r="D156" s="1">
        <v>0.0171068043820631</v>
      </c>
      <c r="E156" s="2">
        <f t="shared" si="1"/>
        <v>0.03523733463</v>
      </c>
      <c r="G156" s="4">
        <f>IFERROR(__xludf.DUMMYFUNCTION("""COMPUTED_VALUE"""),44897.958333333336)</f>
        <v>44897.95833</v>
      </c>
      <c r="H156" s="2">
        <f>IFERROR(__xludf.DUMMYFUNCTION("""COMPUTED_VALUE"""),0.05125709349917564)</f>
        <v>0.0512570935</v>
      </c>
    </row>
    <row r="157">
      <c r="A157" s="3">
        <v>44749.458333333336</v>
      </c>
      <c r="B157" s="1">
        <v>261.19</v>
      </c>
      <c r="C157" s="1">
        <v>253.37301</v>
      </c>
      <c r="D157" s="1">
        <v>0.0308517075279644</v>
      </c>
      <c r="E157" s="2">
        <f t="shared" si="1"/>
        <v>0.03543677562</v>
      </c>
      <c r="G157" s="4">
        <f>IFERROR(__xludf.DUMMYFUNCTION("""COMPUTED_VALUE"""),44898.958333333336)</f>
        <v>44898.95833</v>
      </c>
      <c r="H157" s="2">
        <f>IFERROR(__xludf.DUMMYFUNCTION("""COMPUTED_VALUE"""),0.10438114260984306)</f>
        <v>0.1043811426</v>
      </c>
    </row>
    <row r="158">
      <c r="A158" s="3">
        <v>44749.5</v>
      </c>
      <c r="B158" s="1">
        <v>263.15</v>
      </c>
      <c r="C158" s="1">
        <v>255.40632</v>
      </c>
      <c r="D158" s="1">
        <v>0.0303190617992537</v>
      </c>
      <c r="E158" s="2">
        <f t="shared" si="1"/>
        <v>0.03496399382</v>
      </c>
      <c r="G158" s="4">
        <f>IFERROR(__xludf.DUMMYFUNCTION("""COMPUTED_VALUE"""),44899.958333333336)</f>
        <v>44899.95833</v>
      </c>
      <c r="H158" s="2">
        <f>IFERROR(__xludf.DUMMYFUNCTION("""COMPUTED_VALUE"""),0.1284857236782042)</f>
        <v>0.1284857237</v>
      </c>
    </row>
    <row r="159">
      <c r="A159" s="3">
        <v>44749.541666666664</v>
      </c>
      <c r="B159" s="1">
        <v>261.76</v>
      </c>
      <c r="C159" s="1">
        <v>257.15498</v>
      </c>
      <c r="D159" s="1">
        <v>0.0179075668688196</v>
      </c>
      <c r="E159" s="2">
        <f t="shared" si="1"/>
        <v>0.03393679781</v>
      </c>
      <c r="G159" s="4">
        <f>IFERROR(__xludf.DUMMYFUNCTION("""COMPUTED_VALUE"""),44900.958333333336)</f>
        <v>44900.95833</v>
      </c>
      <c r="H159" s="2">
        <f>IFERROR(__xludf.DUMMYFUNCTION("""COMPUTED_VALUE"""),0.048956105060197215)</f>
        <v>0.04895610506</v>
      </c>
    </row>
    <row r="160">
      <c r="A160" s="3">
        <v>44749.583333333336</v>
      </c>
      <c r="B160" s="1">
        <v>262.67</v>
      </c>
      <c r="C160" s="1">
        <v>257.77991</v>
      </c>
      <c r="D160" s="1">
        <v>0.018970019812638</v>
      </c>
      <c r="E160" s="2">
        <f t="shared" si="1"/>
        <v>0.03317442977</v>
      </c>
      <c r="G160" s="4">
        <f>IFERROR(__xludf.DUMMYFUNCTION("""COMPUTED_VALUE"""),44901.958333333336)</f>
        <v>44901.95833</v>
      </c>
      <c r="H160" s="2">
        <f>IFERROR(__xludf.DUMMYFUNCTION("""COMPUTED_VALUE"""),0.02691466784559308)</f>
        <v>0.02691466785</v>
      </c>
    </row>
    <row r="161">
      <c r="A161" s="3">
        <v>44749.625</v>
      </c>
      <c r="B161" s="1">
        <v>261.57</v>
      </c>
      <c r="C161" s="1">
        <v>257.34071</v>
      </c>
      <c r="D161" s="1">
        <v>0.0164345936560134</v>
      </c>
      <c r="E161" s="2">
        <f t="shared" si="1"/>
        <v>0.03293257728</v>
      </c>
      <c r="G161" s="4">
        <f>IFERROR(__xludf.DUMMYFUNCTION("""COMPUTED_VALUE"""),44902.958333333336)</f>
        <v>44902.95833</v>
      </c>
      <c r="H161" s="2">
        <f>IFERROR(__xludf.DUMMYFUNCTION("""COMPUTED_VALUE"""),0.05038215148670097)</f>
        <v>0.05038215149</v>
      </c>
    </row>
    <row r="162">
      <c r="A162" s="3">
        <v>44749.666666666664</v>
      </c>
      <c r="B162" s="1">
        <v>264.97</v>
      </c>
      <c r="C162" s="1">
        <v>255.9095</v>
      </c>
      <c r="D162" s="1">
        <v>0.0354050943790676</v>
      </c>
      <c r="E162" s="2">
        <f t="shared" si="1"/>
        <v>0.03339790212</v>
      </c>
      <c r="G162" s="4">
        <f>IFERROR(__xludf.DUMMYFUNCTION("""COMPUTED_VALUE"""),44903.958333333336)</f>
        <v>44903.95833</v>
      </c>
      <c r="H162" s="2">
        <f>IFERROR(__xludf.DUMMYFUNCTION("""COMPUTED_VALUE"""),0.061578252353744804)</f>
        <v>0.06157825235</v>
      </c>
    </row>
    <row r="163">
      <c r="A163" s="3">
        <v>44749.708333333336</v>
      </c>
      <c r="B163" s="1">
        <v>269.99</v>
      </c>
      <c r="C163" s="1">
        <v>254.86544</v>
      </c>
      <c r="D163" s="1">
        <v>0.0593433146526261</v>
      </c>
      <c r="E163" s="2">
        <f t="shared" si="1"/>
        <v>0.03528415887</v>
      </c>
      <c r="G163" s="4">
        <f>IFERROR(__xludf.DUMMYFUNCTION("""COMPUTED_VALUE"""),44904.958333333336)</f>
        <v>44904.95833</v>
      </c>
      <c r="H163" s="2">
        <f>IFERROR(__xludf.DUMMYFUNCTION("""COMPUTED_VALUE"""),0.058318220701052824)</f>
        <v>0.0583182207</v>
      </c>
    </row>
    <row r="164">
      <c r="A164" s="3">
        <v>44749.75</v>
      </c>
      <c r="B164" s="1">
        <v>274.82</v>
      </c>
      <c r="C164" s="1">
        <v>254.1448</v>
      </c>
      <c r="D164" s="1">
        <v>0.0813520481237467</v>
      </c>
      <c r="E164" s="2">
        <f t="shared" si="1"/>
        <v>0.03755387424</v>
      </c>
      <c r="G164" s="4">
        <f>IFERROR(__xludf.DUMMYFUNCTION("""COMPUTED_VALUE"""),44905.958333333336)</f>
        <v>44905.95833</v>
      </c>
      <c r="H164" s="2">
        <f>IFERROR(__xludf.DUMMYFUNCTION("""COMPUTED_VALUE"""),0.0645593275080827)</f>
        <v>0.06455932751</v>
      </c>
    </row>
    <row r="165">
      <c r="A165" s="3">
        <v>44749.791666666664</v>
      </c>
      <c r="B165" s="1">
        <v>275.02</v>
      </c>
      <c r="C165" s="1">
        <v>254.71918</v>
      </c>
      <c r="D165" s="1">
        <v>0.0796988275480471</v>
      </c>
      <c r="E165" s="2">
        <f t="shared" si="1"/>
        <v>0.03931502133</v>
      </c>
      <c r="G165" s="4">
        <f>IFERROR(__xludf.DUMMYFUNCTION("""COMPUTED_VALUE"""),44906.958333333336)</f>
        <v>44906.95833</v>
      </c>
      <c r="H165" s="2">
        <f>IFERROR(__xludf.DUMMYFUNCTION("""COMPUTED_VALUE"""),0.050781550222173864)</f>
        <v>0.05078155022</v>
      </c>
    </row>
    <row r="166">
      <c r="A166" s="3">
        <v>44749.833333333336</v>
      </c>
      <c r="B166" s="1">
        <v>270.97</v>
      </c>
      <c r="C166" s="1">
        <v>254.95331</v>
      </c>
      <c r="D166" s="1">
        <v>0.062822051614078</v>
      </c>
      <c r="E166" s="2">
        <f t="shared" si="1"/>
        <v>0.04122366242</v>
      </c>
      <c r="G166" s="4">
        <f>IFERROR(__xludf.DUMMYFUNCTION("""COMPUTED_VALUE"""),44907.958333333336)</f>
        <v>44907.95833</v>
      </c>
      <c r="H166" s="2">
        <f>IFERROR(__xludf.DUMMYFUNCTION("""COMPUTED_VALUE"""),0.05612116113020272)</f>
        <v>0.05612116113</v>
      </c>
    </row>
    <row r="167">
      <c r="A167" s="3">
        <v>44749.875</v>
      </c>
      <c r="B167" s="1">
        <v>268.03</v>
      </c>
      <c r="C167" s="1">
        <v>254.60248</v>
      </c>
      <c r="D167" s="1">
        <v>0.0527391563507156</v>
      </c>
      <c r="E167" s="2">
        <f t="shared" si="1"/>
        <v>0.04307419194</v>
      </c>
      <c r="G167" s="4">
        <f>IFERROR(__xludf.DUMMYFUNCTION("""COMPUTED_VALUE"""),44908.958333333336)</f>
        <v>44908.95833</v>
      </c>
      <c r="H167" s="2">
        <f>IFERROR(__xludf.DUMMYFUNCTION("""COMPUTED_VALUE"""),0.05146392255744601)</f>
        <v>0.05146392256</v>
      </c>
    </row>
    <row r="168">
      <c r="A168" s="3">
        <v>44749.916666666664</v>
      </c>
      <c r="B168" s="1">
        <v>265.96</v>
      </c>
      <c r="C168" s="1">
        <v>254.37465</v>
      </c>
      <c r="D168" s="1">
        <v>0.0455444361299366</v>
      </c>
      <c r="E168" s="2">
        <f t="shared" si="1"/>
        <v>0.04494993038</v>
      </c>
      <c r="G168" s="4">
        <f>IFERROR(__xludf.DUMMYFUNCTION("""COMPUTED_VALUE"""),44909.958333333336)</f>
        <v>44909.95833</v>
      </c>
      <c r="H168" s="2">
        <f>IFERROR(__xludf.DUMMYFUNCTION("""COMPUTED_VALUE"""),0.032994986371903214)</f>
        <v>0.03299498637</v>
      </c>
    </row>
    <row r="169">
      <c r="A169" s="3">
        <v>44749.958333333336</v>
      </c>
      <c r="B169" s="1">
        <v>262.61</v>
      </c>
      <c r="C169" s="1">
        <v>254.54876</v>
      </c>
      <c r="D169" s="1">
        <v>0.0316687459015711</v>
      </c>
      <c r="E169" s="2">
        <f t="shared" si="1"/>
        <v>0.04514492061</v>
      </c>
      <c r="G169" s="4">
        <f>IFERROR(__xludf.DUMMYFUNCTION("""COMPUTED_VALUE"""),44910.958333333336)</f>
        <v>44910.95833</v>
      </c>
      <c r="H169" s="2">
        <f>IFERROR(__xludf.DUMMYFUNCTION("""COMPUTED_VALUE"""),0.0390423322375982)</f>
        <v>0.03904233224</v>
      </c>
    </row>
    <row r="170">
      <c r="A170" s="3">
        <v>44750.0</v>
      </c>
      <c r="B170" s="1">
        <v>274.48</v>
      </c>
      <c r="C170" s="1">
        <v>263.46258</v>
      </c>
      <c r="D170" s="1">
        <v>0.0418177792079619</v>
      </c>
      <c r="E170" s="2">
        <f t="shared" si="1"/>
        <v>0.04549588092</v>
      </c>
      <c r="G170" s="4">
        <f>IFERROR(__xludf.DUMMYFUNCTION("""COMPUTED_VALUE"""),44911.958333333336)</f>
        <v>44911.95833</v>
      </c>
      <c r="H170" s="2">
        <f>IFERROR(__xludf.DUMMYFUNCTION("""COMPUTED_VALUE"""),0.03844853461727505)</f>
        <v>0.03844853462</v>
      </c>
    </row>
    <row r="171">
      <c r="A171" s="3">
        <v>44750.041666666664</v>
      </c>
      <c r="B171" s="1">
        <v>283.25</v>
      </c>
      <c r="C171" s="1">
        <v>259.30505</v>
      </c>
      <c r="D171" s="1">
        <v>0.0923427831428659</v>
      </c>
      <c r="E171" s="2">
        <f t="shared" si="1"/>
        <v>0.04668289501</v>
      </c>
      <c r="G171" s="4">
        <f>IFERROR(__xludf.DUMMYFUNCTION("""COMPUTED_VALUE"""),44912.958333333336)</f>
        <v>44912.95833</v>
      </c>
      <c r="H171" s="2">
        <f>IFERROR(__xludf.DUMMYFUNCTION("""COMPUTED_VALUE"""),0.05334307436079857)</f>
        <v>0.05334307436</v>
      </c>
    </row>
    <row r="172">
      <c r="A172" s="3">
        <v>44750.083333333336</v>
      </c>
      <c r="B172" s="1">
        <v>279.76</v>
      </c>
      <c r="C172" s="1">
        <v>253.78836</v>
      </c>
      <c r="D172" s="1">
        <v>0.102335820287423</v>
      </c>
      <c r="E172" s="2">
        <f t="shared" si="1"/>
        <v>0.04702826739</v>
      </c>
      <c r="G172" s="4">
        <f>IFERROR(__xludf.DUMMYFUNCTION("""COMPUTED_VALUE"""),44913.958333333336)</f>
        <v>44913.95833</v>
      </c>
      <c r="H172" s="2">
        <f>IFERROR(__xludf.DUMMYFUNCTION("""COMPUTED_VALUE"""),0.04691126947039876)</f>
        <v>0.04691126947</v>
      </c>
    </row>
    <row r="173">
      <c r="A173" s="3">
        <v>44750.125</v>
      </c>
      <c r="B173" s="1">
        <v>272.06</v>
      </c>
      <c r="C173" s="1">
        <v>246.01953</v>
      </c>
      <c r="D173" s="1">
        <v>0.105847165873375</v>
      </c>
      <c r="E173" s="2">
        <f t="shared" si="1"/>
        <v>0.0474702223</v>
      </c>
      <c r="G173" s="4">
        <f>IFERROR(__xludf.DUMMYFUNCTION("""COMPUTED_VALUE"""),44914.958333333336)</f>
        <v>44914.95833</v>
      </c>
      <c r="H173" s="2">
        <f>IFERROR(__xludf.DUMMYFUNCTION("""COMPUTED_VALUE"""),0.0549765042920984)</f>
        <v>0.05497650429</v>
      </c>
    </row>
    <row r="174">
      <c r="A174" s="3">
        <v>44750.166666666664</v>
      </c>
      <c r="B174" s="1">
        <v>256.74</v>
      </c>
      <c r="C174" s="1">
        <v>240.2134</v>
      </c>
      <c r="D174" s="1">
        <v>0.0687996589698992</v>
      </c>
      <c r="E174" s="2">
        <f t="shared" si="1"/>
        <v>0.0467817916</v>
      </c>
      <c r="G174" s="4">
        <f>IFERROR(__xludf.DUMMYFUNCTION("""COMPUTED_VALUE"""),44915.958333333336)</f>
        <v>44915.95833</v>
      </c>
      <c r="H174" s="2">
        <f>IFERROR(__xludf.DUMMYFUNCTION("""COMPUTED_VALUE"""),0.04507661805125471)</f>
        <v>0.04507661805</v>
      </c>
    </row>
    <row r="175">
      <c r="A175" s="3">
        <v>44750.208333333336</v>
      </c>
      <c r="B175" s="1">
        <v>248.16</v>
      </c>
      <c r="C175" s="1">
        <v>237.90923</v>
      </c>
      <c r="D175" s="1">
        <v>0.0430868949472872</v>
      </c>
      <c r="E175" s="2">
        <f t="shared" si="1"/>
        <v>0.04645565418</v>
      </c>
      <c r="G175" s="4">
        <f>IFERROR(__xludf.DUMMYFUNCTION("""COMPUTED_VALUE"""),44916.958333333336)</f>
        <v>44916.95833</v>
      </c>
      <c r="H175" s="2">
        <f>IFERROR(__xludf.DUMMYFUNCTION("""COMPUTED_VALUE"""),0.028018712043492183)</f>
        <v>0.02801871204</v>
      </c>
    </row>
    <row r="176">
      <c r="A176" s="3">
        <v>44750.25</v>
      </c>
      <c r="B176" s="1">
        <v>244.23</v>
      </c>
      <c r="C176" s="1">
        <v>236.99239</v>
      </c>
      <c r="D176" s="1">
        <v>0.0305394194303031</v>
      </c>
      <c r="E176" s="2">
        <f t="shared" si="1"/>
        <v>0.04575459418</v>
      </c>
      <c r="G176" s="4">
        <f>IFERROR(__xludf.DUMMYFUNCTION("""COMPUTED_VALUE"""),44917.958333333336)</f>
        <v>44917.95833</v>
      </c>
      <c r="H176" s="2">
        <f>IFERROR(__xludf.DUMMYFUNCTION("""COMPUTED_VALUE"""),0.05291952130467915)</f>
        <v>0.0529195213</v>
      </c>
    </row>
    <row r="177">
      <c r="A177" s="3">
        <v>44750.291666666664</v>
      </c>
      <c r="B177" s="1">
        <v>240.98</v>
      </c>
      <c r="C177" s="1">
        <v>238.12922</v>
      </c>
      <c r="D177" s="1">
        <v>0.0119715673700186</v>
      </c>
      <c r="E177" s="2">
        <f t="shared" si="1"/>
        <v>0.04537875014</v>
      </c>
      <c r="G177" s="4">
        <f>IFERROR(__xludf.DUMMYFUNCTION("""COMPUTED_VALUE"""),44918.958333333336)</f>
        <v>44918.95833</v>
      </c>
      <c r="H177" s="2">
        <f>IFERROR(__xludf.DUMMYFUNCTION("""COMPUTED_VALUE"""),0.052689698003489806)</f>
        <v>0.052689698</v>
      </c>
    </row>
    <row r="178">
      <c r="A178" s="3">
        <v>44750.333333333336</v>
      </c>
      <c r="B178" s="1">
        <v>241.04</v>
      </c>
      <c r="C178" s="1">
        <v>240.77559</v>
      </c>
      <c r="D178" s="1">
        <v>0.00109815949365962</v>
      </c>
      <c r="E178" s="2">
        <f t="shared" si="1"/>
        <v>0.04503829919</v>
      </c>
      <c r="G178" s="4">
        <f>IFERROR(__xludf.DUMMYFUNCTION("""COMPUTED_VALUE"""),44919.958333333336)</f>
        <v>44919.95833</v>
      </c>
      <c r="H178" s="2">
        <f>IFERROR(__xludf.DUMMYFUNCTION("""COMPUTED_VALUE"""),0.17447567111735)</f>
        <v>0.1744756711</v>
      </c>
    </row>
    <row r="179">
      <c r="A179" s="3">
        <v>44750.375</v>
      </c>
      <c r="B179" s="1">
        <v>241.32</v>
      </c>
      <c r="C179" s="1">
        <v>244.6289</v>
      </c>
      <c r="D179" s="1">
        <v>0.0135262023415875</v>
      </c>
      <c r="E179" s="2">
        <f t="shared" si="1"/>
        <v>0.04548036999</v>
      </c>
      <c r="G179" s="4">
        <f>IFERROR(__xludf.DUMMYFUNCTION("""COMPUTED_VALUE"""),44920.958333333336)</f>
        <v>44920.95833</v>
      </c>
      <c r="H179" s="2">
        <f>IFERROR(__xludf.DUMMYFUNCTION("""COMPUTED_VALUE"""),0.09801000000574618)</f>
        <v>0.09801000001</v>
      </c>
    </row>
    <row r="180">
      <c r="A180" s="3">
        <v>44750.416666666664</v>
      </c>
      <c r="B180" s="1">
        <v>242.36</v>
      </c>
      <c r="C180" s="1">
        <v>249.42648</v>
      </c>
      <c r="D180" s="1">
        <v>0.0283309133817707</v>
      </c>
      <c r="E180" s="2">
        <f t="shared" si="1"/>
        <v>0.0459480412</v>
      </c>
      <c r="G180" s="4">
        <f>IFERROR(__xludf.DUMMYFUNCTION("""COMPUTED_VALUE"""),44921.958333333336)</f>
        <v>44921.95833</v>
      </c>
      <c r="H180" s="2">
        <f>IFERROR(__xludf.DUMMYFUNCTION("""COMPUTED_VALUE"""),0.07809431737877424)</f>
        <v>0.07809431738</v>
      </c>
    </row>
    <row r="181">
      <c r="A181" s="3">
        <v>44750.458333333336</v>
      </c>
      <c r="B181" s="1">
        <v>246.15</v>
      </c>
      <c r="C181" s="1">
        <v>254.69505</v>
      </c>
      <c r="D181" s="1">
        <v>0.0335501219988374</v>
      </c>
      <c r="E181" s="2">
        <f t="shared" si="1"/>
        <v>0.04606047514</v>
      </c>
      <c r="G181" s="4">
        <f>IFERROR(__xludf.DUMMYFUNCTION("""COMPUTED_VALUE"""),44922.958333333336)</f>
        <v>44922.95833</v>
      </c>
      <c r="H181" s="2">
        <f>IFERROR(__xludf.DUMMYFUNCTION("""COMPUTED_VALUE"""),0.037868112941401307)</f>
        <v>0.03786811294</v>
      </c>
    </row>
    <row r="182">
      <c r="A182" s="3">
        <v>44750.5</v>
      </c>
      <c r="B182" s="1">
        <v>250.7</v>
      </c>
      <c r="C182" s="1">
        <v>257.74569</v>
      </c>
      <c r="D182" s="1">
        <v>0.0273358208240069</v>
      </c>
      <c r="E182" s="2">
        <f t="shared" si="1"/>
        <v>0.04593617343</v>
      </c>
      <c r="G182" s="4">
        <f>IFERROR(__xludf.DUMMYFUNCTION("""COMPUTED_VALUE"""),44923.958333333336)</f>
        <v>44923.95833</v>
      </c>
      <c r="H182" s="2">
        <f>IFERROR(__xludf.DUMMYFUNCTION("""COMPUTED_VALUE"""),0.04567814632281647)</f>
        <v>0.04567814632</v>
      </c>
    </row>
    <row r="183">
      <c r="A183" s="3">
        <v>44750.541666666664</v>
      </c>
      <c r="B183" s="1">
        <v>255.81</v>
      </c>
      <c r="C183" s="1">
        <v>260.18202</v>
      </c>
      <c r="D183" s="1">
        <v>0.0168036976575092</v>
      </c>
      <c r="E183" s="2">
        <f t="shared" si="1"/>
        <v>0.04589017888</v>
      </c>
    </row>
    <row r="184">
      <c r="A184" s="3">
        <v>44750.583333333336</v>
      </c>
      <c r="B184" s="1">
        <v>259.14</v>
      </c>
      <c r="C184" s="1">
        <v>261.4746</v>
      </c>
      <c r="D184" s="1">
        <v>0.00892859191676753</v>
      </c>
      <c r="E184" s="2">
        <f t="shared" si="1"/>
        <v>0.04547178605</v>
      </c>
    </row>
    <row r="185">
      <c r="A185" s="3">
        <v>44750.625</v>
      </c>
      <c r="B185" s="1">
        <v>260.33</v>
      </c>
      <c r="C185" s="1">
        <v>261.40815</v>
      </c>
      <c r="D185" s="1">
        <v>0.00412439321421307</v>
      </c>
      <c r="E185" s="2">
        <f t="shared" si="1"/>
        <v>0.04495886103</v>
      </c>
    </row>
    <row r="186">
      <c r="A186" s="3">
        <v>44750.666666666664</v>
      </c>
      <c r="B186" s="1">
        <v>259.67</v>
      </c>
      <c r="C186" s="1">
        <v>260.00284</v>
      </c>
      <c r="D186" s="1">
        <v>0.00128013986308755</v>
      </c>
      <c r="E186" s="2">
        <f t="shared" si="1"/>
        <v>0.04353698793</v>
      </c>
    </row>
    <row r="187">
      <c r="A187" s="3">
        <v>44750.708333333336</v>
      </c>
      <c r="B187" s="1">
        <v>263.06</v>
      </c>
      <c r="C187" s="1">
        <v>259.07355</v>
      </c>
      <c r="D187" s="1">
        <v>0.0153873291966701</v>
      </c>
      <c r="E187" s="2">
        <f t="shared" si="1"/>
        <v>0.04170548853</v>
      </c>
    </row>
    <row r="188">
      <c r="A188" s="3">
        <v>44750.75</v>
      </c>
      <c r="B188" s="1">
        <v>265.52</v>
      </c>
      <c r="C188" s="1">
        <v>258.48455</v>
      </c>
      <c r="D188" s="1">
        <v>0.027218067772329</v>
      </c>
      <c r="E188" s="2">
        <f t="shared" si="1"/>
        <v>0.03944990602</v>
      </c>
    </row>
    <row r="189">
      <c r="A189" s="3">
        <v>44750.791666666664</v>
      </c>
      <c r="B189" s="1">
        <v>263.03</v>
      </c>
      <c r="C189" s="1">
        <v>259.11709</v>
      </c>
      <c r="D189" s="1">
        <v>0.0151009337130173</v>
      </c>
      <c r="E189" s="2">
        <f t="shared" si="1"/>
        <v>0.03675832711</v>
      </c>
    </row>
    <row r="190">
      <c r="A190" s="3">
        <v>44750.833333333336</v>
      </c>
      <c r="B190" s="1">
        <v>262.26</v>
      </c>
      <c r="C190" s="1">
        <v>259.49847</v>
      </c>
      <c r="D190" s="1">
        <v>0.0106417968475883</v>
      </c>
      <c r="E190" s="2">
        <f t="shared" si="1"/>
        <v>0.03458414983</v>
      </c>
    </row>
    <row r="191">
      <c r="A191" s="3">
        <v>44750.875</v>
      </c>
      <c r="B191" s="1">
        <v>259.46</v>
      </c>
      <c r="C191" s="1">
        <v>259.47599</v>
      </c>
      <c r="D191" s="5">
        <v>6.16241988325964E-5</v>
      </c>
      <c r="E191" s="2">
        <f t="shared" si="1"/>
        <v>0.03238925265</v>
      </c>
    </row>
    <row r="192">
      <c r="A192" s="3">
        <v>44750.916666666664</v>
      </c>
      <c r="B192" s="1">
        <v>256.48</v>
      </c>
      <c r="C192" s="1">
        <v>259.76116</v>
      </c>
      <c r="D192" s="1">
        <v>0.0126314495977766</v>
      </c>
      <c r="E192" s="2">
        <f t="shared" si="1"/>
        <v>0.03101787821</v>
      </c>
    </row>
    <row r="193">
      <c r="A193" s="3">
        <v>44750.958333333336</v>
      </c>
      <c r="B193" s="1">
        <v>258.01</v>
      </c>
      <c r="C193" s="1">
        <v>259.49462</v>
      </c>
      <c r="D193" s="1">
        <v>0.00572119761095627</v>
      </c>
      <c r="E193" s="2">
        <f t="shared" si="1"/>
        <v>0.02993673037</v>
      </c>
    </row>
    <row r="194">
      <c r="A194" s="3">
        <v>44751.0</v>
      </c>
      <c r="B194" s="1">
        <v>264.28</v>
      </c>
      <c r="C194" s="1">
        <v>258.00002</v>
      </c>
      <c r="D194" s="1">
        <v>0.0243410058650381</v>
      </c>
      <c r="E194" s="2">
        <f t="shared" si="1"/>
        <v>0.02920853148</v>
      </c>
    </row>
    <row r="195">
      <c r="A195" s="3">
        <v>44751.041666666664</v>
      </c>
      <c r="B195" s="1">
        <v>275.5</v>
      </c>
      <c r="C195" s="1">
        <v>253.69895</v>
      </c>
      <c r="D195" s="1">
        <v>0.0859327561268976</v>
      </c>
      <c r="E195" s="2">
        <f t="shared" si="1"/>
        <v>0.02894144702</v>
      </c>
    </row>
    <row r="196">
      <c r="A196" s="3">
        <v>44751.083333333336</v>
      </c>
      <c r="B196" s="1">
        <v>272.38</v>
      </c>
      <c r="C196" s="1">
        <v>247.98072</v>
      </c>
      <c r="D196" s="1">
        <v>0.098391842720676</v>
      </c>
      <c r="E196" s="2">
        <f t="shared" si="1"/>
        <v>0.02877711462</v>
      </c>
    </row>
    <row r="197">
      <c r="A197" s="3">
        <v>44751.125</v>
      </c>
      <c r="B197" s="1">
        <v>265.84</v>
      </c>
      <c r="C197" s="1">
        <v>240.32742</v>
      </c>
      <c r="D197" s="1">
        <v>0.106157591172908</v>
      </c>
      <c r="E197" s="2">
        <f t="shared" si="1"/>
        <v>0.02879004901</v>
      </c>
    </row>
    <row r="198">
      <c r="A198" s="3">
        <v>44751.166666666664</v>
      </c>
      <c r="B198" s="1">
        <v>258.82</v>
      </c>
      <c r="C198" s="1">
        <v>234.56805</v>
      </c>
      <c r="D198" s="1">
        <v>0.103389826534346</v>
      </c>
      <c r="E198" s="2">
        <f t="shared" si="1"/>
        <v>0.03023130599</v>
      </c>
    </row>
    <row r="199">
      <c r="A199" s="3">
        <v>44751.208333333336</v>
      </c>
      <c r="B199" s="1">
        <v>247.69</v>
      </c>
      <c r="C199" s="1">
        <v>232.43526</v>
      </c>
      <c r="D199" s="1">
        <v>0.0656300597422267</v>
      </c>
      <c r="E199" s="2">
        <f t="shared" si="1"/>
        <v>0.03117060452</v>
      </c>
    </row>
    <row r="200">
      <c r="A200" s="3">
        <v>44751.25</v>
      </c>
      <c r="B200" s="1">
        <v>241.87</v>
      </c>
      <c r="C200" s="1">
        <v>231.87203</v>
      </c>
      <c r="D200" s="1">
        <v>0.0431184822076212</v>
      </c>
      <c r="E200" s="2">
        <f t="shared" si="1"/>
        <v>0.03169473214</v>
      </c>
    </row>
    <row r="201">
      <c r="A201" s="3">
        <v>44751.291666666664</v>
      </c>
      <c r="B201" s="1">
        <v>236.83</v>
      </c>
      <c r="C201" s="1">
        <v>233.40194</v>
      </c>
      <c r="D201" s="1">
        <v>0.0146873672086873</v>
      </c>
      <c r="E201" s="2">
        <f t="shared" si="1"/>
        <v>0.03180789047</v>
      </c>
    </row>
    <row r="202">
      <c r="A202" s="3">
        <v>44751.333333333336</v>
      </c>
      <c r="B202" s="1">
        <v>239.48</v>
      </c>
      <c r="C202" s="1">
        <v>236.25188</v>
      </c>
      <c r="D202" s="1">
        <v>0.0136638912672355</v>
      </c>
      <c r="E202" s="2">
        <f t="shared" si="1"/>
        <v>0.03233146262</v>
      </c>
    </row>
    <row r="203">
      <c r="A203" s="3">
        <v>44751.375</v>
      </c>
      <c r="B203" s="1">
        <v>237.76</v>
      </c>
      <c r="C203" s="1">
        <v>240.17172</v>
      </c>
      <c r="D203" s="1">
        <v>0.0100416485338074</v>
      </c>
      <c r="E203" s="2">
        <f t="shared" si="1"/>
        <v>0.03218627288</v>
      </c>
    </row>
    <row r="204">
      <c r="A204" s="3">
        <v>44751.416666666664</v>
      </c>
      <c r="B204" s="1">
        <v>238.44</v>
      </c>
      <c r="C204" s="1">
        <v>244.66059</v>
      </c>
      <c r="D204" s="1">
        <v>0.0254253862463096</v>
      </c>
      <c r="E204" s="2">
        <f t="shared" si="1"/>
        <v>0.03206520925</v>
      </c>
    </row>
    <row r="205">
      <c r="A205" s="3">
        <v>44751.458333333336</v>
      </c>
      <c r="B205" s="1">
        <v>242.88</v>
      </c>
      <c r="C205" s="1">
        <v>249.46455</v>
      </c>
      <c r="D205" s="1">
        <v>0.0263947322375063</v>
      </c>
      <c r="E205" s="2">
        <f t="shared" si="1"/>
        <v>0.03176706801</v>
      </c>
    </row>
    <row r="206">
      <c r="A206" s="3">
        <v>44751.5</v>
      </c>
      <c r="B206" s="1">
        <v>246.14</v>
      </c>
      <c r="C206" s="1">
        <v>252.19447</v>
      </c>
      <c r="D206" s="1">
        <v>0.0240071481345328</v>
      </c>
      <c r="E206" s="2">
        <f t="shared" si="1"/>
        <v>0.03162837332</v>
      </c>
    </row>
    <row r="207">
      <c r="A207" s="3">
        <v>44751.541666666664</v>
      </c>
      <c r="B207" s="1">
        <v>241.64</v>
      </c>
      <c r="C207" s="1">
        <v>254.34134</v>
      </c>
      <c r="D207" s="1">
        <v>0.0499381657736017</v>
      </c>
      <c r="E207" s="2">
        <f t="shared" si="1"/>
        <v>0.03300897615</v>
      </c>
    </row>
    <row r="208">
      <c r="A208" s="3">
        <v>44751.583333333336</v>
      </c>
      <c r="B208" s="1">
        <v>238.25</v>
      </c>
      <c r="C208" s="1">
        <v>255.37356</v>
      </c>
      <c r="D208" s="1">
        <v>0.0670529870046061</v>
      </c>
      <c r="E208" s="2">
        <f t="shared" si="1"/>
        <v>0.03543082595</v>
      </c>
    </row>
    <row r="209">
      <c r="A209" s="3">
        <v>44751.625</v>
      </c>
      <c r="B209" s="1">
        <v>239.04</v>
      </c>
      <c r="C209" s="1">
        <v>255.31399</v>
      </c>
      <c r="D209" s="1">
        <v>0.0637410821083482</v>
      </c>
      <c r="E209" s="2">
        <f t="shared" si="1"/>
        <v>0.03791485465</v>
      </c>
    </row>
    <row r="210">
      <c r="A210" s="3">
        <v>44751.666666666664</v>
      </c>
      <c r="B210" s="1">
        <v>242.36</v>
      </c>
      <c r="C210" s="1">
        <v>254.22676</v>
      </c>
      <c r="D210" s="1">
        <v>0.0466778556277867</v>
      </c>
      <c r="E210" s="2">
        <f t="shared" si="1"/>
        <v>0.03980642614</v>
      </c>
    </row>
    <row r="211">
      <c r="A211" s="3">
        <v>44751.708333333336</v>
      </c>
      <c r="B211" s="1">
        <v>244.92</v>
      </c>
      <c r="C211" s="1">
        <v>253.60759</v>
      </c>
      <c r="D211" s="1">
        <v>0.03425603311005</v>
      </c>
      <c r="E211" s="2">
        <f t="shared" si="1"/>
        <v>0.04059262214</v>
      </c>
    </row>
    <row r="212">
      <c r="A212" s="3">
        <v>44751.75</v>
      </c>
      <c r="B212" s="1">
        <v>245.52</v>
      </c>
      <c r="C212" s="1">
        <v>253.29196</v>
      </c>
      <c r="D212" s="1">
        <v>0.0306838006228068</v>
      </c>
      <c r="E212" s="2">
        <f t="shared" si="1"/>
        <v>0.04073702768</v>
      </c>
    </row>
    <row r="213">
      <c r="A213" s="3">
        <v>44751.791666666664</v>
      </c>
      <c r="B213" s="1">
        <v>241.88</v>
      </c>
      <c r="C213" s="1">
        <v>254.07878</v>
      </c>
      <c r="D213" s="1">
        <v>0.048011801693947</v>
      </c>
      <c r="E213" s="2">
        <f t="shared" si="1"/>
        <v>0.04210831384</v>
      </c>
    </row>
    <row r="214">
      <c r="A214" s="3">
        <v>44751.833333333336</v>
      </c>
      <c r="B214" s="1">
        <v>253.11</v>
      </c>
      <c r="C214" s="1">
        <v>254.64076</v>
      </c>
      <c r="D214" s="1">
        <v>0.00601144922753131</v>
      </c>
      <c r="E214" s="6">
        <f t="shared" si="1"/>
        <v>0.04191538269</v>
      </c>
    </row>
    <row r="215">
      <c r="A215" s="3">
        <v>44751.875</v>
      </c>
      <c r="B215" s="1">
        <v>257.81</v>
      </c>
      <c r="C215" s="1">
        <v>254.82054</v>
      </c>
      <c r="D215" s="1">
        <v>0.0117316288553505</v>
      </c>
      <c r="E215" s="2">
        <f t="shared" si="1"/>
        <v>0.04240163288</v>
      </c>
    </row>
    <row r="216">
      <c r="A216" s="3">
        <v>44751.916666666664</v>
      </c>
      <c r="B216" s="1">
        <v>252.42</v>
      </c>
      <c r="C216" s="1">
        <v>255.04665</v>
      </c>
      <c r="D216" s="1">
        <v>0.0102987041782356</v>
      </c>
      <c r="E216" s="2">
        <f t="shared" si="1"/>
        <v>0.04230443516</v>
      </c>
    </row>
    <row r="217">
      <c r="A217" s="3">
        <v>44751.958333333336</v>
      </c>
      <c r="B217" s="1">
        <v>249.58</v>
      </c>
      <c r="C217" s="1">
        <v>254.70283</v>
      </c>
      <c r="D217" s="1">
        <v>0.0201129685131492</v>
      </c>
      <c r="E217" s="2">
        <f t="shared" si="1"/>
        <v>0.04290409228</v>
      </c>
    </row>
    <row r="218">
      <c r="A218" s="3">
        <v>44752.0</v>
      </c>
      <c r="B218" s="1">
        <v>255.01</v>
      </c>
      <c r="C218" s="1">
        <v>247.09687</v>
      </c>
      <c r="D218" s="1">
        <v>0.0320244040323133</v>
      </c>
      <c r="E218" s="2">
        <f t="shared" si="1"/>
        <v>0.04322423387</v>
      </c>
    </row>
    <row r="219">
      <c r="A219" s="3">
        <v>44752.041666666664</v>
      </c>
      <c r="B219" s="1">
        <v>263.08</v>
      </c>
      <c r="C219" s="1">
        <v>244.49749</v>
      </c>
      <c r="D219" s="1">
        <v>0.0760028661234926</v>
      </c>
      <c r="E219" s="2">
        <f t="shared" si="1"/>
        <v>0.04281048845</v>
      </c>
    </row>
    <row r="220">
      <c r="A220" s="3">
        <v>44752.083333333336</v>
      </c>
      <c r="B220" s="1">
        <v>261.07</v>
      </c>
      <c r="C220" s="1">
        <v>241.21287</v>
      </c>
      <c r="D220" s="1">
        <v>0.0823220170631856</v>
      </c>
      <c r="E220" s="2">
        <f t="shared" si="1"/>
        <v>0.04214091238</v>
      </c>
    </row>
    <row r="221">
      <c r="A221" s="3">
        <v>44752.125</v>
      </c>
      <c r="B221" s="1">
        <v>249.27</v>
      </c>
      <c r="C221" s="1">
        <v>236.36126</v>
      </c>
      <c r="D221" s="1">
        <v>0.0546144490852689</v>
      </c>
      <c r="E221" s="2">
        <f t="shared" si="1"/>
        <v>0.03999328146</v>
      </c>
    </row>
    <row r="222">
      <c r="A222" s="3">
        <v>44752.166666666664</v>
      </c>
      <c r="B222" s="1">
        <v>236.45</v>
      </c>
      <c r="C222" s="1">
        <v>233.02434</v>
      </c>
      <c r="D222" s="1">
        <v>0.0147008677290964</v>
      </c>
      <c r="E222" s="2">
        <f t="shared" si="1"/>
        <v>0.03629790818</v>
      </c>
    </row>
    <row r="223">
      <c r="A223" s="3">
        <v>44752.208333333336</v>
      </c>
      <c r="B223" s="1">
        <v>231.5</v>
      </c>
      <c r="C223" s="1">
        <v>232.8643</v>
      </c>
      <c r="D223" s="1">
        <v>0.00585877697869525</v>
      </c>
      <c r="E223" s="2">
        <f t="shared" si="1"/>
        <v>0.03380743807</v>
      </c>
    </row>
    <row r="224">
      <c r="A224" s="3">
        <v>44752.25</v>
      </c>
      <c r="B224" s="1">
        <v>227.43</v>
      </c>
      <c r="C224" s="1">
        <v>233.90252</v>
      </c>
      <c r="D224" s="1">
        <v>0.0276718694608335</v>
      </c>
      <c r="E224" s="2">
        <f t="shared" si="1"/>
        <v>0.0331638292</v>
      </c>
    </row>
    <row r="225">
      <c r="A225" s="3">
        <v>44752.291666666664</v>
      </c>
      <c r="B225" s="1">
        <v>233.16</v>
      </c>
      <c r="C225" s="1">
        <v>236.06787</v>
      </c>
      <c r="D225" s="1">
        <v>0.0123179405990319</v>
      </c>
      <c r="E225" s="2">
        <f t="shared" si="1"/>
        <v>0.03306510309</v>
      </c>
    </row>
    <row r="226">
      <c r="A226" s="3">
        <v>44752.333333333336</v>
      </c>
      <c r="B226" s="1">
        <v>236.0</v>
      </c>
      <c r="C226" s="1">
        <v>238.64455</v>
      </c>
      <c r="D226" s="1">
        <v>0.011081543659807</v>
      </c>
      <c r="E226" s="2">
        <f t="shared" si="1"/>
        <v>0.03295750527</v>
      </c>
    </row>
    <row r="227">
      <c r="A227" s="3">
        <v>44752.375</v>
      </c>
      <c r="B227" s="1">
        <v>237.02</v>
      </c>
      <c r="C227" s="1">
        <v>241.66712</v>
      </c>
      <c r="D227" s="1">
        <v>0.0192294259972146</v>
      </c>
      <c r="E227" s="2">
        <f t="shared" si="1"/>
        <v>0.03334032934</v>
      </c>
    </row>
    <row r="228">
      <c r="A228" s="3">
        <v>44752.416666666664</v>
      </c>
      <c r="B228" s="1">
        <v>232.15</v>
      </c>
      <c r="C228" s="1">
        <v>244.33346</v>
      </c>
      <c r="D228" s="1">
        <v>0.0498640669190376</v>
      </c>
      <c r="E228" s="2">
        <f t="shared" si="1"/>
        <v>0.0343586077</v>
      </c>
    </row>
    <row r="229">
      <c r="A229" s="3">
        <v>44752.458333333336</v>
      </c>
      <c r="B229" s="1">
        <v>233.26</v>
      </c>
      <c r="C229" s="1">
        <v>247.17036</v>
      </c>
      <c r="D229" s="1">
        <v>0.0562784307956665</v>
      </c>
      <c r="E229" s="2">
        <f t="shared" si="1"/>
        <v>0.0356037618</v>
      </c>
    </row>
    <row r="230">
      <c r="A230" s="3">
        <v>44752.5</v>
      </c>
      <c r="B230" s="1">
        <v>232.46</v>
      </c>
      <c r="C230" s="1">
        <v>248.45412</v>
      </c>
      <c r="D230" s="1">
        <v>0.0643745412633929</v>
      </c>
      <c r="E230" s="2">
        <f t="shared" si="1"/>
        <v>0.03728573652</v>
      </c>
    </row>
    <row r="231">
      <c r="A231" s="3">
        <v>44752.541666666664</v>
      </c>
      <c r="B231" s="1">
        <v>230.14</v>
      </c>
      <c r="C231" s="1">
        <v>249.60931</v>
      </c>
      <c r="D231" s="1">
        <v>0.077999133926535</v>
      </c>
      <c r="E231" s="2">
        <f t="shared" si="1"/>
        <v>0.03845494352</v>
      </c>
    </row>
    <row r="232">
      <c r="A232" s="3">
        <v>44752.583333333336</v>
      </c>
      <c r="B232" s="1">
        <v>224.33</v>
      </c>
      <c r="C232" s="1">
        <v>250.04214</v>
      </c>
      <c r="D232" s="1">
        <v>0.102831226768415</v>
      </c>
      <c r="E232" s="2">
        <f t="shared" si="1"/>
        <v>0.03994570351</v>
      </c>
    </row>
    <row r="233">
      <c r="A233" s="3">
        <v>44752.625</v>
      </c>
      <c r="B233" s="1">
        <v>223.63</v>
      </c>
      <c r="C233" s="1">
        <v>249.6445</v>
      </c>
      <c r="D233" s="1">
        <v>0.104206181189651</v>
      </c>
      <c r="E233" s="2">
        <f t="shared" si="1"/>
        <v>0.04163174931</v>
      </c>
    </row>
    <row r="234">
      <c r="A234" s="3">
        <v>44752.666666666664</v>
      </c>
      <c r="B234" s="1">
        <v>228.12</v>
      </c>
      <c r="C234" s="1">
        <v>248.63939</v>
      </c>
      <c r="D234" s="1">
        <v>0.0825267066493365</v>
      </c>
      <c r="E234" s="2">
        <f t="shared" si="1"/>
        <v>0.04312545144</v>
      </c>
    </row>
    <row r="235">
      <c r="A235" s="3">
        <v>44752.708333333336</v>
      </c>
      <c r="B235" s="1">
        <v>234.66</v>
      </c>
      <c r="C235" s="1">
        <v>247.85309</v>
      </c>
      <c r="D235" s="1">
        <v>0.053229475573615</v>
      </c>
      <c r="E235" s="2">
        <f t="shared" si="1"/>
        <v>0.04391601154</v>
      </c>
    </row>
    <row r="236">
      <c r="A236" s="3">
        <v>44752.75</v>
      </c>
      <c r="B236" s="1">
        <v>237.3</v>
      </c>
      <c r="C236" s="1">
        <v>247.10346</v>
      </c>
      <c r="D236" s="1">
        <v>0.0396735035600068</v>
      </c>
      <c r="E236" s="2">
        <f t="shared" si="1"/>
        <v>0.04429058249</v>
      </c>
    </row>
    <row r="237">
      <c r="A237" s="3">
        <v>44752.791666666664</v>
      </c>
      <c r="B237" s="1">
        <v>242.33</v>
      </c>
      <c r="C237" s="1">
        <v>247.57863</v>
      </c>
      <c r="D237" s="1">
        <v>0.0211998507302507</v>
      </c>
      <c r="E237" s="2">
        <f t="shared" si="1"/>
        <v>0.04317341787</v>
      </c>
    </row>
    <row r="238">
      <c r="A238" s="3">
        <v>44752.833333333336</v>
      </c>
      <c r="B238" s="1">
        <v>248.75</v>
      </c>
      <c r="C238" s="1">
        <v>247.9596</v>
      </c>
      <c r="D238" s="1">
        <v>0.00318761604713028</v>
      </c>
      <c r="E238" s="2">
        <f t="shared" si="1"/>
        <v>0.04305575815</v>
      </c>
    </row>
    <row r="239">
      <c r="A239" s="3">
        <v>44752.875</v>
      </c>
      <c r="B239" s="1">
        <v>257.47</v>
      </c>
      <c r="C239" s="1">
        <v>247.87101</v>
      </c>
      <c r="D239" s="1">
        <v>0.0387257469116699</v>
      </c>
      <c r="E239" s="2">
        <f t="shared" si="1"/>
        <v>0.04418051307</v>
      </c>
    </row>
    <row r="240">
      <c r="A240" s="3">
        <v>44752.916666666664</v>
      </c>
      <c r="B240" s="1">
        <v>254.19</v>
      </c>
      <c r="C240" s="1">
        <v>247.48841</v>
      </c>
      <c r="D240" s="1">
        <v>0.0270783993480745</v>
      </c>
      <c r="E240" s="2">
        <f t="shared" si="1"/>
        <v>0.04487966704</v>
      </c>
    </row>
    <row r="241">
      <c r="A241" s="3">
        <v>44752.958333333336</v>
      </c>
      <c r="B241" s="1">
        <v>252.62</v>
      </c>
      <c r="C241" s="1">
        <v>247.10602</v>
      </c>
      <c r="D241" s="1">
        <v>0.0223142277148893</v>
      </c>
      <c r="E241" s="2">
        <f t="shared" si="1"/>
        <v>0.04497138617</v>
      </c>
    </row>
    <row r="242">
      <c r="A242" s="3">
        <v>44753.0</v>
      </c>
      <c r="B242" s="1">
        <v>258.17</v>
      </c>
      <c r="C242" s="1">
        <v>249.47712</v>
      </c>
      <c r="D242" s="1">
        <v>0.0348443977547921</v>
      </c>
      <c r="E242" s="2">
        <f t="shared" si="1"/>
        <v>0.04508888591</v>
      </c>
    </row>
    <row r="243">
      <c r="A243" s="3">
        <v>44753.041666666664</v>
      </c>
      <c r="B243" s="1">
        <v>261.66</v>
      </c>
      <c r="C243" s="1">
        <v>245.48455</v>
      </c>
      <c r="D243" s="1">
        <v>0.0658919268035402</v>
      </c>
      <c r="E243" s="2">
        <f t="shared" si="1"/>
        <v>0.04466759677</v>
      </c>
    </row>
    <row r="244">
      <c r="A244" s="3">
        <v>44753.083333333336</v>
      </c>
      <c r="B244" s="1">
        <v>263.44</v>
      </c>
      <c r="C244" s="1">
        <v>240.49892</v>
      </c>
      <c r="D244" s="1">
        <v>0.0953895343895931</v>
      </c>
      <c r="E244" s="2">
        <f t="shared" si="1"/>
        <v>0.04521207666</v>
      </c>
    </row>
    <row r="245">
      <c r="A245" s="3">
        <v>44753.125</v>
      </c>
      <c r="B245" s="1">
        <v>253.85</v>
      </c>
      <c r="C245" s="1">
        <v>233.94879</v>
      </c>
      <c r="D245" s="1">
        <v>0.0850665224641682</v>
      </c>
      <c r="E245" s="2">
        <f t="shared" si="1"/>
        <v>0.04648091305</v>
      </c>
    </row>
    <row r="246">
      <c r="A246" s="3">
        <v>44753.166666666664</v>
      </c>
      <c r="B246" s="1">
        <v>242.98</v>
      </c>
      <c r="C246" s="1">
        <v>229.46376</v>
      </c>
      <c r="D246" s="1">
        <v>0.0589035933168705</v>
      </c>
      <c r="E246" s="2">
        <f t="shared" si="1"/>
        <v>0.04832269328</v>
      </c>
    </row>
    <row r="247">
      <c r="A247" s="3">
        <v>44753.208333333336</v>
      </c>
      <c r="B247" s="1">
        <v>234.43</v>
      </c>
      <c r="C247" s="1">
        <v>228.80629</v>
      </c>
      <c r="D247" s="1">
        <v>0.0245784764046478</v>
      </c>
      <c r="E247" s="2">
        <f t="shared" si="1"/>
        <v>0.04910268076</v>
      </c>
    </row>
    <row r="248">
      <c r="A248" s="3">
        <v>44753.25</v>
      </c>
      <c r="B248" s="1">
        <v>236.27</v>
      </c>
      <c r="C248" s="1">
        <v>229.95608</v>
      </c>
      <c r="D248" s="1">
        <v>0.0274570691933869</v>
      </c>
      <c r="E248" s="2">
        <f t="shared" si="1"/>
        <v>0.04909373075</v>
      </c>
    </row>
    <row r="249">
      <c r="A249" s="3">
        <v>44753.291666666664</v>
      </c>
      <c r="B249" s="1">
        <v>233.77</v>
      </c>
      <c r="C249" s="1">
        <v>232.85707</v>
      </c>
      <c r="D249" s="1">
        <v>0.00392055950888679</v>
      </c>
      <c r="E249" s="2">
        <f t="shared" si="1"/>
        <v>0.04874383987</v>
      </c>
    </row>
    <row r="250">
      <c r="A250" s="3">
        <v>44753.333333333336</v>
      </c>
      <c r="B250" s="1">
        <v>226.57</v>
      </c>
      <c r="C250" s="1">
        <v>236.26809</v>
      </c>
      <c r="D250" s="1">
        <v>0.0410469733767264</v>
      </c>
      <c r="E250" s="2">
        <f t="shared" si="1"/>
        <v>0.04999239944</v>
      </c>
    </row>
    <row r="251">
      <c r="A251" s="3">
        <v>44753.375</v>
      </c>
      <c r="B251" s="1">
        <v>226.22</v>
      </c>
      <c r="C251" s="1">
        <v>239.96621</v>
      </c>
      <c r="D251" s="1">
        <v>0.0572839401014</v>
      </c>
      <c r="E251" s="2">
        <f t="shared" si="1"/>
        <v>0.0515780042</v>
      </c>
    </row>
    <row r="252">
      <c r="A252" s="3">
        <v>44753.416666666664</v>
      </c>
      <c r="B252" s="1">
        <v>233.97</v>
      </c>
      <c r="C252" s="1">
        <v>243.25779</v>
      </c>
      <c r="D252" s="1">
        <v>0.0381808533243683</v>
      </c>
      <c r="E252" s="2">
        <f t="shared" si="1"/>
        <v>0.05109120363</v>
      </c>
    </row>
    <row r="253">
      <c r="A253" s="3">
        <v>44753.458333333336</v>
      </c>
      <c r="B253" s="1">
        <v>240.23</v>
      </c>
      <c r="C253" s="1">
        <v>246.41877</v>
      </c>
      <c r="D253" s="1">
        <v>0.0251148481911503</v>
      </c>
      <c r="E253" s="2">
        <f t="shared" si="1"/>
        <v>0.04979272102</v>
      </c>
    </row>
    <row r="254">
      <c r="A254" s="3">
        <v>44753.5</v>
      </c>
      <c r="B254" s="1">
        <v>250.89</v>
      </c>
      <c r="C254" s="1">
        <v>247.71084</v>
      </c>
      <c r="D254" s="1">
        <v>0.0128341577623328</v>
      </c>
      <c r="E254" s="2">
        <f t="shared" si="1"/>
        <v>0.04764520504</v>
      </c>
    </row>
    <row r="255">
      <c r="A255" s="3">
        <v>44753.541666666664</v>
      </c>
      <c r="B255" s="1">
        <v>254.91</v>
      </c>
      <c r="C255" s="1">
        <v>248.87939</v>
      </c>
      <c r="D255" s="1">
        <v>0.024231054246798</v>
      </c>
      <c r="E255" s="2">
        <f t="shared" si="1"/>
        <v>0.04540486839</v>
      </c>
    </row>
    <row r="256">
      <c r="A256" s="3">
        <v>44753.583333333336</v>
      </c>
      <c r="B256" s="1">
        <v>255.38</v>
      </c>
      <c r="C256" s="1">
        <v>249.36795</v>
      </c>
      <c r="D256" s="1">
        <v>0.0241091527600078</v>
      </c>
      <c r="E256" s="2">
        <f t="shared" si="1"/>
        <v>0.04212478197</v>
      </c>
    </row>
    <row r="257">
      <c r="A257" s="3">
        <v>44753.625</v>
      </c>
      <c r="B257" s="1">
        <v>254.73</v>
      </c>
      <c r="C257" s="1">
        <v>249.02426</v>
      </c>
      <c r="D257" s="1">
        <v>0.0229123861265564</v>
      </c>
      <c r="E257" s="2">
        <f t="shared" si="1"/>
        <v>0.03873754051</v>
      </c>
    </row>
    <row r="258">
      <c r="A258" s="3">
        <v>44753.666666666664</v>
      </c>
      <c r="B258" s="1">
        <v>253.95</v>
      </c>
      <c r="C258" s="1">
        <v>248.01511</v>
      </c>
      <c r="D258" s="1">
        <v>0.0239295500987822</v>
      </c>
      <c r="E258" s="2">
        <f t="shared" si="1"/>
        <v>0.03629599232</v>
      </c>
    </row>
    <row r="259">
      <c r="A259" s="3">
        <v>44753.708333333336</v>
      </c>
      <c r="B259" s="1">
        <v>258.36</v>
      </c>
      <c r="C259" s="1">
        <v>247.47183</v>
      </c>
      <c r="D259" s="1">
        <v>0.0439976137890118</v>
      </c>
      <c r="E259" s="2">
        <f t="shared" si="1"/>
        <v>0.03591133141</v>
      </c>
    </row>
    <row r="260">
      <c r="A260" s="3">
        <v>44753.75</v>
      </c>
      <c r="B260" s="1">
        <v>267.24</v>
      </c>
      <c r="C260" s="1">
        <v>247.04032</v>
      </c>
      <c r="D260" s="1">
        <v>0.0817667334627804</v>
      </c>
      <c r="E260" s="2">
        <f t="shared" si="1"/>
        <v>0.03766521599</v>
      </c>
    </row>
    <row r="261">
      <c r="A261" s="3">
        <v>44753.791666666664</v>
      </c>
      <c r="B261" s="1">
        <v>269.95</v>
      </c>
      <c r="C261" s="1">
        <v>247.78795</v>
      </c>
      <c r="D261" s="1">
        <v>0.0894395792854333</v>
      </c>
      <c r="E261" s="2">
        <f t="shared" si="1"/>
        <v>0.04050853802</v>
      </c>
    </row>
    <row r="262">
      <c r="A262" s="3">
        <v>44753.833333333336</v>
      </c>
      <c r="B262" s="1">
        <v>266.12</v>
      </c>
      <c r="C262" s="1">
        <v>248.61885</v>
      </c>
      <c r="D262" s="1">
        <v>0.0703934959074905</v>
      </c>
      <c r="E262" s="2">
        <f t="shared" si="1"/>
        <v>0.04330878301</v>
      </c>
    </row>
    <row r="263">
      <c r="A263" s="3">
        <v>44753.875</v>
      </c>
      <c r="B263" s="1">
        <v>261.38</v>
      </c>
      <c r="C263" s="1">
        <v>249.0925</v>
      </c>
      <c r="D263" s="1">
        <v>0.04932906450415</v>
      </c>
      <c r="E263" s="2">
        <f t="shared" si="1"/>
        <v>0.04375058791</v>
      </c>
    </row>
    <row r="264">
      <c r="A264" s="3">
        <v>44753.916666666664</v>
      </c>
      <c r="B264" s="1">
        <v>260.61</v>
      </c>
      <c r="C264" s="1">
        <v>249.26198</v>
      </c>
      <c r="D264" s="1">
        <v>0.0455264778045974</v>
      </c>
      <c r="E264" s="2">
        <f t="shared" si="1"/>
        <v>0.04451925785</v>
      </c>
    </row>
    <row r="265">
      <c r="A265" s="3">
        <v>44753.958333333336</v>
      </c>
      <c r="B265" s="1">
        <v>264.8</v>
      </c>
      <c r="C265" s="1">
        <v>248.77415</v>
      </c>
      <c r="D265" s="1">
        <v>0.0644192734655108</v>
      </c>
      <c r="E265" s="2">
        <f t="shared" si="1"/>
        <v>0.04627363475</v>
      </c>
    </row>
    <row r="266">
      <c r="A266" s="3">
        <v>44754.0</v>
      </c>
      <c r="B266" s="1">
        <v>272.88</v>
      </c>
      <c r="C266" s="1">
        <v>264.22529</v>
      </c>
      <c r="D266" s="1">
        <v>0.0327550402158704</v>
      </c>
      <c r="E266" s="2">
        <f t="shared" si="1"/>
        <v>0.04618657819</v>
      </c>
    </row>
    <row r="267">
      <c r="A267" s="3">
        <v>44754.041666666664</v>
      </c>
      <c r="B267" s="1">
        <v>275.82</v>
      </c>
      <c r="C267" s="1">
        <v>259.05814</v>
      </c>
      <c r="D267" s="1">
        <v>0.064703081709766</v>
      </c>
      <c r="E267" s="2">
        <f t="shared" si="1"/>
        <v>0.04613704298</v>
      </c>
    </row>
    <row r="268">
      <c r="A268" s="3">
        <v>44754.083333333336</v>
      </c>
      <c r="B268" s="1">
        <v>277.84</v>
      </c>
      <c r="C268" s="1">
        <v>252.26572</v>
      </c>
      <c r="D268" s="1">
        <v>0.101378340267555</v>
      </c>
      <c r="E268" s="2">
        <f t="shared" si="1"/>
        <v>0.04638657655</v>
      </c>
    </row>
    <row r="269">
      <c r="A269" s="3">
        <v>44754.125</v>
      </c>
      <c r="B269" s="1">
        <v>270.21</v>
      </c>
      <c r="C269" s="1">
        <v>243.30062</v>
      </c>
      <c r="D269" s="1">
        <v>0.11060136221601</v>
      </c>
      <c r="E269" s="2">
        <f t="shared" si="1"/>
        <v>0.04745052821</v>
      </c>
    </row>
    <row r="270">
      <c r="A270" s="3">
        <v>44754.166666666664</v>
      </c>
      <c r="B270" s="1">
        <v>255.79</v>
      </c>
      <c r="C270" s="1">
        <v>236.83656</v>
      </c>
      <c r="D270" s="1">
        <v>0.0800275092663058</v>
      </c>
      <c r="E270" s="2">
        <f t="shared" si="1"/>
        <v>0.04833069137</v>
      </c>
    </row>
    <row r="271">
      <c r="A271" s="3">
        <v>44754.208333333336</v>
      </c>
      <c r="B271" s="1">
        <v>249.16</v>
      </c>
      <c r="C271" s="1">
        <v>234.3652</v>
      </c>
      <c r="D271" s="1">
        <v>0.0631271195552923</v>
      </c>
      <c r="E271" s="2">
        <f t="shared" si="1"/>
        <v>0.04993688484</v>
      </c>
    </row>
    <row r="272">
      <c r="A272" s="3">
        <v>44754.25</v>
      </c>
      <c r="B272" s="1">
        <v>243.07</v>
      </c>
      <c r="C272" s="1">
        <v>233.95971</v>
      </c>
      <c r="D272" s="1">
        <v>0.0389395678426853</v>
      </c>
      <c r="E272" s="2">
        <f t="shared" si="1"/>
        <v>0.05041532228</v>
      </c>
    </row>
    <row r="273">
      <c r="A273" s="3">
        <v>44754.291666666664</v>
      </c>
      <c r="B273" s="1">
        <v>237.85</v>
      </c>
      <c r="C273" s="1">
        <v>235.96666</v>
      </c>
      <c r="D273" s="1">
        <v>0.00798138177656116</v>
      </c>
      <c r="E273" s="2">
        <f t="shared" si="1"/>
        <v>0.05058452321</v>
      </c>
    </row>
    <row r="274">
      <c r="A274" s="3">
        <v>44754.333333333336</v>
      </c>
      <c r="B274" s="1">
        <v>235.91</v>
      </c>
      <c r="C274" s="1">
        <v>239.1122</v>
      </c>
      <c r="D274" s="1">
        <v>0.0133920393856942</v>
      </c>
      <c r="E274" s="2">
        <f t="shared" si="1"/>
        <v>0.04943223429</v>
      </c>
    </row>
    <row r="275">
      <c r="A275" s="3">
        <v>44754.375</v>
      </c>
      <c r="B275" s="1">
        <v>240.09</v>
      </c>
      <c r="C275" s="1">
        <v>242.9299</v>
      </c>
      <c r="D275" s="1">
        <v>0.0116902036348757</v>
      </c>
      <c r="E275" s="2">
        <f t="shared" si="1"/>
        <v>0.04753249527</v>
      </c>
    </row>
    <row r="276">
      <c r="A276" s="3">
        <v>44754.416666666664</v>
      </c>
      <c r="B276" s="1">
        <v>244.31</v>
      </c>
      <c r="C276" s="1">
        <v>247.53286</v>
      </c>
      <c r="D276" s="1">
        <v>0.0130199279400722</v>
      </c>
      <c r="E276" s="2">
        <f t="shared" si="1"/>
        <v>0.04648412338</v>
      </c>
    </row>
    <row r="277">
      <c r="A277" s="3">
        <v>44754.458333333336</v>
      </c>
      <c r="B277" s="1">
        <v>249.67</v>
      </c>
      <c r="C277" s="1">
        <v>252.10512</v>
      </c>
      <c r="D277" s="1">
        <v>0.00965914535968175</v>
      </c>
      <c r="E277" s="2">
        <f t="shared" si="1"/>
        <v>0.04584013577</v>
      </c>
    </row>
    <row r="278">
      <c r="A278" s="3">
        <v>44754.5</v>
      </c>
      <c r="B278" s="1">
        <v>255.07</v>
      </c>
      <c r="C278" s="1">
        <v>254.14532</v>
      </c>
      <c r="D278" s="1">
        <v>0.00363839082301415</v>
      </c>
      <c r="E278" s="2">
        <f t="shared" si="1"/>
        <v>0.04545697881</v>
      </c>
    </row>
    <row r="279">
      <c r="A279" s="3">
        <v>44754.541666666664</v>
      </c>
      <c r="B279" s="1">
        <v>257.74</v>
      </c>
      <c r="C279" s="1">
        <v>256.20516</v>
      </c>
      <c r="D279" s="1">
        <v>0.00599066779139042</v>
      </c>
      <c r="E279" s="2">
        <f t="shared" si="1"/>
        <v>0.04469696271</v>
      </c>
    </row>
    <row r="280">
      <c r="A280" s="3">
        <v>44754.583333333336</v>
      </c>
      <c r="B280" s="1">
        <v>258.61</v>
      </c>
      <c r="C280" s="1">
        <v>257.44496</v>
      </c>
      <c r="D280" s="1">
        <v>0.00452539447655154</v>
      </c>
      <c r="E280" s="2">
        <f t="shared" si="1"/>
        <v>0.04388097278</v>
      </c>
    </row>
    <row r="281">
      <c r="A281" s="3">
        <v>44754.625</v>
      </c>
      <c r="B281" s="1">
        <v>260.07</v>
      </c>
      <c r="C281" s="1">
        <v>257.8625</v>
      </c>
      <c r="D281" s="1">
        <v>0.00856076397304758</v>
      </c>
      <c r="E281" s="2">
        <f t="shared" si="1"/>
        <v>0.04328298852</v>
      </c>
    </row>
    <row r="282">
      <c r="A282" s="3">
        <v>44754.666666666664</v>
      </c>
      <c r="B282" s="1">
        <v>262.93</v>
      </c>
      <c r="C282" s="1">
        <v>257.15729</v>
      </c>
      <c r="D282" s="1">
        <v>0.0224481678120033</v>
      </c>
      <c r="E282" s="2">
        <f t="shared" si="1"/>
        <v>0.04322126426</v>
      </c>
    </row>
    <row r="283">
      <c r="A283" s="3">
        <v>44754.708333333336</v>
      </c>
      <c r="B283" s="1">
        <v>268.0</v>
      </c>
      <c r="C283" s="1">
        <v>257.32625</v>
      </c>
      <c r="D283" s="1">
        <v>0.0414794448681391</v>
      </c>
      <c r="E283" s="2">
        <f t="shared" si="1"/>
        <v>0.04311634056</v>
      </c>
    </row>
    <row r="284">
      <c r="A284" s="3">
        <v>44754.75</v>
      </c>
      <c r="B284" s="1">
        <v>272.92</v>
      </c>
      <c r="C284" s="1">
        <v>257.51361</v>
      </c>
      <c r="D284" s="1">
        <v>0.059827478633071</v>
      </c>
      <c r="E284" s="2">
        <f t="shared" si="1"/>
        <v>0.04220220494</v>
      </c>
    </row>
    <row r="285">
      <c r="A285" s="3">
        <v>44754.791666666664</v>
      </c>
      <c r="B285" s="1">
        <v>269.06</v>
      </c>
      <c r="C285" s="1">
        <v>258.35994</v>
      </c>
      <c r="D285" s="1">
        <v>0.0414153215858465</v>
      </c>
      <c r="E285" s="2">
        <f t="shared" si="1"/>
        <v>0.0402011942</v>
      </c>
    </row>
    <row r="286">
      <c r="A286" s="3">
        <v>44754.833333333336</v>
      </c>
      <c r="B286" s="1">
        <v>262.71</v>
      </c>
      <c r="C286" s="1">
        <v>258.83727</v>
      </c>
      <c r="D286" s="1">
        <v>0.0149620261409803</v>
      </c>
      <c r="E286" s="2">
        <f t="shared" si="1"/>
        <v>0.03789154963</v>
      </c>
    </row>
    <row r="287">
      <c r="A287" s="3">
        <v>44754.875</v>
      </c>
      <c r="B287" s="1">
        <v>262.39</v>
      </c>
      <c r="C287" s="1">
        <v>258.60944</v>
      </c>
      <c r="D287" s="1">
        <v>0.0146188012316951</v>
      </c>
      <c r="E287" s="2">
        <f t="shared" si="1"/>
        <v>0.03644528866</v>
      </c>
    </row>
    <row r="288">
      <c r="A288" s="3">
        <v>44754.916666666664</v>
      </c>
      <c r="B288" s="1">
        <v>264.99</v>
      </c>
      <c r="C288" s="1">
        <v>258.78554</v>
      </c>
      <c r="D288" s="1">
        <v>0.0239752963013311</v>
      </c>
      <c r="E288" s="2">
        <f t="shared" si="1"/>
        <v>0.03554732276</v>
      </c>
    </row>
    <row r="289">
      <c r="A289" s="3">
        <v>44754.958333333336</v>
      </c>
      <c r="B289" s="1">
        <v>266.83</v>
      </c>
      <c r="C289" s="1">
        <v>258.00165</v>
      </c>
      <c r="D289" s="1">
        <v>0.0342181920154386</v>
      </c>
      <c r="E289" s="2">
        <f t="shared" si="1"/>
        <v>0.03428894437</v>
      </c>
    </row>
    <row r="290">
      <c r="A290" s="3">
        <v>44755.0</v>
      </c>
      <c r="B290" s="1">
        <v>271.49</v>
      </c>
      <c r="C290" s="1">
        <v>265.35534</v>
      </c>
      <c r="D290" s="1">
        <v>0.0231186604347212</v>
      </c>
      <c r="E290" s="2">
        <f t="shared" si="1"/>
        <v>0.03388742854</v>
      </c>
    </row>
    <row r="291">
      <c r="A291" s="3">
        <v>44755.041666666664</v>
      </c>
      <c r="B291" s="1">
        <v>277.26</v>
      </c>
      <c r="C291" s="1">
        <v>260.69196</v>
      </c>
      <c r="D291" s="1">
        <v>0.0635540888948013</v>
      </c>
      <c r="E291" s="2">
        <f t="shared" si="1"/>
        <v>0.03383955384</v>
      </c>
    </row>
    <row r="292">
      <c r="A292" s="3">
        <v>44755.083333333336</v>
      </c>
      <c r="B292" s="1">
        <v>282.4</v>
      </c>
      <c r="C292" s="1">
        <v>254.65203</v>
      </c>
      <c r="D292" s="1">
        <v>0.108964259974679</v>
      </c>
      <c r="E292" s="2">
        <f t="shared" si="1"/>
        <v>0.03415563383</v>
      </c>
    </row>
    <row r="293">
      <c r="A293" s="3">
        <v>44755.125</v>
      </c>
      <c r="B293" s="1">
        <v>278.91</v>
      </c>
      <c r="C293" s="1">
        <v>246.31869</v>
      </c>
      <c r="D293" s="1">
        <v>0.132313589358566</v>
      </c>
      <c r="E293" s="2">
        <f t="shared" si="1"/>
        <v>0.03506030996</v>
      </c>
    </row>
    <row r="294">
      <c r="A294" s="3">
        <v>44755.166666666664</v>
      </c>
      <c r="B294" s="1">
        <v>269.56</v>
      </c>
      <c r="C294" s="1">
        <v>240.1603</v>
      </c>
      <c r="D294" s="1">
        <v>0.122416985654997</v>
      </c>
      <c r="E294" s="2">
        <f t="shared" si="1"/>
        <v>0.03682653814</v>
      </c>
    </row>
    <row r="295">
      <c r="A295" s="3">
        <v>44755.208333333336</v>
      </c>
      <c r="B295" s="1">
        <v>259.69</v>
      </c>
      <c r="C295" s="1">
        <v>237.69585</v>
      </c>
      <c r="D295" s="1">
        <v>0.0925306436776241</v>
      </c>
      <c r="E295" s="2">
        <f t="shared" si="1"/>
        <v>0.03805168498</v>
      </c>
    </row>
    <row r="296">
      <c r="A296" s="3">
        <v>44755.25</v>
      </c>
      <c r="B296" s="1">
        <v>253.18</v>
      </c>
      <c r="C296" s="1">
        <v>236.77579</v>
      </c>
      <c r="D296" s="1">
        <v>0.0692816186992766</v>
      </c>
      <c r="E296" s="2">
        <f t="shared" si="1"/>
        <v>0.0393159371</v>
      </c>
    </row>
    <row r="297">
      <c r="A297" s="3">
        <v>44755.291666666664</v>
      </c>
      <c r="B297" s="1">
        <v>253.14</v>
      </c>
      <c r="C297" s="1">
        <v>238.09766</v>
      </c>
      <c r="D297" s="1">
        <v>0.0631771853616704</v>
      </c>
      <c r="E297" s="2">
        <f t="shared" si="1"/>
        <v>0.04161576225</v>
      </c>
    </row>
    <row r="298">
      <c r="A298" s="3">
        <v>44755.333333333336</v>
      </c>
      <c r="B298" s="1">
        <v>250.29</v>
      </c>
      <c r="C298" s="1">
        <v>240.99757</v>
      </c>
      <c r="D298" s="1">
        <v>0.0385581896116213</v>
      </c>
      <c r="E298" s="2">
        <f t="shared" si="1"/>
        <v>0.04266435184</v>
      </c>
    </row>
    <row r="299">
      <c r="A299" s="3">
        <v>44755.375</v>
      </c>
      <c r="B299" s="1">
        <v>250.3</v>
      </c>
      <c r="C299" s="1">
        <v>245.14154</v>
      </c>
      <c r="D299" s="1">
        <v>0.0210427820597032</v>
      </c>
      <c r="E299" s="2">
        <f t="shared" si="1"/>
        <v>0.04305404261</v>
      </c>
    </row>
    <row r="300">
      <c r="A300" s="3">
        <v>44755.416666666664</v>
      </c>
      <c r="B300" s="1">
        <v>256.48</v>
      </c>
      <c r="C300" s="1">
        <v>250.28478</v>
      </c>
      <c r="D300" s="1">
        <v>0.0247526837229175</v>
      </c>
      <c r="E300" s="2">
        <f t="shared" si="1"/>
        <v>0.04354290744</v>
      </c>
    </row>
    <row r="301">
      <c r="A301" s="3">
        <v>44755.458333333336</v>
      </c>
      <c r="B301" s="1">
        <v>260.23</v>
      </c>
      <c r="C301" s="1">
        <v>255.85299</v>
      </c>
      <c r="D301" s="1">
        <v>0.0171075194391905</v>
      </c>
      <c r="E301" s="2">
        <f t="shared" si="1"/>
        <v>0.04385325636</v>
      </c>
    </row>
    <row r="302">
      <c r="A302" s="3">
        <v>44755.5</v>
      </c>
      <c r="B302" s="1">
        <v>262.04</v>
      </c>
      <c r="C302" s="1">
        <v>259.0067</v>
      </c>
      <c r="D302" s="1">
        <v>0.0117112800556896</v>
      </c>
      <c r="E302" s="2">
        <f t="shared" si="1"/>
        <v>0.04418962674</v>
      </c>
    </row>
    <row r="303">
      <c r="A303" s="3">
        <v>44755.541666666664</v>
      </c>
      <c r="B303" s="1">
        <v>264.01</v>
      </c>
      <c r="C303" s="1">
        <v>261.5545</v>
      </c>
      <c r="D303" s="1">
        <v>0.0093881007591151</v>
      </c>
      <c r="E303" s="2">
        <f t="shared" si="1"/>
        <v>0.04433118645</v>
      </c>
    </row>
    <row r="304">
      <c r="A304" s="3">
        <v>44755.583333333336</v>
      </c>
      <c r="B304" s="1">
        <v>268.48</v>
      </c>
      <c r="C304" s="1">
        <v>263.05516</v>
      </c>
      <c r="D304" s="1">
        <v>0.0206224428367039</v>
      </c>
      <c r="E304" s="2">
        <f t="shared" si="1"/>
        <v>0.0450018968</v>
      </c>
    </row>
    <row r="305">
      <c r="A305" s="3">
        <v>44755.625</v>
      </c>
      <c r="B305" s="1">
        <v>273.76</v>
      </c>
      <c r="C305" s="1">
        <v>263.15188</v>
      </c>
      <c r="D305" s="1">
        <v>0.0403117773659834</v>
      </c>
      <c r="E305" s="2">
        <f t="shared" si="1"/>
        <v>0.04632485569</v>
      </c>
    </row>
    <row r="306">
      <c r="A306" s="3">
        <v>44755.666666666664</v>
      </c>
      <c r="B306" s="1">
        <v>278.36</v>
      </c>
      <c r="C306" s="1">
        <v>261.81906</v>
      </c>
      <c r="D306" s="1">
        <v>0.0631769894827368</v>
      </c>
      <c r="E306" s="2">
        <f t="shared" si="1"/>
        <v>0.04802188992</v>
      </c>
    </row>
    <row r="307">
      <c r="A307" s="3">
        <v>44755.708333333336</v>
      </c>
      <c r="B307" s="1">
        <v>281.07</v>
      </c>
      <c r="C307" s="1">
        <v>260.99695</v>
      </c>
      <c r="D307" s="1">
        <v>0.0769091362945044</v>
      </c>
      <c r="E307" s="2">
        <f t="shared" si="1"/>
        <v>0.04949812707</v>
      </c>
    </row>
    <row r="308">
      <c r="A308" s="3">
        <v>44755.75</v>
      </c>
      <c r="B308" s="1">
        <v>286.21</v>
      </c>
      <c r="C308" s="1">
        <v>260.45684</v>
      </c>
      <c r="D308" s="1">
        <v>0.0988768810986111</v>
      </c>
      <c r="E308" s="2">
        <f t="shared" si="1"/>
        <v>0.0511251855</v>
      </c>
    </row>
    <row r="309">
      <c r="A309" s="3">
        <v>44755.791666666664</v>
      </c>
      <c r="B309" s="1">
        <v>283.72</v>
      </c>
      <c r="C309" s="1">
        <v>261.07643</v>
      </c>
      <c r="D309" s="1">
        <v>0.0867315751176772</v>
      </c>
      <c r="E309" s="2">
        <f t="shared" si="1"/>
        <v>0.05301336273</v>
      </c>
    </row>
    <row r="310">
      <c r="A310" s="3">
        <v>44755.833333333336</v>
      </c>
      <c r="B310" s="1">
        <v>273.03</v>
      </c>
      <c r="C310" s="1">
        <v>261.44808</v>
      </c>
      <c r="D310" s="1">
        <v>0.0442991204984177</v>
      </c>
      <c r="E310" s="2">
        <f t="shared" si="1"/>
        <v>0.05423574166</v>
      </c>
    </row>
    <row r="311">
      <c r="A311" s="3">
        <v>44755.875</v>
      </c>
      <c r="B311" s="1">
        <v>272.4</v>
      </c>
      <c r="C311" s="1">
        <v>261.42375</v>
      </c>
      <c r="D311" s="1">
        <v>0.0419864300776038</v>
      </c>
      <c r="E311" s="2">
        <f t="shared" si="1"/>
        <v>0.05537605953</v>
      </c>
    </row>
    <row r="312">
      <c r="A312" s="3">
        <v>44755.916666666664</v>
      </c>
      <c r="B312" s="1">
        <v>272.44</v>
      </c>
      <c r="C312" s="1">
        <v>261.7811</v>
      </c>
      <c r="D312" s="1">
        <v>0.0407168431945622</v>
      </c>
      <c r="E312" s="2">
        <f t="shared" si="1"/>
        <v>0.05607362399</v>
      </c>
    </row>
    <row r="313">
      <c r="A313" s="3">
        <v>44755.958333333336</v>
      </c>
      <c r="B313" s="1">
        <v>277.56</v>
      </c>
      <c r="C313" s="1">
        <v>261.332</v>
      </c>
      <c r="D313" s="1">
        <v>0.0620972555982428</v>
      </c>
      <c r="E313" s="2">
        <f t="shared" si="1"/>
        <v>0.05723525164</v>
      </c>
    </row>
    <row r="314">
      <c r="A314" s="3">
        <v>44756.0</v>
      </c>
      <c r="B314" s="1">
        <v>282.75</v>
      </c>
      <c r="C314" s="1">
        <v>272.04642</v>
      </c>
      <c r="D314" s="1">
        <v>0.0393446824258888</v>
      </c>
      <c r="E314" s="2">
        <f t="shared" si="1"/>
        <v>0.05791133589</v>
      </c>
    </row>
    <row r="315">
      <c r="A315" s="3">
        <v>44756.041666666664</v>
      </c>
      <c r="B315" s="1">
        <v>286.4</v>
      </c>
      <c r="C315" s="1">
        <v>271.12764</v>
      </c>
      <c r="D315" s="1">
        <v>0.0563290411851775</v>
      </c>
      <c r="E315" s="2">
        <f t="shared" si="1"/>
        <v>0.05761029223</v>
      </c>
    </row>
    <row r="316">
      <c r="A316" s="3">
        <v>44756.083333333336</v>
      </c>
      <c r="B316" s="1">
        <v>294.27</v>
      </c>
      <c r="C316" s="1">
        <v>270.05677</v>
      </c>
      <c r="D316" s="1">
        <v>0.0896597778311575</v>
      </c>
      <c r="E316" s="2">
        <f t="shared" si="1"/>
        <v>0.05680593881</v>
      </c>
    </row>
    <row r="317">
      <c r="A317" s="3">
        <v>44756.125</v>
      </c>
      <c r="B317" s="1">
        <v>289.7</v>
      </c>
      <c r="C317" s="1">
        <v>266.11513</v>
      </c>
      <c r="D317" s="1">
        <v>0.0886265655019313</v>
      </c>
      <c r="E317" s="2">
        <f t="shared" si="1"/>
        <v>0.05498564615</v>
      </c>
    </row>
    <row r="318">
      <c r="A318" s="3">
        <v>44756.166666666664</v>
      </c>
      <c r="B318" s="1">
        <v>282.31</v>
      </c>
      <c r="C318" s="1">
        <v>263.36043</v>
      </c>
      <c r="D318" s="1">
        <v>0.0719529885336228</v>
      </c>
      <c r="E318" s="2">
        <f t="shared" si="1"/>
        <v>0.0528829796</v>
      </c>
    </row>
    <row r="319">
      <c r="A319" s="3">
        <v>44756.208333333336</v>
      </c>
      <c r="B319" s="1">
        <v>275.83</v>
      </c>
      <c r="C319" s="1">
        <v>262.8948</v>
      </c>
      <c r="D319" s="1">
        <v>0.0492029511424342</v>
      </c>
      <c r="E319" s="2">
        <f t="shared" si="1"/>
        <v>0.05107765908</v>
      </c>
    </row>
    <row r="320">
      <c r="A320" s="3">
        <v>44756.25</v>
      </c>
      <c r="B320" s="1">
        <v>272.87</v>
      </c>
      <c r="C320" s="1">
        <v>262.28902</v>
      </c>
      <c r="D320" s="1">
        <v>0.0403409185790545</v>
      </c>
      <c r="E320" s="2">
        <f t="shared" si="1"/>
        <v>0.04987179657</v>
      </c>
    </row>
    <row r="321">
      <c r="A321" s="3">
        <v>44756.291666666664</v>
      </c>
      <c r="B321" s="1">
        <v>269.68</v>
      </c>
      <c r="C321" s="1">
        <v>262.31203</v>
      </c>
      <c r="D321" s="1">
        <v>0.0280885706995596</v>
      </c>
      <c r="E321" s="2">
        <f t="shared" si="1"/>
        <v>0.04840977096</v>
      </c>
    </row>
    <row r="322">
      <c r="A322" s="3">
        <v>44756.333333333336</v>
      </c>
      <c r="B322" s="1">
        <v>265.89</v>
      </c>
      <c r="C322" s="1">
        <v>263.8621</v>
      </c>
      <c r="D322" s="1">
        <v>0.00768545387912848</v>
      </c>
      <c r="E322" s="2">
        <f t="shared" si="1"/>
        <v>0.04712340697</v>
      </c>
    </row>
    <row r="323">
      <c r="A323" s="3">
        <v>44756.375</v>
      </c>
      <c r="B323" s="1">
        <v>266.19</v>
      </c>
      <c r="C323" s="1">
        <v>266.55615</v>
      </c>
      <c r="D323" s="1">
        <v>0.00137363178452271</v>
      </c>
      <c r="E323" s="2">
        <f t="shared" si="1"/>
        <v>0.04630385905</v>
      </c>
    </row>
    <row r="324">
      <c r="A324" s="3">
        <v>44756.416666666664</v>
      </c>
      <c r="B324" s="1">
        <v>270.0</v>
      </c>
      <c r="C324" s="1">
        <v>269.99812</v>
      </c>
      <c r="D324" s="5">
        <v>6.9630114462586E-6</v>
      </c>
      <c r="E324" s="2">
        <f t="shared" si="1"/>
        <v>0.04527278735</v>
      </c>
    </row>
    <row r="325">
      <c r="A325" s="3">
        <v>44756.458333333336</v>
      </c>
      <c r="B325" s="1">
        <v>274.67</v>
      </c>
      <c r="C325" s="1">
        <v>273.41668</v>
      </c>
      <c r="D325" s="1">
        <v>0.00458391931318905</v>
      </c>
      <c r="E325" s="2">
        <f t="shared" si="1"/>
        <v>0.04475097068</v>
      </c>
    </row>
    <row r="326">
      <c r="A326" s="3">
        <v>44756.5</v>
      </c>
      <c r="B326" s="1">
        <v>271.69</v>
      </c>
      <c r="C326" s="1">
        <v>274.14223</v>
      </c>
      <c r="D326" s="1">
        <v>0.00894510123449417</v>
      </c>
      <c r="E326" s="2">
        <f t="shared" si="1"/>
        <v>0.04463571323</v>
      </c>
    </row>
    <row r="327">
      <c r="A327" s="3">
        <v>44756.541666666664</v>
      </c>
      <c r="B327" s="1">
        <v>272.93</v>
      </c>
      <c r="C327" s="1">
        <v>274.48411</v>
      </c>
      <c r="D327" s="1">
        <v>0.00566193066695183</v>
      </c>
      <c r="E327" s="2">
        <f t="shared" si="1"/>
        <v>0.04448045614</v>
      </c>
    </row>
    <row r="328">
      <c r="A328" s="3">
        <v>44756.583333333336</v>
      </c>
      <c r="B328" s="1">
        <v>274.84</v>
      </c>
      <c r="C328" s="1">
        <v>274.13164</v>
      </c>
      <c r="D328" s="1">
        <v>0.00258401401603977</v>
      </c>
      <c r="E328" s="2">
        <f t="shared" si="1"/>
        <v>0.04372885494</v>
      </c>
    </row>
    <row r="329">
      <c r="A329" s="3">
        <v>44756.625</v>
      </c>
      <c r="B329" s="1">
        <v>276.72</v>
      </c>
      <c r="C329" s="1">
        <v>272.45862</v>
      </c>
      <c r="D329" s="1">
        <v>0.0156404667982243</v>
      </c>
      <c r="E329" s="2">
        <f t="shared" si="1"/>
        <v>0.04270088367</v>
      </c>
    </row>
    <row r="330">
      <c r="A330" s="3">
        <v>44756.666666666664</v>
      </c>
      <c r="B330" s="1">
        <v>277.02</v>
      </c>
      <c r="C330" s="1">
        <v>269.44337</v>
      </c>
      <c r="D330" s="1">
        <v>0.0281195636767754</v>
      </c>
      <c r="E330" s="2">
        <f t="shared" si="1"/>
        <v>0.04124015759</v>
      </c>
    </row>
    <row r="331">
      <c r="A331" s="3">
        <v>44756.708333333336</v>
      </c>
      <c r="B331" s="1">
        <v>279.61</v>
      </c>
      <c r="C331" s="1">
        <v>267.43274</v>
      </c>
      <c r="D331" s="1">
        <v>0.0455339163035909</v>
      </c>
      <c r="E331" s="2">
        <f t="shared" si="1"/>
        <v>0.03993285676</v>
      </c>
    </row>
    <row r="332">
      <c r="A332" s="3">
        <v>44756.75</v>
      </c>
      <c r="B332" s="1">
        <v>283.25</v>
      </c>
      <c r="C332" s="1">
        <v>266.60079</v>
      </c>
      <c r="D332" s="1">
        <v>0.0624499649832244</v>
      </c>
      <c r="E332" s="2">
        <f t="shared" si="1"/>
        <v>0.03841506859</v>
      </c>
    </row>
    <row r="333">
      <c r="A333" s="3">
        <v>44756.791666666664</v>
      </c>
      <c r="B333" s="1">
        <v>278.3</v>
      </c>
      <c r="C333" s="1">
        <v>268.04795</v>
      </c>
      <c r="D333" s="1">
        <v>0.0382470748237395</v>
      </c>
      <c r="E333" s="2">
        <f t="shared" si="1"/>
        <v>0.03639488107</v>
      </c>
    </row>
    <row r="334">
      <c r="A334" s="3">
        <v>44756.833333333336</v>
      </c>
      <c r="B334" s="1">
        <v>274.51</v>
      </c>
      <c r="C334" s="1">
        <v>269.04988</v>
      </c>
      <c r="D334" s="1">
        <v>0.0202940807853176</v>
      </c>
      <c r="E334" s="2">
        <f t="shared" si="1"/>
        <v>0.03539467109</v>
      </c>
    </row>
    <row r="335">
      <c r="A335" s="3">
        <v>44756.875</v>
      </c>
      <c r="B335" s="1">
        <v>270.82</v>
      </c>
      <c r="C335" s="1">
        <v>268.83512</v>
      </c>
      <c r="D335" s="1">
        <v>0.00738326153219852</v>
      </c>
      <c r="E335" s="2">
        <f t="shared" si="1"/>
        <v>0.0339528724</v>
      </c>
    </row>
    <row r="336">
      <c r="A336" s="3">
        <v>44756.916666666664</v>
      </c>
      <c r="B336" s="1">
        <v>270.8</v>
      </c>
      <c r="C336" s="1">
        <v>268.6462</v>
      </c>
      <c r="D336" s="1">
        <v>0.00801723605247343</v>
      </c>
      <c r="E336" s="2">
        <f t="shared" si="1"/>
        <v>0.03259038876</v>
      </c>
    </row>
    <row r="337">
      <c r="A337" s="3">
        <v>44756.958333333336</v>
      </c>
      <c r="B337" s="1">
        <v>273.04</v>
      </c>
      <c r="C337" s="1">
        <v>268.89248</v>
      </c>
      <c r="D337" s="1">
        <v>0.0154244551576899</v>
      </c>
      <c r="E337" s="2">
        <f t="shared" si="1"/>
        <v>0.03064568875</v>
      </c>
    </row>
    <row r="338">
      <c r="A338" s="3">
        <v>44757.0</v>
      </c>
      <c r="B338" s="1">
        <v>276.12</v>
      </c>
      <c r="C338" s="1">
        <v>266.49233</v>
      </c>
      <c r="D338" s="1">
        <v>0.0361273812270695</v>
      </c>
      <c r="E338" s="2">
        <f t="shared" si="1"/>
        <v>0.03051163453</v>
      </c>
    </row>
    <row r="339">
      <c r="A339" s="3">
        <v>44757.041666666664</v>
      </c>
      <c r="B339" s="1">
        <v>283.14</v>
      </c>
      <c r="C339" s="1">
        <v>263.9229</v>
      </c>
      <c r="D339" s="1">
        <v>0.0728133102508344</v>
      </c>
      <c r="E339" s="2">
        <f t="shared" si="1"/>
        <v>0.03119847907</v>
      </c>
    </row>
    <row r="340">
      <c r="A340" s="3">
        <v>44757.083333333336</v>
      </c>
      <c r="B340" s="1">
        <v>283.83</v>
      </c>
      <c r="C340" s="1">
        <v>260.68914</v>
      </c>
      <c r="D340" s="1">
        <v>0.0887680246288739</v>
      </c>
      <c r="E340" s="2">
        <f t="shared" si="1"/>
        <v>0.03116132269</v>
      </c>
    </row>
    <row r="341">
      <c r="A341" s="3">
        <v>44757.125</v>
      </c>
      <c r="B341" s="1">
        <v>274.24</v>
      </c>
      <c r="C341" s="1">
        <v>254.97557</v>
      </c>
      <c r="D341" s="1">
        <v>0.075554022685389</v>
      </c>
      <c r="E341" s="2">
        <f t="shared" si="1"/>
        <v>0.03061663341</v>
      </c>
    </row>
    <row r="342">
      <c r="A342" s="3">
        <v>44757.166666666664</v>
      </c>
      <c r="B342" s="1">
        <v>267.34</v>
      </c>
      <c r="C342" s="1">
        <v>250.9533</v>
      </c>
      <c r="D342" s="1">
        <v>0.0652978064046177</v>
      </c>
      <c r="E342" s="2">
        <f t="shared" si="1"/>
        <v>0.03033933415</v>
      </c>
    </row>
    <row r="343">
      <c r="A343" s="3">
        <v>44757.208333333336</v>
      </c>
      <c r="B343" s="1">
        <v>258.85</v>
      </c>
      <c r="C343" s="1">
        <v>249.95491</v>
      </c>
      <c r="D343" s="1">
        <v>0.0355867784313579</v>
      </c>
      <c r="E343" s="2">
        <f t="shared" si="1"/>
        <v>0.02977199362</v>
      </c>
    </row>
    <row r="344">
      <c r="A344" s="3">
        <v>44757.25</v>
      </c>
      <c r="B344" s="1">
        <v>254.48</v>
      </c>
      <c r="C344" s="1">
        <v>249.56838</v>
      </c>
      <c r="D344" s="1">
        <v>0.0196804579169845</v>
      </c>
      <c r="E344" s="2">
        <f t="shared" si="1"/>
        <v>0.02891114109</v>
      </c>
    </row>
    <row r="345">
      <c r="A345" s="3">
        <v>44757.291666666664</v>
      </c>
      <c r="B345" s="1">
        <v>252.29</v>
      </c>
      <c r="C345" s="1">
        <v>250.5294</v>
      </c>
      <c r="D345" s="1">
        <v>0.00702751852676764</v>
      </c>
      <c r="E345" s="2">
        <f t="shared" si="1"/>
        <v>0.02803359725</v>
      </c>
    </row>
    <row r="346">
      <c r="A346" s="3">
        <v>44757.333333333336</v>
      </c>
      <c r="B346" s="1">
        <v>251.39</v>
      </c>
      <c r="C346" s="1">
        <v>252.86603</v>
      </c>
      <c r="D346" s="1">
        <v>0.00583720162016229</v>
      </c>
      <c r="E346" s="2">
        <f t="shared" si="1"/>
        <v>0.02795658674</v>
      </c>
    </row>
    <row r="347">
      <c r="A347" s="3">
        <v>44757.375</v>
      </c>
      <c r="B347" s="1">
        <v>249.31</v>
      </c>
      <c r="C347" s="1">
        <v>256.19834</v>
      </c>
      <c r="D347" s="1">
        <v>0.0268867471975032</v>
      </c>
      <c r="E347" s="6">
        <f t="shared" si="1"/>
        <v>0.02901963322</v>
      </c>
    </row>
    <row r="348">
      <c r="A348" s="3">
        <v>44757.416666666664</v>
      </c>
      <c r="B348" s="1">
        <v>253.6</v>
      </c>
      <c r="C348" s="1">
        <v>260.25842</v>
      </c>
      <c r="D348" s="1">
        <v>0.0255838792842898</v>
      </c>
      <c r="E348" s="2">
        <f t="shared" si="1"/>
        <v>0.03008533806</v>
      </c>
    </row>
    <row r="349">
      <c r="A349" s="3">
        <v>44757.458333333336</v>
      </c>
      <c r="B349" s="1">
        <v>260.51</v>
      </c>
      <c r="C349" s="1">
        <v>264.53519</v>
      </c>
      <c r="D349" s="1">
        <v>0.0152160852399259</v>
      </c>
      <c r="E349" s="2">
        <f t="shared" si="1"/>
        <v>0.03052834498</v>
      </c>
    </row>
    <row r="350">
      <c r="A350" s="3">
        <v>44757.5</v>
      </c>
      <c r="B350" s="1">
        <v>263.11</v>
      </c>
      <c r="C350" s="1">
        <v>266.46361</v>
      </c>
      <c r="D350" s="1">
        <v>0.0125856209784142</v>
      </c>
      <c r="E350" s="2">
        <f t="shared" si="1"/>
        <v>0.0306800333</v>
      </c>
    </row>
    <row r="351">
      <c r="A351" s="3">
        <v>44757.541666666664</v>
      </c>
      <c r="B351" s="1">
        <v>262.79</v>
      </c>
      <c r="C351" s="1">
        <v>267.88255</v>
      </c>
      <c r="D351" s="1">
        <v>0.0190103834684265</v>
      </c>
      <c r="E351" s="2">
        <f t="shared" si="1"/>
        <v>0.03123621883</v>
      </c>
    </row>
    <row r="352">
      <c r="A352" s="3">
        <v>44757.583333333336</v>
      </c>
      <c r="B352" s="1">
        <v>264.68</v>
      </c>
      <c r="C352" s="1">
        <v>268.33713</v>
      </c>
      <c r="D352" s="1">
        <v>0.0136288630649064</v>
      </c>
      <c r="E352" s="2">
        <f t="shared" si="1"/>
        <v>0.03169642088</v>
      </c>
    </row>
    <row r="353">
      <c r="A353" s="3">
        <v>44757.625</v>
      </c>
      <c r="B353" s="1">
        <v>266.05</v>
      </c>
      <c r="C353" s="1">
        <v>267.37274</v>
      </c>
      <c r="D353" s="1">
        <v>0.00494717599109022</v>
      </c>
      <c r="E353" s="2">
        <f t="shared" si="1"/>
        <v>0.03125086709</v>
      </c>
    </row>
    <row r="354">
      <c r="A354" s="3">
        <v>44757.666666666664</v>
      </c>
      <c r="B354" s="1">
        <v>267.56</v>
      </c>
      <c r="C354" s="1">
        <v>265.01004</v>
      </c>
      <c r="D354" s="1">
        <v>0.00962212601454646</v>
      </c>
      <c r="E354" s="2">
        <f t="shared" si="1"/>
        <v>0.03048014052</v>
      </c>
    </row>
    <row r="355">
      <c r="A355" s="3">
        <v>44757.708333333336</v>
      </c>
      <c r="B355" s="1">
        <v>269.57</v>
      </c>
      <c r="C355" s="1">
        <v>263.21731</v>
      </c>
      <c r="D355" s="1">
        <v>0.0241347728992443</v>
      </c>
      <c r="E355" s="2">
        <f t="shared" si="1"/>
        <v>0.02958850955</v>
      </c>
    </row>
    <row r="356">
      <c r="A356" s="3">
        <v>44757.75</v>
      </c>
      <c r="B356" s="1">
        <v>273.01</v>
      </c>
      <c r="C356" s="1">
        <v>262.14878</v>
      </c>
      <c r="D356" s="1">
        <v>0.041431510762705</v>
      </c>
      <c r="E356" s="2">
        <f t="shared" si="1"/>
        <v>0.02871274062</v>
      </c>
    </row>
    <row r="357">
      <c r="A357" s="3">
        <v>44757.791666666664</v>
      </c>
      <c r="B357" s="1">
        <v>275.33</v>
      </c>
      <c r="C357" s="1">
        <v>262.90049</v>
      </c>
      <c r="D357" s="1">
        <v>0.0472783827827783</v>
      </c>
      <c r="E357" s="2">
        <f t="shared" si="1"/>
        <v>0.02908904512</v>
      </c>
    </row>
    <row r="358">
      <c r="A358" s="3">
        <v>44757.833333333336</v>
      </c>
      <c r="B358" s="1">
        <v>276.59</v>
      </c>
      <c r="C358" s="1">
        <v>263.43933</v>
      </c>
      <c r="D358" s="1">
        <v>0.0499191597549234</v>
      </c>
      <c r="E358" s="2">
        <f t="shared" si="1"/>
        <v>0.03032342341</v>
      </c>
    </row>
    <row r="359">
      <c r="A359" s="3">
        <v>44757.875</v>
      </c>
      <c r="B359" s="1">
        <v>274.42</v>
      </c>
      <c r="C359" s="1">
        <v>263.34456</v>
      </c>
      <c r="D359" s="1">
        <v>0.0420568399058633</v>
      </c>
      <c r="E359" s="2">
        <f t="shared" si="1"/>
        <v>0.03176815584</v>
      </c>
    </row>
    <row r="360">
      <c r="A360" s="3">
        <v>44757.916666666664</v>
      </c>
      <c r="B360" s="1">
        <v>271.48</v>
      </c>
      <c r="C360" s="1">
        <v>263.40514</v>
      </c>
      <c r="D360" s="1">
        <v>0.0306556660207921</v>
      </c>
      <c r="E360" s="2">
        <f t="shared" si="1"/>
        <v>0.03271142376</v>
      </c>
    </row>
    <row r="361">
      <c r="A361" s="3">
        <v>44757.958333333336</v>
      </c>
      <c r="B361" s="1">
        <v>273.73</v>
      </c>
      <c r="C361" s="1">
        <v>263.4636</v>
      </c>
      <c r="D361" s="1">
        <v>0.0389670527541566</v>
      </c>
      <c r="E361" s="2">
        <f t="shared" si="1"/>
        <v>0.03369236533</v>
      </c>
    </row>
    <row r="362">
      <c r="A362" s="3">
        <v>44758.0</v>
      </c>
      <c r="B362" s="1">
        <v>278.06</v>
      </c>
      <c r="C362" s="1">
        <v>267.92957</v>
      </c>
      <c r="D362" s="1">
        <v>0.0378100483645757</v>
      </c>
      <c r="E362" s="2">
        <f t="shared" si="1"/>
        <v>0.03376247646</v>
      </c>
    </row>
    <row r="363">
      <c r="A363" s="3">
        <v>44758.041666666664</v>
      </c>
      <c r="B363" s="1">
        <v>282.46</v>
      </c>
      <c r="C363" s="1">
        <v>263.98907</v>
      </c>
      <c r="D363" s="1">
        <v>0.0699685407429934</v>
      </c>
      <c r="E363" s="2">
        <f t="shared" si="1"/>
        <v>0.03364394439</v>
      </c>
    </row>
    <row r="364">
      <c r="A364" s="3">
        <v>44758.083333333336</v>
      </c>
      <c r="B364" s="1">
        <v>281.74</v>
      </c>
      <c r="C364" s="1">
        <v>259.18153</v>
      </c>
      <c r="D364" s="1">
        <v>0.0870373363410579</v>
      </c>
      <c r="E364" s="2">
        <f t="shared" si="1"/>
        <v>0.03357183238</v>
      </c>
    </row>
    <row r="365">
      <c r="A365" s="3">
        <v>44758.125</v>
      </c>
      <c r="B365" s="1">
        <v>272.24</v>
      </c>
      <c r="C365" s="1">
        <v>251.92292</v>
      </c>
      <c r="D365" s="1">
        <v>0.0806480013807398</v>
      </c>
      <c r="E365" s="2">
        <f t="shared" si="1"/>
        <v>0.03378408149</v>
      </c>
    </row>
    <row r="366">
      <c r="A366" s="3">
        <v>44758.166666666664</v>
      </c>
      <c r="B366" s="1">
        <v>255.35</v>
      </c>
      <c r="C366" s="1">
        <v>246.86025</v>
      </c>
      <c r="D366" s="1">
        <v>0.0343909155078632</v>
      </c>
      <c r="E366" s="2">
        <f t="shared" si="1"/>
        <v>0.03249629437</v>
      </c>
    </row>
    <row r="367">
      <c r="A367" s="3">
        <v>44758.208333333336</v>
      </c>
      <c r="B367" s="1">
        <v>251.94</v>
      </c>
      <c r="C367" s="1">
        <v>245.39281</v>
      </c>
      <c r="D367" s="1">
        <v>0.0266804475648654</v>
      </c>
      <c r="E367" s="2">
        <f t="shared" si="1"/>
        <v>0.03212519725</v>
      </c>
    </row>
    <row r="368">
      <c r="A368" s="3">
        <v>44758.25</v>
      </c>
      <c r="B368" s="1">
        <v>253.27</v>
      </c>
      <c r="C368" s="1">
        <v>245.10148</v>
      </c>
      <c r="D368" s="1">
        <v>0.0333270937409272</v>
      </c>
      <c r="E368" s="2">
        <f t="shared" si="1"/>
        <v>0.03269380708</v>
      </c>
    </row>
    <row r="369">
      <c r="A369" s="3">
        <v>44758.291666666664</v>
      </c>
      <c r="B369" s="1">
        <v>252.92</v>
      </c>
      <c r="C369" s="1">
        <v>246.72667</v>
      </c>
      <c r="D369" s="1">
        <v>0.0251019883663163</v>
      </c>
      <c r="E369" s="2">
        <f t="shared" si="1"/>
        <v>0.03344690999</v>
      </c>
    </row>
    <row r="370">
      <c r="A370" s="3">
        <v>44758.333333333336</v>
      </c>
      <c r="B370" s="1">
        <v>248.14</v>
      </c>
      <c r="C370" s="1">
        <v>249.897</v>
      </c>
      <c r="D370" s="1">
        <v>0.00703089672945255</v>
      </c>
      <c r="E370" s="2">
        <f t="shared" si="1"/>
        <v>0.03349664729</v>
      </c>
    </row>
    <row r="371">
      <c r="A371" s="3">
        <v>44758.375</v>
      </c>
      <c r="B371" s="1">
        <v>244.95</v>
      </c>
      <c r="C371" s="1">
        <v>254.08453</v>
      </c>
      <c r="D371" s="1">
        <v>0.0359507522949154</v>
      </c>
      <c r="E371" s="2">
        <f t="shared" si="1"/>
        <v>0.03387431416</v>
      </c>
    </row>
    <row r="372">
      <c r="A372" s="3">
        <v>44758.416666666664</v>
      </c>
      <c r="B372" s="1">
        <v>245.47</v>
      </c>
      <c r="C372" s="1">
        <v>259.09326</v>
      </c>
      <c r="D372" s="1">
        <v>0.0525805264096796</v>
      </c>
      <c r="E372" s="2">
        <f t="shared" si="1"/>
        <v>0.03499917446</v>
      </c>
    </row>
    <row r="373">
      <c r="A373" s="3">
        <v>44758.458333333336</v>
      </c>
      <c r="B373" s="1">
        <v>244.31</v>
      </c>
      <c r="C373" s="1">
        <v>264.3183</v>
      </c>
      <c r="D373" s="1">
        <v>0.0756977477533716</v>
      </c>
      <c r="E373" s="2">
        <f t="shared" si="1"/>
        <v>0.03751924373</v>
      </c>
    </row>
    <row r="374">
      <c r="A374" s="3">
        <v>44758.5</v>
      </c>
      <c r="B374" s="1">
        <v>251.6</v>
      </c>
      <c r="C374" s="1">
        <v>266.97763</v>
      </c>
      <c r="D374" s="1">
        <v>0.0575989456494912</v>
      </c>
      <c r="E374" s="2">
        <f t="shared" si="1"/>
        <v>0.03939479893</v>
      </c>
    </row>
    <row r="375">
      <c r="A375" s="3">
        <v>44758.541666666664</v>
      </c>
      <c r="B375" s="1">
        <v>258.75</v>
      </c>
      <c r="C375" s="1">
        <v>268.94671</v>
      </c>
      <c r="D375" s="1">
        <v>0.0379134959486955</v>
      </c>
      <c r="E375" s="2">
        <f t="shared" si="1"/>
        <v>0.04018242861</v>
      </c>
    </row>
    <row r="376">
      <c r="A376" s="3">
        <v>44758.583333333336</v>
      </c>
      <c r="B376" s="1">
        <v>258.77</v>
      </c>
      <c r="C376" s="1">
        <v>269.85138</v>
      </c>
      <c r="D376" s="1">
        <v>0.0410647520127561</v>
      </c>
      <c r="E376" s="2">
        <f t="shared" si="1"/>
        <v>0.04132559065</v>
      </c>
    </row>
    <row r="377">
      <c r="A377" s="3">
        <v>44758.625</v>
      </c>
      <c r="B377" s="1">
        <v>261.72</v>
      </c>
      <c r="C377" s="1">
        <v>269.06725</v>
      </c>
      <c r="D377" s="1">
        <v>0.0273063704334138</v>
      </c>
      <c r="E377" s="2">
        <f t="shared" si="1"/>
        <v>0.04225722376</v>
      </c>
    </row>
    <row r="378">
      <c r="A378" s="3">
        <v>44758.666666666664</v>
      </c>
      <c r="B378" s="1">
        <v>264.15</v>
      </c>
      <c r="C378" s="1">
        <v>266.68978</v>
      </c>
      <c r="D378" s="1">
        <v>0.00952334956367659</v>
      </c>
      <c r="E378" s="2">
        <f t="shared" si="1"/>
        <v>0.04225310807</v>
      </c>
    </row>
    <row r="379">
      <c r="A379" s="3">
        <v>44758.708333333336</v>
      </c>
      <c r="B379" s="1">
        <v>264.82</v>
      </c>
      <c r="C379" s="1">
        <v>264.84995</v>
      </c>
      <c r="D379" s="1">
        <v>1.13082898448669E-4</v>
      </c>
      <c r="E379" s="2">
        <f t="shared" si="1"/>
        <v>0.04125220432</v>
      </c>
    </row>
    <row r="380">
      <c r="A380" s="3">
        <v>44758.75</v>
      </c>
      <c r="B380" s="1">
        <v>264.64</v>
      </c>
      <c r="C380" s="1">
        <v>263.67283</v>
      </c>
      <c r="D380" s="1">
        <v>0.00366806849230544</v>
      </c>
      <c r="E380" s="2">
        <f t="shared" si="1"/>
        <v>0.03967872756</v>
      </c>
    </row>
    <row r="381">
      <c r="A381" s="3">
        <v>44758.791666666664</v>
      </c>
      <c r="B381" s="1">
        <v>266.93</v>
      </c>
      <c r="C381" s="1">
        <v>264.27278</v>
      </c>
      <c r="D381" s="1">
        <v>0.0100548380351544</v>
      </c>
      <c r="E381" s="2">
        <f t="shared" si="1"/>
        <v>0.03812774653</v>
      </c>
    </row>
    <row r="382">
      <c r="A382" s="3">
        <v>44758.833333333336</v>
      </c>
      <c r="B382" s="1">
        <v>271.69</v>
      </c>
      <c r="C382" s="1">
        <v>264.79118</v>
      </c>
      <c r="D382" s="1">
        <v>0.0260538134238459</v>
      </c>
      <c r="E382" s="2">
        <f t="shared" si="1"/>
        <v>0.0371333571</v>
      </c>
    </row>
    <row r="383">
      <c r="A383" s="3">
        <v>44758.875</v>
      </c>
      <c r="B383" s="1">
        <v>271.61</v>
      </c>
      <c r="C383" s="1">
        <v>264.89935</v>
      </c>
      <c r="D383" s="1">
        <v>0.0253328292425028</v>
      </c>
      <c r="E383" s="2">
        <f t="shared" si="1"/>
        <v>0.03643652332</v>
      </c>
    </row>
    <row r="384">
      <c r="A384" s="3">
        <v>44758.916666666664</v>
      </c>
      <c r="B384" s="1">
        <v>261.12</v>
      </c>
      <c r="C384" s="1">
        <v>265.29212</v>
      </c>
      <c r="D384" s="1">
        <v>0.0157265130980897</v>
      </c>
      <c r="E384" s="2">
        <f t="shared" si="1"/>
        <v>0.03581447528</v>
      </c>
    </row>
    <row r="385">
      <c r="A385" s="3">
        <v>44758.958333333336</v>
      </c>
      <c r="B385" s="1">
        <v>269.28</v>
      </c>
      <c r="C385" s="1">
        <v>265.0837</v>
      </c>
      <c r="D385" s="1">
        <v>0.0158300944192341</v>
      </c>
      <c r="E385" s="2">
        <f t="shared" si="1"/>
        <v>0.03485043535</v>
      </c>
    </row>
    <row r="386">
      <c r="A386" s="3">
        <v>44759.0</v>
      </c>
      <c r="B386" s="1">
        <v>274.15</v>
      </c>
      <c r="C386" s="1">
        <v>258.98621</v>
      </c>
      <c r="D386" s="1">
        <v>0.0585505691596473</v>
      </c>
      <c r="E386" s="2">
        <f t="shared" si="1"/>
        <v>0.03571462372</v>
      </c>
    </row>
    <row r="387">
      <c r="A387" s="3">
        <v>44759.041666666664</v>
      </c>
      <c r="B387" s="1">
        <v>275.34</v>
      </c>
      <c r="C387" s="1">
        <v>256.01307</v>
      </c>
      <c r="D387" s="1">
        <v>0.0754919660937621</v>
      </c>
      <c r="E387" s="2">
        <f t="shared" si="1"/>
        <v>0.03594476644</v>
      </c>
    </row>
    <row r="388">
      <c r="A388" s="3">
        <v>44759.083333333336</v>
      </c>
      <c r="B388" s="1">
        <v>279.09</v>
      </c>
      <c r="C388" s="1">
        <v>252.66192</v>
      </c>
      <c r="D388" s="1">
        <v>0.104598587709615</v>
      </c>
      <c r="E388" s="2">
        <f t="shared" si="1"/>
        <v>0.03667648525</v>
      </c>
    </row>
    <row r="389">
      <c r="A389" s="3">
        <v>44759.125</v>
      </c>
      <c r="B389" s="1">
        <v>271.21</v>
      </c>
      <c r="C389" s="1">
        <v>247.31109</v>
      </c>
      <c r="D389" s="1">
        <v>0.0966350113939491</v>
      </c>
      <c r="E389" s="2">
        <f t="shared" si="1"/>
        <v>0.03734261066</v>
      </c>
    </row>
    <row r="390">
      <c r="A390" s="3">
        <v>44759.166666666664</v>
      </c>
      <c r="B390" s="1">
        <v>261.59</v>
      </c>
      <c r="C390" s="1">
        <v>243.84026</v>
      </c>
      <c r="D390" s="1">
        <v>0.0727924912809721</v>
      </c>
      <c r="E390" s="2">
        <f t="shared" si="1"/>
        <v>0.03894267632</v>
      </c>
    </row>
    <row r="391">
      <c r="A391" s="3">
        <v>44759.208333333336</v>
      </c>
      <c r="B391" s="1">
        <v>253.3</v>
      </c>
      <c r="C391" s="1">
        <v>243.69951</v>
      </c>
      <c r="D391" s="1">
        <v>0.0393947858163523</v>
      </c>
      <c r="E391" s="2">
        <f t="shared" si="1"/>
        <v>0.03947244042</v>
      </c>
    </row>
    <row r="392">
      <c r="A392" s="3">
        <v>44759.25</v>
      </c>
      <c r="B392" s="1">
        <v>245.11</v>
      </c>
      <c r="C392" s="1">
        <v>244.43254</v>
      </c>
      <c r="D392" s="1">
        <v>0.00277156224780884</v>
      </c>
      <c r="E392" s="2">
        <f t="shared" si="1"/>
        <v>0.03819929327</v>
      </c>
    </row>
    <row r="393">
      <c r="A393" s="3">
        <v>44759.291666666664</v>
      </c>
      <c r="B393" s="1">
        <v>243.51</v>
      </c>
      <c r="C393" s="1">
        <v>246.54206</v>
      </c>
      <c r="D393" s="1">
        <v>0.0122983477950983</v>
      </c>
      <c r="E393" s="2">
        <f t="shared" si="1"/>
        <v>0.03766580825</v>
      </c>
    </row>
    <row r="394">
      <c r="A394" s="3">
        <v>44759.333333333336</v>
      </c>
      <c r="B394" s="1">
        <v>240.5</v>
      </c>
      <c r="C394" s="1">
        <v>249.54675</v>
      </c>
      <c r="D394" s="1">
        <v>0.0362527261925871</v>
      </c>
      <c r="E394" s="2">
        <f t="shared" si="1"/>
        <v>0.03888338447</v>
      </c>
    </row>
    <row r="395">
      <c r="A395" s="3">
        <v>44759.375</v>
      </c>
      <c r="B395" s="1">
        <v>239.97</v>
      </c>
      <c r="C395" s="1">
        <v>253.13421</v>
      </c>
      <c r="D395" s="1">
        <v>0.052004863348972</v>
      </c>
      <c r="E395" s="2">
        <f t="shared" si="1"/>
        <v>0.03955230577</v>
      </c>
    </row>
    <row r="396">
      <c r="A396" s="3">
        <v>44759.416666666664</v>
      </c>
      <c r="B396" s="1">
        <v>239.23</v>
      </c>
      <c r="C396" s="1">
        <v>256.86808</v>
      </c>
      <c r="D396" s="1">
        <v>0.0686659081969236</v>
      </c>
      <c r="E396" s="2">
        <f t="shared" si="1"/>
        <v>0.04022253001</v>
      </c>
    </row>
    <row r="397">
      <c r="A397" s="3">
        <v>44759.458333333336</v>
      </c>
      <c r="B397" s="1">
        <v>236.22</v>
      </c>
      <c r="C397" s="1">
        <v>260.57618</v>
      </c>
      <c r="D397" s="1">
        <v>0.0934704776161812</v>
      </c>
      <c r="E397" s="2">
        <f t="shared" si="1"/>
        <v>0.04096306042</v>
      </c>
    </row>
    <row r="398">
      <c r="A398" s="3">
        <v>44759.5</v>
      </c>
      <c r="B398" s="1">
        <v>247.83</v>
      </c>
      <c r="C398" s="1">
        <v>262.03099</v>
      </c>
      <c r="D398" s="1">
        <v>0.0541958414918783</v>
      </c>
      <c r="E398" s="2">
        <f t="shared" si="1"/>
        <v>0.04082126441</v>
      </c>
    </row>
    <row r="399">
      <c r="A399" s="3">
        <v>44759.541666666664</v>
      </c>
      <c r="B399" s="1">
        <v>252.14</v>
      </c>
      <c r="C399" s="1">
        <v>263.10029</v>
      </c>
      <c r="D399" s="1">
        <v>0.0416582209012387</v>
      </c>
      <c r="E399" s="2">
        <f t="shared" si="1"/>
        <v>0.04097729462</v>
      </c>
    </row>
    <row r="400">
      <c r="A400" s="3">
        <v>44759.583333333336</v>
      </c>
      <c r="B400" s="1">
        <v>254.9</v>
      </c>
      <c r="C400" s="1">
        <v>263.35971</v>
      </c>
      <c r="D400" s="1">
        <v>0.0321222635003661</v>
      </c>
      <c r="E400" s="2">
        <f t="shared" si="1"/>
        <v>0.04060469093</v>
      </c>
    </row>
    <row r="401">
      <c r="A401" s="3">
        <v>44759.625</v>
      </c>
      <c r="B401" s="1">
        <v>258.63</v>
      </c>
      <c r="C401" s="1">
        <v>262.42223</v>
      </c>
      <c r="D401" s="1">
        <v>0.0144508717878055</v>
      </c>
      <c r="E401" s="2">
        <f t="shared" si="1"/>
        <v>0.04006904515</v>
      </c>
    </row>
    <row r="402">
      <c r="A402" s="3">
        <v>44759.666666666664</v>
      </c>
      <c r="B402" s="1">
        <v>266.02</v>
      </c>
      <c r="C402" s="1">
        <v>260.38092</v>
      </c>
      <c r="D402" s="1">
        <v>0.0216570400012411</v>
      </c>
      <c r="E402" s="2">
        <f t="shared" si="1"/>
        <v>0.04057461559</v>
      </c>
    </row>
    <row r="403">
      <c r="A403" s="3">
        <v>44759.708333333336</v>
      </c>
      <c r="B403" s="1">
        <v>275.08</v>
      </c>
      <c r="C403" s="1">
        <v>258.82627</v>
      </c>
      <c r="D403" s="1">
        <v>0.0627978373292632</v>
      </c>
      <c r="E403" s="2">
        <f t="shared" si="1"/>
        <v>0.04318648036</v>
      </c>
    </row>
    <row r="404">
      <c r="A404" s="3">
        <v>44759.75</v>
      </c>
      <c r="B404" s="1">
        <v>276.43</v>
      </c>
      <c r="C404" s="1">
        <v>257.78847</v>
      </c>
      <c r="D404" s="1">
        <v>0.0723132807297393</v>
      </c>
      <c r="E404" s="2">
        <f t="shared" si="1"/>
        <v>0.04604669753</v>
      </c>
    </row>
    <row r="405">
      <c r="A405" s="3">
        <v>44759.791666666664</v>
      </c>
      <c r="B405" s="1">
        <v>279.04</v>
      </c>
      <c r="C405" s="1">
        <v>258.40344</v>
      </c>
      <c r="D405" s="1">
        <v>0.0798617851217461</v>
      </c>
      <c r="E405" s="2">
        <f t="shared" si="1"/>
        <v>0.04895532033</v>
      </c>
    </row>
    <row r="406">
      <c r="A406" s="3">
        <v>44759.833333333336</v>
      </c>
      <c r="B406" s="1">
        <v>282.39</v>
      </c>
      <c r="C406" s="1">
        <v>258.83653</v>
      </c>
      <c r="D406" s="1">
        <v>0.090997472420141</v>
      </c>
      <c r="E406" s="2">
        <f t="shared" si="1"/>
        <v>0.05166130612</v>
      </c>
    </row>
    <row r="407">
      <c r="A407" s="3">
        <v>44759.875</v>
      </c>
      <c r="B407" s="1">
        <v>277.5</v>
      </c>
      <c r="C407" s="1">
        <v>258.70347</v>
      </c>
      <c r="D407" s="1">
        <v>0.0726566597657156</v>
      </c>
      <c r="E407" s="2">
        <f t="shared" si="1"/>
        <v>0.05363313239</v>
      </c>
    </row>
    <row r="408">
      <c r="A408" s="3">
        <v>44759.916666666664</v>
      </c>
      <c r="B408" s="1">
        <v>274.05</v>
      </c>
      <c r="C408" s="1">
        <v>258.45119</v>
      </c>
      <c r="D408" s="1">
        <v>0.0603549552238471</v>
      </c>
      <c r="E408" s="2">
        <f t="shared" si="1"/>
        <v>0.05549265081</v>
      </c>
    </row>
    <row r="409">
      <c r="A409" s="3">
        <v>44759.958333333336</v>
      </c>
      <c r="B409" s="1">
        <v>275.66</v>
      </c>
      <c r="C409" s="1">
        <v>258.06366</v>
      </c>
      <c r="D409" s="1">
        <v>0.0681860437071999</v>
      </c>
      <c r="E409" s="2">
        <f t="shared" si="1"/>
        <v>0.0576741487</v>
      </c>
    </row>
    <row r="410">
      <c r="A410" s="3">
        <v>44760.0</v>
      </c>
      <c r="B410" s="1">
        <v>281.98</v>
      </c>
      <c r="C410" s="1">
        <v>267.32082</v>
      </c>
      <c r="D410" s="1">
        <v>0.0548374047333836</v>
      </c>
      <c r="E410" s="2">
        <f t="shared" si="1"/>
        <v>0.05751943352</v>
      </c>
    </row>
    <row r="411">
      <c r="A411" s="3">
        <v>44760.041666666664</v>
      </c>
      <c r="B411" s="1">
        <v>285.25</v>
      </c>
      <c r="C411" s="1">
        <v>263.58385</v>
      </c>
      <c r="D411" s="1">
        <v>0.0821983213311438</v>
      </c>
      <c r="E411" s="2">
        <f t="shared" si="1"/>
        <v>0.05779886499</v>
      </c>
    </row>
    <row r="412">
      <c r="A412" s="3">
        <v>44760.083333333336</v>
      </c>
      <c r="B412" s="1">
        <v>289.22</v>
      </c>
      <c r="C412" s="1">
        <v>258.97291</v>
      </c>
      <c r="D412" s="1">
        <v>0.116796347540752</v>
      </c>
      <c r="E412" s="2">
        <f t="shared" si="1"/>
        <v>0.05830710498</v>
      </c>
    </row>
    <row r="413">
      <c r="A413" s="3">
        <v>44760.125</v>
      </c>
      <c r="B413" s="1">
        <v>283.63</v>
      </c>
      <c r="C413" s="1">
        <v>251.89219</v>
      </c>
      <c r="D413" s="1">
        <v>0.125997594447052</v>
      </c>
      <c r="E413" s="2">
        <f t="shared" si="1"/>
        <v>0.05953054594</v>
      </c>
    </row>
    <row r="414">
      <c r="A414" s="3">
        <v>44760.166666666664</v>
      </c>
      <c r="B414" s="1">
        <v>271.3</v>
      </c>
      <c r="C414" s="1">
        <v>246.76154</v>
      </c>
      <c r="D414" s="1">
        <v>0.0994419957015992</v>
      </c>
      <c r="E414" s="2">
        <f t="shared" si="1"/>
        <v>0.06064094196</v>
      </c>
    </row>
    <row r="415">
      <c r="A415" s="3">
        <v>44760.208333333336</v>
      </c>
      <c r="B415" s="1">
        <v>266.36</v>
      </c>
      <c r="C415" s="1">
        <v>245.03527</v>
      </c>
      <c r="D415" s="1">
        <v>0.0870271859230714</v>
      </c>
      <c r="E415" s="2">
        <f t="shared" si="1"/>
        <v>0.06262562529</v>
      </c>
    </row>
    <row r="416">
      <c r="A416" s="3">
        <v>44760.25</v>
      </c>
      <c r="B416" s="1">
        <v>266.37</v>
      </c>
      <c r="C416" s="1">
        <v>244.3308</v>
      </c>
      <c r="D416" s="1">
        <v>0.0902022995054245</v>
      </c>
      <c r="E416" s="2">
        <f t="shared" si="1"/>
        <v>0.06626857268</v>
      </c>
    </row>
    <row r="417">
      <c r="A417" s="3">
        <v>44760.291666666664</v>
      </c>
      <c r="B417" s="1">
        <v>266.24</v>
      </c>
      <c r="C417" s="1">
        <v>245.48364</v>
      </c>
      <c r="D417" s="1">
        <v>0.084552925808009</v>
      </c>
      <c r="E417" s="2">
        <f t="shared" si="1"/>
        <v>0.0692791801</v>
      </c>
    </row>
    <row r="418">
      <c r="A418" s="3">
        <v>44760.333333333336</v>
      </c>
      <c r="B418" s="1">
        <v>267.15</v>
      </c>
      <c r="C418" s="1">
        <v>248.35341</v>
      </c>
      <c r="D418" s="1">
        <v>0.0756848476531889</v>
      </c>
      <c r="E418" s="2">
        <f t="shared" si="1"/>
        <v>0.07092218516</v>
      </c>
    </row>
    <row r="419">
      <c r="A419" s="3">
        <v>44760.375</v>
      </c>
      <c r="B419" s="1">
        <v>268.93</v>
      </c>
      <c r="C419" s="1">
        <v>252.52009</v>
      </c>
      <c r="D419" s="1">
        <v>0.0649845721185985</v>
      </c>
      <c r="E419" s="2">
        <f t="shared" si="1"/>
        <v>0.07146300636</v>
      </c>
    </row>
    <row r="420">
      <c r="A420" s="3">
        <v>44760.416666666664</v>
      </c>
      <c r="B420" s="1">
        <v>270.95</v>
      </c>
      <c r="C420" s="1">
        <v>257.63174</v>
      </c>
      <c r="D420" s="1">
        <v>0.0516949503193977</v>
      </c>
      <c r="E420" s="2">
        <f t="shared" si="1"/>
        <v>0.07075588311</v>
      </c>
    </row>
    <row r="421">
      <c r="A421" s="3">
        <v>44760.458333333336</v>
      </c>
      <c r="B421" s="1">
        <v>273.72</v>
      </c>
      <c r="C421" s="1">
        <v>263.16125</v>
      </c>
      <c r="D421" s="1">
        <v>0.040122738435085</v>
      </c>
      <c r="E421" s="2">
        <f t="shared" si="1"/>
        <v>0.06853306065</v>
      </c>
    </row>
    <row r="422">
      <c r="A422" s="3">
        <v>44760.5</v>
      </c>
      <c r="B422" s="1">
        <v>278.96</v>
      </c>
      <c r="C422" s="1">
        <v>266.21512</v>
      </c>
      <c r="D422" s="1">
        <v>0.0478743656633776</v>
      </c>
      <c r="E422" s="2">
        <f t="shared" si="1"/>
        <v>0.06826966582</v>
      </c>
    </row>
    <row r="423">
      <c r="A423" s="3">
        <v>44760.541666666664</v>
      </c>
      <c r="B423" s="1">
        <v>278.89</v>
      </c>
      <c r="C423" s="1">
        <v>268.41841</v>
      </c>
      <c r="D423" s="1">
        <v>0.0390121899611878</v>
      </c>
      <c r="E423" s="2">
        <f t="shared" si="1"/>
        <v>0.06815941453</v>
      </c>
    </row>
    <row r="424">
      <c r="A424" s="3">
        <v>44760.583333333336</v>
      </c>
      <c r="B424" s="1">
        <v>279.92</v>
      </c>
      <c r="C424" s="1">
        <v>269.51585</v>
      </c>
      <c r="D424" s="1">
        <v>0.0386031099840696</v>
      </c>
      <c r="E424" s="2">
        <f t="shared" si="1"/>
        <v>0.0684294498</v>
      </c>
    </row>
    <row r="425">
      <c r="A425" s="3">
        <v>44760.625</v>
      </c>
      <c r="B425" s="1">
        <v>280.9</v>
      </c>
      <c r="C425" s="1">
        <v>268.83598</v>
      </c>
      <c r="D425" s="1">
        <v>0.0448750200772975</v>
      </c>
      <c r="E425" s="2">
        <f t="shared" si="1"/>
        <v>0.06969712265</v>
      </c>
    </row>
    <row r="426">
      <c r="A426" s="3">
        <v>44760.666666666664</v>
      </c>
      <c r="B426" s="1">
        <v>282.68</v>
      </c>
      <c r="C426" s="1">
        <v>266.51013</v>
      </c>
      <c r="D426" s="1">
        <v>0.0606726280910973</v>
      </c>
      <c r="E426" s="2">
        <f t="shared" si="1"/>
        <v>0.07132277215</v>
      </c>
    </row>
    <row r="427">
      <c r="A427" s="3">
        <v>44760.708333333336</v>
      </c>
      <c r="B427" s="1">
        <v>282.7</v>
      </c>
      <c r="C427" s="1">
        <v>264.57467</v>
      </c>
      <c r="D427" s="1">
        <v>0.0685074274117018</v>
      </c>
      <c r="E427" s="2">
        <f t="shared" si="1"/>
        <v>0.07156067174</v>
      </c>
    </row>
    <row r="428">
      <c r="A428" s="3">
        <v>44760.75</v>
      </c>
      <c r="B428" s="1">
        <v>281.64</v>
      </c>
      <c r="C428" s="1">
        <v>263.31126</v>
      </c>
      <c r="D428" s="1">
        <v>0.069608644917046</v>
      </c>
      <c r="E428" s="2">
        <f t="shared" si="1"/>
        <v>0.07144797858</v>
      </c>
    </row>
    <row r="429">
      <c r="A429" s="3">
        <v>44760.791666666664</v>
      </c>
      <c r="B429" s="1">
        <v>277.63</v>
      </c>
      <c r="C429" s="1">
        <v>263.8757</v>
      </c>
      <c r="D429" s="1">
        <v>0.0521241630055363</v>
      </c>
      <c r="E429" s="2">
        <f t="shared" si="1"/>
        <v>0.07029224432</v>
      </c>
    </row>
    <row r="430">
      <c r="A430" s="3">
        <v>44760.833333333336</v>
      </c>
      <c r="B430" s="1">
        <v>279.17</v>
      </c>
      <c r="C430" s="1">
        <v>264.35079</v>
      </c>
      <c r="D430" s="1">
        <v>0.0560588829713729</v>
      </c>
      <c r="E430" s="2">
        <f t="shared" si="1"/>
        <v>0.06883646976</v>
      </c>
    </row>
    <row r="431">
      <c r="A431" s="3">
        <v>44760.875</v>
      </c>
      <c r="B431" s="1">
        <v>276.67</v>
      </c>
      <c r="C431" s="1">
        <v>264.4927</v>
      </c>
      <c r="D431" s="1">
        <v>0.046040212073906</v>
      </c>
      <c r="E431" s="2">
        <f t="shared" si="1"/>
        <v>0.06772745111</v>
      </c>
    </row>
    <row r="432">
      <c r="A432" s="3">
        <v>44760.916666666664</v>
      </c>
      <c r="B432" s="1">
        <v>270.92</v>
      </c>
      <c r="C432" s="1">
        <v>264.8989</v>
      </c>
      <c r="D432" s="1">
        <v>0.0227298037100191</v>
      </c>
      <c r="E432" s="2">
        <f t="shared" si="1"/>
        <v>0.06615973646</v>
      </c>
    </row>
    <row r="433">
      <c r="A433" s="3">
        <v>44760.958333333336</v>
      </c>
      <c r="B433" s="1">
        <v>270.24</v>
      </c>
      <c r="C433" s="1">
        <v>264.79567</v>
      </c>
      <c r="D433" s="1">
        <v>0.0205604948147378</v>
      </c>
      <c r="E433" s="2">
        <f t="shared" si="1"/>
        <v>0.06417533859</v>
      </c>
    </row>
    <row r="434">
      <c r="A434" s="3">
        <v>44761.0</v>
      </c>
      <c r="B434" s="1">
        <v>274.3</v>
      </c>
      <c r="C434" s="1">
        <v>264.32935</v>
      </c>
      <c r="D434" s="1">
        <v>0.0377205558141766</v>
      </c>
      <c r="E434" s="2">
        <f t="shared" si="1"/>
        <v>0.06346213655</v>
      </c>
    </row>
    <row r="435">
      <c r="A435" s="3">
        <v>44761.041666666664</v>
      </c>
      <c r="B435" s="1">
        <v>280.59</v>
      </c>
      <c r="C435" s="1">
        <v>260.40839</v>
      </c>
      <c r="D435" s="1">
        <v>0.0774998455310905</v>
      </c>
      <c r="E435" s="2">
        <f t="shared" si="1"/>
        <v>0.06326636673</v>
      </c>
    </row>
    <row r="436">
      <c r="A436" s="3">
        <v>44761.083333333336</v>
      </c>
      <c r="B436" s="1">
        <v>285.63</v>
      </c>
      <c r="C436" s="1">
        <v>254.88218</v>
      </c>
      <c r="D436" s="1">
        <v>0.120635424571462</v>
      </c>
      <c r="E436" s="2">
        <f t="shared" si="1"/>
        <v>0.06342632827</v>
      </c>
    </row>
    <row r="437">
      <c r="A437" s="3">
        <v>44761.125</v>
      </c>
      <c r="B437" s="1">
        <v>277.86</v>
      </c>
      <c r="C437" s="1">
        <v>246.96526</v>
      </c>
      <c r="D437" s="1">
        <v>0.125097513715086</v>
      </c>
      <c r="E437" s="2">
        <f t="shared" si="1"/>
        <v>0.06338882491</v>
      </c>
    </row>
    <row r="438">
      <c r="A438" s="3">
        <v>44761.166666666664</v>
      </c>
      <c r="B438" s="1">
        <v>266.32</v>
      </c>
      <c r="C438" s="1">
        <v>240.79228</v>
      </c>
      <c r="D438" s="1">
        <v>0.106015525082448</v>
      </c>
      <c r="E438" s="2">
        <f t="shared" si="1"/>
        <v>0.06366272196</v>
      </c>
    </row>
    <row r="439">
      <c r="A439" s="3">
        <v>44761.208333333336</v>
      </c>
      <c r="B439" s="1">
        <v>258.32</v>
      </c>
      <c r="C439" s="1">
        <v>237.82367</v>
      </c>
      <c r="D439" s="1">
        <v>0.0861828849920615</v>
      </c>
      <c r="E439" s="2">
        <f t="shared" si="1"/>
        <v>0.06362754276</v>
      </c>
    </row>
    <row r="440">
      <c r="A440" s="3">
        <v>44761.25</v>
      </c>
      <c r="B440" s="1">
        <v>254.03</v>
      </c>
      <c r="C440" s="1">
        <v>236.21751</v>
      </c>
      <c r="D440" s="1">
        <v>0.0754071533477767</v>
      </c>
      <c r="E440" s="2">
        <f t="shared" si="1"/>
        <v>0.06301107834</v>
      </c>
    </row>
    <row r="441">
      <c r="A441" s="3">
        <v>44761.291666666664</v>
      </c>
      <c r="B441" s="1">
        <v>247.92</v>
      </c>
      <c r="C441" s="1">
        <v>236.63021</v>
      </c>
      <c r="D441" s="1">
        <v>0.0477106874899869</v>
      </c>
      <c r="E441" s="2">
        <f t="shared" si="1"/>
        <v>0.06147598507</v>
      </c>
    </row>
    <row r="442">
      <c r="A442" s="3">
        <v>44761.333333333336</v>
      </c>
      <c r="B442" s="1">
        <v>244.87</v>
      </c>
      <c r="C442" s="1">
        <v>238.65726</v>
      </c>
      <c r="D442" s="1">
        <v>0.0260320595317318</v>
      </c>
      <c r="E442" s="2">
        <f t="shared" si="1"/>
        <v>0.0594071189</v>
      </c>
    </row>
    <row r="443">
      <c r="A443" s="3">
        <v>44761.375</v>
      </c>
      <c r="B443" s="1">
        <v>245.17</v>
      </c>
      <c r="C443" s="1">
        <v>242.11284</v>
      </c>
      <c r="D443" s="1">
        <v>0.0126270048296487</v>
      </c>
      <c r="E443" s="2">
        <f t="shared" si="1"/>
        <v>0.0572255536</v>
      </c>
    </row>
    <row r="444">
      <c r="A444" s="3">
        <v>44761.416666666664</v>
      </c>
      <c r="B444" s="1">
        <v>248.51</v>
      </c>
      <c r="C444" s="1">
        <v>246.90189</v>
      </c>
      <c r="D444" s="1">
        <v>0.0065131538685264</v>
      </c>
      <c r="E444" s="2">
        <f t="shared" si="1"/>
        <v>0.05534297875</v>
      </c>
    </row>
    <row r="445">
      <c r="A445" s="3">
        <v>44761.458333333336</v>
      </c>
      <c r="B445" s="1">
        <v>255.13</v>
      </c>
      <c r="C445" s="1">
        <v>252.37499</v>
      </c>
      <c r="D445" s="1">
        <v>0.0109163352517616</v>
      </c>
      <c r="E445" s="2">
        <f t="shared" si="1"/>
        <v>0.05412604528</v>
      </c>
    </row>
    <row r="446">
      <c r="A446" s="3">
        <v>44761.5</v>
      </c>
      <c r="B446" s="1">
        <v>261.15</v>
      </c>
      <c r="C446" s="1">
        <v>255.70472</v>
      </c>
      <c r="D446" s="1">
        <v>0.0212951876680257</v>
      </c>
      <c r="E446" s="2">
        <f t="shared" si="1"/>
        <v>0.05301857953</v>
      </c>
    </row>
    <row r="447">
      <c r="A447" s="3">
        <v>44761.541666666664</v>
      </c>
      <c r="B447" s="1">
        <v>262.68</v>
      </c>
      <c r="C447" s="1">
        <v>258.45607</v>
      </c>
      <c r="D447" s="1">
        <v>0.0163429320890006</v>
      </c>
      <c r="E447" s="2">
        <f t="shared" si="1"/>
        <v>0.05207402712</v>
      </c>
    </row>
    <row r="448">
      <c r="A448" s="3">
        <v>44761.583333333336</v>
      </c>
      <c r="B448" s="1">
        <v>263.23</v>
      </c>
      <c r="C448" s="1">
        <v>259.97434</v>
      </c>
      <c r="D448" s="1">
        <v>0.0125230051550473</v>
      </c>
      <c r="E448" s="2">
        <f t="shared" si="1"/>
        <v>0.05098735608</v>
      </c>
    </row>
    <row r="449">
      <c r="A449" s="3">
        <v>44761.625</v>
      </c>
      <c r="B449" s="1">
        <v>263.46</v>
      </c>
      <c r="C449" s="1">
        <v>260.2047</v>
      </c>
      <c r="D449" s="1">
        <v>0.0125105349749638</v>
      </c>
      <c r="E449" s="2">
        <f t="shared" si="1"/>
        <v>0.04963883587</v>
      </c>
    </row>
    <row r="450">
      <c r="A450" s="3">
        <v>44761.666666666664</v>
      </c>
      <c r="B450" s="1">
        <v>266.21</v>
      </c>
      <c r="C450" s="1">
        <v>259.10242</v>
      </c>
      <c r="D450" s="1">
        <v>0.0274315461816218</v>
      </c>
      <c r="E450" s="2">
        <f t="shared" si="1"/>
        <v>0.04825379079</v>
      </c>
    </row>
    <row r="451">
      <c r="A451" s="3">
        <v>44761.708333333336</v>
      </c>
      <c r="B451" s="1">
        <v>271.74</v>
      </c>
      <c r="C451" s="1">
        <v>258.5592</v>
      </c>
      <c r="D451" s="1">
        <v>0.050977880500868</v>
      </c>
      <c r="E451" s="2">
        <f t="shared" si="1"/>
        <v>0.047523393</v>
      </c>
    </row>
    <row r="452">
      <c r="A452" s="3">
        <v>44761.75</v>
      </c>
      <c r="B452" s="1">
        <v>274.96</v>
      </c>
      <c r="C452" s="1">
        <v>258.23614</v>
      </c>
      <c r="D452" s="1">
        <v>0.0647618880920385</v>
      </c>
      <c r="E452" s="2">
        <f t="shared" si="1"/>
        <v>0.0473214448</v>
      </c>
    </row>
    <row r="453">
      <c r="A453" s="3">
        <v>44761.791666666664</v>
      </c>
      <c r="B453" s="1">
        <v>274.26</v>
      </c>
      <c r="C453" s="1">
        <v>258.90446</v>
      </c>
      <c r="D453" s="1">
        <v>0.0593096773999181</v>
      </c>
      <c r="E453" s="2">
        <f t="shared" si="1"/>
        <v>0.04762084124</v>
      </c>
    </row>
    <row r="454">
      <c r="A454" s="3">
        <v>44761.833333333336</v>
      </c>
      <c r="B454" s="1">
        <v>269.14</v>
      </c>
      <c r="C454" s="1">
        <v>259.14265</v>
      </c>
      <c r="D454" s="1">
        <v>0.0385785589519902</v>
      </c>
      <c r="E454" s="2">
        <f t="shared" si="1"/>
        <v>0.0468924944</v>
      </c>
    </row>
    <row r="455">
      <c r="A455" s="3">
        <v>44761.875</v>
      </c>
      <c r="B455" s="1">
        <v>263.73</v>
      </c>
      <c r="C455" s="1">
        <v>258.84546</v>
      </c>
      <c r="D455" s="1">
        <v>0.0188704874329262</v>
      </c>
      <c r="E455" s="2">
        <f t="shared" si="1"/>
        <v>0.04576042254</v>
      </c>
    </row>
    <row r="456">
      <c r="A456" s="3">
        <v>44761.916666666664</v>
      </c>
      <c r="B456" s="1">
        <v>264.41</v>
      </c>
      <c r="C456" s="1">
        <v>259.0191</v>
      </c>
      <c r="D456" s="1">
        <v>0.0208127508743565</v>
      </c>
      <c r="E456" s="2">
        <f t="shared" si="1"/>
        <v>0.04568054534</v>
      </c>
    </row>
    <row r="457">
      <c r="A457" s="3">
        <v>44761.958333333336</v>
      </c>
      <c r="B457" s="1">
        <v>265.11</v>
      </c>
      <c r="C457" s="1">
        <v>258.76296</v>
      </c>
      <c r="D457" s="1">
        <v>0.02452839463577</v>
      </c>
      <c r="E457" s="2">
        <f t="shared" si="1"/>
        <v>0.0458458745</v>
      </c>
    </row>
    <row r="458">
      <c r="A458" s="3">
        <v>44762.0</v>
      </c>
      <c r="B458" s="1">
        <v>271.16</v>
      </c>
      <c r="C458" s="1">
        <v>262.79674</v>
      </c>
      <c r="D458" s="1">
        <v>0.0318240629621205</v>
      </c>
      <c r="E458" s="2">
        <f t="shared" si="1"/>
        <v>0.0456001873</v>
      </c>
    </row>
    <row r="459">
      <c r="A459" s="3">
        <v>44762.041666666664</v>
      </c>
      <c r="B459" s="1">
        <v>273.26</v>
      </c>
      <c r="C459" s="1">
        <v>259.56404</v>
      </c>
      <c r="D459" s="1">
        <v>0.0527652443689812</v>
      </c>
      <c r="E459" s="2">
        <f t="shared" si="1"/>
        <v>0.04456957892</v>
      </c>
    </row>
    <row r="460">
      <c r="A460" s="3">
        <v>44762.083333333336</v>
      </c>
      <c r="B460" s="1">
        <v>274.77</v>
      </c>
      <c r="C460" s="1">
        <v>255.42353</v>
      </c>
      <c r="D460" s="1">
        <v>0.075742708590708</v>
      </c>
      <c r="E460" s="2">
        <f t="shared" si="1"/>
        <v>0.04269904908</v>
      </c>
    </row>
    <row r="461">
      <c r="A461" s="3">
        <v>44762.125</v>
      </c>
      <c r="B461" s="1">
        <v>273.93</v>
      </c>
      <c r="C461" s="1">
        <v>249.04174</v>
      </c>
      <c r="D461" s="1">
        <v>0.0999360990651607</v>
      </c>
      <c r="E461" s="2">
        <f t="shared" si="1"/>
        <v>0.04165065681</v>
      </c>
    </row>
    <row r="462">
      <c r="A462" s="3">
        <v>44762.166666666664</v>
      </c>
      <c r="B462" s="1">
        <v>271.18</v>
      </c>
      <c r="C462" s="1">
        <v>244.571</v>
      </c>
      <c r="D462" s="1">
        <v>0.108798671960289</v>
      </c>
      <c r="E462" s="2">
        <f t="shared" si="1"/>
        <v>0.04176662126</v>
      </c>
    </row>
    <row r="463">
      <c r="A463" s="3">
        <v>44762.208333333336</v>
      </c>
      <c r="B463" s="1">
        <v>264.48</v>
      </c>
      <c r="C463" s="1">
        <v>243.46192</v>
      </c>
      <c r="D463" s="1">
        <v>0.086330051122574</v>
      </c>
      <c r="E463" s="2">
        <f t="shared" si="1"/>
        <v>0.04177275318</v>
      </c>
    </row>
    <row r="464">
      <c r="A464" s="3">
        <v>44762.25</v>
      </c>
      <c r="B464" s="1">
        <v>262.19</v>
      </c>
      <c r="C464" s="1">
        <v>243.37798</v>
      </c>
      <c r="D464" s="1">
        <v>0.0772954890988905</v>
      </c>
      <c r="E464" s="2">
        <f t="shared" si="1"/>
        <v>0.04185143384</v>
      </c>
    </row>
    <row r="465">
      <c r="A465" s="3">
        <v>44762.291666666664</v>
      </c>
      <c r="B465" s="1">
        <v>258.38</v>
      </c>
      <c r="C465" s="1">
        <v>244.91705</v>
      </c>
      <c r="D465" s="1">
        <v>0.0549694274040946</v>
      </c>
      <c r="E465" s="2">
        <f t="shared" si="1"/>
        <v>0.04215388133</v>
      </c>
    </row>
    <row r="466">
      <c r="A466" s="3">
        <v>44762.333333333336</v>
      </c>
      <c r="B466" s="1">
        <v>254.6</v>
      </c>
      <c r="C466" s="1">
        <v>247.6506</v>
      </c>
      <c r="D466" s="1">
        <v>0.0280613089570548</v>
      </c>
      <c r="E466" s="2">
        <f t="shared" si="1"/>
        <v>0.04223843339</v>
      </c>
    </row>
    <row r="467">
      <c r="A467" s="3">
        <v>44762.375</v>
      </c>
      <c r="B467" s="1">
        <v>255.03</v>
      </c>
      <c r="C467" s="1">
        <v>251.16671</v>
      </c>
      <c r="D467" s="1">
        <v>0.0153813775718924</v>
      </c>
      <c r="E467" s="2">
        <f t="shared" si="1"/>
        <v>0.04235319892</v>
      </c>
    </row>
    <row r="468">
      <c r="A468" s="3">
        <v>44762.416666666664</v>
      </c>
      <c r="B468" s="1">
        <v>257.44</v>
      </c>
      <c r="C468" s="1">
        <v>255.2379</v>
      </c>
      <c r="D468" s="1">
        <v>0.00862763719651353</v>
      </c>
      <c r="E468" s="2">
        <f t="shared" si="1"/>
        <v>0.0424413024</v>
      </c>
    </row>
    <row r="469">
      <c r="A469" s="3">
        <v>44762.458333333336</v>
      </c>
      <c r="B469" s="1">
        <v>264.71</v>
      </c>
      <c r="C469" s="1">
        <v>259.49104</v>
      </c>
      <c r="D469" s="1">
        <v>0.0201122936653226</v>
      </c>
      <c r="E469" s="2">
        <f t="shared" si="1"/>
        <v>0.04282446733</v>
      </c>
    </row>
    <row r="470">
      <c r="A470" s="3">
        <v>44762.5</v>
      </c>
      <c r="B470" s="1">
        <v>273.09</v>
      </c>
      <c r="C470" s="1">
        <v>261.55481</v>
      </c>
      <c r="D470" s="1">
        <v>0.044102381447315</v>
      </c>
      <c r="E470" s="2">
        <f t="shared" si="1"/>
        <v>0.04377476707</v>
      </c>
    </row>
    <row r="471">
      <c r="A471" s="3">
        <v>44762.541666666664</v>
      </c>
      <c r="B471" s="1">
        <v>274.09</v>
      </c>
      <c r="C471" s="1">
        <v>263.1887</v>
      </c>
      <c r="D471" s="1">
        <v>0.0414200913641048</v>
      </c>
      <c r="E471" s="2">
        <f t="shared" si="1"/>
        <v>0.04481964871</v>
      </c>
    </row>
    <row r="472">
      <c r="A472" s="3">
        <v>44762.583333333336</v>
      </c>
      <c r="B472" s="1">
        <v>276.51</v>
      </c>
      <c r="C472" s="1">
        <v>263.7753</v>
      </c>
      <c r="D472" s="1">
        <v>0.0482785916649511</v>
      </c>
      <c r="E472" s="2">
        <f t="shared" si="1"/>
        <v>0.04630946481</v>
      </c>
    </row>
    <row r="473">
      <c r="A473" s="3">
        <v>44762.625</v>
      </c>
      <c r="B473" s="1">
        <v>276.98</v>
      </c>
      <c r="C473" s="1">
        <v>263.08438</v>
      </c>
      <c r="D473" s="1">
        <v>0.0528181110562322</v>
      </c>
      <c r="E473" s="2">
        <f t="shared" si="1"/>
        <v>0.04798894715</v>
      </c>
    </row>
    <row r="474">
      <c r="A474" s="3">
        <v>44762.666666666664</v>
      </c>
      <c r="B474" s="1">
        <v>280.43</v>
      </c>
      <c r="C474" s="1">
        <v>261.14208</v>
      </c>
      <c r="D474" s="1">
        <v>0.0738598696923911</v>
      </c>
      <c r="E474" s="2">
        <f t="shared" si="1"/>
        <v>0.04992346063</v>
      </c>
    </row>
    <row r="475">
      <c r="A475" s="3">
        <v>44762.708333333336</v>
      </c>
      <c r="B475" s="1">
        <v>282.01</v>
      </c>
      <c r="C475" s="1">
        <v>259.70885</v>
      </c>
      <c r="D475" s="1">
        <v>0.0858698115216328</v>
      </c>
      <c r="E475" s="2">
        <f t="shared" si="1"/>
        <v>0.05137729109</v>
      </c>
    </row>
    <row r="476">
      <c r="A476" s="3">
        <v>44762.75</v>
      </c>
      <c r="B476" s="1">
        <v>284.12</v>
      </c>
      <c r="C476" s="1">
        <v>258.78621</v>
      </c>
      <c r="D476" s="1">
        <v>0.0978946675713517</v>
      </c>
      <c r="E476" s="2">
        <f t="shared" si="1"/>
        <v>0.05275782357</v>
      </c>
    </row>
    <row r="477">
      <c r="A477" s="3">
        <v>44762.791666666664</v>
      </c>
      <c r="B477" s="1">
        <v>279.24</v>
      </c>
      <c r="C477" s="1">
        <v>259.37969</v>
      </c>
      <c r="D477" s="1">
        <v>0.0765684853737007</v>
      </c>
      <c r="E477" s="2">
        <f t="shared" si="1"/>
        <v>0.05347694056</v>
      </c>
    </row>
    <row r="478">
      <c r="A478" s="3">
        <v>44762.833333333336</v>
      </c>
      <c r="B478" s="1">
        <v>272.99</v>
      </c>
      <c r="C478" s="1">
        <v>259.78798</v>
      </c>
      <c r="D478" s="1">
        <v>0.050818440483659</v>
      </c>
      <c r="E478" s="2">
        <f t="shared" si="1"/>
        <v>0.05398693563</v>
      </c>
    </row>
    <row r="479">
      <c r="A479" s="3">
        <v>44762.875</v>
      </c>
      <c r="B479" s="1">
        <v>271.83</v>
      </c>
      <c r="C479" s="1">
        <v>259.68826</v>
      </c>
      <c r="D479" s="1">
        <v>0.0467550593161199</v>
      </c>
      <c r="E479" s="2">
        <f t="shared" si="1"/>
        <v>0.05514879279</v>
      </c>
    </row>
    <row r="480">
      <c r="A480" s="3">
        <v>44762.916666666664</v>
      </c>
      <c r="B480" s="1">
        <v>274.31</v>
      </c>
      <c r="C480" s="1">
        <v>259.74915</v>
      </c>
      <c r="D480" s="1">
        <v>0.0560573537969229</v>
      </c>
      <c r="E480" s="2">
        <f t="shared" si="1"/>
        <v>0.05661731791</v>
      </c>
    </row>
    <row r="481">
      <c r="A481" s="3">
        <v>44762.958333333336</v>
      </c>
      <c r="B481" s="1">
        <v>280.75</v>
      </c>
      <c r="C481" s="1">
        <v>259.64671</v>
      </c>
      <c r="D481" s="1">
        <v>0.0812769397309136</v>
      </c>
      <c r="E481" s="2">
        <f t="shared" si="1"/>
        <v>0.05898184062</v>
      </c>
    </row>
    <row r="482">
      <c r="A482" s="3">
        <v>44763.0</v>
      </c>
      <c r="B482" s="1">
        <v>283.92</v>
      </c>
      <c r="C482" s="1">
        <v>272.28002</v>
      </c>
      <c r="D482" s="1">
        <v>0.0427500335867466</v>
      </c>
      <c r="E482" s="2">
        <f t="shared" si="1"/>
        <v>0.0594370894</v>
      </c>
    </row>
    <row r="483">
      <c r="A483" s="3">
        <v>44763.041666666664</v>
      </c>
      <c r="B483" s="1">
        <v>290.78</v>
      </c>
      <c r="C483" s="1">
        <v>270.23371</v>
      </c>
      <c r="D483" s="1">
        <v>0.0760315580169476</v>
      </c>
      <c r="E483" s="2">
        <f t="shared" si="1"/>
        <v>0.06040651914</v>
      </c>
    </row>
    <row r="484">
      <c r="A484" s="3">
        <v>44763.083333333336</v>
      </c>
      <c r="B484" s="1">
        <v>293.88</v>
      </c>
      <c r="C484" s="1">
        <v>267.48495</v>
      </c>
      <c r="D484" s="1">
        <v>0.0986786359382087</v>
      </c>
      <c r="E484" s="2">
        <f t="shared" si="1"/>
        <v>0.06136218278</v>
      </c>
    </row>
    <row r="485">
      <c r="A485" s="3">
        <v>44763.125</v>
      </c>
      <c r="B485" s="1">
        <v>294.81</v>
      </c>
      <c r="C485" s="1">
        <v>262.01751</v>
      </c>
      <c r="D485" s="1">
        <v>0.12515381128536</v>
      </c>
      <c r="E485" s="2">
        <f t="shared" si="1"/>
        <v>0.06241292078</v>
      </c>
    </row>
    <row r="486">
      <c r="A486" s="3">
        <v>44763.166666666664</v>
      </c>
      <c r="B486" s="1">
        <v>289.86</v>
      </c>
      <c r="C486" s="1">
        <v>258.44122</v>
      </c>
      <c r="D486" s="1">
        <v>0.121570312970972</v>
      </c>
      <c r="E486" s="2">
        <f t="shared" si="1"/>
        <v>0.06294507249</v>
      </c>
    </row>
    <row r="487">
      <c r="A487" s="3">
        <v>44763.208333333336</v>
      </c>
      <c r="B487" s="1">
        <v>283.85</v>
      </c>
      <c r="C487" s="1">
        <v>257.78296</v>
      </c>
      <c r="D487" s="1">
        <v>0.101120105068232</v>
      </c>
      <c r="E487" s="2">
        <f t="shared" si="1"/>
        <v>0.06356132474</v>
      </c>
    </row>
    <row r="488">
      <c r="A488" s="3">
        <v>44763.25</v>
      </c>
      <c r="B488" s="1">
        <v>278.27</v>
      </c>
      <c r="C488" s="1">
        <v>257.73646</v>
      </c>
      <c r="D488" s="1">
        <v>0.079668743801323</v>
      </c>
      <c r="E488" s="2">
        <f t="shared" si="1"/>
        <v>0.06366021035</v>
      </c>
    </row>
    <row r="489">
      <c r="A489" s="3">
        <v>44763.291666666664</v>
      </c>
      <c r="B489" s="1">
        <v>276.3</v>
      </c>
      <c r="C489" s="1">
        <v>258.85602</v>
      </c>
      <c r="D489" s="1">
        <v>0.0673887360239874</v>
      </c>
      <c r="E489" s="2">
        <f t="shared" si="1"/>
        <v>0.06417768155</v>
      </c>
    </row>
    <row r="490">
      <c r="A490" s="3">
        <v>44763.333333333336</v>
      </c>
      <c r="B490" s="1">
        <v>276.86</v>
      </c>
      <c r="C490" s="1">
        <v>261.2048</v>
      </c>
      <c r="D490" s="1">
        <v>0.0599345800689728</v>
      </c>
      <c r="E490" s="2">
        <f t="shared" si="1"/>
        <v>0.06550573451</v>
      </c>
    </row>
    <row r="491">
      <c r="A491" s="3">
        <v>44763.375</v>
      </c>
      <c r="B491" s="1">
        <v>275.53</v>
      </c>
      <c r="C491" s="1">
        <v>263.91828</v>
      </c>
      <c r="D491" s="1">
        <v>0.04399740707616</v>
      </c>
      <c r="E491" s="2">
        <f t="shared" si="1"/>
        <v>0.06669806907</v>
      </c>
    </row>
    <row r="492">
      <c r="A492" s="3">
        <v>44763.416666666664</v>
      </c>
      <c r="B492" s="1">
        <v>276.95</v>
      </c>
      <c r="C492" s="1">
        <v>267.27644</v>
      </c>
      <c r="D492" s="1">
        <v>0.0361930890728715</v>
      </c>
      <c r="E492" s="2">
        <f t="shared" si="1"/>
        <v>0.06784662957</v>
      </c>
    </row>
    <row r="493">
      <c r="A493" s="3">
        <v>44763.458333333336</v>
      </c>
      <c r="B493" s="1">
        <v>278.25</v>
      </c>
      <c r="C493" s="1">
        <v>270.28302</v>
      </c>
      <c r="D493" s="1">
        <v>0.0294764354786326</v>
      </c>
      <c r="E493" s="2">
        <f t="shared" si="1"/>
        <v>0.06823680214</v>
      </c>
    </row>
    <row r="494">
      <c r="A494" s="3">
        <v>44763.5</v>
      </c>
      <c r="B494" s="1">
        <v>282.86</v>
      </c>
      <c r="C494" s="1">
        <v>270.67174</v>
      </c>
      <c r="D494" s="1">
        <v>0.0450296732122829</v>
      </c>
      <c r="E494" s="2">
        <f t="shared" si="1"/>
        <v>0.0682754393</v>
      </c>
    </row>
    <row r="495">
      <c r="A495" s="3">
        <v>44763.541666666664</v>
      </c>
      <c r="B495" s="1">
        <v>283.96</v>
      </c>
      <c r="C495" s="1">
        <v>271.21889</v>
      </c>
      <c r="D495" s="1">
        <v>0.0469772219774219</v>
      </c>
      <c r="E495" s="2">
        <f t="shared" si="1"/>
        <v>0.06850698641</v>
      </c>
    </row>
    <row r="496">
      <c r="A496" s="3">
        <v>44763.583333333336</v>
      </c>
      <c r="B496" s="1">
        <v>284.1</v>
      </c>
      <c r="C496" s="1">
        <v>270.92312</v>
      </c>
      <c r="D496" s="1">
        <v>0.0486369712559047</v>
      </c>
      <c r="E496" s="2">
        <f t="shared" si="1"/>
        <v>0.06852191889</v>
      </c>
    </row>
    <row r="497">
      <c r="A497" s="3">
        <v>44763.625</v>
      </c>
      <c r="B497" s="1">
        <v>280.81</v>
      </c>
      <c r="C497" s="1">
        <v>269.78029</v>
      </c>
      <c r="D497" s="1">
        <v>0.0408840467922991</v>
      </c>
      <c r="E497" s="2">
        <f t="shared" si="1"/>
        <v>0.06802466621</v>
      </c>
    </row>
    <row r="498">
      <c r="A498" s="3">
        <v>44763.666666666664</v>
      </c>
      <c r="B498" s="1">
        <v>278.0</v>
      </c>
      <c r="C498" s="1">
        <v>267.39866</v>
      </c>
      <c r="D498" s="1">
        <v>0.039646197179896</v>
      </c>
      <c r="E498" s="2">
        <f t="shared" si="1"/>
        <v>0.06659909653</v>
      </c>
    </row>
    <row r="499">
      <c r="A499" s="3">
        <v>44763.708333333336</v>
      </c>
      <c r="B499" s="1">
        <v>273.72</v>
      </c>
      <c r="C499" s="1">
        <v>266.11222</v>
      </c>
      <c r="D499" s="1">
        <v>0.0285886157351212</v>
      </c>
      <c r="E499" s="2">
        <f t="shared" si="1"/>
        <v>0.06421238003</v>
      </c>
    </row>
    <row r="500">
      <c r="A500" s="3">
        <v>44763.75</v>
      </c>
      <c r="B500" s="1">
        <v>277.87</v>
      </c>
      <c r="C500" s="1">
        <v>265.67429</v>
      </c>
      <c r="D500" s="1">
        <v>0.0459047429843513</v>
      </c>
      <c r="E500" s="2">
        <f t="shared" si="1"/>
        <v>0.06204613318</v>
      </c>
    </row>
    <row r="501">
      <c r="A501" s="3">
        <v>44763.791666666664</v>
      </c>
      <c r="B501" s="1">
        <v>276.05</v>
      </c>
      <c r="C501" s="1">
        <v>266.7731</v>
      </c>
      <c r="D501" s="1">
        <v>0.0347744956294319</v>
      </c>
      <c r="E501" s="2">
        <f t="shared" si="1"/>
        <v>0.06030471694</v>
      </c>
    </row>
    <row r="502">
      <c r="A502" s="3">
        <v>44763.833333333336</v>
      </c>
      <c r="B502" s="1">
        <v>278.14</v>
      </c>
      <c r="C502" s="1">
        <v>267.36122</v>
      </c>
      <c r="D502" s="1">
        <v>0.0403154204637455</v>
      </c>
      <c r="E502" s="2">
        <f t="shared" si="1"/>
        <v>0.0598670911</v>
      </c>
    </row>
    <row r="503">
      <c r="A503" s="3">
        <v>44763.875</v>
      </c>
      <c r="B503" s="1">
        <v>277.24</v>
      </c>
      <c r="C503" s="1">
        <v>266.67615</v>
      </c>
      <c r="D503" s="1">
        <v>0.0396130287616646</v>
      </c>
      <c r="E503" s="2">
        <f t="shared" si="1"/>
        <v>0.0595695065</v>
      </c>
    </row>
    <row r="504">
      <c r="A504" s="3">
        <v>44763.916666666664</v>
      </c>
      <c r="B504" s="1">
        <v>275.83</v>
      </c>
      <c r="C504" s="1">
        <v>266.23828</v>
      </c>
      <c r="D504" s="1">
        <v>0.0360268252934927</v>
      </c>
      <c r="E504" s="2">
        <f t="shared" si="1"/>
        <v>0.05873490114</v>
      </c>
    </row>
    <row r="505">
      <c r="A505" s="3">
        <v>44763.958333333336</v>
      </c>
      <c r="B505" s="1">
        <v>276.42</v>
      </c>
      <c r="C505" s="1">
        <v>266.09828</v>
      </c>
      <c r="D505" s="1">
        <v>0.0387891270849252</v>
      </c>
      <c r="E505" s="2">
        <f t="shared" si="1"/>
        <v>0.05696457561</v>
      </c>
    </row>
    <row r="506">
      <c r="A506" s="3">
        <v>44764.0</v>
      </c>
      <c r="B506" s="1">
        <v>285.32</v>
      </c>
      <c r="C506" s="1">
        <v>268.02694</v>
      </c>
      <c r="D506" s="1">
        <v>0.0645198575934194</v>
      </c>
      <c r="E506" s="2">
        <f t="shared" si="1"/>
        <v>0.05787165162</v>
      </c>
    </row>
    <row r="507">
      <c r="A507" s="3">
        <v>44764.041666666664</v>
      </c>
      <c r="B507" s="1">
        <v>292.0</v>
      </c>
      <c r="C507" s="1">
        <v>264.6617</v>
      </c>
      <c r="D507" s="1">
        <v>0.1032952633494</v>
      </c>
      <c r="E507" s="2">
        <f t="shared" si="1"/>
        <v>0.05900763934</v>
      </c>
    </row>
    <row r="508">
      <c r="A508" s="3">
        <v>44764.083333333336</v>
      </c>
      <c r="B508" s="1">
        <v>295.74</v>
      </c>
      <c r="C508" s="1">
        <v>260.41691</v>
      </c>
      <c r="D508" s="1">
        <v>0.13564053885748</v>
      </c>
      <c r="E508" s="2">
        <f t="shared" si="1"/>
        <v>0.06054771863</v>
      </c>
    </row>
    <row r="509">
      <c r="A509" s="3">
        <v>44764.125</v>
      </c>
      <c r="B509" s="1">
        <v>286.77</v>
      </c>
      <c r="C509" s="1">
        <v>253.73166</v>
      </c>
      <c r="D509" s="1">
        <v>0.130209765702868</v>
      </c>
      <c r="E509" s="2">
        <f t="shared" si="1"/>
        <v>0.06075838339</v>
      </c>
    </row>
    <row r="510">
      <c r="A510" s="3">
        <v>44764.166666666664</v>
      </c>
      <c r="B510" s="1">
        <v>276.72</v>
      </c>
      <c r="C510" s="1">
        <v>249.27945</v>
      </c>
      <c r="D510" s="1">
        <v>0.110079471051464</v>
      </c>
      <c r="E510" s="2">
        <f t="shared" si="1"/>
        <v>0.06027959831</v>
      </c>
    </row>
    <row r="511">
      <c r="A511" s="3">
        <v>44764.208333333336</v>
      </c>
      <c r="B511" s="1">
        <v>266.21</v>
      </c>
      <c r="C511" s="1">
        <v>248.30301</v>
      </c>
      <c r="D511" s="1">
        <v>0.0721174906417766</v>
      </c>
      <c r="E511" s="2">
        <f t="shared" si="1"/>
        <v>0.05907115605</v>
      </c>
    </row>
    <row r="512">
      <c r="A512" s="3">
        <v>44764.25</v>
      </c>
      <c r="B512" s="1">
        <v>261.7</v>
      </c>
      <c r="C512" s="1">
        <v>248.4204</v>
      </c>
      <c r="D512" s="1">
        <v>0.0534561573848202</v>
      </c>
      <c r="E512" s="2">
        <f t="shared" si="1"/>
        <v>0.05797896494</v>
      </c>
    </row>
    <row r="513">
      <c r="A513" s="3">
        <v>44764.291666666664</v>
      </c>
      <c r="B513" s="1">
        <v>257.99</v>
      </c>
      <c r="C513" s="1">
        <v>250.20082</v>
      </c>
      <c r="D513" s="1">
        <v>0.0311317125179686</v>
      </c>
      <c r="E513" s="2">
        <f t="shared" si="1"/>
        <v>0.05646825563</v>
      </c>
    </row>
    <row r="514">
      <c r="A514" s="3">
        <v>44764.333333333336</v>
      </c>
      <c r="B514" s="1">
        <v>258.41</v>
      </c>
      <c r="C514" s="1">
        <v>253.15191</v>
      </c>
      <c r="D514" s="1">
        <v>0.0207704931003682</v>
      </c>
      <c r="E514" s="2">
        <f t="shared" si="1"/>
        <v>0.05483641867</v>
      </c>
    </row>
    <row r="515">
      <c r="A515" s="3">
        <v>44764.375</v>
      </c>
      <c r="B515" s="1">
        <v>261.08</v>
      </c>
      <c r="C515" s="1">
        <v>256.62289</v>
      </c>
      <c r="D515" s="1">
        <v>0.0173683259509703</v>
      </c>
      <c r="E515" s="2">
        <f t="shared" si="1"/>
        <v>0.05372687363</v>
      </c>
    </row>
    <row r="516">
      <c r="A516" s="3">
        <v>44764.416666666664</v>
      </c>
      <c r="B516" s="1">
        <v>263.58</v>
      </c>
      <c r="C516" s="1">
        <v>260.76339</v>
      </c>
      <c r="D516" s="1">
        <v>0.0108014012243051</v>
      </c>
      <c r="E516" s="2">
        <f t="shared" si="1"/>
        <v>0.05266888663</v>
      </c>
    </row>
    <row r="517">
      <c r="A517" s="3">
        <v>44764.458333333336</v>
      </c>
      <c r="B517" s="1">
        <v>267.58</v>
      </c>
      <c r="C517" s="1">
        <v>264.84626</v>
      </c>
      <c r="D517" s="1">
        <v>0.0103219883112565</v>
      </c>
      <c r="E517" s="2">
        <f t="shared" si="1"/>
        <v>0.05187078467</v>
      </c>
    </row>
    <row r="518">
      <c r="A518" s="3">
        <v>44764.5</v>
      </c>
      <c r="B518" s="1">
        <v>272.27</v>
      </c>
      <c r="C518" s="1">
        <v>266.46706</v>
      </c>
      <c r="D518" s="1">
        <v>0.0217773258728488</v>
      </c>
      <c r="E518" s="2">
        <f t="shared" si="1"/>
        <v>0.05090193686</v>
      </c>
    </row>
    <row r="519">
      <c r="A519" s="3">
        <v>44764.541666666664</v>
      </c>
      <c r="B519" s="1">
        <v>275.4</v>
      </c>
      <c r="C519" s="1">
        <v>267.88334</v>
      </c>
      <c r="D519" s="1">
        <v>0.0280594530440004</v>
      </c>
      <c r="E519" s="2">
        <f t="shared" si="1"/>
        <v>0.05011369649</v>
      </c>
    </row>
    <row r="520">
      <c r="A520" s="3">
        <v>44764.583333333336</v>
      </c>
      <c r="B520" s="1">
        <v>276.26</v>
      </c>
      <c r="C520" s="1">
        <v>268.28473</v>
      </c>
      <c r="D520" s="1">
        <v>0.0297268875496565</v>
      </c>
      <c r="E520" s="2">
        <f t="shared" si="1"/>
        <v>0.04932577634</v>
      </c>
    </row>
    <row r="521">
      <c r="A521" s="3">
        <v>44764.625</v>
      </c>
      <c r="B521" s="1">
        <v>276.45</v>
      </c>
      <c r="C521" s="1">
        <v>267.40653</v>
      </c>
      <c r="D521" s="1">
        <v>0.0338191816033812</v>
      </c>
      <c r="E521" s="2">
        <f t="shared" si="1"/>
        <v>0.04903140695</v>
      </c>
    </row>
    <row r="522">
      <c r="A522" s="3">
        <v>44764.666666666664</v>
      </c>
      <c r="B522" s="1">
        <v>280.85</v>
      </c>
      <c r="C522" s="1">
        <v>265.16921</v>
      </c>
      <c r="D522" s="1">
        <v>0.0591350330605879</v>
      </c>
      <c r="E522" s="2">
        <f t="shared" si="1"/>
        <v>0.04984344178</v>
      </c>
    </row>
    <row r="523">
      <c r="A523" s="3">
        <v>44764.708333333336</v>
      </c>
      <c r="B523" s="1">
        <v>281.91</v>
      </c>
      <c r="C523" s="1">
        <v>263.73023</v>
      </c>
      <c r="D523" s="1">
        <v>0.0689332049647854</v>
      </c>
      <c r="E523" s="2">
        <f t="shared" si="1"/>
        <v>0.05152446633</v>
      </c>
    </row>
    <row r="524">
      <c r="A524" s="3">
        <v>44764.75</v>
      </c>
      <c r="B524" s="1">
        <v>285.48</v>
      </c>
      <c r="C524" s="1">
        <v>262.91561</v>
      </c>
      <c r="D524" s="1">
        <v>0.0858236983342297</v>
      </c>
      <c r="E524" s="2">
        <f t="shared" si="1"/>
        <v>0.05318775614</v>
      </c>
    </row>
    <row r="525">
      <c r="A525" s="3">
        <v>44764.791666666664</v>
      </c>
      <c r="B525" s="1">
        <v>281.74</v>
      </c>
      <c r="C525" s="1">
        <v>263.64032</v>
      </c>
      <c r="D525" s="1">
        <v>0.068652928353296</v>
      </c>
      <c r="E525" s="2">
        <f t="shared" si="1"/>
        <v>0.0545993575</v>
      </c>
    </row>
    <row r="526">
      <c r="A526" s="3">
        <v>44764.833333333336</v>
      </c>
      <c r="B526" s="1">
        <v>276.29</v>
      </c>
      <c r="C526" s="1">
        <v>264.09659</v>
      </c>
      <c r="D526" s="1">
        <v>0.0461702667194605</v>
      </c>
      <c r="E526" s="2">
        <f t="shared" si="1"/>
        <v>0.05484330943</v>
      </c>
    </row>
    <row r="527">
      <c r="A527" s="3">
        <v>44764.875</v>
      </c>
      <c r="B527" s="1">
        <v>271.95</v>
      </c>
      <c r="C527" s="1">
        <v>263.82098</v>
      </c>
      <c r="D527" s="1">
        <v>0.0308126366599046</v>
      </c>
      <c r="E527" s="2">
        <f t="shared" si="1"/>
        <v>0.05447662643</v>
      </c>
    </row>
    <row r="528">
      <c r="A528" s="3">
        <v>44764.916666666664</v>
      </c>
      <c r="B528" s="1">
        <v>272.49</v>
      </c>
      <c r="C528" s="1">
        <v>263.86078</v>
      </c>
      <c r="D528" s="1">
        <v>0.032703685633007</v>
      </c>
      <c r="E528" s="2">
        <f t="shared" si="1"/>
        <v>0.05433816227</v>
      </c>
    </row>
    <row r="529">
      <c r="A529" s="3">
        <v>44764.958333333336</v>
      </c>
      <c r="B529" s="1">
        <v>276.25</v>
      </c>
      <c r="C529" s="1">
        <v>263.64101</v>
      </c>
      <c r="D529" s="1">
        <v>0.0478263605499008</v>
      </c>
      <c r="E529" s="2">
        <f t="shared" si="1"/>
        <v>0.05471471367</v>
      </c>
    </row>
    <row r="530">
      <c r="A530" s="3">
        <v>44765.0</v>
      </c>
      <c r="B530" s="1">
        <v>284.16</v>
      </c>
      <c r="C530" s="1">
        <v>268.36349</v>
      </c>
      <c r="D530" s="1">
        <v>0.0588623661139598</v>
      </c>
      <c r="E530" s="2">
        <f t="shared" si="1"/>
        <v>0.05447898486</v>
      </c>
    </row>
    <row r="531">
      <c r="A531" s="3">
        <v>44765.041666666664</v>
      </c>
      <c r="B531" s="1">
        <v>288.33</v>
      </c>
      <c r="C531" s="1">
        <v>265.67112</v>
      </c>
      <c r="D531" s="1">
        <v>0.0852892102084713</v>
      </c>
      <c r="E531" s="2">
        <f t="shared" si="1"/>
        <v>0.05372873264</v>
      </c>
    </row>
    <row r="532">
      <c r="A532" s="3">
        <v>44765.083333333336</v>
      </c>
      <c r="B532" s="1">
        <v>291.24</v>
      </c>
      <c r="C532" s="1">
        <v>262.31928</v>
      </c>
      <c r="D532" s="1">
        <v>0.110250073879434</v>
      </c>
      <c r="E532" s="2">
        <f t="shared" si="1"/>
        <v>0.0526707966</v>
      </c>
    </row>
    <row r="533">
      <c r="A533" s="3">
        <v>44765.125</v>
      </c>
      <c r="B533" s="1">
        <v>287.49</v>
      </c>
      <c r="C533" s="1">
        <v>256.46057</v>
      </c>
      <c r="D533" s="1">
        <v>0.120991035775986</v>
      </c>
      <c r="E533" s="2">
        <f t="shared" si="1"/>
        <v>0.05228668285</v>
      </c>
    </row>
    <row r="534">
      <c r="A534" s="3">
        <v>44765.166666666664</v>
      </c>
      <c r="B534" s="1">
        <v>281.53</v>
      </c>
      <c r="C534" s="1">
        <v>252.59431</v>
      </c>
      <c r="D534" s="1">
        <v>0.11455400559102</v>
      </c>
      <c r="E534" s="2">
        <f t="shared" si="1"/>
        <v>0.05247312179</v>
      </c>
    </row>
    <row r="535">
      <c r="A535" s="3">
        <v>44765.208333333336</v>
      </c>
      <c r="B535" s="1">
        <v>273.92</v>
      </c>
      <c r="C535" s="1">
        <v>251.92441</v>
      </c>
      <c r="D535" s="1">
        <v>0.0873102769199698</v>
      </c>
      <c r="E535" s="2">
        <f t="shared" si="1"/>
        <v>0.05310615456</v>
      </c>
    </row>
    <row r="536">
      <c r="A536" s="3">
        <v>44765.25</v>
      </c>
      <c r="B536" s="1">
        <v>270.31</v>
      </c>
      <c r="C536" s="1">
        <v>252.07594</v>
      </c>
      <c r="D536" s="1">
        <v>0.0723355826819489</v>
      </c>
      <c r="E536" s="2">
        <f t="shared" si="1"/>
        <v>0.05389279728</v>
      </c>
    </row>
    <row r="537">
      <c r="A537" s="3">
        <v>44765.291666666664</v>
      </c>
      <c r="B537" s="1">
        <v>267.17</v>
      </c>
      <c r="C537" s="1">
        <v>253.63037</v>
      </c>
      <c r="D537" s="1">
        <v>0.0533833152551881</v>
      </c>
      <c r="E537" s="2">
        <f t="shared" si="1"/>
        <v>0.05481994739</v>
      </c>
    </row>
    <row r="538">
      <c r="A538" s="3">
        <v>44765.333333333336</v>
      </c>
      <c r="B538" s="1">
        <v>263.88</v>
      </c>
      <c r="C538" s="1">
        <v>256.36784</v>
      </c>
      <c r="D538" s="1">
        <v>0.0293022712989273</v>
      </c>
      <c r="E538" s="2">
        <f t="shared" si="1"/>
        <v>0.05517543815</v>
      </c>
    </row>
    <row r="539">
      <c r="A539" s="3">
        <v>44765.375</v>
      </c>
      <c r="B539" s="1">
        <v>262.4</v>
      </c>
      <c r="C539" s="1">
        <v>259.61137</v>
      </c>
      <c r="D539" s="1">
        <v>0.0107415557338646</v>
      </c>
      <c r="E539" s="2">
        <f t="shared" si="1"/>
        <v>0.05489932272</v>
      </c>
    </row>
    <row r="540">
      <c r="A540" s="3">
        <v>44765.416666666664</v>
      </c>
      <c r="B540" s="1">
        <v>262.74</v>
      </c>
      <c r="C540" s="1">
        <v>263.43708</v>
      </c>
      <c r="D540" s="1">
        <v>0.00264609674537833</v>
      </c>
      <c r="E540" s="2">
        <f t="shared" si="1"/>
        <v>0.05455951837</v>
      </c>
    </row>
    <row r="541">
      <c r="A541" s="3">
        <v>44765.458333333336</v>
      </c>
      <c r="B541" s="1">
        <v>262.56</v>
      </c>
      <c r="C541" s="1">
        <v>267.05969</v>
      </c>
      <c r="D541" s="1">
        <v>0.0168490048048808</v>
      </c>
      <c r="E541" s="2">
        <f t="shared" si="1"/>
        <v>0.05483147739</v>
      </c>
    </row>
    <row r="542">
      <c r="A542" s="3">
        <v>44765.5</v>
      </c>
      <c r="B542" s="1">
        <v>264.49</v>
      </c>
      <c r="C542" s="1">
        <v>268.12519</v>
      </c>
      <c r="D542" s="1">
        <v>0.0135578085744199</v>
      </c>
      <c r="E542" s="2">
        <f t="shared" si="1"/>
        <v>0.0544889975</v>
      </c>
    </row>
    <row r="543">
      <c r="A543" s="3">
        <v>44765.541666666664</v>
      </c>
      <c r="B543" s="1">
        <v>267.99</v>
      </c>
      <c r="C543" s="1">
        <v>269.03095</v>
      </c>
      <c r="D543" s="1">
        <v>0.00386925742186915</v>
      </c>
      <c r="E543" s="2">
        <f t="shared" si="1"/>
        <v>0.05348107268</v>
      </c>
    </row>
    <row r="544">
      <c r="A544" s="3">
        <v>44765.583333333336</v>
      </c>
      <c r="B544" s="1">
        <v>271.66</v>
      </c>
      <c r="C544" s="1">
        <v>269.03241</v>
      </c>
      <c r="D544" s="1">
        <v>0.00976681582713398</v>
      </c>
      <c r="E544" s="2">
        <f t="shared" si="1"/>
        <v>0.05264940303</v>
      </c>
    </row>
    <row r="545">
      <c r="A545" s="3">
        <v>44765.625</v>
      </c>
      <c r="B545" s="1">
        <v>273.59</v>
      </c>
      <c r="C545" s="1">
        <v>267.91212</v>
      </c>
      <c r="D545" s="1">
        <v>0.0211930688316749</v>
      </c>
      <c r="E545" s="2">
        <f t="shared" si="1"/>
        <v>0.052123315</v>
      </c>
    </row>
    <row r="546">
      <c r="A546" s="3">
        <v>44765.666666666664</v>
      </c>
      <c r="B546" s="1">
        <v>276.38</v>
      </c>
      <c r="C546" s="1">
        <v>265.51656</v>
      </c>
      <c r="D546" s="1">
        <v>0.0409143595412654</v>
      </c>
      <c r="E546" s="2">
        <f t="shared" si="1"/>
        <v>0.05136412027</v>
      </c>
    </row>
    <row r="547">
      <c r="A547" s="3">
        <v>44765.708333333336</v>
      </c>
      <c r="B547" s="1">
        <v>278.96</v>
      </c>
      <c r="C547" s="1">
        <v>264.00953</v>
      </c>
      <c r="D547" s="1">
        <v>0.0566285239779033</v>
      </c>
      <c r="E547" s="2">
        <f t="shared" si="1"/>
        <v>0.05085142523</v>
      </c>
    </row>
    <row r="548">
      <c r="A548" s="3">
        <v>44765.75</v>
      </c>
      <c r="B548" s="1">
        <v>281.58</v>
      </c>
      <c r="C548" s="1">
        <v>263.26137</v>
      </c>
      <c r="D548" s="1">
        <v>0.0695834333764957</v>
      </c>
      <c r="E548" s="2">
        <f t="shared" si="1"/>
        <v>0.05017474752</v>
      </c>
    </row>
    <row r="549">
      <c r="A549" s="3">
        <v>44765.791666666664</v>
      </c>
      <c r="B549" s="1">
        <v>282.82</v>
      </c>
      <c r="C549" s="1">
        <v>264.15981</v>
      </c>
      <c r="D549" s="1">
        <v>0.0706397767321228</v>
      </c>
      <c r="E549" s="2">
        <f t="shared" si="1"/>
        <v>0.05025753287</v>
      </c>
    </row>
    <row r="550">
      <c r="A550" s="3">
        <v>44765.833333333336</v>
      </c>
      <c r="B550" s="1">
        <v>273.37</v>
      </c>
      <c r="C550" s="1">
        <v>264.72291</v>
      </c>
      <c r="D550" s="1">
        <v>0.0326646832342542</v>
      </c>
      <c r="E550" s="2">
        <f t="shared" si="1"/>
        <v>0.04969480022</v>
      </c>
    </row>
    <row r="551">
      <c r="A551" s="3">
        <v>44765.875</v>
      </c>
      <c r="B551" s="1">
        <v>271.04</v>
      </c>
      <c r="C551" s="1">
        <v>264.369</v>
      </c>
      <c r="D551" s="1">
        <v>0.0252336696057404</v>
      </c>
      <c r="E551" s="2">
        <f t="shared" si="1"/>
        <v>0.04946234326</v>
      </c>
    </row>
    <row r="552">
      <c r="A552" s="3">
        <v>44765.916666666664</v>
      </c>
      <c r="B552" s="1">
        <v>270.61</v>
      </c>
      <c r="C552" s="1">
        <v>264.18907</v>
      </c>
      <c r="D552" s="1">
        <v>0.0243042984329366</v>
      </c>
      <c r="E552" s="2">
        <f t="shared" si="1"/>
        <v>0.0491123688</v>
      </c>
    </row>
    <row r="553">
      <c r="A553" s="3">
        <v>44765.958333333336</v>
      </c>
      <c r="B553" s="1">
        <v>277.24</v>
      </c>
      <c r="C553" s="1">
        <v>264.00479</v>
      </c>
      <c r="D553" s="1">
        <v>0.050132461611776</v>
      </c>
      <c r="E553" s="2">
        <f t="shared" si="1"/>
        <v>0.04920845634</v>
      </c>
    </row>
    <row r="554">
      <c r="A554" s="3">
        <v>44766.0</v>
      </c>
      <c r="B554" s="1">
        <v>282.5</v>
      </c>
      <c r="C554" s="1">
        <v>263.15589</v>
      </c>
      <c r="D554" s="1">
        <v>0.0735081779852998</v>
      </c>
      <c r="E554" s="2">
        <f t="shared" si="1"/>
        <v>0.0498186985</v>
      </c>
    </row>
    <row r="555">
      <c r="A555" s="3">
        <v>44766.041666666664</v>
      </c>
      <c r="B555" s="1">
        <v>282.03</v>
      </c>
      <c r="C555" s="1">
        <v>261.94304</v>
      </c>
      <c r="D555" s="1">
        <v>0.0766844578118967</v>
      </c>
      <c r="E555" s="2">
        <f t="shared" si="1"/>
        <v>0.04946016715</v>
      </c>
    </row>
    <row r="556">
      <c r="A556" s="3">
        <v>44766.083333333336</v>
      </c>
      <c r="B556" s="1">
        <v>277.48</v>
      </c>
      <c r="C556" s="1">
        <v>260.37739</v>
      </c>
      <c r="D556" s="1">
        <v>0.0656839290078144</v>
      </c>
      <c r="E556" s="2">
        <f t="shared" si="1"/>
        <v>0.04760324445</v>
      </c>
    </row>
    <row r="557">
      <c r="A557" s="3">
        <v>44766.125</v>
      </c>
      <c r="B557" s="1">
        <v>282.01</v>
      </c>
      <c r="C557" s="1">
        <v>256.51021</v>
      </c>
      <c r="D557" s="1">
        <v>0.0994104289260065</v>
      </c>
      <c r="E557" s="2">
        <f t="shared" si="1"/>
        <v>0.0467040525</v>
      </c>
    </row>
    <row r="558">
      <c r="A558" s="3">
        <v>44766.166666666664</v>
      </c>
      <c r="B558" s="1">
        <v>281.56</v>
      </c>
      <c r="C558" s="1">
        <v>254.22094</v>
      </c>
      <c r="D558" s="1">
        <v>0.107540551144213</v>
      </c>
      <c r="E558" s="2">
        <f t="shared" si="1"/>
        <v>0.04641182523</v>
      </c>
    </row>
    <row r="559">
      <c r="A559" s="3">
        <v>44766.208333333336</v>
      </c>
      <c r="B559" s="1">
        <v>272.96</v>
      </c>
      <c r="C559" s="1">
        <v>254.5966</v>
      </c>
      <c r="D559" s="1">
        <v>0.0721274361087303</v>
      </c>
      <c r="E559" s="2">
        <f t="shared" si="1"/>
        <v>0.04577920686</v>
      </c>
    </row>
    <row r="560">
      <c r="A560" s="3">
        <v>44766.25</v>
      </c>
      <c r="B560" s="1">
        <v>267.34</v>
      </c>
      <c r="C560" s="1">
        <v>255.24955</v>
      </c>
      <c r="D560" s="1">
        <v>0.0473671745944311</v>
      </c>
      <c r="E560" s="2">
        <f t="shared" si="1"/>
        <v>0.04473885652</v>
      </c>
    </row>
    <row r="561">
      <c r="A561" s="3">
        <v>44766.291666666664</v>
      </c>
      <c r="B561" s="1">
        <v>260.75</v>
      </c>
      <c r="C561" s="1">
        <v>256.58933</v>
      </c>
      <c r="D561" s="1">
        <v>0.0162152884533428</v>
      </c>
      <c r="E561" s="2">
        <f t="shared" si="1"/>
        <v>0.04319018874</v>
      </c>
    </row>
    <row r="562">
      <c r="A562" s="3">
        <v>44766.333333333336</v>
      </c>
      <c r="B562" s="1">
        <v>260.05</v>
      </c>
      <c r="C562" s="1">
        <v>258.5476</v>
      </c>
      <c r="D562" s="1">
        <v>0.00581092224410523</v>
      </c>
      <c r="E562" s="2">
        <f t="shared" si="1"/>
        <v>0.04221138253</v>
      </c>
    </row>
    <row r="563">
      <c r="A563" s="3">
        <v>44766.375</v>
      </c>
      <c r="B563" s="1">
        <v>257.81</v>
      </c>
      <c r="C563" s="1">
        <v>260.70906</v>
      </c>
      <c r="D563" s="1">
        <v>0.0111199050773303</v>
      </c>
      <c r="E563" s="2">
        <f t="shared" si="1"/>
        <v>0.04222714709</v>
      </c>
    </row>
    <row r="564">
      <c r="A564" s="3">
        <v>44766.416666666664</v>
      </c>
      <c r="B564" s="1">
        <v>260.15</v>
      </c>
      <c r="C564" s="1">
        <v>263.03804</v>
      </c>
      <c r="D564" s="1">
        <v>0.0109795526152796</v>
      </c>
      <c r="E564" s="2">
        <f t="shared" si="1"/>
        <v>0.04257437441</v>
      </c>
    </row>
    <row r="565">
      <c r="A565" s="3">
        <v>44766.458333333336</v>
      </c>
      <c r="B565" s="1">
        <v>260.64</v>
      </c>
      <c r="C565" s="1">
        <v>265.13232</v>
      </c>
      <c r="D565" s="1">
        <v>0.0169436906070146</v>
      </c>
      <c r="E565" s="2">
        <f t="shared" si="1"/>
        <v>0.04257831966</v>
      </c>
    </row>
    <row r="566">
      <c r="A566" s="3">
        <v>44766.5</v>
      </c>
      <c r="B566" s="1">
        <v>265.84</v>
      </c>
      <c r="C566" s="1">
        <v>265.07163</v>
      </c>
      <c r="D566" s="1">
        <v>0.00289872590288122</v>
      </c>
      <c r="E566" s="2">
        <f t="shared" si="1"/>
        <v>0.04213419121</v>
      </c>
    </row>
    <row r="567">
      <c r="A567" s="3">
        <v>44766.541666666664</v>
      </c>
      <c r="B567" s="1">
        <v>270.55</v>
      </c>
      <c r="C567" s="1">
        <v>265.21664</v>
      </c>
      <c r="D567" s="1">
        <v>0.0201094471297126</v>
      </c>
      <c r="E567" s="2">
        <f t="shared" si="1"/>
        <v>0.04281086578</v>
      </c>
    </row>
    <row r="568">
      <c r="A568" s="3">
        <v>44766.583333333336</v>
      </c>
      <c r="B568" s="1">
        <v>274.27</v>
      </c>
      <c r="C568" s="1">
        <v>264.62885</v>
      </c>
      <c r="D568" s="1">
        <v>0.0364327245498742</v>
      </c>
      <c r="E568" s="2">
        <f t="shared" si="1"/>
        <v>0.04392194531</v>
      </c>
    </row>
    <row r="569">
      <c r="A569" s="3">
        <v>44766.625</v>
      </c>
      <c r="B569" s="1">
        <v>277.58</v>
      </c>
      <c r="C569" s="1">
        <v>263.38268</v>
      </c>
      <c r="D569" s="1">
        <v>0.0539037722601956</v>
      </c>
      <c r="E569" s="2">
        <f t="shared" si="1"/>
        <v>0.04528489129</v>
      </c>
    </row>
    <row r="570">
      <c r="A570" s="3">
        <v>44766.666666666664</v>
      </c>
      <c r="B570" s="1">
        <v>280.9</v>
      </c>
      <c r="C570" s="1">
        <v>261.2736</v>
      </c>
      <c r="D570" s="1">
        <v>0.0751181902802272</v>
      </c>
      <c r="E570" s="2">
        <f t="shared" si="1"/>
        <v>0.0467100509</v>
      </c>
    </row>
    <row r="571">
      <c r="A571" s="3">
        <v>44766.708333333336</v>
      </c>
      <c r="B571" s="1">
        <v>282.43</v>
      </c>
      <c r="C571" s="1">
        <v>260.05036</v>
      </c>
      <c r="D571" s="1">
        <v>0.0860588695205036</v>
      </c>
      <c r="E571" s="2">
        <f t="shared" si="1"/>
        <v>0.0479363153</v>
      </c>
    </row>
    <row r="572">
      <c r="A572" s="3">
        <v>44766.75</v>
      </c>
      <c r="B572" s="1">
        <v>283.07</v>
      </c>
      <c r="C572" s="1">
        <v>259.41975</v>
      </c>
      <c r="D572" s="1">
        <v>0.0911659578732921</v>
      </c>
      <c r="E572" s="2">
        <f t="shared" si="1"/>
        <v>0.04883558715</v>
      </c>
    </row>
    <row r="573">
      <c r="A573" s="3">
        <v>44766.791666666664</v>
      </c>
      <c r="B573" s="1">
        <v>276.15</v>
      </c>
      <c r="C573" s="1">
        <v>260.25389</v>
      </c>
      <c r="D573" s="1">
        <v>0.0610792407368049</v>
      </c>
      <c r="E573" s="2">
        <f t="shared" si="1"/>
        <v>0.04843723149</v>
      </c>
    </row>
    <row r="574">
      <c r="A574" s="3">
        <v>44766.833333333336</v>
      </c>
      <c r="B574" s="1">
        <v>275.16</v>
      </c>
      <c r="C574" s="1">
        <v>260.60207</v>
      </c>
      <c r="D574" s="1">
        <v>0.0558626798321287</v>
      </c>
      <c r="E574" s="2">
        <f t="shared" si="1"/>
        <v>0.04940381468</v>
      </c>
    </row>
    <row r="575">
      <c r="A575" s="3">
        <v>44766.875</v>
      </c>
      <c r="B575" s="1">
        <v>268.74</v>
      </c>
      <c r="C575" s="1">
        <v>259.82892</v>
      </c>
      <c r="D575" s="1">
        <v>0.0342959513513739</v>
      </c>
      <c r="E575" s="2">
        <f t="shared" si="1"/>
        <v>0.04978140975</v>
      </c>
    </row>
    <row r="576">
      <c r="A576" s="3">
        <v>44766.916666666664</v>
      </c>
      <c r="B576" s="1">
        <v>267.48</v>
      </c>
      <c r="C576" s="1">
        <v>259.09731</v>
      </c>
      <c r="D576" s="1">
        <v>0.0323534428049447</v>
      </c>
      <c r="E576" s="2">
        <f t="shared" si="1"/>
        <v>0.05011679077</v>
      </c>
    </row>
    <row r="577">
      <c r="A577" s="3">
        <v>44766.958333333336</v>
      </c>
      <c r="B577" s="1">
        <v>270.16</v>
      </c>
      <c r="C577" s="1">
        <v>259.06389</v>
      </c>
      <c r="D577" s="1">
        <v>0.0428315578832696</v>
      </c>
      <c r="E577" s="2">
        <f t="shared" si="1"/>
        <v>0.04981258645</v>
      </c>
    </row>
    <row r="578">
      <c r="A578" s="3">
        <v>44767.0</v>
      </c>
      <c r="B578" s="1">
        <v>279.77</v>
      </c>
      <c r="C578" s="1">
        <v>261.07439</v>
      </c>
      <c r="D578" s="1">
        <v>0.0716102793537121</v>
      </c>
      <c r="E578" s="2">
        <f t="shared" si="1"/>
        <v>0.04973350734</v>
      </c>
    </row>
    <row r="579">
      <c r="A579" s="3">
        <v>44767.041666666664</v>
      </c>
      <c r="B579" s="1">
        <v>279.31</v>
      </c>
      <c r="C579" s="1">
        <v>256.89299</v>
      </c>
      <c r="D579" s="1">
        <v>0.0872620541339022</v>
      </c>
      <c r="E579" s="2">
        <f t="shared" si="1"/>
        <v>0.05017424052</v>
      </c>
    </row>
    <row r="580">
      <c r="A580" s="3">
        <v>44767.083333333336</v>
      </c>
      <c r="B580" s="1">
        <v>281.62</v>
      </c>
      <c r="C580" s="1">
        <v>251.3265</v>
      </c>
      <c r="D580" s="1">
        <v>0.120534444238868</v>
      </c>
      <c r="E580" s="2">
        <f t="shared" si="1"/>
        <v>0.05245967865</v>
      </c>
    </row>
    <row r="581">
      <c r="A581" s="3">
        <v>44767.125</v>
      </c>
      <c r="B581" s="1">
        <v>281.68</v>
      </c>
      <c r="C581" s="1">
        <v>243.64161</v>
      </c>
      <c r="D581" s="1">
        <v>0.156124358232569</v>
      </c>
      <c r="E581" s="2">
        <f t="shared" si="1"/>
        <v>0.05482275904</v>
      </c>
    </row>
    <row r="582">
      <c r="A582" s="3">
        <v>44767.166666666664</v>
      </c>
      <c r="B582" s="1">
        <v>278.07</v>
      </c>
      <c r="C582" s="1">
        <v>237.99495</v>
      </c>
      <c r="D582" s="1">
        <v>0.168386135924312</v>
      </c>
      <c r="E582" s="2">
        <f t="shared" si="1"/>
        <v>0.05735799174</v>
      </c>
    </row>
    <row r="583">
      <c r="A583" s="3">
        <v>44767.208333333336</v>
      </c>
      <c r="B583" s="1">
        <v>273.55</v>
      </c>
      <c r="C583" s="1">
        <v>235.99225</v>
      </c>
      <c r="D583" s="1">
        <v>0.159148234740759</v>
      </c>
      <c r="E583" s="2">
        <f t="shared" si="1"/>
        <v>0.06098385835</v>
      </c>
    </row>
    <row r="584">
      <c r="A584" s="3">
        <v>44767.25</v>
      </c>
      <c r="B584" s="1">
        <v>272.09</v>
      </c>
      <c r="C584" s="1">
        <v>235.51784</v>
      </c>
      <c r="D584" s="1">
        <v>0.155284032835898</v>
      </c>
      <c r="E584" s="2">
        <f t="shared" si="1"/>
        <v>0.06548039411</v>
      </c>
    </row>
    <row r="585">
      <c r="A585" s="3">
        <v>44767.291666666664</v>
      </c>
      <c r="B585" s="1">
        <v>269.05</v>
      </c>
      <c r="C585" s="1">
        <v>237.10365</v>
      </c>
      <c r="D585" s="1">
        <v>0.134735800144789</v>
      </c>
      <c r="E585" s="2">
        <f t="shared" si="1"/>
        <v>0.07041874876</v>
      </c>
    </row>
    <row r="586">
      <c r="A586" s="3">
        <v>44767.333333333336</v>
      </c>
      <c r="B586" s="1">
        <v>266.34</v>
      </c>
      <c r="C586" s="1">
        <v>239.9878</v>
      </c>
      <c r="D586" s="1">
        <v>0.109806415159437</v>
      </c>
      <c r="E586" s="2">
        <f t="shared" si="1"/>
        <v>0.0747518943</v>
      </c>
    </row>
    <row r="587">
      <c r="A587" s="3">
        <v>44767.375</v>
      </c>
      <c r="B587" s="1">
        <v>265.08</v>
      </c>
      <c r="C587" s="1">
        <v>243.7914</v>
      </c>
      <c r="D587" s="1">
        <v>0.0873230146756611</v>
      </c>
      <c r="E587" s="2">
        <f t="shared" si="1"/>
        <v>0.07792702387</v>
      </c>
    </row>
    <row r="588">
      <c r="A588" s="3">
        <v>44767.416666666664</v>
      </c>
      <c r="B588" s="1">
        <v>269.32</v>
      </c>
      <c r="C588" s="1">
        <v>248.2572</v>
      </c>
      <c r="D588" s="1">
        <v>0.084842655117354</v>
      </c>
      <c r="E588" s="2">
        <f t="shared" si="1"/>
        <v>0.08100465314</v>
      </c>
    </row>
    <row r="589">
      <c r="A589" s="3">
        <v>44767.458333333336</v>
      </c>
      <c r="B589" s="1">
        <v>273.63</v>
      </c>
      <c r="C589" s="1">
        <v>252.98211</v>
      </c>
      <c r="D589" s="1">
        <v>0.0816179847658001</v>
      </c>
      <c r="E589" s="2">
        <f t="shared" si="1"/>
        <v>0.08369941539</v>
      </c>
    </row>
    <row r="590">
      <c r="A590" s="3">
        <v>44767.5</v>
      </c>
      <c r="B590" s="1">
        <v>277.91</v>
      </c>
      <c r="C590" s="1">
        <v>255.54457</v>
      </c>
      <c r="D590" s="1">
        <v>0.0875206622469028</v>
      </c>
      <c r="E590" s="2">
        <f t="shared" si="1"/>
        <v>0.08722532941</v>
      </c>
    </row>
    <row r="591">
      <c r="A591" s="3">
        <v>44767.541666666664</v>
      </c>
      <c r="B591" s="1">
        <v>282.12</v>
      </c>
      <c r="C591" s="1">
        <v>257.64511</v>
      </c>
      <c r="D591" s="1">
        <v>0.0949945838288955</v>
      </c>
      <c r="E591" s="2">
        <f t="shared" si="1"/>
        <v>0.09034554344</v>
      </c>
    </row>
    <row r="592">
      <c r="A592" s="3">
        <v>44767.583333333336</v>
      </c>
      <c r="B592" s="1">
        <v>283.47</v>
      </c>
      <c r="C592" s="1">
        <v>258.62908</v>
      </c>
      <c r="D592" s="1">
        <v>0.0960484412657696</v>
      </c>
      <c r="E592" s="2">
        <f t="shared" si="1"/>
        <v>0.09282953163</v>
      </c>
    </row>
    <row r="593">
      <c r="A593" s="3">
        <v>44767.625</v>
      </c>
      <c r="B593" s="1">
        <v>283.7</v>
      </c>
      <c r="C593" s="1">
        <v>258.45387</v>
      </c>
      <c r="D593" s="1">
        <v>0.097681377338246</v>
      </c>
      <c r="E593" s="2">
        <f t="shared" si="1"/>
        <v>0.09465359851</v>
      </c>
    </row>
    <row r="594">
      <c r="A594" s="3">
        <v>44767.666666666664</v>
      </c>
      <c r="B594" s="1">
        <v>284.68</v>
      </c>
      <c r="C594" s="1">
        <v>257.1228</v>
      </c>
      <c r="D594" s="1">
        <v>0.107175248558276</v>
      </c>
      <c r="E594" s="2">
        <f t="shared" si="1"/>
        <v>0.09598930927</v>
      </c>
    </row>
    <row r="595">
      <c r="A595" s="3">
        <v>44767.708333333336</v>
      </c>
      <c r="B595" s="1">
        <v>285.88</v>
      </c>
      <c r="C595" s="1">
        <v>256.33828</v>
      </c>
      <c r="D595" s="1">
        <v>0.115245058209799</v>
      </c>
      <c r="E595" s="2">
        <f t="shared" si="1"/>
        <v>0.09720540047</v>
      </c>
    </row>
    <row r="596">
      <c r="A596" s="3">
        <v>44767.75</v>
      </c>
      <c r="B596" s="1">
        <v>283.59</v>
      </c>
      <c r="C596" s="1">
        <v>255.89</v>
      </c>
      <c r="D596" s="1">
        <v>0.10824963851655</v>
      </c>
      <c r="E596" s="2">
        <f t="shared" si="1"/>
        <v>0.0979172205</v>
      </c>
    </row>
    <row r="597">
      <c r="A597" s="3">
        <v>44767.791666666664</v>
      </c>
      <c r="B597" s="1">
        <v>270.95</v>
      </c>
      <c r="C597" s="1">
        <v>256.60881</v>
      </c>
      <c r="D597" s="1">
        <v>0.0558873641166099</v>
      </c>
      <c r="E597" s="2">
        <f t="shared" si="1"/>
        <v>0.0977008923</v>
      </c>
    </row>
    <row r="598">
      <c r="A598" s="3">
        <v>44767.833333333336</v>
      </c>
      <c r="B598" s="1">
        <v>264.73</v>
      </c>
      <c r="C598" s="1">
        <v>257.12326</v>
      </c>
      <c r="D598" s="1">
        <v>0.0295840212978009</v>
      </c>
      <c r="E598" s="2">
        <f t="shared" si="1"/>
        <v>0.0966059482</v>
      </c>
    </row>
    <row r="599">
      <c r="A599" s="3">
        <v>44767.875</v>
      </c>
      <c r="B599" s="1">
        <v>269.71</v>
      </c>
      <c r="C599" s="1">
        <v>257.19506</v>
      </c>
      <c r="D599" s="1">
        <v>0.0486593327259083</v>
      </c>
      <c r="E599" s="2">
        <f t="shared" si="1"/>
        <v>0.09720442242</v>
      </c>
    </row>
    <row r="600">
      <c r="A600" s="3">
        <v>44767.916666666664</v>
      </c>
      <c r="B600" s="1">
        <v>271.06</v>
      </c>
      <c r="C600" s="1">
        <v>257.44874</v>
      </c>
      <c r="D600" s="1">
        <v>0.0528697868165912</v>
      </c>
      <c r="E600" s="2">
        <f t="shared" si="1"/>
        <v>0.09805927009</v>
      </c>
    </row>
    <row r="601">
      <c r="A601" s="3">
        <v>44767.958333333336</v>
      </c>
      <c r="B601" s="1">
        <v>278.84</v>
      </c>
      <c r="C601" s="1">
        <v>257.17205</v>
      </c>
      <c r="D601" s="1">
        <v>0.0842546847528724</v>
      </c>
      <c r="E601" s="2">
        <f t="shared" si="1"/>
        <v>0.09978523371</v>
      </c>
    </row>
    <row r="602">
      <c r="A602" s="3">
        <v>44768.0</v>
      </c>
      <c r="B602" s="1">
        <v>284.04</v>
      </c>
      <c r="C602" s="1">
        <v>266.47054</v>
      </c>
      <c r="D602" s="1">
        <v>0.0659339677849566</v>
      </c>
      <c r="E602" s="2">
        <f t="shared" si="1"/>
        <v>0.09954872073</v>
      </c>
    </row>
    <row r="603">
      <c r="A603" s="3">
        <v>44768.041666666664</v>
      </c>
      <c r="B603" s="1">
        <v>284.12</v>
      </c>
      <c r="C603" s="1">
        <v>267.35838</v>
      </c>
      <c r="D603" s="1">
        <v>0.0626934528852246</v>
      </c>
      <c r="E603" s="2">
        <f t="shared" si="1"/>
        <v>0.09852502901</v>
      </c>
    </row>
    <row r="604">
      <c r="A604" s="3">
        <v>44768.083333333336</v>
      </c>
      <c r="B604" s="1">
        <v>283.26</v>
      </c>
      <c r="C604" s="1">
        <v>268.41888</v>
      </c>
      <c r="D604" s="1">
        <v>0.0552908945898291</v>
      </c>
      <c r="E604" s="2">
        <f t="shared" si="1"/>
        <v>0.09580654777</v>
      </c>
    </row>
    <row r="605">
      <c r="A605" s="3">
        <v>44768.125</v>
      </c>
      <c r="B605" s="1">
        <v>276.91</v>
      </c>
      <c r="C605" s="1">
        <v>266.8742</v>
      </c>
      <c r="D605" s="1">
        <v>0.0376049839212634</v>
      </c>
      <c r="E605" s="2">
        <f t="shared" si="1"/>
        <v>0.09086824051</v>
      </c>
    </row>
    <row r="606">
      <c r="A606" s="3">
        <v>44768.166666666664</v>
      </c>
      <c r="B606" s="1">
        <v>266.92</v>
      </c>
      <c r="C606" s="1">
        <v>266.36924</v>
      </c>
      <c r="D606" s="1">
        <v>0.00206765616029848</v>
      </c>
      <c r="E606" s="2">
        <f t="shared" si="1"/>
        <v>0.08393830385</v>
      </c>
    </row>
    <row r="607">
      <c r="A607" s="3">
        <v>44768.208333333336</v>
      </c>
      <c r="B607" s="1">
        <v>255.6</v>
      </c>
      <c r="C607" s="1">
        <v>267.65607</v>
      </c>
      <c r="D607" s="1">
        <v>0.0450431406244588</v>
      </c>
      <c r="E607" s="2">
        <f t="shared" si="1"/>
        <v>0.07918392493</v>
      </c>
    </row>
    <row r="608">
      <c r="A608" s="3">
        <v>44768.25</v>
      </c>
      <c r="B608" s="1">
        <v>250.85</v>
      </c>
      <c r="C608" s="1">
        <v>268.22331</v>
      </c>
      <c r="D608" s="1">
        <v>0.0647718127108342</v>
      </c>
      <c r="E608" s="2">
        <f t="shared" si="1"/>
        <v>0.07541258243</v>
      </c>
    </row>
    <row r="609">
      <c r="A609" s="3">
        <v>44768.291666666664</v>
      </c>
      <c r="B609" s="1">
        <v>248.38</v>
      </c>
      <c r="C609" s="1">
        <v>268.50832</v>
      </c>
      <c r="D609" s="1">
        <v>0.0749634871649415</v>
      </c>
      <c r="E609" s="2">
        <f t="shared" si="1"/>
        <v>0.07292206938</v>
      </c>
    </row>
    <row r="610">
      <c r="A610" s="3">
        <v>44768.333333333336</v>
      </c>
      <c r="B610" s="1">
        <v>245.83</v>
      </c>
      <c r="C610" s="1">
        <v>269.26052</v>
      </c>
      <c r="D610" s="1">
        <v>0.0870180299733506</v>
      </c>
      <c r="E610" s="2">
        <f t="shared" si="1"/>
        <v>0.07197255334</v>
      </c>
    </row>
    <row r="611">
      <c r="A611" s="3">
        <v>44768.375</v>
      </c>
      <c r="B611" s="1">
        <v>244.17</v>
      </c>
      <c r="C611" s="1">
        <v>270.29362</v>
      </c>
      <c r="D611" s="1">
        <v>0.0966490441024837</v>
      </c>
      <c r="E611" s="2">
        <f t="shared" si="1"/>
        <v>0.07236113789</v>
      </c>
    </row>
    <row r="612">
      <c r="A612" s="3">
        <v>44768.416666666664</v>
      </c>
      <c r="B612" s="1">
        <v>245.47</v>
      </c>
      <c r="C612" s="1">
        <v>271.46932</v>
      </c>
      <c r="D612" s="1">
        <v>0.0957725904348969</v>
      </c>
      <c r="E612" s="2">
        <f t="shared" si="1"/>
        <v>0.07281655187</v>
      </c>
    </row>
    <row r="613">
      <c r="A613" s="3">
        <v>44768.458333333336</v>
      </c>
      <c r="B613" s="1">
        <v>251.28</v>
      </c>
      <c r="C613" s="1">
        <v>272.33443</v>
      </c>
      <c r="D613" s="1">
        <v>0.0773109371444513</v>
      </c>
      <c r="E613" s="2">
        <f t="shared" si="1"/>
        <v>0.07263709155</v>
      </c>
    </row>
    <row r="614">
      <c r="A614" s="3">
        <v>44768.5</v>
      </c>
      <c r="B614" s="1">
        <v>258.7</v>
      </c>
      <c r="C614" s="1">
        <v>270.99629</v>
      </c>
      <c r="D614" s="1">
        <v>0.0453743850146435</v>
      </c>
      <c r="E614" s="2">
        <f t="shared" si="1"/>
        <v>0.07088099666</v>
      </c>
    </row>
    <row r="615">
      <c r="A615" s="3">
        <v>44768.541666666664</v>
      </c>
      <c r="B615" s="1">
        <v>261.18</v>
      </c>
      <c r="C615" s="1">
        <v>270.16104</v>
      </c>
      <c r="D615" s="1">
        <v>0.0332432833394482</v>
      </c>
      <c r="E615" s="2">
        <f t="shared" si="1"/>
        <v>0.06830802581</v>
      </c>
    </row>
    <row r="616">
      <c r="A616" s="3">
        <v>44768.583333333336</v>
      </c>
      <c r="B616" s="1">
        <v>261.43</v>
      </c>
      <c r="C616" s="1">
        <v>268.92175</v>
      </c>
      <c r="D616" s="1">
        <v>0.0278584755602697</v>
      </c>
      <c r="E616" s="2">
        <f t="shared" si="1"/>
        <v>0.06546677724</v>
      </c>
    </row>
    <row r="617">
      <c r="A617" s="3">
        <v>44768.625</v>
      </c>
      <c r="B617" s="1">
        <v>265.83</v>
      </c>
      <c r="C617" s="1">
        <v>267.13758</v>
      </c>
      <c r="D617" s="1">
        <v>0.00489478118353857</v>
      </c>
      <c r="E617" s="2">
        <f t="shared" si="1"/>
        <v>0.06160066907</v>
      </c>
    </row>
    <row r="618">
      <c r="A618" s="3">
        <v>44768.666666666664</v>
      </c>
      <c r="B618" s="1">
        <v>270.92</v>
      </c>
      <c r="C618" s="1">
        <v>264.58224</v>
      </c>
      <c r="D618" s="1">
        <v>0.023953837566724</v>
      </c>
      <c r="E618" s="2">
        <f t="shared" si="1"/>
        <v>0.05813311027</v>
      </c>
    </row>
    <row r="619">
      <c r="A619" s="3">
        <v>44768.708333333336</v>
      </c>
      <c r="B619" s="1">
        <v>275.41</v>
      </c>
      <c r="C619" s="1">
        <v>263.2033</v>
      </c>
      <c r="D619" s="1">
        <v>0.0463774580333909</v>
      </c>
      <c r="E619" s="2">
        <f t="shared" si="1"/>
        <v>0.05526362693</v>
      </c>
    </row>
    <row r="620">
      <c r="A620" s="3">
        <v>44768.75</v>
      </c>
      <c r="B620" s="1">
        <v>278.52</v>
      </c>
      <c r="C620" s="1">
        <v>262.62731</v>
      </c>
      <c r="D620" s="1">
        <v>0.0605142321261256</v>
      </c>
      <c r="E620" s="2">
        <f t="shared" si="1"/>
        <v>0.05327465167</v>
      </c>
    </row>
    <row r="621">
      <c r="A621" s="3">
        <v>44768.791666666664</v>
      </c>
      <c r="B621" s="1">
        <v>276.91</v>
      </c>
      <c r="C621" s="1">
        <v>263.82801</v>
      </c>
      <c r="D621" s="1">
        <v>0.0495852961177246</v>
      </c>
      <c r="E621" s="2">
        <f t="shared" si="1"/>
        <v>0.0530120655</v>
      </c>
    </row>
    <row r="622">
      <c r="A622" s="3">
        <v>44768.833333333336</v>
      </c>
      <c r="B622" s="1">
        <v>271.37</v>
      </c>
      <c r="C622" s="1">
        <v>264.39621</v>
      </c>
      <c r="D622" s="1">
        <v>0.0263762858022813</v>
      </c>
      <c r="E622" s="2">
        <f t="shared" si="1"/>
        <v>0.05287840986</v>
      </c>
    </row>
    <row r="623">
      <c r="A623" s="3">
        <v>44768.875</v>
      </c>
      <c r="B623" s="1">
        <v>272.71</v>
      </c>
      <c r="C623" s="1">
        <v>263.34818</v>
      </c>
      <c r="D623" s="1">
        <v>0.0355492109343606</v>
      </c>
      <c r="E623" s="2">
        <f t="shared" si="1"/>
        <v>0.05233215478</v>
      </c>
    </row>
    <row r="624">
      <c r="A624" s="3">
        <v>44768.916666666664</v>
      </c>
      <c r="B624" s="1">
        <v>268.73</v>
      </c>
      <c r="C624" s="1">
        <v>262.31434</v>
      </c>
      <c r="D624" s="1">
        <v>0.0244579080198208</v>
      </c>
      <c r="E624" s="2">
        <f t="shared" si="1"/>
        <v>0.0511483265</v>
      </c>
    </row>
    <row r="625">
      <c r="A625" s="3">
        <v>44768.958333333336</v>
      </c>
      <c r="B625" s="1">
        <v>274.47</v>
      </c>
      <c r="C625" s="1">
        <v>262.61439</v>
      </c>
      <c r="D625" s="1">
        <v>0.0451445558638276</v>
      </c>
      <c r="E625" s="2">
        <f t="shared" si="1"/>
        <v>0.04951873779</v>
      </c>
    </row>
    <row r="626">
      <c r="A626" s="3">
        <v>44769.0</v>
      </c>
      <c r="B626" s="1">
        <v>280.54</v>
      </c>
      <c r="C626" s="1">
        <v>267.51532</v>
      </c>
      <c r="D626" s="1">
        <v>0.0486876041342232</v>
      </c>
      <c r="E626" s="2">
        <f t="shared" si="1"/>
        <v>0.04880013931</v>
      </c>
    </row>
    <row r="627">
      <c r="A627" s="3">
        <v>44769.041666666664</v>
      </c>
      <c r="B627" s="1">
        <v>282.75</v>
      </c>
      <c r="C627" s="1">
        <v>264.521</v>
      </c>
      <c r="D627" s="1">
        <v>0.0689132431829608</v>
      </c>
      <c r="E627" s="2">
        <f t="shared" si="1"/>
        <v>0.04905929724</v>
      </c>
    </row>
    <row r="628">
      <c r="A628" s="3">
        <v>44769.083333333336</v>
      </c>
      <c r="B628" s="1">
        <v>278.88</v>
      </c>
      <c r="C628" s="1">
        <v>260.28982</v>
      </c>
      <c r="D628" s="1">
        <v>0.0714210797794549</v>
      </c>
      <c r="E628" s="2">
        <f t="shared" si="1"/>
        <v>0.04973138829</v>
      </c>
    </row>
    <row r="629">
      <c r="A629" s="3">
        <v>44769.125</v>
      </c>
      <c r="B629" s="1">
        <v>266.29</v>
      </c>
      <c r="C629" s="1">
        <v>253.4759</v>
      </c>
      <c r="D629" s="1">
        <v>0.0505535240233885</v>
      </c>
      <c r="E629" s="2">
        <f t="shared" si="1"/>
        <v>0.05027091079</v>
      </c>
    </row>
    <row r="630">
      <c r="A630" s="3">
        <v>44769.166666666664</v>
      </c>
      <c r="B630" s="1">
        <v>254.53</v>
      </c>
      <c r="C630" s="1">
        <v>248.02408</v>
      </c>
      <c r="D630" s="1">
        <v>0.0262310014414729</v>
      </c>
      <c r="E630" s="2">
        <f t="shared" si="1"/>
        <v>0.05127771684</v>
      </c>
    </row>
    <row r="631">
      <c r="A631" s="3">
        <v>44769.208333333336</v>
      </c>
      <c r="B631" s="1">
        <v>240.34</v>
      </c>
      <c r="C631" s="1">
        <v>245.29694</v>
      </c>
      <c r="D631" s="1">
        <v>0.0202079161688686</v>
      </c>
      <c r="E631" s="2">
        <f t="shared" si="1"/>
        <v>0.05024291583</v>
      </c>
    </row>
    <row r="632">
      <c r="A632" s="3">
        <v>44769.25</v>
      </c>
      <c r="B632" s="1">
        <v>231.11</v>
      </c>
      <c r="C632" s="1">
        <v>243.17461</v>
      </c>
      <c r="D632" s="1">
        <v>0.0496129509573387</v>
      </c>
      <c r="E632" s="2">
        <f t="shared" si="1"/>
        <v>0.04961129659</v>
      </c>
    </row>
    <row r="633">
      <c r="A633" s="3">
        <v>44769.291666666664</v>
      </c>
      <c r="B633" s="1">
        <v>222.91</v>
      </c>
      <c r="C633" s="1">
        <v>242.63271</v>
      </c>
      <c r="D633" s="1">
        <v>0.081286278342273</v>
      </c>
      <c r="E633" s="2">
        <f t="shared" si="1"/>
        <v>0.04987474622</v>
      </c>
    </row>
    <row r="634">
      <c r="A634" s="3">
        <v>44769.333333333336</v>
      </c>
      <c r="B634" s="1">
        <v>219.65</v>
      </c>
      <c r="C634" s="1">
        <v>243.98649</v>
      </c>
      <c r="D634" s="1">
        <v>0.0997452358940037</v>
      </c>
      <c r="E634" s="2">
        <f t="shared" si="1"/>
        <v>0.05040504647</v>
      </c>
    </row>
    <row r="635">
      <c r="A635" s="3">
        <v>44769.375</v>
      </c>
      <c r="B635" s="1">
        <v>220.25</v>
      </c>
      <c r="C635" s="1">
        <v>247.20034</v>
      </c>
      <c r="D635" s="1">
        <v>0.109022261053524</v>
      </c>
      <c r="E635" s="2">
        <f t="shared" si="1"/>
        <v>0.05092059717</v>
      </c>
    </row>
    <row r="636">
      <c r="A636" s="3">
        <v>44769.416666666664</v>
      </c>
      <c r="B636" s="1">
        <v>222.04</v>
      </c>
      <c r="C636" s="1">
        <v>251.98582</v>
      </c>
      <c r="D636" s="1">
        <v>0.11883930611651</v>
      </c>
      <c r="E636" s="2">
        <f t="shared" si="1"/>
        <v>0.05188171033</v>
      </c>
    </row>
    <row r="637">
      <c r="A637" s="3">
        <v>44769.458333333336</v>
      </c>
      <c r="B637" s="1">
        <v>233.0</v>
      </c>
      <c r="C637" s="1">
        <v>257.88691</v>
      </c>
      <c r="D637" s="1">
        <v>0.0965031920387118</v>
      </c>
      <c r="E637" s="2">
        <f t="shared" si="1"/>
        <v>0.05268138761</v>
      </c>
    </row>
    <row r="638">
      <c r="A638" s="3">
        <v>44769.5</v>
      </c>
      <c r="B638" s="1">
        <v>249.22</v>
      </c>
      <c r="C638" s="1">
        <v>261.82845</v>
      </c>
      <c r="D638" s="1">
        <v>0.048155385711522</v>
      </c>
      <c r="E638" s="2">
        <f t="shared" si="1"/>
        <v>0.05279726264</v>
      </c>
    </row>
    <row r="639">
      <c r="A639" s="3">
        <v>44769.541666666664</v>
      </c>
      <c r="B639" s="1">
        <v>253.24</v>
      </c>
      <c r="C639" s="1">
        <v>264.90333</v>
      </c>
      <c r="D639" s="1">
        <v>0.044028627348701</v>
      </c>
      <c r="E639" s="2">
        <f t="shared" si="1"/>
        <v>0.05324665198</v>
      </c>
    </row>
    <row r="640">
      <c r="A640" s="3">
        <v>44769.583333333336</v>
      </c>
      <c r="B640" s="1">
        <v>254.97</v>
      </c>
      <c r="C640" s="1">
        <v>266.71036</v>
      </c>
      <c r="D640" s="1">
        <v>0.0440191374643264</v>
      </c>
      <c r="E640" s="2">
        <f t="shared" si="1"/>
        <v>0.05392001289</v>
      </c>
    </row>
    <row r="641">
      <c r="A641" s="3">
        <v>44769.625</v>
      </c>
      <c r="B641" s="1">
        <v>256.05</v>
      </c>
      <c r="C641" s="1">
        <v>266.71869</v>
      </c>
      <c r="D641" s="1">
        <v>0.0399997840421305</v>
      </c>
      <c r="E641" s="2">
        <f t="shared" si="1"/>
        <v>0.05538272134</v>
      </c>
    </row>
    <row r="642">
      <c r="A642" s="3">
        <v>44769.666666666664</v>
      </c>
      <c r="B642" s="1">
        <v>262.25</v>
      </c>
      <c r="C642" s="1">
        <v>265.0238</v>
      </c>
      <c r="D642" s="1">
        <v>0.0104662298253967</v>
      </c>
      <c r="E642" s="2">
        <f t="shared" si="1"/>
        <v>0.05482073768</v>
      </c>
    </row>
    <row r="643">
      <c r="A643" s="3">
        <v>44769.708333333336</v>
      </c>
      <c r="B643" s="1">
        <v>265.66</v>
      </c>
      <c r="C643" s="1">
        <v>263.53978</v>
      </c>
      <c r="D643" s="1">
        <v>0.00804516115176243</v>
      </c>
      <c r="E643" s="2">
        <f t="shared" si="1"/>
        <v>0.05322355865</v>
      </c>
    </row>
    <row r="644">
      <c r="A644" s="3">
        <v>44769.75</v>
      </c>
      <c r="B644" s="1">
        <v>272.31</v>
      </c>
      <c r="C644" s="1">
        <v>262.51623</v>
      </c>
      <c r="D644" s="1">
        <v>0.0373072933433486</v>
      </c>
      <c r="E644" s="2">
        <f t="shared" si="1"/>
        <v>0.05225660286</v>
      </c>
    </row>
    <row r="645">
      <c r="A645" s="3">
        <v>44769.791666666664</v>
      </c>
      <c r="B645" s="1">
        <v>278.46</v>
      </c>
      <c r="C645" s="1">
        <v>263.00501</v>
      </c>
      <c r="D645" s="1">
        <v>0.0587631011287577</v>
      </c>
      <c r="E645" s="2">
        <f t="shared" si="1"/>
        <v>0.05263901141</v>
      </c>
    </row>
    <row r="646">
      <c r="A646" s="3">
        <v>44769.833333333336</v>
      </c>
      <c r="B646" s="1">
        <v>275.86</v>
      </c>
      <c r="C646" s="1">
        <v>263.13722</v>
      </c>
      <c r="D646" s="1">
        <v>0.0483503625978871</v>
      </c>
      <c r="E646" s="2">
        <f t="shared" si="1"/>
        <v>0.05355459794</v>
      </c>
    </row>
    <row r="647">
      <c r="A647" s="3">
        <v>44769.875</v>
      </c>
      <c r="B647" s="1">
        <v>273.16</v>
      </c>
      <c r="C647" s="1">
        <v>262.92096</v>
      </c>
      <c r="D647" s="1">
        <v>0.0389434147813854</v>
      </c>
      <c r="E647" s="2">
        <f t="shared" si="1"/>
        <v>0.0536960231</v>
      </c>
    </row>
    <row r="648">
      <c r="A648" s="3">
        <v>44769.916666666664</v>
      </c>
      <c r="B648" s="1">
        <v>267.06</v>
      </c>
      <c r="C648" s="1">
        <v>263.20727</v>
      </c>
      <c r="D648" s="1">
        <v>0.0146376276004838</v>
      </c>
      <c r="E648" s="2">
        <f t="shared" si="1"/>
        <v>0.05328684475</v>
      </c>
    </row>
    <row r="649">
      <c r="A649" s="3">
        <v>44769.958333333336</v>
      </c>
      <c r="B649" s="1">
        <v>268.63</v>
      </c>
      <c r="C649" s="1">
        <v>263.38709</v>
      </c>
      <c r="D649" s="1">
        <v>0.0199057212713045</v>
      </c>
      <c r="E649" s="2">
        <f t="shared" si="1"/>
        <v>0.05223522664</v>
      </c>
    </row>
    <row r="650">
      <c r="A650" s="3">
        <v>44770.0</v>
      </c>
      <c r="B650" s="1">
        <v>274.86</v>
      </c>
      <c r="C650" s="1">
        <v>268.56921</v>
      </c>
      <c r="D650" s="1">
        <v>0.0234233477471226</v>
      </c>
      <c r="E650" s="2">
        <f t="shared" si="1"/>
        <v>0.05118254929</v>
      </c>
    </row>
    <row r="651">
      <c r="A651" s="3">
        <v>44770.041666666664</v>
      </c>
      <c r="B651" s="1">
        <v>284.57</v>
      </c>
      <c r="C651" s="1">
        <v>264.42256</v>
      </c>
      <c r="D651" s="1">
        <v>0.0761941038616372</v>
      </c>
      <c r="E651" s="2">
        <f t="shared" si="1"/>
        <v>0.05148591849</v>
      </c>
    </row>
    <row r="652">
      <c r="A652" s="3">
        <v>44770.083333333336</v>
      </c>
      <c r="B652" s="1">
        <v>286.25</v>
      </c>
      <c r="C652" s="1">
        <v>258.81034</v>
      </c>
      <c r="D652" s="1">
        <v>0.106022270980363</v>
      </c>
      <c r="E652" s="2">
        <f t="shared" si="1"/>
        <v>0.05292763479</v>
      </c>
    </row>
    <row r="653">
      <c r="A653" s="3">
        <v>44770.125</v>
      </c>
      <c r="B653" s="1">
        <v>278.43</v>
      </c>
      <c r="C653" s="1">
        <v>250.59573</v>
      </c>
      <c r="D653" s="1">
        <v>0.111072403348612</v>
      </c>
      <c r="E653" s="2">
        <f t="shared" si="1"/>
        <v>0.05544925476</v>
      </c>
    </row>
    <row r="654">
      <c r="A654" s="3">
        <v>44770.166666666664</v>
      </c>
      <c r="B654" s="1">
        <v>269.32</v>
      </c>
      <c r="C654" s="1">
        <v>244.20828</v>
      </c>
      <c r="D654" s="1">
        <v>0.10282910964362</v>
      </c>
      <c r="E654" s="2">
        <f t="shared" si="1"/>
        <v>0.0586408426</v>
      </c>
    </row>
    <row r="655">
      <c r="A655" s="3">
        <v>44770.208333333336</v>
      </c>
      <c r="B655" s="1">
        <v>261.07</v>
      </c>
      <c r="C655" s="1">
        <v>241.05064</v>
      </c>
      <c r="D655" s="1">
        <v>0.0830504328882927</v>
      </c>
      <c r="E655" s="2">
        <f t="shared" si="1"/>
        <v>0.0612592808</v>
      </c>
    </row>
    <row r="656">
      <c r="A656" s="3">
        <v>44770.25</v>
      </c>
      <c r="B656" s="1">
        <v>255.77</v>
      </c>
      <c r="C656" s="1">
        <v>239.0984</v>
      </c>
      <c r="D656" s="1">
        <v>0.0697269408745521</v>
      </c>
      <c r="E656" s="2">
        <f t="shared" si="1"/>
        <v>0.06209736371</v>
      </c>
    </row>
    <row r="657">
      <c r="A657" s="3">
        <v>44770.291666666664</v>
      </c>
      <c r="B657" s="1">
        <v>254.72</v>
      </c>
      <c r="C657" s="1">
        <v>239.24714</v>
      </c>
      <c r="D657" s="1">
        <v>0.0646731242011921</v>
      </c>
      <c r="E657" s="2">
        <f t="shared" si="1"/>
        <v>0.06140514895</v>
      </c>
    </row>
    <row r="658">
      <c r="A658" s="3">
        <v>44770.333333333336</v>
      </c>
      <c r="B658" s="1">
        <v>254.36</v>
      </c>
      <c r="C658" s="1">
        <v>241.31111</v>
      </c>
      <c r="D658" s="1">
        <v>0.0540749657154202</v>
      </c>
      <c r="E658" s="2">
        <f t="shared" si="1"/>
        <v>0.05950222103</v>
      </c>
    </row>
    <row r="659">
      <c r="A659" s="3">
        <v>44770.375</v>
      </c>
      <c r="B659" s="1">
        <v>257.51</v>
      </c>
      <c r="C659" s="1">
        <v>245.13761</v>
      </c>
      <c r="D659" s="1">
        <v>0.0504712026848919</v>
      </c>
      <c r="E659" s="2">
        <f t="shared" si="1"/>
        <v>0.0570625936</v>
      </c>
    </row>
    <row r="660">
      <c r="A660" s="3">
        <v>44770.416666666664</v>
      </c>
      <c r="B660" s="1">
        <v>258.13</v>
      </c>
      <c r="C660" s="1">
        <v>250.57487</v>
      </c>
      <c r="D660" s="1">
        <v>0.0301511879463411</v>
      </c>
      <c r="E660" s="2">
        <f t="shared" si="1"/>
        <v>0.05336725534</v>
      </c>
    </row>
    <row r="661">
      <c r="A661" s="3">
        <v>44770.458333333336</v>
      </c>
      <c r="B661" s="1">
        <v>260.41</v>
      </c>
      <c r="C661" s="1">
        <v>256.92183</v>
      </c>
      <c r="D661" s="1">
        <v>0.0135767754729133</v>
      </c>
      <c r="E661" s="2">
        <f t="shared" si="1"/>
        <v>0.04991198798</v>
      </c>
    </row>
    <row r="662">
      <c r="A662" s="3">
        <v>44770.5</v>
      </c>
      <c r="B662" s="1">
        <v>267.2</v>
      </c>
      <c r="C662" s="1">
        <v>260.95909</v>
      </c>
      <c r="D662" s="1">
        <v>0.0239152811270149</v>
      </c>
      <c r="E662" s="2">
        <f t="shared" si="1"/>
        <v>0.04890198363</v>
      </c>
    </row>
    <row r="663">
      <c r="A663" s="3">
        <v>44770.541666666664</v>
      </c>
      <c r="B663" s="1">
        <v>274.09</v>
      </c>
      <c r="C663" s="1">
        <v>264.15535</v>
      </c>
      <c r="D663" s="1">
        <v>0.0376091190278749</v>
      </c>
      <c r="E663" s="2">
        <f t="shared" si="1"/>
        <v>0.04863450411</v>
      </c>
    </row>
    <row r="664">
      <c r="A664" s="3">
        <v>44770.583333333336</v>
      </c>
      <c r="B664" s="1">
        <v>277.47</v>
      </c>
      <c r="C664" s="1">
        <v>266.14561</v>
      </c>
      <c r="D664" s="1">
        <v>0.0425496028283166</v>
      </c>
      <c r="E664" s="2">
        <f t="shared" si="1"/>
        <v>0.0485732735</v>
      </c>
    </row>
    <row r="665">
      <c r="A665" s="3">
        <v>44770.625</v>
      </c>
      <c r="B665" s="1">
        <v>279.63</v>
      </c>
      <c r="C665" s="1">
        <v>266.40319</v>
      </c>
      <c r="D665" s="1">
        <v>0.0496495931599017</v>
      </c>
      <c r="E665" s="2">
        <f t="shared" si="1"/>
        <v>0.04897534888</v>
      </c>
    </row>
    <row r="666">
      <c r="A666" s="3">
        <v>44770.666666666664</v>
      </c>
      <c r="B666" s="1">
        <v>283.47</v>
      </c>
      <c r="C666" s="1">
        <v>264.9548</v>
      </c>
      <c r="D666" s="1">
        <v>0.0698805985020843</v>
      </c>
      <c r="E666" s="2">
        <f t="shared" si="1"/>
        <v>0.05145094758</v>
      </c>
    </row>
    <row r="667">
      <c r="A667" s="3">
        <v>44770.708333333336</v>
      </c>
      <c r="B667" s="1">
        <v>286.47</v>
      </c>
      <c r="C667" s="1">
        <v>263.89842</v>
      </c>
      <c r="D667" s="1">
        <v>0.0855313192098688</v>
      </c>
      <c r="E667" s="2">
        <f t="shared" si="1"/>
        <v>0.0546795375</v>
      </c>
    </row>
    <row r="668">
      <c r="A668" s="3">
        <v>44770.75</v>
      </c>
      <c r="B668" s="1">
        <v>285.86</v>
      </c>
      <c r="C668" s="1">
        <v>263.13539</v>
      </c>
      <c r="D668" s="1">
        <v>0.0863609034117381</v>
      </c>
      <c r="E668" s="2">
        <f t="shared" si="1"/>
        <v>0.05672343792</v>
      </c>
    </row>
    <row r="669">
      <c r="A669" s="3">
        <v>44770.791666666664</v>
      </c>
      <c r="B669" s="1">
        <v>279.23</v>
      </c>
      <c r="C669" s="1">
        <v>263.62945</v>
      </c>
      <c r="D669" s="1">
        <v>0.0591760518409456</v>
      </c>
      <c r="E669" s="2">
        <f t="shared" si="1"/>
        <v>0.0567406442</v>
      </c>
    </row>
    <row r="670">
      <c r="A670" s="3">
        <v>44770.833333333336</v>
      </c>
      <c r="B670" s="1">
        <v>270.79</v>
      </c>
      <c r="C670" s="1">
        <v>263.78692</v>
      </c>
      <c r="D670" s="1">
        <v>0.0265482458341755</v>
      </c>
      <c r="E670" s="2">
        <f t="shared" si="1"/>
        <v>0.05583222267</v>
      </c>
    </row>
    <row r="671">
      <c r="A671" s="3">
        <v>44770.875</v>
      </c>
      <c r="B671" s="1">
        <v>271.53</v>
      </c>
      <c r="C671" s="1">
        <v>263.59431</v>
      </c>
      <c r="D671" s="1">
        <v>0.0301056953771117</v>
      </c>
      <c r="E671" s="2">
        <f t="shared" si="1"/>
        <v>0.05546398436</v>
      </c>
    </row>
    <row r="672">
      <c r="A672" s="3">
        <v>44770.916666666664</v>
      </c>
      <c r="B672" s="1">
        <v>273.62</v>
      </c>
      <c r="C672" s="1">
        <v>264.00448</v>
      </c>
      <c r="D672" s="1">
        <v>0.0364218061754103</v>
      </c>
      <c r="E672" s="2">
        <f t="shared" si="1"/>
        <v>0.05637165846</v>
      </c>
    </row>
    <row r="673">
      <c r="A673" s="3">
        <v>44770.958333333336</v>
      </c>
      <c r="B673" s="1">
        <v>273.26</v>
      </c>
      <c r="C673" s="1">
        <v>263.7926</v>
      </c>
      <c r="D673" s="1">
        <v>0.0358895586911839</v>
      </c>
      <c r="E673" s="2">
        <f t="shared" si="1"/>
        <v>0.05703765169</v>
      </c>
    </row>
    <row r="674">
      <c r="A674" s="3">
        <v>44771.0</v>
      </c>
      <c r="B674" s="1">
        <v>279.34</v>
      </c>
      <c r="C674" s="1">
        <v>266.6867</v>
      </c>
      <c r="D674" s="1">
        <v>0.0474463105959164</v>
      </c>
      <c r="E674" s="2">
        <f t="shared" si="1"/>
        <v>0.05803860847</v>
      </c>
    </row>
    <row r="675">
      <c r="A675" s="3">
        <v>44771.041666666664</v>
      </c>
      <c r="B675" s="1">
        <v>284.71</v>
      </c>
      <c r="C675" s="1">
        <v>262.41185</v>
      </c>
      <c r="D675" s="1">
        <v>0.0849738683676059</v>
      </c>
      <c r="E675" s="2">
        <f t="shared" si="1"/>
        <v>0.058404432</v>
      </c>
    </row>
    <row r="676">
      <c r="A676" s="3">
        <v>44771.083333333336</v>
      </c>
      <c r="B676" s="1">
        <v>285.19</v>
      </c>
      <c r="C676" s="1">
        <v>256.86691</v>
      </c>
      <c r="D676" s="1">
        <v>0.110263677014684</v>
      </c>
      <c r="E676" s="2">
        <f t="shared" si="1"/>
        <v>0.05858115725</v>
      </c>
    </row>
    <row r="677">
      <c r="A677" s="3">
        <v>44771.125</v>
      </c>
      <c r="B677" s="1">
        <v>279.72</v>
      </c>
      <c r="C677" s="1">
        <v>248.93224</v>
      </c>
      <c r="D677" s="1">
        <v>0.123679279148414</v>
      </c>
      <c r="E677" s="2">
        <f t="shared" si="1"/>
        <v>0.05910644374</v>
      </c>
    </row>
    <row r="678">
      <c r="A678" s="3">
        <v>44771.166666666664</v>
      </c>
      <c r="B678" s="1">
        <v>272.06</v>
      </c>
      <c r="C678" s="1">
        <v>243.11689</v>
      </c>
      <c r="D678" s="1">
        <v>0.119050181992703</v>
      </c>
      <c r="E678" s="2">
        <f t="shared" si="1"/>
        <v>0.05978232175</v>
      </c>
    </row>
    <row r="679">
      <c r="A679" s="3">
        <v>44771.208333333336</v>
      </c>
      <c r="B679" s="1">
        <v>261.94</v>
      </c>
      <c r="C679" s="1">
        <v>240.87562</v>
      </c>
      <c r="D679" s="1">
        <v>0.0874491988853002</v>
      </c>
      <c r="E679" s="2">
        <f t="shared" si="1"/>
        <v>0.05996560367</v>
      </c>
    </row>
    <row r="680">
      <c r="A680" s="3">
        <v>44771.25</v>
      </c>
      <c r="B680" s="1">
        <v>256.94</v>
      </c>
      <c r="C680" s="1">
        <v>240.00782</v>
      </c>
      <c r="D680" s="1">
        <v>0.0705484512962952</v>
      </c>
      <c r="E680" s="2">
        <f t="shared" si="1"/>
        <v>0.05999983327</v>
      </c>
    </row>
    <row r="681">
      <c r="A681" s="3">
        <v>44771.291666666664</v>
      </c>
      <c r="B681" s="1">
        <v>255.72</v>
      </c>
      <c r="C681" s="1">
        <v>241.22836</v>
      </c>
      <c r="D681" s="1">
        <v>0.0600743627324746</v>
      </c>
      <c r="E681" s="2">
        <f t="shared" si="1"/>
        <v>0.05980821821</v>
      </c>
    </row>
    <row r="682">
      <c r="A682" s="3">
        <v>44771.333333333336</v>
      </c>
      <c r="B682" s="1">
        <v>255.96</v>
      </c>
      <c r="C682" s="1">
        <v>244.04041</v>
      </c>
      <c r="D682" s="1">
        <v>0.0488426896184939</v>
      </c>
      <c r="E682" s="2">
        <f t="shared" si="1"/>
        <v>0.05959020671</v>
      </c>
    </row>
    <row r="683">
      <c r="A683" s="3">
        <v>44771.375</v>
      </c>
      <c r="B683" s="1">
        <v>256.77</v>
      </c>
      <c r="C683" s="1">
        <v>248.04443</v>
      </c>
      <c r="D683" s="1">
        <v>0.0351774478467425</v>
      </c>
      <c r="E683" s="2">
        <f t="shared" si="1"/>
        <v>0.05895296692</v>
      </c>
    </row>
    <row r="684">
      <c r="A684" s="3">
        <v>44771.416666666664</v>
      </c>
      <c r="B684" s="1">
        <v>258.92</v>
      </c>
      <c r="C684" s="1">
        <v>253.07409</v>
      </c>
      <c r="D684" s="1">
        <v>0.0230995990146601</v>
      </c>
      <c r="E684" s="2">
        <f t="shared" si="1"/>
        <v>0.05865915072</v>
      </c>
    </row>
    <row r="685">
      <c r="A685" s="3">
        <v>44771.458333333336</v>
      </c>
      <c r="B685" s="1">
        <v>261.95</v>
      </c>
      <c r="C685" s="1">
        <v>258.54758</v>
      </c>
      <c r="D685" s="1">
        <v>0.0131597441368432</v>
      </c>
      <c r="E685" s="2">
        <f t="shared" si="1"/>
        <v>0.05864177441</v>
      </c>
    </row>
    <row r="686">
      <c r="A686" s="3">
        <v>44771.5</v>
      </c>
      <c r="B686" s="1">
        <v>268.33</v>
      </c>
      <c r="C686" s="1">
        <v>261.63886</v>
      </c>
      <c r="D686" s="1">
        <v>0.0255739533492844</v>
      </c>
      <c r="E686" s="2">
        <f t="shared" si="1"/>
        <v>0.05871088575</v>
      </c>
    </row>
    <row r="687">
      <c r="A687" s="3">
        <v>44771.541666666664</v>
      </c>
      <c r="B687" s="1">
        <v>269.12</v>
      </c>
      <c r="C687" s="1">
        <v>264.11641</v>
      </c>
      <c r="D687" s="1">
        <v>0.0189446388431526</v>
      </c>
      <c r="E687" s="2">
        <f t="shared" si="1"/>
        <v>0.05793319908</v>
      </c>
    </row>
    <row r="688">
      <c r="A688" s="3">
        <v>44771.583333333336</v>
      </c>
      <c r="B688" s="1">
        <v>271.44</v>
      </c>
      <c r="C688" s="1">
        <v>265.47948</v>
      </c>
      <c r="D688" s="1">
        <v>0.0224519047573845</v>
      </c>
      <c r="E688" s="2">
        <f t="shared" si="1"/>
        <v>0.05709579499</v>
      </c>
    </row>
    <row r="689">
      <c r="A689" s="3">
        <v>44771.625</v>
      </c>
      <c r="B689" s="1">
        <v>272.31</v>
      </c>
      <c r="C689" s="1">
        <v>265.34093</v>
      </c>
      <c r="D689" s="1">
        <v>0.0262645872236898</v>
      </c>
      <c r="E689" s="2">
        <f t="shared" si="1"/>
        <v>0.05612141974</v>
      </c>
    </row>
    <row r="690">
      <c r="A690" s="3">
        <v>44771.666666666664</v>
      </c>
      <c r="B690" s="1">
        <v>273.94</v>
      </c>
      <c r="C690" s="1">
        <v>263.69787</v>
      </c>
      <c r="D690" s="1">
        <v>0.038840397156033</v>
      </c>
      <c r="E690" s="2">
        <f t="shared" si="1"/>
        <v>0.05482807802</v>
      </c>
    </row>
    <row r="691">
      <c r="A691" s="3">
        <v>44771.708333333336</v>
      </c>
      <c r="B691" s="1">
        <v>273.52</v>
      </c>
      <c r="C691" s="1">
        <v>262.54794</v>
      </c>
      <c r="D691" s="1">
        <v>0.0417906916352114</v>
      </c>
      <c r="E691" s="2">
        <f t="shared" si="1"/>
        <v>0.05300555187</v>
      </c>
    </row>
    <row r="692">
      <c r="A692" s="3">
        <v>44771.75</v>
      </c>
      <c r="B692" s="1">
        <v>275.0</v>
      </c>
      <c r="C692" s="1">
        <v>261.78313</v>
      </c>
      <c r="D692" s="1">
        <v>0.0504878599319977</v>
      </c>
      <c r="E692" s="2">
        <f t="shared" si="1"/>
        <v>0.05151084173</v>
      </c>
    </row>
    <row r="693">
      <c r="A693" s="3">
        <v>44771.791666666664</v>
      </c>
      <c r="B693" s="1">
        <v>266.75</v>
      </c>
      <c r="C693" s="1">
        <v>262.33859</v>
      </c>
      <c r="D693" s="1">
        <v>0.016815711329393</v>
      </c>
      <c r="E693" s="2">
        <f t="shared" si="1"/>
        <v>0.04974582754</v>
      </c>
    </row>
    <row r="694">
      <c r="A694" s="3">
        <v>44771.833333333336</v>
      </c>
      <c r="B694" s="1">
        <v>259.4</v>
      </c>
      <c r="C694" s="1">
        <v>262.65433</v>
      </c>
      <c r="D694" s="1">
        <v>0.0123901631471296</v>
      </c>
      <c r="E694" s="2">
        <f t="shared" si="1"/>
        <v>0.04915590743</v>
      </c>
    </row>
    <row r="695">
      <c r="A695" s="3">
        <v>44771.875</v>
      </c>
      <c r="B695" s="1">
        <v>261.02</v>
      </c>
      <c r="C695" s="1">
        <v>262.55571</v>
      </c>
      <c r="D695" s="1">
        <v>0.00584908246710762</v>
      </c>
      <c r="E695" s="2">
        <f t="shared" si="1"/>
        <v>0.04814521522</v>
      </c>
    </row>
    <row r="696">
      <c r="A696" s="3">
        <v>44771.916666666664</v>
      </c>
      <c r="B696" s="1">
        <v>263.58</v>
      </c>
      <c r="C696" s="1">
        <v>262.88193</v>
      </c>
      <c r="D696" s="1">
        <v>0.00265545068084357</v>
      </c>
      <c r="E696" s="2">
        <f t="shared" si="1"/>
        <v>0.04673828374</v>
      </c>
    </row>
    <row r="697">
      <c r="A697" s="3">
        <v>44771.958333333336</v>
      </c>
      <c r="B697" s="1">
        <v>267.04</v>
      </c>
      <c r="C697" s="1">
        <v>262.57795</v>
      </c>
      <c r="D697" s="1">
        <v>0.0169932395313469</v>
      </c>
      <c r="E697" s="2">
        <f t="shared" si="1"/>
        <v>0.04595093711</v>
      </c>
    </row>
    <row r="698">
      <c r="A698" s="3">
        <v>44772.0</v>
      </c>
      <c r="B698" s="1">
        <v>277.12</v>
      </c>
      <c r="C698" s="1">
        <v>262.8073</v>
      </c>
      <c r="D698" s="1">
        <v>0.0544608159666797</v>
      </c>
      <c r="E698" s="2">
        <f t="shared" si="1"/>
        <v>0.04624320817</v>
      </c>
    </row>
    <row r="699">
      <c r="A699" s="3">
        <v>44772.041666666664</v>
      </c>
      <c r="B699" s="1">
        <v>282.47</v>
      </c>
      <c r="C699" s="1">
        <v>259.40775</v>
      </c>
      <c r="D699" s="1">
        <v>0.0889034733927571</v>
      </c>
      <c r="E699" s="2">
        <f t="shared" si="1"/>
        <v>0.04640694171</v>
      </c>
    </row>
    <row r="700">
      <c r="A700" s="3">
        <v>44772.083333333336</v>
      </c>
      <c r="B700" s="1">
        <v>281.33</v>
      </c>
      <c r="C700" s="1">
        <v>255.30014</v>
      </c>
      <c r="D700" s="1">
        <v>0.101957875933793</v>
      </c>
      <c r="E700" s="2">
        <f t="shared" si="1"/>
        <v>0.04606086667</v>
      </c>
    </row>
    <row r="701">
      <c r="A701" s="3">
        <v>44772.125</v>
      </c>
      <c r="B701" s="1">
        <v>280.95</v>
      </c>
      <c r="C701" s="1">
        <v>248.99139</v>
      </c>
      <c r="D701" s="1">
        <v>0.128352269530283</v>
      </c>
      <c r="E701" s="2">
        <f t="shared" si="1"/>
        <v>0.0462555746</v>
      </c>
    </row>
    <row r="702">
      <c r="A702" s="3">
        <v>44772.166666666664</v>
      </c>
      <c r="B702" s="1">
        <v>271.85</v>
      </c>
      <c r="C702" s="1">
        <v>244.81128</v>
      </c>
      <c r="D702" s="1">
        <v>0.11044719834805</v>
      </c>
      <c r="E702" s="2">
        <f t="shared" si="1"/>
        <v>0.04589711695</v>
      </c>
    </row>
    <row r="703">
      <c r="A703" s="3">
        <v>44772.208333333336</v>
      </c>
      <c r="B703" s="1">
        <v>261.48</v>
      </c>
      <c r="C703" s="1">
        <v>244.15598</v>
      </c>
      <c r="D703" s="1">
        <v>0.0709547232879572</v>
      </c>
      <c r="E703" s="2">
        <f t="shared" si="1"/>
        <v>0.04520984713</v>
      </c>
    </row>
    <row r="704">
      <c r="A704" s="3">
        <v>44772.25</v>
      </c>
      <c r="B704" s="1">
        <v>253.64</v>
      </c>
      <c r="C704" s="1">
        <v>244.63111</v>
      </c>
      <c r="D704" s="1">
        <v>0.036826428167701</v>
      </c>
      <c r="E704" s="2">
        <f t="shared" si="1"/>
        <v>0.04380476283</v>
      </c>
    </row>
    <row r="705">
      <c r="A705" s="3">
        <v>44772.291666666664</v>
      </c>
      <c r="B705" s="1">
        <v>250.81</v>
      </c>
      <c r="C705" s="1">
        <v>246.74601</v>
      </c>
      <c r="D705" s="1">
        <v>0.0164703372508434</v>
      </c>
      <c r="E705" s="2">
        <f t="shared" si="1"/>
        <v>0.04198792844</v>
      </c>
    </row>
    <row r="706">
      <c r="A706" s="3">
        <v>44772.333333333336</v>
      </c>
      <c r="B706" s="1">
        <v>249.76</v>
      </c>
      <c r="C706" s="1">
        <v>249.88213</v>
      </c>
      <c r="D706" s="1">
        <v>4.88750436055585E-4</v>
      </c>
      <c r="E706" s="2">
        <f t="shared" si="1"/>
        <v>0.03997318097</v>
      </c>
    </row>
    <row r="707">
      <c r="A707" s="3">
        <v>44772.375</v>
      </c>
      <c r="B707" s="1">
        <v>250.65</v>
      </c>
      <c r="C707" s="1">
        <v>253.5202</v>
      </c>
      <c r="D707" s="1">
        <v>0.0113213858303992</v>
      </c>
      <c r="E707" s="2">
        <f t="shared" si="1"/>
        <v>0.03897917839</v>
      </c>
    </row>
    <row r="708">
      <c r="A708" s="3">
        <v>44772.416666666664</v>
      </c>
      <c r="B708" s="1">
        <v>250.19</v>
      </c>
      <c r="C708" s="1">
        <v>257.54168</v>
      </c>
      <c r="D708" s="1">
        <v>0.0285455930861365</v>
      </c>
      <c r="E708" s="2">
        <f t="shared" si="1"/>
        <v>0.03920609481</v>
      </c>
    </row>
    <row r="709">
      <c r="A709" s="3">
        <v>44772.458333333336</v>
      </c>
      <c r="B709" s="1">
        <v>251.56</v>
      </c>
      <c r="C709" s="1">
        <v>261.48355</v>
      </c>
      <c r="D709" s="1">
        <v>0.037950953320008</v>
      </c>
      <c r="E709" s="2">
        <f t="shared" si="1"/>
        <v>0.04023906186</v>
      </c>
    </row>
    <row r="710">
      <c r="A710" s="3">
        <v>44772.5</v>
      </c>
      <c r="B710" s="1">
        <v>253.78</v>
      </c>
      <c r="C710" s="1">
        <v>263.05799</v>
      </c>
      <c r="D710" s="1">
        <v>0.0352697517380103</v>
      </c>
      <c r="E710" s="2">
        <f t="shared" si="1"/>
        <v>0.04064305346</v>
      </c>
    </row>
    <row r="711">
      <c r="A711" s="3">
        <v>44772.541666666664</v>
      </c>
      <c r="B711" s="1">
        <v>252.31</v>
      </c>
      <c r="C711" s="1">
        <v>264.31985</v>
      </c>
      <c r="D711" s="1">
        <v>0.0454368069594469</v>
      </c>
      <c r="E711" s="2">
        <f t="shared" si="1"/>
        <v>0.0417468938</v>
      </c>
    </row>
    <row r="712">
      <c r="A712" s="3">
        <v>44772.583333333336</v>
      </c>
      <c r="B712" s="1">
        <v>246.71</v>
      </c>
      <c r="C712" s="1">
        <v>264.6522</v>
      </c>
      <c r="D712" s="1">
        <v>0.0677953933502158</v>
      </c>
      <c r="E712" s="2">
        <f t="shared" si="1"/>
        <v>0.04363620582</v>
      </c>
    </row>
    <row r="713">
      <c r="A713" s="3">
        <v>44772.625</v>
      </c>
      <c r="B713" s="1">
        <v>245.65</v>
      </c>
      <c r="C713" s="1">
        <v>263.75294</v>
      </c>
      <c r="D713" s="1">
        <v>0.0686359742568178</v>
      </c>
      <c r="E713" s="2">
        <f t="shared" si="1"/>
        <v>0.04540168028</v>
      </c>
    </row>
    <row r="714">
      <c r="A714" s="3">
        <v>44772.666666666664</v>
      </c>
      <c r="B714" s="1">
        <v>246.04</v>
      </c>
      <c r="C714" s="1">
        <v>261.64086</v>
      </c>
      <c r="D714" s="1">
        <v>0.0596270016846756</v>
      </c>
      <c r="E714" s="2">
        <f t="shared" si="1"/>
        <v>0.0462677888</v>
      </c>
    </row>
    <row r="715">
      <c r="A715" s="3">
        <v>44772.708333333336</v>
      </c>
      <c r="B715" s="1">
        <v>250.19</v>
      </c>
      <c r="C715" s="1">
        <v>260.19604</v>
      </c>
      <c r="D715" s="1">
        <v>0.0384557735774917</v>
      </c>
      <c r="E715" s="2">
        <f t="shared" si="1"/>
        <v>0.04612883388</v>
      </c>
    </row>
    <row r="716">
      <c r="A716" s="3">
        <v>44772.75</v>
      </c>
      <c r="B716" s="1">
        <v>253.4</v>
      </c>
      <c r="C716" s="1">
        <v>259.31471</v>
      </c>
      <c r="D716" s="1">
        <v>0.022809003006424</v>
      </c>
      <c r="E716" s="2">
        <f t="shared" si="1"/>
        <v>0.04497554818</v>
      </c>
    </row>
    <row r="717">
      <c r="A717" s="3">
        <v>44772.791666666664</v>
      </c>
      <c r="B717" s="1">
        <v>255.8</v>
      </c>
      <c r="C717" s="1">
        <v>260.01288</v>
      </c>
      <c r="D717" s="1">
        <v>0.016202581964401</v>
      </c>
      <c r="E717" s="2">
        <f t="shared" si="1"/>
        <v>0.04495000112</v>
      </c>
    </row>
    <row r="718">
      <c r="A718" s="3">
        <v>44772.833333333336</v>
      </c>
      <c r="B718" s="1">
        <v>260.55</v>
      </c>
      <c r="C718" s="1">
        <v>260.55147</v>
      </c>
      <c r="D718" s="5">
        <v>5.64187951034561E-6</v>
      </c>
      <c r="E718" s="2">
        <f t="shared" si="1"/>
        <v>0.0444339794</v>
      </c>
    </row>
    <row r="719">
      <c r="A719" s="3">
        <v>44772.875</v>
      </c>
      <c r="B719" s="1">
        <v>262.19</v>
      </c>
      <c r="C719" s="1">
        <v>260.49072</v>
      </c>
      <c r="D719" s="1">
        <v>0.00652338018029965</v>
      </c>
      <c r="E719" s="2">
        <f t="shared" si="1"/>
        <v>0.04446207514</v>
      </c>
    </row>
    <row r="720">
      <c r="A720" s="3">
        <v>44772.916666666664</v>
      </c>
      <c r="B720" s="1">
        <v>255.14</v>
      </c>
      <c r="C720" s="1">
        <v>260.4846</v>
      </c>
      <c r="D720" s="1">
        <v>0.0205179116155043</v>
      </c>
      <c r="E720" s="2">
        <f t="shared" si="1"/>
        <v>0.04520634435</v>
      </c>
    </row>
    <row r="721">
      <c r="A721" s="3">
        <v>44772.958333333336</v>
      </c>
      <c r="B721" s="1">
        <v>254.95</v>
      </c>
      <c r="C721" s="1">
        <v>260.17825</v>
      </c>
      <c r="D721" s="1">
        <v>0.0200948772620309</v>
      </c>
      <c r="E721" s="2">
        <f t="shared" si="1"/>
        <v>0.04533557925</v>
      </c>
    </row>
    <row r="722">
      <c r="A722" s="3">
        <v>44773.0</v>
      </c>
      <c r="B722" s="1">
        <v>265.54</v>
      </c>
      <c r="C722" s="1">
        <v>250.46188</v>
      </c>
      <c r="D722" s="1">
        <v>0.0602012569737159</v>
      </c>
      <c r="E722" s="2">
        <f t="shared" si="1"/>
        <v>0.04557476429</v>
      </c>
    </row>
    <row r="723">
      <c r="A723" s="3">
        <v>44773.041666666664</v>
      </c>
      <c r="B723" s="1">
        <v>267.98</v>
      </c>
      <c r="C723" s="1">
        <v>247.4801</v>
      </c>
      <c r="D723" s="1">
        <v>0.082834539019501</v>
      </c>
      <c r="E723" s="2">
        <f t="shared" si="1"/>
        <v>0.04532189203</v>
      </c>
    </row>
    <row r="724">
      <c r="A724" s="3">
        <v>44773.083333333336</v>
      </c>
      <c r="B724" s="1">
        <v>267.6</v>
      </c>
      <c r="C724" s="1">
        <v>243.75665</v>
      </c>
      <c r="D724" s="1">
        <v>0.0978162031682008</v>
      </c>
      <c r="E724" s="2">
        <f t="shared" si="1"/>
        <v>0.04514932233</v>
      </c>
    </row>
    <row r="725">
      <c r="A725" s="3">
        <v>44773.125</v>
      </c>
      <c r="B725" s="1">
        <v>249.94</v>
      </c>
      <c r="C725" s="1">
        <v>238.42236</v>
      </c>
      <c r="D725" s="1">
        <v>0.0483077174473065</v>
      </c>
      <c r="E725" s="2">
        <f t="shared" si="1"/>
        <v>0.04181413266</v>
      </c>
    </row>
    <row r="726">
      <c r="A726" s="3">
        <v>44773.166666666664</v>
      </c>
      <c r="B726" s="1">
        <v>245.45</v>
      </c>
      <c r="C726" s="1">
        <v>234.79852</v>
      </c>
      <c r="D726" s="1">
        <v>0.0453643404566604</v>
      </c>
      <c r="E726" s="2">
        <f t="shared" si="1"/>
        <v>0.03910234691</v>
      </c>
    </row>
    <row r="727">
      <c r="A727" s="3">
        <v>44773.208333333336</v>
      </c>
      <c r="B727" s="1">
        <v>238.43</v>
      </c>
      <c r="C727" s="1">
        <v>234.56104</v>
      </c>
      <c r="D727" s="1">
        <v>0.0164944698403452</v>
      </c>
      <c r="E727" s="2">
        <f t="shared" si="1"/>
        <v>0.03683316969</v>
      </c>
    </row>
    <row r="728">
      <c r="A728" s="3">
        <v>44773.25</v>
      </c>
      <c r="B728" s="1">
        <v>231.07</v>
      </c>
      <c r="C728" s="1">
        <v>235.45513</v>
      </c>
      <c r="D728" s="1">
        <v>0.0186240580105432</v>
      </c>
      <c r="E728" s="2">
        <f t="shared" si="1"/>
        <v>0.0360747376</v>
      </c>
    </row>
    <row r="729">
      <c r="A729" s="3">
        <v>44773.291666666664</v>
      </c>
      <c r="B729" s="1">
        <v>225.56</v>
      </c>
      <c r="C729" s="1">
        <v>237.70124</v>
      </c>
      <c r="D729" s="1">
        <v>0.0510777310206712</v>
      </c>
      <c r="E729" s="2">
        <f t="shared" si="1"/>
        <v>0.03751671234</v>
      </c>
    </row>
    <row r="730">
      <c r="A730" s="3">
        <v>44773.333333333336</v>
      </c>
      <c r="B730" s="1">
        <v>221.64</v>
      </c>
      <c r="C730" s="1">
        <v>240.56423</v>
      </c>
      <c r="D730" s="1">
        <v>0.0786660178032287</v>
      </c>
      <c r="E730" s="2">
        <f t="shared" si="1"/>
        <v>0.04077409848</v>
      </c>
    </row>
    <row r="731">
      <c r="A731" s="3">
        <v>44773.375</v>
      </c>
      <c r="B731" s="1">
        <v>227.01</v>
      </c>
      <c r="C731" s="1">
        <v>243.86665</v>
      </c>
      <c r="D731" s="1">
        <v>0.0691224076764904</v>
      </c>
      <c r="E731" s="2">
        <f t="shared" si="1"/>
        <v>0.04318247439</v>
      </c>
    </row>
    <row r="732">
      <c r="A732" s="3">
        <v>44773.416666666664</v>
      </c>
      <c r="B732" s="1">
        <v>225.52</v>
      </c>
      <c r="C732" s="1">
        <v>247.02604</v>
      </c>
      <c r="D732" s="1">
        <v>0.0870598095650158</v>
      </c>
      <c r="E732" s="2">
        <f t="shared" si="1"/>
        <v>0.04562056674</v>
      </c>
    </row>
    <row r="733">
      <c r="A733" s="3">
        <v>44773.458333333336</v>
      </c>
      <c r="B733" s="1">
        <v>224.37</v>
      </c>
      <c r="C733" s="1">
        <v>250.27355</v>
      </c>
      <c r="D733" s="1">
        <v>0.103500949261318</v>
      </c>
      <c r="E733" s="2">
        <f t="shared" si="1"/>
        <v>0.04835181657</v>
      </c>
    </row>
    <row r="734">
      <c r="A734" s="3">
        <v>44773.5</v>
      </c>
      <c r="B734" s="1">
        <v>227.24</v>
      </c>
      <c r="C734" s="1">
        <v>251.82725</v>
      </c>
      <c r="D734" s="1">
        <v>0.097635382985757</v>
      </c>
      <c r="E734" s="2">
        <f t="shared" si="1"/>
        <v>0.05095038454</v>
      </c>
    </row>
    <row r="735">
      <c r="A735" s="3">
        <v>44773.541666666664</v>
      </c>
      <c r="B735" s="1">
        <v>230.62</v>
      </c>
      <c r="C735" s="1">
        <v>253.16225</v>
      </c>
      <c r="D735" s="1">
        <v>0.0890426989015937</v>
      </c>
      <c r="E735" s="2">
        <f t="shared" si="1"/>
        <v>0.0527672967</v>
      </c>
    </row>
    <row r="736">
      <c r="A736" s="3">
        <v>44773.583333333336</v>
      </c>
      <c r="B736" s="1">
        <v>229.75</v>
      </c>
      <c r="C736" s="1">
        <v>253.57543</v>
      </c>
      <c r="D736" s="1">
        <v>0.0939579595704521</v>
      </c>
      <c r="E736" s="2">
        <f t="shared" si="1"/>
        <v>0.05385740363</v>
      </c>
    </row>
    <row r="737">
      <c r="A737" s="3">
        <v>44773.625</v>
      </c>
      <c r="B737" s="1">
        <v>237.02</v>
      </c>
      <c r="C737" s="1">
        <v>253.02197</v>
      </c>
      <c r="D737" s="1">
        <v>0.0632434013536453</v>
      </c>
      <c r="E737" s="2">
        <f t="shared" si="1"/>
        <v>0.05363271309</v>
      </c>
    </row>
    <row r="738">
      <c r="A738" s="3">
        <v>44773.666666666664</v>
      </c>
      <c r="B738" s="1">
        <v>248.69</v>
      </c>
      <c r="C738" s="1">
        <v>251.72223</v>
      </c>
      <c r="D738" s="1">
        <v>0.0120459365070776</v>
      </c>
      <c r="E738" s="2">
        <f t="shared" si="1"/>
        <v>0.05165016871</v>
      </c>
    </row>
    <row r="739">
      <c r="A739" s="3">
        <v>44773.708333333336</v>
      </c>
      <c r="B739" s="1">
        <v>258.17</v>
      </c>
      <c r="C739" s="1">
        <v>250.70194</v>
      </c>
      <c r="D739" s="1">
        <v>0.0297886007583348</v>
      </c>
      <c r="E739" s="2">
        <f t="shared" si="1"/>
        <v>0.05128903651</v>
      </c>
    </row>
    <row r="740">
      <c r="A740" s="3">
        <v>44773.75</v>
      </c>
      <c r="B740" s="1">
        <v>265.33</v>
      </c>
      <c r="C740" s="1">
        <v>249.94949</v>
      </c>
      <c r="D740" s="1">
        <v>0.0615344724248086</v>
      </c>
      <c r="E740" s="2">
        <f t="shared" si="1"/>
        <v>0.05290259774</v>
      </c>
    </row>
    <row r="741">
      <c r="A741" s="3">
        <v>44773.791666666664</v>
      </c>
      <c r="B741" s="1">
        <v>270.5</v>
      </c>
      <c r="C741" s="1">
        <v>250.49373</v>
      </c>
      <c r="D741" s="1">
        <v>0.0798673483763446</v>
      </c>
      <c r="E741" s="6">
        <f t="shared" si="1"/>
        <v>0.05555529634</v>
      </c>
    </row>
    <row r="742">
      <c r="A742" s="3">
        <v>44773.833333333336</v>
      </c>
      <c r="B742" s="1">
        <v>278.6</v>
      </c>
      <c r="C742" s="1">
        <v>250.8892</v>
      </c>
      <c r="D742" s="1">
        <v>0.110450350194428</v>
      </c>
      <c r="E742" s="2">
        <f t="shared" si="1"/>
        <v>0.06015715918</v>
      </c>
    </row>
    <row r="743">
      <c r="A743" s="3">
        <v>44773.875</v>
      </c>
      <c r="B743" s="1">
        <v>274.11</v>
      </c>
      <c r="C743" s="1">
        <v>250.81651</v>
      </c>
      <c r="D743" s="1">
        <v>0.0928706407724117</v>
      </c>
      <c r="E743" s="2">
        <f t="shared" si="1"/>
        <v>0.06375496171</v>
      </c>
    </row>
    <row r="744">
      <c r="A744" s="3">
        <v>44773.916666666664</v>
      </c>
      <c r="B744" s="1">
        <v>270.94</v>
      </c>
      <c r="C744" s="1">
        <v>250.42306</v>
      </c>
      <c r="D744" s="1">
        <v>0.0819291162722794</v>
      </c>
      <c r="E744" s="2">
        <f t="shared" si="1"/>
        <v>0.0663137619</v>
      </c>
    </row>
    <row r="745">
      <c r="A745" s="3">
        <v>44773.958333333336</v>
      </c>
      <c r="B745" s="1">
        <v>269.85</v>
      </c>
      <c r="C745" s="1">
        <v>250.01079</v>
      </c>
      <c r="D745" s="1">
        <v>0.0793534151066041</v>
      </c>
      <c r="E745" s="2">
        <f t="shared" si="1"/>
        <v>0.06878286764</v>
      </c>
    </row>
    <row r="746">
      <c r="A746" s="3">
        <v>44774.0</v>
      </c>
      <c r="B746" s="1">
        <v>275.39</v>
      </c>
      <c r="C746" s="1">
        <v>263.29932</v>
      </c>
      <c r="D746" s="1">
        <v>0.0459199059078464</v>
      </c>
      <c r="E746" s="2">
        <f t="shared" si="1"/>
        <v>0.06818781135</v>
      </c>
    </row>
    <row r="747">
      <c r="A747" s="3">
        <v>44774.041666666664</v>
      </c>
      <c r="B747" s="1">
        <v>278.55</v>
      </c>
      <c r="C747" s="1">
        <v>259.58617</v>
      </c>
      <c r="D747" s="1">
        <v>0.0730540845068904</v>
      </c>
      <c r="E747" s="2">
        <f t="shared" si="1"/>
        <v>0.06778029241</v>
      </c>
    </row>
    <row r="748">
      <c r="A748" s="3">
        <v>44774.083333333336</v>
      </c>
      <c r="B748" s="1">
        <v>283.29</v>
      </c>
      <c r="C748" s="1">
        <v>254.84594</v>
      </c>
      <c r="D748" s="1">
        <v>0.111612764951248</v>
      </c>
      <c r="E748" s="2">
        <f t="shared" si="1"/>
        <v>0.06835514915</v>
      </c>
    </row>
    <row r="749">
      <c r="A749" s="3">
        <v>44774.125</v>
      </c>
      <c r="B749" s="1">
        <v>275.57</v>
      </c>
      <c r="C749" s="1">
        <v>247.83143</v>
      </c>
      <c r="D749" s="1">
        <v>0.11192515009093</v>
      </c>
      <c r="E749" s="2">
        <f t="shared" si="1"/>
        <v>0.07100587551</v>
      </c>
    </row>
    <row r="750">
      <c r="A750" s="3">
        <v>44774.166666666664</v>
      </c>
      <c r="B750" s="1">
        <v>266.17</v>
      </c>
      <c r="C750" s="1">
        <v>242.82319</v>
      </c>
      <c r="D750" s="1">
        <v>0.0961473654966809</v>
      </c>
      <c r="E750" s="2">
        <f t="shared" si="1"/>
        <v>0.07312183489</v>
      </c>
    </row>
    <row r="751">
      <c r="A751" s="3">
        <v>44774.208333333336</v>
      </c>
      <c r="B751" s="1">
        <v>257.76</v>
      </c>
      <c r="C751" s="1">
        <v>241.34093</v>
      </c>
      <c r="D751" s="1">
        <v>0.0680326789160877</v>
      </c>
      <c r="E751" s="2">
        <f t="shared" si="1"/>
        <v>0.07526926027</v>
      </c>
    </row>
    <row r="752">
      <c r="A752" s="3">
        <v>44774.25</v>
      </c>
      <c r="B752" s="1">
        <v>249.31</v>
      </c>
      <c r="C752" s="1">
        <v>241.05364</v>
      </c>
      <c r="D752" s="1">
        <v>0.034251131822776</v>
      </c>
      <c r="E752" s="2">
        <f t="shared" si="1"/>
        <v>0.07592038834</v>
      </c>
    </row>
    <row r="753">
      <c r="A753" s="3">
        <v>44774.291666666664</v>
      </c>
      <c r="B753" s="1">
        <v>245.59</v>
      </c>
      <c r="C753" s="1">
        <v>242.62148</v>
      </c>
      <c r="D753" s="1">
        <v>0.0122351903879244</v>
      </c>
      <c r="E753" s="2">
        <f t="shared" si="1"/>
        <v>0.07430194915</v>
      </c>
    </row>
    <row r="754">
      <c r="A754" s="3">
        <v>44774.333333333336</v>
      </c>
      <c r="B754" s="1">
        <v>245.98</v>
      </c>
      <c r="C754" s="1">
        <v>245.54757</v>
      </c>
      <c r="D754" s="1">
        <v>0.00176108442042404</v>
      </c>
      <c r="E754" s="2">
        <f t="shared" si="1"/>
        <v>0.07109757693</v>
      </c>
    </row>
    <row r="755">
      <c r="A755" s="3">
        <v>44774.375</v>
      </c>
      <c r="B755" s="1">
        <v>248.17</v>
      </c>
      <c r="C755" s="1">
        <v>249.40672</v>
      </c>
      <c r="D755" s="1">
        <v>0.00495864746547334</v>
      </c>
      <c r="E755" s="2">
        <f t="shared" si="1"/>
        <v>0.06842408692</v>
      </c>
    </row>
    <row r="756">
      <c r="A756" s="3">
        <v>44774.416666666664</v>
      </c>
      <c r="B756" s="1">
        <v>250.65</v>
      </c>
      <c r="C756" s="1">
        <v>253.93668</v>
      </c>
      <c r="D756" s="1">
        <v>0.0129429115951267</v>
      </c>
      <c r="E756" s="2">
        <f t="shared" si="1"/>
        <v>0.06533588284</v>
      </c>
    </row>
    <row r="757">
      <c r="A757" s="3">
        <v>44774.458333333336</v>
      </c>
      <c r="B757" s="1">
        <v>257.83</v>
      </c>
      <c r="C757" s="1">
        <v>258.72236</v>
      </c>
      <c r="D757" s="1">
        <v>0.00344910273700346</v>
      </c>
      <c r="E757" s="2">
        <f t="shared" si="1"/>
        <v>0.0611670559</v>
      </c>
    </row>
    <row r="758">
      <c r="A758" s="3">
        <v>44774.5</v>
      </c>
      <c r="B758" s="1">
        <v>266.69</v>
      </c>
      <c r="C758" s="1">
        <v>261.2441</v>
      </c>
      <c r="D758" s="1">
        <v>0.0208460210201876</v>
      </c>
      <c r="E758" s="2">
        <f t="shared" si="1"/>
        <v>0.05796749915</v>
      </c>
    </row>
    <row r="759">
      <c r="A759" s="3">
        <v>44774.541666666664</v>
      </c>
      <c r="B759" s="1">
        <v>271.25</v>
      </c>
      <c r="C759" s="1">
        <v>263.18391</v>
      </c>
      <c r="D759" s="1">
        <v>0.0306481121889251</v>
      </c>
      <c r="E759" s="2">
        <f t="shared" si="1"/>
        <v>0.05553439137</v>
      </c>
    </row>
    <row r="760">
      <c r="A760" s="3">
        <v>44774.583333333336</v>
      </c>
      <c r="B760" s="1">
        <v>270.56</v>
      </c>
      <c r="C760" s="1">
        <v>264.03362</v>
      </c>
      <c r="D760" s="1">
        <v>0.0247179885652441</v>
      </c>
      <c r="E760" s="2">
        <f t="shared" si="1"/>
        <v>0.05264939258</v>
      </c>
    </row>
    <row r="761">
      <c r="A761" s="3">
        <v>44774.625</v>
      </c>
      <c r="B761" s="1">
        <v>267.23</v>
      </c>
      <c r="C761" s="1">
        <v>263.45131</v>
      </c>
      <c r="D761" s="1">
        <v>0.0143430298372782</v>
      </c>
      <c r="E761" s="2">
        <f t="shared" si="1"/>
        <v>0.0506118771</v>
      </c>
    </row>
    <row r="762">
      <c r="A762" s="3">
        <v>44774.666666666664</v>
      </c>
      <c r="B762" s="1">
        <v>272.25</v>
      </c>
      <c r="C762" s="1">
        <v>261.50242</v>
      </c>
      <c r="D762" s="1">
        <v>0.0410993519677562</v>
      </c>
      <c r="E762" s="2">
        <f t="shared" si="1"/>
        <v>0.05182243607</v>
      </c>
    </row>
    <row r="763">
      <c r="A763" s="3">
        <v>44774.708333333336</v>
      </c>
      <c r="B763" s="1">
        <v>278.08</v>
      </c>
      <c r="C763" s="1">
        <v>260.01083</v>
      </c>
      <c r="D763" s="1">
        <v>0.0694939130035467</v>
      </c>
      <c r="E763" s="2">
        <f t="shared" si="1"/>
        <v>0.05347682408</v>
      </c>
    </row>
    <row r="764">
      <c r="A764" s="3">
        <v>44774.75</v>
      </c>
      <c r="B764" s="1">
        <v>283.22</v>
      </c>
      <c r="C764" s="1">
        <v>259.03684</v>
      </c>
      <c r="D764" s="1">
        <v>0.0933579949477458</v>
      </c>
      <c r="E764" s="2">
        <f t="shared" si="1"/>
        <v>0.05480280419</v>
      </c>
    </row>
    <row r="765">
      <c r="A765" s="3">
        <v>44774.791666666664</v>
      </c>
      <c r="B765" s="1">
        <v>284.9</v>
      </c>
      <c r="C765" s="1">
        <v>259.62503</v>
      </c>
      <c r="D765" s="1">
        <v>0.0973518231273772</v>
      </c>
      <c r="E765" s="2">
        <f t="shared" si="1"/>
        <v>0.05553132397</v>
      </c>
    </row>
    <row r="766">
      <c r="A766" s="3">
        <v>44774.833333333336</v>
      </c>
      <c r="B766" s="1">
        <v>278.5</v>
      </c>
      <c r="C766" s="1">
        <v>260.13082</v>
      </c>
      <c r="D766" s="1">
        <v>0.0706151620173264</v>
      </c>
      <c r="E766" s="2">
        <f t="shared" si="1"/>
        <v>0.05387152446</v>
      </c>
    </row>
    <row r="767">
      <c r="A767" s="3">
        <v>44774.875</v>
      </c>
      <c r="B767" s="1">
        <v>269.24</v>
      </c>
      <c r="C767" s="1">
        <v>260.25359</v>
      </c>
      <c r="D767" s="1">
        <v>0.0345294372308179</v>
      </c>
      <c r="E767" s="2">
        <f t="shared" si="1"/>
        <v>0.05144064098</v>
      </c>
    </row>
    <row r="768">
      <c r="A768" s="3">
        <v>44774.916666666664</v>
      </c>
      <c r="B768" s="1">
        <v>265.8</v>
      </c>
      <c r="C768" s="1">
        <v>260.54021</v>
      </c>
      <c r="D768" s="1">
        <v>0.0201880162758754</v>
      </c>
      <c r="E768" s="2">
        <f t="shared" si="1"/>
        <v>0.04886809515</v>
      </c>
    </row>
    <row r="769">
      <c r="A769" s="3">
        <v>44774.958333333336</v>
      </c>
      <c r="B769" s="1">
        <v>268.01</v>
      </c>
      <c r="C769" s="1">
        <v>260.41899</v>
      </c>
      <c r="D769" s="1">
        <v>0.0291492183423335</v>
      </c>
      <c r="E769" s="2">
        <f t="shared" si="1"/>
        <v>0.04677625362</v>
      </c>
    </row>
    <row r="770">
      <c r="A770" s="3">
        <v>44775.0</v>
      </c>
      <c r="B770" s="1">
        <v>278.29</v>
      </c>
      <c r="C770" s="1">
        <v>266.28987</v>
      </c>
      <c r="D770" s="1">
        <v>0.0450641625984496</v>
      </c>
      <c r="E770" s="2">
        <f t="shared" si="1"/>
        <v>0.04674059765</v>
      </c>
    </row>
    <row r="771">
      <c r="A771" s="3">
        <v>44775.041666666664</v>
      </c>
      <c r="B771" s="1">
        <v>286.0</v>
      </c>
      <c r="C771" s="1">
        <v>261.95</v>
      </c>
      <c r="D771" s="1">
        <v>0.0918114143920596</v>
      </c>
      <c r="E771" s="2">
        <f t="shared" si="1"/>
        <v>0.04752215306</v>
      </c>
    </row>
    <row r="772">
      <c r="A772" s="3">
        <v>44775.083333333336</v>
      </c>
      <c r="B772" s="1">
        <v>280.5</v>
      </c>
      <c r="C772" s="1">
        <v>256.40373</v>
      </c>
      <c r="D772" s="1">
        <v>0.0939778450180892</v>
      </c>
      <c r="E772" s="2">
        <f t="shared" si="1"/>
        <v>0.04678736473</v>
      </c>
    </row>
    <row r="773">
      <c r="A773" s="3">
        <v>44775.125</v>
      </c>
      <c r="B773" s="1">
        <v>268.72</v>
      </c>
      <c r="C773" s="1">
        <v>248.48219</v>
      </c>
      <c r="D773" s="1">
        <v>0.0814457164917937</v>
      </c>
      <c r="E773" s="2">
        <f t="shared" si="1"/>
        <v>0.04551738833</v>
      </c>
    </row>
    <row r="774">
      <c r="A774" s="3">
        <v>44775.166666666664</v>
      </c>
      <c r="B774" s="1">
        <v>259.62</v>
      </c>
      <c r="C774" s="1">
        <v>242.65532</v>
      </c>
      <c r="D774" s="1">
        <v>0.0699126645976688</v>
      </c>
      <c r="E774" s="2">
        <f t="shared" si="1"/>
        <v>0.04442427579</v>
      </c>
    </row>
    <row r="775">
      <c r="A775" s="3">
        <v>44775.208333333336</v>
      </c>
      <c r="B775" s="1">
        <v>249.72</v>
      </c>
      <c r="C775" s="1">
        <v>240.41773</v>
      </c>
      <c r="D775" s="1">
        <v>0.0386921130983143</v>
      </c>
      <c r="E775" s="2">
        <f t="shared" si="1"/>
        <v>0.04320175221</v>
      </c>
    </row>
    <row r="776">
      <c r="A776" s="3">
        <v>44775.25</v>
      </c>
      <c r="B776" s="1">
        <v>242.11</v>
      </c>
      <c r="C776" s="1">
        <v>239.52257</v>
      </c>
      <c r="D776" s="1">
        <v>0.0108024475522286</v>
      </c>
      <c r="E776" s="2">
        <f t="shared" si="1"/>
        <v>0.0422247237</v>
      </c>
    </row>
    <row r="777">
      <c r="A777" s="3">
        <v>44775.291666666664</v>
      </c>
      <c r="B777" s="1">
        <v>242.74</v>
      </c>
      <c r="C777" s="1">
        <v>240.74202</v>
      </c>
      <c r="D777" s="1">
        <v>0.00829925743748437</v>
      </c>
      <c r="E777" s="2">
        <f t="shared" si="1"/>
        <v>0.0420607265</v>
      </c>
    </row>
    <row r="778">
      <c r="A778" s="3">
        <v>44775.333333333336</v>
      </c>
      <c r="B778" s="1">
        <v>243.37</v>
      </c>
      <c r="C778" s="1">
        <v>243.62601</v>
      </c>
      <c r="D778" s="1">
        <v>0.00105083196987055</v>
      </c>
      <c r="E778" s="2">
        <f t="shared" si="1"/>
        <v>0.04203113264</v>
      </c>
    </row>
    <row r="779">
      <c r="A779" s="3">
        <v>44775.375</v>
      </c>
      <c r="B779" s="1">
        <v>242.72</v>
      </c>
      <c r="C779" s="1">
        <v>247.80573</v>
      </c>
      <c r="D779" s="1">
        <v>0.0205230524734033</v>
      </c>
      <c r="E779" s="2">
        <f t="shared" si="1"/>
        <v>0.04267964952</v>
      </c>
    </row>
    <row r="780">
      <c r="A780" s="3">
        <v>44775.416666666664</v>
      </c>
      <c r="B780" s="1">
        <v>246.41</v>
      </c>
      <c r="C780" s="1">
        <v>253.00309</v>
      </c>
      <c r="D780" s="1">
        <v>0.0260593259947931</v>
      </c>
      <c r="E780" s="2">
        <f t="shared" si="1"/>
        <v>0.04322616679</v>
      </c>
    </row>
    <row r="781">
      <c r="A781" s="3">
        <v>44775.458333333336</v>
      </c>
      <c r="B781" s="1">
        <v>255.38</v>
      </c>
      <c r="C781" s="1">
        <v>258.68943</v>
      </c>
      <c r="D781" s="1">
        <v>0.0127930623218738</v>
      </c>
      <c r="E781" s="2">
        <f t="shared" si="1"/>
        <v>0.04361549844</v>
      </c>
    </row>
    <row r="782">
      <c r="A782" s="3">
        <v>44775.5</v>
      </c>
      <c r="B782" s="1">
        <v>264.13</v>
      </c>
      <c r="C782" s="1">
        <v>261.97477</v>
      </c>
      <c r="D782" s="1">
        <v>0.00822686093015757</v>
      </c>
      <c r="E782" s="2">
        <f t="shared" si="1"/>
        <v>0.0430897001</v>
      </c>
    </row>
    <row r="783">
      <c r="A783" s="3">
        <v>44775.541666666664</v>
      </c>
      <c r="B783" s="1">
        <v>269.86</v>
      </c>
      <c r="C783" s="1">
        <v>264.51627</v>
      </c>
      <c r="D783" s="1">
        <v>0.0202018953314289</v>
      </c>
      <c r="E783" s="2">
        <f t="shared" si="1"/>
        <v>0.04265444106</v>
      </c>
    </row>
    <row r="784">
      <c r="A784" s="3">
        <v>44775.583333333336</v>
      </c>
      <c r="B784" s="1">
        <v>272.96</v>
      </c>
      <c r="C784" s="1">
        <v>265.94337</v>
      </c>
      <c r="D784" s="1">
        <v>0.0263839252695036</v>
      </c>
      <c r="E784" s="2">
        <f t="shared" si="1"/>
        <v>0.04272385509</v>
      </c>
    </row>
    <row r="785">
      <c r="A785" s="3">
        <v>44775.625</v>
      </c>
      <c r="B785" s="1">
        <v>272.74</v>
      </c>
      <c r="C785" s="1">
        <v>265.76061</v>
      </c>
      <c r="D785" s="1">
        <v>0.0262619430321145</v>
      </c>
      <c r="E785" s="2">
        <f t="shared" si="1"/>
        <v>0.04322047648</v>
      </c>
    </row>
    <row r="786">
      <c r="A786" s="3">
        <v>44775.666666666664</v>
      </c>
      <c r="B786" s="1">
        <v>278.55</v>
      </c>
      <c r="C786" s="1">
        <v>264.02117</v>
      </c>
      <c r="D786" s="1">
        <v>0.0550290342247935</v>
      </c>
      <c r="E786" s="2">
        <f t="shared" si="1"/>
        <v>0.0438008799</v>
      </c>
    </row>
    <row r="787">
      <c r="A787" s="3">
        <v>44775.708333333336</v>
      </c>
      <c r="B787" s="1">
        <v>285.05</v>
      </c>
      <c r="C787" s="1">
        <v>262.69922</v>
      </c>
      <c r="D787" s="1">
        <v>0.0850812575690174</v>
      </c>
      <c r="E787" s="2">
        <f t="shared" si="1"/>
        <v>0.04445035259</v>
      </c>
    </row>
    <row r="788">
      <c r="A788" s="3">
        <v>44775.75</v>
      </c>
      <c r="B788" s="1">
        <v>289.1</v>
      </c>
      <c r="C788" s="1">
        <v>261.80333</v>
      </c>
      <c r="D788" s="1">
        <v>0.104264029032785</v>
      </c>
      <c r="E788" s="2">
        <f t="shared" si="1"/>
        <v>0.04490477068</v>
      </c>
    </row>
    <row r="789">
      <c r="A789" s="3">
        <v>44775.791666666664</v>
      </c>
      <c r="B789" s="1">
        <v>285.08</v>
      </c>
      <c r="C789" s="1">
        <v>262.33657</v>
      </c>
      <c r="D789" s="1">
        <v>0.0866956139588163</v>
      </c>
      <c r="E789" s="2">
        <f t="shared" si="1"/>
        <v>0.04446076197</v>
      </c>
    </row>
    <row r="790">
      <c r="A790" s="3">
        <v>44775.833333333336</v>
      </c>
      <c r="B790" s="1">
        <v>276.45</v>
      </c>
      <c r="C790" s="1">
        <v>262.6986</v>
      </c>
      <c r="D790" s="1">
        <v>0.0523466817105229</v>
      </c>
      <c r="E790" s="2">
        <f t="shared" si="1"/>
        <v>0.04369957529</v>
      </c>
    </row>
    <row r="791">
      <c r="A791" s="3">
        <v>44775.875</v>
      </c>
      <c r="B791" s="1">
        <v>275.01</v>
      </c>
      <c r="C791" s="1">
        <v>262.7393</v>
      </c>
      <c r="D791" s="1">
        <v>0.0467029485120801</v>
      </c>
      <c r="E791" s="2">
        <f t="shared" si="1"/>
        <v>0.04420680492</v>
      </c>
    </row>
    <row r="792">
      <c r="A792" s="3">
        <v>44775.916666666664</v>
      </c>
      <c r="B792" s="1">
        <v>273.69</v>
      </c>
      <c r="C792" s="1">
        <v>263.15142</v>
      </c>
      <c r="D792" s="1">
        <v>0.0400475893308879</v>
      </c>
      <c r="E792" s="2">
        <f t="shared" si="1"/>
        <v>0.04503428713</v>
      </c>
    </row>
    <row r="793">
      <c r="A793" s="3">
        <v>44775.958333333336</v>
      </c>
      <c r="B793" s="1">
        <v>278.67</v>
      </c>
      <c r="C793" s="1">
        <v>262.87114</v>
      </c>
      <c r="D793" s="1">
        <v>0.0601011583089721</v>
      </c>
      <c r="E793" s="2">
        <f t="shared" si="1"/>
        <v>0.0463239513</v>
      </c>
    </row>
    <row r="794">
      <c r="A794" s="3">
        <v>44776.0</v>
      </c>
      <c r="B794" s="1">
        <v>284.0</v>
      </c>
      <c r="C794" s="1">
        <v>270.90302</v>
      </c>
      <c r="D794" s="1">
        <v>0.04834564044358</v>
      </c>
      <c r="E794" s="2">
        <f t="shared" si="1"/>
        <v>0.04646067954</v>
      </c>
    </row>
    <row r="795">
      <c r="A795" s="3">
        <v>44776.041666666664</v>
      </c>
      <c r="B795" s="1">
        <v>294.58</v>
      </c>
      <c r="C795" s="1">
        <v>267.01956</v>
      </c>
      <c r="D795" s="1">
        <v>0.103215060349885</v>
      </c>
      <c r="E795" s="2">
        <f t="shared" si="1"/>
        <v>0.04693583146</v>
      </c>
    </row>
    <row r="796">
      <c r="A796" s="3">
        <v>44776.083333333336</v>
      </c>
      <c r="B796" s="1">
        <v>295.93</v>
      </c>
      <c r="C796" s="1">
        <v>261.8783</v>
      </c>
      <c r="D796" s="1">
        <v>0.130028719447162</v>
      </c>
      <c r="E796" s="2">
        <f t="shared" si="1"/>
        <v>0.04843795122</v>
      </c>
    </row>
    <row r="797">
      <c r="A797" s="3">
        <v>44776.125</v>
      </c>
      <c r="B797" s="1">
        <v>286.71</v>
      </c>
      <c r="C797" s="1">
        <v>254.09415</v>
      </c>
      <c r="D797" s="1">
        <v>0.128361278683511</v>
      </c>
      <c r="E797" s="2">
        <f t="shared" si="1"/>
        <v>0.05039276632</v>
      </c>
    </row>
    <row r="798">
      <c r="A798" s="3">
        <v>44776.166666666664</v>
      </c>
      <c r="B798" s="1">
        <v>276.86</v>
      </c>
      <c r="C798" s="1">
        <v>248.24467</v>
      </c>
      <c r="D798" s="1">
        <v>0.115270672276669</v>
      </c>
      <c r="E798" s="2">
        <f t="shared" si="1"/>
        <v>0.0522826833</v>
      </c>
    </row>
    <row r="799">
      <c r="A799" s="3">
        <v>44776.208333333336</v>
      </c>
      <c r="B799" s="1">
        <v>269.4</v>
      </c>
      <c r="C799" s="1">
        <v>245.66202</v>
      </c>
      <c r="D799" s="1">
        <v>0.096628611944166</v>
      </c>
      <c r="E799" s="2">
        <f t="shared" si="1"/>
        <v>0.05469670409</v>
      </c>
    </row>
    <row r="800">
      <c r="A800" s="3">
        <v>44776.25</v>
      </c>
      <c r="B800" s="1">
        <v>267.33</v>
      </c>
      <c r="C800" s="1">
        <v>244.18434</v>
      </c>
      <c r="D800" s="1">
        <v>0.0947876510016981</v>
      </c>
      <c r="E800" s="2">
        <f t="shared" si="1"/>
        <v>0.05819608756</v>
      </c>
    </row>
    <row r="801">
      <c r="A801" s="3">
        <v>44776.291666666664</v>
      </c>
      <c r="B801" s="1">
        <v>261.26</v>
      </c>
      <c r="C801" s="1">
        <v>244.64128</v>
      </c>
      <c r="D801" s="1">
        <v>0.0679309722382093</v>
      </c>
      <c r="E801" s="2">
        <f t="shared" si="1"/>
        <v>0.06068074235</v>
      </c>
    </row>
    <row r="802">
      <c r="A802" s="3">
        <v>44776.333333333336</v>
      </c>
      <c r="B802" s="1">
        <v>257.84</v>
      </c>
      <c r="C802" s="1">
        <v>246.9708</v>
      </c>
      <c r="D802" s="1">
        <v>0.0440100611084386</v>
      </c>
      <c r="E802" s="2">
        <f t="shared" si="1"/>
        <v>0.06247071023</v>
      </c>
    </row>
    <row r="803">
      <c r="A803" s="3">
        <v>44776.375</v>
      </c>
      <c r="B803" s="1">
        <v>257.22</v>
      </c>
      <c r="C803" s="1">
        <v>250.80071</v>
      </c>
      <c r="D803" s="1">
        <v>0.0255951827249612</v>
      </c>
      <c r="E803" s="2">
        <f t="shared" si="1"/>
        <v>0.06268204899</v>
      </c>
    </row>
    <row r="804">
      <c r="A804" s="3">
        <v>44776.416666666664</v>
      </c>
      <c r="B804" s="1">
        <v>261.75</v>
      </c>
      <c r="C804" s="1">
        <v>256.05171</v>
      </c>
      <c r="D804" s="1">
        <v>0.0222544500874451</v>
      </c>
      <c r="E804" s="2">
        <f t="shared" si="1"/>
        <v>0.06252351249</v>
      </c>
    </row>
    <row r="805">
      <c r="A805" s="3">
        <v>44776.458333333336</v>
      </c>
      <c r="B805" s="1">
        <v>266.19</v>
      </c>
      <c r="C805" s="1">
        <v>262.01734</v>
      </c>
      <c r="D805" s="1">
        <v>0.0159251292299967</v>
      </c>
      <c r="E805" s="2">
        <f t="shared" si="1"/>
        <v>0.06265401528</v>
      </c>
    </row>
    <row r="806">
      <c r="A806" s="3">
        <v>44776.5</v>
      </c>
      <c r="B806" s="1">
        <v>271.32</v>
      </c>
      <c r="C806" s="1">
        <v>265.58909</v>
      </c>
      <c r="D806" s="1">
        <v>0.0215781077453143</v>
      </c>
      <c r="E806" s="2">
        <f t="shared" si="1"/>
        <v>0.06321031723</v>
      </c>
    </row>
    <row r="807">
      <c r="A807" s="3">
        <v>44776.541666666664</v>
      </c>
      <c r="B807" s="1">
        <v>270.82</v>
      </c>
      <c r="C807" s="1">
        <v>268.41211</v>
      </c>
      <c r="D807" s="1">
        <v>0.00897086945890783</v>
      </c>
      <c r="E807" s="2">
        <f t="shared" si="1"/>
        <v>0.06274235782</v>
      </c>
    </row>
    <row r="808">
      <c r="A808" s="3">
        <v>44776.583333333336</v>
      </c>
      <c r="B808" s="1">
        <v>271.37</v>
      </c>
      <c r="C808" s="1">
        <v>270.01419</v>
      </c>
      <c r="D808" s="1">
        <v>0.00502125462369225</v>
      </c>
      <c r="E808" s="2">
        <f t="shared" si="1"/>
        <v>0.06185224654</v>
      </c>
    </row>
    <row r="809">
      <c r="A809" s="3">
        <v>44776.625</v>
      </c>
      <c r="B809" s="1">
        <v>273.09</v>
      </c>
      <c r="C809" s="1">
        <v>269.83968</v>
      </c>
      <c r="D809" s="1">
        <v>0.012045374497924</v>
      </c>
      <c r="E809" s="2">
        <f t="shared" si="1"/>
        <v>0.06125988952</v>
      </c>
    </row>
    <row r="810">
      <c r="A810" s="3">
        <v>44776.666666666664</v>
      </c>
      <c r="B810" s="1">
        <v>277.11</v>
      </c>
      <c r="C810" s="1">
        <v>267.92509</v>
      </c>
      <c r="D810" s="1">
        <v>0.0342816344673057</v>
      </c>
      <c r="E810" s="2">
        <f t="shared" si="1"/>
        <v>0.06039541453</v>
      </c>
    </row>
    <row r="811">
      <c r="A811" s="3">
        <v>44776.708333333336</v>
      </c>
      <c r="B811" s="1">
        <v>282.25</v>
      </c>
      <c r="C811" s="1">
        <v>266.45439</v>
      </c>
      <c r="D811" s="1">
        <v>0.059280727181864</v>
      </c>
      <c r="E811" s="2">
        <f t="shared" si="1"/>
        <v>0.05932039243</v>
      </c>
    </row>
    <row r="812">
      <c r="A812" s="3">
        <v>44776.75</v>
      </c>
      <c r="B812" s="1">
        <v>288.62</v>
      </c>
      <c r="C812" s="1">
        <v>265.4755</v>
      </c>
      <c r="D812" s="1">
        <v>0.0871813029827611</v>
      </c>
      <c r="E812" s="2">
        <f t="shared" si="1"/>
        <v>0.05860861218</v>
      </c>
    </row>
    <row r="813">
      <c r="A813" s="3">
        <v>44776.791666666664</v>
      </c>
      <c r="B813" s="1">
        <v>285.8</v>
      </c>
      <c r="C813" s="1">
        <v>265.97514</v>
      </c>
      <c r="D813" s="1">
        <v>0.0745365149539915</v>
      </c>
      <c r="E813" s="2">
        <f t="shared" si="1"/>
        <v>0.05810198305</v>
      </c>
    </row>
    <row r="814">
      <c r="A814" s="3">
        <v>44776.833333333336</v>
      </c>
      <c r="B814" s="1">
        <v>283.99</v>
      </c>
      <c r="C814" s="1">
        <v>266.14913</v>
      </c>
      <c r="D814" s="1">
        <v>0.0670333583280922</v>
      </c>
      <c r="E814" s="2">
        <f t="shared" si="1"/>
        <v>0.05871392791</v>
      </c>
    </row>
    <row r="815">
      <c r="A815" s="3">
        <v>44776.875</v>
      </c>
      <c r="B815" s="1">
        <v>280.51</v>
      </c>
      <c r="C815" s="1">
        <v>265.87315</v>
      </c>
      <c r="D815" s="1">
        <v>0.0550520050633167</v>
      </c>
      <c r="E815" s="2">
        <f t="shared" si="1"/>
        <v>0.05906180527</v>
      </c>
    </row>
    <row r="816">
      <c r="A816" s="3">
        <v>44776.916666666664</v>
      </c>
      <c r="B816" s="1">
        <v>276.45</v>
      </c>
      <c r="C816" s="1">
        <v>266.20169</v>
      </c>
      <c r="D816" s="1">
        <v>0.0384982905255034</v>
      </c>
      <c r="E816" s="2">
        <f t="shared" si="1"/>
        <v>0.05899725115</v>
      </c>
    </row>
    <row r="817">
      <c r="A817" s="3">
        <v>44776.958333333336</v>
      </c>
      <c r="B817" s="1">
        <v>277.74</v>
      </c>
      <c r="C817" s="1">
        <v>266.04133</v>
      </c>
      <c r="D817" s="1">
        <v>0.0439731300396069</v>
      </c>
      <c r="E817" s="2">
        <f t="shared" si="1"/>
        <v>0.05832524998</v>
      </c>
    </row>
    <row r="818">
      <c r="A818" s="3">
        <v>44777.0</v>
      </c>
      <c r="B818" s="1">
        <v>281.23</v>
      </c>
      <c r="C818" s="1">
        <v>271.87041</v>
      </c>
      <c r="D818" s="1">
        <v>0.0344266593779</v>
      </c>
      <c r="E818" s="2">
        <f t="shared" si="1"/>
        <v>0.05774529243</v>
      </c>
    </row>
    <row r="819">
      <c r="A819" s="3">
        <v>44777.041666666664</v>
      </c>
      <c r="B819" s="1">
        <v>290.24</v>
      </c>
      <c r="C819" s="1">
        <v>269.01428</v>
      </c>
      <c r="D819" s="1">
        <v>0.07890183376139</v>
      </c>
      <c r="E819" s="2">
        <f t="shared" si="1"/>
        <v>0.05673224132</v>
      </c>
    </row>
    <row r="820">
      <c r="A820" s="3">
        <v>44777.083333333336</v>
      </c>
      <c r="B820" s="1">
        <v>290.57</v>
      </c>
      <c r="C820" s="1">
        <v>265.46801</v>
      </c>
      <c r="D820" s="1">
        <v>0.0945574948936408</v>
      </c>
      <c r="E820" s="2">
        <f t="shared" si="1"/>
        <v>0.05525427363</v>
      </c>
    </row>
    <row r="821">
      <c r="A821" s="3">
        <v>44777.125</v>
      </c>
      <c r="B821" s="1">
        <v>283.7</v>
      </c>
      <c r="C821" s="1">
        <v>259.21804</v>
      </c>
      <c r="D821" s="1">
        <v>0.0944454328873099</v>
      </c>
      <c r="E821" s="2">
        <f t="shared" si="1"/>
        <v>0.05384111339</v>
      </c>
    </row>
    <row r="822">
      <c r="A822" s="3">
        <v>44777.166666666664</v>
      </c>
      <c r="B822" s="1">
        <v>275.43</v>
      </c>
      <c r="C822" s="1">
        <v>254.86922</v>
      </c>
      <c r="D822" s="1">
        <v>0.0806718834074981</v>
      </c>
      <c r="E822" s="2">
        <f t="shared" si="1"/>
        <v>0.05239949719</v>
      </c>
    </row>
    <row r="823">
      <c r="A823" s="3">
        <v>44777.208333333336</v>
      </c>
      <c r="B823" s="1">
        <v>267.77</v>
      </c>
      <c r="C823" s="1">
        <v>253.66607</v>
      </c>
      <c r="D823" s="1">
        <v>0.0556003804529316</v>
      </c>
      <c r="E823" s="2">
        <f t="shared" si="1"/>
        <v>0.05068998754</v>
      </c>
    </row>
    <row r="824">
      <c r="A824" s="3">
        <v>44777.25</v>
      </c>
      <c r="B824" s="1">
        <v>262.08</v>
      </c>
      <c r="C824" s="1">
        <v>253.24823</v>
      </c>
      <c r="D824" s="1">
        <v>0.0348739653580203</v>
      </c>
      <c r="E824" s="2">
        <f t="shared" si="1"/>
        <v>0.04819358397</v>
      </c>
    </row>
    <row r="825">
      <c r="A825" s="3">
        <v>44777.291666666664</v>
      </c>
      <c r="B825" s="1">
        <v>257.99</v>
      </c>
      <c r="C825" s="1">
        <v>254.35031</v>
      </c>
      <c r="D825" s="1">
        <v>0.0143097525613395</v>
      </c>
      <c r="E825" s="2">
        <f t="shared" si="1"/>
        <v>0.04595936649</v>
      </c>
    </row>
    <row r="826">
      <c r="A826" s="3">
        <v>44777.333333333336</v>
      </c>
      <c r="B826" s="1">
        <v>254.37</v>
      </c>
      <c r="C826" s="1">
        <v>257.06962</v>
      </c>
      <c r="D826" s="1">
        <v>0.0105015131698564</v>
      </c>
      <c r="E826" s="2">
        <f t="shared" si="1"/>
        <v>0.04456317699</v>
      </c>
    </row>
    <row r="827">
      <c r="A827" s="3">
        <v>44777.375</v>
      </c>
      <c r="B827" s="1">
        <v>256.48</v>
      </c>
      <c r="C827" s="1">
        <v>260.70966</v>
      </c>
      <c r="D827" s="1">
        <v>0.016223641272057</v>
      </c>
      <c r="E827" s="2">
        <f t="shared" si="1"/>
        <v>0.0441726961</v>
      </c>
    </row>
    <row r="828">
      <c r="A828" s="3">
        <v>44777.416666666664</v>
      </c>
      <c r="B828" s="1">
        <v>261.91</v>
      </c>
      <c r="C828" s="1">
        <v>265.21148</v>
      </c>
      <c r="D828" s="1">
        <v>0.0124484807369574</v>
      </c>
      <c r="E828" s="2">
        <f t="shared" si="1"/>
        <v>0.04376411404</v>
      </c>
    </row>
    <row r="829">
      <c r="A829" s="3">
        <v>44777.458333333336</v>
      </c>
      <c r="B829" s="1">
        <v>266.47</v>
      </c>
      <c r="C829" s="1">
        <v>269.65604</v>
      </c>
      <c r="D829" s="1">
        <v>0.0118151998375411</v>
      </c>
      <c r="E829" s="2">
        <f t="shared" si="1"/>
        <v>0.04359286698</v>
      </c>
    </row>
    <row r="830">
      <c r="A830" s="3">
        <v>44777.5</v>
      </c>
      <c r="B830" s="1">
        <v>272.02</v>
      </c>
      <c r="C830" s="1">
        <v>271.34707</v>
      </c>
      <c r="D830" s="1">
        <v>0.00247996044328029</v>
      </c>
      <c r="E830" s="2">
        <f t="shared" si="1"/>
        <v>0.04279711085</v>
      </c>
    </row>
    <row r="831">
      <c r="A831" s="3">
        <v>44777.541666666664</v>
      </c>
      <c r="B831" s="1">
        <v>276.09</v>
      </c>
      <c r="C831" s="1">
        <v>272.57108</v>
      </c>
      <c r="D831" s="1">
        <v>0.0129101003672142</v>
      </c>
      <c r="E831" s="2">
        <f t="shared" si="1"/>
        <v>0.04296124547</v>
      </c>
    </row>
    <row r="832">
      <c r="A832" s="3">
        <v>44777.583333333336</v>
      </c>
      <c r="B832" s="1">
        <v>278.99</v>
      </c>
      <c r="C832" s="1">
        <v>272.82554</v>
      </c>
      <c r="D832" s="1">
        <v>0.0225948787639163</v>
      </c>
      <c r="E832" s="2">
        <f t="shared" si="1"/>
        <v>0.04369347981</v>
      </c>
    </row>
    <row r="833">
      <c r="A833" s="3">
        <v>44777.625</v>
      </c>
      <c r="B833" s="1">
        <v>282.83</v>
      </c>
      <c r="C833" s="1">
        <v>271.64196</v>
      </c>
      <c r="D833" s="1">
        <v>0.0411867150421091</v>
      </c>
      <c r="E833" s="2">
        <f t="shared" si="1"/>
        <v>0.04490770233</v>
      </c>
    </row>
    <row r="834">
      <c r="A834" s="3">
        <v>44777.666666666664</v>
      </c>
      <c r="B834" s="1">
        <v>287.96</v>
      </c>
      <c r="C834" s="1">
        <v>268.94304</v>
      </c>
      <c r="D834" s="1">
        <v>0.0707099912308568</v>
      </c>
      <c r="E834" s="2">
        <f t="shared" si="1"/>
        <v>0.04642555053</v>
      </c>
    </row>
    <row r="835">
      <c r="A835" s="3">
        <v>44777.708333333336</v>
      </c>
      <c r="B835" s="1">
        <v>293.7</v>
      </c>
      <c r="C835" s="1">
        <v>267.07201</v>
      </c>
      <c r="D835" s="1">
        <v>0.0997034095785627</v>
      </c>
      <c r="E835" s="2">
        <f t="shared" si="1"/>
        <v>0.04810982896</v>
      </c>
    </row>
    <row r="836">
      <c r="A836" s="3">
        <v>44777.75</v>
      </c>
      <c r="B836" s="1">
        <v>299.51</v>
      </c>
      <c r="C836" s="1">
        <v>266.13623</v>
      </c>
      <c r="D836" s="1">
        <v>0.125401077485767</v>
      </c>
      <c r="E836" s="2">
        <f t="shared" si="1"/>
        <v>0.04970231956</v>
      </c>
    </row>
    <row r="837">
      <c r="A837" s="3">
        <v>44777.791666666664</v>
      </c>
      <c r="B837" s="1">
        <v>293.15</v>
      </c>
      <c r="C837" s="1">
        <v>267.10109</v>
      </c>
      <c r="D837" s="1">
        <v>0.0975245364966499</v>
      </c>
      <c r="E837" s="2">
        <f t="shared" si="1"/>
        <v>0.0506601538</v>
      </c>
    </row>
    <row r="838">
      <c r="A838" s="3">
        <v>44777.833333333336</v>
      </c>
      <c r="B838" s="1">
        <v>279.62</v>
      </c>
      <c r="C838" s="1">
        <v>267.77245</v>
      </c>
      <c r="D838" s="1">
        <v>0.0442448429627469</v>
      </c>
      <c r="E838" s="2">
        <f t="shared" si="1"/>
        <v>0.04971063232</v>
      </c>
    </row>
    <row r="839">
      <c r="A839" s="3">
        <v>44777.875</v>
      </c>
      <c r="B839" s="1">
        <v>279.53</v>
      </c>
      <c r="C839" s="1">
        <v>267.59512</v>
      </c>
      <c r="D839" s="1">
        <v>0.0446005143890515</v>
      </c>
      <c r="E839" s="2">
        <f t="shared" si="1"/>
        <v>0.04927515354</v>
      </c>
    </row>
    <row r="840">
      <c r="A840" s="3">
        <v>44777.916666666664</v>
      </c>
      <c r="B840" s="1">
        <v>281.02</v>
      </c>
      <c r="C840" s="1">
        <v>267.65061</v>
      </c>
      <c r="D840" s="1">
        <v>0.0499509042777821</v>
      </c>
      <c r="E840" s="2">
        <f t="shared" si="1"/>
        <v>0.04975234578</v>
      </c>
    </row>
    <row r="841">
      <c r="A841" s="3">
        <v>44777.958333333336</v>
      </c>
      <c r="B841" s="1">
        <v>283.44</v>
      </c>
      <c r="C841" s="1">
        <v>267.54544</v>
      </c>
      <c r="D841" s="1">
        <v>0.0594088241608603</v>
      </c>
      <c r="E841" s="2">
        <f t="shared" si="1"/>
        <v>0.0503954997</v>
      </c>
    </row>
    <row r="842">
      <c r="A842" s="3">
        <v>44778.0</v>
      </c>
      <c r="B842" s="1">
        <v>287.25</v>
      </c>
      <c r="C842" s="1">
        <v>275.98859</v>
      </c>
      <c r="D842" s="1">
        <v>0.040803897001684</v>
      </c>
      <c r="E842" s="2">
        <f t="shared" si="1"/>
        <v>0.05066121794</v>
      </c>
    </row>
    <row r="843">
      <c r="A843" s="3">
        <v>44778.041666666664</v>
      </c>
      <c r="B843" s="1">
        <v>294.95</v>
      </c>
      <c r="C843" s="1">
        <v>272.34975</v>
      </c>
      <c r="D843" s="1">
        <v>0.0829824517922268</v>
      </c>
      <c r="E843" s="2">
        <f t="shared" si="1"/>
        <v>0.05083124369</v>
      </c>
    </row>
    <row r="844">
      <c r="A844" s="3">
        <v>44778.083333333336</v>
      </c>
      <c r="B844" s="1">
        <v>299.84</v>
      </c>
      <c r="C844" s="1">
        <v>267.74223</v>
      </c>
      <c r="D844" s="1">
        <v>0.119883105477981</v>
      </c>
      <c r="E844" s="2">
        <f t="shared" si="1"/>
        <v>0.05188647746</v>
      </c>
    </row>
    <row r="845">
      <c r="A845" s="3">
        <v>44778.125</v>
      </c>
      <c r="B845" s="1">
        <v>294.05</v>
      </c>
      <c r="C845" s="1">
        <v>260.3034</v>
      </c>
      <c r="D845" s="1">
        <v>0.129643331589214</v>
      </c>
      <c r="E845" s="2">
        <f t="shared" si="1"/>
        <v>0.05335305658</v>
      </c>
    </row>
    <row r="846">
      <c r="A846" s="3">
        <v>44778.166666666664</v>
      </c>
      <c r="B846" s="1">
        <v>288.75</v>
      </c>
      <c r="C846" s="1">
        <v>254.9536</v>
      </c>
      <c r="D846" s="1">
        <v>0.132559022504487</v>
      </c>
      <c r="E846" s="2">
        <f t="shared" si="1"/>
        <v>0.05551502071</v>
      </c>
    </row>
    <row r="847">
      <c r="A847" s="3">
        <v>44778.208333333336</v>
      </c>
      <c r="B847" s="1">
        <v>283.42</v>
      </c>
      <c r="C847" s="1">
        <v>252.95499</v>
      </c>
      <c r="D847" s="1">
        <v>0.120436485558161</v>
      </c>
      <c r="E847" s="2">
        <f t="shared" si="1"/>
        <v>0.05821652509</v>
      </c>
    </row>
    <row r="848">
      <c r="A848" s="3">
        <v>44778.25</v>
      </c>
      <c r="B848" s="1">
        <v>275.74</v>
      </c>
      <c r="C848" s="1">
        <v>252.00898</v>
      </c>
      <c r="D848" s="1">
        <v>0.0941673586393627</v>
      </c>
      <c r="E848" s="2">
        <f t="shared" si="1"/>
        <v>0.06068708314</v>
      </c>
    </row>
    <row r="849">
      <c r="A849" s="3">
        <v>44778.291666666664</v>
      </c>
      <c r="B849" s="1">
        <v>277.17</v>
      </c>
      <c r="C849" s="1">
        <v>252.89205</v>
      </c>
      <c r="D849" s="1">
        <v>0.0960012384730955</v>
      </c>
      <c r="E849" s="2">
        <f t="shared" si="1"/>
        <v>0.06409089505</v>
      </c>
    </row>
    <row r="850">
      <c r="A850" s="3">
        <v>44778.333333333336</v>
      </c>
      <c r="B850" s="1">
        <v>276.37</v>
      </c>
      <c r="C850" s="1">
        <v>255.72472</v>
      </c>
      <c r="D850" s="1">
        <v>0.080732437599306</v>
      </c>
      <c r="E850" s="2">
        <f t="shared" si="1"/>
        <v>0.06701718357</v>
      </c>
    </row>
    <row r="851">
      <c r="A851" s="3">
        <v>44778.375</v>
      </c>
      <c r="B851" s="1">
        <v>277.54</v>
      </c>
      <c r="C851" s="1">
        <v>259.79768</v>
      </c>
      <c r="D851" s="1">
        <v>0.0682928346396319</v>
      </c>
      <c r="E851" s="2">
        <f t="shared" si="1"/>
        <v>0.06918673329</v>
      </c>
    </row>
    <row r="852">
      <c r="A852" s="3">
        <v>44778.416666666664</v>
      </c>
      <c r="B852" s="1">
        <v>282.33</v>
      </c>
      <c r="C852" s="1">
        <v>265.109</v>
      </c>
      <c r="D852" s="1">
        <v>0.0649581870098714</v>
      </c>
      <c r="E852" s="2">
        <f t="shared" si="1"/>
        <v>0.07137463772</v>
      </c>
    </row>
    <row r="853">
      <c r="A853" s="3">
        <v>44778.458333333336</v>
      </c>
      <c r="B853" s="1">
        <v>283.25</v>
      </c>
      <c r="C853" s="1">
        <v>270.67433</v>
      </c>
      <c r="D853" s="1">
        <v>0.0464605195476054</v>
      </c>
      <c r="E853" s="2">
        <f t="shared" si="1"/>
        <v>0.07281819271</v>
      </c>
    </row>
    <row r="854">
      <c r="A854" s="3">
        <v>44778.5</v>
      </c>
      <c r="B854" s="1">
        <v>286.85</v>
      </c>
      <c r="C854" s="1">
        <v>273.43122</v>
      </c>
      <c r="D854" s="1">
        <v>0.0490755225390868</v>
      </c>
      <c r="E854" s="2">
        <f t="shared" si="1"/>
        <v>0.07475967446</v>
      </c>
    </row>
    <row r="855">
      <c r="A855" s="3">
        <v>44778.541666666664</v>
      </c>
      <c r="B855" s="1">
        <v>288.34</v>
      </c>
      <c r="C855" s="1">
        <v>275.47135</v>
      </c>
      <c r="D855" s="1">
        <v>0.0467150213624756</v>
      </c>
      <c r="E855" s="2">
        <f t="shared" si="1"/>
        <v>0.07616821284</v>
      </c>
    </row>
    <row r="856">
      <c r="A856" s="3">
        <v>44778.583333333336</v>
      </c>
      <c r="B856" s="1">
        <v>290.92</v>
      </c>
      <c r="C856" s="1">
        <v>276.33405</v>
      </c>
      <c r="D856" s="1">
        <v>0.0527837593666072</v>
      </c>
      <c r="E856" s="2">
        <f t="shared" si="1"/>
        <v>0.07742608286</v>
      </c>
    </row>
    <row r="857">
      <c r="A857" s="3">
        <v>44778.625</v>
      </c>
      <c r="B857" s="1">
        <v>293.94</v>
      </c>
      <c r="C857" s="1">
        <v>275.34726</v>
      </c>
      <c r="D857" s="1">
        <v>0.0675246959058172</v>
      </c>
      <c r="E857" s="2">
        <f t="shared" si="1"/>
        <v>0.07852349873</v>
      </c>
    </row>
    <row r="858">
      <c r="A858" s="3">
        <v>44778.666666666664</v>
      </c>
      <c r="B858" s="1">
        <v>295.07</v>
      </c>
      <c r="C858" s="1">
        <v>272.56049</v>
      </c>
      <c r="D858" s="1">
        <v>0.0825853739843217</v>
      </c>
      <c r="E858" s="2">
        <f t="shared" si="1"/>
        <v>0.07901830635</v>
      </c>
    </row>
    <row r="859">
      <c r="A859" s="3">
        <v>44778.708333333336</v>
      </c>
      <c r="B859" s="1">
        <v>294.8</v>
      </c>
      <c r="C859" s="1">
        <v>270.47887</v>
      </c>
      <c r="D859" s="1">
        <v>0.0899187799771569</v>
      </c>
      <c r="E859" s="2">
        <f t="shared" si="1"/>
        <v>0.07861061345</v>
      </c>
    </row>
    <row r="860">
      <c r="A860" s="3">
        <v>44778.75</v>
      </c>
      <c r="B860" s="1">
        <v>294.28</v>
      </c>
      <c r="C860" s="1">
        <v>269.32489</v>
      </c>
      <c r="D860" s="1">
        <v>0.0926580161232034</v>
      </c>
      <c r="E860" s="2">
        <f t="shared" si="1"/>
        <v>0.07724631922</v>
      </c>
    </row>
    <row r="861">
      <c r="A861" s="3">
        <v>44778.791666666664</v>
      </c>
      <c r="B861" s="1">
        <v>282.81</v>
      </c>
      <c r="C861" s="1">
        <v>270.1195</v>
      </c>
      <c r="D861" s="1">
        <v>0.0469810583834191</v>
      </c>
      <c r="E861" s="2">
        <f t="shared" si="1"/>
        <v>0.07514034097</v>
      </c>
    </row>
    <row r="862">
      <c r="A862" s="3">
        <v>44778.833333333336</v>
      </c>
      <c r="B862" s="1">
        <v>281.6</v>
      </c>
      <c r="C862" s="1">
        <v>270.61593</v>
      </c>
      <c r="D862" s="1">
        <v>0.0405891478746281</v>
      </c>
      <c r="E862" s="2">
        <f t="shared" si="1"/>
        <v>0.07498802034</v>
      </c>
    </row>
    <row r="863">
      <c r="A863" s="3">
        <v>44778.875</v>
      </c>
      <c r="B863" s="1">
        <v>279.69</v>
      </c>
      <c r="C863" s="1">
        <v>270.43954</v>
      </c>
      <c r="D863" s="1">
        <v>0.0342052793019836</v>
      </c>
      <c r="E863" s="2">
        <f t="shared" si="1"/>
        <v>0.07455488555</v>
      </c>
    </row>
    <row r="864">
      <c r="A864" s="3">
        <v>44778.916666666664</v>
      </c>
      <c r="B864" s="1">
        <v>282.62</v>
      </c>
      <c r="C864" s="1">
        <v>270.78926</v>
      </c>
      <c r="D864" s="1">
        <v>0.0436898420565128</v>
      </c>
      <c r="E864" s="2">
        <f t="shared" si="1"/>
        <v>0.07429400795</v>
      </c>
    </row>
    <row r="865">
      <c r="A865" s="3">
        <v>44778.958333333336</v>
      </c>
      <c r="B865" s="1">
        <v>286.52</v>
      </c>
      <c r="C865" s="1">
        <v>270.662</v>
      </c>
      <c r="D865" s="1">
        <v>0.0585896801176375</v>
      </c>
      <c r="E865" s="2">
        <f t="shared" si="1"/>
        <v>0.07425987695</v>
      </c>
    </row>
    <row r="866">
      <c r="A866" s="3">
        <v>44779.0</v>
      </c>
      <c r="B866" s="1">
        <v>297.61</v>
      </c>
      <c r="C866" s="1">
        <v>274.61195</v>
      </c>
      <c r="D866" s="1">
        <v>0.0837474479897908</v>
      </c>
      <c r="E866" s="2">
        <f t="shared" si="1"/>
        <v>0.07604919158</v>
      </c>
    </row>
    <row r="867">
      <c r="A867" s="3">
        <v>44779.041666666664</v>
      </c>
      <c r="B867" s="1">
        <v>306.26</v>
      </c>
      <c r="C867" s="1">
        <v>274.49161</v>
      </c>
      <c r="D867" s="1">
        <v>0.115735377121362</v>
      </c>
      <c r="E867" s="2">
        <f t="shared" si="1"/>
        <v>0.0774138968</v>
      </c>
    </row>
    <row r="868">
      <c r="A868" s="3">
        <v>44779.083333333336</v>
      </c>
      <c r="B868" s="1">
        <v>308.39</v>
      </c>
      <c r="C868" s="1">
        <v>274.21587</v>
      </c>
      <c r="D868" s="1">
        <v>0.124624916858386</v>
      </c>
      <c r="E868" s="2">
        <f t="shared" si="1"/>
        <v>0.07761147227</v>
      </c>
    </row>
    <row r="869">
      <c r="A869" s="3">
        <v>44779.125</v>
      </c>
      <c r="B869" s="1">
        <v>301.99</v>
      </c>
      <c r="C869" s="1">
        <v>270.99288</v>
      </c>
      <c r="D869" s="1">
        <v>0.114383521810609</v>
      </c>
      <c r="E869" s="2">
        <f t="shared" si="1"/>
        <v>0.07697564686</v>
      </c>
    </row>
    <row r="870">
      <c r="A870" s="3">
        <v>44779.166666666664</v>
      </c>
      <c r="B870" s="1">
        <v>291.66</v>
      </c>
      <c r="C870" s="1">
        <v>269.01475</v>
      </c>
      <c r="D870" s="1">
        <v>0.0841784697679217</v>
      </c>
      <c r="E870" s="2">
        <f t="shared" si="1"/>
        <v>0.0749597905</v>
      </c>
    </row>
    <row r="871">
      <c r="A871" s="3">
        <v>44779.208333333336</v>
      </c>
      <c r="B871" s="1">
        <v>280.37</v>
      </c>
      <c r="C871" s="1">
        <v>269.12803</v>
      </c>
      <c r="D871" s="1">
        <v>0.0417718288206545</v>
      </c>
      <c r="E871" s="2">
        <f t="shared" si="1"/>
        <v>0.07168209647</v>
      </c>
    </row>
    <row r="872">
      <c r="A872" s="3">
        <v>44779.25</v>
      </c>
      <c r="B872" s="1">
        <v>274.22</v>
      </c>
      <c r="C872" s="1">
        <v>268.91345</v>
      </c>
      <c r="D872" s="1">
        <v>0.0197333008073787</v>
      </c>
      <c r="E872" s="2">
        <f t="shared" si="1"/>
        <v>0.06858067739</v>
      </c>
    </row>
    <row r="873">
      <c r="A873" s="3">
        <v>44779.291666666664</v>
      </c>
      <c r="B873" s="1">
        <v>274.38</v>
      </c>
      <c r="C873" s="1">
        <v>268.96147</v>
      </c>
      <c r="D873" s="1">
        <v>0.020146119814113</v>
      </c>
      <c r="E873" s="2">
        <f t="shared" si="1"/>
        <v>0.06542004745</v>
      </c>
    </row>
    <row r="874">
      <c r="A874" s="3">
        <v>44779.333333333336</v>
      </c>
      <c r="B874" s="1">
        <v>274.16</v>
      </c>
      <c r="C874" s="1">
        <v>270.23766</v>
      </c>
      <c r="D874" s="1">
        <v>0.0145144092795949</v>
      </c>
      <c r="E874" s="2">
        <f t="shared" si="1"/>
        <v>0.06266096294</v>
      </c>
    </row>
    <row r="875">
      <c r="A875" s="3">
        <v>44779.375</v>
      </c>
      <c r="B875" s="1">
        <v>272.11</v>
      </c>
      <c r="C875" s="1">
        <v>272.14651</v>
      </c>
      <c r="D875" s="1">
        <v>1.34155679600536E-4</v>
      </c>
      <c r="E875" s="2">
        <f t="shared" si="1"/>
        <v>0.05982101798</v>
      </c>
    </row>
    <row r="876">
      <c r="A876" s="3">
        <v>44779.416666666664</v>
      </c>
      <c r="B876" s="1">
        <v>273.14</v>
      </c>
      <c r="C876" s="1">
        <v>274.57056</v>
      </c>
      <c r="D876" s="1">
        <v>0.00521017256912035</v>
      </c>
      <c r="E876" s="2">
        <f t="shared" si="1"/>
        <v>0.05733151738</v>
      </c>
    </row>
    <row r="877">
      <c r="A877" s="3">
        <v>44779.458333333336</v>
      </c>
      <c r="B877" s="1">
        <v>271.84</v>
      </c>
      <c r="C877" s="1">
        <v>276.60116</v>
      </c>
      <c r="D877" s="1">
        <v>0.0172130876096109</v>
      </c>
      <c r="E877" s="2">
        <f t="shared" si="1"/>
        <v>0.05611287438</v>
      </c>
    </row>
    <row r="878">
      <c r="A878" s="3">
        <v>44779.5</v>
      </c>
      <c r="B878" s="1">
        <v>273.19</v>
      </c>
      <c r="C878" s="1">
        <v>275.9241</v>
      </c>
      <c r="D878" s="1">
        <v>0.00990888436348985</v>
      </c>
      <c r="E878" s="2">
        <f t="shared" si="1"/>
        <v>0.05448093112</v>
      </c>
    </row>
    <row r="879">
      <c r="A879" s="3">
        <v>44779.541666666664</v>
      </c>
      <c r="B879" s="1">
        <v>277.85</v>
      </c>
      <c r="C879" s="1">
        <v>275.4179</v>
      </c>
      <c r="D879" s="1">
        <v>0.00883058072841325</v>
      </c>
      <c r="E879" s="2">
        <f t="shared" si="1"/>
        <v>0.05290241276</v>
      </c>
    </row>
    <row r="880">
      <c r="A880" s="3">
        <v>44779.583333333336</v>
      </c>
      <c r="B880" s="1">
        <v>280.3</v>
      </c>
      <c r="C880" s="1">
        <v>274.36041</v>
      </c>
      <c r="D880" s="1">
        <v>0.021648859614986</v>
      </c>
      <c r="E880" s="2">
        <f t="shared" si="1"/>
        <v>0.05160512527</v>
      </c>
    </row>
    <row r="881">
      <c r="A881" s="3">
        <v>44779.625</v>
      </c>
      <c r="B881" s="1">
        <v>280.05</v>
      </c>
      <c r="C881" s="1">
        <v>272.5196</v>
      </c>
      <c r="D881" s="1">
        <v>0.0276325079003491</v>
      </c>
      <c r="E881" s="2">
        <f t="shared" si="1"/>
        <v>0.04994295077</v>
      </c>
    </row>
    <row r="882">
      <c r="A882" s="3">
        <v>44779.666666666664</v>
      </c>
      <c r="B882" s="1">
        <v>284.59</v>
      </c>
      <c r="C882" s="1">
        <v>269.59352</v>
      </c>
      <c r="D882" s="1">
        <v>0.0556262628270885</v>
      </c>
      <c r="E882" s="2">
        <f t="shared" si="1"/>
        <v>0.04881965447</v>
      </c>
    </row>
    <row r="883">
      <c r="A883" s="3">
        <v>44779.708333333336</v>
      </c>
      <c r="B883" s="1">
        <v>282.43</v>
      </c>
      <c r="C883" s="1">
        <v>268.00463</v>
      </c>
      <c r="D883" s="1">
        <v>0.0538250775742194</v>
      </c>
      <c r="E883" s="2">
        <f t="shared" si="1"/>
        <v>0.04731575021</v>
      </c>
    </row>
    <row r="884">
      <c r="A884" s="3">
        <v>44779.75</v>
      </c>
      <c r="B884" s="1">
        <v>286.37</v>
      </c>
      <c r="C884" s="1">
        <v>267.59878</v>
      </c>
      <c r="D884" s="1">
        <v>0.07014688183556</v>
      </c>
      <c r="E884" s="2">
        <f t="shared" si="1"/>
        <v>0.04637778628</v>
      </c>
    </row>
    <row r="885">
      <c r="A885" s="3">
        <v>44779.791666666664</v>
      </c>
      <c r="B885" s="1">
        <v>286.87</v>
      </c>
      <c r="C885" s="1">
        <v>269.18984</v>
      </c>
      <c r="D885" s="1">
        <v>0.0656791504463912</v>
      </c>
      <c r="E885" s="2">
        <f t="shared" si="1"/>
        <v>0.04715687345</v>
      </c>
    </row>
    <row r="886">
      <c r="A886" s="3">
        <v>44779.833333333336</v>
      </c>
      <c r="B886" s="1">
        <v>282.39</v>
      </c>
      <c r="C886" s="1">
        <v>270.16326</v>
      </c>
      <c r="D886" s="1">
        <v>0.045256856909411</v>
      </c>
      <c r="E886" s="2">
        <f t="shared" si="1"/>
        <v>0.04735136133</v>
      </c>
    </row>
    <row r="887">
      <c r="A887" s="3">
        <v>44779.875</v>
      </c>
      <c r="B887" s="1">
        <v>276.5</v>
      </c>
      <c r="C887" s="1">
        <v>269.48333</v>
      </c>
      <c r="D887" s="1">
        <v>0.0260374918181394</v>
      </c>
      <c r="E887" s="2">
        <f t="shared" si="1"/>
        <v>0.04701103685</v>
      </c>
    </row>
    <row r="888">
      <c r="A888" s="3">
        <v>44779.916666666664</v>
      </c>
      <c r="B888" s="1">
        <v>276.6</v>
      </c>
      <c r="C888" s="1">
        <v>268.88209</v>
      </c>
      <c r="D888" s="1">
        <v>0.0287036968509134</v>
      </c>
      <c r="E888" s="2">
        <f t="shared" si="1"/>
        <v>0.04638661413</v>
      </c>
    </row>
    <row r="889">
      <c r="A889" s="3">
        <v>44779.958333333336</v>
      </c>
      <c r="B889" s="1">
        <v>280.37</v>
      </c>
      <c r="C889" s="1">
        <v>269.13302</v>
      </c>
      <c r="D889" s="1">
        <v>0.0417525133110757</v>
      </c>
      <c r="E889" s="2">
        <f t="shared" si="1"/>
        <v>0.04568506551</v>
      </c>
    </row>
    <row r="890">
      <c r="A890" s="3">
        <v>44780.0</v>
      </c>
      <c r="B890" s="1">
        <v>285.26</v>
      </c>
      <c r="C890" s="1">
        <v>266.43578</v>
      </c>
      <c r="D890" s="1">
        <v>0.0706519972655323</v>
      </c>
      <c r="E890" s="2">
        <f t="shared" si="1"/>
        <v>0.04513942173</v>
      </c>
    </row>
    <row r="891">
      <c r="A891" s="3">
        <v>44780.041666666664</v>
      </c>
      <c r="B891" s="1">
        <v>293.13</v>
      </c>
      <c r="C891" s="1">
        <v>262.84401</v>
      </c>
      <c r="D891" s="1">
        <v>0.115224197043714</v>
      </c>
      <c r="E891" s="2">
        <f t="shared" si="1"/>
        <v>0.04511812256</v>
      </c>
    </row>
    <row r="892">
      <c r="A892" s="3">
        <v>44780.083333333336</v>
      </c>
      <c r="B892" s="1">
        <v>286.05</v>
      </c>
      <c r="C892" s="1">
        <v>258.27718</v>
      </c>
      <c r="D892" s="1">
        <v>0.107531064107173</v>
      </c>
      <c r="E892" s="2">
        <f t="shared" si="1"/>
        <v>0.0444058787</v>
      </c>
    </row>
    <row r="893">
      <c r="A893" s="3">
        <v>44780.125</v>
      </c>
      <c r="B893" s="1">
        <v>284.41</v>
      </c>
      <c r="C893" s="1">
        <v>251.29669</v>
      </c>
      <c r="D893" s="1">
        <v>0.131769781766723</v>
      </c>
      <c r="E893" s="2">
        <f t="shared" si="1"/>
        <v>0.0451303062</v>
      </c>
    </row>
    <row r="894">
      <c r="A894" s="3">
        <v>44780.166666666664</v>
      </c>
      <c r="B894" s="1">
        <v>281.33</v>
      </c>
      <c r="C894" s="1">
        <v>246.33667</v>
      </c>
      <c r="D894" s="1">
        <v>0.142054895846403</v>
      </c>
      <c r="E894" s="2">
        <f t="shared" si="1"/>
        <v>0.04754182395</v>
      </c>
    </row>
    <row r="895">
      <c r="A895" s="3">
        <v>44780.208333333336</v>
      </c>
      <c r="B895" s="1">
        <v>274.51</v>
      </c>
      <c r="C895" s="1">
        <v>244.81129</v>
      </c>
      <c r="D895" s="1">
        <v>0.121312664951032</v>
      </c>
      <c r="E895" s="2">
        <f t="shared" si="1"/>
        <v>0.05085602546</v>
      </c>
    </row>
    <row r="896">
      <c r="A896" s="3">
        <v>44780.25</v>
      </c>
      <c r="B896" s="1">
        <v>266.89</v>
      </c>
      <c r="C896" s="1">
        <v>244.38604</v>
      </c>
      <c r="D896" s="1">
        <v>0.0920836558422075</v>
      </c>
      <c r="E896" s="2">
        <f t="shared" si="1"/>
        <v>0.05387062358</v>
      </c>
    </row>
    <row r="897">
      <c r="A897" s="3">
        <v>44780.291666666664</v>
      </c>
      <c r="B897" s="1">
        <v>265.98</v>
      </c>
      <c r="C897" s="1">
        <v>245.76477</v>
      </c>
      <c r="D897" s="1">
        <v>0.0822543849551749</v>
      </c>
      <c r="E897" s="2">
        <f t="shared" si="1"/>
        <v>0.05645846796</v>
      </c>
    </row>
    <row r="898">
      <c r="A898" s="3">
        <v>44780.333333333336</v>
      </c>
      <c r="B898" s="1">
        <v>263.61</v>
      </c>
      <c r="C898" s="1">
        <v>248.61733</v>
      </c>
      <c r="D898" s="1">
        <v>0.0603042032508353</v>
      </c>
      <c r="E898" s="2">
        <f t="shared" si="1"/>
        <v>0.05836637604</v>
      </c>
    </row>
    <row r="899">
      <c r="A899" s="3">
        <v>44780.375</v>
      </c>
      <c r="B899" s="1">
        <v>261.84</v>
      </c>
      <c r="C899" s="1">
        <v>252.44766</v>
      </c>
      <c r="D899" s="1">
        <v>0.0372050982766089</v>
      </c>
      <c r="E899" s="2">
        <f t="shared" si="1"/>
        <v>0.05991099865</v>
      </c>
    </row>
    <row r="900">
      <c r="A900" s="3">
        <v>44780.416666666664</v>
      </c>
      <c r="B900" s="1">
        <v>263.83</v>
      </c>
      <c r="C900" s="1">
        <v>257.08865</v>
      </c>
      <c r="D900" s="1">
        <v>0.0262218888309538</v>
      </c>
      <c r="E900" s="2">
        <f t="shared" si="1"/>
        <v>0.06078648683</v>
      </c>
    </row>
    <row r="901">
      <c r="A901" s="3">
        <v>44780.458333333336</v>
      </c>
      <c r="B901" s="1">
        <v>263.84</v>
      </c>
      <c r="C901" s="1">
        <v>261.97906</v>
      </c>
      <c r="D901" s="1">
        <v>0.00710339215660965</v>
      </c>
      <c r="E901" s="2">
        <f t="shared" si="1"/>
        <v>0.06036524952</v>
      </c>
    </row>
    <row r="902">
      <c r="A902" s="3">
        <v>44780.5</v>
      </c>
      <c r="B902" s="1">
        <v>268.36</v>
      </c>
      <c r="C902" s="1">
        <v>264.48005</v>
      </c>
      <c r="D902" s="1">
        <v>0.0146701046071339</v>
      </c>
      <c r="E902" s="2">
        <f t="shared" si="1"/>
        <v>0.0605636337</v>
      </c>
    </row>
    <row r="903">
      <c r="A903" s="3">
        <v>44780.541666666664</v>
      </c>
      <c r="B903" s="1">
        <v>272.03</v>
      </c>
      <c r="C903" s="1">
        <v>266.41368</v>
      </c>
      <c r="D903" s="1">
        <v>0.0210811997341877</v>
      </c>
      <c r="E903" s="2">
        <f t="shared" si="1"/>
        <v>0.06107407616</v>
      </c>
    </row>
    <row r="904">
      <c r="A904" s="3">
        <v>44780.583333333336</v>
      </c>
      <c r="B904" s="1">
        <v>274.35</v>
      </c>
      <c r="C904" s="1">
        <v>267.25146</v>
      </c>
      <c r="D904" s="1">
        <v>0.0265612767840445</v>
      </c>
      <c r="E904" s="2">
        <f t="shared" si="1"/>
        <v>0.0612787602</v>
      </c>
    </row>
    <row r="905">
      <c r="A905" s="3">
        <v>44780.625</v>
      </c>
      <c r="B905" s="1">
        <v>277.21</v>
      </c>
      <c r="C905" s="1">
        <v>266.59841</v>
      </c>
      <c r="D905" s="1">
        <v>0.0398036507419529</v>
      </c>
      <c r="E905" s="2">
        <f t="shared" si="1"/>
        <v>0.06178589116</v>
      </c>
    </row>
    <row r="906">
      <c r="A906" s="3">
        <v>44780.666666666664</v>
      </c>
      <c r="B906" s="1">
        <v>280.57</v>
      </c>
      <c r="C906" s="1">
        <v>264.47953</v>
      </c>
      <c r="D906" s="1">
        <v>0.0608382433226495</v>
      </c>
      <c r="E906" s="2">
        <f t="shared" si="1"/>
        <v>0.06200305701</v>
      </c>
    </row>
    <row r="907">
      <c r="A907" s="3">
        <v>44780.708333333336</v>
      </c>
      <c r="B907" s="1">
        <v>284.13</v>
      </c>
      <c r="C907" s="1">
        <v>262.88483</v>
      </c>
      <c r="D907" s="1">
        <v>0.0808155038843434</v>
      </c>
      <c r="E907" s="2">
        <f t="shared" si="1"/>
        <v>0.06312765811</v>
      </c>
    </row>
    <row r="908">
      <c r="A908" s="3">
        <v>44780.75</v>
      </c>
      <c r="B908" s="1">
        <v>286.17</v>
      </c>
      <c r="C908" s="1">
        <v>261.87422</v>
      </c>
      <c r="D908" s="1">
        <v>0.0927765245467844</v>
      </c>
      <c r="E908" s="2">
        <f t="shared" si="1"/>
        <v>0.06407055989</v>
      </c>
    </row>
    <row r="909">
      <c r="A909" s="3">
        <v>44780.791666666664</v>
      </c>
      <c r="B909" s="1">
        <v>288.73</v>
      </c>
      <c r="C909" s="1">
        <v>262.4648</v>
      </c>
      <c r="D909" s="1">
        <v>0.100071323849902</v>
      </c>
      <c r="E909" s="2">
        <f t="shared" si="1"/>
        <v>0.06550356711</v>
      </c>
    </row>
    <row r="910">
      <c r="A910" s="3">
        <v>44780.833333333336</v>
      </c>
      <c r="B910" s="1">
        <v>284.5</v>
      </c>
      <c r="C910" s="1">
        <v>262.88369</v>
      </c>
      <c r="D910" s="1">
        <v>0.0822276574100127</v>
      </c>
      <c r="E910" s="2">
        <f t="shared" si="1"/>
        <v>0.06704401713</v>
      </c>
    </row>
    <row r="911">
      <c r="A911" s="3">
        <v>44780.875</v>
      </c>
      <c r="B911" s="1">
        <v>278.17</v>
      </c>
      <c r="C911" s="1">
        <v>262.8231</v>
      </c>
      <c r="D911" s="1">
        <v>0.0583925081166762</v>
      </c>
      <c r="E911" s="2">
        <f t="shared" si="1"/>
        <v>0.06839214281</v>
      </c>
    </row>
    <row r="912">
      <c r="A912" s="3">
        <v>44780.916666666664</v>
      </c>
      <c r="B912" s="1">
        <v>274.23</v>
      </c>
      <c r="C912" s="1">
        <v>263.04914</v>
      </c>
      <c r="D912" s="1">
        <v>0.042504833887691</v>
      </c>
      <c r="E912" s="2">
        <f t="shared" si="1"/>
        <v>0.06896719019</v>
      </c>
    </row>
    <row r="913">
      <c r="A913" s="3">
        <v>44780.958333333336</v>
      </c>
      <c r="B913" s="1">
        <v>278.39</v>
      </c>
      <c r="C913" s="1">
        <v>262.91387</v>
      </c>
      <c r="D913" s="1">
        <v>0.0588638781209983</v>
      </c>
      <c r="E913" s="2">
        <f t="shared" si="1"/>
        <v>0.06968016372</v>
      </c>
    </row>
    <row r="914">
      <c r="A914" s="3">
        <v>44781.0</v>
      </c>
      <c r="B914" s="1">
        <v>280.78</v>
      </c>
      <c r="C914" s="1">
        <v>266.27634</v>
      </c>
      <c r="D914" s="1">
        <v>0.0544684518346615</v>
      </c>
      <c r="E914" s="2">
        <f t="shared" si="1"/>
        <v>0.06900584933</v>
      </c>
    </row>
    <row r="915">
      <c r="A915" s="3">
        <v>44781.041666666664</v>
      </c>
      <c r="B915" s="1">
        <v>287.64</v>
      </c>
      <c r="C915" s="1">
        <v>265.71991</v>
      </c>
      <c r="D915" s="1">
        <v>0.0824932162591804</v>
      </c>
      <c r="E915" s="2">
        <f t="shared" si="1"/>
        <v>0.06764205846</v>
      </c>
    </row>
    <row r="916">
      <c r="A916" s="3">
        <v>44781.083333333336</v>
      </c>
      <c r="B916" s="1">
        <v>293.12</v>
      </c>
      <c r="C916" s="1">
        <v>265.14362</v>
      </c>
      <c r="D916" s="1">
        <v>0.105514060643812</v>
      </c>
      <c r="E916" s="2">
        <f t="shared" si="1"/>
        <v>0.06755801665</v>
      </c>
    </row>
    <row r="917">
      <c r="A917" s="3">
        <v>44781.125</v>
      </c>
      <c r="B917" s="1">
        <v>290.86</v>
      </c>
      <c r="C917" s="1">
        <v>262.01063</v>
      </c>
      <c r="D917" s="1">
        <v>0.110107631892645</v>
      </c>
      <c r="E917" s="2">
        <f t="shared" si="1"/>
        <v>0.06665542707</v>
      </c>
    </row>
    <row r="918">
      <c r="A918" s="3">
        <v>44781.166666666664</v>
      </c>
      <c r="B918" s="1">
        <v>288.07</v>
      </c>
      <c r="C918" s="1">
        <v>260.09319</v>
      </c>
      <c r="D918" s="1">
        <v>0.10756456176342</v>
      </c>
      <c r="E918" s="2">
        <f t="shared" si="1"/>
        <v>0.06521832982</v>
      </c>
    </row>
    <row r="919">
      <c r="A919" s="3">
        <v>44781.208333333336</v>
      </c>
      <c r="B919" s="1">
        <v>281.8</v>
      </c>
      <c r="C919" s="1">
        <v>260.45723</v>
      </c>
      <c r="D919" s="1">
        <v>0.081943473022423</v>
      </c>
      <c r="E919" s="2">
        <f t="shared" si="1"/>
        <v>0.06357794682</v>
      </c>
    </row>
    <row r="920">
      <c r="A920" s="3">
        <v>44781.25</v>
      </c>
      <c r="B920" s="1">
        <v>279.19</v>
      </c>
      <c r="C920" s="1">
        <v>260.6052</v>
      </c>
      <c r="D920" s="1">
        <v>0.0713140029439165</v>
      </c>
      <c r="E920" s="2">
        <f t="shared" si="1"/>
        <v>0.06271254462</v>
      </c>
    </row>
    <row r="921">
      <c r="A921" s="3">
        <v>44781.291666666664</v>
      </c>
      <c r="B921" s="1">
        <v>278.47</v>
      </c>
      <c r="C921" s="1">
        <v>261.14587</v>
      </c>
      <c r="D921" s="1">
        <v>0.0663389009368596</v>
      </c>
      <c r="E921" s="2">
        <f t="shared" si="1"/>
        <v>0.06204939945</v>
      </c>
    </row>
    <row r="922">
      <c r="A922" s="3">
        <v>44781.333333333336</v>
      </c>
      <c r="B922" s="1">
        <v>276.29</v>
      </c>
      <c r="C922" s="1">
        <v>262.61291</v>
      </c>
      <c r="D922" s="1">
        <v>0.0520807983126192</v>
      </c>
      <c r="E922" s="2">
        <f t="shared" si="1"/>
        <v>0.06170675758</v>
      </c>
    </row>
    <row r="923">
      <c r="A923" s="3">
        <v>44781.375</v>
      </c>
      <c r="B923" s="1">
        <v>277.63</v>
      </c>
      <c r="C923" s="1">
        <v>264.78275</v>
      </c>
      <c r="D923" s="1">
        <v>0.0485199658965698</v>
      </c>
      <c r="E923" s="2">
        <f t="shared" si="1"/>
        <v>0.0621782104</v>
      </c>
    </row>
    <row r="924">
      <c r="A924" s="3">
        <v>44781.416666666664</v>
      </c>
      <c r="B924" s="1">
        <v>278.69</v>
      </c>
      <c r="C924" s="1">
        <v>267.32408</v>
      </c>
      <c r="D924" s="1">
        <v>0.0425173818984059</v>
      </c>
      <c r="E924" s="2">
        <f t="shared" si="1"/>
        <v>0.06285718927</v>
      </c>
    </row>
    <row r="925">
      <c r="A925" s="3">
        <v>44781.458333333336</v>
      </c>
      <c r="B925" s="1">
        <v>281.93</v>
      </c>
      <c r="C925" s="1">
        <v>269.77468</v>
      </c>
      <c r="D925" s="1">
        <v>0.0450573048590031</v>
      </c>
      <c r="E925" s="2">
        <f t="shared" si="1"/>
        <v>0.0644386023</v>
      </c>
    </row>
    <row r="926">
      <c r="A926" s="3">
        <v>44781.5</v>
      </c>
      <c r="B926" s="1">
        <v>287.75</v>
      </c>
      <c r="C926" s="1">
        <v>269.86404</v>
      </c>
      <c r="D926" s="1">
        <v>0.0662776707856297</v>
      </c>
      <c r="E926" s="2">
        <f t="shared" si="1"/>
        <v>0.06658891756</v>
      </c>
    </row>
    <row r="927">
      <c r="A927" s="3">
        <v>44781.541666666664</v>
      </c>
      <c r="B927" s="1">
        <v>293.83</v>
      </c>
      <c r="C927" s="1">
        <v>269.90621</v>
      </c>
      <c r="D927" s="1">
        <v>0.0886374196429196</v>
      </c>
      <c r="E927" s="2">
        <f t="shared" si="1"/>
        <v>0.06940376006</v>
      </c>
    </row>
    <row r="928">
      <c r="A928" s="3">
        <v>44781.583333333336</v>
      </c>
      <c r="B928" s="1">
        <v>294.01</v>
      </c>
      <c r="C928" s="1">
        <v>269.36196</v>
      </c>
      <c r="D928" s="1">
        <v>0.0915052741671466</v>
      </c>
      <c r="E928" s="2">
        <f t="shared" si="1"/>
        <v>0.07210975995</v>
      </c>
    </row>
    <row r="929">
      <c r="A929" s="3">
        <v>44781.625</v>
      </c>
      <c r="B929" s="1">
        <v>296.38</v>
      </c>
      <c r="C929" s="1">
        <v>267.8397</v>
      </c>
      <c r="D929" s="1">
        <v>0.106557392350723</v>
      </c>
      <c r="E929" s="2">
        <f t="shared" si="1"/>
        <v>0.07489116585</v>
      </c>
    </row>
    <row r="930">
      <c r="A930" s="3">
        <v>44781.666666666664</v>
      </c>
      <c r="B930" s="1">
        <v>296.52</v>
      </c>
      <c r="C930" s="1">
        <v>265.26174</v>
      </c>
      <c r="D930" s="1">
        <v>0.117839308450589</v>
      </c>
      <c r="E930" s="2">
        <f t="shared" si="1"/>
        <v>0.07726621023</v>
      </c>
    </row>
    <row r="931">
      <c r="A931" s="3">
        <v>44781.708333333336</v>
      </c>
      <c r="B931" s="1">
        <v>299.04</v>
      </c>
      <c r="C931" s="1">
        <v>263.6</v>
      </c>
      <c r="D931" s="1">
        <v>0.134446130500758</v>
      </c>
      <c r="E931" s="2">
        <f t="shared" si="1"/>
        <v>0.07950081967</v>
      </c>
    </row>
    <row r="932">
      <c r="A932" s="3">
        <v>44781.75</v>
      </c>
      <c r="B932" s="1">
        <v>302.01</v>
      </c>
      <c r="C932" s="1">
        <v>262.79145</v>
      </c>
      <c r="D932" s="1">
        <v>0.149238302844327</v>
      </c>
      <c r="E932" s="2">
        <f t="shared" si="1"/>
        <v>0.08185339377</v>
      </c>
    </row>
    <row r="933">
      <c r="A933" s="3">
        <v>44781.791666666664</v>
      </c>
      <c r="B933" s="1">
        <v>298.33</v>
      </c>
      <c r="C933" s="1">
        <v>263.93508</v>
      </c>
      <c r="D933" s="1">
        <v>0.13031583372699</v>
      </c>
      <c r="E933" s="2">
        <f t="shared" si="1"/>
        <v>0.08311358168</v>
      </c>
    </row>
    <row r="934">
      <c r="A934" s="3">
        <v>44781.833333333336</v>
      </c>
      <c r="B934" s="1">
        <v>294.82</v>
      </c>
      <c r="C934" s="1">
        <v>264.60709</v>
      </c>
      <c r="D934" s="1">
        <v>0.114180273854339</v>
      </c>
      <c r="E934" s="2">
        <f t="shared" si="1"/>
        <v>0.0844449407</v>
      </c>
    </row>
    <row r="935">
      <c r="A935" s="3">
        <v>44781.875</v>
      </c>
      <c r="B935" s="1">
        <v>293.86</v>
      </c>
      <c r="C935" s="1">
        <v>264.07026</v>
      </c>
      <c r="D935" s="1">
        <v>0.112809901425476</v>
      </c>
      <c r="E935" s="2">
        <f t="shared" si="1"/>
        <v>0.08671233208</v>
      </c>
    </row>
    <row r="936">
      <c r="A936" s="3">
        <v>44781.916666666664</v>
      </c>
      <c r="B936" s="1">
        <v>292.23</v>
      </c>
      <c r="C936" s="1">
        <v>263.50854</v>
      </c>
      <c r="D936" s="1">
        <v>0.108996315641231</v>
      </c>
      <c r="E936" s="2">
        <f t="shared" si="1"/>
        <v>0.08948281049</v>
      </c>
    </row>
    <row r="937">
      <c r="A937" s="3">
        <v>44781.958333333336</v>
      </c>
      <c r="B937" s="1">
        <v>293.81</v>
      </c>
      <c r="C937" s="1">
        <v>263.66152</v>
      </c>
      <c r="D937" s="1">
        <v>0.114345392532061</v>
      </c>
      <c r="E937" s="2">
        <f t="shared" si="1"/>
        <v>0.09179454026</v>
      </c>
    </row>
    <row r="938">
      <c r="A938" s="3">
        <v>44782.0</v>
      </c>
      <c r="B938" s="1">
        <v>302.09</v>
      </c>
      <c r="C938" s="1">
        <v>280.91696</v>
      </c>
      <c r="D938" s="1">
        <v>0.0753711701849541</v>
      </c>
      <c r="E938" s="2">
        <f t="shared" si="1"/>
        <v>0.09266548686</v>
      </c>
    </row>
    <row r="939">
      <c r="A939" s="3">
        <v>44782.041666666664</v>
      </c>
      <c r="B939" s="1">
        <v>306.41</v>
      </c>
      <c r="C939" s="1">
        <v>278.37425</v>
      </c>
      <c r="D939" s="1">
        <v>0.100712440177207</v>
      </c>
      <c r="E939" s="2">
        <f t="shared" si="1"/>
        <v>0.09342462119</v>
      </c>
    </row>
    <row r="940">
      <c r="A940" s="3">
        <v>44782.083333333336</v>
      </c>
      <c r="B940" s="1">
        <v>306.76</v>
      </c>
      <c r="C940" s="1">
        <v>274.91789</v>
      </c>
      <c r="D940" s="1">
        <v>0.115824073871656</v>
      </c>
      <c r="E940" s="2">
        <f t="shared" si="1"/>
        <v>0.09385420507</v>
      </c>
    </row>
    <row r="941">
      <c r="A941" s="3">
        <v>44782.125</v>
      </c>
      <c r="B941" s="1">
        <v>301.87</v>
      </c>
      <c r="C941" s="1">
        <v>268.28727</v>
      </c>
      <c r="D941" s="1">
        <v>0.125174519089183</v>
      </c>
      <c r="E941" s="2">
        <f t="shared" si="1"/>
        <v>0.09448199204</v>
      </c>
    </row>
    <row r="942">
      <c r="A942" s="3">
        <v>44782.166666666664</v>
      </c>
      <c r="B942" s="1">
        <v>296.87</v>
      </c>
      <c r="C942" s="1">
        <v>263.18945</v>
      </c>
      <c r="D942" s="1">
        <v>0.127970745027963</v>
      </c>
      <c r="E942" s="2">
        <f t="shared" si="1"/>
        <v>0.09533224967</v>
      </c>
    </row>
    <row r="943">
      <c r="A943" s="3">
        <v>44782.208333333336</v>
      </c>
      <c r="B943" s="1">
        <v>292.06</v>
      </c>
      <c r="C943" s="1">
        <v>260.82622</v>
      </c>
      <c r="D943" s="1">
        <v>0.119749387159005</v>
      </c>
      <c r="E943" s="2">
        <f t="shared" si="1"/>
        <v>0.09690749609</v>
      </c>
    </row>
    <row r="944">
      <c r="A944" s="3">
        <v>44782.25</v>
      </c>
      <c r="B944" s="1">
        <v>290.11</v>
      </c>
      <c r="C944" s="1">
        <v>259.06272</v>
      </c>
      <c r="D944" s="1">
        <v>0.119844646115041</v>
      </c>
      <c r="E944" s="2">
        <f t="shared" si="1"/>
        <v>0.09892960623</v>
      </c>
    </row>
    <row r="945">
      <c r="A945" s="3">
        <v>44782.291666666664</v>
      </c>
      <c r="B945" s="1">
        <v>289.4</v>
      </c>
      <c r="C945" s="1">
        <v>258.74479</v>
      </c>
      <c r="D945" s="1">
        <v>0.118476627104259</v>
      </c>
      <c r="E945" s="2">
        <f t="shared" si="1"/>
        <v>0.1011020115</v>
      </c>
    </row>
    <row r="946">
      <c r="A946" s="3">
        <v>44782.333333333336</v>
      </c>
      <c r="B946" s="1">
        <v>286.94</v>
      </c>
      <c r="C946" s="1">
        <v>260.84411</v>
      </c>
      <c r="D946" s="1">
        <v>0.100044007127475</v>
      </c>
      <c r="E946" s="2">
        <f t="shared" si="1"/>
        <v>0.1031004785</v>
      </c>
    </row>
    <row r="947">
      <c r="A947" s="3">
        <v>44782.375</v>
      </c>
      <c r="B947" s="1">
        <v>286.17</v>
      </c>
      <c r="C947" s="1">
        <v>264.57243</v>
      </c>
      <c r="D947" s="1">
        <v>0.0816319750323192</v>
      </c>
      <c r="E947" s="2">
        <f t="shared" si="1"/>
        <v>0.1044801456</v>
      </c>
    </row>
    <row r="948">
      <c r="A948" s="3">
        <v>44782.416666666664</v>
      </c>
      <c r="B948" s="1">
        <v>287.7</v>
      </c>
      <c r="C948" s="1">
        <v>269.74759</v>
      </c>
      <c r="D948" s="1">
        <v>0.0665526242514344</v>
      </c>
      <c r="E948" s="2">
        <f t="shared" si="1"/>
        <v>0.105481614</v>
      </c>
    </row>
    <row r="949">
      <c r="A949" s="3">
        <v>44782.458333333336</v>
      </c>
      <c r="B949" s="1">
        <v>290.48</v>
      </c>
      <c r="C949" s="1">
        <v>275.18509</v>
      </c>
      <c r="D949" s="1">
        <v>0.0555804458737209</v>
      </c>
      <c r="E949" s="2">
        <f t="shared" si="1"/>
        <v>0.1059200782</v>
      </c>
    </row>
    <row r="950">
      <c r="A950" s="3">
        <v>44782.5</v>
      </c>
      <c r="B950" s="1">
        <v>294.77</v>
      </c>
      <c r="C950" s="1">
        <v>277.66862</v>
      </c>
      <c r="D950" s="1">
        <v>0.0615891705731818</v>
      </c>
      <c r="E950" s="2">
        <f t="shared" si="1"/>
        <v>0.105724724</v>
      </c>
    </row>
    <row r="951">
      <c r="A951" s="3">
        <v>44782.541666666664</v>
      </c>
      <c r="B951" s="1">
        <v>296.42</v>
      </c>
      <c r="C951" s="1">
        <v>279.36561</v>
      </c>
      <c r="D951" s="1">
        <v>0.0610468482502195</v>
      </c>
      <c r="E951" s="2">
        <f t="shared" si="1"/>
        <v>0.1045751169</v>
      </c>
    </row>
    <row r="952">
      <c r="A952" s="3">
        <v>44782.583333333336</v>
      </c>
      <c r="B952" s="1">
        <v>294.86</v>
      </c>
      <c r="C952" s="1">
        <v>279.91143</v>
      </c>
      <c r="D952" s="1">
        <v>0.0534046430329766</v>
      </c>
      <c r="E952" s="2">
        <f t="shared" si="1"/>
        <v>0.1029875906</v>
      </c>
    </row>
    <row r="953">
      <c r="A953" s="3">
        <v>44782.625</v>
      </c>
      <c r="B953" s="1">
        <v>294.17</v>
      </c>
      <c r="C953" s="1">
        <v>278.60223</v>
      </c>
      <c r="D953" s="1">
        <v>0.055878124162897</v>
      </c>
      <c r="E953" s="2">
        <f t="shared" si="1"/>
        <v>0.1008759544</v>
      </c>
    </row>
    <row r="954">
      <c r="A954" s="3">
        <v>44782.666666666664</v>
      </c>
      <c r="B954" s="1">
        <v>297.01</v>
      </c>
      <c r="C954" s="1">
        <v>275.44703</v>
      </c>
      <c r="D954" s="1">
        <v>0.0782835451157342</v>
      </c>
      <c r="E954" s="2">
        <f t="shared" si="1"/>
        <v>0.09922779761</v>
      </c>
    </row>
    <row r="955">
      <c r="A955" s="3">
        <v>44782.708333333336</v>
      </c>
      <c r="B955" s="1">
        <v>296.23</v>
      </c>
      <c r="C955" s="1">
        <v>273.12893</v>
      </c>
      <c r="D955" s="1">
        <v>0.0845793596452781</v>
      </c>
      <c r="E955" s="2">
        <f t="shared" si="1"/>
        <v>0.09715001549</v>
      </c>
    </row>
    <row r="956">
      <c r="A956" s="3">
        <v>44782.75</v>
      </c>
      <c r="B956" s="1">
        <v>287.83</v>
      </c>
      <c r="C956" s="1">
        <v>272.1064</v>
      </c>
      <c r="D956" s="1">
        <v>0.057784748907045</v>
      </c>
      <c r="E956" s="2">
        <f t="shared" si="1"/>
        <v>0.09333945075</v>
      </c>
    </row>
    <row r="957">
      <c r="A957" s="3">
        <v>44782.791666666664</v>
      </c>
      <c r="B957" s="1">
        <v>286.6</v>
      </c>
      <c r="C957" s="1">
        <v>273.3157</v>
      </c>
      <c r="D957" s="1">
        <v>0.0486042331267469</v>
      </c>
      <c r="E957" s="2">
        <f t="shared" si="1"/>
        <v>0.08993480072</v>
      </c>
    </row>
    <row r="958">
      <c r="A958" s="3">
        <v>44782.833333333336</v>
      </c>
      <c r="B958" s="1">
        <v>284.99</v>
      </c>
      <c r="C958" s="1">
        <v>274.05439</v>
      </c>
      <c r="D958" s="1">
        <v>0.0399030644975254</v>
      </c>
      <c r="E958" s="2">
        <f t="shared" si="1"/>
        <v>0.086839917</v>
      </c>
    </row>
    <row r="959">
      <c r="A959" s="3">
        <v>44782.875</v>
      </c>
      <c r="B959" s="1">
        <v>283.63</v>
      </c>
      <c r="C959" s="1">
        <v>273.81402</v>
      </c>
      <c r="D959" s="1">
        <v>0.0358490774139321</v>
      </c>
      <c r="E959" s="2">
        <f t="shared" si="1"/>
        <v>0.083633216</v>
      </c>
    </row>
    <row r="960">
      <c r="A960" s="3">
        <v>44782.916666666664</v>
      </c>
      <c r="B960" s="1">
        <v>284.44</v>
      </c>
      <c r="C960" s="1">
        <v>274.06996</v>
      </c>
      <c r="D960" s="1">
        <v>0.0378372003994893</v>
      </c>
      <c r="E960" s="2">
        <f t="shared" si="1"/>
        <v>0.08066825286</v>
      </c>
    </row>
    <row r="961">
      <c r="A961" s="3">
        <v>44782.958333333336</v>
      </c>
      <c r="B961" s="1">
        <v>288.51</v>
      </c>
      <c r="C961" s="1">
        <v>274.23037</v>
      </c>
      <c r="D961" s="1">
        <v>0.0520716578546716</v>
      </c>
      <c r="E961" s="2">
        <f t="shared" si="1"/>
        <v>0.07807351392</v>
      </c>
    </row>
    <row r="962">
      <c r="A962" s="3">
        <v>44783.0</v>
      </c>
      <c r="B962" s="1">
        <v>300.74</v>
      </c>
      <c r="C962" s="1">
        <v>272.7271</v>
      </c>
      <c r="D962" s="1">
        <v>0.102714031718886</v>
      </c>
      <c r="E962" s="2">
        <f t="shared" si="1"/>
        <v>0.07921279981</v>
      </c>
    </row>
    <row r="963">
      <c r="A963" s="3">
        <v>44783.041666666664</v>
      </c>
      <c r="B963" s="1">
        <v>306.7</v>
      </c>
      <c r="C963" s="1">
        <v>274.91888</v>
      </c>
      <c r="D963" s="1">
        <v>0.115601809522867</v>
      </c>
      <c r="E963" s="2">
        <f t="shared" si="1"/>
        <v>0.0798331902</v>
      </c>
    </row>
    <row r="964">
      <c r="A964" s="3">
        <v>44783.083333333336</v>
      </c>
      <c r="B964" s="1">
        <v>301.82</v>
      </c>
      <c r="C964" s="1">
        <v>277.93975</v>
      </c>
      <c r="D964" s="1">
        <v>0.0859188007472842</v>
      </c>
      <c r="E964" s="2">
        <f t="shared" si="1"/>
        <v>0.07858713716</v>
      </c>
    </row>
    <row r="965">
      <c r="A965" s="3">
        <v>44783.125</v>
      </c>
      <c r="B965" s="1">
        <v>295.74</v>
      </c>
      <c r="C965" s="1">
        <v>278.14747</v>
      </c>
      <c r="D965" s="1">
        <v>0.0632489305043832</v>
      </c>
      <c r="E965" s="2">
        <f t="shared" si="1"/>
        <v>0.0760069043</v>
      </c>
    </row>
    <row r="966">
      <c r="A966" s="3">
        <v>44783.166666666664</v>
      </c>
      <c r="B966" s="1">
        <v>284.79</v>
      </c>
      <c r="C966" s="1">
        <v>279.16932</v>
      </c>
      <c r="D966" s="1">
        <v>0.0201335877452436</v>
      </c>
      <c r="E966" s="2">
        <f t="shared" si="1"/>
        <v>0.07151368941</v>
      </c>
    </row>
    <row r="967">
      <c r="A967" s="3">
        <v>44783.208333333336</v>
      </c>
      <c r="B967" s="1">
        <v>275.13</v>
      </c>
      <c r="C967" s="1">
        <v>281.43147</v>
      </c>
      <c r="D967" s="1">
        <v>0.0223907795386208</v>
      </c>
      <c r="E967" s="2">
        <f t="shared" si="1"/>
        <v>0.06745708076</v>
      </c>
    </row>
    <row r="968">
      <c r="A968" s="3">
        <v>44783.25</v>
      </c>
      <c r="B968" s="1">
        <v>270.49</v>
      </c>
      <c r="C968" s="1">
        <v>282.27495</v>
      </c>
      <c r="D968" s="1">
        <v>0.0417498966876089</v>
      </c>
      <c r="E968" s="2">
        <f t="shared" si="1"/>
        <v>0.06420313287</v>
      </c>
    </row>
    <row r="969">
      <c r="A969" s="3">
        <v>44783.291666666664</v>
      </c>
      <c r="B969" s="1">
        <v>268.94</v>
      </c>
      <c r="C969" s="1">
        <v>281.8499</v>
      </c>
      <c r="D969" s="1">
        <v>0.0458041673954824</v>
      </c>
      <c r="E969" s="2">
        <f t="shared" si="1"/>
        <v>0.06117511371</v>
      </c>
    </row>
    <row r="970">
      <c r="A970" s="3">
        <v>44783.333333333336</v>
      </c>
      <c r="B970" s="1">
        <v>268.57</v>
      </c>
      <c r="C970" s="1">
        <v>281.86011</v>
      </c>
      <c r="D970" s="1">
        <v>0.047151439769182</v>
      </c>
      <c r="E970" s="2">
        <f t="shared" si="1"/>
        <v>0.05897125674</v>
      </c>
    </row>
    <row r="971">
      <c r="A971" s="3">
        <v>44783.375</v>
      </c>
      <c r="B971" s="1">
        <v>266.95</v>
      </c>
      <c r="C971" s="1">
        <v>282.26348</v>
      </c>
      <c r="D971" s="1">
        <v>0.0542524310973563</v>
      </c>
      <c r="E971" s="2">
        <f t="shared" si="1"/>
        <v>0.05783044241</v>
      </c>
    </row>
    <row r="972">
      <c r="A972" s="3">
        <v>44783.416666666664</v>
      </c>
      <c r="B972" s="1">
        <v>266.6</v>
      </c>
      <c r="C972" s="1">
        <v>282.51726</v>
      </c>
      <c r="D972" s="1">
        <v>0.0563408409100385</v>
      </c>
      <c r="E972" s="2">
        <f t="shared" si="1"/>
        <v>0.05740495144</v>
      </c>
    </row>
    <row r="973">
      <c r="A973" s="3">
        <v>44783.458333333336</v>
      </c>
      <c r="B973" s="1">
        <v>270.6</v>
      </c>
      <c r="C973" s="1">
        <v>282.43103</v>
      </c>
      <c r="D973" s="1">
        <v>0.0418899792986627</v>
      </c>
      <c r="E973" s="2">
        <f t="shared" si="1"/>
        <v>0.05683451533</v>
      </c>
    </row>
    <row r="974">
      <c r="A974" s="3">
        <v>44783.5</v>
      </c>
      <c r="B974" s="1">
        <v>272.99</v>
      </c>
      <c r="C974" s="1">
        <v>279.92079</v>
      </c>
      <c r="D974" s="1">
        <v>0.0247598258064361</v>
      </c>
      <c r="E974" s="2">
        <f t="shared" si="1"/>
        <v>0.0552999593</v>
      </c>
    </row>
    <row r="975">
      <c r="A975" s="3">
        <v>44783.541666666664</v>
      </c>
      <c r="B975" s="1">
        <v>274.13</v>
      </c>
      <c r="C975" s="1">
        <v>278.07499</v>
      </c>
      <c r="D975" s="1">
        <v>0.0141867846511475</v>
      </c>
      <c r="E975" s="2">
        <f t="shared" si="1"/>
        <v>0.05334745665</v>
      </c>
    </row>
    <row r="976">
      <c r="A976" s="3">
        <v>44783.583333333336</v>
      </c>
      <c r="B976" s="1">
        <v>274.89</v>
      </c>
      <c r="C976" s="1">
        <v>276.25437</v>
      </c>
      <c r="D976" s="1">
        <v>0.0049388178004207</v>
      </c>
      <c r="E976" s="2">
        <f t="shared" si="1"/>
        <v>0.05132804726</v>
      </c>
    </row>
    <row r="977">
      <c r="A977" s="3">
        <v>44783.625</v>
      </c>
      <c r="B977" s="1">
        <v>275.23</v>
      </c>
      <c r="C977" s="1">
        <v>273.85568</v>
      </c>
      <c r="D977" s="1">
        <v>0.00501840969666947</v>
      </c>
      <c r="E977" s="2">
        <f t="shared" si="1"/>
        <v>0.04920889249</v>
      </c>
    </row>
    <row r="978">
      <c r="A978" s="3">
        <v>44783.666666666664</v>
      </c>
      <c r="B978" s="1">
        <v>275.22</v>
      </c>
      <c r="C978" s="1">
        <v>270.81865</v>
      </c>
      <c r="D978" s="1">
        <v>0.0162520195710304</v>
      </c>
      <c r="E978" s="2">
        <f t="shared" si="1"/>
        <v>0.0466242456</v>
      </c>
    </row>
    <row r="979">
      <c r="A979" s="3">
        <v>44783.708333333336</v>
      </c>
      <c r="B979" s="1">
        <v>277.54</v>
      </c>
      <c r="C979" s="1">
        <v>269.3435</v>
      </c>
      <c r="D979" s="1">
        <v>0.0304314007948957</v>
      </c>
      <c r="E979" s="2">
        <f t="shared" si="1"/>
        <v>0.04436808064</v>
      </c>
    </row>
    <row r="980">
      <c r="A980" s="3">
        <v>44783.75</v>
      </c>
      <c r="B980" s="1">
        <v>279.05</v>
      </c>
      <c r="C980" s="1">
        <v>268.97406</v>
      </c>
      <c r="D980" s="1">
        <v>0.0374606383976209</v>
      </c>
      <c r="E980" s="2">
        <f t="shared" si="1"/>
        <v>0.04352124271</v>
      </c>
    </row>
    <row r="981">
      <c r="A981" s="3">
        <v>44783.791666666664</v>
      </c>
      <c r="B981" s="1">
        <v>279.17</v>
      </c>
      <c r="C981" s="1">
        <v>270.74889</v>
      </c>
      <c r="D981" s="1">
        <v>0.0311030268674416</v>
      </c>
      <c r="E981" s="2">
        <f t="shared" si="1"/>
        <v>0.04279202578</v>
      </c>
    </row>
    <row r="982">
      <c r="A982" s="3">
        <v>44783.833333333336</v>
      </c>
      <c r="B982" s="1">
        <v>276.24</v>
      </c>
      <c r="C982" s="1">
        <v>271.60476</v>
      </c>
      <c r="D982" s="1">
        <v>0.0170661221106729</v>
      </c>
      <c r="E982" s="2">
        <f t="shared" si="1"/>
        <v>0.04184048651</v>
      </c>
    </row>
    <row r="983">
      <c r="A983" s="3">
        <v>44783.875</v>
      </c>
      <c r="B983" s="1">
        <v>274.86</v>
      </c>
      <c r="C983" s="1">
        <v>270.26301</v>
      </c>
      <c r="D983" s="1">
        <v>0.017009319921361</v>
      </c>
      <c r="E983" s="2">
        <f t="shared" si="1"/>
        <v>0.04105549662</v>
      </c>
    </row>
    <row r="984">
      <c r="A984" s="3">
        <v>44783.916666666664</v>
      </c>
      <c r="B984" s="1">
        <v>273.07</v>
      </c>
      <c r="C984" s="1">
        <v>268.94253</v>
      </c>
      <c r="D984" s="1">
        <v>0.015347033434987</v>
      </c>
      <c r="E984" s="2">
        <f t="shared" si="1"/>
        <v>0.04011840633</v>
      </c>
    </row>
    <row r="985">
      <c r="A985" s="3">
        <v>44783.958333333336</v>
      </c>
      <c r="B985" s="1">
        <v>276.86</v>
      </c>
      <c r="C985" s="1">
        <v>269.21243</v>
      </c>
      <c r="D985" s="1">
        <v>0.0284071950169612</v>
      </c>
      <c r="E985" s="2">
        <f t="shared" si="1"/>
        <v>0.03913238704</v>
      </c>
    </row>
    <row r="986">
      <c r="A986" s="3">
        <v>44784.0</v>
      </c>
      <c r="B986" s="1">
        <v>285.72</v>
      </c>
      <c r="C986" s="1">
        <v>269.46405</v>
      </c>
      <c r="D986" s="1">
        <v>0.0603269712601738</v>
      </c>
      <c r="E986" s="2">
        <f t="shared" si="1"/>
        <v>0.03736625952</v>
      </c>
    </row>
    <row r="987">
      <c r="A987" s="3">
        <v>44784.041666666664</v>
      </c>
      <c r="B987" s="1">
        <v>287.13</v>
      </c>
      <c r="C987" s="1">
        <v>268.00608</v>
      </c>
      <c r="D987" s="1">
        <v>0.0713562916184588</v>
      </c>
      <c r="E987" s="2">
        <f t="shared" si="1"/>
        <v>0.03552269628</v>
      </c>
    </row>
    <row r="988">
      <c r="A988" s="3">
        <v>44784.083333333336</v>
      </c>
      <c r="B988" s="1">
        <v>286.34</v>
      </c>
      <c r="C988" s="1">
        <v>266.35691</v>
      </c>
      <c r="D988" s="1">
        <v>0.0750237341317705</v>
      </c>
      <c r="E988" s="2">
        <f t="shared" si="1"/>
        <v>0.03506873517</v>
      </c>
    </row>
    <row r="989">
      <c r="A989" s="3">
        <v>44784.125</v>
      </c>
      <c r="B989" s="1">
        <v>277.0</v>
      </c>
      <c r="C989" s="1">
        <v>261.98682</v>
      </c>
      <c r="D989" s="1">
        <v>0.0573050964930219</v>
      </c>
      <c r="E989" s="2">
        <f t="shared" si="1"/>
        <v>0.03482107542</v>
      </c>
    </row>
    <row r="990">
      <c r="A990" s="3">
        <v>44784.166666666664</v>
      </c>
      <c r="B990" s="1">
        <v>267.59</v>
      </c>
      <c r="C990" s="1">
        <v>258.90197</v>
      </c>
      <c r="D990" s="1">
        <v>0.0335572185874057</v>
      </c>
      <c r="E990" s="2">
        <f t="shared" si="1"/>
        <v>0.03538039337</v>
      </c>
    </row>
    <row r="991">
      <c r="A991" s="3">
        <v>44784.208333333336</v>
      </c>
      <c r="B991" s="1">
        <v>255.4</v>
      </c>
      <c r="C991" s="1">
        <v>258.31527</v>
      </c>
      <c r="D991" s="1">
        <v>0.011285705254668</v>
      </c>
      <c r="E991" s="2">
        <f t="shared" si="1"/>
        <v>0.03491768194</v>
      </c>
    </row>
    <row r="992">
      <c r="A992" s="3">
        <v>44784.25</v>
      </c>
      <c r="B992" s="1">
        <v>250.76</v>
      </c>
      <c r="C992" s="1">
        <v>257.77091</v>
      </c>
      <c r="D992" s="1">
        <v>0.0271982203112058</v>
      </c>
      <c r="E992" s="2">
        <f t="shared" si="1"/>
        <v>0.03431136209</v>
      </c>
    </row>
    <row r="993">
      <c r="A993" s="3">
        <v>44784.291666666664</v>
      </c>
      <c r="B993" s="1">
        <v>250.57</v>
      </c>
      <c r="C993" s="1">
        <v>258.07357</v>
      </c>
      <c r="D993" s="1">
        <v>0.0290753136789638</v>
      </c>
      <c r="E993" s="2">
        <f t="shared" si="1"/>
        <v>0.03361432652</v>
      </c>
    </row>
    <row r="994">
      <c r="A994" s="3">
        <v>44784.333333333336</v>
      </c>
      <c r="B994" s="1">
        <v>251.67</v>
      </c>
      <c r="C994" s="1">
        <v>259.88439</v>
      </c>
      <c r="D994" s="1">
        <v>0.0316078622498258</v>
      </c>
      <c r="E994" s="2">
        <f t="shared" si="1"/>
        <v>0.03296667746</v>
      </c>
    </row>
    <row r="995">
      <c r="A995" s="3">
        <v>44784.375</v>
      </c>
      <c r="B995" s="1">
        <v>253.35</v>
      </c>
      <c r="C995" s="1">
        <v>262.89313</v>
      </c>
      <c r="D995" s="1">
        <v>0.0363004160664068</v>
      </c>
      <c r="E995" s="2">
        <f t="shared" si="1"/>
        <v>0.03221867683</v>
      </c>
    </row>
    <row r="996">
      <c r="A996" s="3">
        <v>44784.416666666664</v>
      </c>
      <c r="B996" s="1">
        <v>253.72</v>
      </c>
      <c r="C996" s="1">
        <v>266.64085</v>
      </c>
      <c r="D996" s="1">
        <v>0.048457878828394</v>
      </c>
      <c r="E996" s="2">
        <f t="shared" si="1"/>
        <v>0.03189022008</v>
      </c>
    </row>
    <row r="997">
      <c r="A997" s="3">
        <v>44784.458333333336</v>
      </c>
      <c r="B997" s="1">
        <v>256.64</v>
      </c>
      <c r="C997" s="1">
        <v>270.50049</v>
      </c>
      <c r="D997" s="1">
        <v>0.0512401659605127</v>
      </c>
      <c r="E997" s="2">
        <f t="shared" si="1"/>
        <v>0.03227981119</v>
      </c>
    </row>
    <row r="998">
      <c r="A998" s="3">
        <v>44784.5</v>
      </c>
      <c r="B998" s="1">
        <v>257.14</v>
      </c>
      <c r="C998" s="1">
        <v>271.76575</v>
      </c>
      <c r="D998" s="1">
        <v>0.0538174880388718</v>
      </c>
      <c r="E998" s="2">
        <f t="shared" si="1"/>
        <v>0.03349054711</v>
      </c>
    </row>
    <row r="999">
      <c r="A999" s="3">
        <v>44784.541666666664</v>
      </c>
      <c r="B999" s="1">
        <v>262.59</v>
      </c>
      <c r="C999" s="1">
        <v>272.51754</v>
      </c>
      <c r="D999" s="1">
        <v>0.0364289946254469</v>
      </c>
      <c r="E999" s="2">
        <f t="shared" si="1"/>
        <v>0.03441730586</v>
      </c>
    </row>
    <row r="1000">
      <c r="A1000" s="3">
        <v>44784.583333333336</v>
      </c>
      <c r="B1000" s="1">
        <v>265.81</v>
      </c>
      <c r="C1000" s="1">
        <v>272.53189</v>
      </c>
      <c r="D1000" s="1">
        <v>0.024664599801513</v>
      </c>
      <c r="E1000" s="2">
        <f t="shared" si="1"/>
        <v>0.03523921345</v>
      </c>
    </row>
    <row r="1001">
      <c r="A1001" s="3">
        <v>44784.625</v>
      </c>
      <c r="B1001" s="1">
        <v>267.65</v>
      </c>
      <c r="C1001" s="1">
        <v>271.10937</v>
      </c>
      <c r="D1001" s="1">
        <v>0.012760053258211</v>
      </c>
      <c r="E1001" s="2">
        <f t="shared" si="1"/>
        <v>0.03556178193</v>
      </c>
    </row>
    <row r="1002">
      <c r="A1002" s="3">
        <v>44784.666666666664</v>
      </c>
      <c r="B1002" s="1">
        <v>270.55</v>
      </c>
      <c r="C1002" s="1">
        <v>268.2813</v>
      </c>
      <c r="D1002" s="1">
        <v>0.008456422419304</v>
      </c>
      <c r="E1002" s="2">
        <f t="shared" si="1"/>
        <v>0.03523696538</v>
      </c>
    </row>
    <row r="1003">
      <c r="A1003" s="3">
        <v>44784.708333333336</v>
      </c>
      <c r="B1003" s="1">
        <v>272.41</v>
      </c>
      <c r="C1003" s="1">
        <v>266.2447</v>
      </c>
      <c r="D1003" s="1">
        <v>0.0231565172940531</v>
      </c>
      <c r="E1003" s="2">
        <f t="shared" si="1"/>
        <v>0.03493384523</v>
      </c>
    </row>
    <row r="1004">
      <c r="A1004" s="3">
        <v>44784.75</v>
      </c>
      <c r="B1004" s="1">
        <v>272.87</v>
      </c>
      <c r="C1004" s="1">
        <v>265.24566</v>
      </c>
      <c r="D1004" s="1">
        <v>0.028744447694262</v>
      </c>
      <c r="E1004" s="2">
        <f t="shared" si="1"/>
        <v>0.03457067062</v>
      </c>
    </row>
    <row r="1005">
      <c r="A1005" s="3">
        <v>44784.791666666664</v>
      </c>
      <c r="B1005" s="1">
        <v>276.8</v>
      </c>
      <c r="C1005" s="1">
        <v>266.47082</v>
      </c>
      <c r="D1005" s="1">
        <v>0.0387628934380132</v>
      </c>
      <c r="E1005" s="2">
        <f t="shared" si="1"/>
        <v>0.03488983173</v>
      </c>
    </row>
    <row r="1006">
      <c r="A1006" s="3">
        <v>44784.833333333336</v>
      </c>
      <c r="B1006" s="1">
        <v>274.17</v>
      </c>
      <c r="C1006" s="1">
        <v>267.34453</v>
      </c>
      <c r="D1006" s="1">
        <v>0.0255306139983488</v>
      </c>
      <c r="E1006" s="2">
        <f t="shared" si="1"/>
        <v>0.03524251889</v>
      </c>
    </row>
    <row r="1007">
      <c r="A1007" s="3">
        <v>44784.875</v>
      </c>
      <c r="B1007" s="1">
        <v>263.89</v>
      </c>
      <c r="C1007" s="1">
        <v>267.23972</v>
      </c>
      <c r="D1007" s="1">
        <v>0.0125345139562337</v>
      </c>
      <c r="E1007" s="2">
        <f t="shared" si="1"/>
        <v>0.03505606864</v>
      </c>
    </row>
    <row r="1008">
      <c r="A1008" s="3">
        <v>44784.916666666664</v>
      </c>
      <c r="B1008" s="1">
        <v>263.11</v>
      </c>
      <c r="C1008" s="1">
        <v>267.14404</v>
      </c>
      <c r="D1008" s="1">
        <v>0.0151006176293508</v>
      </c>
      <c r="E1008" s="2">
        <f t="shared" si="1"/>
        <v>0.03504580132</v>
      </c>
    </row>
    <row r="1009">
      <c r="A1009" s="3">
        <v>44784.958333333336</v>
      </c>
      <c r="B1009" s="1">
        <v>269.28</v>
      </c>
      <c r="C1009" s="1">
        <v>267.29434</v>
      </c>
      <c r="D1009" s="1">
        <v>0.00742873941887432</v>
      </c>
      <c r="E1009" s="2">
        <f t="shared" si="1"/>
        <v>0.034171699</v>
      </c>
    </row>
    <row r="1010">
      <c r="A1010" s="3">
        <v>44785.0</v>
      </c>
      <c r="B1010" s="1">
        <v>276.88</v>
      </c>
      <c r="C1010" s="1">
        <v>264.27889</v>
      </c>
      <c r="D1010" s="1">
        <v>0.047681106879176</v>
      </c>
      <c r="E1010" s="2">
        <f t="shared" si="1"/>
        <v>0.03364478798</v>
      </c>
    </row>
    <row r="1011">
      <c r="A1011" s="3">
        <v>44785.041666666664</v>
      </c>
      <c r="B1011" s="1">
        <v>282.77</v>
      </c>
      <c r="C1011" s="1">
        <v>260.67665</v>
      </c>
      <c r="D1011" s="1">
        <v>0.084753851179229</v>
      </c>
      <c r="E1011" s="2">
        <f t="shared" si="1"/>
        <v>0.03420301963</v>
      </c>
    </row>
    <row r="1012">
      <c r="A1012" s="3">
        <v>44785.083333333336</v>
      </c>
      <c r="B1012" s="1">
        <v>284.24</v>
      </c>
      <c r="C1012" s="1">
        <v>255.97987</v>
      </c>
      <c r="D1012" s="1">
        <v>0.110399813860363</v>
      </c>
      <c r="E1012" s="2">
        <f t="shared" si="1"/>
        <v>0.03567702296</v>
      </c>
    </row>
    <row r="1013">
      <c r="A1013" s="3">
        <v>44785.125</v>
      </c>
      <c r="B1013" s="1">
        <v>277.15</v>
      </c>
      <c r="C1013" s="1">
        <v>248.92677</v>
      </c>
      <c r="D1013" s="1">
        <v>0.113379649766073</v>
      </c>
      <c r="E1013" s="2">
        <f t="shared" si="1"/>
        <v>0.03801346267</v>
      </c>
    </row>
    <row r="1014">
      <c r="A1014" s="3">
        <v>44785.166666666664</v>
      </c>
      <c r="B1014" s="1">
        <v>266.12</v>
      </c>
      <c r="C1014" s="1">
        <v>243.36728</v>
      </c>
      <c r="D1014" s="1">
        <v>0.0934912860923621</v>
      </c>
      <c r="E1014" s="2">
        <f t="shared" si="1"/>
        <v>0.04051071549</v>
      </c>
    </row>
    <row r="1015">
      <c r="A1015" s="3">
        <v>44785.208333333336</v>
      </c>
      <c r="B1015" s="1">
        <v>259.42</v>
      </c>
      <c r="C1015" s="1">
        <v>240.83092</v>
      </c>
      <c r="D1015" s="1">
        <v>0.077187264824633</v>
      </c>
      <c r="E1015" s="2">
        <f t="shared" si="1"/>
        <v>0.0432566138</v>
      </c>
    </row>
    <row r="1016">
      <c r="A1016" s="3">
        <v>44785.25</v>
      </c>
      <c r="B1016" s="1">
        <v>252.92</v>
      </c>
      <c r="C1016" s="1">
        <v>239.07622</v>
      </c>
      <c r="D1016" s="1">
        <v>0.0579052989879126</v>
      </c>
      <c r="E1016" s="2">
        <f t="shared" si="1"/>
        <v>0.04453607541</v>
      </c>
    </row>
    <row r="1017">
      <c r="A1017" s="3">
        <v>44785.291666666664</v>
      </c>
      <c r="B1017" s="1">
        <v>246.97</v>
      </c>
      <c r="C1017" s="1">
        <v>239.10767</v>
      </c>
      <c r="D1017" s="1">
        <v>0.0328819648487226</v>
      </c>
      <c r="E1017" s="2">
        <f t="shared" si="1"/>
        <v>0.04469468588</v>
      </c>
    </row>
    <row r="1018">
      <c r="A1018" s="3">
        <v>44785.333333333336</v>
      </c>
      <c r="B1018" s="1">
        <v>243.73</v>
      </c>
      <c r="C1018" s="1">
        <v>241.00074</v>
      </c>
      <c r="D1018" s="1">
        <v>0.0113246955175323</v>
      </c>
      <c r="E1018" s="2">
        <f t="shared" si="1"/>
        <v>0.04384955393</v>
      </c>
    </row>
    <row r="1019">
      <c r="A1019" s="3">
        <v>44785.375</v>
      </c>
      <c r="B1019" s="1">
        <v>242.24</v>
      </c>
      <c r="C1019" s="1">
        <v>244.78751</v>
      </c>
      <c r="D1019" s="1">
        <v>0.0104070260774333</v>
      </c>
      <c r="E1019" s="2">
        <f t="shared" si="1"/>
        <v>0.04277066268</v>
      </c>
    </row>
    <row r="1020">
      <c r="A1020" s="3">
        <v>44785.416666666664</v>
      </c>
      <c r="B1020" s="1">
        <v>245.02</v>
      </c>
      <c r="C1020" s="1">
        <v>249.87345</v>
      </c>
      <c r="D1020" s="1">
        <v>0.0194236322426411</v>
      </c>
      <c r="E1020" s="2">
        <f t="shared" si="1"/>
        <v>0.04156090241</v>
      </c>
    </row>
    <row r="1021">
      <c r="A1021" s="3">
        <v>44785.458333333336</v>
      </c>
      <c r="B1021" s="1">
        <v>247.8</v>
      </c>
      <c r="C1021" s="1">
        <v>256.01375</v>
      </c>
      <c r="D1021" s="1">
        <v>0.0320832377167242</v>
      </c>
      <c r="E1021" s="2">
        <f t="shared" si="1"/>
        <v>0.04076269707</v>
      </c>
    </row>
    <row r="1022">
      <c r="A1022" s="3">
        <v>44785.5</v>
      </c>
      <c r="B1022" s="1">
        <v>250.57</v>
      </c>
      <c r="C1022" s="1">
        <v>260.13653</v>
      </c>
      <c r="D1022" s="1">
        <v>0.0367750350171888</v>
      </c>
      <c r="E1022" s="2">
        <f t="shared" si="1"/>
        <v>0.04005259486</v>
      </c>
    </row>
    <row r="1023">
      <c r="A1023" s="3">
        <v>44785.541666666664</v>
      </c>
      <c r="B1023" s="1">
        <v>247.97</v>
      </c>
      <c r="C1023" s="1">
        <v>263.21539</v>
      </c>
      <c r="D1023" s="1">
        <v>0.057919827560235</v>
      </c>
      <c r="E1023" s="2">
        <f t="shared" si="1"/>
        <v>0.04094804623</v>
      </c>
    </row>
    <row r="1024">
      <c r="A1024" s="3">
        <v>44785.583333333336</v>
      </c>
      <c r="B1024" s="1">
        <v>246.37</v>
      </c>
      <c r="C1024" s="1">
        <v>265.12568</v>
      </c>
      <c r="D1024" s="1">
        <v>0.0707426002641463</v>
      </c>
      <c r="E1024" s="2">
        <f t="shared" si="1"/>
        <v>0.04286796291</v>
      </c>
    </row>
    <row r="1025">
      <c r="A1025" s="3">
        <v>44785.625</v>
      </c>
      <c r="B1025" s="1">
        <v>244.82</v>
      </c>
      <c r="C1025" s="1">
        <v>265.17457</v>
      </c>
      <c r="D1025" s="1">
        <v>0.0767591326724882</v>
      </c>
      <c r="E1025" s="2">
        <f t="shared" si="1"/>
        <v>0.04553459122</v>
      </c>
    </row>
    <row r="1026">
      <c r="A1026" s="3">
        <v>44785.666666666664</v>
      </c>
      <c r="B1026" s="1">
        <v>246.12</v>
      </c>
      <c r="C1026" s="1">
        <v>263.54544</v>
      </c>
      <c r="D1026" s="1">
        <v>0.0661192999582917</v>
      </c>
      <c r="E1026" s="2">
        <f t="shared" si="1"/>
        <v>0.04793721112</v>
      </c>
    </row>
    <row r="1027">
      <c r="A1027" s="3">
        <v>44785.708333333336</v>
      </c>
      <c r="B1027" s="1">
        <v>250.56</v>
      </c>
      <c r="C1027" s="1">
        <v>261.98613</v>
      </c>
      <c r="D1027" s="1">
        <v>0.0436134920577665</v>
      </c>
      <c r="E1027" s="2">
        <f t="shared" si="1"/>
        <v>0.04878958507</v>
      </c>
    </row>
    <row r="1028">
      <c r="A1028" s="3">
        <v>44785.75</v>
      </c>
      <c r="B1028" s="1">
        <v>256.22</v>
      </c>
      <c r="C1028" s="1">
        <v>260.86248</v>
      </c>
      <c r="D1028" s="1">
        <v>0.0177966566905289</v>
      </c>
      <c r="E1028" s="2">
        <f t="shared" si="1"/>
        <v>0.04833342711</v>
      </c>
    </row>
    <row r="1029">
      <c r="A1029" s="3">
        <v>44785.791666666664</v>
      </c>
      <c r="B1029" s="1">
        <v>260.12</v>
      </c>
      <c r="C1029" s="1">
        <v>261.33835</v>
      </c>
      <c r="D1029" s="1">
        <v>0.00466196407836808</v>
      </c>
      <c r="E1029" s="2">
        <f t="shared" si="1"/>
        <v>0.04691255505</v>
      </c>
    </row>
    <row r="1030">
      <c r="A1030" s="3">
        <v>44785.833333333336</v>
      </c>
      <c r="B1030" s="1">
        <v>265.02</v>
      </c>
      <c r="C1030" s="1">
        <v>261.59121</v>
      </c>
      <c r="D1030" s="1">
        <v>0.0131074358347132</v>
      </c>
      <c r="E1030" s="2">
        <f t="shared" si="1"/>
        <v>0.04639492263</v>
      </c>
    </row>
    <row r="1031">
      <c r="A1031" s="3">
        <v>44785.875</v>
      </c>
      <c r="B1031" s="1">
        <v>260.42</v>
      </c>
      <c r="C1031" s="1">
        <v>261.70197</v>
      </c>
      <c r="D1031" s="1">
        <v>0.0048985875039458</v>
      </c>
      <c r="E1031" s="2">
        <f t="shared" si="1"/>
        <v>0.04607675903</v>
      </c>
    </row>
    <row r="1032">
      <c r="A1032" s="3">
        <v>44785.916666666664</v>
      </c>
      <c r="B1032" s="1">
        <v>266.27</v>
      </c>
      <c r="C1032" s="1">
        <v>262.12593</v>
      </c>
      <c r="D1032" s="1">
        <v>0.0158094622687652</v>
      </c>
      <c r="E1032" s="2">
        <f t="shared" si="1"/>
        <v>0.04610629422</v>
      </c>
    </row>
    <row r="1033">
      <c r="A1033" s="3">
        <v>44785.958333333336</v>
      </c>
      <c r="B1033" s="1">
        <v>270.92</v>
      </c>
      <c r="C1033" s="1">
        <v>262.13903</v>
      </c>
      <c r="D1033" s="1">
        <v>0.0334973773268331</v>
      </c>
      <c r="E1033" s="2">
        <f t="shared" si="1"/>
        <v>0.04719248747</v>
      </c>
    </row>
    <row r="1034">
      <c r="A1034" s="3">
        <v>44786.0</v>
      </c>
      <c r="B1034" s="1">
        <v>270.41</v>
      </c>
      <c r="C1034" s="1">
        <v>266.27385</v>
      </c>
      <c r="D1034" s="1">
        <v>0.0155334442341974</v>
      </c>
      <c r="E1034" s="2">
        <f t="shared" si="1"/>
        <v>0.04585300152</v>
      </c>
    </row>
    <row r="1035">
      <c r="A1035" s="3">
        <v>44786.041666666664</v>
      </c>
      <c r="B1035" s="1">
        <v>270.74</v>
      </c>
      <c r="C1035" s="1">
        <v>262.39474</v>
      </c>
      <c r="D1035" s="1">
        <v>0.0318042198559315</v>
      </c>
      <c r="E1035" s="2">
        <f t="shared" si="1"/>
        <v>0.04364676689</v>
      </c>
    </row>
    <row r="1036">
      <c r="A1036" s="3">
        <v>44786.083333333336</v>
      </c>
      <c r="B1036" s="1">
        <v>267.56</v>
      </c>
      <c r="C1036" s="1">
        <v>257.29577</v>
      </c>
      <c r="D1036" s="1">
        <v>0.0398927273464309</v>
      </c>
      <c r="E1036" s="2">
        <f t="shared" si="1"/>
        <v>0.04070897161</v>
      </c>
    </row>
    <row r="1037">
      <c r="A1037" s="3">
        <v>44786.125</v>
      </c>
      <c r="B1037" s="1">
        <v>255.99</v>
      </c>
      <c r="C1037" s="1">
        <v>249.73642</v>
      </c>
      <c r="D1037" s="1">
        <v>0.0250407209328939</v>
      </c>
      <c r="E1037" s="2">
        <f t="shared" si="1"/>
        <v>0.03702818291</v>
      </c>
    </row>
    <row r="1038">
      <c r="A1038" s="3">
        <v>44786.166666666664</v>
      </c>
      <c r="B1038" s="1">
        <v>241.68</v>
      </c>
      <c r="C1038" s="1">
        <v>243.75734</v>
      </c>
      <c r="D1038" s="1">
        <v>0.00852216388642898</v>
      </c>
      <c r="E1038" s="2">
        <f t="shared" si="1"/>
        <v>0.03348780282</v>
      </c>
    </row>
    <row r="1039">
      <c r="A1039" s="3">
        <v>44786.208333333336</v>
      </c>
      <c r="B1039" s="1">
        <v>229.39</v>
      </c>
      <c r="C1039" s="1">
        <v>240.85988</v>
      </c>
      <c r="D1039" s="1">
        <v>0.0476205501721582</v>
      </c>
      <c r="E1039" s="2">
        <f t="shared" si="1"/>
        <v>0.03225585638</v>
      </c>
    </row>
    <row r="1040">
      <c r="A1040" s="3">
        <v>44786.25</v>
      </c>
      <c r="B1040" s="1">
        <v>226.54</v>
      </c>
      <c r="C1040" s="1">
        <v>238.86399</v>
      </c>
      <c r="D1040" s="1">
        <v>0.0515941729014909</v>
      </c>
      <c r="E1040" s="2">
        <f t="shared" si="1"/>
        <v>0.03199289279</v>
      </c>
    </row>
    <row r="1041">
      <c r="A1041" s="3">
        <v>44786.291666666664</v>
      </c>
      <c r="B1041" s="1">
        <v>218.42</v>
      </c>
      <c r="C1041" s="1">
        <v>238.80678</v>
      </c>
      <c r="D1041" s="1">
        <v>0.0853693517411859</v>
      </c>
      <c r="E1041" s="2">
        <f t="shared" si="1"/>
        <v>0.03417986724</v>
      </c>
    </row>
    <row r="1042">
      <c r="A1042" s="3">
        <v>44786.333333333336</v>
      </c>
      <c r="B1042" s="1">
        <v>216.86</v>
      </c>
      <c r="C1042" s="1">
        <v>240.74992</v>
      </c>
      <c r="D1042" s="1">
        <v>0.0992312686957486</v>
      </c>
      <c r="E1042" s="2">
        <f t="shared" si="1"/>
        <v>0.03784264113</v>
      </c>
    </row>
    <row r="1043">
      <c r="A1043" s="3">
        <v>44786.375</v>
      </c>
      <c r="B1043" s="1">
        <v>217.86</v>
      </c>
      <c r="C1043" s="1">
        <v>244.68713</v>
      </c>
      <c r="D1043" s="1">
        <v>0.109638500398447</v>
      </c>
      <c r="E1043" s="2">
        <f t="shared" si="1"/>
        <v>0.04197728589</v>
      </c>
    </row>
    <row r="1044">
      <c r="A1044" s="3">
        <v>44786.416666666664</v>
      </c>
      <c r="B1044" s="1">
        <v>220.05</v>
      </c>
      <c r="C1044" s="1">
        <v>250.1007</v>
      </c>
      <c r="D1044" s="1">
        <v>0.120154401806952</v>
      </c>
      <c r="E1044" s="2">
        <f t="shared" si="1"/>
        <v>0.04617440129</v>
      </c>
    </row>
    <row r="1045">
      <c r="A1045" s="3">
        <v>44786.458333333336</v>
      </c>
      <c r="B1045" s="1">
        <v>222.53</v>
      </c>
      <c r="C1045" s="1">
        <v>256.60432</v>
      </c>
      <c r="D1045" s="1">
        <v>0.132789346648567</v>
      </c>
      <c r="E1045" s="2">
        <f t="shared" si="1"/>
        <v>0.05037048916</v>
      </c>
    </row>
    <row r="1046">
      <c r="A1046" s="3">
        <v>44786.5</v>
      </c>
      <c r="B1046" s="1">
        <v>223.88</v>
      </c>
      <c r="C1046" s="1">
        <v>260.97315</v>
      </c>
      <c r="D1046" s="1">
        <v>0.142133970487002</v>
      </c>
      <c r="E1046" s="2">
        <f t="shared" si="1"/>
        <v>0.05476044481</v>
      </c>
    </row>
    <row r="1047">
      <c r="A1047" s="3">
        <v>44786.541666666664</v>
      </c>
      <c r="B1047" s="1">
        <v>223.56</v>
      </c>
      <c r="C1047" s="1">
        <v>264.24753</v>
      </c>
      <c r="D1047" s="1">
        <v>0.153975062699734</v>
      </c>
      <c r="E1047" s="2">
        <f t="shared" si="1"/>
        <v>0.05876274627</v>
      </c>
    </row>
    <row r="1048">
      <c r="A1048" s="3">
        <v>44786.583333333336</v>
      </c>
      <c r="B1048" s="1">
        <v>220.78</v>
      </c>
      <c r="C1048" s="1">
        <v>266.3176</v>
      </c>
      <c r="D1048" s="1">
        <v>0.170989825681817</v>
      </c>
      <c r="E1048" s="2">
        <f t="shared" si="1"/>
        <v>0.062939714</v>
      </c>
    </row>
    <row r="1049">
      <c r="A1049" s="3">
        <v>44786.625</v>
      </c>
      <c r="B1049" s="1">
        <v>221.64</v>
      </c>
      <c r="C1049" s="1">
        <v>266.46163</v>
      </c>
      <c r="D1049" s="1">
        <v>0.168210447410383</v>
      </c>
      <c r="E1049" s="2">
        <f t="shared" si="1"/>
        <v>0.06675018544</v>
      </c>
    </row>
    <row r="1050">
      <c r="A1050" s="3">
        <v>44786.666666666664</v>
      </c>
      <c r="B1050" s="1">
        <v>233.95</v>
      </c>
      <c r="C1050" s="1">
        <v>264.84504</v>
      </c>
      <c r="D1050" s="1">
        <v>0.116653270153747</v>
      </c>
      <c r="E1050" s="2">
        <f t="shared" si="1"/>
        <v>0.06885576753</v>
      </c>
    </row>
    <row r="1051">
      <c r="A1051" s="3">
        <v>44786.708333333336</v>
      </c>
      <c r="B1051" s="1">
        <v>240.34</v>
      </c>
      <c r="C1051" s="1">
        <v>263.34561</v>
      </c>
      <c r="D1051" s="1">
        <v>0.0873590032505194</v>
      </c>
      <c r="E1051" s="2">
        <f t="shared" si="1"/>
        <v>0.07067849717</v>
      </c>
    </row>
    <row r="1052">
      <c r="A1052" s="3">
        <v>44786.75</v>
      </c>
      <c r="B1052" s="1">
        <v>244.27</v>
      </c>
      <c r="C1052" s="1">
        <v>262.25896</v>
      </c>
      <c r="D1052" s="1">
        <v>0.0685923561963335</v>
      </c>
      <c r="E1052" s="2">
        <f t="shared" si="1"/>
        <v>0.07279498465</v>
      </c>
    </row>
    <row r="1053">
      <c r="A1053" s="3">
        <v>44786.791666666664</v>
      </c>
      <c r="B1053" s="1">
        <v>249.02</v>
      </c>
      <c r="C1053" s="1">
        <v>262.70823</v>
      </c>
      <c r="D1053" s="1">
        <v>0.052104305982344</v>
      </c>
      <c r="E1053" s="2">
        <f t="shared" si="1"/>
        <v>0.07477174889</v>
      </c>
    </row>
    <row r="1054">
      <c r="A1054" s="3">
        <v>44786.833333333336</v>
      </c>
      <c r="B1054" s="1">
        <v>252.81</v>
      </c>
      <c r="C1054" s="1">
        <v>262.90772</v>
      </c>
      <c r="D1054" s="1">
        <v>0.038407848959323</v>
      </c>
      <c r="E1054" s="2">
        <f t="shared" si="1"/>
        <v>0.07582593277</v>
      </c>
    </row>
    <row r="1055">
      <c r="A1055" s="3">
        <v>44786.875</v>
      </c>
      <c r="B1055" s="1">
        <v>254.2</v>
      </c>
      <c r="C1055" s="1">
        <v>262.97022</v>
      </c>
      <c r="D1055" s="1">
        <v>0.033350620461891</v>
      </c>
      <c r="E1055" s="2">
        <f t="shared" si="1"/>
        <v>0.07701143415</v>
      </c>
    </row>
    <row r="1056">
      <c r="A1056" s="3">
        <v>44786.916666666664</v>
      </c>
      <c r="B1056" s="1">
        <v>248.43</v>
      </c>
      <c r="C1056" s="1">
        <v>263.4681</v>
      </c>
      <c r="D1056" s="1">
        <v>0.0570774981866874</v>
      </c>
      <c r="E1056" s="2">
        <f t="shared" si="1"/>
        <v>0.07873093564</v>
      </c>
    </row>
    <row r="1057">
      <c r="A1057" s="3">
        <v>44786.958333333336</v>
      </c>
      <c r="B1057" s="1">
        <v>248.16</v>
      </c>
      <c r="C1057" s="1">
        <v>263.43304</v>
      </c>
      <c r="D1057" s="1">
        <v>0.0579769341005972</v>
      </c>
      <c r="E1057" s="2">
        <f t="shared" si="1"/>
        <v>0.07975091717</v>
      </c>
    </row>
    <row r="1058">
      <c r="A1058" s="3">
        <v>44787.0</v>
      </c>
      <c r="B1058" s="1">
        <v>257.82</v>
      </c>
      <c r="C1058" s="1">
        <v>246.80195</v>
      </c>
      <c r="D1058" s="1">
        <v>0.0446432858411369</v>
      </c>
      <c r="E1058" s="2">
        <f t="shared" si="1"/>
        <v>0.08096382724</v>
      </c>
    </row>
    <row r="1059">
      <c r="A1059" s="3">
        <v>44787.041666666664</v>
      </c>
      <c r="B1059" s="1">
        <v>270.35</v>
      </c>
      <c r="C1059" s="1">
        <v>242.06604</v>
      </c>
      <c r="D1059" s="1">
        <v>0.116843981915018</v>
      </c>
      <c r="E1059" s="2">
        <f t="shared" si="1"/>
        <v>0.08450715066</v>
      </c>
    </row>
    <row r="1060">
      <c r="A1060" s="3">
        <v>44787.083333333336</v>
      </c>
      <c r="B1060" s="1">
        <v>266.4</v>
      </c>
      <c r="C1060" s="1">
        <v>236.29243</v>
      </c>
      <c r="D1060" s="1">
        <v>0.127416565989862</v>
      </c>
      <c r="E1060" s="2">
        <f t="shared" si="1"/>
        <v>0.08815397727</v>
      </c>
    </row>
    <row r="1061">
      <c r="A1061" s="3">
        <v>44787.125</v>
      </c>
      <c r="B1061" s="1">
        <v>256.36</v>
      </c>
      <c r="C1061" s="1">
        <v>229.33554</v>
      </c>
      <c r="D1061" s="1">
        <v>0.117838081267299</v>
      </c>
      <c r="E1061" s="2">
        <f t="shared" si="1"/>
        <v>0.09202053395</v>
      </c>
    </row>
    <row r="1062">
      <c r="A1062" s="3">
        <v>44787.166666666664</v>
      </c>
      <c r="B1062" s="1">
        <v>244.84</v>
      </c>
      <c r="C1062" s="1">
        <v>224.2866</v>
      </c>
      <c r="D1062" s="1">
        <v>0.0916390011708234</v>
      </c>
      <c r="E1062" s="2">
        <f t="shared" si="1"/>
        <v>0.0954837355</v>
      </c>
    </row>
    <row r="1063">
      <c r="A1063" s="3">
        <v>44787.208333333336</v>
      </c>
      <c r="B1063" s="1">
        <v>229.4</v>
      </c>
      <c r="C1063" s="1">
        <v>223.19611</v>
      </c>
      <c r="D1063" s="1">
        <v>0.0277956905252515</v>
      </c>
      <c r="E1063" s="2">
        <f t="shared" si="1"/>
        <v>0.09465769969</v>
      </c>
    </row>
    <row r="1064">
      <c r="A1064" s="3">
        <v>44787.25</v>
      </c>
      <c r="B1064" s="1">
        <v>212.96</v>
      </c>
      <c r="C1064" s="1">
        <v>223.76755</v>
      </c>
      <c r="D1064" s="1">
        <v>0.0482981111425673</v>
      </c>
      <c r="E1064" s="2">
        <f t="shared" si="1"/>
        <v>0.09452036378</v>
      </c>
    </row>
    <row r="1065">
      <c r="A1065" s="3">
        <v>44787.291666666664</v>
      </c>
      <c r="B1065" s="1">
        <v>207.67</v>
      </c>
      <c r="C1065" s="1">
        <v>226.31574</v>
      </c>
      <c r="D1065" s="1">
        <v>0.0823881714988096</v>
      </c>
      <c r="E1065" s="2">
        <f t="shared" si="1"/>
        <v>0.09439614794</v>
      </c>
    </row>
    <row r="1066">
      <c r="A1066" s="3">
        <v>44787.333333333336</v>
      </c>
      <c r="B1066" s="1">
        <v>202.81</v>
      </c>
      <c r="C1066" s="1">
        <v>229.86334</v>
      </c>
      <c r="D1066" s="1">
        <v>0.117693147589345</v>
      </c>
      <c r="E1066" s="2">
        <f t="shared" si="1"/>
        <v>0.09516539289</v>
      </c>
    </row>
    <row r="1067">
      <c r="A1067" s="3">
        <v>44787.375</v>
      </c>
      <c r="B1067" s="1">
        <v>199.79</v>
      </c>
      <c r="C1067" s="1">
        <v>234.3088</v>
      </c>
      <c r="D1067" s="1">
        <v>0.147321824873841</v>
      </c>
      <c r="E1067" s="2">
        <f t="shared" si="1"/>
        <v>0.09673553141</v>
      </c>
    </row>
    <row r="1068">
      <c r="A1068" s="3">
        <v>44787.416666666664</v>
      </c>
      <c r="B1068" s="1">
        <v>197.99</v>
      </c>
      <c r="C1068" s="1">
        <v>238.43182</v>
      </c>
      <c r="D1068" s="1">
        <v>0.169615867546537</v>
      </c>
      <c r="E1068" s="2">
        <f t="shared" si="1"/>
        <v>0.09879642582</v>
      </c>
    </row>
    <row r="1069">
      <c r="A1069" s="3">
        <v>44787.458333333336</v>
      </c>
      <c r="B1069" s="1">
        <v>199.06</v>
      </c>
      <c r="C1069" s="1">
        <v>242.75643</v>
      </c>
      <c r="D1069" s="1">
        <v>0.180001122936269</v>
      </c>
      <c r="E1069" s="2">
        <f t="shared" si="1"/>
        <v>0.1007635832</v>
      </c>
    </row>
    <row r="1070">
      <c r="A1070" s="3">
        <v>44787.5</v>
      </c>
      <c r="B1070" s="1">
        <v>199.98</v>
      </c>
      <c r="C1070" s="1">
        <v>245.33753</v>
      </c>
      <c r="D1070" s="1">
        <v>0.18487807389273</v>
      </c>
      <c r="E1070" s="2">
        <f t="shared" si="1"/>
        <v>0.1025445875</v>
      </c>
    </row>
    <row r="1071">
      <c r="A1071" s="3">
        <v>44787.541666666664</v>
      </c>
      <c r="B1071" s="1">
        <v>200.63</v>
      </c>
      <c r="C1071" s="1">
        <v>247.35655</v>
      </c>
      <c r="D1071" s="1">
        <v>0.188903629194375</v>
      </c>
      <c r="E1071" s="2">
        <f t="shared" si="1"/>
        <v>0.1039999444</v>
      </c>
    </row>
    <row r="1072">
      <c r="A1072" s="3">
        <v>44787.583333333336</v>
      </c>
      <c r="B1072" s="1">
        <v>207.06</v>
      </c>
      <c r="C1072" s="1">
        <v>248.56761</v>
      </c>
      <c r="D1072" s="1">
        <v>0.166987203199966</v>
      </c>
      <c r="E1072" s="2">
        <f t="shared" si="1"/>
        <v>0.1038331685</v>
      </c>
    </row>
    <row r="1073">
      <c r="A1073" s="3">
        <v>44787.625</v>
      </c>
      <c r="B1073" s="1">
        <v>212.35</v>
      </c>
      <c r="C1073" s="1">
        <v>248.70785</v>
      </c>
      <c r="D1073" s="1">
        <v>0.146186982035347</v>
      </c>
      <c r="E1073" s="2">
        <f t="shared" si="1"/>
        <v>0.1029155241</v>
      </c>
    </row>
    <row r="1074">
      <c r="A1074" s="3">
        <v>44787.666666666664</v>
      </c>
      <c r="B1074" s="1">
        <v>219.46</v>
      </c>
      <c r="C1074" s="1">
        <v>248.05438</v>
      </c>
      <c r="D1074" s="1">
        <v>0.115274642600545</v>
      </c>
      <c r="E1074" s="2">
        <f t="shared" si="1"/>
        <v>0.1028580813</v>
      </c>
    </row>
    <row r="1075">
      <c r="A1075" s="3">
        <v>44787.708333333336</v>
      </c>
      <c r="B1075" s="1">
        <v>230.09</v>
      </c>
      <c r="C1075" s="1">
        <v>247.37772</v>
      </c>
      <c r="D1075" s="1">
        <v>0.0698839006196678</v>
      </c>
      <c r="E1075" s="2">
        <f t="shared" si="1"/>
        <v>0.102129952</v>
      </c>
    </row>
    <row r="1076">
      <c r="A1076" s="3">
        <v>44787.75</v>
      </c>
      <c r="B1076" s="1">
        <v>234.51</v>
      </c>
      <c r="C1076" s="1">
        <v>246.99454</v>
      </c>
      <c r="D1076" s="1">
        <v>0.0505458136847883</v>
      </c>
      <c r="E1076" s="2">
        <f t="shared" si="1"/>
        <v>0.1013780127</v>
      </c>
    </row>
    <row r="1077">
      <c r="A1077" s="3">
        <v>44787.791666666664</v>
      </c>
      <c r="B1077" s="1">
        <v>244.4</v>
      </c>
      <c r="C1077" s="1">
        <v>247.8754</v>
      </c>
      <c r="D1077" s="1">
        <v>0.0140207539755861</v>
      </c>
      <c r="E1077" s="2">
        <f t="shared" si="1"/>
        <v>0.09979119805</v>
      </c>
    </row>
    <row r="1078">
      <c r="A1078" s="3">
        <v>44787.833333333336</v>
      </c>
      <c r="B1078" s="1">
        <v>249.9</v>
      </c>
      <c r="C1078" s="1">
        <v>248.86073</v>
      </c>
      <c r="D1078" s="1">
        <v>0.00417611087132958</v>
      </c>
      <c r="E1078" s="2">
        <f t="shared" si="1"/>
        <v>0.09836487563</v>
      </c>
    </row>
    <row r="1079">
      <c r="A1079" s="3">
        <v>44787.875</v>
      </c>
      <c r="B1079" s="1">
        <v>248.83</v>
      </c>
      <c r="C1079" s="1">
        <v>249.65131</v>
      </c>
      <c r="D1079" s="1">
        <v>0.00328982852122819</v>
      </c>
      <c r="E1079" s="2">
        <f t="shared" si="1"/>
        <v>0.09711234263</v>
      </c>
    </row>
    <row r="1080">
      <c r="A1080" s="3">
        <v>44787.916666666664</v>
      </c>
      <c r="B1080" s="1">
        <v>248.29</v>
      </c>
      <c r="C1080" s="1">
        <v>249.68854</v>
      </c>
      <c r="D1080" s="1">
        <v>0.00560113812191779</v>
      </c>
      <c r="E1080" s="2">
        <f t="shared" si="1"/>
        <v>0.0949674943</v>
      </c>
    </row>
    <row r="1081">
      <c r="A1081" s="3">
        <v>44787.958333333336</v>
      </c>
      <c r="B1081" s="1">
        <v>249.9</v>
      </c>
      <c r="C1081" s="1">
        <v>248.84546</v>
      </c>
      <c r="D1081" s="1">
        <v>0.00423773051756701</v>
      </c>
      <c r="E1081" s="2">
        <f t="shared" si="1"/>
        <v>0.09272836081</v>
      </c>
    </row>
    <row r="1082">
      <c r="A1082" s="3">
        <v>44788.0</v>
      </c>
      <c r="B1082" s="1">
        <v>259.75</v>
      </c>
      <c r="C1082" s="1">
        <v>248.29385</v>
      </c>
      <c r="D1082" s="1">
        <v>0.0461394835192253</v>
      </c>
      <c r="E1082" s="2">
        <f t="shared" si="1"/>
        <v>0.09279070238</v>
      </c>
    </row>
    <row r="1083">
      <c r="A1083" s="3">
        <v>44788.041666666664</v>
      </c>
      <c r="B1083" s="1">
        <v>265.81</v>
      </c>
      <c r="C1083" s="1">
        <v>243.28747</v>
      </c>
      <c r="D1083" s="1">
        <v>0.0925757911001334</v>
      </c>
      <c r="E1083" s="2">
        <f t="shared" si="1"/>
        <v>0.09177952777</v>
      </c>
    </row>
    <row r="1084">
      <c r="A1084" s="3">
        <v>44788.083333333336</v>
      </c>
      <c r="B1084" s="1">
        <v>269.56</v>
      </c>
      <c r="C1084" s="1">
        <v>236.77767</v>
      </c>
      <c r="D1084" s="1">
        <v>0.138451949459592</v>
      </c>
      <c r="E1084" s="2">
        <f t="shared" si="1"/>
        <v>0.09223933541</v>
      </c>
    </row>
    <row r="1085">
      <c r="A1085" s="3">
        <v>44788.125</v>
      </c>
      <c r="B1085" s="1">
        <v>258.13</v>
      </c>
      <c r="C1085" s="1">
        <v>228.93473</v>
      </c>
      <c r="D1085" s="1">
        <v>0.127526609876972</v>
      </c>
      <c r="E1085" s="2">
        <f t="shared" si="1"/>
        <v>0.0926430241</v>
      </c>
    </row>
    <row r="1086">
      <c r="A1086" s="3">
        <v>44788.166666666664</v>
      </c>
      <c r="B1086" s="1">
        <v>242.83</v>
      </c>
      <c r="C1086" s="1">
        <v>222.67797</v>
      </c>
      <c r="D1086" s="1">
        <v>0.0904985347225862</v>
      </c>
      <c r="E1086" s="2">
        <f t="shared" si="1"/>
        <v>0.09259550467</v>
      </c>
    </row>
    <row r="1087">
      <c r="A1087" s="3">
        <v>44788.208333333336</v>
      </c>
      <c r="B1087" s="1">
        <v>235.26</v>
      </c>
      <c r="C1087" s="1">
        <v>220.15634</v>
      </c>
      <c r="D1087" s="1">
        <v>0.0686042473271493</v>
      </c>
      <c r="E1087" s="2">
        <f t="shared" si="1"/>
        <v>0.0942958612</v>
      </c>
    </row>
    <row r="1088">
      <c r="A1088" s="3">
        <v>44788.25</v>
      </c>
      <c r="B1088" s="1">
        <v>225.56</v>
      </c>
      <c r="C1088" s="1">
        <v>219.3706</v>
      </c>
      <c r="D1088" s="1">
        <v>0.0282143550685461</v>
      </c>
      <c r="E1088" s="2">
        <f t="shared" si="1"/>
        <v>0.09345903803</v>
      </c>
    </row>
    <row r="1089">
      <c r="A1089" s="3">
        <v>44788.291666666664</v>
      </c>
      <c r="B1089" s="1">
        <v>225.02</v>
      </c>
      <c r="C1089" s="1">
        <v>220.85339</v>
      </c>
      <c r="D1089" s="1">
        <v>0.0188659544687089</v>
      </c>
      <c r="E1089" s="2">
        <f t="shared" si="1"/>
        <v>0.09081227899</v>
      </c>
    </row>
    <row r="1090">
      <c r="A1090" s="3">
        <v>44788.333333333336</v>
      </c>
      <c r="B1090" s="1">
        <v>224.48</v>
      </c>
      <c r="C1090" s="1">
        <v>223.76328</v>
      </c>
      <c r="D1090" s="1">
        <v>0.00320302777113376</v>
      </c>
      <c r="E1090" s="2">
        <f t="shared" si="1"/>
        <v>0.08604185733</v>
      </c>
    </row>
    <row r="1091">
      <c r="A1091" s="3">
        <v>44788.375</v>
      </c>
      <c r="B1091" s="1">
        <v>225.97</v>
      </c>
      <c r="C1091" s="1">
        <v>228.18956</v>
      </c>
      <c r="D1091" s="1">
        <v>0.00972682536396494</v>
      </c>
      <c r="E1091" s="2">
        <f t="shared" si="1"/>
        <v>0.08030873235</v>
      </c>
    </row>
    <row r="1092">
      <c r="A1092" s="3">
        <v>44788.416666666664</v>
      </c>
      <c r="B1092" s="1">
        <v>231.01</v>
      </c>
      <c r="C1092" s="1">
        <v>232.85039</v>
      </c>
      <c r="D1092" s="1">
        <v>0.0079037445460152</v>
      </c>
      <c r="E1092" s="2">
        <f t="shared" si="1"/>
        <v>0.07357072722</v>
      </c>
    </row>
    <row r="1093">
      <c r="A1093" s="3">
        <v>44788.458333333336</v>
      </c>
      <c r="B1093" s="1">
        <v>238.81</v>
      </c>
      <c r="C1093" s="1">
        <v>237.9929</v>
      </c>
      <c r="D1093" s="1">
        <v>0.00343329569915745</v>
      </c>
      <c r="E1093" s="2">
        <f t="shared" si="1"/>
        <v>0.06621373442</v>
      </c>
    </row>
    <row r="1094">
      <c r="A1094" s="3">
        <v>44788.5</v>
      </c>
      <c r="B1094" s="1">
        <v>242.99</v>
      </c>
      <c r="C1094" s="1">
        <v>241.31569</v>
      </c>
      <c r="D1094" s="1">
        <v>0.00693825585895396</v>
      </c>
      <c r="E1094" s="2">
        <f t="shared" si="1"/>
        <v>0.05879957534</v>
      </c>
    </row>
    <row r="1095">
      <c r="A1095" s="3">
        <v>44788.541666666664</v>
      </c>
      <c r="B1095" s="1">
        <v>244.18</v>
      </c>
      <c r="C1095" s="1">
        <v>243.66587</v>
      </c>
      <c r="D1095" s="1">
        <v>0.00210997953878396</v>
      </c>
      <c r="E1095" s="2">
        <f t="shared" si="1"/>
        <v>0.0510165066</v>
      </c>
    </row>
    <row r="1096">
      <c r="A1096" s="3">
        <v>44788.583333333336</v>
      </c>
      <c r="B1096" s="1">
        <v>246.42</v>
      </c>
      <c r="C1096" s="1">
        <v>244.96102</v>
      </c>
      <c r="D1096" s="1">
        <v>0.00595596801482944</v>
      </c>
      <c r="E1096" s="2">
        <f t="shared" si="1"/>
        <v>0.0443068718</v>
      </c>
    </row>
    <row r="1097">
      <c r="A1097" s="3">
        <v>44788.625</v>
      </c>
      <c r="B1097" s="1">
        <v>242.78</v>
      </c>
      <c r="C1097" s="1">
        <v>245.303</v>
      </c>
      <c r="D1097" s="1">
        <v>0.0102852390716786</v>
      </c>
      <c r="E1097" s="2">
        <f t="shared" si="1"/>
        <v>0.03864429918</v>
      </c>
    </row>
    <row r="1098">
      <c r="A1098" s="3">
        <v>44788.666666666664</v>
      </c>
      <c r="B1098" s="1">
        <v>249.76</v>
      </c>
      <c r="C1098" s="1">
        <v>244.92476</v>
      </c>
      <c r="D1098" s="1">
        <v>0.019741736196863</v>
      </c>
      <c r="E1098" s="2">
        <f t="shared" si="1"/>
        <v>0.03466376141</v>
      </c>
    </row>
    <row r="1099">
      <c r="A1099" s="3">
        <v>44788.708333333336</v>
      </c>
      <c r="B1099" s="1">
        <v>256.03</v>
      </c>
      <c r="C1099" s="1">
        <v>244.75051</v>
      </c>
      <c r="D1099" s="1">
        <v>0.0460856649491761</v>
      </c>
      <c r="E1099" s="2">
        <f t="shared" si="1"/>
        <v>0.03367216826</v>
      </c>
    </row>
    <row r="1100">
      <c r="A1100" s="3">
        <v>44788.75</v>
      </c>
      <c r="B1100" s="1">
        <v>259.96</v>
      </c>
      <c r="C1100" s="1">
        <v>244.94915</v>
      </c>
      <c r="D1100" s="1">
        <v>0.0612814945469293</v>
      </c>
      <c r="E1100" s="2">
        <f t="shared" si="1"/>
        <v>0.0341194883</v>
      </c>
    </row>
    <row r="1101">
      <c r="A1101" s="3">
        <v>44788.791666666664</v>
      </c>
      <c r="B1101" s="1">
        <v>263.0</v>
      </c>
      <c r="C1101" s="1">
        <v>246.25914</v>
      </c>
      <c r="D1101" s="1">
        <v>0.0679806645958399</v>
      </c>
      <c r="E1101" s="2">
        <f t="shared" si="1"/>
        <v>0.03636781791</v>
      </c>
    </row>
    <row r="1102">
      <c r="A1102" s="3">
        <v>44788.833333333336</v>
      </c>
      <c r="B1102" s="1">
        <v>258.77</v>
      </c>
      <c r="C1102" s="1">
        <v>247.472</v>
      </c>
      <c r="D1102" s="1">
        <v>0.0456536497058251</v>
      </c>
      <c r="E1102" s="2">
        <f t="shared" si="1"/>
        <v>0.03809604869</v>
      </c>
    </row>
    <row r="1103">
      <c r="A1103" s="3">
        <v>44788.875</v>
      </c>
      <c r="B1103" s="1">
        <v>257.75</v>
      </c>
      <c r="C1103" s="1">
        <v>248.47377</v>
      </c>
      <c r="D1103" s="1">
        <v>0.0373328339647279</v>
      </c>
      <c r="E1103" s="2">
        <f t="shared" si="1"/>
        <v>0.03951450725</v>
      </c>
    </row>
    <row r="1104">
      <c r="A1104" s="3">
        <v>44788.916666666664</v>
      </c>
      <c r="B1104" s="1">
        <v>251.44</v>
      </c>
      <c r="C1104" s="1">
        <v>248.77887</v>
      </c>
      <c r="D1104" s="1">
        <v>0.0106967685800646</v>
      </c>
      <c r="E1104" s="2">
        <f t="shared" si="1"/>
        <v>0.03972682519</v>
      </c>
    </row>
    <row r="1105">
      <c r="A1105" s="3">
        <v>44788.958333333336</v>
      </c>
      <c r="B1105" s="1">
        <v>250.89</v>
      </c>
      <c r="C1105" s="1">
        <v>248.14025</v>
      </c>
      <c r="D1105" s="1">
        <v>0.0110814347934282</v>
      </c>
      <c r="E1105" s="2">
        <f t="shared" si="1"/>
        <v>0.04001197953</v>
      </c>
    </row>
    <row r="1106">
      <c r="A1106" s="3">
        <v>44789.0</v>
      </c>
      <c r="B1106" s="1">
        <v>255.44</v>
      </c>
      <c r="C1106" s="1">
        <v>253.49403</v>
      </c>
      <c r="D1106" s="1">
        <v>0.00767659104240044</v>
      </c>
      <c r="E1106" s="2">
        <f t="shared" si="1"/>
        <v>0.03840935901</v>
      </c>
    </row>
    <row r="1107">
      <c r="A1107" s="3">
        <v>44789.041666666664</v>
      </c>
      <c r="B1107" s="1">
        <v>268.97</v>
      </c>
      <c r="C1107" s="1">
        <v>247.70553</v>
      </c>
      <c r="D1107" s="1">
        <v>0.0858457621030907</v>
      </c>
      <c r="E1107" s="2">
        <f t="shared" si="1"/>
        <v>0.03812894114</v>
      </c>
    </row>
    <row r="1108">
      <c r="A1108" s="3">
        <v>44789.083333333336</v>
      </c>
      <c r="B1108" s="1">
        <v>272.48</v>
      </c>
      <c r="C1108" s="1">
        <v>240.35155</v>
      </c>
      <c r="D1108" s="1">
        <v>0.133672738952588</v>
      </c>
      <c r="E1108" s="2">
        <f t="shared" si="1"/>
        <v>0.03792980736</v>
      </c>
    </row>
    <row r="1109">
      <c r="A1109" s="3">
        <v>44789.125</v>
      </c>
      <c r="B1109" s="1">
        <v>262.42</v>
      </c>
      <c r="C1109" s="1">
        <v>231.47951</v>
      </c>
      <c r="D1109" s="1">
        <v>0.133664055190025</v>
      </c>
      <c r="E1109" s="2">
        <f t="shared" si="1"/>
        <v>0.03818553425</v>
      </c>
    </row>
    <row r="1110">
      <c r="A1110" s="3">
        <v>44789.166666666664</v>
      </c>
      <c r="B1110" s="1">
        <v>251.51</v>
      </c>
      <c r="C1110" s="1">
        <v>224.56286</v>
      </c>
      <c r="D1110" s="1">
        <v>0.119998204511645</v>
      </c>
      <c r="E1110" s="2">
        <f t="shared" si="1"/>
        <v>0.03941468716</v>
      </c>
    </row>
    <row r="1111">
      <c r="A1111" s="3">
        <v>44789.208333333336</v>
      </c>
      <c r="B1111" s="1">
        <v>239.95</v>
      </c>
      <c r="C1111" s="1">
        <v>221.7243</v>
      </c>
      <c r="D1111" s="1">
        <v>0.0821998310514453</v>
      </c>
      <c r="E1111" s="2">
        <f t="shared" si="1"/>
        <v>0.03998116982</v>
      </c>
    </row>
    <row r="1112">
      <c r="A1112" s="3">
        <v>44789.25</v>
      </c>
      <c r="B1112" s="1">
        <v>232.43</v>
      </c>
      <c r="C1112" s="1">
        <v>220.96561</v>
      </c>
      <c r="D1112" s="1">
        <v>0.0518831414535502</v>
      </c>
      <c r="E1112" s="2">
        <f t="shared" si="1"/>
        <v>0.04096736925</v>
      </c>
    </row>
    <row r="1113">
      <c r="A1113" s="3">
        <v>44789.291666666664</v>
      </c>
      <c r="B1113" s="1">
        <v>227.31</v>
      </c>
      <c r="C1113" s="1">
        <v>222.8994</v>
      </c>
      <c r="D1113" s="1">
        <v>0.0197874018503414</v>
      </c>
      <c r="E1113" s="2">
        <f t="shared" si="1"/>
        <v>0.04100576289</v>
      </c>
    </row>
    <row r="1114">
      <c r="A1114" s="3">
        <v>44789.333333333336</v>
      </c>
      <c r="B1114" s="1">
        <v>223.76</v>
      </c>
      <c r="C1114" s="1">
        <v>226.42593</v>
      </c>
      <c r="D1114" s="1">
        <v>0.0117739606943427</v>
      </c>
      <c r="E1114" s="2">
        <f t="shared" si="1"/>
        <v>0.04136288509</v>
      </c>
    </row>
    <row r="1115">
      <c r="A1115" s="3">
        <v>44789.375</v>
      </c>
      <c r="B1115" s="1">
        <v>224.88</v>
      </c>
      <c r="C1115" s="1">
        <v>231.39743</v>
      </c>
      <c r="D1115" s="1">
        <v>0.0281655245695685</v>
      </c>
      <c r="E1115" s="2">
        <f t="shared" si="1"/>
        <v>0.04213116423</v>
      </c>
    </row>
    <row r="1116">
      <c r="A1116" s="3">
        <v>44789.416666666664</v>
      </c>
      <c r="B1116" s="1">
        <v>224.36</v>
      </c>
      <c r="C1116" s="1">
        <v>236.69992</v>
      </c>
      <c r="D1116" s="1">
        <v>0.0521331819630525</v>
      </c>
      <c r="E1116" s="2">
        <f t="shared" si="1"/>
        <v>0.04397405745</v>
      </c>
    </row>
    <row r="1117">
      <c r="A1117" s="3">
        <v>44789.458333333336</v>
      </c>
      <c r="B1117" s="1">
        <v>231.05</v>
      </c>
      <c r="C1117" s="1">
        <v>242.16111</v>
      </c>
      <c r="D1117" s="1">
        <v>0.0458831312757031</v>
      </c>
      <c r="E1117" s="2">
        <f t="shared" si="1"/>
        <v>0.0457428006</v>
      </c>
    </row>
    <row r="1118">
      <c r="A1118" s="3">
        <v>44789.5</v>
      </c>
      <c r="B1118" s="1">
        <v>241.33</v>
      </c>
      <c r="C1118" s="1">
        <v>245.2732</v>
      </c>
      <c r="D1118" s="1">
        <v>0.0160767666422584</v>
      </c>
      <c r="E1118" s="2">
        <f t="shared" si="1"/>
        <v>0.04612357189</v>
      </c>
    </row>
    <row r="1119">
      <c r="A1119" s="3">
        <v>44789.541666666664</v>
      </c>
      <c r="B1119" s="1">
        <v>242.29</v>
      </c>
      <c r="C1119" s="1">
        <v>247.47571</v>
      </c>
      <c r="D1119" s="1">
        <v>0.0209544201327879</v>
      </c>
      <c r="E1119" s="2">
        <f t="shared" si="1"/>
        <v>0.04690875691</v>
      </c>
    </row>
    <row r="1120">
      <c r="A1120" s="3">
        <v>44789.583333333336</v>
      </c>
      <c r="B1120" s="1">
        <v>242.99</v>
      </c>
      <c r="C1120" s="1">
        <v>248.76241</v>
      </c>
      <c r="D1120" s="1">
        <v>0.0232045106814971</v>
      </c>
      <c r="E1120" s="2">
        <f t="shared" si="1"/>
        <v>0.04762744619</v>
      </c>
    </row>
    <row r="1121">
      <c r="A1121" s="3">
        <v>44789.625</v>
      </c>
      <c r="B1121" s="1">
        <v>242.02</v>
      </c>
      <c r="C1121" s="1">
        <v>249.15628</v>
      </c>
      <c r="D1121" s="1">
        <v>0.0286417825791908</v>
      </c>
      <c r="E1121" s="2">
        <f t="shared" si="1"/>
        <v>0.04839230217</v>
      </c>
    </row>
    <row r="1122">
      <c r="A1122" s="3">
        <v>44789.666666666664</v>
      </c>
      <c r="B1122" s="1">
        <v>243.38</v>
      </c>
      <c r="C1122" s="1">
        <v>248.69811</v>
      </c>
      <c r="D1122" s="1">
        <v>0.0213837974080302</v>
      </c>
      <c r="E1122" s="2">
        <f t="shared" si="1"/>
        <v>0.04846072138</v>
      </c>
    </row>
    <row r="1123">
      <c r="A1123" s="3">
        <v>44789.708333333336</v>
      </c>
      <c r="B1123" s="1">
        <v>248.28</v>
      </c>
      <c r="C1123" s="1">
        <v>248.61898</v>
      </c>
      <c r="D1123" s="1">
        <v>0.00136345181691274</v>
      </c>
      <c r="E1123" s="2">
        <f t="shared" si="1"/>
        <v>0.04659729584</v>
      </c>
    </row>
    <row r="1124">
      <c r="A1124" s="3">
        <v>44789.75</v>
      </c>
      <c r="B1124" s="1">
        <v>257.68</v>
      </c>
      <c r="C1124" s="1">
        <v>248.82339</v>
      </c>
      <c r="D1124" s="1">
        <v>0.0355939608410608</v>
      </c>
      <c r="E1124" s="2">
        <f t="shared" si="1"/>
        <v>0.04552698193</v>
      </c>
    </row>
    <row r="1125">
      <c r="A1125" s="3">
        <v>44789.791666666664</v>
      </c>
      <c r="B1125" s="1">
        <v>260.85</v>
      </c>
      <c r="C1125" s="1">
        <v>249.96991</v>
      </c>
      <c r="D1125" s="1">
        <v>0.0435255987410645</v>
      </c>
      <c r="E1125" s="2">
        <f t="shared" si="1"/>
        <v>0.04450802086</v>
      </c>
    </row>
    <row r="1126">
      <c r="A1126" s="3">
        <v>44789.833333333336</v>
      </c>
      <c r="B1126" s="1">
        <v>257.88</v>
      </c>
      <c r="C1126" s="1">
        <v>250.98848</v>
      </c>
      <c r="D1126" s="1">
        <v>0.0274575151815732</v>
      </c>
      <c r="E1126" s="2">
        <f t="shared" si="1"/>
        <v>0.04374984858</v>
      </c>
    </row>
    <row r="1127">
      <c r="A1127" s="3">
        <v>44789.875</v>
      </c>
      <c r="B1127" s="1">
        <v>258.08</v>
      </c>
      <c r="C1127" s="1">
        <v>251.81389</v>
      </c>
      <c r="D1127" s="1">
        <v>0.0248838934182701</v>
      </c>
      <c r="E1127" s="2">
        <f t="shared" si="1"/>
        <v>0.04323114273</v>
      </c>
    </row>
    <row r="1128">
      <c r="A1128" s="3">
        <v>44789.916666666664</v>
      </c>
      <c r="B1128" s="1">
        <v>254.65</v>
      </c>
      <c r="C1128" s="1">
        <v>252.24174</v>
      </c>
      <c r="D1128" s="1">
        <v>0.00954742858973305</v>
      </c>
      <c r="E1128" s="2">
        <f t="shared" si="1"/>
        <v>0.04318325356</v>
      </c>
    </row>
    <row r="1129">
      <c r="A1129" s="3">
        <v>44789.958333333336</v>
      </c>
      <c r="B1129" s="1">
        <v>252.56</v>
      </c>
      <c r="C1129" s="1">
        <v>251.42175</v>
      </c>
      <c r="D1129" s="1">
        <v>0.00452725350929265</v>
      </c>
      <c r="E1129" s="2">
        <f t="shared" si="1"/>
        <v>0.04291016267</v>
      </c>
    </row>
    <row r="1130">
      <c r="A1130" s="3">
        <v>44790.0</v>
      </c>
      <c r="B1130" s="1">
        <v>262.76</v>
      </c>
      <c r="C1130" s="1">
        <v>255.98903</v>
      </c>
      <c r="D1130" s="1">
        <v>0.026450234996398</v>
      </c>
      <c r="E1130" s="2">
        <f t="shared" si="1"/>
        <v>0.04369239784</v>
      </c>
    </row>
    <row r="1131">
      <c r="A1131" s="3">
        <v>44790.041666666664</v>
      </c>
      <c r="B1131" s="1">
        <v>269.41</v>
      </c>
      <c r="C1131" s="1">
        <v>250.54312</v>
      </c>
      <c r="D1131" s="1">
        <v>0.0753039237317713</v>
      </c>
      <c r="E1131" s="2">
        <f t="shared" si="1"/>
        <v>0.04325315457</v>
      </c>
    </row>
    <row r="1132">
      <c r="A1132" s="3">
        <v>44790.083333333336</v>
      </c>
      <c r="B1132" s="1">
        <v>273.15</v>
      </c>
      <c r="C1132" s="1">
        <v>243.28017</v>
      </c>
      <c r="D1132" s="1">
        <v>0.122779550836387</v>
      </c>
      <c r="E1132" s="2">
        <f t="shared" si="1"/>
        <v>0.04279927174</v>
      </c>
    </row>
    <row r="1133">
      <c r="A1133" s="3">
        <v>44790.125</v>
      </c>
      <c r="B1133" s="1">
        <v>262.28</v>
      </c>
      <c r="C1133" s="1">
        <v>234.15464</v>
      </c>
      <c r="D1133" s="1">
        <v>0.120114467943065</v>
      </c>
      <c r="E1133" s="2">
        <f t="shared" si="1"/>
        <v>0.0422347056</v>
      </c>
    </row>
    <row r="1134">
      <c r="A1134" s="3">
        <v>44790.166666666664</v>
      </c>
      <c r="B1134" s="1">
        <v>242.82</v>
      </c>
      <c r="C1134" s="1">
        <v>226.62677</v>
      </c>
      <c r="D1134" s="1">
        <v>0.0714532974193648</v>
      </c>
      <c r="E1134" s="2">
        <f t="shared" si="1"/>
        <v>0.04021200114</v>
      </c>
    </row>
    <row r="1135">
      <c r="A1135" s="3">
        <v>44790.208333333336</v>
      </c>
      <c r="B1135" s="1">
        <v>229.37</v>
      </c>
      <c r="C1135" s="1">
        <v>222.77749</v>
      </c>
      <c r="D1135" s="1">
        <v>0.0295923524409939</v>
      </c>
      <c r="E1135" s="2">
        <f t="shared" si="1"/>
        <v>0.03802002286</v>
      </c>
    </row>
    <row r="1136">
      <c r="A1136" s="3">
        <v>44790.25</v>
      </c>
      <c r="B1136" s="1">
        <v>221.06</v>
      </c>
      <c r="C1136" s="1">
        <v>220.97645</v>
      </c>
      <c r="D1136" s="1">
        <v>3.78094588812529E-4</v>
      </c>
      <c r="E1136" s="2">
        <f t="shared" si="1"/>
        <v>0.03587397924</v>
      </c>
    </row>
    <row r="1137">
      <c r="A1137" s="3">
        <v>44790.291666666664</v>
      </c>
      <c r="B1137" s="1">
        <v>218.76</v>
      </c>
      <c r="C1137" s="1">
        <v>221.95458</v>
      </c>
      <c r="D1137" s="1">
        <v>0.0143929447186897</v>
      </c>
      <c r="E1137" s="2">
        <f t="shared" si="1"/>
        <v>0.0356492102</v>
      </c>
    </row>
    <row r="1138">
      <c r="A1138" s="3">
        <v>44790.333333333336</v>
      </c>
      <c r="B1138" s="1">
        <v>215.36</v>
      </c>
      <c r="C1138" s="1">
        <v>224.902</v>
      </c>
      <c r="D1138" s="1">
        <v>0.0424273683648877</v>
      </c>
      <c r="E1138" s="2">
        <f t="shared" si="1"/>
        <v>0.03692643552</v>
      </c>
    </row>
    <row r="1139">
      <c r="A1139" s="3">
        <v>44790.375</v>
      </c>
      <c r="B1139" s="1">
        <v>216.14</v>
      </c>
      <c r="C1139" s="1">
        <v>229.72807</v>
      </c>
      <c r="D1139" s="1">
        <v>0.0591484967422571</v>
      </c>
      <c r="E1139" s="2">
        <f t="shared" si="1"/>
        <v>0.03821739269</v>
      </c>
    </row>
    <row r="1140">
      <c r="A1140" s="3">
        <v>44790.416666666664</v>
      </c>
      <c r="B1140" s="1">
        <v>219.89</v>
      </c>
      <c r="C1140" s="1">
        <v>235.58068</v>
      </c>
      <c r="D1140" s="1">
        <v>0.0666042733215644</v>
      </c>
      <c r="E1140" s="2">
        <f t="shared" si="1"/>
        <v>0.03882035483</v>
      </c>
    </row>
    <row r="1141">
      <c r="A1141" s="3">
        <v>44790.458333333336</v>
      </c>
      <c r="B1141" s="1">
        <v>231.26</v>
      </c>
      <c r="C1141" s="1">
        <v>241.8141</v>
      </c>
      <c r="D1141" s="1">
        <v>0.0436455111591921</v>
      </c>
      <c r="E1141" s="2">
        <f t="shared" si="1"/>
        <v>0.03872712066</v>
      </c>
    </row>
    <row r="1142">
      <c r="A1142" s="3">
        <v>44790.5</v>
      </c>
      <c r="B1142" s="1">
        <v>237.49</v>
      </c>
      <c r="C1142" s="1">
        <v>245.59425</v>
      </c>
      <c r="D1142" s="1">
        <v>0.032998533149697</v>
      </c>
      <c r="E1142" s="2">
        <f t="shared" si="1"/>
        <v>0.03943219426</v>
      </c>
    </row>
    <row r="1143">
      <c r="A1143" s="3">
        <v>44790.541666666664</v>
      </c>
      <c r="B1143" s="1">
        <v>241.29</v>
      </c>
      <c r="C1143" s="1">
        <v>248.24965</v>
      </c>
      <c r="D1143" s="1">
        <v>0.0280348834328669</v>
      </c>
      <c r="E1143" s="2">
        <f t="shared" si="1"/>
        <v>0.03972721357</v>
      </c>
    </row>
    <row r="1144">
      <c r="A1144" s="3">
        <v>44790.583333333336</v>
      </c>
      <c r="B1144" s="1">
        <v>239.86</v>
      </c>
      <c r="C1144" s="1">
        <v>249.73969</v>
      </c>
      <c r="D1144" s="1">
        <v>0.0395599514037996</v>
      </c>
      <c r="E1144" s="2">
        <f t="shared" si="1"/>
        <v>0.04040869026</v>
      </c>
    </row>
    <row r="1145">
      <c r="A1145" s="3">
        <v>44790.625</v>
      </c>
      <c r="B1145" s="1">
        <v>237.69</v>
      </c>
      <c r="C1145" s="1">
        <v>250.18023</v>
      </c>
      <c r="D1145" s="1">
        <v>0.0499249281208191</v>
      </c>
      <c r="E1145" s="2">
        <f t="shared" si="1"/>
        <v>0.04129548799</v>
      </c>
    </row>
    <row r="1146">
      <c r="A1146" s="3">
        <v>44790.666666666664</v>
      </c>
      <c r="B1146" s="1">
        <v>235.38</v>
      </c>
      <c r="C1146" s="1">
        <v>249.61513</v>
      </c>
      <c r="D1146" s="1">
        <v>0.0570283139487578</v>
      </c>
      <c r="E1146" s="2">
        <f t="shared" si="1"/>
        <v>0.04278067618</v>
      </c>
    </row>
    <row r="1147">
      <c r="A1147" s="3">
        <v>44790.708333333336</v>
      </c>
      <c r="B1147" s="1">
        <v>240.23</v>
      </c>
      <c r="C1147" s="1">
        <v>249.49969</v>
      </c>
      <c r="D1147" s="1">
        <v>0.0371531122944481</v>
      </c>
      <c r="E1147" s="2">
        <f t="shared" si="1"/>
        <v>0.04427191204</v>
      </c>
    </row>
    <row r="1148">
      <c r="A1148" s="3">
        <v>44790.75</v>
      </c>
      <c r="B1148" s="1">
        <v>243.05</v>
      </c>
      <c r="C1148" s="1">
        <v>249.6607</v>
      </c>
      <c r="D1148" s="1">
        <v>0.0264787369417773</v>
      </c>
      <c r="E1148" s="2">
        <f t="shared" si="1"/>
        <v>0.04389211104</v>
      </c>
    </row>
    <row r="1149">
      <c r="A1149" s="3">
        <v>44790.791666666664</v>
      </c>
      <c r="B1149" s="1">
        <v>242.71</v>
      </c>
      <c r="C1149" s="1">
        <v>250.71604</v>
      </c>
      <c r="D1149" s="1">
        <v>0.0319326996390018</v>
      </c>
      <c r="E1149" s="2">
        <f t="shared" si="1"/>
        <v>0.04340907358</v>
      </c>
    </row>
    <row r="1150">
      <c r="A1150" s="3">
        <v>44790.833333333336</v>
      </c>
      <c r="B1150" s="1">
        <v>238.85</v>
      </c>
      <c r="C1150" s="1">
        <v>251.46402</v>
      </c>
      <c r="D1150" s="1">
        <v>0.0501623254094164</v>
      </c>
      <c r="E1150" s="2">
        <f t="shared" si="1"/>
        <v>0.04435510734</v>
      </c>
    </row>
    <row r="1151">
      <c r="A1151" s="3">
        <v>44790.875</v>
      </c>
      <c r="B1151" s="1">
        <v>241.22</v>
      </c>
      <c r="C1151" s="1">
        <v>251.97422</v>
      </c>
      <c r="D1151" s="1">
        <v>0.0426798424061001</v>
      </c>
      <c r="E1151" s="2">
        <f t="shared" si="1"/>
        <v>0.04509660521</v>
      </c>
    </row>
    <row r="1152">
      <c r="A1152" s="3">
        <v>44790.916666666664</v>
      </c>
      <c r="B1152" s="1">
        <v>238.13</v>
      </c>
      <c r="C1152" s="1">
        <v>252.35497</v>
      </c>
      <c r="D1152" s="1">
        <v>0.0563688918034783</v>
      </c>
      <c r="E1152" s="2">
        <f t="shared" si="1"/>
        <v>0.04704749951</v>
      </c>
    </row>
    <row r="1153">
      <c r="A1153" s="3">
        <v>44790.958333333336</v>
      </c>
      <c r="B1153" s="1">
        <v>241.79</v>
      </c>
      <c r="C1153" s="1">
        <v>251.66384</v>
      </c>
      <c r="D1153" s="1">
        <v>0.0392342419951948</v>
      </c>
      <c r="E1153" s="2">
        <f t="shared" si="1"/>
        <v>0.04849362403</v>
      </c>
    </row>
    <row r="1154">
      <c r="A1154" s="3">
        <v>44791.0</v>
      </c>
      <c r="B1154" s="1">
        <v>247.51</v>
      </c>
      <c r="C1154" s="1">
        <v>248.74855</v>
      </c>
      <c r="D1154" s="1">
        <v>0.00497912450142926</v>
      </c>
      <c r="E1154" s="2">
        <f t="shared" si="1"/>
        <v>0.04759899443</v>
      </c>
    </row>
    <row r="1155">
      <c r="A1155" s="3">
        <v>44791.041666666664</v>
      </c>
      <c r="B1155" s="1">
        <v>248.88</v>
      </c>
      <c r="C1155" s="1">
        <v>243.1482</v>
      </c>
      <c r="D1155" s="1">
        <v>0.0235732775319742</v>
      </c>
      <c r="E1155" s="2">
        <f t="shared" si="1"/>
        <v>0.04544355084</v>
      </c>
    </row>
    <row r="1156">
      <c r="A1156" s="3">
        <v>44791.083333333336</v>
      </c>
      <c r="B1156" s="1">
        <v>247.02</v>
      </c>
      <c r="C1156" s="1">
        <v>235.67906</v>
      </c>
      <c r="D1156" s="1">
        <v>0.0481202699976825</v>
      </c>
      <c r="E1156" s="2">
        <f t="shared" si="1"/>
        <v>0.04233274747</v>
      </c>
    </row>
    <row r="1157">
      <c r="A1157" s="3">
        <v>44791.125</v>
      </c>
      <c r="B1157" s="1">
        <v>233.01</v>
      </c>
      <c r="C1157" s="1">
        <v>226.76123</v>
      </c>
      <c r="D1157" s="1">
        <v>0.0275566065680627</v>
      </c>
      <c r="E1157" s="2">
        <f t="shared" si="1"/>
        <v>0.03847616991</v>
      </c>
    </row>
    <row r="1158">
      <c r="A1158" s="3">
        <v>44791.166666666664</v>
      </c>
      <c r="B1158" s="1">
        <v>215.7</v>
      </c>
      <c r="C1158" s="1">
        <v>219.16395</v>
      </c>
      <c r="D1158" s="1">
        <v>0.0158052909705269</v>
      </c>
      <c r="E1158" s="2">
        <f t="shared" si="1"/>
        <v>0.03615750298</v>
      </c>
    </row>
    <row r="1159">
      <c r="A1159" s="3">
        <v>44791.208333333336</v>
      </c>
      <c r="B1159" s="1">
        <v>204.54</v>
      </c>
      <c r="C1159" s="1">
        <v>215.25757</v>
      </c>
      <c r="D1159" s="1">
        <v>0.0497895149517854</v>
      </c>
      <c r="E1159" s="2">
        <f t="shared" si="1"/>
        <v>0.03699905142</v>
      </c>
    </row>
    <row r="1160">
      <c r="A1160" s="3">
        <v>44791.25</v>
      </c>
      <c r="B1160" s="1">
        <v>199.53</v>
      </c>
      <c r="C1160" s="1">
        <v>213.5234</v>
      </c>
      <c r="D1160" s="1">
        <v>0.0655356743101693</v>
      </c>
      <c r="E1160" s="2">
        <f t="shared" si="1"/>
        <v>0.03971395057</v>
      </c>
    </row>
    <row r="1161">
      <c r="A1161" s="3">
        <v>44791.291666666664</v>
      </c>
      <c r="B1161" s="1">
        <v>199.48</v>
      </c>
      <c r="C1161" s="1">
        <v>214.61455</v>
      </c>
      <c r="D1161" s="1">
        <v>0.0705196828453616</v>
      </c>
      <c r="E1161" s="2">
        <f t="shared" si="1"/>
        <v>0.04205256466</v>
      </c>
    </row>
    <row r="1162">
      <c r="A1162" s="3">
        <v>44791.333333333336</v>
      </c>
      <c r="B1162" s="1">
        <v>200.91</v>
      </c>
      <c r="C1162" s="1">
        <v>217.59445</v>
      </c>
      <c r="D1162" s="1">
        <v>0.0766768178140572</v>
      </c>
      <c r="E1162" s="2">
        <f t="shared" si="1"/>
        <v>0.04347962505</v>
      </c>
    </row>
    <row r="1163">
      <c r="A1163" s="3">
        <v>44791.375</v>
      </c>
      <c r="B1163" s="1">
        <v>201.4</v>
      </c>
      <c r="C1163" s="1">
        <v>222.53816</v>
      </c>
      <c r="D1163" s="1">
        <v>0.094986675543646</v>
      </c>
      <c r="E1163" s="2">
        <f t="shared" si="1"/>
        <v>0.0449728825</v>
      </c>
    </row>
    <row r="1164">
      <c r="A1164" s="3">
        <v>44791.416666666664</v>
      </c>
      <c r="B1164" s="1">
        <v>203.02</v>
      </c>
      <c r="C1164" s="1">
        <v>228.11695</v>
      </c>
      <c r="D1164" s="1">
        <v>0.110017909673086</v>
      </c>
      <c r="E1164" s="2">
        <f t="shared" si="1"/>
        <v>0.04678178402</v>
      </c>
    </row>
    <row r="1165">
      <c r="A1165" s="3">
        <v>44791.458333333336</v>
      </c>
      <c r="B1165" s="1">
        <v>217.02</v>
      </c>
      <c r="C1165" s="1">
        <v>234.06966</v>
      </c>
      <c r="D1165" s="1">
        <v>0.0728401109310791</v>
      </c>
      <c r="E1165" s="2">
        <f t="shared" si="1"/>
        <v>0.04799822567</v>
      </c>
    </row>
    <row r="1166">
      <c r="A1166" s="3">
        <v>44791.5</v>
      </c>
      <c r="B1166" s="1">
        <v>225.87</v>
      </c>
      <c r="C1166" s="1">
        <v>237.79013</v>
      </c>
      <c r="D1166" s="1">
        <v>0.0501287837304264</v>
      </c>
      <c r="E1166" s="2">
        <f t="shared" si="1"/>
        <v>0.04871198612</v>
      </c>
    </row>
    <row r="1167">
      <c r="A1167" s="3">
        <v>44791.541666666664</v>
      </c>
      <c r="B1167" s="1">
        <v>232.23</v>
      </c>
      <c r="C1167" s="1">
        <v>240.12116</v>
      </c>
      <c r="D1167" s="1">
        <v>0.0328632428728897</v>
      </c>
      <c r="E1167" s="2">
        <f t="shared" si="1"/>
        <v>0.04891316776</v>
      </c>
    </row>
    <row r="1168">
      <c r="A1168" s="3">
        <v>44791.583333333336</v>
      </c>
      <c r="B1168" s="1">
        <v>234.04</v>
      </c>
      <c r="C1168" s="1">
        <v>241.22351</v>
      </c>
      <c r="D1168" s="1">
        <v>0.0297794771330539</v>
      </c>
      <c r="E1168" s="2">
        <f t="shared" si="1"/>
        <v>0.048505648</v>
      </c>
    </row>
    <row r="1169">
      <c r="A1169" s="3">
        <v>44791.625</v>
      </c>
      <c r="B1169" s="1">
        <v>233.09</v>
      </c>
      <c r="C1169" s="1">
        <v>241.59699</v>
      </c>
      <c r="D1169" s="1">
        <v>0.0352114900106992</v>
      </c>
      <c r="E1169" s="2">
        <f t="shared" si="1"/>
        <v>0.04789258808</v>
      </c>
    </row>
    <row r="1170">
      <c r="A1170" s="3">
        <v>44791.666666666664</v>
      </c>
      <c r="B1170" s="1">
        <v>237.14</v>
      </c>
      <c r="C1170" s="1">
        <v>241.33817</v>
      </c>
      <c r="D1170" s="1">
        <v>0.0173953834157274</v>
      </c>
      <c r="E1170" s="2">
        <f t="shared" si="1"/>
        <v>0.04624121597</v>
      </c>
    </row>
    <row r="1171">
      <c r="A1171" s="3">
        <v>44791.708333333336</v>
      </c>
      <c r="B1171" s="1">
        <v>242.45</v>
      </c>
      <c r="C1171" s="1">
        <v>241.47665</v>
      </c>
      <c r="D1171" s="1">
        <v>0.00403082451243208</v>
      </c>
      <c r="E1171" s="2">
        <f t="shared" si="1"/>
        <v>0.04486112065</v>
      </c>
    </row>
    <row r="1172">
      <c r="A1172" s="3">
        <v>44791.75</v>
      </c>
      <c r="B1172" s="1">
        <v>249.66</v>
      </c>
      <c r="C1172" s="1">
        <v>242.00519</v>
      </c>
      <c r="D1172" s="1">
        <v>0.0316307679186549</v>
      </c>
      <c r="E1172" s="2">
        <f t="shared" si="1"/>
        <v>0.0450757886</v>
      </c>
    </row>
    <row r="1173">
      <c r="A1173" s="3">
        <v>44791.791666666664</v>
      </c>
      <c r="B1173" s="1">
        <v>252.16</v>
      </c>
      <c r="C1173" s="1">
        <v>243.46059</v>
      </c>
      <c r="D1173" s="1">
        <v>0.0357323129792793</v>
      </c>
      <c r="E1173" s="2">
        <f t="shared" si="1"/>
        <v>0.04523410583</v>
      </c>
    </row>
    <row r="1174">
      <c r="A1174" s="3">
        <v>44791.833333333336</v>
      </c>
      <c r="B1174" s="1">
        <v>248.6</v>
      </c>
      <c r="C1174" s="1">
        <v>244.65497</v>
      </c>
      <c r="D1174" s="1">
        <v>0.0161248716917543</v>
      </c>
      <c r="E1174" s="2">
        <f t="shared" si="1"/>
        <v>0.04381587859</v>
      </c>
    </row>
    <row r="1175">
      <c r="A1175" s="3">
        <v>44791.875</v>
      </c>
      <c r="B1175" s="1">
        <v>248.42</v>
      </c>
      <c r="C1175" s="1">
        <v>245.68071</v>
      </c>
      <c r="D1175" s="1">
        <v>0.0111497968236903</v>
      </c>
      <c r="E1175" s="2">
        <f t="shared" si="1"/>
        <v>0.04250212669</v>
      </c>
    </row>
    <row r="1176">
      <c r="A1176" s="3">
        <v>44791.916666666664</v>
      </c>
      <c r="B1176" s="1">
        <v>245.68</v>
      </c>
      <c r="C1176" s="1">
        <v>246.07945</v>
      </c>
      <c r="D1176" s="1">
        <v>0.00162325622883179</v>
      </c>
      <c r="E1176" s="2">
        <f t="shared" si="1"/>
        <v>0.04022105854</v>
      </c>
    </row>
    <row r="1177">
      <c r="A1177" s="3">
        <v>44791.958333333336</v>
      </c>
      <c r="B1177" s="1">
        <v>244.75</v>
      </c>
      <c r="C1177" s="1">
        <v>245.40242</v>
      </c>
      <c r="D1177" s="1">
        <v>0.0026585719896324</v>
      </c>
      <c r="E1177" s="2">
        <f t="shared" si="1"/>
        <v>0.03869707229</v>
      </c>
    </row>
    <row r="1178">
      <c r="A1178" s="3">
        <v>44792.0</v>
      </c>
      <c r="B1178" s="1">
        <v>248.24</v>
      </c>
      <c r="C1178" s="1">
        <v>250.9431</v>
      </c>
      <c r="D1178" s="1">
        <v>0.0107717645952408</v>
      </c>
      <c r="E1178" s="2">
        <f t="shared" si="1"/>
        <v>0.03893843229</v>
      </c>
    </row>
    <row r="1179">
      <c r="A1179" s="3">
        <v>44792.041666666664</v>
      </c>
      <c r="B1179" s="1">
        <v>256.72</v>
      </c>
      <c r="C1179" s="1">
        <v>247.38447</v>
      </c>
      <c r="D1179" s="1">
        <v>0.0377369282720133</v>
      </c>
      <c r="E1179" s="2">
        <f t="shared" si="1"/>
        <v>0.03952858441</v>
      </c>
    </row>
    <row r="1180">
      <c r="A1180" s="3">
        <v>44792.083333333336</v>
      </c>
      <c r="B1180" s="1">
        <v>263.56</v>
      </c>
      <c r="C1180" s="1">
        <v>241.62348</v>
      </c>
      <c r="D1180" s="1">
        <v>0.0907880310307591</v>
      </c>
      <c r="E1180" s="2">
        <f t="shared" si="1"/>
        <v>0.04130640778</v>
      </c>
    </row>
    <row r="1181">
      <c r="A1181" s="3">
        <v>44792.125</v>
      </c>
      <c r="B1181" s="1">
        <v>254.94</v>
      </c>
      <c r="C1181" s="1">
        <v>233.59217</v>
      </c>
      <c r="D1181" s="1">
        <v>0.0913893218252991</v>
      </c>
      <c r="E1181" s="2">
        <f t="shared" si="1"/>
        <v>0.04396610425</v>
      </c>
    </row>
    <row r="1182">
      <c r="A1182" s="3">
        <v>44792.166666666664</v>
      </c>
      <c r="B1182" s="1">
        <v>244.33</v>
      </c>
      <c r="C1182" s="1">
        <v>225.79039</v>
      </c>
      <c r="D1182" s="1">
        <v>0.0821098276148954</v>
      </c>
      <c r="E1182" s="2">
        <f t="shared" si="1"/>
        <v>0.04672879328</v>
      </c>
    </row>
    <row r="1183">
      <c r="A1183" s="3">
        <v>44792.208333333336</v>
      </c>
      <c r="B1183" s="1">
        <v>231.69</v>
      </c>
      <c r="C1183" s="1">
        <v>220.24649</v>
      </c>
      <c r="D1183" s="1">
        <v>0.0519577406205202</v>
      </c>
      <c r="E1183" s="2">
        <f t="shared" si="1"/>
        <v>0.04681913602</v>
      </c>
    </row>
    <row r="1184">
      <c r="A1184" s="3">
        <v>44792.25</v>
      </c>
      <c r="B1184" s="1">
        <v>225.03</v>
      </c>
      <c r="C1184" s="1">
        <v>216.36834</v>
      </c>
      <c r="D1184" s="1">
        <v>0.0400320120771828</v>
      </c>
      <c r="E1184" s="2">
        <f t="shared" si="1"/>
        <v>0.04575648342</v>
      </c>
    </row>
    <row r="1185">
      <c r="A1185" s="3">
        <v>44792.291666666664</v>
      </c>
      <c r="B1185" s="1">
        <v>216.4</v>
      </c>
      <c r="C1185" s="1">
        <v>214.90311</v>
      </c>
      <c r="D1185" s="1">
        <v>0.0069654180435081</v>
      </c>
      <c r="E1185" s="2">
        <f t="shared" si="1"/>
        <v>0.04310838906</v>
      </c>
    </row>
    <row r="1186">
      <c r="A1186" s="3">
        <v>44792.333333333336</v>
      </c>
      <c r="B1186" s="1">
        <v>214.75</v>
      </c>
      <c r="C1186" s="1">
        <v>216.13546</v>
      </c>
      <c r="D1186" s="1">
        <v>0.00641014667375725</v>
      </c>
      <c r="E1186" s="2">
        <f t="shared" si="1"/>
        <v>0.04018061109</v>
      </c>
    </row>
    <row r="1187">
      <c r="A1187" s="3">
        <v>44792.375</v>
      </c>
      <c r="B1187" s="1">
        <v>215.23</v>
      </c>
      <c r="C1187" s="1">
        <v>220.18822</v>
      </c>
      <c r="D1187" s="1">
        <v>0.0225180983796499</v>
      </c>
      <c r="E1187" s="2">
        <f t="shared" si="1"/>
        <v>0.03716108704</v>
      </c>
    </row>
    <row r="1188">
      <c r="A1188" s="3">
        <v>44792.416666666664</v>
      </c>
      <c r="B1188" s="1">
        <v>220.7</v>
      </c>
      <c r="C1188" s="1">
        <v>226.38766</v>
      </c>
      <c r="D1188" s="1">
        <v>0.0251235425111069</v>
      </c>
      <c r="E1188" s="2">
        <f t="shared" si="1"/>
        <v>0.03362382175</v>
      </c>
    </row>
    <row r="1189">
      <c r="A1189" s="3">
        <v>44792.458333333336</v>
      </c>
      <c r="B1189" s="1">
        <v>223.13</v>
      </c>
      <c r="C1189" s="1">
        <v>233.81386</v>
      </c>
      <c r="D1189" s="1">
        <v>0.0456938694737771</v>
      </c>
      <c r="E1189" s="2">
        <f t="shared" si="1"/>
        <v>0.03249272835</v>
      </c>
    </row>
    <row r="1190">
      <c r="A1190" s="3">
        <v>44792.5</v>
      </c>
      <c r="B1190" s="1">
        <v>233.93</v>
      </c>
      <c r="C1190" s="1">
        <v>239.2461</v>
      </c>
      <c r="D1190" s="1">
        <v>0.0222202159199251</v>
      </c>
      <c r="E1190" s="2">
        <f t="shared" si="1"/>
        <v>0.03132987136</v>
      </c>
    </row>
    <row r="1191">
      <c r="A1191" s="3">
        <v>44792.541666666664</v>
      </c>
      <c r="B1191" s="1">
        <v>237.99</v>
      </c>
      <c r="C1191" s="1">
        <v>242.81793</v>
      </c>
      <c r="D1191" s="1">
        <v>0.0198829221548836</v>
      </c>
      <c r="E1191" s="2">
        <f t="shared" si="1"/>
        <v>0.03078902466</v>
      </c>
    </row>
    <row r="1192">
      <c r="A1192" s="3">
        <v>44792.583333333336</v>
      </c>
      <c r="B1192" s="1">
        <v>239.75</v>
      </c>
      <c r="C1192" s="1">
        <v>244.31501</v>
      </c>
      <c r="D1192" s="1">
        <v>0.0186849346669285</v>
      </c>
      <c r="E1192" s="2">
        <f t="shared" si="1"/>
        <v>0.03032675206</v>
      </c>
    </row>
    <row r="1193">
      <c r="A1193" s="3">
        <v>44792.625</v>
      </c>
      <c r="B1193" s="1">
        <v>245.78</v>
      </c>
      <c r="C1193" s="1">
        <v>244.42525</v>
      </c>
      <c r="D1193" s="1">
        <v>0.0055425943105305</v>
      </c>
      <c r="E1193" s="2">
        <f t="shared" si="1"/>
        <v>0.02909054807</v>
      </c>
    </row>
    <row r="1194">
      <c r="A1194" s="3">
        <v>44792.666666666664</v>
      </c>
      <c r="B1194" s="1">
        <v>249.33</v>
      </c>
      <c r="C1194" s="1">
        <v>243.52438</v>
      </c>
      <c r="D1194" s="1">
        <v>0.0238399949935197</v>
      </c>
      <c r="E1194" s="2">
        <f t="shared" si="1"/>
        <v>0.02935907355</v>
      </c>
    </row>
    <row r="1195">
      <c r="A1195" s="3">
        <v>44792.708333333336</v>
      </c>
      <c r="B1195" s="1">
        <v>255.13</v>
      </c>
      <c r="C1195" s="1">
        <v>243.08858</v>
      </c>
      <c r="D1195" s="1">
        <v>0.0495351118509968</v>
      </c>
      <c r="E1195" s="2">
        <f t="shared" si="1"/>
        <v>0.03125508553</v>
      </c>
    </row>
    <row r="1196">
      <c r="A1196" s="3">
        <v>44792.75</v>
      </c>
      <c r="B1196" s="1">
        <v>262.0</v>
      </c>
      <c r="C1196" s="1">
        <v>243.27777</v>
      </c>
      <c r="D1196" s="1">
        <v>0.0769582440680872</v>
      </c>
      <c r="E1196" s="2">
        <f t="shared" si="1"/>
        <v>0.03314373037</v>
      </c>
    </row>
    <row r="1197">
      <c r="A1197" s="3">
        <v>44792.791666666664</v>
      </c>
      <c r="B1197" s="1">
        <v>268.22</v>
      </c>
      <c r="C1197" s="1">
        <v>244.64757</v>
      </c>
      <c r="D1197" s="1">
        <v>0.0963526022351255</v>
      </c>
      <c r="E1197" s="2">
        <f t="shared" si="1"/>
        <v>0.03566957575</v>
      </c>
    </row>
    <row r="1198">
      <c r="A1198" s="3">
        <v>44792.833333333336</v>
      </c>
      <c r="B1198" s="1">
        <v>266.46</v>
      </c>
      <c r="C1198" s="1">
        <v>245.46213</v>
      </c>
      <c r="D1198" s="1">
        <v>0.0855442344609328</v>
      </c>
      <c r="E1198" s="2">
        <f t="shared" si="1"/>
        <v>0.0385620492</v>
      </c>
    </row>
    <row r="1199">
      <c r="A1199" s="3">
        <v>44792.875</v>
      </c>
      <c r="B1199" s="1">
        <v>259.21</v>
      </c>
      <c r="C1199" s="1">
        <v>245.84327</v>
      </c>
      <c r="D1199" s="1">
        <v>0.0543709412911729</v>
      </c>
      <c r="E1199" s="2">
        <f t="shared" si="1"/>
        <v>0.04036293022</v>
      </c>
    </row>
    <row r="1200">
      <c r="A1200" s="3">
        <v>44792.916666666664</v>
      </c>
      <c r="B1200" s="1">
        <v>261.49</v>
      </c>
      <c r="C1200" s="1">
        <v>245.91036</v>
      </c>
      <c r="D1200" s="1">
        <v>0.0633549558465125</v>
      </c>
      <c r="E1200" s="2">
        <f t="shared" si="1"/>
        <v>0.04293508437</v>
      </c>
    </row>
    <row r="1201">
      <c r="A1201" s="3">
        <v>44792.958333333336</v>
      </c>
      <c r="B1201" s="1">
        <v>265.83</v>
      </c>
      <c r="C1201" s="1">
        <v>245.67601</v>
      </c>
      <c r="D1201" s="1">
        <v>0.082034831158321</v>
      </c>
      <c r="E1201" s="2">
        <f t="shared" si="1"/>
        <v>0.0462424285</v>
      </c>
    </row>
    <row r="1202">
      <c r="A1202" s="3">
        <v>44793.0</v>
      </c>
      <c r="B1202" s="1">
        <v>272.81</v>
      </c>
      <c r="C1202" s="1">
        <v>263.99627</v>
      </c>
      <c r="D1202" s="1">
        <v>0.0333858126101555</v>
      </c>
      <c r="E1202" s="2">
        <f t="shared" si="1"/>
        <v>0.0471846805</v>
      </c>
    </row>
    <row r="1203">
      <c r="A1203" s="3">
        <v>44793.041666666664</v>
      </c>
      <c r="B1203" s="1">
        <v>281.82</v>
      </c>
      <c r="C1203" s="1">
        <v>259.42976</v>
      </c>
      <c r="D1203" s="1">
        <v>0.0863055957805303</v>
      </c>
      <c r="E1203" s="2">
        <f t="shared" si="1"/>
        <v>0.04920837498</v>
      </c>
    </row>
    <row r="1204">
      <c r="A1204" s="3">
        <v>44793.083333333336</v>
      </c>
      <c r="B1204" s="1">
        <v>283.05</v>
      </c>
      <c r="C1204" s="1">
        <v>253.49392</v>
      </c>
      <c r="D1204" s="1">
        <v>0.116594827994296</v>
      </c>
      <c r="E1204" s="2">
        <f t="shared" si="1"/>
        <v>0.05028365819</v>
      </c>
    </row>
    <row r="1205">
      <c r="A1205" s="3">
        <v>44793.125</v>
      </c>
      <c r="B1205" s="1">
        <v>273.54</v>
      </c>
      <c r="C1205" s="1">
        <v>245.27392</v>
      </c>
      <c r="D1205" s="1">
        <v>0.115242908826181</v>
      </c>
      <c r="E1205" s="2">
        <f t="shared" si="1"/>
        <v>0.05127755765</v>
      </c>
    </row>
    <row r="1206">
      <c r="A1206" s="3">
        <v>44793.166666666664</v>
      </c>
      <c r="B1206" s="1">
        <v>261.12</v>
      </c>
      <c r="C1206" s="1">
        <v>238.93009</v>
      </c>
      <c r="D1206" s="1">
        <v>0.0928719777404344</v>
      </c>
      <c r="E1206" s="2">
        <f t="shared" si="1"/>
        <v>0.05172598057</v>
      </c>
    </row>
    <row r="1207">
      <c r="A1207" s="3">
        <v>44793.208333333336</v>
      </c>
      <c r="B1207" s="1">
        <v>247.83</v>
      </c>
      <c r="C1207" s="1">
        <v>236.0636</v>
      </c>
      <c r="D1207" s="1">
        <v>0.0498441945306265</v>
      </c>
      <c r="E1207" s="2">
        <f t="shared" si="1"/>
        <v>0.05163791615</v>
      </c>
    </row>
    <row r="1208">
      <c r="A1208" s="3">
        <v>44793.25</v>
      </c>
      <c r="B1208" s="1">
        <v>237.9</v>
      </c>
      <c r="C1208" s="1">
        <v>234.541</v>
      </c>
      <c r="D1208" s="1">
        <v>0.014321589828644</v>
      </c>
      <c r="E1208" s="2">
        <f t="shared" si="1"/>
        <v>0.05056664856</v>
      </c>
    </row>
    <row r="1209">
      <c r="A1209" s="3">
        <v>44793.291666666664</v>
      </c>
      <c r="B1209" s="1">
        <v>232.09</v>
      </c>
      <c r="C1209" s="1">
        <v>235.25328</v>
      </c>
      <c r="D1209" s="1">
        <v>0.0134462737352694</v>
      </c>
      <c r="E1209" s="2">
        <f t="shared" si="1"/>
        <v>0.05083668421</v>
      </c>
    </row>
    <row r="1210">
      <c r="A1210" s="3">
        <v>44793.333333333336</v>
      </c>
      <c r="B1210" s="1">
        <v>229.52</v>
      </c>
      <c r="C1210" s="1">
        <v>237.7972</v>
      </c>
      <c r="D1210" s="1">
        <v>0.0348078110255292</v>
      </c>
      <c r="E1210" s="2">
        <f t="shared" si="1"/>
        <v>0.05201992022</v>
      </c>
    </row>
    <row r="1211">
      <c r="A1211" s="3">
        <v>44793.375</v>
      </c>
      <c r="B1211" s="1">
        <v>230.23</v>
      </c>
      <c r="C1211" s="1">
        <v>242.05566</v>
      </c>
      <c r="D1211" s="1">
        <v>0.0488551269571634</v>
      </c>
      <c r="E1211" s="2">
        <f t="shared" si="1"/>
        <v>0.05311729642</v>
      </c>
    </row>
    <row r="1212">
      <c r="A1212" s="3">
        <v>44793.416666666664</v>
      </c>
      <c r="B1212" s="1">
        <v>234.34</v>
      </c>
      <c r="C1212" s="1">
        <v>247.52171</v>
      </c>
      <c r="D1212" s="1">
        <v>0.0532547629862447</v>
      </c>
      <c r="E1212" s="2">
        <f t="shared" si="1"/>
        <v>0.0542894306</v>
      </c>
    </row>
    <row r="1213">
      <c r="A1213" s="3">
        <v>44793.458333333336</v>
      </c>
      <c r="B1213" s="1">
        <v>237.94</v>
      </c>
      <c r="C1213" s="1">
        <v>253.73636</v>
      </c>
      <c r="D1213" s="1">
        <v>0.0622550114615027</v>
      </c>
      <c r="E1213" s="2">
        <f t="shared" si="1"/>
        <v>0.05497947818</v>
      </c>
    </row>
    <row r="1214">
      <c r="A1214" s="3">
        <v>44793.5</v>
      </c>
      <c r="B1214" s="1">
        <v>242.61</v>
      </c>
      <c r="C1214" s="1">
        <v>257.65071</v>
      </c>
      <c r="D1214" s="1">
        <v>0.0583763576665478</v>
      </c>
      <c r="E1214" s="2">
        <f t="shared" si="1"/>
        <v>0.05648598409</v>
      </c>
    </row>
    <row r="1215">
      <c r="A1215" s="3">
        <v>44793.541666666664</v>
      </c>
      <c r="B1215" s="1">
        <v>246.15</v>
      </c>
      <c r="C1215" s="1">
        <v>260.61404</v>
      </c>
      <c r="D1215" s="1">
        <v>0.0554998495092589</v>
      </c>
      <c r="E1215" s="2">
        <f t="shared" si="1"/>
        <v>0.05797002273</v>
      </c>
    </row>
    <row r="1216">
      <c r="A1216" s="3">
        <v>44793.583333333336</v>
      </c>
      <c r="B1216" s="1">
        <v>247.44</v>
      </c>
      <c r="C1216" s="1">
        <v>262.45964</v>
      </c>
      <c r="D1216" s="1">
        <v>0.057226474897245</v>
      </c>
      <c r="E1216" s="2">
        <f t="shared" si="1"/>
        <v>0.05957592024</v>
      </c>
    </row>
    <row r="1217">
      <c r="A1217" s="3">
        <v>44793.625</v>
      </c>
      <c r="B1217" s="1">
        <v>252.92</v>
      </c>
      <c r="C1217" s="1">
        <v>262.67639</v>
      </c>
      <c r="D1217" s="1">
        <v>0.0371422418284339</v>
      </c>
      <c r="E1217" s="2">
        <f t="shared" si="1"/>
        <v>0.06089257222</v>
      </c>
    </row>
    <row r="1218">
      <c r="A1218" s="3">
        <v>44793.666666666664</v>
      </c>
      <c r="B1218" s="1">
        <v>260.44</v>
      </c>
      <c r="C1218" s="1">
        <v>261.35878</v>
      </c>
      <c r="D1218" s="1">
        <v>0.00351539749305543</v>
      </c>
      <c r="E1218" s="2">
        <f t="shared" si="1"/>
        <v>0.06004571399</v>
      </c>
    </row>
    <row r="1219">
      <c r="A1219" s="3">
        <v>44793.708333333336</v>
      </c>
      <c r="B1219" s="1">
        <v>270.62</v>
      </c>
      <c r="C1219" s="1">
        <v>260.34087</v>
      </c>
      <c r="D1219" s="1">
        <v>0.0394833511926114</v>
      </c>
      <c r="E1219" s="2">
        <f t="shared" si="1"/>
        <v>0.05962689063</v>
      </c>
    </row>
    <row r="1220">
      <c r="A1220" s="3">
        <v>44793.75</v>
      </c>
      <c r="B1220" s="1">
        <v>277.49</v>
      </c>
      <c r="C1220" s="1">
        <v>259.64572</v>
      </c>
      <c r="D1220" s="1">
        <v>0.0687254925673337</v>
      </c>
      <c r="E1220" s="2">
        <f t="shared" si="1"/>
        <v>0.05928385932</v>
      </c>
    </row>
    <row r="1221">
      <c r="A1221" s="3">
        <v>44793.791666666664</v>
      </c>
      <c r="B1221" s="1">
        <v>277.14</v>
      </c>
      <c r="C1221" s="1">
        <v>260.245</v>
      </c>
      <c r="D1221" s="1">
        <v>0.0649195949970219</v>
      </c>
      <c r="E1221" s="2">
        <f t="shared" si="1"/>
        <v>0.05797415068</v>
      </c>
    </row>
    <row r="1222">
      <c r="A1222" s="3">
        <v>44793.833333333336</v>
      </c>
      <c r="B1222" s="1">
        <v>271.17</v>
      </c>
      <c r="C1222" s="1">
        <v>260.63908</v>
      </c>
      <c r="D1222" s="1">
        <v>0.0404042248767914</v>
      </c>
      <c r="E1222" s="2">
        <f t="shared" si="1"/>
        <v>0.05609331695</v>
      </c>
    </row>
    <row r="1223">
      <c r="A1223" s="3">
        <v>44793.875</v>
      </c>
      <c r="B1223" s="1">
        <v>267.19</v>
      </c>
      <c r="C1223" s="1">
        <v>260.83306</v>
      </c>
      <c r="D1223" s="1">
        <v>0.0243716804917291</v>
      </c>
      <c r="E1223" s="2">
        <f t="shared" si="1"/>
        <v>0.05484334775</v>
      </c>
    </row>
    <row r="1224">
      <c r="A1224" s="3">
        <v>44793.916666666664</v>
      </c>
      <c r="B1224" s="1">
        <v>266.66</v>
      </c>
      <c r="C1224" s="1">
        <v>261.33014</v>
      </c>
      <c r="D1224" s="1">
        <v>0.0203951216648797</v>
      </c>
      <c r="E1224" s="2">
        <f t="shared" si="1"/>
        <v>0.05305335466</v>
      </c>
    </row>
    <row r="1225">
      <c r="A1225" s="3">
        <v>44793.958333333336</v>
      </c>
      <c r="B1225" s="1">
        <v>268.98</v>
      </c>
      <c r="C1225" s="1">
        <v>261.01157</v>
      </c>
      <c r="D1225" s="1">
        <v>0.0305290298050772</v>
      </c>
      <c r="E1225" s="2">
        <f t="shared" si="1"/>
        <v>0.0509072796</v>
      </c>
    </row>
    <row r="1226">
      <c r="A1226" s="3">
        <v>44794.0</v>
      </c>
      <c r="B1226" s="1">
        <v>272.63</v>
      </c>
      <c r="C1226" s="1">
        <v>260.81315</v>
      </c>
      <c r="D1226" s="1">
        <v>0.0453077231727004</v>
      </c>
      <c r="E1226" s="2">
        <f t="shared" si="1"/>
        <v>0.05140402588</v>
      </c>
    </row>
    <row r="1227">
      <c r="A1227" s="3">
        <v>44794.041666666664</v>
      </c>
      <c r="B1227" s="1">
        <v>276.5</v>
      </c>
      <c r="C1227" s="1">
        <v>256.85885</v>
      </c>
      <c r="D1227" s="1">
        <v>0.076466705351986</v>
      </c>
      <c r="E1227" s="2">
        <f t="shared" si="1"/>
        <v>0.05099407211</v>
      </c>
    </row>
    <row r="1228">
      <c r="A1228" s="3">
        <v>44794.083333333336</v>
      </c>
      <c r="B1228" s="1">
        <v>278.84</v>
      </c>
      <c r="C1228" s="1">
        <v>252.11024</v>
      </c>
      <c r="D1228" s="1">
        <v>0.106024094856281</v>
      </c>
      <c r="E1228" s="2">
        <f t="shared" si="1"/>
        <v>0.05055362489</v>
      </c>
    </row>
    <row r="1229">
      <c r="A1229" s="3">
        <v>44794.125</v>
      </c>
      <c r="B1229" s="1">
        <v>270.42</v>
      </c>
      <c r="C1229" s="1">
        <v>245.25485</v>
      </c>
      <c r="D1229" s="1">
        <v>0.102608164527633</v>
      </c>
      <c r="E1229" s="2">
        <f t="shared" si="1"/>
        <v>0.05002717722</v>
      </c>
    </row>
    <row r="1230">
      <c r="A1230" s="3">
        <v>44794.166666666664</v>
      </c>
      <c r="B1230" s="1">
        <v>262.97</v>
      </c>
      <c r="C1230" s="1">
        <v>240.40866</v>
      </c>
      <c r="D1230" s="1">
        <v>0.093845787418806</v>
      </c>
      <c r="E1230" s="2">
        <f t="shared" si="1"/>
        <v>0.05006775262</v>
      </c>
    </row>
    <row r="1231">
      <c r="A1231" s="3">
        <v>44794.208333333336</v>
      </c>
      <c r="B1231" s="1">
        <v>253.76</v>
      </c>
      <c r="C1231" s="1">
        <v>239.18561</v>
      </c>
      <c r="D1231" s="1">
        <v>0.0609333897637069</v>
      </c>
      <c r="E1231" s="2">
        <f t="shared" si="1"/>
        <v>0.05052980242</v>
      </c>
    </row>
    <row r="1232">
      <c r="A1232" s="3">
        <v>44794.25</v>
      </c>
      <c r="B1232" s="1">
        <v>248.47</v>
      </c>
      <c r="C1232" s="1">
        <v>239.14967</v>
      </c>
      <c r="D1232" s="1">
        <v>0.0389727905541329</v>
      </c>
      <c r="E1232" s="2">
        <f t="shared" si="1"/>
        <v>0.05155693578</v>
      </c>
    </row>
    <row r="1233">
      <c r="A1233" s="3">
        <v>44794.291666666664</v>
      </c>
      <c r="B1233" s="1">
        <v>246.49</v>
      </c>
      <c r="C1233" s="1">
        <v>240.99377</v>
      </c>
      <c r="D1233" s="1">
        <v>0.0228065231727774</v>
      </c>
      <c r="E1233" s="2">
        <f t="shared" si="1"/>
        <v>0.05194694618</v>
      </c>
    </row>
    <row r="1234">
      <c r="A1234" s="3">
        <v>44794.333333333336</v>
      </c>
      <c r="B1234" s="1">
        <v>243.11</v>
      </c>
      <c r="C1234" s="1">
        <v>244.19437</v>
      </c>
      <c r="D1234" s="1">
        <v>0.00444060196801416</v>
      </c>
      <c r="E1234" s="2">
        <f t="shared" si="1"/>
        <v>0.0506816458</v>
      </c>
    </row>
    <row r="1235">
      <c r="A1235" s="3">
        <v>44794.375</v>
      </c>
      <c r="B1235" s="1">
        <v>245.28</v>
      </c>
      <c r="C1235" s="1">
        <v>248.41655</v>
      </c>
      <c r="D1235" s="1">
        <v>0.0126261716459712</v>
      </c>
      <c r="E1235" s="2">
        <f t="shared" si="1"/>
        <v>0.04917210599</v>
      </c>
    </row>
    <row r="1236">
      <c r="A1236" s="3">
        <v>44794.416666666664</v>
      </c>
      <c r="B1236" s="1">
        <v>246.31</v>
      </c>
      <c r="C1236" s="1">
        <v>253.12525</v>
      </c>
      <c r="D1236" s="1">
        <v>0.0269244178524267</v>
      </c>
      <c r="E1236" s="2">
        <f t="shared" si="1"/>
        <v>0.04807500828</v>
      </c>
    </row>
    <row r="1237">
      <c r="A1237" s="3">
        <v>44794.458333333336</v>
      </c>
      <c r="B1237" s="1">
        <v>245.93</v>
      </c>
      <c r="C1237" s="1">
        <v>258.10847</v>
      </c>
      <c r="D1237" s="1">
        <v>0.0471835348913579</v>
      </c>
      <c r="E1237" s="2">
        <f t="shared" si="1"/>
        <v>0.04744703009</v>
      </c>
    </row>
    <row r="1238">
      <c r="A1238" s="3">
        <v>44794.5</v>
      </c>
      <c r="B1238" s="1">
        <v>243.94</v>
      </c>
      <c r="C1238" s="1">
        <v>260.80438</v>
      </c>
      <c r="D1238" s="1">
        <v>0.0646629477618435</v>
      </c>
      <c r="E1238" s="2">
        <f t="shared" si="1"/>
        <v>0.04770897134</v>
      </c>
    </row>
    <row r="1239">
      <c r="A1239" s="3">
        <v>44794.541666666664</v>
      </c>
      <c r="B1239" s="1">
        <v>243.53</v>
      </c>
      <c r="C1239" s="1">
        <v>262.76373</v>
      </c>
      <c r="D1239" s="1">
        <v>0.0731978115853356</v>
      </c>
      <c r="E1239" s="2">
        <f t="shared" si="1"/>
        <v>0.04844638643</v>
      </c>
    </row>
    <row r="1240">
      <c r="A1240" s="3">
        <v>44794.583333333336</v>
      </c>
      <c r="B1240" s="1">
        <v>248.1</v>
      </c>
      <c r="C1240" s="1">
        <v>263.74262</v>
      </c>
      <c r="D1240" s="1">
        <v>0.0593101714087772</v>
      </c>
      <c r="E1240" s="2">
        <f t="shared" si="1"/>
        <v>0.04853320712</v>
      </c>
    </row>
    <row r="1241">
      <c r="A1241" s="3">
        <v>44794.625</v>
      </c>
      <c r="B1241" s="1">
        <v>246.88</v>
      </c>
      <c r="C1241" s="1">
        <v>263.17093</v>
      </c>
      <c r="D1241" s="1">
        <v>0.0619024677231638</v>
      </c>
      <c r="E1241" s="2">
        <f t="shared" si="1"/>
        <v>0.0495648832</v>
      </c>
    </row>
    <row r="1242">
      <c r="A1242" s="3">
        <v>44794.666666666664</v>
      </c>
      <c r="B1242" s="1">
        <v>255.45</v>
      </c>
      <c r="C1242" s="1">
        <v>261.20423</v>
      </c>
      <c r="D1242" s="1">
        <v>0.0220296202706977</v>
      </c>
      <c r="E1242" s="2">
        <f t="shared" si="1"/>
        <v>0.05033630915</v>
      </c>
    </row>
    <row r="1243">
      <c r="A1243" s="3">
        <v>44794.708333333336</v>
      </c>
      <c r="B1243" s="1">
        <v>264.49</v>
      </c>
      <c r="C1243" s="1">
        <v>259.52923</v>
      </c>
      <c r="D1243" s="1">
        <v>0.0191144943480933</v>
      </c>
      <c r="E1243" s="2">
        <f t="shared" si="1"/>
        <v>0.04948760678</v>
      </c>
    </row>
    <row r="1244">
      <c r="A1244" s="3">
        <v>44794.75</v>
      </c>
      <c r="B1244" s="1">
        <v>268.72</v>
      </c>
      <c r="C1244" s="1">
        <v>258.379</v>
      </c>
      <c r="D1244" s="1">
        <v>0.0400226024560819</v>
      </c>
      <c r="E1244" s="2">
        <f t="shared" si="1"/>
        <v>0.04829165302</v>
      </c>
    </row>
    <row r="1245">
      <c r="A1245" s="3">
        <v>44794.791666666664</v>
      </c>
      <c r="B1245" s="1">
        <v>270.0</v>
      </c>
      <c r="C1245" s="1">
        <v>258.9377</v>
      </c>
      <c r="D1245" s="1">
        <v>0.0427218593507241</v>
      </c>
      <c r="E1245" s="2">
        <f t="shared" si="1"/>
        <v>0.04736674737</v>
      </c>
    </row>
    <row r="1246">
      <c r="A1246" s="3">
        <v>44794.833333333336</v>
      </c>
      <c r="B1246" s="1">
        <v>265.35</v>
      </c>
      <c r="C1246" s="1">
        <v>259.5297</v>
      </c>
      <c r="D1246" s="1">
        <v>0.0224263350206162</v>
      </c>
      <c r="E1246" s="2">
        <f t="shared" si="1"/>
        <v>0.04661766863</v>
      </c>
    </row>
    <row r="1247">
      <c r="A1247" s="3">
        <v>44794.875</v>
      </c>
      <c r="B1247" s="1">
        <v>259.43</v>
      </c>
      <c r="C1247" s="1">
        <v>259.87831</v>
      </c>
      <c r="D1247" s="1">
        <v>0.00172507663298253</v>
      </c>
      <c r="E1247" s="2">
        <f t="shared" si="1"/>
        <v>0.04567406013</v>
      </c>
    </row>
    <row r="1248">
      <c r="A1248" s="3">
        <v>44794.916666666664</v>
      </c>
      <c r="B1248" s="1">
        <v>259.05</v>
      </c>
      <c r="C1248" s="1">
        <v>260.19912</v>
      </c>
      <c r="D1248" s="1">
        <v>0.00441631009359286</v>
      </c>
      <c r="E1248" s="2">
        <f t="shared" si="1"/>
        <v>0.04500827632</v>
      </c>
    </row>
    <row r="1249">
      <c r="A1249" s="3">
        <v>44794.958333333336</v>
      </c>
      <c r="B1249" s="1">
        <v>263.95</v>
      </c>
      <c r="C1249" s="1">
        <v>259.93279</v>
      </c>
      <c r="D1249" s="1">
        <v>0.0154548027588207</v>
      </c>
      <c r="E1249" s="2">
        <f t="shared" si="1"/>
        <v>0.04438018352</v>
      </c>
    </row>
    <row r="1250">
      <c r="A1250" s="3">
        <v>44795.0</v>
      </c>
      <c r="B1250" s="1">
        <v>274.73</v>
      </c>
      <c r="C1250" s="1">
        <v>257.19277</v>
      </c>
      <c r="D1250" s="1">
        <v>0.0681871033933031</v>
      </c>
      <c r="E1250" s="2">
        <f t="shared" si="1"/>
        <v>0.04533349103</v>
      </c>
    </row>
    <row r="1251">
      <c r="A1251" s="3">
        <v>44795.041666666664</v>
      </c>
      <c r="B1251" s="1">
        <v>273.73</v>
      </c>
      <c r="C1251" s="1">
        <v>252.60948</v>
      </c>
      <c r="D1251" s="1">
        <v>0.0836093720631546</v>
      </c>
      <c r="E1251" s="2">
        <f t="shared" si="1"/>
        <v>0.04563110215</v>
      </c>
    </row>
    <row r="1252">
      <c r="A1252" s="3">
        <v>44795.083333333336</v>
      </c>
      <c r="B1252" s="1">
        <v>273.47</v>
      </c>
      <c r="C1252" s="1">
        <v>247.52438</v>
      </c>
      <c r="D1252" s="1">
        <v>0.104820462533832</v>
      </c>
      <c r="E1252" s="2">
        <f t="shared" si="1"/>
        <v>0.0455809508</v>
      </c>
    </row>
    <row r="1253">
      <c r="A1253" s="3">
        <v>44795.125</v>
      </c>
      <c r="B1253" s="1">
        <v>264.33</v>
      </c>
      <c r="C1253" s="1">
        <v>240.64289</v>
      </c>
      <c r="D1253" s="1">
        <v>0.0984326193888379</v>
      </c>
      <c r="E1253" s="2">
        <f t="shared" si="1"/>
        <v>0.04540696975</v>
      </c>
    </row>
    <row r="1254">
      <c r="A1254" s="3">
        <v>44795.166666666664</v>
      </c>
      <c r="B1254" s="1">
        <v>253.81</v>
      </c>
      <c r="C1254" s="1">
        <v>235.85926</v>
      </c>
      <c r="D1254" s="1">
        <v>0.0761078449919668</v>
      </c>
      <c r="E1254" s="2">
        <f t="shared" si="1"/>
        <v>0.04466788882</v>
      </c>
    </row>
    <row r="1255">
      <c r="A1255" s="3">
        <v>44795.208333333336</v>
      </c>
      <c r="B1255" s="1">
        <v>244.09</v>
      </c>
      <c r="C1255" s="1">
        <v>234.87915</v>
      </c>
      <c r="D1255" s="1">
        <v>0.0392152730457343</v>
      </c>
      <c r="E1255" s="2">
        <f t="shared" si="1"/>
        <v>0.04376296729</v>
      </c>
    </row>
    <row r="1256">
      <c r="A1256" s="3">
        <v>44795.25</v>
      </c>
      <c r="B1256" s="1">
        <v>241.28</v>
      </c>
      <c r="C1256" s="1">
        <v>235.14812</v>
      </c>
      <c r="D1256" s="1">
        <v>0.0260766703131625</v>
      </c>
      <c r="E1256" s="2">
        <f t="shared" si="1"/>
        <v>0.04322562894</v>
      </c>
    </row>
    <row r="1257">
      <c r="A1257" s="3">
        <v>44795.291666666664</v>
      </c>
      <c r="B1257" s="1">
        <v>241.99</v>
      </c>
      <c r="C1257" s="1">
        <v>237.38882</v>
      </c>
      <c r="D1257" s="1">
        <v>0.0193824629146393</v>
      </c>
      <c r="E1257" s="2">
        <f t="shared" si="1"/>
        <v>0.04308295977</v>
      </c>
    </row>
    <row r="1258">
      <c r="A1258" s="3">
        <v>44795.333333333336</v>
      </c>
      <c r="B1258" s="1">
        <v>241.09</v>
      </c>
      <c r="C1258" s="1">
        <v>241.01686</v>
      </c>
      <c r="D1258" s="1">
        <v>3.03464247272971E-4</v>
      </c>
      <c r="E1258" s="2">
        <f t="shared" si="1"/>
        <v>0.04291057903</v>
      </c>
    </row>
    <row r="1259">
      <c r="A1259" s="3">
        <v>44795.375</v>
      </c>
      <c r="B1259" s="1">
        <v>242.8</v>
      </c>
      <c r="C1259" s="1">
        <v>245.83252</v>
      </c>
      <c r="D1259" s="1">
        <v>0.0123357153886718</v>
      </c>
      <c r="E1259" s="2">
        <f t="shared" si="1"/>
        <v>0.04289847668</v>
      </c>
    </row>
    <row r="1260">
      <c r="A1260" s="3">
        <v>44795.416666666664</v>
      </c>
      <c r="B1260" s="1">
        <v>247.61</v>
      </c>
      <c r="C1260" s="1">
        <v>250.86776</v>
      </c>
      <c r="D1260" s="1">
        <v>0.0129859651953682</v>
      </c>
      <c r="E1260" s="2">
        <f t="shared" si="1"/>
        <v>0.04231770782</v>
      </c>
    </row>
    <row r="1261">
      <c r="A1261" s="3">
        <v>44795.458333333336</v>
      </c>
      <c r="B1261" s="1">
        <v>255.53</v>
      </c>
      <c r="C1261" s="1">
        <v>256.29353</v>
      </c>
      <c r="D1261" s="1">
        <v>0.00297912319518941</v>
      </c>
      <c r="E1261" s="2">
        <f t="shared" si="1"/>
        <v>0.04047585734</v>
      </c>
    </row>
    <row r="1262">
      <c r="A1262" s="3">
        <v>44795.5</v>
      </c>
      <c r="B1262" s="1">
        <v>259.14</v>
      </c>
      <c r="C1262" s="1">
        <v>259.4351</v>
      </c>
      <c r="D1262" s="1">
        <v>0.00113747137530731</v>
      </c>
      <c r="E1262" s="2">
        <f t="shared" si="1"/>
        <v>0.03782896249</v>
      </c>
    </row>
    <row r="1263">
      <c r="A1263" s="3">
        <v>44795.541666666664</v>
      </c>
      <c r="B1263" s="1">
        <v>261.95</v>
      </c>
      <c r="C1263" s="1">
        <v>261.65625</v>
      </c>
      <c r="D1263" s="1">
        <v>0.00112265615669409</v>
      </c>
      <c r="E1263" s="2">
        <f t="shared" si="1"/>
        <v>0.03482583101</v>
      </c>
    </row>
    <row r="1264">
      <c r="A1264" s="3">
        <v>44795.583333333336</v>
      </c>
      <c r="B1264" s="1">
        <v>261.41</v>
      </c>
      <c r="C1264" s="1">
        <v>263.08067</v>
      </c>
      <c r="D1264" s="1">
        <v>0.00635040955308488</v>
      </c>
      <c r="E1264" s="2">
        <f t="shared" si="1"/>
        <v>0.03261917427</v>
      </c>
    </row>
    <row r="1265">
      <c r="A1265" s="3">
        <v>44795.625</v>
      </c>
      <c r="B1265" s="1">
        <v>265.48</v>
      </c>
      <c r="C1265" s="1">
        <v>262.78383</v>
      </c>
      <c r="D1265" s="1">
        <v>0.0102600300787152</v>
      </c>
      <c r="E1265" s="2">
        <f t="shared" si="1"/>
        <v>0.03046740603</v>
      </c>
    </row>
    <row r="1266">
      <c r="A1266" s="3">
        <v>44795.666666666664</v>
      </c>
      <c r="B1266" s="1">
        <v>269.25</v>
      </c>
      <c r="C1266" s="1">
        <v>261.01263</v>
      </c>
      <c r="D1266" s="1">
        <v>0.0315592774188743</v>
      </c>
      <c r="E1266" s="2">
        <f t="shared" si="1"/>
        <v>0.03086447508</v>
      </c>
    </row>
    <row r="1267">
      <c r="A1267" s="3">
        <v>44795.708333333336</v>
      </c>
      <c r="B1267" s="1">
        <v>271.14</v>
      </c>
      <c r="C1267" s="1">
        <v>259.24198</v>
      </c>
      <c r="D1267" s="1">
        <v>0.0458954217214356</v>
      </c>
      <c r="E1267" s="2">
        <f t="shared" si="1"/>
        <v>0.03198034705</v>
      </c>
    </row>
    <row r="1268">
      <c r="A1268" s="3">
        <v>44795.75</v>
      </c>
      <c r="B1268" s="1">
        <v>275.24</v>
      </c>
      <c r="C1268" s="1">
        <v>257.94014</v>
      </c>
      <c r="D1268" s="1">
        <v>0.0670692820435005</v>
      </c>
      <c r="E1268" s="2">
        <f t="shared" si="1"/>
        <v>0.03310729204</v>
      </c>
    </row>
    <row r="1269">
      <c r="A1269" s="3">
        <v>44795.791666666664</v>
      </c>
      <c r="B1269" s="1">
        <v>275.68</v>
      </c>
      <c r="C1269" s="1">
        <v>258.45078</v>
      </c>
      <c r="D1269" s="1">
        <v>0.0666634474850491</v>
      </c>
      <c r="E1269" s="2">
        <f t="shared" si="1"/>
        <v>0.03410485821</v>
      </c>
    </row>
    <row r="1270">
      <c r="A1270" s="3">
        <v>44795.833333333336</v>
      </c>
      <c r="B1270" s="1">
        <v>273.66</v>
      </c>
      <c r="C1270" s="1">
        <v>259.14665</v>
      </c>
      <c r="D1270" s="1">
        <v>0.0560043897924206</v>
      </c>
      <c r="E1270" s="2">
        <f t="shared" si="1"/>
        <v>0.03550394382</v>
      </c>
    </row>
    <row r="1271">
      <c r="A1271" s="3">
        <v>44795.875</v>
      </c>
      <c r="B1271" s="1">
        <v>275.3</v>
      </c>
      <c r="C1271" s="1">
        <v>259.7863</v>
      </c>
      <c r="D1271" s="1">
        <v>0.0597171598348335</v>
      </c>
      <c r="E1271" s="2">
        <f t="shared" si="1"/>
        <v>0.03792028062</v>
      </c>
    </row>
    <row r="1272">
      <c r="A1272" s="3">
        <v>44795.916666666664</v>
      </c>
      <c r="B1272" s="1">
        <v>276.03</v>
      </c>
      <c r="C1272" s="1">
        <v>260.13093</v>
      </c>
      <c r="D1272" s="1">
        <v>0.061119490865619</v>
      </c>
      <c r="E1272" s="2">
        <f t="shared" si="1"/>
        <v>0.04028291316</v>
      </c>
    </row>
    <row r="1273">
      <c r="A1273" s="3">
        <v>44795.958333333336</v>
      </c>
      <c r="B1273" s="1">
        <v>273.69</v>
      </c>
      <c r="C1273" s="1">
        <v>259.49137</v>
      </c>
      <c r="D1273" s="1">
        <v>0.054717156875005</v>
      </c>
      <c r="E1273" s="2">
        <f t="shared" si="1"/>
        <v>0.04191884458</v>
      </c>
    </row>
    <row r="1274">
      <c r="A1274" s="3">
        <v>44796.0</v>
      </c>
      <c r="B1274" s="1">
        <v>278.34</v>
      </c>
      <c r="C1274" s="1">
        <v>271.31347</v>
      </c>
      <c r="D1274" s="1">
        <v>0.0258981981248479</v>
      </c>
      <c r="E1274" s="2">
        <f t="shared" si="1"/>
        <v>0.04015680686</v>
      </c>
    </row>
    <row r="1275">
      <c r="A1275" s="3">
        <v>44796.041666666664</v>
      </c>
      <c r="B1275" s="1">
        <v>282.51</v>
      </c>
      <c r="C1275" s="1">
        <v>266.99943</v>
      </c>
      <c r="D1275" s="1">
        <v>0.0580921464888519</v>
      </c>
      <c r="E1275" s="2">
        <f t="shared" si="1"/>
        <v>0.03909358913</v>
      </c>
    </row>
    <row r="1276">
      <c r="A1276" s="3">
        <v>44796.083333333336</v>
      </c>
      <c r="B1276" s="1">
        <v>277.34</v>
      </c>
      <c r="C1276" s="1">
        <v>261.65812</v>
      </c>
      <c r="D1276" s="1">
        <v>0.0599327091396971</v>
      </c>
      <c r="E1276" s="2">
        <f t="shared" si="1"/>
        <v>0.03722326607</v>
      </c>
    </row>
    <row r="1277">
      <c r="A1277" s="3">
        <v>44796.125</v>
      </c>
      <c r="B1277" s="1">
        <v>268.61</v>
      </c>
      <c r="C1277" s="1">
        <v>253.68971</v>
      </c>
      <c r="D1277" s="1">
        <v>0.0588131461855509</v>
      </c>
      <c r="E1277" s="2">
        <f t="shared" si="1"/>
        <v>0.03557245468</v>
      </c>
    </row>
    <row r="1278">
      <c r="A1278" s="3">
        <v>44796.166666666664</v>
      </c>
      <c r="B1278" s="1">
        <v>254.79</v>
      </c>
      <c r="C1278" s="1">
        <v>247.60352</v>
      </c>
      <c r="D1278" s="1">
        <v>0.0290241431139589</v>
      </c>
      <c r="E1278" s="2">
        <f t="shared" si="1"/>
        <v>0.03361063377</v>
      </c>
    </row>
    <row r="1279">
      <c r="A1279" s="3">
        <v>44796.208333333336</v>
      </c>
      <c r="B1279" s="1">
        <v>246.85</v>
      </c>
      <c r="C1279" s="1">
        <v>244.8439</v>
      </c>
      <c r="D1279" s="1">
        <v>0.00819338362115618</v>
      </c>
      <c r="E1279" s="2">
        <f t="shared" si="1"/>
        <v>0.03231805505</v>
      </c>
    </row>
    <row r="1280">
      <c r="A1280" s="3">
        <v>44796.25</v>
      </c>
      <c r="B1280" s="1">
        <v>244.13</v>
      </c>
      <c r="C1280" s="1">
        <v>243.12755</v>
      </c>
      <c r="D1280" s="1">
        <v>0.00412314441534898</v>
      </c>
      <c r="E1280" s="2">
        <f t="shared" si="1"/>
        <v>0.0314033248</v>
      </c>
    </row>
    <row r="1281">
      <c r="A1281" s="3">
        <v>44796.291666666664</v>
      </c>
      <c r="B1281" s="1">
        <v>242.15</v>
      </c>
      <c r="C1281" s="1">
        <v>243.47472</v>
      </c>
      <c r="D1281" s="1">
        <v>0.00544089341184984</v>
      </c>
      <c r="E1281" s="2">
        <f t="shared" si="1"/>
        <v>0.03082242607</v>
      </c>
    </row>
    <row r="1282">
      <c r="A1282" s="3">
        <v>44796.333333333336</v>
      </c>
      <c r="B1282" s="1">
        <v>239.84</v>
      </c>
      <c r="C1282" s="1">
        <v>246.04071</v>
      </c>
      <c r="D1282" s="1">
        <v>0.0252019675930864</v>
      </c>
      <c r="E1282" s="2">
        <f t="shared" si="1"/>
        <v>0.03185986371</v>
      </c>
    </row>
    <row r="1283">
      <c r="A1283" s="3">
        <v>44796.375</v>
      </c>
      <c r="B1283" s="1">
        <v>240.83</v>
      </c>
      <c r="C1283" s="1">
        <v>250.58531</v>
      </c>
      <c r="D1283" s="1">
        <v>0.0389300953036711</v>
      </c>
      <c r="E1283" s="2">
        <f t="shared" si="1"/>
        <v>0.03296796287</v>
      </c>
    </row>
    <row r="1284">
      <c r="A1284" s="3">
        <v>44796.416666666664</v>
      </c>
      <c r="B1284" s="1">
        <v>244.35</v>
      </c>
      <c r="C1284" s="1">
        <v>256.58935</v>
      </c>
      <c r="D1284" s="1">
        <v>0.0477001481160462</v>
      </c>
      <c r="E1284" s="2">
        <f t="shared" si="1"/>
        <v>0.03441438716</v>
      </c>
    </row>
    <row r="1285">
      <c r="A1285" s="3">
        <v>44796.458333333336</v>
      </c>
      <c r="B1285" s="1">
        <v>251.18</v>
      </c>
      <c r="C1285" s="1">
        <v>263.5497</v>
      </c>
      <c r="D1285" s="1">
        <v>0.0469349803851037</v>
      </c>
      <c r="E1285" s="2">
        <f t="shared" si="1"/>
        <v>0.03624588121</v>
      </c>
    </row>
    <row r="1286">
      <c r="A1286" s="3">
        <v>44796.5</v>
      </c>
      <c r="B1286" s="1">
        <v>257.59</v>
      </c>
      <c r="C1286" s="1">
        <v>267.99119</v>
      </c>
      <c r="D1286" s="1">
        <v>0.0388116863095389</v>
      </c>
      <c r="E1286" s="2">
        <f t="shared" si="1"/>
        <v>0.03781564017</v>
      </c>
    </row>
    <row r="1287">
      <c r="A1287" s="3">
        <v>44796.541666666664</v>
      </c>
      <c r="B1287" s="1">
        <v>256.03</v>
      </c>
      <c r="C1287" s="1">
        <v>271.20102</v>
      </c>
      <c r="D1287" s="1">
        <v>0.0559401288387486</v>
      </c>
      <c r="E1287" s="2">
        <f t="shared" si="1"/>
        <v>0.04009970153</v>
      </c>
    </row>
    <row r="1288">
      <c r="A1288" s="3">
        <v>44796.583333333336</v>
      </c>
      <c r="B1288" s="1">
        <v>262.99</v>
      </c>
      <c r="C1288" s="1">
        <v>273.22131</v>
      </c>
      <c r="D1288" s="1">
        <v>0.0374469692719063</v>
      </c>
      <c r="E1288" s="2">
        <f t="shared" si="1"/>
        <v>0.04139539152</v>
      </c>
    </row>
    <row r="1289">
      <c r="A1289" s="3">
        <v>44796.625</v>
      </c>
      <c r="B1289" s="1">
        <v>267.11</v>
      </c>
      <c r="C1289" s="1">
        <v>273.00814</v>
      </c>
      <c r="D1289" s="1">
        <v>0.0216042642538058</v>
      </c>
      <c r="E1289" s="2">
        <f t="shared" si="1"/>
        <v>0.04186806794</v>
      </c>
    </row>
    <row r="1290">
      <c r="A1290" s="3">
        <v>44796.666666666664</v>
      </c>
      <c r="B1290" s="1">
        <v>270.35</v>
      </c>
      <c r="C1290" s="1">
        <v>270.80292</v>
      </c>
      <c r="D1290" s="1">
        <v>0.00167250781490815</v>
      </c>
      <c r="E1290" s="2">
        <f t="shared" si="1"/>
        <v>0.04062278588</v>
      </c>
    </row>
    <row r="1291">
      <c r="A1291" s="3">
        <v>44796.708333333336</v>
      </c>
      <c r="B1291" s="1">
        <v>277.51</v>
      </c>
      <c r="C1291" s="1">
        <v>268.76261</v>
      </c>
      <c r="D1291" s="1">
        <v>0.0325469007761161</v>
      </c>
      <c r="E1291" s="2">
        <f t="shared" si="1"/>
        <v>0.0400665975</v>
      </c>
    </row>
    <row r="1292">
      <c r="A1292" s="3">
        <v>44796.75</v>
      </c>
      <c r="B1292" s="1">
        <v>281.36</v>
      </c>
      <c r="C1292" s="1">
        <v>267.3301</v>
      </c>
      <c r="D1292" s="1">
        <v>0.0524815574452708</v>
      </c>
      <c r="E1292" s="2">
        <f t="shared" si="1"/>
        <v>0.03945877564</v>
      </c>
    </row>
    <row r="1293">
      <c r="A1293" s="3">
        <v>44796.791666666664</v>
      </c>
      <c r="B1293" s="1">
        <v>282.31</v>
      </c>
      <c r="C1293" s="1">
        <v>267.74014</v>
      </c>
      <c r="D1293" s="1">
        <v>0.0544179143254351</v>
      </c>
      <c r="E1293" s="2">
        <f t="shared" si="1"/>
        <v>0.0389485451</v>
      </c>
    </row>
    <row r="1294">
      <c r="A1294" s="3">
        <v>44796.833333333336</v>
      </c>
      <c r="B1294" s="1">
        <v>278.48</v>
      </c>
      <c r="C1294" s="1">
        <v>267.96047</v>
      </c>
      <c r="D1294" s="1">
        <v>0.03925776813274</v>
      </c>
      <c r="E1294" s="2">
        <f t="shared" si="1"/>
        <v>0.03825076919</v>
      </c>
    </row>
    <row r="1295">
      <c r="A1295" s="3">
        <v>44796.875</v>
      </c>
      <c r="B1295" s="1">
        <v>274.17</v>
      </c>
      <c r="C1295" s="1">
        <v>268.0545</v>
      </c>
      <c r="D1295" s="1">
        <v>0.0228143903571848</v>
      </c>
      <c r="E1295" s="2">
        <f t="shared" si="1"/>
        <v>0.0367131538</v>
      </c>
    </row>
    <row r="1296">
      <c r="A1296" s="3">
        <v>44796.916666666664</v>
      </c>
      <c r="B1296" s="1">
        <v>267.34</v>
      </c>
      <c r="C1296" s="1">
        <v>268.69652</v>
      </c>
      <c r="D1296" s="1">
        <v>0.00504852091124978</v>
      </c>
      <c r="E1296" s="2">
        <f t="shared" si="1"/>
        <v>0.03437686338</v>
      </c>
    </row>
    <row r="1297">
      <c r="A1297" s="3">
        <v>44796.958333333336</v>
      </c>
      <c r="B1297" s="1">
        <v>268.65</v>
      </c>
      <c r="C1297" s="1">
        <v>268.5436</v>
      </c>
      <c r="D1297" s="1">
        <v>3.96211266997057E-4</v>
      </c>
      <c r="E1297" s="2">
        <f t="shared" si="1"/>
        <v>0.03211349065</v>
      </c>
    </row>
    <row r="1298">
      <c r="A1298" s="3">
        <v>44797.0</v>
      </c>
      <c r="B1298" s="1">
        <v>273.82</v>
      </c>
      <c r="C1298" s="1">
        <v>265.22332</v>
      </c>
      <c r="D1298" s="1">
        <v>0.0324129869123122</v>
      </c>
      <c r="E1298" s="2">
        <f t="shared" si="1"/>
        <v>0.03238494018</v>
      </c>
    </row>
    <row r="1299">
      <c r="A1299" s="3">
        <v>44797.041666666664</v>
      </c>
      <c r="B1299" s="1">
        <v>284.65</v>
      </c>
      <c r="C1299" s="1">
        <v>262.58419</v>
      </c>
      <c r="D1299" s="1">
        <v>0.0840332770986707</v>
      </c>
      <c r="E1299" s="2">
        <f t="shared" si="1"/>
        <v>0.03346582063</v>
      </c>
    </row>
    <row r="1300">
      <c r="A1300" s="3">
        <v>44797.083333333336</v>
      </c>
      <c r="B1300" s="1">
        <v>279.79</v>
      </c>
      <c r="C1300" s="1">
        <v>258.27959</v>
      </c>
      <c r="D1300" s="1">
        <v>0.0832834294029971</v>
      </c>
      <c r="E1300" s="2">
        <f t="shared" si="1"/>
        <v>0.0344387673</v>
      </c>
    </row>
    <row r="1301">
      <c r="A1301" s="3">
        <v>44797.125</v>
      </c>
      <c r="B1301" s="1">
        <v>274.25</v>
      </c>
      <c r="C1301" s="1">
        <v>251.20417</v>
      </c>
      <c r="D1301" s="1">
        <v>0.0917414308846863</v>
      </c>
      <c r="E1301" s="2">
        <f t="shared" si="1"/>
        <v>0.03581077917</v>
      </c>
    </row>
    <row r="1302">
      <c r="A1302" s="3">
        <v>44797.166666666664</v>
      </c>
      <c r="B1302" s="1">
        <v>266.24</v>
      </c>
      <c r="C1302" s="1">
        <v>244.53238</v>
      </c>
      <c r="D1302" s="1">
        <v>0.0887719654959397</v>
      </c>
      <c r="E1302" s="2">
        <f t="shared" si="1"/>
        <v>0.03830027176</v>
      </c>
    </row>
    <row r="1303">
      <c r="A1303" s="3">
        <v>44797.208333333336</v>
      </c>
      <c r="B1303" s="1">
        <v>256.86</v>
      </c>
      <c r="C1303" s="1">
        <v>239.60778</v>
      </c>
      <c r="D1303" s="1">
        <v>0.0720019191363486</v>
      </c>
      <c r="E1303" s="2">
        <f t="shared" si="1"/>
        <v>0.04095896074</v>
      </c>
    </row>
    <row r="1304">
      <c r="A1304" s="3">
        <v>44797.25</v>
      </c>
      <c r="B1304" s="1">
        <v>253.89</v>
      </c>
      <c r="C1304" s="1">
        <v>235.09757</v>
      </c>
      <c r="D1304" s="1">
        <v>0.0799345990688036</v>
      </c>
      <c r="E1304" s="2">
        <f t="shared" si="1"/>
        <v>0.04411777135</v>
      </c>
    </row>
    <row r="1305">
      <c r="A1305" s="3">
        <v>44797.291666666664</v>
      </c>
      <c r="B1305" s="1">
        <v>247.7</v>
      </c>
      <c r="C1305" s="1">
        <v>232.19594</v>
      </c>
      <c r="D1305" s="1">
        <v>0.066771451731671</v>
      </c>
      <c r="E1305" s="2">
        <f t="shared" si="1"/>
        <v>0.04667321128</v>
      </c>
    </row>
    <row r="1306">
      <c r="A1306" s="3">
        <v>44797.333333333336</v>
      </c>
      <c r="B1306" s="1">
        <v>243.26</v>
      </c>
      <c r="C1306" s="1">
        <v>232.01629</v>
      </c>
      <c r="D1306" s="1">
        <v>0.0484608645367098</v>
      </c>
      <c r="E1306" s="2">
        <f t="shared" si="1"/>
        <v>0.04764233199</v>
      </c>
    </row>
    <row r="1307">
      <c r="A1307" s="3">
        <v>44797.375</v>
      </c>
      <c r="B1307" s="1">
        <v>243.72</v>
      </c>
      <c r="C1307" s="1">
        <v>234.94199</v>
      </c>
      <c r="D1307" s="1">
        <v>0.0373624570048121</v>
      </c>
      <c r="E1307" s="2">
        <f t="shared" si="1"/>
        <v>0.04757701373</v>
      </c>
    </row>
    <row r="1308">
      <c r="A1308" s="3">
        <v>44797.416666666664</v>
      </c>
      <c r="B1308" s="1">
        <v>248.74</v>
      </c>
      <c r="C1308" s="1">
        <v>240.43564</v>
      </c>
      <c r="D1308" s="1">
        <v>0.0345388063100794</v>
      </c>
      <c r="E1308" s="2">
        <f t="shared" si="1"/>
        <v>0.04702862449</v>
      </c>
    </row>
    <row r="1309">
      <c r="A1309" s="3">
        <v>44797.458333333336</v>
      </c>
      <c r="B1309" s="1">
        <v>255.1</v>
      </c>
      <c r="C1309" s="1">
        <v>248.07426</v>
      </c>
      <c r="D1309" s="1">
        <v>0.0283211164269924</v>
      </c>
      <c r="E1309" s="2">
        <f t="shared" si="1"/>
        <v>0.04625304682</v>
      </c>
    </row>
    <row r="1310">
      <c r="A1310" s="3">
        <v>44797.5</v>
      </c>
      <c r="B1310" s="1">
        <v>261.17</v>
      </c>
      <c r="C1310" s="1">
        <v>254.11705</v>
      </c>
      <c r="D1310" s="1">
        <v>0.0277547295626169</v>
      </c>
      <c r="E1310" s="2">
        <f t="shared" si="1"/>
        <v>0.04579234029</v>
      </c>
    </row>
    <row r="1311">
      <c r="A1311" s="3">
        <v>44797.541666666664</v>
      </c>
      <c r="B1311" s="1">
        <v>264.79</v>
      </c>
      <c r="C1311" s="1">
        <v>258.86213</v>
      </c>
      <c r="D1311" s="1">
        <v>0.0228997188580656</v>
      </c>
      <c r="E1311" s="2">
        <f t="shared" si="1"/>
        <v>0.04441565654</v>
      </c>
    </row>
    <row r="1312">
      <c r="A1312" s="3">
        <v>44797.583333333336</v>
      </c>
      <c r="B1312" s="1">
        <v>266.84</v>
      </c>
      <c r="C1312" s="1">
        <v>262.13404</v>
      </c>
      <c r="D1312" s="1">
        <v>0.0179524948381368</v>
      </c>
      <c r="E1312" s="2">
        <f t="shared" si="1"/>
        <v>0.04360338677</v>
      </c>
    </row>
    <row r="1313">
      <c r="A1313" s="3">
        <v>44797.625</v>
      </c>
      <c r="B1313" s="1">
        <v>271.58</v>
      </c>
      <c r="C1313" s="1">
        <v>263.3967</v>
      </c>
      <c r="D1313" s="1">
        <v>0.0310683467180871</v>
      </c>
      <c r="E1313" s="2">
        <f t="shared" si="1"/>
        <v>0.04399772354</v>
      </c>
    </row>
    <row r="1314">
      <c r="A1314" s="3">
        <v>44797.666666666664</v>
      </c>
      <c r="B1314" s="1">
        <v>276.03</v>
      </c>
      <c r="C1314" s="1">
        <v>262.73129</v>
      </c>
      <c r="D1314" s="1">
        <v>0.0506171533660873</v>
      </c>
      <c r="E1314" s="2">
        <f t="shared" si="1"/>
        <v>0.04603708377</v>
      </c>
    </row>
    <row r="1315">
      <c r="A1315" s="3">
        <v>44797.708333333336</v>
      </c>
      <c r="B1315" s="1">
        <v>280.65</v>
      </c>
      <c r="C1315" s="1">
        <v>261.91617</v>
      </c>
      <c r="D1315" s="1">
        <v>0.0715260535460638</v>
      </c>
      <c r="E1315" s="2">
        <f t="shared" si="1"/>
        <v>0.04766121514</v>
      </c>
    </row>
    <row r="1316">
      <c r="A1316" s="3">
        <v>44797.75</v>
      </c>
      <c r="B1316" s="1">
        <v>285.03</v>
      </c>
      <c r="C1316" s="1">
        <v>261.37065</v>
      </c>
      <c r="D1316" s="1">
        <v>0.0905203013421742</v>
      </c>
      <c r="E1316" s="2">
        <f t="shared" si="1"/>
        <v>0.0492461628</v>
      </c>
    </row>
    <row r="1317">
      <c r="A1317" s="3">
        <v>44797.791666666664</v>
      </c>
      <c r="B1317" s="1">
        <v>286.87</v>
      </c>
      <c r="C1317" s="1">
        <v>262.01471</v>
      </c>
      <c r="D1317" s="1">
        <v>0.0948621930425205</v>
      </c>
      <c r="E1317" s="2">
        <f t="shared" si="1"/>
        <v>0.05093134108</v>
      </c>
    </row>
    <row r="1318">
      <c r="A1318" s="3">
        <v>44797.833333333336</v>
      </c>
      <c r="B1318" s="1">
        <v>280.28</v>
      </c>
      <c r="C1318" s="1">
        <v>261.91322</v>
      </c>
      <c r="D1318" s="1">
        <v>0.0701254407853102</v>
      </c>
      <c r="E1318" s="2">
        <f t="shared" si="1"/>
        <v>0.05221749411</v>
      </c>
    </row>
    <row r="1319">
      <c r="A1319" s="3">
        <v>44797.875</v>
      </c>
      <c r="B1319" s="1">
        <v>276.8</v>
      </c>
      <c r="C1319" s="1">
        <v>261.41391</v>
      </c>
      <c r="D1319" s="1">
        <v>0.058857197002256</v>
      </c>
      <c r="E1319" s="2">
        <f t="shared" si="1"/>
        <v>0.05371927772</v>
      </c>
    </row>
    <row r="1320">
      <c r="A1320" s="3">
        <v>44797.916666666664</v>
      </c>
      <c r="B1320" s="1">
        <v>270.97</v>
      </c>
      <c r="C1320" s="1">
        <v>261.39302</v>
      </c>
      <c r="D1320" s="1">
        <v>0.0366382392307187</v>
      </c>
      <c r="E1320" s="2">
        <f t="shared" si="1"/>
        <v>0.05503551598</v>
      </c>
    </row>
    <row r="1321">
      <c r="A1321" s="3">
        <v>44797.958333333336</v>
      </c>
      <c r="B1321" s="1">
        <v>274.69</v>
      </c>
      <c r="C1321" s="1">
        <v>261.34048</v>
      </c>
      <c r="D1321" s="1">
        <v>0.0510809500311623</v>
      </c>
      <c r="E1321" s="2">
        <f t="shared" si="1"/>
        <v>0.0571473801</v>
      </c>
    </row>
    <row r="1322">
      <c r="A1322" s="3">
        <v>44798.0</v>
      </c>
      <c r="B1322" s="1">
        <v>275.63</v>
      </c>
      <c r="C1322" s="1">
        <v>267.97796</v>
      </c>
      <c r="D1322" s="1">
        <v>0.0285547363671251</v>
      </c>
      <c r="E1322" s="2">
        <f t="shared" si="1"/>
        <v>0.05698661966</v>
      </c>
    </row>
    <row r="1323">
      <c r="A1323" s="3">
        <v>44798.041666666664</v>
      </c>
      <c r="B1323" s="1">
        <v>281.48</v>
      </c>
      <c r="C1323" s="1">
        <v>264.31309</v>
      </c>
      <c r="D1323" s="1">
        <v>0.0649491479971727</v>
      </c>
      <c r="E1323" s="2">
        <f t="shared" si="1"/>
        <v>0.05619144761</v>
      </c>
    </row>
    <row r="1324">
      <c r="A1324" s="3">
        <v>44798.083333333336</v>
      </c>
      <c r="B1324" s="1">
        <v>279.93</v>
      </c>
      <c r="C1324" s="1">
        <v>259.42003</v>
      </c>
      <c r="D1324" s="1">
        <v>0.0790608574056521</v>
      </c>
      <c r="E1324" s="2">
        <f t="shared" si="1"/>
        <v>0.05601550711</v>
      </c>
    </row>
    <row r="1325">
      <c r="A1325" s="3">
        <v>44798.125</v>
      </c>
      <c r="B1325" s="1">
        <v>277.19</v>
      </c>
      <c r="C1325" s="1">
        <v>251.97724</v>
      </c>
      <c r="D1325" s="1">
        <v>0.100059672056095</v>
      </c>
      <c r="E1325" s="2">
        <f t="shared" si="1"/>
        <v>0.05636210049</v>
      </c>
    </row>
    <row r="1326">
      <c r="A1326" s="3">
        <v>44798.166666666664</v>
      </c>
      <c r="B1326" s="1">
        <v>265.09</v>
      </c>
      <c r="C1326" s="1">
        <v>246.08599</v>
      </c>
      <c r="D1326" s="1">
        <v>0.0772250789246472</v>
      </c>
      <c r="E1326" s="2">
        <f t="shared" si="1"/>
        <v>0.05588098022</v>
      </c>
    </row>
    <row r="1327">
      <c r="A1327" s="3">
        <v>44798.208333333336</v>
      </c>
      <c r="B1327" s="1">
        <v>254.9</v>
      </c>
      <c r="C1327" s="1">
        <v>243.17554</v>
      </c>
      <c r="D1327" s="1">
        <v>0.0482139774419746</v>
      </c>
      <c r="E1327" s="2">
        <f t="shared" si="1"/>
        <v>0.05488981598</v>
      </c>
    </row>
    <row r="1328">
      <c r="A1328" s="3">
        <v>44798.25</v>
      </c>
      <c r="B1328" s="1">
        <v>252.45</v>
      </c>
      <c r="C1328" s="1">
        <v>241.09451</v>
      </c>
      <c r="D1328" s="1">
        <v>0.0470997452409844</v>
      </c>
      <c r="E1328" s="2">
        <f t="shared" si="1"/>
        <v>0.05352169707</v>
      </c>
    </row>
    <row r="1329">
      <c r="A1329" s="3">
        <v>44798.291666666664</v>
      </c>
      <c r="B1329" s="1">
        <v>247.12</v>
      </c>
      <c r="C1329" s="1">
        <v>240.86012</v>
      </c>
      <c r="D1329" s="1">
        <v>0.0259896906137886</v>
      </c>
      <c r="E1329" s="2">
        <f t="shared" si="1"/>
        <v>0.05182245703</v>
      </c>
    </row>
    <row r="1330">
      <c r="A1330" s="3">
        <v>44798.333333333336</v>
      </c>
      <c r="B1330" s="1">
        <v>241.03</v>
      </c>
      <c r="C1330" s="1">
        <v>242.64799</v>
      </c>
      <c r="D1330" s="1">
        <v>0.006668054410836</v>
      </c>
      <c r="E1330" s="2">
        <f t="shared" si="1"/>
        <v>0.05008108994</v>
      </c>
    </row>
    <row r="1331">
      <c r="A1331" s="3">
        <v>44798.375</v>
      </c>
      <c r="B1331" s="1">
        <v>240.91</v>
      </c>
      <c r="C1331" s="1">
        <v>246.41121</v>
      </c>
      <c r="D1331" s="1">
        <v>0.0223253235922181</v>
      </c>
      <c r="E1331" s="2">
        <f t="shared" si="1"/>
        <v>0.04945454271</v>
      </c>
    </row>
    <row r="1332">
      <c r="A1332" s="3">
        <v>44798.416666666664</v>
      </c>
      <c r="B1332" s="1">
        <v>248.06</v>
      </c>
      <c r="C1332" s="1">
        <v>251.7394</v>
      </c>
      <c r="D1332" s="1">
        <v>0.014615908356022</v>
      </c>
      <c r="E1332" s="2">
        <f t="shared" si="1"/>
        <v>0.04862442196</v>
      </c>
    </row>
    <row r="1333">
      <c r="A1333" s="3">
        <v>44798.458333333336</v>
      </c>
      <c r="B1333" s="1">
        <v>250.81</v>
      </c>
      <c r="C1333" s="1">
        <v>258.17141</v>
      </c>
      <c r="D1333" s="1">
        <v>0.0285136530028634</v>
      </c>
      <c r="E1333" s="2">
        <f t="shared" si="1"/>
        <v>0.04863244432</v>
      </c>
    </row>
    <row r="1334">
      <c r="A1334" s="3">
        <v>44798.5</v>
      </c>
      <c r="B1334" s="1">
        <v>257.34</v>
      </c>
      <c r="C1334" s="1">
        <v>262.46313</v>
      </c>
      <c r="D1334" s="1">
        <v>0.0195194273572825</v>
      </c>
      <c r="E1334" s="2">
        <f t="shared" si="1"/>
        <v>0.04828930673</v>
      </c>
    </row>
    <row r="1335">
      <c r="A1335" s="3">
        <v>44798.541666666664</v>
      </c>
      <c r="B1335" s="1">
        <v>261.09</v>
      </c>
      <c r="C1335" s="1">
        <v>265.72735</v>
      </c>
      <c r="D1335" s="1">
        <v>0.0174515344393417</v>
      </c>
      <c r="E1335" s="2">
        <f t="shared" si="1"/>
        <v>0.04806229905</v>
      </c>
    </row>
    <row r="1336">
      <c r="A1336" s="3">
        <v>44798.583333333336</v>
      </c>
      <c r="B1336" s="1">
        <v>261.81</v>
      </c>
      <c r="C1336" s="1">
        <v>267.7616</v>
      </c>
      <c r="D1336" s="1">
        <v>0.0222272349731999</v>
      </c>
      <c r="E1336" s="2">
        <f t="shared" si="1"/>
        <v>0.04824041322</v>
      </c>
    </row>
    <row r="1337">
      <c r="A1337" s="3">
        <v>44798.625</v>
      </c>
      <c r="B1337" s="1">
        <v>262.91</v>
      </c>
      <c r="C1337" s="1">
        <v>267.86428</v>
      </c>
      <c r="D1337" s="1">
        <v>0.018495485848281</v>
      </c>
      <c r="E1337" s="2">
        <f t="shared" si="1"/>
        <v>0.04771654402</v>
      </c>
    </row>
    <row r="1338">
      <c r="A1338" s="3">
        <v>44798.666666666664</v>
      </c>
      <c r="B1338" s="1">
        <v>272.68</v>
      </c>
      <c r="C1338" s="1">
        <v>266.17714</v>
      </c>
      <c r="D1338" s="1">
        <v>0.0244305728132776</v>
      </c>
      <c r="E1338" s="2">
        <f t="shared" si="1"/>
        <v>0.04662543649</v>
      </c>
    </row>
    <row r="1339">
      <c r="A1339" s="3">
        <v>44798.708333333336</v>
      </c>
      <c r="B1339" s="1">
        <v>277.43</v>
      </c>
      <c r="C1339" s="1">
        <v>264.65484</v>
      </c>
      <c r="D1339" s="1">
        <v>0.048271023496113</v>
      </c>
      <c r="E1339" s="2">
        <f t="shared" si="1"/>
        <v>0.04565647691</v>
      </c>
    </row>
    <row r="1340">
      <c r="A1340" s="3">
        <v>44798.75</v>
      </c>
      <c r="B1340" s="1">
        <v>278.58</v>
      </c>
      <c r="C1340" s="1">
        <v>263.56552</v>
      </c>
      <c r="D1340" s="1">
        <v>0.056966783819067</v>
      </c>
      <c r="E1340" s="2">
        <f t="shared" si="1"/>
        <v>0.04425841368</v>
      </c>
    </row>
    <row r="1341">
      <c r="A1341" s="3">
        <v>44798.791666666664</v>
      </c>
      <c r="B1341" s="1">
        <v>278.42</v>
      </c>
      <c r="C1341" s="1">
        <v>264.0034</v>
      </c>
      <c r="D1341" s="1">
        <v>0.0546076300532493</v>
      </c>
      <c r="E1341" s="2">
        <f t="shared" si="1"/>
        <v>0.04258114022</v>
      </c>
    </row>
    <row r="1342">
      <c r="A1342" s="3">
        <v>44798.833333333336</v>
      </c>
      <c r="B1342" s="1">
        <v>273.24</v>
      </c>
      <c r="C1342" s="1">
        <v>264.12287</v>
      </c>
      <c r="D1342" s="1">
        <v>0.0345185178398221</v>
      </c>
      <c r="E1342" s="2">
        <f t="shared" si="1"/>
        <v>0.04109751843</v>
      </c>
    </row>
    <row r="1343">
      <c r="A1343" s="3">
        <v>44798.875</v>
      </c>
      <c r="B1343" s="1">
        <v>268.05</v>
      </c>
      <c r="C1343" s="1">
        <v>264.01801</v>
      </c>
      <c r="D1343" s="1">
        <v>0.0152716475667701</v>
      </c>
      <c r="E1343" s="2">
        <f t="shared" si="1"/>
        <v>0.03928145387</v>
      </c>
    </row>
    <row r="1344">
      <c r="A1344" s="3">
        <v>44798.916666666664</v>
      </c>
      <c r="B1344" s="1">
        <v>269.25</v>
      </c>
      <c r="C1344" s="1">
        <v>264.44158</v>
      </c>
      <c r="D1344" s="1">
        <v>0.0181832978005955</v>
      </c>
      <c r="E1344" s="2">
        <f t="shared" si="1"/>
        <v>0.03851249798</v>
      </c>
    </row>
    <row r="1345">
      <c r="A1345" s="3">
        <v>44798.958333333336</v>
      </c>
      <c r="B1345" s="1">
        <v>270.53</v>
      </c>
      <c r="C1345" s="1">
        <v>264.44032</v>
      </c>
      <c r="D1345" s="1">
        <v>0.0230285608488145</v>
      </c>
      <c r="E1345" s="2">
        <f t="shared" si="1"/>
        <v>0.03734364843</v>
      </c>
    </row>
    <row r="1346">
      <c r="A1346" s="3">
        <v>44799.0</v>
      </c>
      <c r="B1346" s="1">
        <v>279.67</v>
      </c>
      <c r="C1346" s="1">
        <v>269.56424</v>
      </c>
      <c r="D1346" s="1">
        <v>0.037489245606168</v>
      </c>
      <c r="E1346" s="2">
        <f t="shared" si="1"/>
        <v>0.03771591965</v>
      </c>
    </row>
    <row r="1347">
      <c r="A1347" s="3">
        <v>44799.041666666664</v>
      </c>
      <c r="B1347" s="1">
        <v>287.0</v>
      </c>
      <c r="C1347" s="1">
        <v>265.58993</v>
      </c>
      <c r="D1347" s="1">
        <v>0.0806132596970074</v>
      </c>
      <c r="E1347" s="2">
        <f t="shared" si="1"/>
        <v>0.03836859097</v>
      </c>
    </row>
    <row r="1348">
      <c r="A1348" s="3">
        <v>44799.083333333336</v>
      </c>
      <c r="B1348" s="1">
        <v>288.06</v>
      </c>
      <c r="C1348" s="1">
        <v>260.60985</v>
      </c>
      <c r="D1348" s="1">
        <v>0.105330439352158</v>
      </c>
      <c r="E1348" s="2">
        <f t="shared" si="1"/>
        <v>0.03946315688</v>
      </c>
    </row>
    <row r="1349">
      <c r="A1349" s="3">
        <v>44799.125</v>
      </c>
      <c r="B1349" s="1">
        <v>282.53</v>
      </c>
      <c r="C1349" s="1">
        <v>253.03991</v>
      </c>
      <c r="D1349" s="1">
        <v>0.116543236203332</v>
      </c>
      <c r="E1349" s="2">
        <f t="shared" si="1"/>
        <v>0.04014997205</v>
      </c>
    </row>
    <row r="1350">
      <c r="A1350" s="3">
        <v>44799.166666666664</v>
      </c>
      <c r="B1350" s="1">
        <v>273.74</v>
      </c>
      <c r="C1350" s="1">
        <v>247.18411</v>
      </c>
      <c r="D1350" s="1">
        <v>0.107433645309967</v>
      </c>
      <c r="E1350" s="2">
        <f t="shared" si="1"/>
        <v>0.04140866232</v>
      </c>
    </row>
    <row r="1351">
      <c r="A1351" s="3">
        <v>44799.208333333336</v>
      </c>
      <c r="B1351" s="1">
        <v>263.89</v>
      </c>
      <c r="C1351" s="1">
        <v>244.49618</v>
      </c>
      <c r="D1351" s="1">
        <v>0.079321566496458</v>
      </c>
      <c r="E1351" s="2">
        <f t="shared" si="1"/>
        <v>0.04270481186</v>
      </c>
    </row>
    <row r="1352">
      <c r="A1352" s="3">
        <v>44799.25</v>
      </c>
      <c r="B1352" s="1">
        <v>258.76</v>
      </c>
      <c r="C1352" s="1">
        <v>242.68102</v>
      </c>
      <c r="D1352" s="1">
        <v>0.066255614056674</v>
      </c>
      <c r="E1352" s="2">
        <f t="shared" si="1"/>
        <v>0.04350297306</v>
      </c>
    </row>
    <row r="1353">
      <c r="A1353" s="3">
        <v>44799.291666666664</v>
      </c>
      <c r="B1353" s="1">
        <v>254.73</v>
      </c>
      <c r="C1353" s="1">
        <v>242.80204</v>
      </c>
      <c r="D1353" s="1">
        <v>0.0491262758747825</v>
      </c>
      <c r="E1353" s="2">
        <f t="shared" si="1"/>
        <v>0.04446699745</v>
      </c>
    </row>
    <row r="1354">
      <c r="A1354" s="3">
        <v>44799.333333333336</v>
      </c>
      <c r="B1354" s="1">
        <v>255.38</v>
      </c>
      <c r="C1354" s="1">
        <v>245.08775</v>
      </c>
      <c r="D1354" s="1">
        <v>0.0419941429141195</v>
      </c>
      <c r="E1354" s="2">
        <f t="shared" si="1"/>
        <v>0.0459389178</v>
      </c>
    </row>
    <row r="1355">
      <c r="A1355" s="3">
        <v>44799.375</v>
      </c>
      <c r="B1355" s="1">
        <v>257.34</v>
      </c>
      <c r="C1355" s="1">
        <v>249.38694</v>
      </c>
      <c r="D1355" s="1">
        <v>0.0318904430199912</v>
      </c>
      <c r="E1355" s="2">
        <f t="shared" si="1"/>
        <v>0.04633746445</v>
      </c>
    </row>
    <row r="1356">
      <c r="A1356" s="3">
        <v>44799.416666666664</v>
      </c>
      <c r="B1356" s="1">
        <v>257.54</v>
      </c>
      <c r="C1356" s="1">
        <v>255.15301</v>
      </c>
      <c r="D1356" s="1">
        <v>0.0093551316521801</v>
      </c>
      <c r="E1356" s="2">
        <f t="shared" si="1"/>
        <v>0.04611826542</v>
      </c>
    </row>
    <row r="1357">
      <c r="A1357" s="3">
        <v>44799.458333333336</v>
      </c>
      <c r="B1357" s="1">
        <v>260.79</v>
      </c>
      <c r="C1357" s="1">
        <v>261.94499</v>
      </c>
      <c r="D1357" s="1">
        <v>0.00440928456009026</v>
      </c>
      <c r="E1357" s="2">
        <f t="shared" si="1"/>
        <v>0.04511391673</v>
      </c>
    </row>
    <row r="1358">
      <c r="A1358" s="3">
        <v>44799.5</v>
      </c>
      <c r="B1358" s="1">
        <v>262.69</v>
      </c>
      <c r="C1358" s="1">
        <v>266.3699</v>
      </c>
      <c r="D1358" s="1">
        <v>0.0138149993674209</v>
      </c>
      <c r="E1358" s="2">
        <f t="shared" si="1"/>
        <v>0.04487623223</v>
      </c>
    </row>
    <row r="1359">
      <c r="A1359" s="3">
        <v>44799.541666666664</v>
      </c>
      <c r="B1359" s="1">
        <v>266.12</v>
      </c>
      <c r="C1359" s="1">
        <v>269.57422</v>
      </c>
      <c r="D1359" s="1">
        <v>0.0128136140021105</v>
      </c>
      <c r="E1359" s="2">
        <f t="shared" si="1"/>
        <v>0.04468298555</v>
      </c>
    </row>
    <row r="1360">
      <c r="A1360" s="3">
        <v>44799.583333333336</v>
      </c>
      <c r="B1360" s="1">
        <v>270.31</v>
      </c>
      <c r="C1360" s="1">
        <v>271.58109</v>
      </c>
      <c r="D1360" s="1">
        <v>0.00468033322938653</v>
      </c>
      <c r="E1360" s="2">
        <f t="shared" si="1"/>
        <v>0.04395186464</v>
      </c>
    </row>
    <row r="1361">
      <c r="A1361" s="3">
        <v>44799.625</v>
      </c>
      <c r="B1361" s="1">
        <v>273.47</v>
      </c>
      <c r="C1361" s="1">
        <v>271.38795</v>
      </c>
      <c r="D1361" s="1">
        <v>0.00767185868053477</v>
      </c>
      <c r="E1361" s="2">
        <f t="shared" si="1"/>
        <v>0.04350088018</v>
      </c>
    </row>
    <row r="1362">
      <c r="A1362" s="3">
        <v>44799.666666666664</v>
      </c>
      <c r="B1362" s="1">
        <v>276.37</v>
      </c>
      <c r="C1362" s="1">
        <v>269.24069</v>
      </c>
      <c r="D1362" s="1">
        <v>0.026479318560653</v>
      </c>
      <c r="E1362" s="2">
        <f t="shared" si="1"/>
        <v>0.04358624458</v>
      </c>
    </row>
    <row r="1363">
      <c r="A1363" s="3">
        <v>44799.708333333336</v>
      </c>
      <c r="B1363" s="1">
        <v>279.05</v>
      </c>
      <c r="C1363" s="1">
        <v>267.20657</v>
      </c>
      <c r="D1363" s="1">
        <v>0.0443231242405454</v>
      </c>
      <c r="E1363" s="2">
        <f t="shared" si="1"/>
        <v>0.04342174878</v>
      </c>
    </row>
    <row r="1364">
      <c r="A1364" s="3">
        <v>44799.75</v>
      </c>
      <c r="B1364" s="1">
        <v>270.52</v>
      </c>
      <c r="C1364" s="1">
        <v>265.77973</v>
      </c>
      <c r="D1364" s="1">
        <v>0.0178353330406348</v>
      </c>
      <c r="E1364" s="2">
        <f t="shared" si="1"/>
        <v>0.04179127167</v>
      </c>
    </row>
    <row r="1365">
      <c r="A1365" s="3">
        <v>44799.791666666664</v>
      </c>
      <c r="B1365" s="1">
        <v>267.18</v>
      </c>
      <c r="C1365" s="1">
        <v>266.21249</v>
      </c>
      <c r="D1365" s="1">
        <v>0.00363435239270706</v>
      </c>
      <c r="E1365" s="2">
        <f t="shared" si="1"/>
        <v>0.0396673851</v>
      </c>
    </row>
    <row r="1366">
      <c r="A1366" s="3">
        <v>44799.833333333336</v>
      </c>
      <c r="B1366" s="1">
        <v>270.54</v>
      </c>
      <c r="C1366" s="1">
        <v>266.47731</v>
      </c>
      <c r="D1366" s="1">
        <v>0.0152459134325546</v>
      </c>
      <c r="E1366" s="2">
        <f t="shared" si="1"/>
        <v>0.03886435991</v>
      </c>
    </row>
    <row r="1367">
      <c r="A1367" s="3">
        <v>44799.875</v>
      </c>
      <c r="B1367" s="1">
        <v>268.18</v>
      </c>
      <c r="C1367" s="1">
        <v>266.6321</v>
      </c>
      <c r="D1367" s="1">
        <v>0.00580537752206139</v>
      </c>
      <c r="E1367" s="2">
        <f t="shared" si="1"/>
        <v>0.03846993199</v>
      </c>
    </row>
    <row r="1368">
      <c r="A1368" s="3">
        <v>44799.916666666664</v>
      </c>
      <c r="B1368" s="1">
        <v>273.97</v>
      </c>
      <c r="C1368" s="1">
        <v>267.25233</v>
      </c>
      <c r="D1368" s="1">
        <v>0.0251360577473732</v>
      </c>
      <c r="E1368" s="2">
        <f t="shared" si="1"/>
        <v>0.03875963033</v>
      </c>
    </row>
    <row r="1369">
      <c r="A1369" s="3">
        <v>44799.958333333336</v>
      </c>
      <c r="B1369" s="1">
        <v>281.15</v>
      </c>
      <c r="C1369" s="1">
        <v>267.2193</v>
      </c>
      <c r="D1369" s="1">
        <v>0.0521320877646188</v>
      </c>
      <c r="E1369" s="2">
        <f t="shared" si="1"/>
        <v>0.03997227728</v>
      </c>
    </row>
    <row r="1370">
      <c r="A1370" s="3">
        <v>44800.0</v>
      </c>
      <c r="B1370" s="1">
        <v>283.98</v>
      </c>
      <c r="C1370" s="1">
        <v>271.33322</v>
      </c>
      <c r="D1370" s="1">
        <v>0.0466097737682103</v>
      </c>
      <c r="E1370" s="2">
        <f t="shared" si="1"/>
        <v>0.04035229929</v>
      </c>
    </row>
    <row r="1371">
      <c r="A1371" s="3">
        <v>44800.041666666664</v>
      </c>
      <c r="B1371" s="1">
        <v>282.6</v>
      </c>
      <c r="C1371" s="1">
        <v>267.70039</v>
      </c>
      <c r="D1371" s="1">
        <v>0.0556577821944898</v>
      </c>
      <c r="E1371" s="2">
        <f t="shared" si="1"/>
        <v>0.03931248772</v>
      </c>
    </row>
    <row r="1372">
      <c r="A1372" s="3">
        <v>44800.083333333336</v>
      </c>
      <c r="B1372" s="1">
        <v>283.41</v>
      </c>
      <c r="C1372" s="1">
        <v>262.89223</v>
      </c>
      <c r="D1372" s="1">
        <v>0.0780463157849893</v>
      </c>
      <c r="E1372" s="2">
        <f t="shared" si="1"/>
        <v>0.03817564924</v>
      </c>
    </row>
    <row r="1373">
      <c r="A1373" s="3">
        <v>44800.125</v>
      </c>
      <c r="B1373" s="1">
        <v>276.67</v>
      </c>
      <c r="C1373" s="1">
        <v>255.39236</v>
      </c>
      <c r="D1373" s="1">
        <v>0.083313533732959</v>
      </c>
      <c r="E1373" s="2">
        <f t="shared" si="1"/>
        <v>0.03679107831</v>
      </c>
    </row>
    <row r="1374">
      <c r="A1374" s="3">
        <v>44800.166666666664</v>
      </c>
      <c r="B1374" s="1">
        <v>265.88</v>
      </c>
      <c r="C1374" s="1">
        <v>249.562</v>
      </c>
      <c r="D1374" s="1">
        <v>0.0653865572482989</v>
      </c>
      <c r="E1374" s="2">
        <f t="shared" si="1"/>
        <v>0.0350391163</v>
      </c>
    </row>
    <row r="1375">
      <c r="A1375" s="3">
        <v>44800.208333333336</v>
      </c>
      <c r="B1375" s="1">
        <v>255.68</v>
      </c>
      <c r="C1375" s="1">
        <v>246.7482</v>
      </c>
      <c r="D1375" s="1">
        <v>0.0361980350819175</v>
      </c>
      <c r="E1375" s="2">
        <f t="shared" si="1"/>
        <v>0.03324230249</v>
      </c>
    </row>
    <row r="1376">
      <c r="A1376" s="3">
        <v>44800.25</v>
      </c>
      <c r="B1376" s="1">
        <v>247.99</v>
      </c>
      <c r="C1376" s="1">
        <v>244.7711</v>
      </c>
      <c r="D1376" s="1">
        <v>0.0131506538149316</v>
      </c>
      <c r="E1376" s="2">
        <f t="shared" si="1"/>
        <v>0.03102959582</v>
      </c>
    </row>
    <row r="1377">
      <c r="A1377" s="3">
        <v>44800.291666666664</v>
      </c>
      <c r="B1377" s="1">
        <v>244.42</v>
      </c>
      <c r="C1377" s="1">
        <v>244.61254</v>
      </c>
      <c r="D1377" s="1">
        <v>7.87122360938683E-4</v>
      </c>
      <c r="E1377" s="2">
        <f t="shared" si="1"/>
        <v>0.02901546442</v>
      </c>
    </row>
    <row r="1378">
      <c r="A1378" s="3">
        <v>44800.333333333336</v>
      </c>
      <c r="B1378" s="1">
        <v>238.55</v>
      </c>
      <c r="C1378" s="1">
        <v>246.5553</v>
      </c>
      <c r="D1378" s="1">
        <v>0.0324685780431407</v>
      </c>
      <c r="E1378" s="2">
        <f t="shared" si="1"/>
        <v>0.02861856589</v>
      </c>
    </row>
    <row r="1379">
      <c r="A1379" s="3">
        <v>44800.375</v>
      </c>
      <c r="B1379" s="1">
        <v>237.09</v>
      </c>
      <c r="C1379" s="1">
        <v>250.38617</v>
      </c>
      <c r="D1379" s="1">
        <v>0.0531026533933563</v>
      </c>
      <c r="E1379" s="2">
        <f t="shared" si="1"/>
        <v>0.02950240798</v>
      </c>
    </row>
    <row r="1380">
      <c r="A1380" s="3">
        <v>44800.416666666664</v>
      </c>
      <c r="B1380" s="1">
        <v>241.5</v>
      </c>
      <c r="C1380" s="1">
        <v>255.82682</v>
      </c>
      <c r="D1380" s="1">
        <v>0.056002025119962</v>
      </c>
      <c r="E1380" s="2">
        <f t="shared" si="1"/>
        <v>0.03144602855</v>
      </c>
    </row>
    <row r="1381">
      <c r="A1381" s="3">
        <v>44800.458333333336</v>
      </c>
      <c r="B1381" s="1">
        <v>243.58</v>
      </c>
      <c r="C1381" s="1">
        <v>262.2661</v>
      </c>
      <c r="D1381" s="1">
        <v>0.0712486287781759</v>
      </c>
      <c r="E1381" s="2">
        <f t="shared" si="1"/>
        <v>0.03423100122</v>
      </c>
    </row>
    <row r="1382">
      <c r="A1382" s="3">
        <v>44800.5</v>
      </c>
      <c r="B1382" s="1">
        <v>245.38</v>
      </c>
      <c r="C1382" s="1">
        <v>266.39601</v>
      </c>
      <c r="D1382" s="1">
        <v>0.0788901080012421</v>
      </c>
      <c r="E1382" s="2">
        <f t="shared" si="1"/>
        <v>0.03694246408</v>
      </c>
    </row>
    <row r="1383">
      <c r="A1383" s="3">
        <v>44800.541666666664</v>
      </c>
      <c r="B1383" s="1">
        <v>242.88</v>
      </c>
      <c r="C1383" s="1">
        <v>269.53615</v>
      </c>
      <c r="D1383" s="1">
        <v>0.0988963818025894</v>
      </c>
      <c r="E1383" s="2">
        <f t="shared" si="1"/>
        <v>0.04052924607</v>
      </c>
    </row>
    <row r="1384">
      <c r="A1384" s="3">
        <v>44800.583333333336</v>
      </c>
      <c r="B1384" s="1">
        <v>249.32</v>
      </c>
      <c r="C1384" s="1">
        <v>271.42279</v>
      </c>
      <c r="D1384" s="1">
        <v>0.0814330661032554</v>
      </c>
      <c r="E1384" s="2">
        <f t="shared" si="1"/>
        <v>0.04372727661</v>
      </c>
    </row>
    <row r="1385">
      <c r="A1385" s="3">
        <v>44800.625</v>
      </c>
      <c r="B1385" s="1">
        <v>251.82</v>
      </c>
      <c r="C1385" s="1">
        <v>271.28413</v>
      </c>
      <c r="D1385" s="1">
        <v>0.0717481335896796</v>
      </c>
      <c r="E1385" s="2">
        <f t="shared" si="1"/>
        <v>0.0463971214</v>
      </c>
    </row>
    <row r="1386">
      <c r="A1386" s="3">
        <v>44800.666666666664</v>
      </c>
      <c r="B1386" s="1">
        <v>256.63</v>
      </c>
      <c r="C1386" s="1">
        <v>269.2632</v>
      </c>
      <c r="D1386" s="1">
        <v>0.0469176627181136</v>
      </c>
      <c r="E1386" s="2">
        <f t="shared" si="1"/>
        <v>0.04724871907</v>
      </c>
    </row>
    <row r="1387">
      <c r="A1387" s="3">
        <v>44800.708333333336</v>
      </c>
      <c r="B1387" s="1">
        <v>260.24</v>
      </c>
      <c r="C1387" s="1">
        <v>267.50876</v>
      </c>
      <c r="D1387" s="1">
        <v>0.0271720447584594</v>
      </c>
      <c r="E1387" s="2">
        <f t="shared" si="1"/>
        <v>0.04653409076</v>
      </c>
    </row>
    <row r="1388">
      <c r="A1388" s="3">
        <v>44800.75</v>
      </c>
      <c r="B1388" s="1">
        <v>263.95</v>
      </c>
      <c r="C1388" s="1">
        <v>266.31922</v>
      </c>
      <c r="D1388" s="1">
        <v>0.00889616603713387</v>
      </c>
      <c r="E1388" s="2">
        <f t="shared" si="1"/>
        <v>0.04616162547</v>
      </c>
    </row>
    <row r="1389">
      <c r="A1389" s="3">
        <v>44800.791666666664</v>
      </c>
      <c r="B1389" s="1">
        <v>266.78</v>
      </c>
      <c r="C1389" s="1">
        <v>266.7881</v>
      </c>
      <c r="D1389" s="5">
        <v>3.03611742803112E-5</v>
      </c>
      <c r="E1389" s="2">
        <f t="shared" si="1"/>
        <v>0.04601145917</v>
      </c>
    </row>
    <row r="1390">
      <c r="A1390" s="3">
        <v>44800.833333333336</v>
      </c>
      <c r="B1390" s="1">
        <v>268.63</v>
      </c>
      <c r="C1390" s="1">
        <v>266.93211</v>
      </c>
      <c r="D1390" s="1">
        <v>0.00636075592404365</v>
      </c>
      <c r="E1390" s="2">
        <f t="shared" si="1"/>
        <v>0.04564124427</v>
      </c>
    </row>
    <row r="1391">
      <c r="A1391" s="3">
        <v>44800.875</v>
      </c>
      <c r="B1391" s="1">
        <v>271.12</v>
      </c>
      <c r="C1391" s="1">
        <v>266.75151</v>
      </c>
      <c r="D1391" s="1">
        <v>0.0163766270713894</v>
      </c>
      <c r="E1391" s="2">
        <f t="shared" si="1"/>
        <v>0.046081713</v>
      </c>
    </row>
    <row r="1392">
      <c r="A1392" s="3">
        <v>44800.916666666664</v>
      </c>
      <c r="B1392" s="1">
        <v>266.65</v>
      </c>
      <c r="C1392" s="1">
        <v>267.17515</v>
      </c>
      <c r="D1392" s="1">
        <v>0.00196556453697133</v>
      </c>
      <c r="E1392" s="2">
        <f t="shared" si="1"/>
        <v>0.04511627578</v>
      </c>
    </row>
    <row r="1393">
      <c r="A1393" s="3">
        <v>44800.958333333336</v>
      </c>
      <c r="B1393" s="1">
        <v>264.56</v>
      </c>
      <c r="C1393" s="1">
        <v>267.16675</v>
      </c>
      <c r="D1393" s="1">
        <v>0.00975701504771824</v>
      </c>
      <c r="E1393" s="2">
        <f t="shared" si="1"/>
        <v>0.04335064775</v>
      </c>
    </row>
    <row r="1394">
      <c r="A1394" s="3">
        <v>44801.0</v>
      </c>
      <c r="B1394" s="1">
        <v>270.98</v>
      </c>
      <c r="C1394" s="1">
        <v>257.38684</v>
      </c>
      <c r="D1394" s="1">
        <v>0.0528121795193569</v>
      </c>
      <c r="E1394" s="2">
        <f t="shared" si="1"/>
        <v>0.04360908133</v>
      </c>
    </row>
    <row r="1395">
      <c r="A1395" s="3">
        <v>44801.041666666664</v>
      </c>
      <c r="B1395" s="1">
        <v>274.84</v>
      </c>
      <c r="C1395" s="1">
        <v>254.06393</v>
      </c>
      <c r="D1395" s="1">
        <v>0.0817749690009124</v>
      </c>
      <c r="E1395" s="2">
        <f t="shared" si="1"/>
        <v>0.04469729744</v>
      </c>
    </row>
    <row r="1396">
      <c r="A1396" s="3">
        <v>44801.083333333336</v>
      </c>
      <c r="B1396" s="1">
        <v>272.8</v>
      </c>
      <c r="C1396" s="1">
        <v>250.11246</v>
      </c>
      <c r="D1396" s="1">
        <v>0.0907093553036102</v>
      </c>
      <c r="E1396" s="2">
        <f t="shared" si="1"/>
        <v>0.04522492409</v>
      </c>
    </row>
    <row r="1397">
      <c r="A1397" s="3">
        <v>44801.125</v>
      </c>
      <c r="B1397" s="1">
        <v>267.14</v>
      </c>
      <c r="C1397" s="1">
        <v>244.21316</v>
      </c>
      <c r="D1397" s="1">
        <v>0.0938804444445172</v>
      </c>
      <c r="E1397" s="2">
        <f t="shared" si="1"/>
        <v>0.04566521204</v>
      </c>
    </row>
    <row r="1398">
      <c r="A1398" s="3">
        <v>44801.166666666664</v>
      </c>
      <c r="B1398" s="1">
        <v>255.54</v>
      </c>
      <c r="C1398" s="1">
        <v>240.06869</v>
      </c>
      <c r="D1398" s="1">
        <v>0.0644453468713474</v>
      </c>
      <c r="E1398" s="2">
        <f t="shared" si="1"/>
        <v>0.04562599494</v>
      </c>
    </row>
    <row r="1399">
      <c r="A1399" s="3">
        <v>44801.208333333336</v>
      </c>
      <c r="B1399" s="1">
        <v>240.37</v>
      </c>
      <c r="C1399" s="1">
        <v>239.30366</v>
      </c>
      <c r="D1399" s="1">
        <v>0.00445601208105215</v>
      </c>
      <c r="E1399" s="2">
        <f t="shared" si="1"/>
        <v>0.04430341065</v>
      </c>
    </row>
    <row r="1400">
      <c r="A1400" s="3">
        <v>44801.25</v>
      </c>
      <c r="B1400" s="1">
        <v>235.14</v>
      </c>
      <c r="C1400" s="1">
        <v>239.47637</v>
      </c>
      <c r="D1400" s="1">
        <v>0.0181077155963238</v>
      </c>
      <c r="E1400" s="2">
        <f t="shared" si="1"/>
        <v>0.04450995489</v>
      </c>
    </row>
    <row r="1401">
      <c r="A1401" s="3">
        <v>44801.291666666664</v>
      </c>
      <c r="B1401" s="1">
        <v>233.63</v>
      </c>
      <c r="C1401" s="1">
        <v>241.19625</v>
      </c>
      <c r="D1401" s="1">
        <v>0.0313696834009649</v>
      </c>
      <c r="E1401" s="2">
        <f t="shared" si="1"/>
        <v>0.04578422826</v>
      </c>
    </row>
    <row r="1402">
      <c r="A1402" s="3">
        <v>44801.333333333336</v>
      </c>
      <c r="B1402" s="1">
        <v>234.74</v>
      </c>
      <c r="C1402" s="1">
        <v>244.02078</v>
      </c>
      <c r="D1402" s="1">
        <v>0.0380327445883911</v>
      </c>
      <c r="E1402" s="2">
        <f t="shared" si="1"/>
        <v>0.04601606854</v>
      </c>
    </row>
    <row r="1403">
      <c r="A1403" s="3">
        <v>44801.375</v>
      </c>
      <c r="B1403" s="1">
        <v>233.72</v>
      </c>
      <c r="C1403" s="1">
        <v>247.78866</v>
      </c>
      <c r="D1403" s="1">
        <v>0.0567768516928902</v>
      </c>
      <c r="E1403" s="2">
        <f t="shared" si="1"/>
        <v>0.04616916013</v>
      </c>
    </row>
    <row r="1404">
      <c r="A1404" s="3">
        <v>44801.416666666664</v>
      </c>
      <c r="B1404" s="1">
        <v>235.78</v>
      </c>
      <c r="C1404" s="1">
        <v>251.85341</v>
      </c>
      <c r="D1404" s="1">
        <v>0.0638204978046554</v>
      </c>
      <c r="E1404" s="2">
        <f t="shared" si="1"/>
        <v>0.04649492983</v>
      </c>
    </row>
    <row r="1405">
      <c r="A1405" s="3">
        <v>44801.458333333336</v>
      </c>
      <c r="B1405" s="1">
        <v>239.26</v>
      </c>
      <c r="C1405" s="1">
        <v>256.2362</v>
      </c>
      <c r="D1405" s="1">
        <v>0.0662521532866941</v>
      </c>
      <c r="E1405" s="2">
        <f t="shared" si="1"/>
        <v>0.04628674335</v>
      </c>
    </row>
    <row r="1406">
      <c r="A1406" s="3">
        <v>44801.5</v>
      </c>
      <c r="B1406" s="1">
        <v>238.58</v>
      </c>
      <c r="C1406" s="1">
        <v>258.58397</v>
      </c>
      <c r="D1406" s="1">
        <v>0.077359667731917</v>
      </c>
      <c r="E1406" s="2">
        <f t="shared" si="1"/>
        <v>0.046222975</v>
      </c>
    </row>
    <row r="1407">
      <c r="A1407" s="3">
        <v>44801.541666666664</v>
      </c>
      <c r="B1407" s="1">
        <v>240.4</v>
      </c>
      <c r="C1407" s="1">
        <v>260.32761</v>
      </c>
      <c r="D1407" s="1">
        <v>0.0765482001697783</v>
      </c>
      <c r="E1407" s="2">
        <f t="shared" si="1"/>
        <v>0.04529180077</v>
      </c>
    </row>
    <row r="1408">
      <c r="A1408" s="3">
        <v>44801.583333333336</v>
      </c>
      <c r="B1408" s="1">
        <v>244.48</v>
      </c>
      <c r="C1408" s="1">
        <v>261.16618</v>
      </c>
      <c r="D1408" s="1">
        <v>0.0638910443917356</v>
      </c>
      <c r="E1408" s="2">
        <f t="shared" si="1"/>
        <v>0.0445608832</v>
      </c>
    </row>
    <row r="1409">
      <c r="A1409" s="3">
        <v>44801.625</v>
      </c>
      <c r="B1409" s="1">
        <v>244.57</v>
      </c>
      <c r="C1409" s="1">
        <v>260.61912</v>
      </c>
      <c r="D1409" s="1">
        <v>0.0615807466466774</v>
      </c>
      <c r="E1409" s="2">
        <f t="shared" si="1"/>
        <v>0.04413724207</v>
      </c>
    </row>
    <row r="1410">
      <c r="A1410" s="3">
        <v>44801.666666666664</v>
      </c>
      <c r="B1410" s="1">
        <v>247.68</v>
      </c>
      <c r="C1410" s="1">
        <v>258.85615</v>
      </c>
      <c r="D1410" s="1">
        <v>0.043175138006186</v>
      </c>
      <c r="E1410" s="2">
        <f t="shared" si="1"/>
        <v>0.04398130355</v>
      </c>
    </row>
    <row r="1411">
      <c r="A1411" s="3">
        <v>44801.708333333336</v>
      </c>
      <c r="B1411" s="1">
        <v>248.11</v>
      </c>
      <c r="C1411" s="1">
        <v>257.29563</v>
      </c>
      <c r="D1411" s="1">
        <v>0.0357006840730252</v>
      </c>
      <c r="E1411" s="2">
        <f t="shared" si="1"/>
        <v>0.04433666352</v>
      </c>
    </row>
    <row r="1412">
      <c r="A1412" s="3">
        <v>44801.75</v>
      </c>
      <c r="B1412" s="1">
        <v>254.74</v>
      </c>
      <c r="C1412" s="1">
        <v>256.17496</v>
      </c>
      <c r="D1412" s="1">
        <v>0.00560148423561767</v>
      </c>
      <c r="E1412" s="6">
        <f t="shared" si="1"/>
        <v>0.04419938511</v>
      </c>
    </row>
    <row r="1413">
      <c r="A1413" s="3">
        <v>44801.791666666664</v>
      </c>
      <c r="B1413" s="1">
        <v>262.68</v>
      </c>
      <c r="C1413" s="1">
        <v>256.71003</v>
      </c>
      <c r="D1413" s="1">
        <v>0.0232556943723624</v>
      </c>
      <c r="E1413" s="2">
        <f t="shared" si="1"/>
        <v>0.04516710732</v>
      </c>
    </row>
    <row r="1414">
      <c r="A1414" s="3">
        <v>44801.833333333336</v>
      </c>
      <c r="B1414" s="1">
        <v>266.52</v>
      </c>
      <c r="C1414" s="1">
        <v>257.18775</v>
      </c>
      <c r="D1414" s="1">
        <v>0.036285748446417</v>
      </c>
      <c r="E1414" s="2">
        <f t="shared" si="1"/>
        <v>0.04641398201</v>
      </c>
    </row>
    <row r="1415">
      <c r="A1415" s="3">
        <v>44801.875</v>
      </c>
      <c r="B1415" s="1">
        <v>270.11</v>
      </c>
      <c r="C1415" s="1">
        <v>257.34915</v>
      </c>
      <c r="D1415" s="1">
        <v>0.0495857476117562</v>
      </c>
      <c r="E1415" s="2">
        <f t="shared" si="1"/>
        <v>0.04779769537</v>
      </c>
    </row>
    <row r="1416">
      <c r="A1416" s="3">
        <v>44801.916666666664</v>
      </c>
      <c r="B1416" s="1">
        <v>261.37</v>
      </c>
      <c r="C1416" s="1">
        <v>257.37091</v>
      </c>
      <c r="D1416" s="1">
        <v>0.0155382362365662</v>
      </c>
      <c r="E1416" s="2">
        <f t="shared" si="1"/>
        <v>0.04836322336</v>
      </c>
    </row>
    <row r="1417">
      <c r="A1417" s="3">
        <v>44801.958333333336</v>
      </c>
      <c r="B1417" s="1">
        <v>265.55</v>
      </c>
      <c r="C1417" s="1">
        <v>257.11228</v>
      </c>
      <c r="D1417" s="1">
        <v>0.0328172578921551</v>
      </c>
      <c r="E1417" s="2">
        <f t="shared" si="1"/>
        <v>0.04932406681</v>
      </c>
    </row>
    <row r="1418">
      <c r="A1418" s="3">
        <v>44802.0</v>
      </c>
      <c r="B1418" s="1">
        <v>268.15</v>
      </c>
      <c r="C1418" s="1">
        <v>256.76485</v>
      </c>
      <c r="D1418" s="1">
        <v>0.0443407654902918</v>
      </c>
      <c r="E1418" s="2">
        <f t="shared" si="1"/>
        <v>0.04897109122</v>
      </c>
    </row>
    <row r="1419">
      <c r="A1419" s="3">
        <v>44802.041666666664</v>
      </c>
      <c r="B1419" s="1">
        <v>269.17</v>
      </c>
      <c r="C1419" s="1">
        <v>252.44652</v>
      </c>
      <c r="D1419" s="1">
        <v>0.066245634917051</v>
      </c>
      <c r="E1419" s="2">
        <f t="shared" si="1"/>
        <v>0.04832403564</v>
      </c>
    </row>
    <row r="1420">
      <c r="A1420" s="3">
        <v>44802.083333333336</v>
      </c>
      <c r="B1420" s="1">
        <v>267.75</v>
      </c>
      <c r="C1420" s="1">
        <v>247.08193</v>
      </c>
      <c r="D1420" s="1">
        <v>0.0836486504699068</v>
      </c>
      <c r="E1420" s="2">
        <f t="shared" si="1"/>
        <v>0.0480298396</v>
      </c>
    </row>
    <row r="1421">
      <c r="A1421" s="3">
        <v>44802.125</v>
      </c>
      <c r="B1421" s="1">
        <v>257.96</v>
      </c>
      <c r="C1421" s="1">
        <v>239.907</v>
      </c>
      <c r="D1421" s="1">
        <v>0.0752499927055065</v>
      </c>
      <c r="E1421" s="2">
        <f t="shared" si="1"/>
        <v>0.04725357078</v>
      </c>
    </row>
    <row r="1422">
      <c r="A1422" s="3">
        <v>44802.166666666664</v>
      </c>
      <c r="B1422" s="1">
        <v>242.78</v>
      </c>
      <c r="C1422" s="1">
        <v>234.80488</v>
      </c>
      <c r="D1422" s="1">
        <v>0.0339648818201734</v>
      </c>
      <c r="E1422" s="2">
        <f t="shared" si="1"/>
        <v>0.0459835514</v>
      </c>
    </row>
    <row r="1423">
      <c r="A1423" s="3">
        <v>44802.208333333336</v>
      </c>
      <c r="B1423" s="1">
        <v>230.71</v>
      </c>
      <c r="C1423" s="1">
        <v>233.5175</v>
      </c>
      <c r="D1423" s="1">
        <v>0.0120226535484492</v>
      </c>
      <c r="E1423" s="2">
        <f t="shared" si="1"/>
        <v>0.04629882813</v>
      </c>
    </row>
    <row r="1424">
      <c r="A1424" s="3">
        <v>44802.25</v>
      </c>
      <c r="B1424" s="1">
        <v>224.83</v>
      </c>
      <c r="C1424" s="1">
        <v>233.70712</v>
      </c>
      <c r="D1424" s="1">
        <v>0.0379839518796003</v>
      </c>
      <c r="E1424" s="2">
        <f t="shared" si="1"/>
        <v>0.04712700464</v>
      </c>
    </row>
    <row r="1425">
      <c r="A1425" s="3">
        <v>44802.291666666664</v>
      </c>
      <c r="B1425" s="1">
        <v>222.82</v>
      </c>
      <c r="C1425" s="1">
        <v>235.89011</v>
      </c>
      <c r="D1425" s="1">
        <v>0.0554076217947416</v>
      </c>
      <c r="E1425" s="2">
        <f t="shared" si="1"/>
        <v>0.04812858541</v>
      </c>
    </row>
    <row r="1426">
      <c r="A1426" s="3">
        <v>44802.333333333336</v>
      </c>
      <c r="B1426" s="1">
        <v>216.87</v>
      </c>
      <c r="C1426" s="1">
        <v>239.22907</v>
      </c>
      <c r="D1426" s="1">
        <v>0.0934630143401886</v>
      </c>
      <c r="E1426" s="2">
        <f t="shared" si="1"/>
        <v>0.05043817998</v>
      </c>
    </row>
    <row r="1427">
      <c r="A1427" s="3">
        <v>44802.375</v>
      </c>
      <c r="B1427" s="1">
        <v>219.35</v>
      </c>
      <c r="C1427" s="1">
        <v>243.41087</v>
      </c>
      <c r="D1427" s="1">
        <v>0.098848790113605</v>
      </c>
      <c r="E1427" s="2">
        <f t="shared" si="1"/>
        <v>0.05219117742</v>
      </c>
    </row>
    <row r="1428">
      <c r="A1428" s="3">
        <v>44802.416666666664</v>
      </c>
      <c r="B1428" s="1">
        <v>232.59</v>
      </c>
      <c r="C1428" s="1">
        <v>247.81791</v>
      </c>
      <c r="D1428" s="1">
        <v>0.0614479800915115</v>
      </c>
      <c r="E1428" s="2">
        <f t="shared" si="1"/>
        <v>0.05209232251</v>
      </c>
    </row>
    <row r="1429">
      <c r="A1429" s="3">
        <v>44802.458333333336</v>
      </c>
      <c r="B1429" s="1">
        <v>248.6</v>
      </c>
      <c r="C1429" s="1">
        <v>252.38627</v>
      </c>
      <c r="D1429" s="1">
        <v>0.0150018857998892</v>
      </c>
      <c r="E1429" s="2">
        <f t="shared" si="1"/>
        <v>0.0499568947</v>
      </c>
    </row>
    <row r="1430">
      <c r="A1430" s="3">
        <v>44802.5</v>
      </c>
      <c r="B1430" s="1">
        <v>260.08</v>
      </c>
      <c r="C1430" s="1">
        <v>254.84323</v>
      </c>
      <c r="D1430" s="1">
        <v>0.0205489861355154</v>
      </c>
      <c r="E1430" s="2">
        <f t="shared" si="1"/>
        <v>0.04758978297</v>
      </c>
    </row>
    <row r="1431">
      <c r="A1431" s="3">
        <v>44802.541666666664</v>
      </c>
      <c r="B1431" s="1">
        <v>265.82</v>
      </c>
      <c r="C1431" s="1">
        <v>256.72842</v>
      </c>
      <c r="D1431" s="1">
        <v>0.0354132199310071</v>
      </c>
      <c r="E1431" s="2">
        <f t="shared" si="1"/>
        <v>0.04587582546</v>
      </c>
    </row>
    <row r="1432">
      <c r="A1432" s="3">
        <v>44802.583333333336</v>
      </c>
      <c r="B1432" s="1">
        <v>267.01</v>
      </c>
      <c r="C1432" s="1">
        <v>257.62537</v>
      </c>
      <c r="D1432" s="1">
        <v>0.0364274294880198</v>
      </c>
      <c r="E1432" s="2">
        <f t="shared" si="1"/>
        <v>0.04473150817</v>
      </c>
    </row>
    <row r="1433">
      <c r="A1433" s="3">
        <v>44802.625</v>
      </c>
      <c r="B1433" s="1">
        <v>266.5</v>
      </c>
      <c r="C1433" s="1">
        <v>257.28638</v>
      </c>
      <c r="D1433" s="1">
        <v>0.0358107568694463</v>
      </c>
      <c r="E1433" s="2">
        <f t="shared" si="1"/>
        <v>0.04365775859</v>
      </c>
    </row>
    <row r="1434">
      <c r="A1434" s="3">
        <v>44802.666666666664</v>
      </c>
      <c r="B1434" s="1">
        <v>272.71</v>
      </c>
      <c r="C1434" s="1">
        <v>255.85876</v>
      </c>
      <c r="D1434" s="1">
        <v>0.0658614932707404</v>
      </c>
      <c r="E1434" s="2">
        <f t="shared" si="1"/>
        <v>0.0446030234</v>
      </c>
    </row>
    <row r="1435">
      <c r="A1435" s="3">
        <v>44802.708333333336</v>
      </c>
      <c r="B1435" s="1">
        <v>279.69</v>
      </c>
      <c r="C1435" s="1">
        <v>254.76606</v>
      </c>
      <c r="D1435" s="1">
        <v>0.0978306922044482</v>
      </c>
      <c r="E1435" s="2">
        <f t="shared" si="1"/>
        <v>0.04719177374</v>
      </c>
    </row>
    <row r="1436">
      <c r="A1436" s="3">
        <v>44802.75</v>
      </c>
      <c r="B1436" s="1">
        <v>281.18</v>
      </c>
      <c r="C1436" s="1">
        <v>254.06208</v>
      </c>
      <c r="D1436" s="1">
        <v>0.106737376943462</v>
      </c>
      <c r="E1436" s="2">
        <f t="shared" si="1"/>
        <v>0.05140576927</v>
      </c>
    </row>
    <row r="1437">
      <c r="A1437" s="3">
        <v>44802.791666666664</v>
      </c>
      <c r="B1437" s="1">
        <v>280.95</v>
      </c>
      <c r="C1437" s="1">
        <v>254.73512</v>
      </c>
      <c r="D1437" s="1">
        <v>0.102910348600538</v>
      </c>
      <c r="E1437" s="2">
        <f t="shared" si="1"/>
        <v>0.05472471319</v>
      </c>
    </row>
    <row r="1438">
      <c r="A1438" s="3">
        <v>44802.833333333336</v>
      </c>
      <c r="B1438" s="1">
        <v>270.27</v>
      </c>
      <c r="C1438" s="1">
        <v>255.38383</v>
      </c>
      <c r="D1438" s="1">
        <v>0.0582893991369774</v>
      </c>
      <c r="E1438" s="2">
        <f t="shared" si="1"/>
        <v>0.05564153197</v>
      </c>
    </row>
    <row r="1439">
      <c r="A1439" s="3">
        <v>44802.875</v>
      </c>
      <c r="B1439" s="1">
        <v>269.97</v>
      </c>
      <c r="C1439" s="1">
        <v>255.75122</v>
      </c>
      <c r="D1439" s="1">
        <v>0.0555961375277116</v>
      </c>
      <c r="E1439" s="2">
        <f t="shared" si="1"/>
        <v>0.05589196488</v>
      </c>
    </row>
    <row r="1440">
      <c r="A1440" s="3">
        <v>44802.916666666664</v>
      </c>
      <c r="B1440" s="1">
        <v>272.31</v>
      </c>
      <c r="C1440" s="1">
        <v>255.97781</v>
      </c>
      <c r="D1440" s="1">
        <v>0.0638031476243975</v>
      </c>
      <c r="E1440" s="2">
        <f t="shared" si="1"/>
        <v>0.05790300286</v>
      </c>
    </row>
    <row r="1441">
      <c r="A1441" s="3">
        <v>44802.958333333336</v>
      </c>
      <c r="B1441" s="1">
        <v>272.74</v>
      </c>
      <c r="C1441" s="1">
        <v>255.55538</v>
      </c>
      <c r="D1441" s="1">
        <v>0.0672442114112408</v>
      </c>
      <c r="E1441" s="2">
        <f t="shared" si="1"/>
        <v>0.05933745925</v>
      </c>
    </row>
    <row r="1442">
      <c r="A1442" s="3">
        <v>44803.0</v>
      </c>
      <c r="B1442" s="1">
        <v>274.75</v>
      </c>
      <c r="C1442" s="1">
        <v>269.37735</v>
      </c>
      <c r="D1442" s="1">
        <v>0.0199446983942785</v>
      </c>
      <c r="E1442" s="2">
        <f t="shared" si="1"/>
        <v>0.05832095646</v>
      </c>
    </row>
    <row r="1443">
      <c r="A1443" s="3">
        <v>44803.041666666664</v>
      </c>
      <c r="B1443" s="1">
        <v>280.35</v>
      </c>
      <c r="C1443" s="1">
        <v>263.63316</v>
      </c>
      <c r="D1443" s="1">
        <v>0.0634094739827116</v>
      </c>
      <c r="E1443" s="2">
        <f t="shared" si="1"/>
        <v>0.05820278309</v>
      </c>
    </row>
    <row r="1444">
      <c r="A1444" s="3">
        <v>44803.083333333336</v>
      </c>
      <c r="B1444" s="1">
        <v>282.24</v>
      </c>
      <c r="C1444" s="1">
        <v>256.32179</v>
      </c>
      <c r="D1444" s="1">
        <v>0.10111590590874</v>
      </c>
      <c r="E1444" s="2">
        <f t="shared" si="1"/>
        <v>0.0589305854</v>
      </c>
    </row>
    <row r="1445">
      <c r="A1445" s="3">
        <v>44803.125</v>
      </c>
      <c r="B1445" s="1">
        <v>275.47</v>
      </c>
      <c r="C1445" s="1">
        <v>246.55004</v>
      </c>
      <c r="D1445" s="1">
        <v>0.117298541099405</v>
      </c>
      <c r="E1445" s="2">
        <f t="shared" si="1"/>
        <v>0.06068260825</v>
      </c>
    </row>
    <row r="1446">
      <c r="A1446" s="3">
        <v>44803.166666666664</v>
      </c>
      <c r="B1446" s="1">
        <v>265.59</v>
      </c>
      <c r="C1446" s="1">
        <v>239.26871</v>
      </c>
      <c r="D1446" s="1">
        <v>0.110007238305418</v>
      </c>
      <c r="E1446" s="2">
        <f t="shared" si="1"/>
        <v>0.06385103977</v>
      </c>
    </row>
    <row r="1447">
      <c r="A1447" s="3">
        <v>44803.208333333336</v>
      </c>
      <c r="B1447" s="1">
        <v>258.09</v>
      </c>
      <c r="C1447" s="1">
        <v>235.97462</v>
      </c>
      <c r="D1447" s="1">
        <v>0.0937193160857722</v>
      </c>
      <c r="E1447" s="2">
        <f t="shared" si="1"/>
        <v>0.06725506737</v>
      </c>
    </row>
    <row r="1448">
      <c r="A1448" s="3">
        <v>44803.25</v>
      </c>
      <c r="B1448" s="1">
        <v>255.47</v>
      </c>
      <c r="C1448" s="1">
        <v>234.62318</v>
      </c>
      <c r="D1448" s="1">
        <v>0.0888523461322108</v>
      </c>
      <c r="E1448" s="2">
        <f t="shared" si="1"/>
        <v>0.0693745838</v>
      </c>
    </row>
    <row r="1449">
      <c r="A1449" s="3">
        <v>44803.291666666664</v>
      </c>
      <c r="B1449" s="1">
        <v>251.73</v>
      </c>
      <c r="C1449" s="1">
        <v>235.99618</v>
      </c>
      <c r="D1449" s="1">
        <v>0.0666698079604508</v>
      </c>
      <c r="E1449" s="2">
        <f t="shared" si="1"/>
        <v>0.06984384156</v>
      </c>
    </row>
    <row r="1450">
      <c r="A1450" s="3">
        <v>44803.333333333336</v>
      </c>
      <c r="B1450" s="1">
        <v>249.09</v>
      </c>
      <c r="C1450" s="1">
        <v>239.18969</v>
      </c>
      <c r="D1450" s="1">
        <v>0.0413910398897209</v>
      </c>
      <c r="E1450" s="2">
        <f t="shared" si="1"/>
        <v>0.06767417595</v>
      </c>
    </row>
    <row r="1451">
      <c r="A1451" s="3">
        <v>44803.375</v>
      </c>
      <c r="B1451" s="1">
        <v>248.52</v>
      </c>
      <c r="C1451" s="1">
        <v>243.89009</v>
      </c>
      <c r="D1451" s="1">
        <v>0.0189835921582546</v>
      </c>
      <c r="E1451" s="2">
        <f t="shared" si="1"/>
        <v>0.06434645937</v>
      </c>
    </row>
    <row r="1452">
      <c r="A1452" s="3">
        <v>44803.416666666664</v>
      </c>
      <c r="B1452" s="1">
        <v>254.57</v>
      </c>
      <c r="C1452" s="1">
        <v>249.96886</v>
      </c>
      <c r="D1452" s="1">
        <v>0.0184068527575794</v>
      </c>
      <c r="E1452" s="2">
        <f t="shared" si="1"/>
        <v>0.06255307907</v>
      </c>
    </row>
    <row r="1453">
      <c r="A1453" s="3">
        <v>44803.458333333336</v>
      </c>
      <c r="B1453" s="1">
        <v>261.62</v>
      </c>
      <c r="C1453" s="1">
        <v>256.37867</v>
      </c>
      <c r="D1453" s="1">
        <v>0.0204437053987369</v>
      </c>
      <c r="E1453" s="2">
        <f t="shared" si="1"/>
        <v>0.06277982155</v>
      </c>
    </row>
    <row r="1454">
      <c r="A1454" s="3">
        <v>44803.5</v>
      </c>
      <c r="B1454" s="1">
        <v>267.73</v>
      </c>
      <c r="C1454" s="1">
        <v>259.85699</v>
      </c>
      <c r="D1454" s="1">
        <v>0.0302974724674522</v>
      </c>
      <c r="E1454" s="2">
        <f t="shared" si="1"/>
        <v>0.06318600848</v>
      </c>
    </row>
    <row r="1455">
      <c r="A1455" s="3">
        <v>44803.541666666664</v>
      </c>
      <c r="B1455" s="1">
        <v>273.53</v>
      </c>
      <c r="C1455" s="1">
        <v>262.78557</v>
      </c>
      <c r="D1455" s="1">
        <v>0.0408866818676534</v>
      </c>
      <c r="E1455" s="2">
        <f t="shared" si="1"/>
        <v>0.0634140694</v>
      </c>
    </row>
    <row r="1456">
      <c r="A1456" s="3">
        <v>44803.583333333336</v>
      </c>
      <c r="B1456" s="1">
        <v>275.17</v>
      </c>
      <c r="C1456" s="1">
        <v>264.93351</v>
      </c>
      <c r="D1456" s="1">
        <v>0.0386379586334699</v>
      </c>
      <c r="E1456" s="2">
        <f t="shared" si="1"/>
        <v>0.06350617478</v>
      </c>
    </row>
    <row r="1457">
      <c r="A1457" s="3">
        <v>44803.625</v>
      </c>
      <c r="B1457" s="1">
        <v>279.47</v>
      </c>
      <c r="C1457" s="1">
        <v>265.64212</v>
      </c>
      <c r="D1457" s="1">
        <v>0.0520545461691092</v>
      </c>
      <c r="E1457" s="2">
        <f t="shared" si="1"/>
        <v>0.06418299933</v>
      </c>
    </row>
    <row r="1458">
      <c r="A1458" s="3">
        <v>44803.666666666664</v>
      </c>
      <c r="B1458" s="1">
        <v>280.75</v>
      </c>
      <c r="C1458" s="1">
        <v>264.71437</v>
      </c>
      <c r="D1458" s="1">
        <v>0.0605771042954714</v>
      </c>
      <c r="E1458" s="2">
        <f t="shared" si="1"/>
        <v>0.06396281646</v>
      </c>
    </row>
    <row r="1459">
      <c r="A1459" s="3">
        <v>44803.708333333336</v>
      </c>
      <c r="B1459" s="1">
        <v>286.18</v>
      </c>
      <c r="C1459" s="1">
        <v>264.37593</v>
      </c>
      <c r="D1459" s="1">
        <v>0.0824737335202944</v>
      </c>
      <c r="E1459" s="2">
        <f t="shared" si="1"/>
        <v>0.06332294318</v>
      </c>
    </row>
    <row r="1460">
      <c r="A1460" s="3">
        <v>44803.75</v>
      </c>
      <c r="B1460" s="1">
        <v>284.13</v>
      </c>
      <c r="C1460" s="1">
        <v>264.08428</v>
      </c>
      <c r="D1460" s="1">
        <v>0.0759065249927031</v>
      </c>
      <c r="E1460" s="2">
        <f t="shared" si="1"/>
        <v>0.06203832435</v>
      </c>
    </row>
    <row r="1461">
      <c r="A1461" s="3">
        <v>44803.791666666664</v>
      </c>
      <c r="B1461" s="1">
        <v>276.53</v>
      </c>
      <c r="C1461" s="1">
        <v>264.66832</v>
      </c>
      <c r="D1461" s="1">
        <v>0.0448171507643981</v>
      </c>
      <c r="E1461" s="2">
        <f t="shared" si="1"/>
        <v>0.05961777444</v>
      </c>
    </row>
    <row r="1462">
      <c r="A1462" s="3">
        <v>44803.833333333336</v>
      </c>
      <c r="B1462" s="1">
        <v>274.91</v>
      </c>
      <c r="C1462" s="1">
        <v>264.96349</v>
      </c>
      <c r="D1462" s="1">
        <v>0.037539171906288</v>
      </c>
      <c r="E1462" s="2">
        <f t="shared" si="1"/>
        <v>0.05875318164</v>
      </c>
    </row>
    <row r="1463">
      <c r="A1463" s="3">
        <v>44803.875</v>
      </c>
      <c r="B1463" s="1">
        <v>272.29</v>
      </c>
      <c r="C1463" s="1">
        <v>264.82805</v>
      </c>
      <c r="D1463" s="1">
        <v>0.0281765847688717</v>
      </c>
      <c r="E1463" s="2">
        <f t="shared" si="1"/>
        <v>0.05761070027</v>
      </c>
    </row>
    <row r="1464">
      <c r="A1464" s="3">
        <v>44803.916666666664</v>
      </c>
      <c r="B1464" s="1">
        <v>272.53</v>
      </c>
      <c r="C1464" s="1">
        <v>265.25661</v>
      </c>
      <c r="D1464" s="1">
        <v>0.0274202026482957</v>
      </c>
      <c r="E1464" s="2">
        <f t="shared" si="1"/>
        <v>0.05609474423</v>
      </c>
    </row>
    <row r="1465">
      <c r="A1465" s="3">
        <v>44803.958333333336</v>
      </c>
      <c r="B1465" s="1">
        <v>271.48</v>
      </c>
      <c r="C1465" s="1">
        <v>264.32746</v>
      </c>
      <c r="D1465" s="1">
        <v>0.0270593906512779</v>
      </c>
      <c r="E1465" s="2">
        <f t="shared" si="1"/>
        <v>0.0544203767</v>
      </c>
    </row>
    <row r="1466">
      <c r="A1466" s="3">
        <v>44804.0</v>
      </c>
      <c r="B1466" s="1">
        <v>278.12</v>
      </c>
      <c r="C1466" s="1">
        <v>267.13803</v>
      </c>
      <c r="D1466" s="1">
        <v>0.0411097214425066</v>
      </c>
      <c r="E1466" s="2">
        <f t="shared" si="1"/>
        <v>0.05530225266</v>
      </c>
    </row>
    <row r="1467">
      <c r="A1467" s="3">
        <v>44804.041666666664</v>
      </c>
      <c r="B1467" s="1">
        <v>287.69</v>
      </c>
      <c r="C1467" s="1">
        <v>262.89884</v>
      </c>
      <c r="D1467" s="1">
        <v>0.094299236923221</v>
      </c>
      <c r="E1467" s="2">
        <f t="shared" si="1"/>
        <v>0.05658932611</v>
      </c>
    </row>
    <row r="1468">
      <c r="A1468" s="3">
        <v>44804.083333333336</v>
      </c>
      <c r="B1468" s="1">
        <v>286.82</v>
      </c>
      <c r="C1468" s="1">
        <v>257.54843</v>
      </c>
      <c r="D1468" s="1">
        <v>0.113654624103124</v>
      </c>
      <c r="E1468" s="2">
        <f t="shared" si="1"/>
        <v>0.05711177271</v>
      </c>
    </row>
    <row r="1469">
      <c r="A1469" s="3">
        <v>44804.125</v>
      </c>
      <c r="B1469" s="1">
        <v>278.89</v>
      </c>
      <c r="C1469" s="1">
        <v>249.76679</v>
      </c>
      <c r="D1469" s="1">
        <v>0.116601610646475</v>
      </c>
      <c r="E1469" s="2">
        <f t="shared" si="1"/>
        <v>0.05708273394</v>
      </c>
    </row>
    <row r="1470">
      <c r="A1470" s="3">
        <v>44804.166666666664</v>
      </c>
      <c r="B1470" s="1">
        <v>266.45</v>
      </c>
      <c r="C1470" s="1">
        <v>244.00762</v>
      </c>
      <c r="D1470" s="1">
        <v>0.0919740949073639</v>
      </c>
      <c r="E1470" s="2">
        <f t="shared" si="1"/>
        <v>0.05633135296</v>
      </c>
    </row>
    <row r="1471">
      <c r="A1471" s="3">
        <v>44804.208333333336</v>
      </c>
      <c r="B1471" s="1">
        <v>260.22</v>
      </c>
      <c r="C1471" s="1">
        <v>241.75656</v>
      </c>
      <c r="D1471" s="1">
        <v>0.0763720330898157</v>
      </c>
      <c r="E1471" s="2">
        <f t="shared" si="1"/>
        <v>0.0556085495</v>
      </c>
    </row>
    <row r="1472">
      <c r="A1472" s="3">
        <v>44804.25</v>
      </c>
      <c r="B1472" s="1">
        <v>256.54</v>
      </c>
      <c r="C1472" s="1">
        <v>240.72761</v>
      </c>
      <c r="D1472" s="1">
        <v>0.0656858180912443</v>
      </c>
      <c r="E1472" s="2">
        <f t="shared" si="1"/>
        <v>0.0546432775</v>
      </c>
    </row>
    <row r="1473">
      <c r="A1473" s="3">
        <v>44804.291666666664</v>
      </c>
      <c r="B1473" s="1">
        <v>254.29</v>
      </c>
      <c r="C1473" s="1">
        <v>241.76732</v>
      </c>
      <c r="D1473" s="1">
        <v>0.0517964131794155</v>
      </c>
      <c r="E1473" s="2">
        <f t="shared" si="1"/>
        <v>0.05402355272</v>
      </c>
    </row>
    <row r="1474">
      <c r="A1474" s="3">
        <v>44804.333333333336</v>
      </c>
      <c r="B1474" s="1">
        <v>255.9</v>
      </c>
      <c r="C1474" s="1">
        <v>244.59235</v>
      </c>
      <c r="D1474" s="1">
        <v>0.0462305955194428</v>
      </c>
      <c r="E1474" s="2">
        <f t="shared" si="1"/>
        <v>0.05422520087</v>
      </c>
    </row>
    <row r="1475">
      <c r="A1475" s="3">
        <v>44804.375</v>
      </c>
      <c r="B1475" s="1">
        <v>256.31</v>
      </c>
      <c r="C1475" s="1">
        <v>248.86021</v>
      </c>
      <c r="D1475" s="1">
        <v>0.0299356413787483</v>
      </c>
      <c r="E1475" s="2">
        <f t="shared" si="1"/>
        <v>0.05468153626</v>
      </c>
    </row>
    <row r="1476">
      <c r="A1476" s="3">
        <v>44804.416666666664</v>
      </c>
      <c r="B1476" s="1">
        <v>258.48</v>
      </c>
      <c r="C1476" s="1">
        <v>254.22195</v>
      </c>
      <c r="D1476" s="1">
        <v>0.0167493404877117</v>
      </c>
      <c r="E1476" s="2">
        <f t="shared" si="1"/>
        <v>0.05461247324</v>
      </c>
    </row>
    <row r="1477">
      <c r="A1477" s="3">
        <v>44804.458333333336</v>
      </c>
      <c r="B1477" s="1">
        <v>263.37</v>
      </c>
      <c r="C1477" s="1">
        <v>260.16792</v>
      </c>
      <c r="D1477" s="1">
        <v>0.0123077433989556</v>
      </c>
      <c r="E1477" s="2">
        <f t="shared" si="1"/>
        <v>0.05427347483</v>
      </c>
    </row>
    <row r="1478">
      <c r="A1478" s="3">
        <v>44804.5</v>
      </c>
      <c r="B1478" s="1">
        <v>270.09</v>
      </c>
      <c r="C1478" s="1">
        <v>263.6904</v>
      </c>
      <c r="D1478" s="1">
        <v>0.0242693704435199</v>
      </c>
      <c r="E1478" s="2">
        <f t="shared" si="1"/>
        <v>0.05402230391</v>
      </c>
    </row>
    <row r="1479">
      <c r="A1479" s="3">
        <v>44804.541666666664</v>
      </c>
      <c r="B1479" s="1">
        <v>270.69</v>
      </c>
      <c r="C1479" s="1">
        <v>266.33378</v>
      </c>
      <c r="D1479" s="1">
        <v>0.0163562429069268</v>
      </c>
      <c r="E1479" s="2">
        <f t="shared" si="1"/>
        <v>0.05300020229</v>
      </c>
    </row>
    <row r="1480">
      <c r="A1480" s="3">
        <v>44804.583333333336</v>
      </c>
      <c r="B1480" s="1">
        <v>267.89</v>
      </c>
      <c r="C1480" s="1">
        <v>267.84215</v>
      </c>
      <c r="D1480" s="1">
        <v>1.78649999635914E-4</v>
      </c>
      <c r="E1480" s="2">
        <f t="shared" si="1"/>
        <v>0.05139773109</v>
      </c>
    </row>
    <row r="1481">
      <c r="A1481" s="3">
        <v>44804.625</v>
      </c>
      <c r="B1481" s="1">
        <v>267.95</v>
      </c>
      <c r="C1481" s="1">
        <v>267.57728</v>
      </c>
      <c r="D1481" s="1">
        <v>0.00139294337695642</v>
      </c>
      <c r="E1481" s="2">
        <f t="shared" si="1"/>
        <v>0.04928683098</v>
      </c>
    </row>
    <row r="1482">
      <c r="A1482" s="3">
        <v>44804.666666666664</v>
      </c>
      <c r="B1482" s="1">
        <v>269.29</v>
      </c>
      <c r="C1482" s="1">
        <v>265.64846</v>
      </c>
      <c r="D1482" s="1">
        <v>0.0137081163579868</v>
      </c>
      <c r="E1482" s="2">
        <f t="shared" si="1"/>
        <v>0.04733395648</v>
      </c>
    </row>
    <row r="1483">
      <c r="A1483" s="3">
        <v>44804.708333333336</v>
      </c>
      <c r="B1483" s="1">
        <v>270.94</v>
      </c>
      <c r="C1483" s="1">
        <v>264.06142</v>
      </c>
      <c r="D1483" s="1">
        <v>0.0260491668945808</v>
      </c>
      <c r="E1483" s="2">
        <f t="shared" si="1"/>
        <v>0.04498293287</v>
      </c>
    </row>
    <row r="1484">
      <c r="A1484" s="3">
        <v>44804.75</v>
      </c>
      <c r="B1484" s="1">
        <v>272.83</v>
      </c>
      <c r="C1484" s="1">
        <v>262.97231</v>
      </c>
      <c r="D1484" s="1">
        <v>0.0374856577105018</v>
      </c>
      <c r="E1484" s="2">
        <f t="shared" si="1"/>
        <v>0.0433820634</v>
      </c>
    </row>
    <row r="1485">
      <c r="A1485" s="3">
        <v>44804.791666666664</v>
      </c>
      <c r="B1485" s="1">
        <v>272.85</v>
      </c>
      <c r="C1485" s="1">
        <v>263.46558</v>
      </c>
      <c r="D1485" s="1">
        <v>0.035619149947405</v>
      </c>
      <c r="E1485" s="2">
        <f t="shared" si="1"/>
        <v>0.04299881337</v>
      </c>
    </row>
    <row r="1486">
      <c r="A1486" s="3">
        <v>44804.833333333336</v>
      </c>
      <c r="B1486" s="1">
        <v>264.55</v>
      </c>
      <c r="C1486" s="1">
        <v>263.81523</v>
      </c>
      <c r="D1486" s="1">
        <v>0.00278516899877245</v>
      </c>
      <c r="E1486" s="2">
        <f t="shared" si="1"/>
        <v>0.04155072991</v>
      </c>
    </row>
    <row r="1487">
      <c r="A1487" s="3">
        <v>44804.875</v>
      </c>
      <c r="B1487" s="1">
        <v>264.95</v>
      </c>
      <c r="C1487" s="1">
        <v>263.90389</v>
      </c>
      <c r="D1487" s="1">
        <v>0.003963980978075</v>
      </c>
      <c r="E1487" s="2">
        <f t="shared" si="1"/>
        <v>0.04054187142</v>
      </c>
    </row>
    <row r="1488">
      <c r="A1488" s="3">
        <v>44804.916666666664</v>
      </c>
      <c r="B1488" s="1">
        <v>261.13</v>
      </c>
      <c r="C1488" s="1">
        <v>264.37022</v>
      </c>
      <c r="D1488" s="1">
        <v>0.0122563729000945</v>
      </c>
      <c r="E1488" s="2">
        <f t="shared" si="1"/>
        <v>0.03991004518</v>
      </c>
    </row>
    <row r="1489">
      <c r="A1489" s="3">
        <v>44804.958333333336</v>
      </c>
      <c r="B1489" s="1">
        <v>267.8</v>
      </c>
      <c r="C1489" s="1">
        <v>264.15231</v>
      </c>
      <c r="D1489" s="1">
        <v>0.0138090407007987</v>
      </c>
      <c r="E1489" s="2">
        <f t="shared" si="1"/>
        <v>0.03935794727</v>
      </c>
    </row>
    <row r="1490">
      <c r="A1490" s="3">
        <v>44805.0</v>
      </c>
      <c r="B1490" s="1">
        <v>279.33</v>
      </c>
      <c r="C1490" s="1">
        <v>261.19843</v>
      </c>
      <c r="D1490" s="1">
        <v>0.0694168414411986</v>
      </c>
      <c r="E1490" s="2">
        <f t="shared" si="1"/>
        <v>0.0405374106</v>
      </c>
    </row>
    <row r="1491">
      <c r="A1491" s="3">
        <v>44805.041666666664</v>
      </c>
      <c r="B1491" s="1">
        <v>281.5</v>
      </c>
      <c r="C1491" s="1">
        <v>257.94397</v>
      </c>
      <c r="D1491" s="1">
        <v>0.0913222743683445</v>
      </c>
      <c r="E1491" s="2">
        <f t="shared" si="1"/>
        <v>0.04041337049</v>
      </c>
    </row>
    <row r="1492">
      <c r="A1492" s="3">
        <v>44805.083333333336</v>
      </c>
      <c r="B1492" s="1">
        <v>272.45</v>
      </c>
      <c r="C1492" s="1">
        <v>254.12229</v>
      </c>
      <c r="D1492" s="1">
        <v>0.0721216151483602</v>
      </c>
      <c r="E1492" s="2">
        <f t="shared" si="1"/>
        <v>0.03868282845</v>
      </c>
    </row>
    <row r="1493">
      <c r="A1493" s="3">
        <v>44805.125</v>
      </c>
      <c r="B1493" s="1">
        <v>256.99</v>
      </c>
      <c r="C1493" s="1">
        <v>248.16541</v>
      </c>
      <c r="D1493" s="1">
        <v>0.0355593069960878</v>
      </c>
      <c r="E1493" s="2">
        <f t="shared" si="1"/>
        <v>0.0353060658</v>
      </c>
    </row>
    <row r="1494">
      <c r="A1494" s="3">
        <v>44805.166666666664</v>
      </c>
      <c r="B1494" s="1">
        <v>242.84</v>
      </c>
      <c r="C1494" s="1">
        <v>244.15806</v>
      </c>
      <c r="D1494" s="1">
        <v>0.00539838824079779</v>
      </c>
      <c r="E1494" s="2">
        <f t="shared" si="1"/>
        <v>0.03169874469</v>
      </c>
    </row>
    <row r="1495">
      <c r="A1495" s="3">
        <v>44805.208333333336</v>
      </c>
      <c r="B1495" s="1">
        <v>226.64</v>
      </c>
      <c r="C1495" s="1">
        <v>243.56886</v>
      </c>
      <c r="D1495" s="1">
        <v>0.0695033839711694</v>
      </c>
      <c r="E1495" s="2">
        <f t="shared" si="1"/>
        <v>0.03141255098</v>
      </c>
    </row>
    <row r="1496">
      <c r="A1496" s="3">
        <v>44805.25</v>
      </c>
      <c r="B1496" s="1">
        <v>214.73</v>
      </c>
      <c r="C1496" s="1">
        <v>243.96514</v>
      </c>
      <c r="D1496" s="1">
        <v>0.119833267982466</v>
      </c>
      <c r="E1496" s="2">
        <f t="shared" si="1"/>
        <v>0.03366869472</v>
      </c>
    </row>
    <row r="1497">
      <c r="A1497" s="3">
        <v>44805.291666666664</v>
      </c>
      <c r="B1497" s="1">
        <v>205.06</v>
      </c>
      <c r="C1497" s="1">
        <v>245.92068</v>
      </c>
      <c r="D1497" s="1">
        <v>0.166153899704571</v>
      </c>
      <c r="E1497" s="2">
        <f t="shared" si="1"/>
        <v>0.03843358999</v>
      </c>
    </row>
    <row r="1498">
      <c r="A1498" s="3">
        <v>44805.333333333336</v>
      </c>
      <c r="B1498" s="1">
        <v>202.88</v>
      </c>
      <c r="C1498" s="1">
        <v>248.96234</v>
      </c>
      <c r="D1498" s="1">
        <v>0.1850976336421</v>
      </c>
      <c r="E1498" s="2">
        <f t="shared" si="1"/>
        <v>0.04421971658</v>
      </c>
    </row>
    <row r="1499">
      <c r="A1499" s="3">
        <v>44805.375</v>
      </c>
      <c r="B1499" s="1">
        <v>201.29</v>
      </c>
      <c r="C1499" s="1">
        <v>252.70156</v>
      </c>
      <c r="D1499" s="1">
        <v>0.203447734948688</v>
      </c>
      <c r="E1499" s="2">
        <f t="shared" si="1"/>
        <v>0.05144938715</v>
      </c>
    </row>
    <row r="1500">
      <c r="A1500" s="3">
        <v>44805.416666666664</v>
      </c>
      <c r="B1500" s="1">
        <v>212.56</v>
      </c>
      <c r="C1500" s="1">
        <v>256.77815</v>
      </c>
      <c r="D1500" s="1">
        <v>0.172203709700377</v>
      </c>
      <c r="E1500" s="2">
        <f t="shared" si="1"/>
        <v>0.05792665253</v>
      </c>
    </row>
    <row r="1501">
      <c r="A1501" s="3">
        <v>44805.458333333336</v>
      </c>
      <c r="B1501" s="1">
        <v>228.22</v>
      </c>
      <c r="C1501" s="1">
        <v>260.88893</v>
      </c>
      <c r="D1501" s="1">
        <v>0.125221602925045</v>
      </c>
      <c r="E1501" s="2">
        <f t="shared" si="1"/>
        <v>0.06263139668</v>
      </c>
    </row>
    <row r="1502">
      <c r="A1502" s="3">
        <v>44805.5</v>
      </c>
      <c r="B1502" s="1">
        <v>235.69</v>
      </c>
      <c r="C1502" s="1">
        <v>262.67709</v>
      </c>
      <c r="D1502" s="1">
        <v>0.102738651475086</v>
      </c>
      <c r="E1502" s="2">
        <f t="shared" si="1"/>
        <v>0.06590095005</v>
      </c>
    </row>
    <row r="1503">
      <c r="A1503" s="3">
        <v>44805.541666666664</v>
      </c>
      <c r="B1503" s="1">
        <v>238.94</v>
      </c>
      <c r="C1503" s="1">
        <v>263.99649</v>
      </c>
      <c r="D1503" s="1">
        <v>0.0949122088706558</v>
      </c>
      <c r="E1503" s="2">
        <f t="shared" si="1"/>
        <v>0.0691741153</v>
      </c>
    </row>
    <row r="1504">
      <c r="A1504" s="3">
        <v>44805.583333333336</v>
      </c>
      <c r="B1504" s="1">
        <v>236.89</v>
      </c>
      <c r="C1504" s="1">
        <v>264.42823</v>
      </c>
      <c r="D1504" s="1">
        <v>0.104142549379088</v>
      </c>
      <c r="E1504" s="2">
        <f t="shared" si="1"/>
        <v>0.07350594444</v>
      </c>
    </row>
    <row r="1505">
      <c r="A1505" s="3">
        <v>44805.625</v>
      </c>
      <c r="B1505" s="1">
        <v>233.11</v>
      </c>
      <c r="C1505" s="1">
        <v>263.55377</v>
      </c>
      <c r="D1505" s="1">
        <v>0.115512557456491</v>
      </c>
      <c r="E1505" s="2">
        <f t="shared" si="1"/>
        <v>0.07826092836</v>
      </c>
    </row>
    <row r="1506">
      <c r="A1506" s="3">
        <v>44805.666666666664</v>
      </c>
      <c r="B1506" s="1">
        <v>236.57</v>
      </c>
      <c r="C1506" s="1">
        <v>261.44861</v>
      </c>
      <c r="D1506" s="1">
        <v>0.0951567881734004</v>
      </c>
      <c r="E1506" s="2">
        <f t="shared" si="1"/>
        <v>0.08165462302</v>
      </c>
    </row>
    <row r="1507">
      <c r="A1507" s="3">
        <v>44805.708333333336</v>
      </c>
      <c r="B1507" s="1">
        <v>236.99</v>
      </c>
      <c r="C1507" s="1">
        <v>259.84713</v>
      </c>
      <c r="D1507" s="1">
        <v>0.0879637577678844</v>
      </c>
      <c r="E1507" s="2">
        <f t="shared" si="1"/>
        <v>0.08423439764</v>
      </c>
    </row>
    <row r="1508">
      <c r="A1508" s="3">
        <v>44805.75</v>
      </c>
      <c r="B1508" s="1">
        <v>236.52</v>
      </c>
      <c r="C1508" s="1">
        <v>258.80946</v>
      </c>
      <c r="D1508" s="1">
        <v>0.086123049752509</v>
      </c>
      <c r="E1508" s="2">
        <f t="shared" si="1"/>
        <v>0.08626095564</v>
      </c>
    </row>
    <row r="1509">
      <c r="A1509" s="3">
        <v>44805.791666666664</v>
      </c>
      <c r="B1509" s="1">
        <v>240.54</v>
      </c>
      <c r="C1509" s="1">
        <v>259.45551</v>
      </c>
      <c r="D1509" s="1">
        <v>0.0729046378702846</v>
      </c>
      <c r="E1509" s="2">
        <f t="shared" si="1"/>
        <v>0.08781451764</v>
      </c>
    </row>
    <row r="1510">
      <c r="A1510" s="3">
        <v>44805.833333333336</v>
      </c>
      <c r="B1510" s="1">
        <v>238.86</v>
      </c>
      <c r="C1510" s="1">
        <v>259.97698</v>
      </c>
      <c r="D1510" s="1">
        <v>0.081226345501821</v>
      </c>
      <c r="E1510" s="2">
        <f t="shared" si="1"/>
        <v>0.0910829</v>
      </c>
    </row>
    <row r="1511">
      <c r="A1511" s="3">
        <v>44805.875</v>
      </c>
      <c r="B1511" s="1">
        <v>242.35</v>
      </c>
      <c r="C1511" s="1">
        <v>259.98741</v>
      </c>
      <c r="D1511" s="1">
        <v>0.0678394773039202</v>
      </c>
      <c r="E1511" s="2">
        <f t="shared" si="1"/>
        <v>0.09374437901</v>
      </c>
    </row>
    <row r="1512">
      <c r="A1512" s="3">
        <v>44805.916666666664</v>
      </c>
      <c r="B1512" s="1">
        <v>245.35</v>
      </c>
      <c r="C1512" s="1">
        <v>259.95969</v>
      </c>
      <c r="D1512" s="1">
        <v>0.0561998285195678</v>
      </c>
      <c r="E1512" s="2">
        <f t="shared" si="1"/>
        <v>0.09557535633</v>
      </c>
    </row>
    <row r="1513">
      <c r="A1513" s="3">
        <v>44805.958333333336</v>
      </c>
      <c r="B1513" s="1">
        <v>248.94</v>
      </c>
      <c r="C1513" s="1">
        <v>259.66627</v>
      </c>
      <c r="D1513" s="1">
        <v>0.0413079064908969</v>
      </c>
      <c r="E1513" s="2">
        <f t="shared" si="1"/>
        <v>0.0967211424</v>
      </c>
    </row>
    <row r="1514">
      <c r="A1514" s="3">
        <v>44806.0</v>
      </c>
      <c r="B1514" s="1">
        <v>258.18</v>
      </c>
      <c r="C1514" s="1">
        <v>252.76642</v>
      </c>
      <c r="D1514" s="1">
        <v>0.0214173227598824</v>
      </c>
      <c r="E1514" s="2">
        <f t="shared" si="1"/>
        <v>0.09472116246</v>
      </c>
    </row>
    <row r="1515">
      <c r="A1515" s="3">
        <v>44806.041666666664</v>
      </c>
      <c r="B1515" s="1">
        <v>256.56</v>
      </c>
      <c r="C1515" s="1">
        <v>247.66793</v>
      </c>
      <c r="D1515" s="1">
        <v>0.0359031950563804</v>
      </c>
      <c r="E1515" s="2">
        <f t="shared" si="1"/>
        <v>0.09241203415</v>
      </c>
    </row>
    <row r="1516">
      <c r="A1516" s="3">
        <v>44806.083333333336</v>
      </c>
      <c r="B1516" s="1">
        <v>250.81</v>
      </c>
      <c r="C1516" s="1">
        <v>240.90028</v>
      </c>
      <c r="D1516" s="1">
        <v>0.0411361912904376</v>
      </c>
      <c r="E1516" s="2">
        <f t="shared" si="1"/>
        <v>0.09112097482</v>
      </c>
    </row>
    <row r="1517">
      <c r="A1517" s="3">
        <v>44806.125</v>
      </c>
      <c r="B1517" s="1">
        <v>238.47</v>
      </c>
      <c r="C1517" s="1">
        <v>232.4718</v>
      </c>
      <c r="D1517" s="1">
        <v>0.0258018391908179</v>
      </c>
      <c r="E1517" s="2">
        <f t="shared" si="1"/>
        <v>0.09071441367</v>
      </c>
    </row>
    <row r="1518">
      <c r="A1518" s="3">
        <v>44806.166666666664</v>
      </c>
      <c r="B1518" s="1">
        <v>217.75</v>
      </c>
      <c r="C1518" s="1">
        <v>225.69572</v>
      </c>
      <c r="D1518" s="1">
        <v>0.0352054527219213</v>
      </c>
      <c r="E1518" s="2">
        <f t="shared" si="1"/>
        <v>0.09195637469</v>
      </c>
    </row>
    <row r="1519">
      <c r="A1519" s="3">
        <v>44806.208333333336</v>
      </c>
      <c r="B1519" s="1">
        <v>203.93</v>
      </c>
      <c r="C1519" s="1">
        <v>222.65692</v>
      </c>
      <c r="D1519" s="1">
        <v>0.0841066156847943</v>
      </c>
      <c r="E1519" s="2">
        <f t="shared" si="1"/>
        <v>0.09256484267</v>
      </c>
    </row>
    <row r="1520">
      <c r="A1520" s="3">
        <v>44806.25</v>
      </c>
      <c r="B1520" s="1">
        <v>194.36</v>
      </c>
      <c r="C1520" s="1">
        <v>221.53578</v>
      </c>
      <c r="D1520" s="1">
        <v>0.122669936206241</v>
      </c>
      <c r="E1520" s="2">
        <f t="shared" si="1"/>
        <v>0.09268303718</v>
      </c>
    </row>
    <row r="1521">
      <c r="A1521" s="3">
        <v>44806.291666666664</v>
      </c>
      <c r="B1521" s="1">
        <v>192.82</v>
      </c>
      <c r="C1521" s="1">
        <v>222.90949</v>
      </c>
      <c r="D1521" s="1">
        <v>0.134985235487282</v>
      </c>
      <c r="E1521" s="2">
        <f t="shared" si="1"/>
        <v>0.09138434284</v>
      </c>
    </row>
    <row r="1522">
      <c r="A1522" s="3">
        <v>44806.333333333336</v>
      </c>
      <c r="B1522" s="1">
        <v>190.61</v>
      </c>
      <c r="C1522" s="1">
        <v>225.85843</v>
      </c>
      <c r="D1522" s="1">
        <v>0.156064265566709</v>
      </c>
      <c r="E1522" s="2">
        <f t="shared" si="1"/>
        <v>0.09017461917</v>
      </c>
    </row>
    <row r="1523">
      <c r="A1523" s="3">
        <v>44806.375</v>
      </c>
      <c r="B1523" s="1">
        <v>197.43</v>
      </c>
      <c r="C1523" s="1">
        <v>230.33362</v>
      </c>
      <c r="D1523" s="1">
        <v>0.142852007449021</v>
      </c>
      <c r="E1523" s="2">
        <f t="shared" si="1"/>
        <v>0.08764979719</v>
      </c>
    </row>
    <row r="1524">
      <c r="A1524" s="3">
        <v>44806.416666666664</v>
      </c>
      <c r="B1524" s="1">
        <v>200.97</v>
      </c>
      <c r="C1524" s="1">
        <v>235.36791</v>
      </c>
      <c r="D1524" s="1">
        <v>0.146145283781463</v>
      </c>
      <c r="E1524" s="2">
        <f t="shared" si="1"/>
        <v>0.08656402945</v>
      </c>
    </row>
    <row r="1525">
      <c r="A1525" s="3">
        <v>44806.458333333336</v>
      </c>
      <c r="B1525" s="1">
        <v>215.15</v>
      </c>
      <c r="C1525" s="1">
        <v>240.74795</v>
      </c>
      <c r="D1525" s="1">
        <v>0.106326762076271</v>
      </c>
      <c r="E1525" s="2">
        <f t="shared" si="1"/>
        <v>0.08577674441</v>
      </c>
    </row>
    <row r="1526">
      <c r="A1526" s="3">
        <v>44806.5</v>
      </c>
      <c r="B1526" s="1">
        <v>226.75</v>
      </c>
      <c r="C1526" s="1">
        <v>243.98622</v>
      </c>
      <c r="D1526" s="1">
        <v>0.0706442355637953</v>
      </c>
      <c r="E1526" s="2">
        <f t="shared" si="1"/>
        <v>0.08443947708</v>
      </c>
    </row>
    <row r="1527">
      <c r="A1527" s="3">
        <v>44806.541666666664</v>
      </c>
      <c r="B1527" s="1">
        <v>227.08</v>
      </c>
      <c r="C1527" s="1">
        <v>246.25101</v>
      </c>
      <c r="D1527" s="1">
        <v>0.077851497949186</v>
      </c>
      <c r="E1527" s="2">
        <f t="shared" si="1"/>
        <v>0.08372861413</v>
      </c>
    </row>
    <row r="1528">
      <c r="A1528" s="3">
        <v>44806.583333333336</v>
      </c>
      <c r="B1528" s="1">
        <v>222.4</v>
      </c>
      <c r="C1528" s="1">
        <v>247.39676</v>
      </c>
      <c r="D1528" s="1">
        <v>0.10103915669712</v>
      </c>
      <c r="E1528" s="2">
        <f t="shared" si="1"/>
        <v>0.0835993061</v>
      </c>
    </row>
    <row r="1529">
      <c r="A1529" s="3">
        <v>44806.625</v>
      </c>
      <c r="B1529" s="1">
        <v>218.2</v>
      </c>
      <c r="C1529" s="1">
        <v>247.62725</v>
      </c>
      <c r="D1529" s="1">
        <v>0.118836880836014</v>
      </c>
      <c r="E1529" s="2">
        <f t="shared" si="1"/>
        <v>0.08373781957</v>
      </c>
    </row>
    <row r="1530">
      <c r="A1530" s="3">
        <v>44806.666666666664</v>
      </c>
      <c r="B1530" s="1">
        <v>220.65</v>
      </c>
      <c r="C1530" s="1">
        <v>247.05301</v>
      </c>
      <c r="D1530" s="1">
        <v>0.106871840986677</v>
      </c>
      <c r="E1530" s="2">
        <f t="shared" si="1"/>
        <v>0.08422594677</v>
      </c>
    </row>
    <row r="1531">
      <c r="A1531" s="3">
        <v>44806.708333333336</v>
      </c>
      <c r="B1531" s="1">
        <v>221.46</v>
      </c>
      <c r="C1531" s="1">
        <v>246.9253</v>
      </c>
      <c r="D1531" s="1">
        <v>0.103129569954962</v>
      </c>
      <c r="E1531" s="2">
        <f t="shared" si="1"/>
        <v>0.08485785561</v>
      </c>
    </row>
    <row r="1532">
      <c r="A1532" s="3">
        <v>44806.75</v>
      </c>
      <c r="B1532" s="1">
        <v>224.37</v>
      </c>
      <c r="C1532" s="1">
        <v>247.11103</v>
      </c>
      <c r="D1532" s="1">
        <v>0.092027579667326</v>
      </c>
      <c r="E1532" s="2">
        <f t="shared" si="1"/>
        <v>0.08510387769</v>
      </c>
    </row>
    <row r="1533">
      <c r="A1533" s="3">
        <v>44806.791666666664</v>
      </c>
      <c r="B1533" s="1">
        <v>234.85</v>
      </c>
      <c r="C1533" s="1">
        <v>248.29031</v>
      </c>
      <c r="D1533" s="1">
        <v>0.0541314318710223</v>
      </c>
      <c r="E1533" s="2">
        <f t="shared" si="1"/>
        <v>0.08432166078</v>
      </c>
    </row>
    <row r="1534">
      <c r="A1534" s="3">
        <v>44806.833333333336</v>
      </c>
      <c r="B1534" s="1">
        <v>228.88</v>
      </c>
      <c r="C1534" s="1">
        <v>249.27387</v>
      </c>
      <c r="D1534" s="1">
        <v>0.0818131078078901</v>
      </c>
      <c r="E1534" s="2">
        <f t="shared" si="1"/>
        <v>0.0843461092</v>
      </c>
    </row>
    <row r="1535">
      <c r="A1535" s="3">
        <v>44806.875</v>
      </c>
      <c r="B1535" s="1">
        <v>229.02</v>
      </c>
      <c r="C1535" s="1">
        <v>250.01197</v>
      </c>
      <c r="D1535" s="1">
        <v>0.0839638598103922</v>
      </c>
      <c r="E1535" s="2">
        <f t="shared" si="1"/>
        <v>0.08501795848</v>
      </c>
    </row>
    <row r="1536">
      <c r="A1536" s="3">
        <v>44806.916666666664</v>
      </c>
      <c r="B1536" s="1">
        <v>231.85</v>
      </c>
      <c r="C1536" s="1">
        <v>250.41939</v>
      </c>
      <c r="D1536" s="1">
        <v>0.0741531636188395</v>
      </c>
      <c r="E1536" s="2">
        <f t="shared" si="1"/>
        <v>0.08576601411</v>
      </c>
    </row>
    <row r="1537">
      <c r="A1537" s="3">
        <v>44806.958333333336</v>
      </c>
      <c r="B1537" s="1">
        <v>234.64</v>
      </c>
      <c r="C1537" s="1">
        <v>249.88989</v>
      </c>
      <c r="D1537" s="1">
        <v>0.0610264384845662</v>
      </c>
      <c r="E1537" s="2">
        <f t="shared" si="1"/>
        <v>0.0865876196</v>
      </c>
    </row>
    <row r="1538">
      <c r="A1538" s="3">
        <v>44807.0</v>
      </c>
      <c r="B1538" s="1">
        <v>240.44</v>
      </c>
      <c r="C1538" s="1">
        <v>245.73117</v>
      </c>
      <c r="D1538" s="1">
        <v>0.0215323517972913</v>
      </c>
      <c r="E1538" s="2">
        <f t="shared" si="1"/>
        <v>0.08659241248</v>
      </c>
    </row>
    <row r="1539">
      <c r="A1539" s="3">
        <v>44807.041666666664</v>
      </c>
      <c r="B1539" s="1">
        <v>246.78</v>
      </c>
      <c r="C1539" s="1">
        <v>239.41273</v>
      </c>
      <c r="D1539" s="1">
        <v>0.0307722567634561</v>
      </c>
      <c r="E1539" s="2">
        <f t="shared" si="1"/>
        <v>0.08637862339</v>
      </c>
    </row>
    <row r="1540">
      <c r="A1540" s="3">
        <v>44807.083333333336</v>
      </c>
      <c r="B1540" s="1">
        <v>246.73</v>
      </c>
      <c r="C1540" s="1">
        <v>231.55583</v>
      </c>
      <c r="D1540" s="1">
        <v>0.0655313666686777</v>
      </c>
      <c r="E1540" s="2">
        <f t="shared" si="1"/>
        <v>0.08739508903</v>
      </c>
    </row>
    <row r="1541">
      <c r="A1541" s="3">
        <v>44807.125</v>
      </c>
      <c r="B1541" s="1">
        <v>245.24</v>
      </c>
      <c r="C1541" s="1">
        <v>222.7043</v>
      </c>
      <c r="D1541" s="1">
        <v>0.101191131019922</v>
      </c>
      <c r="E1541" s="2">
        <f t="shared" si="1"/>
        <v>0.09053630952</v>
      </c>
    </row>
    <row r="1542">
      <c r="A1542" s="3">
        <v>44807.166666666664</v>
      </c>
      <c r="B1542" s="1">
        <v>228.33</v>
      </c>
      <c r="C1542" s="1">
        <v>215.75666</v>
      </c>
      <c r="D1542" s="1">
        <v>0.0582755591414883</v>
      </c>
      <c r="E1542" s="2">
        <f t="shared" si="1"/>
        <v>0.09149756395</v>
      </c>
    </row>
    <row r="1543">
      <c r="A1543" s="3">
        <v>44807.208333333336</v>
      </c>
      <c r="B1543" s="1">
        <v>219.25</v>
      </c>
      <c r="C1543" s="1">
        <v>213.11043</v>
      </c>
      <c r="D1543" s="1">
        <v>0.0288093360798905</v>
      </c>
      <c r="E1543" s="2">
        <f t="shared" si="1"/>
        <v>0.08919351064</v>
      </c>
    </row>
    <row r="1544">
      <c r="A1544" s="3">
        <v>44807.25</v>
      </c>
      <c r="B1544" s="1">
        <v>219.55</v>
      </c>
      <c r="C1544" s="1">
        <v>212.84253</v>
      </c>
      <c r="D1544" s="1">
        <v>0.0315137674787083</v>
      </c>
      <c r="E1544" s="2">
        <f t="shared" si="1"/>
        <v>0.08539533694</v>
      </c>
    </row>
    <row r="1545">
      <c r="A1545" s="3">
        <v>44807.291666666664</v>
      </c>
      <c r="B1545" s="1">
        <v>217.77</v>
      </c>
      <c r="C1545" s="1">
        <v>215.36102</v>
      </c>
      <c r="D1545" s="1">
        <v>0.0111857754016953</v>
      </c>
      <c r="E1545" s="2">
        <f t="shared" si="1"/>
        <v>0.0802370261</v>
      </c>
    </row>
    <row r="1546">
      <c r="A1546" s="3">
        <v>44807.333333333336</v>
      </c>
      <c r="B1546" s="1">
        <v>213.5</v>
      </c>
      <c r="C1546" s="1">
        <v>219.30489</v>
      </c>
      <c r="D1546" s="1">
        <v>0.0264694964166097</v>
      </c>
      <c r="E1546" s="2">
        <f t="shared" si="1"/>
        <v>0.07483724406</v>
      </c>
    </row>
    <row r="1547">
      <c r="A1547" s="3">
        <v>44807.375</v>
      </c>
      <c r="B1547" s="1">
        <v>214.89</v>
      </c>
      <c r="C1547" s="1">
        <v>224.61899</v>
      </c>
      <c r="D1547" s="1">
        <v>0.0433133013375227</v>
      </c>
      <c r="E1547" s="2">
        <f t="shared" si="1"/>
        <v>0.07068979797</v>
      </c>
    </row>
    <row r="1548">
      <c r="A1548" s="3">
        <v>44807.416666666664</v>
      </c>
      <c r="B1548" s="1">
        <v>214.51</v>
      </c>
      <c r="C1548" s="1">
        <v>229.60234</v>
      </c>
      <c r="D1548" s="1">
        <v>0.0657325182313037</v>
      </c>
      <c r="E1548" s="2">
        <f t="shared" si="1"/>
        <v>0.06733926607</v>
      </c>
    </row>
    <row r="1549">
      <c r="A1549" s="3">
        <v>44807.458333333336</v>
      </c>
      <c r="B1549" s="1">
        <v>220.28</v>
      </c>
      <c r="C1549" s="1">
        <v>234.57364</v>
      </c>
      <c r="D1549" s="1">
        <v>0.0609345534306412</v>
      </c>
      <c r="E1549" s="2">
        <f t="shared" si="1"/>
        <v>0.06544792404</v>
      </c>
    </row>
    <row r="1550">
      <c r="A1550" s="3">
        <v>44807.5</v>
      </c>
      <c r="B1550" s="1">
        <v>223.81</v>
      </c>
      <c r="C1550" s="1">
        <v>237.31942</v>
      </c>
      <c r="D1550" s="1">
        <v>0.0569250506342886</v>
      </c>
      <c r="E1550" s="2">
        <f t="shared" si="1"/>
        <v>0.06487629134</v>
      </c>
    </row>
    <row r="1551">
      <c r="A1551" s="3">
        <v>44807.541666666664</v>
      </c>
      <c r="B1551" s="1">
        <v>222.42</v>
      </c>
      <c r="C1551" s="1">
        <v>239.0965</v>
      </c>
      <c r="D1551" s="1">
        <v>0.0697479887827718</v>
      </c>
      <c r="E1551" s="2">
        <f t="shared" si="1"/>
        <v>0.06453864512</v>
      </c>
    </row>
    <row r="1552">
      <c r="A1552" s="3">
        <v>44807.583333333336</v>
      </c>
      <c r="B1552" s="1">
        <v>225.95</v>
      </c>
      <c r="C1552" s="1">
        <v>240.16855</v>
      </c>
      <c r="D1552" s="1">
        <v>0.0592023809945141</v>
      </c>
      <c r="E1552" s="2">
        <f t="shared" si="1"/>
        <v>0.06279544613</v>
      </c>
    </row>
    <row r="1553">
      <c r="A1553" s="3">
        <v>44807.625</v>
      </c>
      <c r="B1553" s="1">
        <v>220.45</v>
      </c>
      <c r="C1553" s="1">
        <v>240.71674</v>
      </c>
      <c r="D1553" s="1">
        <v>0.0841933136847898</v>
      </c>
      <c r="E1553" s="2">
        <f t="shared" si="1"/>
        <v>0.06135196417</v>
      </c>
    </row>
    <row r="1554">
      <c r="A1554" s="3">
        <v>44807.666666666664</v>
      </c>
      <c r="B1554" s="1">
        <v>219.11</v>
      </c>
      <c r="C1554" s="1">
        <v>240.75182</v>
      </c>
      <c r="D1554" s="1">
        <v>0.0898926537710078</v>
      </c>
      <c r="E1554" s="2">
        <f t="shared" si="1"/>
        <v>0.06064449804</v>
      </c>
    </row>
    <row r="1555">
      <c r="A1555" s="3">
        <v>44807.708333333336</v>
      </c>
      <c r="B1555" s="1">
        <v>222.31</v>
      </c>
      <c r="C1555" s="1">
        <v>241.01796</v>
      </c>
      <c r="D1555" s="1">
        <v>0.0776206055349567</v>
      </c>
      <c r="E1555" s="2">
        <f t="shared" si="1"/>
        <v>0.05958162452</v>
      </c>
    </row>
    <row r="1556">
      <c r="A1556" s="3">
        <v>44807.75</v>
      </c>
      <c r="B1556" s="1">
        <v>230.33</v>
      </c>
      <c r="C1556" s="1">
        <v>241.60016</v>
      </c>
      <c r="D1556" s="1">
        <v>0.0466479823523294</v>
      </c>
      <c r="E1556" s="2">
        <f t="shared" si="1"/>
        <v>0.05769080796</v>
      </c>
    </row>
    <row r="1557">
      <c r="A1557" s="3">
        <v>44807.791666666664</v>
      </c>
      <c r="B1557" s="1">
        <v>236.36</v>
      </c>
      <c r="C1557" s="1">
        <v>243.12366</v>
      </c>
      <c r="D1557" s="1">
        <v>0.0278198345648464</v>
      </c>
      <c r="E1557" s="2">
        <f t="shared" si="1"/>
        <v>0.05659449141</v>
      </c>
    </row>
    <row r="1558">
      <c r="A1558" s="3">
        <v>44807.833333333336</v>
      </c>
      <c r="B1558" s="1">
        <v>245.41</v>
      </c>
      <c r="C1558" s="1">
        <v>244.707</v>
      </c>
      <c r="D1558" s="1">
        <v>0.00287282341739305</v>
      </c>
      <c r="E1558" s="2">
        <f t="shared" si="1"/>
        <v>0.05330531289</v>
      </c>
    </row>
    <row r="1559">
      <c r="A1559" s="3">
        <v>44807.875</v>
      </c>
      <c r="B1559" s="1">
        <v>250.71</v>
      </c>
      <c r="C1559" s="1">
        <v>246.17986</v>
      </c>
      <c r="D1559" s="1">
        <v>0.0184017490301603</v>
      </c>
      <c r="E1559" s="2">
        <f t="shared" si="1"/>
        <v>0.05057355828</v>
      </c>
    </row>
    <row r="1560">
      <c r="A1560" s="3">
        <v>44807.916666666664</v>
      </c>
      <c r="B1560" s="1">
        <v>245.34</v>
      </c>
      <c r="C1560" s="1">
        <v>246.6681</v>
      </c>
      <c r="D1560" s="1">
        <v>0.00538415790286626</v>
      </c>
      <c r="E1560" s="2">
        <f t="shared" si="1"/>
        <v>0.04770818304</v>
      </c>
    </row>
    <row r="1561">
      <c r="A1561" s="3">
        <v>44807.958333333336</v>
      </c>
      <c r="B1561" s="1">
        <v>250.44</v>
      </c>
      <c r="C1561" s="1">
        <v>245.64702</v>
      </c>
      <c r="D1561" s="1">
        <v>0.0195116553825892</v>
      </c>
      <c r="E1561" s="2">
        <f t="shared" si="1"/>
        <v>0.04597840041</v>
      </c>
    </row>
    <row r="1562">
      <c r="A1562" s="3">
        <v>44808.0</v>
      </c>
      <c r="B1562" s="1">
        <v>254.6</v>
      </c>
      <c r="C1562" s="1">
        <v>248.83947</v>
      </c>
      <c r="D1562" s="1">
        <v>0.0231495831428992</v>
      </c>
      <c r="E1562" s="2">
        <f t="shared" si="1"/>
        <v>0.04604578505</v>
      </c>
    </row>
    <row r="1563">
      <c r="A1563" s="3">
        <v>44808.041666666664</v>
      </c>
      <c r="B1563" s="1">
        <v>259.31</v>
      </c>
      <c r="C1563" s="1">
        <v>242.89722</v>
      </c>
      <c r="D1563" s="1">
        <v>0.0675708845082706</v>
      </c>
      <c r="E1563" s="2">
        <f t="shared" si="1"/>
        <v>0.0475790612</v>
      </c>
    </row>
    <row r="1564">
      <c r="A1564" s="3">
        <v>44808.083333333336</v>
      </c>
      <c r="B1564" s="1">
        <v>255.15</v>
      </c>
      <c r="C1564" s="1">
        <v>235.72319</v>
      </c>
      <c r="D1564" s="1">
        <v>0.0824136564586624</v>
      </c>
      <c r="E1564" s="2">
        <f t="shared" si="1"/>
        <v>0.04828248995</v>
      </c>
    </row>
    <row r="1565">
      <c r="A1565" s="3">
        <v>44808.125</v>
      </c>
      <c r="B1565" s="1">
        <v>246.6</v>
      </c>
      <c r="C1565" s="1">
        <v>227.43224</v>
      </c>
      <c r="D1565" s="1">
        <v>0.0842789922835917</v>
      </c>
      <c r="E1565" s="2">
        <f t="shared" si="1"/>
        <v>0.0475778175</v>
      </c>
    </row>
    <row r="1566">
      <c r="A1566" s="3">
        <v>44808.166666666664</v>
      </c>
      <c r="B1566" s="1">
        <v>235.68</v>
      </c>
      <c r="C1566" s="1">
        <v>221.40548</v>
      </c>
      <c r="D1566" s="1">
        <v>0.0644722976143137</v>
      </c>
      <c r="E1566" s="2">
        <f t="shared" si="1"/>
        <v>0.04783601493</v>
      </c>
    </row>
    <row r="1567">
      <c r="A1567" s="3">
        <v>44808.208333333336</v>
      </c>
      <c r="B1567" s="1">
        <v>218.54</v>
      </c>
      <c r="C1567" s="1">
        <v>219.815</v>
      </c>
      <c r="D1567" s="1">
        <v>0.0058003320974456</v>
      </c>
      <c r="E1567" s="2">
        <f t="shared" si="1"/>
        <v>0.04687730644</v>
      </c>
    </row>
    <row r="1568">
      <c r="A1568" s="3">
        <v>44808.25</v>
      </c>
      <c r="B1568" s="1">
        <v>216.65</v>
      </c>
      <c r="C1568" s="1">
        <v>220.36381</v>
      </c>
      <c r="D1568" s="1">
        <v>0.0168530849053662</v>
      </c>
      <c r="E1568" s="2">
        <f t="shared" si="1"/>
        <v>0.04626644466</v>
      </c>
    </row>
    <row r="1569">
      <c r="A1569" s="3">
        <v>44808.291666666664</v>
      </c>
      <c r="B1569" s="1">
        <v>217.48</v>
      </c>
      <c r="C1569" s="1">
        <v>223.42605</v>
      </c>
      <c r="D1569" s="1">
        <v>0.0266130560872378</v>
      </c>
      <c r="E1569" s="2">
        <f t="shared" si="1"/>
        <v>0.04690924802</v>
      </c>
    </row>
    <row r="1570">
      <c r="A1570" s="3">
        <v>44808.333333333336</v>
      </c>
      <c r="B1570" s="1">
        <v>215.09</v>
      </c>
      <c r="C1570" s="1">
        <v>227.64615</v>
      </c>
      <c r="D1570" s="1">
        <v>0.0551564346684536</v>
      </c>
      <c r="E1570" s="2">
        <f t="shared" si="1"/>
        <v>0.04810453712</v>
      </c>
    </row>
    <row r="1571">
      <c r="A1571" s="3">
        <v>44808.375</v>
      </c>
      <c r="B1571" s="1">
        <v>211.83</v>
      </c>
      <c r="C1571" s="1">
        <v>232.76928</v>
      </c>
      <c r="D1571" s="1">
        <v>0.0899572314697196</v>
      </c>
      <c r="E1571" s="2">
        <f t="shared" si="1"/>
        <v>0.05004803421</v>
      </c>
    </row>
    <row r="1572">
      <c r="A1572" s="3">
        <v>44808.416666666664</v>
      </c>
      <c r="B1572" s="1">
        <v>215.03</v>
      </c>
      <c r="C1572" s="1">
        <v>237.42837</v>
      </c>
      <c r="D1572" s="1">
        <v>0.0943373784691357</v>
      </c>
      <c r="E1572" s="2">
        <f t="shared" si="1"/>
        <v>0.05123990338</v>
      </c>
    </row>
    <row r="1573">
      <c r="A1573" s="3">
        <v>44808.458333333336</v>
      </c>
      <c r="B1573" s="1">
        <v>210.85</v>
      </c>
      <c r="C1573" s="1">
        <v>241.98513</v>
      </c>
      <c r="D1573" s="1">
        <v>0.128665467997971</v>
      </c>
      <c r="E1573" s="2">
        <f t="shared" si="1"/>
        <v>0.05406202482</v>
      </c>
    </row>
    <row r="1574">
      <c r="A1574" s="3">
        <v>44808.5</v>
      </c>
      <c r="B1574" s="1">
        <v>215.56</v>
      </c>
      <c r="C1574" s="1">
        <v>244.37614</v>
      </c>
      <c r="D1574" s="1">
        <v>0.117917158360877</v>
      </c>
      <c r="E1574" s="2">
        <f t="shared" si="1"/>
        <v>0.05660336265</v>
      </c>
    </row>
    <row r="1575">
      <c r="A1575" s="3">
        <v>44808.541666666664</v>
      </c>
      <c r="B1575" s="1">
        <v>226.76</v>
      </c>
      <c r="C1575" s="1">
        <v>246.13489</v>
      </c>
      <c r="D1575" s="1">
        <v>0.0787165525375131</v>
      </c>
      <c r="E1575" s="2">
        <f t="shared" si="1"/>
        <v>0.0569770528</v>
      </c>
    </row>
    <row r="1576">
      <c r="A1576" s="3">
        <v>44808.583333333336</v>
      </c>
      <c r="B1576" s="1">
        <v>231.18</v>
      </c>
      <c r="C1576" s="1">
        <v>247.2289</v>
      </c>
      <c r="D1576" s="1">
        <v>0.064915145438094</v>
      </c>
      <c r="E1576" s="2">
        <f t="shared" si="1"/>
        <v>0.05721508465</v>
      </c>
    </row>
    <row r="1577">
      <c r="A1577" s="3">
        <v>44808.625</v>
      </c>
      <c r="B1577" s="1">
        <v>234.48</v>
      </c>
      <c r="C1577" s="1">
        <v>247.51594</v>
      </c>
      <c r="D1577" s="1">
        <v>0.0526670726741882</v>
      </c>
      <c r="E1577" s="2">
        <f t="shared" si="1"/>
        <v>0.05590149128</v>
      </c>
    </row>
    <row r="1578">
      <c r="A1578" s="3">
        <v>44808.666666666664</v>
      </c>
      <c r="B1578" s="1">
        <v>241.2</v>
      </c>
      <c r="C1578" s="1">
        <v>247.09214</v>
      </c>
      <c r="D1578" s="1">
        <v>0.0238459224158243</v>
      </c>
      <c r="E1578" s="2">
        <f t="shared" si="1"/>
        <v>0.05314954414</v>
      </c>
    </row>
    <row r="1579">
      <c r="A1579" s="3">
        <v>44808.708333333336</v>
      </c>
      <c r="B1579" s="1">
        <v>249.09</v>
      </c>
      <c r="C1579" s="1">
        <v>246.87586</v>
      </c>
      <c r="D1579" s="1">
        <v>0.00896863711178571</v>
      </c>
      <c r="E1579" s="2">
        <f t="shared" si="1"/>
        <v>0.05028904545</v>
      </c>
    </row>
    <row r="1580">
      <c r="A1580" s="3">
        <v>44808.75</v>
      </c>
      <c r="B1580" s="1">
        <v>256.83</v>
      </c>
      <c r="C1580" s="1">
        <v>246.96026</v>
      </c>
      <c r="D1580" s="1">
        <v>0.0399648915173638</v>
      </c>
      <c r="E1580" s="2">
        <f t="shared" si="1"/>
        <v>0.05001058334</v>
      </c>
    </row>
    <row r="1581">
      <c r="A1581" s="3">
        <v>44808.791666666664</v>
      </c>
      <c r="B1581" s="1">
        <v>262.05</v>
      </c>
      <c r="C1581" s="1">
        <v>248.11833</v>
      </c>
      <c r="D1581" s="1">
        <v>0.0561492977967408</v>
      </c>
      <c r="E1581" s="2">
        <f t="shared" si="1"/>
        <v>0.05119097764</v>
      </c>
    </row>
    <row r="1582">
      <c r="A1582" s="3">
        <v>44808.833333333336</v>
      </c>
      <c r="B1582" s="1">
        <v>261.11</v>
      </c>
      <c r="C1582" s="1">
        <v>249.40827</v>
      </c>
      <c r="D1582" s="1">
        <v>0.0469179710841185</v>
      </c>
      <c r="E1582" s="2">
        <f t="shared" si="1"/>
        <v>0.05302619212</v>
      </c>
    </row>
    <row r="1583">
      <c r="A1583" s="3">
        <v>44808.875</v>
      </c>
      <c r="B1583" s="1">
        <v>251.28</v>
      </c>
      <c r="C1583" s="1">
        <v>250.53433</v>
      </c>
      <c r="D1583" s="1">
        <v>0.00297631865461308</v>
      </c>
      <c r="E1583" s="2">
        <f t="shared" si="1"/>
        <v>0.05238346586</v>
      </c>
    </row>
    <row r="1584">
      <c r="A1584" s="3">
        <v>44808.916666666664</v>
      </c>
      <c r="B1584" s="1">
        <v>251.39</v>
      </c>
      <c r="C1584" s="1">
        <v>250.88036</v>
      </c>
      <c r="D1584" s="1">
        <v>0.00203140652381075</v>
      </c>
      <c r="E1584" s="2">
        <f t="shared" si="1"/>
        <v>0.05224376788</v>
      </c>
    </row>
    <row r="1585">
      <c r="A1585" s="3">
        <v>44808.958333333336</v>
      </c>
      <c r="B1585" s="1">
        <v>248.72</v>
      </c>
      <c r="C1585" s="1">
        <v>249.84101</v>
      </c>
      <c r="D1585" s="1">
        <v>0.00448689348478063</v>
      </c>
      <c r="E1585" s="2">
        <f t="shared" si="1"/>
        <v>0.05161773614</v>
      </c>
    </row>
    <row r="1586">
      <c r="A1586" s="3">
        <v>44809.0</v>
      </c>
      <c r="B1586" s="1">
        <v>254.53</v>
      </c>
      <c r="C1586" s="1">
        <v>249.51072</v>
      </c>
      <c r="D1586" s="1">
        <v>0.0201164903856636</v>
      </c>
      <c r="E1586" s="2">
        <f t="shared" si="1"/>
        <v>0.05149135727</v>
      </c>
    </row>
    <row r="1587">
      <c r="A1587" s="3">
        <v>44809.041666666664</v>
      </c>
      <c r="B1587" s="1">
        <v>263.31</v>
      </c>
      <c r="C1587" s="1">
        <v>243.27514</v>
      </c>
      <c r="D1587" s="1">
        <v>0.0823547362874809</v>
      </c>
      <c r="E1587" s="2">
        <f t="shared" si="1"/>
        <v>0.0521073511</v>
      </c>
    </row>
    <row r="1588">
      <c r="A1588" s="3">
        <v>44809.083333333336</v>
      </c>
      <c r="B1588" s="1">
        <v>266.72</v>
      </c>
      <c r="C1588" s="1">
        <v>235.90442</v>
      </c>
      <c r="D1588" s="1">
        <v>0.13062739562065</v>
      </c>
      <c r="E1588" s="2">
        <f t="shared" si="1"/>
        <v>0.0541162569</v>
      </c>
    </row>
    <row r="1589">
      <c r="A1589" s="3">
        <v>44809.125</v>
      </c>
      <c r="B1589" s="1">
        <v>252.36</v>
      </c>
      <c r="C1589" s="1">
        <v>227.50775</v>
      </c>
      <c r="D1589" s="1">
        <v>0.109236938082329</v>
      </c>
      <c r="E1589" s="2">
        <f t="shared" si="1"/>
        <v>0.0551561713</v>
      </c>
    </row>
    <row r="1590">
      <c r="A1590" s="3">
        <v>44809.166666666664</v>
      </c>
      <c r="B1590" s="1">
        <v>247.15</v>
      </c>
      <c r="C1590" s="1">
        <v>221.36975</v>
      </c>
      <c r="D1590" s="1">
        <v>0.116457871954049</v>
      </c>
      <c r="E1590" s="2">
        <f t="shared" si="1"/>
        <v>0.0573222369</v>
      </c>
    </row>
    <row r="1591">
      <c r="A1591" s="3">
        <v>44809.208333333336</v>
      </c>
      <c r="B1591" s="1">
        <v>251.83</v>
      </c>
      <c r="C1591" s="1">
        <v>219.64198</v>
      </c>
      <c r="D1591" s="1">
        <v>0.146547668164346</v>
      </c>
      <c r="E1591" s="2">
        <f t="shared" si="1"/>
        <v>0.06318670924</v>
      </c>
    </row>
    <row r="1592">
      <c r="A1592" s="3">
        <v>44809.25</v>
      </c>
      <c r="B1592" s="1">
        <v>247.39</v>
      </c>
      <c r="C1592" s="1">
        <v>219.88308</v>
      </c>
      <c r="D1592" s="1">
        <v>0.125097938413451</v>
      </c>
      <c r="E1592" s="2">
        <f t="shared" si="1"/>
        <v>0.06769691147</v>
      </c>
    </row>
    <row r="1593">
      <c r="A1593" s="3">
        <v>44809.291666666664</v>
      </c>
      <c r="B1593" s="1">
        <v>238.29</v>
      </c>
      <c r="C1593" s="1">
        <v>222.66642</v>
      </c>
      <c r="D1593" s="1">
        <v>0.0701658561717568</v>
      </c>
      <c r="E1593" s="2">
        <f t="shared" si="1"/>
        <v>0.06951161147</v>
      </c>
    </row>
    <row r="1594">
      <c r="A1594" s="3">
        <v>44809.333333333336</v>
      </c>
      <c r="B1594" s="1">
        <v>235.23</v>
      </c>
      <c r="C1594" s="1">
        <v>226.85002</v>
      </c>
      <c r="D1594" s="1">
        <v>0.0369406182992621</v>
      </c>
      <c r="E1594" s="2">
        <f t="shared" si="1"/>
        <v>0.06875261912</v>
      </c>
    </row>
    <row r="1595">
      <c r="A1595" s="3">
        <v>44809.375</v>
      </c>
      <c r="B1595" s="1">
        <v>235.02</v>
      </c>
      <c r="C1595" s="1">
        <v>232.26945</v>
      </c>
      <c r="D1595" s="1">
        <v>0.0118420653254227</v>
      </c>
      <c r="E1595" s="2">
        <f t="shared" si="1"/>
        <v>0.06549782053</v>
      </c>
    </row>
    <row r="1596">
      <c r="A1596" s="3">
        <v>44809.416666666664</v>
      </c>
      <c r="B1596" s="1">
        <v>236.23</v>
      </c>
      <c r="C1596" s="1">
        <v>237.3614</v>
      </c>
      <c r="D1596" s="1">
        <v>0.00476657114425518</v>
      </c>
      <c r="E1596" s="2">
        <f t="shared" si="1"/>
        <v>0.06176570356</v>
      </c>
    </row>
    <row r="1597">
      <c r="A1597" s="3">
        <v>44809.458333333336</v>
      </c>
      <c r="B1597" s="1">
        <v>240.15</v>
      </c>
      <c r="C1597" s="1">
        <v>242.58716</v>
      </c>
      <c r="D1597" s="1">
        <v>0.0100465333779413</v>
      </c>
      <c r="E1597" s="2">
        <f t="shared" si="1"/>
        <v>0.05682324795</v>
      </c>
    </row>
    <row r="1598">
      <c r="A1598" s="3">
        <v>44809.5</v>
      </c>
      <c r="B1598" s="1">
        <v>248.64</v>
      </c>
      <c r="C1598" s="1">
        <v>245.64711</v>
      </c>
      <c r="D1598" s="1">
        <v>0.0121836971743733</v>
      </c>
      <c r="E1598" s="2">
        <f t="shared" si="1"/>
        <v>0.05241768707</v>
      </c>
    </row>
    <row r="1599">
      <c r="A1599" s="3">
        <v>44809.541666666664</v>
      </c>
      <c r="B1599" s="1">
        <v>252.87</v>
      </c>
      <c r="C1599" s="1">
        <v>247.89099</v>
      </c>
      <c r="D1599" s="1">
        <v>0.0200854819289721</v>
      </c>
      <c r="E1599" s="2">
        <f t="shared" si="1"/>
        <v>0.04997472579</v>
      </c>
    </row>
    <row r="1600">
      <c r="A1600" s="3">
        <v>44809.583333333336</v>
      </c>
      <c r="B1600" s="1">
        <v>251.79</v>
      </c>
      <c r="C1600" s="1">
        <v>249.47221</v>
      </c>
      <c r="D1600" s="1">
        <v>0.00929077431109462</v>
      </c>
      <c r="E1600" s="2">
        <f t="shared" si="1"/>
        <v>0.04765704366</v>
      </c>
    </row>
    <row r="1601">
      <c r="A1601" s="3">
        <v>44809.625</v>
      </c>
      <c r="B1601" s="1">
        <v>250.06</v>
      </c>
      <c r="C1601" s="1">
        <v>250.00655</v>
      </c>
      <c r="D1601" s="1">
        <v>2.13794398586749E-4</v>
      </c>
      <c r="E1601" s="2">
        <f t="shared" si="1"/>
        <v>0.0454714904</v>
      </c>
    </row>
    <row r="1602">
      <c r="A1602" s="3">
        <v>44809.666666666664</v>
      </c>
      <c r="B1602" s="1">
        <v>251.81</v>
      </c>
      <c r="C1602" s="1">
        <v>249.63589</v>
      </c>
      <c r="D1602" s="1">
        <v>0.00870912431702033</v>
      </c>
      <c r="E1602" s="2">
        <f t="shared" si="1"/>
        <v>0.04484079048</v>
      </c>
    </row>
    <row r="1603">
      <c r="A1603" s="3">
        <v>44809.708333333336</v>
      </c>
      <c r="B1603" s="1">
        <v>258.59</v>
      </c>
      <c r="C1603" s="1">
        <v>249.24627</v>
      </c>
      <c r="D1603" s="1">
        <v>0.0374879431495603</v>
      </c>
      <c r="E1603" s="2">
        <f t="shared" si="1"/>
        <v>0.0460290949</v>
      </c>
    </row>
    <row r="1604">
      <c r="A1604" s="3">
        <v>44809.75</v>
      </c>
      <c r="B1604" s="1">
        <v>262.7</v>
      </c>
      <c r="C1604" s="1">
        <v>249.22218</v>
      </c>
      <c r="D1604" s="1">
        <v>0.0540795365805723</v>
      </c>
      <c r="E1604" s="2">
        <f t="shared" si="1"/>
        <v>0.04661720511</v>
      </c>
    </row>
    <row r="1605">
      <c r="A1605" s="3">
        <v>44809.791666666664</v>
      </c>
      <c r="B1605" s="1">
        <v>266.67</v>
      </c>
      <c r="C1605" s="1">
        <v>250.36718</v>
      </c>
      <c r="D1605" s="1">
        <v>0.0651156433522957</v>
      </c>
      <c r="E1605" s="2">
        <f t="shared" si="1"/>
        <v>0.04699080284</v>
      </c>
    </row>
    <row r="1606">
      <c r="A1606" s="3">
        <v>44809.833333333336</v>
      </c>
      <c r="B1606" s="1">
        <v>271.08</v>
      </c>
      <c r="C1606" s="1">
        <v>251.66985</v>
      </c>
      <c r="D1606" s="1">
        <v>0.0771254482807534</v>
      </c>
      <c r="E1606" s="2">
        <f t="shared" si="1"/>
        <v>0.04824944772</v>
      </c>
    </row>
    <row r="1607">
      <c r="A1607" s="3">
        <v>44809.875</v>
      </c>
      <c r="B1607" s="1">
        <v>269.41</v>
      </c>
      <c r="C1607" s="1">
        <v>252.8906</v>
      </c>
      <c r="D1607" s="1">
        <v>0.065322317239154</v>
      </c>
      <c r="E1607" s="2">
        <f t="shared" si="1"/>
        <v>0.05084719767</v>
      </c>
    </row>
    <row r="1608">
      <c r="A1608" s="3">
        <v>44809.916666666664</v>
      </c>
      <c r="B1608" s="1">
        <v>257.82</v>
      </c>
      <c r="C1608" s="1">
        <v>253.24244</v>
      </c>
      <c r="D1608" s="1">
        <v>0.0180758011966714</v>
      </c>
      <c r="E1608" s="2">
        <f t="shared" si="1"/>
        <v>0.05151571411</v>
      </c>
    </row>
    <row r="1609">
      <c r="A1609" s="3">
        <v>44809.958333333336</v>
      </c>
      <c r="B1609" s="1">
        <v>261.71</v>
      </c>
      <c r="C1609" s="1">
        <v>252.02968</v>
      </c>
      <c r="D1609" s="1">
        <v>0.0384094444749521</v>
      </c>
      <c r="E1609" s="2">
        <f t="shared" si="1"/>
        <v>0.05292915373</v>
      </c>
    </row>
    <row r="1610">
      <c r="A1610" s="3">
        <v>44810.0</v>
      </c>
      <c r="B1610" s="1">
        <v>261.04</v>
      </c>
      <c r="C1610" s="1">
        <v>260.18307</v>
      </c>
      <c r="D1610" s="1">
        <v>0.00329356556520004</v>
      </c>
      <c r="E1610" s="2">
        <f t="shared" si="1"/>
        <v>0.05222819853</v>
      </c>
    </row>
    <row r="1611">
      <c r="A1611" s="3">
        <v>44810.041666666664</v>
      </c>
      <c r="B1611" s="1">
        <v>268.27</v>
      </c>
      <c r="C1611" s="1">
        <v>256.11265</v>
      </c>
      <c r="D1611" s="1">
        <v>0.0474687603287069</v>
      </c>
      <c r="E1611" s="2">
        <f t="shared" si="1"/>
        <v>0.0507746162</v>
      </c>
    </row>
    <row r="1612">
      <c r="A1612" s="3">
        <v>44810.083333333336</v>
      </c>
      <c r="B1612" s="1">
        <v>266.54</v>
      </c>
      <c r="C1612" s="1">
        <v>250.83719</v>
      </c>
      <c r="D1612" s="1">
        <v>0.0626016022584212</v>
      </c>
      <c r="E1612" s="2">
        <f t="shared" si="1"/>
        <v>0.04794020815</v>
      </c>
    </row>
    <row r="1613">
      <c r="A1613" s="3">
        <v>44810.125</v>
      </c>
      <c r="B1613" s="1">
        <v>255.12</v>
      </c>
      <c r="C1613" s="1">
        <v>243.47101</v>
      </c>
      <c r="D1613" s="1">
        <v>0.047845490927236</v>
      </c>
      <c r="E1613" s="2">
        <f t="shared" si="1"/>
        <v>0.04538223118</v>
      </c>
    </row>
    <row r="1614">
      <c r="A1614" s="3">
        <v>44810.166666666664</v>
      </c>
      <c r="B1614" s="1">
        <v>245.77</v>
      </c>
      <c r="C1614" s="1">
        <v>237.4539</v>
      </c>
      <c r="D1614" s="1">
        <v>0.0350219558406916</v>
      </c>
      <c r="E1614" s="2">
        <f t="shared" si="1"/>
        <v>0.04198906801</v>
      </c>
    </row>
    <row r="1615">
      <c r="A1615" s="3">
        <v>44810.208333333336</v>
      </c>
      <c r="B1615" s="1">
        <v>236.86</v>
      </c>
      <c r="C1615" s="1">
        <v>234.4878</v>
      </c>
      <c r="D1615" s="1">
        <v>0.0101165177889852</v>
      </c>
      <c r="E1615" s="2">
        <f t="shared" si="1"/>
        <v>0.03630443674</v>
      </c>
    </row>
    <row r="1616">
      <c r="A1616" s="3">
        <v>44810.25</v>
      </c>
      <c r="B1616" s="1">
        <v>231.53</v>
      </c>
      <c r="C1616" s="1">
        <v>232.363</v>
      </c>
      <c r="D1616" s="1">
        <v>0.00358490809638366</v>
      </c>
      <c r="E1616" s="2">
        <f t="shared" si="1"/>
        <v>0.03124139381</v>
      </c>
    </row>
    <row r="1617">
      <c r="A1617" s="3">
        <v>44810.291666666664</v>
      </c>
      <c r="B1617" s="1">
        <v>230.77</v>
      </c>
      <c r="C1617" s="1">
        <v>232.18954</v>
      </c>
      <c r="D1617" s="1">
        <v>0.00611371209917545</v>
      </c>
      <c r="E1617" s="2">
        <f t="shared" si="1"/>
        <v>0.02857255448</v>
      </c>
    </row>
    <row r="1618">
      <c r="A1618" s="3">
        <v>44810.333333333336</v>
      </c>
      <c r="B1618" s="1">
        <v>230.69</v>
      </c>
      <c r="C1618" s="1">
        <v>233.96471</v>
      </c>
      <c r="D1618" s="1">
        <v>0.0139965980339513</v>
      </c>
      <c r="E1618" s="2">
        <f t="shared" si="1"/>
        <v>0.02761655363</v>
      </c>
    </row>
    <row r="1619">
      <c r="A1619" s="3">
        <v>44810.375</v>
      </c>
      <c r="B1619" s="1">
        <v>232.75</v>
      </c>
      <c r="C1619" s="1">
        <v>237.96822</v>
      </c>
      <c r="D1619" s="1">
        <v>0.0219282221802558</v>
      </c>
      <c r="E1619" s="2">
        <f t="shared" si="1"/>
        <v>0.02803681017</v>
      </c>
    </row>
    <row r="1620">
      <c r="A1620" s="3">
        <v>44810.416666666664</v>
      </c>
      <c r="B1620" s="1">
        <v>235.57</v>
      </c>
      <c r="C1620" s="1">
        <v>243.25469</v>
      </c>
      <c r="D1620" s="1">
        <v>0.0315911278010714</v>
      </c>
      <c r="E1620" s="2">
        <f t="shared" si="1"/>
        <v>0.02915450003</v>
      </c>
    </row>
    <row r="1621">
      <c r="A1621" s="3">
        <v>44810.458333333336</v>
      </c>
      <c r="B1621" s="1">
        <v>243.2</v>
      </c>
      <c r="C1621" s="1">
        <v>249.81065</v>
      </c>
      <c r="D1621" s="1">
        <v>0.026462642805661</v>
      </c>
      <c r="E1621" s="2">
        <f t="shared" si="1"/>
        <v>0.02983850459</v>
      </c>
    </row>
    <row r="1622">
      <c r="A1622" s="3">
        <v>44810.5</v>
      </c>
      <c r="B1622" s="1">
        <v>255.58</v>
      </c>
      <c r="C1622" s="1">
        <v>254.51841</v>
      </c>
      <c r="D1622" s="1">
        <v>0.00417097529408589</v>
      </c>
      <c r="E1622" s="2">
        <f t="shared" si="1"/>
        <v>0.02950464118</v>
      </c>
    </row>
    <row r="1623">
      <c r="A1623" s="3">
        <v>44810.541666666664</v>
      </c>
      <c r="B1623" s="1">
        <v>256.11</v>
      </c>
      <c r="C1623" s="1">
        <v>257.99295</v>
      </c>
      <c r="D1623" s="1">
        <v>0.00729845524848641</v>
      </c>
      <c r="E1623" s="2">
        <f t="shared" si="1"/>
        <v>0.0289718484</v>
      </c>
    </row>
    <row r="1624">
      <c r="A1624" s="3">
        <v>44810.583333333336</v>
      </c>
      <c r="B1624" s="1">
        <v>255.18</v>
      </c>
      <c r="C1624" s="1">
        <v>260.33416</v>
      </c>
      <c r="D1624" s="1">
        <v>0.0197982469914819</v>
      </c>
      <c r="E1624" s="2">
        <f t="shared" si="1"/>
        <v>0.02940965976</v>
      </c>
    </row>
    <row r="1625">
      <c r="A1625" s="3">
        <v>44810.625</v>
      </c>
      <c r="B1625" s="1">
        <v>258.79</v>
      </c>
      <c r="C1625" s="1">
        <v>260.8477</v>
      </c>
      <c r="D1625" s="1">
        <v>0.00788851118871262</v>
      </c>
      <c r="E1625" s="2">
        <f t="shared" si="1"/>
        <v>0.02972943963</v>
      </c>
    </row>
    <row r="1626">
      <c r="A1626" s="3">
        <v>44810.666666666664</v>
      </c>
      <c r="B1626" s="1">
        <v>256.9</v>
      </c>
      <c r="C1626" s="1">
        <v>259.75678</v>
      </c>
      <c r="D1626" s="1">
        <v>0.0109979035003437</v>
      </c>
      <c r="E1626" s="2">
        <f t="shared" si="1"/>
        <v>0.02982480543</v>
      </c>
    </row>
    <row r="1627">
      <c r="A1627" s="3">
        <v>44810.708333333336</v>
      </c>
      <c r="B1627" s="1">
        <v>255.86</v>
      </c>
      <c r="C1627" s="1">
        <v>258.53802</v>
      </c>
      <c r="D1627" s="1">
        <v>0.0103583217663692</v>
      </c>
      <c r="E1627" s="2">
        <f t="shared" si="1"/>
        <v>0.02869440453</v>
      </c>
    </row>
    <row r="1628">
      <c r="A1628" s="3">
        <v>44810.75</v>
      </c>
      <c r="B1628" s="1">
        <v>256.31</v>
      </c>
      <c r="C1628" s="1">
        <v>257.65747</v>
      </c>
      <c r="D1628" s="1">
        <v>0.00522969506764149</v>
      </c>
      <c r="E1628" s="2">
        <f t="shared" si="1"/>
        <v>0.02665899447</v>
      </c>
    </row>
    <row r="1629">
      <c r="A1629" s="3">
        <v>44810.791666666664</v>
      </c>
      <c r="B1629" s="1">
        <v>257.43</v>
      </c>
      <c r="C1629" s="1">
        <v>258.24344</v>
      </c>
      <c r="D1629" s="1">
        <v>0.00314989608254914</v>
      </c>
      <c r="E1629" s="2">
        <f t="shared" si="1"/>
        <v>0.02407708834</v>
      </c>
    </row>
    <row r="1630">
      <c r="A1630" s="3">
        <v>44810.833333333336</v>
      </c>
      <c r="B1630" s="1">
        <v>251.74</v>
      </c>
      <c r="C1630" s="1">
        <v>258.59604</v>
      </c>
      <c r="D1630" s="1">
        <v>0.0265125482973366</v>
      </c>
      <c r="E1630" s="2">
        <f t="shared" si="1"/>
        <v>0.0219682175</v>
      </c>
    </row>
    <row r="1631">
      <c r="A1631" s="3">
        <v>44810.875</v>
      </c>
      <c r="B1631" s="1">
        <v>253.35</v>
      </c>
      <c r="C1631" s="1">
        <v>258.96595</v>
      </c>
      <c r="D1631" s="1">
        <v>0.0216860556378165</v>
      </c>
      <c r="E1631" s="2">
        <f t="shared" si="1"/>
        <v>0.02015003994</v>
      </c>
    </row>
    <row r="1632">
      <c r="A1632" s="3">
        <v>44810.916666666664</v>
      </c>
      <c r="B1632" s="1">
        <v>253.16</v>
      </c>
      <c r="C1632" s="1">
        <v>259.45005</v>
      </c>
      <c r="D1632" s="1">
        <v>0.0242437802575099</v>
      </c>
      <c r="E1632" s="2">
        <f t="shared" si="1"/>
        <v>0.02040703906</v>
      </c>
    </row>
    <row r="1633">
      <c r="A1633" s="3">
        <v>44810.958333333336</v>
      </c>
      <c r="B1633" s="1">
        <v>251.4</v>
      </c>
      <c r="C1633" s="1">
        <v>259.32</v>
      </c>
      <c r="D1633" s="1">
        <v>0.0305414160111059</v>
      </c>
      <c r="E1633" s="2">
        <f t="shared" si="1"/>
        <v>0.02007920454</v>
      </c>
    </row>
    <row r="1634">
      <c r="A1634" s="3">
        <v>44811.0</v>
      </c>
      <c r="B1634" s="1">
        <v>259.27</v>
      </c>
      <c r="C1634" s="1">
        <v>250.67726</v>
      </c>
      <c r="D1634" s="1">
        <v>0.0342780992579861</v>
      </c>
      <c r="E1634" s="2">
        <f t="shared" si="1"/>
        <v>0.02137022678</v>
      </c>
    </row>
    <row r="1635">
      <c r="A1635" s="3">
        <v>44811.041666666664</v>
      </c>
      <c r="B1635" s="1">
        <v>262.64</v>
      </c>
      <c r="C1635" s="1">
        <v>249.30774</v>
      </c>
      <c r="D1635" s="1">
        <v>0.0534771202851543</v>
      </c>
      <c r="E1635" s="2">
        <f t="shared" si="1"/>
        <v>0.02162057511</v>
      </c>
    </row>
    <row r="1636">
      <c r="A1636" s="3">
        <v>44811.083333333336</v>
      </c>
      <c r="B1636" s="1">
        <v>254.87</v>
      </c>
      <c r="C1636" s="1">
        <v>245.87084</v>
      </c>
      <c r="D1636" s="1">
        <v>0.036601168320733</v>
      </c>
      <c r="E1636" s="2">
        <f t="shared" si="1"/>
        <v>0.0205372237</v>
      </c>
    </row>
    <row r="1637">
      <c r="A1637" s="3">
        <v>44811.125</v>
      </c>
      <c r="B1637" s="1">
        <v>245.29</v>
      </c>
      <c r="C1637" s="1">
        <v>239.76037</v>
      </c>
      <c r="D1637" s="1">
        <v>0.0230631525969033</v>
      </c>
      <c r="E1637" s="2">
        <f t="shared" si="1"/>
        <v>0.01950462627</v>
      </c>
    </row>
    <row r="1638">
      <c r="A1638" s="3">
        <v>44811.166666666664</v>
      </c>
      <c r="B1638" s="1">
        <v>235.12</v>
      </c>
      <c r="C1638" s="1">
        <v>233.03165</v>
      </c>
      <c r="D1638" s="1">
        <v>0.00896165821252173</v>
      </c>
      <c r="E1638" s="2">
        <f t="shared" si="1"/>
        <v>0.01841878053</v>
      </c>
    </row>
    <row r="1639">
      <c r="A1639" s="3">
        <v>44811.208333333336</v>
      </c>
      <c r="B1639" s="1">
        <v>227.44</v>
      </c>
      <c r="C1639" s="1">
        <v>226.94908</v>
      </c>
      <c r="D1639" s="1">
        <v>0.00216312839866981</v>
      </c>
      <c r="E1639" s="2">
        <f t="shared" si="1"/>
        <v>0.01808738931</v>
      </c>
    </row>
    <row r="1640">
      <c r="A1640" s="3">
        <v>44811.25</v>
      </c>
      <c r="B1640" s="1">
        <v>227.61</v>
      </c>
      <c r="C1640" s="1">
        <v>221.22976</v>
      </c>
      <c r="D1640" s="1">
        <v>0.0288398812167043</v>
      </c>
      <c r="E1640" s="2">
        <f t="shared" si="1"/>
        <v>0.01913967986</v>
      </c>
    </row>
    <row r="1641">
      <c r="A1641" s="3">
        <v>44811.291666666664</v>
      </c>
      <c r="B1641" s="1">
        <v>225.61</v>
      </c>
      <c r="C1641" s="1">
        <v>216.77352</v>
      </c>
      <c r="D1641" s="1">
        <v>0.0407636504680093</v>
      </c>
      <c r="E1641" s="2">
        <f t="shared" si="1"/>
        <v>0.02058342729</v>
      </c>
    </row>
    <row r="1642">
      <c r="A1642" s="3">
        <v>44811.333333333336</v>
      </c>
      <c r="B1642" s="1">
        <v>226.55</v>
      </c>
      <c r="C1642" s="1">
        <v>214.92247</v>
      </c>
      <c r="D1642" s="1">
        <v>0.0541010439718099</v>
      </c>
      <c r="E1642" s="2">
        <f t="shared" si="1"/>
        <v>0.02225444587</v>
      </c>
    </row>
    <row r="1643">
      <c r="A1643" s="3">
        <v>44811.375</v>
      </c>
      <c r="B1643" s="1">
        <v>223.89</v>
      </c>
      <c r="C1643" s="1">
        <v>216.45276</v>
      </c>
      <c r="D1643" s="1">
        <v>0.0343596450329391</v>
      </c>
      <c r="E1643" s="2">
        <f t="shared" si="1"/>
        <v>0.02277242182</v>
      </c>
    </row>
    <row r="1644">
      <c r="A1644" s="3">
        <v>44811.416666666664</v>
      </c>
      <c r="B1644" s="1">
        <v>232.39</v>
      </c>
      <c r="C1644" s="1">
        <v>221.19628</v>
      </c>
      <c r="D1644" s="1">
        <v>0.0506053718444088</v>
      </c>
      <c r="E1644" s="2">
        <f t="shared" si="1"/>
        <v>0.02356468199</v>
      </c>
    </row>
    <row r="1645">
      <c r="A1645" s="3">
        <v>44811.458333333336</v>
      </c>
      <c r="B1645" s="1">
        <v>244.31</v>
      </c>
      <c r="C1645" s="1">
        <v>228.51204</v>
      </c>
      <c r="D1645" s="1">
        <v>0.0691340377513586</v>
      </c>
      <c r="E1645" s="2">
        <f t="shared" si="1"/>
        <v>0.02534265678</v>
      </c>
    </row>
    <row r="1646">
      <c r="A1646" s="3">
        <v>44811.5</v>
      </c>
      <c r="B1646" s="1">
        <v>249.06</v>
      </c>
      <c r="C1646" s="1">
        <v>235.04553</v>
      </c>
      <c r="D1646" s="1">
        <v>0.0596244906252843</v>
      </c>
      <c r="E1646" s="2">
        <f t="shared" si="1"/>
        <v>0.02765321992</v>
      </c>
    </row>
    <row r="1647">
      <c r="A1647" s="3">
        <v>44811.541666666664</v>
      </c>
      <c r="B1647" s="1">
        <v>247.62</v>
      </c>
      <c r="C1647" s="1">
        <v>240.28451</v>
      </c>
      <c r="D1647" s="1">
        <v>0.0305283515778857</v>
      </c>
      <c r="E1647" s="2">
        <f t="shared" si="1"/>
        <v>0.02862113227</v>
      </c>
    </row>
    <row r="1648">
      <c r="A1648" s="3">
        <v>44811.583333333336</v>
      </c>
      <c r="B1648" s="1">
        <v>246.69</v>
      </c>
      <c r="C1648" s="1">
        <v>243.56978</v>
      </c>
      <c r="D1648" s="1">
        <v>0.0128103740948486</v>
      </c>
      <c r="E1648" s="2">
        <f t="shared" si="1"/>
        <v>0.02832997089</v>
      </c>
    </row>
    <row r="1649">
      <c r="A1649" s="3">
        <v>44811.625</v>
      </c>
      <c r="B1649" s="1">
        <v>245.36</v>
      </c>
      <c r="C1649" s="1">
        <v>244.91209</v>
      </c>
      <c r="D1649" s="1">
        <v>0.00182886030656962</v>
      </c>
      <c r="E1649" s="2">
        <f t="shared" si="1"/>
        <v>0.02807748544</v>
      </c>
    </row>
    <row r="1650">
      <c r="A1650" s="3">
        <v>44811.666666666664</v>
      </c>
      <c r="B1650" s="1">
        <v>245.01</v>
      </c>
      <c r="C1650" s="1">
        <v>244.64391</v>
      </c>
      <c r="D1650" s="1">
        <v>0.00149641983730551</v>
      </c>
      <c r="E1650" s="2">
        <f t="shared" si="1"/>
        <v>0.02768159029</v>
      </c>
    </row>
    <row r="1651">
      <c r="A1651" s="3">
        <v>44811.708333333336</v>
      </c>
      <c r="B1651" s="1">
        <v>247.83</v>
      </c>
      <c r="C1651" s="1">
        <v>244.56153</v>
      </c>
      <c r="D1651" s="1">
        <v>0.0133646121693792</v>
      </c>
      <c r="E1651" s="2">
        <f t="shared" si="1"/>
        <v>0.02780685239</v>
      </c>
    </row>
    <row r="1652">
      <c r="A1652" s="3">
        <v>44811.75</v>
      </c>
      <c r="B1652" s="1">
        <v>248.39</v>
      </c>
      <c r="C1652" s="1">
        <v>244.78313</v>
      </c>
      <c r="D1652" s="1">
        <v>0.0147349615147089</v>
      </c>
      <c r="E1652" s="2">
        <f t="shared" si="1"/>
        <v>0.02820290516</v>
      </c>
    </row>
    <row r="1653">
      <c r="A1653" s="3">
        <v>44811.791666666664</v>
      </c>
      <c r="B1653" s="1">
        <v>250.09</v>
      </c>
      <c r="C1653" s="1">
        <v>246.20711</v>
      </c>
      <c r="D1653" s="1">
        <v>0.0157708280642261</v>
      </c>
      <c r="E1653" s="2">
        <f t="shared" si="1"/>
        <v>0.02872877732</v>
      </c>
    </row>
    <row r="1654">
      <c r="A1654" s="3">
        <v>44811.833333333336</v>
      </c>
      <c r="B1654" s="1">
        <v>254.71</v>
      </c>
      <c r="C1654" s="1">
        <v>247.08344</v>
      </c>
      <c r="D1654" s="1">
        <v>0.0308663340610767</v>
      </c>
      <c r="E1654" s="2">
        <f t="shared" si="1"/>
        <v>0.02891018506</v>
      </c>
    </row>
    <row r="1655">
      <c r="A1655" s="3">
        <v>44811.875</v>
      </c>
      <c r="B1655" s="1">
        <v>249.79</v>
      </c>
      <c r="C1655" s="1">
        <v>247.34084</v>
      </c>
      <c r="D1655" s="1">
        <v>0.00990196362234399</v>
      </c>
      <c r="E1655" s="2">
        <f t="shared" si="1"/>
        <v>0.02841918123</v>
      </c>
    </row>
    <row r="1656">
      <c r="A1656" s="3">
        <v>44811.916666666664</v>
      </c>
      <c r="B1656" s="1">
        <v>246.22</v>
      </c>
      <c r="C1656" s="1">
        <v>247.44195</v>
      </c>
      <c r="D1656" s="1">
        <v>0.00493832998002154</v>
      </c>
      <c r="E1656" s="2">
        <f t="shared" si="1"/>
        <v>0.02761478747</v>
      </c>
    </row>
    <row r="1657">
      <c r="A1657" s="3">
        <v>44811.958333333336</v>
      </c>
      <c r="B1657" s="1">
        <v>252.14</v>
      </c>
      <c r="C1657" s="1">
        <v>247.72126</v>
      </c>
      <c r="D1657" s="1">
        <v>0.0178375485414533</v>
      </c>
      <c r="E1657" s="2">
        <f t="shared" si="1"/>
        <v>0.02708545966</v>
      </c>
    </row>
    <row r="1658">
      <c r="A1658" s="3">
        <v>44812.0</v>
      </c>
      <c r="B1658" s="1">
        <v>264.0</v>
      </c>
      <c r="C1658" s="1">
        <v>251.80097</v>
      </c>
      <c r="D1658" s="1">
        <v>0.048447112812949</v>
      </c>
      <c r="E1658" s="2">
        <f t="shared" si="1"/>
        <v>0.02767583522</v>
      </c>
    </row>
    <row r="1659">
      <c r="A1659" s="3">
        <v>44812.041666666664</v>
      </c>
      <c r="B1659" s="1">
        <v>265.75</v>
      </c>
      <c r="C1659" s="1">
        <v>248.22853</v>
      </c>
      <c r="D1659" s="1">
        <v>0.0705860442391533</v>
      </c>
      <c r="E1659" s="2">
        <f t="shared" si="1"/>
        <v>0.02838870705</v>
      </c>
    </row>
    <row r="1660">
      <c r="A1660" s="3">
        <v>44812.083333333336</v>
      </c>
      <c r="B1660" s="1">
        <v>258.91</v>
      </c>
      <c r="C1660" s="1">
        <v>242.67449</v>
      </c>
      <c r="D1660" s="1">
        <v>0.0669024173080575</v>
      </c>
      <c r="E1660" s="2">
        <f t="shared" si="1"/>
        <v>0.02965125909</v>
      </c>
    </row>
    <row r="1661">
      <c r="A1661" s="3">
        <v>44812.125</v>
      </c>
      <c r="B1661" s="1">
        <v>245.23</v>
      </c>
      <c r="C1661" s="1">
        <v>235.03372</v>
      </c>
      <c r="D1661" s="1">
        <v>0.0433822006476347</v>
      </c>
      <c r="E1661" s="2">
        <f t="shared" si="1"/>
        <v>0.0304978861</v>
      </c>
    </row>
    <row r="1662">
      <c r="A1662" s="3">
        <v>44812.166666666664</v>
      </c>
      <c r="B1662" s="1">
        <v>232.54</v>
      </c>
      <c r="C1662" s="1">
        <v>227.77349</v>
      </c>
      <c r="D1662" s="1">
        <v>0.0209265353926832</v>
      </c>
      <c r="E1662" s="2">
        <f t="shared" si="1"/>
        <v>0.03099642264</v>
      </c>
    </row>
    <row r="1663">
      <c r="A1663" s="3">
        <v>44812.208333333336</v>
      </c>
      <c r="B1663" s="1">
        <v>215.01</v>
      </c>
      <c r="C1663" s="1">
        <v>222.82085</v>
      </c>
      <c r="D1663" s="1">
        <v>0.0350543945954789</v>
      </c>
      <c r="E1663" s="2">
        <f t="shared" si="1"/>
        <v>0.03236689207</v>
      </c>
    </row>
    <row r="1664">
      <c r="A1664" s="3">
        <v>44812.25</v>
      </c>
      <c r="B1664" s="1">
        <v>211.6</v>
      </c>
      <c r="C1664" s="1">
        <v>219.2061</v>
      </c>
      <c r="D1664" s="1">
        <v>0.0346983957107032</v>
      </c>
      <c r="E1664" s="2">
        <f t="shared" si="1"/>
        <v>0.03261099684</v>
      </c>
    </row>
    <row r="1665">
      <c r="A1665" s="3">
        <v>44812.291666666664</v>
      </c>
      <c r="B1665" s="1">
        <v>207.64</v>
      </c>
      <c r="C1665" s="1">
        <v>217.73765</v>
      </c>
      <c r="D1665" s="1">
        <v>0.0463753053273056</v>
      </c>
      <c r="E1665" s="2">
        <f t="shared" si="1"/>
        <v>0.03284481579</v>
      </c>
    </row>
    <row r="1666">
      <c r="A1666" s="3">
        <v>44812.333333333336</v>
      </c>
      <c r="B1666" s="1">
        <v>207.04</v>
      </c>
      <c r="C1666" s="1">
        <v>218.84646</v>
      </c>
      <c r="D1666" s="1">
        <v>0.0539485993970385</v>
      </c>
      <c r="E1666" s="2">
        <f t="shared" si="1"/>
        <v>0.03283846394</v>
      </c>
    </row>
    <row r="1667">
      <c r="A1667" s="3">
        <v>44812.375</v>
      </c>
      <c r="B1667" s="1">
        <v>205.47</v>
      </c>
      <c r="C1667" s="1">
        <v>222.74955</v>
      </c>
      <c r="D1667" s="1">
        <v>0.0775738940886749</v>
      </c>
      <c r="E1667" s="2">
        <f t="shared" si="1"/>
        <v>0.03463905765</v>
      </c>
    </row>
    <row r="1668">
      <c r="A1668" s="3">
        <v>44812.416666666664</v>
      </c>
      <c r="B1668" s="1">
        <v>211.48</v>
      </c>
      <c r="C1668" s="1">
        <v>228.53492</v>
      </c>
      <c r="D1668" s="1">
        <v>0.074627194828694</v>
      </c>
      <c r="E1668" s="2">
        <f t="shared" si="1"/>
        <v>0.03563996694</v>
      </c>
    </row>
    <row r="1669">
      <c r="A1669" s="3">
        <v>44812.458333333336</v>
      </c>
      <c r="B1669" s="1">
        <v>228.44</v>
      </c>
      <c r="C1669" s="1">
        <v>235.71714</v>
      </c>
      <c r="D1669" s="1">
        <v>0.0308723413155275</v>
      </c>
      <c r="E1669" s="2">
        <f t="shared" si="1"/>
        <v>0.03404572959</v>
      </c>
    </row>
    <row r="1670">
      <c r="A1670" s="3">
        <v>44812.5</v>
      </c>
      <c r="B1670" s="1">
        <v>233.9</v>
      </c>
      <c r="C1670" s="1">
        <v>241.14443</v>
      </c>
      <c r="D1670" s="1">
        <v>0.0300418715870816</v>
      </c>
      <c r="E1670" s="2">
        <f t="shared" si="1"/>
        <v>0.03281312046</v>
      </c>
    </row>
    <row r="1671">
      <c r="A1671" s="3">
        <v>44812.541666666664</v>
      </c>
      <c r="B1671" s="1">
        <v>235.12</v>
      </c>
      <c r="C1671" s="1">
        <v>244.95172</v>
      </c>
      <c r="D1671" s="1">
        <v>0.0401373789087906</v>
      </c>
      <c r="E1671" s="2">
        <f t="shared" si="1"/>
        <v>0.0332134966</v>
      </c>
    </row>
    <row r="1672">
      <c r="A1672" s="3">
        <v>44812.583333333336</v>
      </c>
      <c r="B1672" s="1">
        <v>232.87</v>
      </c>
      <c r="C1672" s="1">
        <v>246.96601</v>
      </c>
      <c r="D1672" s="1">
        <v>0.0570767208005668</v>
      </c>
      <c r="E1672" s="2">
        <f t="shared" si="1"/>
        <v>0.03505792771</v>
      </c>
    </row>
    <row r="1673">
      <c r="A1673" s="3">
        <v>44812.625</v>
      </c>
      <c r="B1673" s="1">
        <v>232.28</v>
      </c>
      <c r="C1673" s="1">
        <v>247.5585</v>
      </c>
      <c r="D1673" s="1">
        <v>0.0617167255416396</v>
      </c>
      <c r="E1673" s="2">
        <f t="shared" si="1"/>
        <v>0.03755325543</v>
      </c>
    </row>
    <row r="1674">
      <c r="A1674" s="3">
        <v>44812.666666666664</v>
      </c>
      <c r="B1674" s="1">
        <v>232.57</v>
      </c>
      <c r="C1674" s="1">
        <v>247.06055</v>
      </c>
      <c r="D1674" s="1">
        <v>0.0586518163259978</v>
      </c>
      <c r="E1674" s="2">
        <f t="shared" si="1"/>
        <v>0.03993473028</v>
      </c>
    </row>
    <row r="1675">
      <c r="A1675" s="3">
        <v>44812.708333333336</v>
      </c>
      <c r="B1675" s="1">
        <v>231.71</v>
      </c>
      <c r="C1675" s="1">
        <v>246.76148</v>
      </c>
      <c r="D1675" s="1">
        <v>0.0609960679438298</v>
      </c>
      <c r="E1675" s="2">
        <f t="shared" si="1"/>
        <v>0.04191937427</v>
      </c>
    </row>
    <row r="1676">
      <c r="A1676" s="3">
        <v>44812.75</v>
      </c>
      <c r="B1676" s="1">
        <v>235.14</v>
      </c>
      <c r="C1676" s="1">
        <v>246.98851</v>
      </c>
      <c r="D1676" s="1">
        <v>0.0479719076810496</v>
      </c>
      <c r="E1676" s="2">
        <f t="shared" si="1"/>
        <v>0.04330424703</v>
      </c>
    </row>
    <row r="1677">
      <c r="A1677" s="3">
        <v>44812.791666666664</v>
      </c>
      <c r="B1677" s="1">
        <v>241.06</v>
      </c>
      <c r="C1677" s="1">
        <v>248.30296</v>
      </c>
      <c r="D1677" s="1">
        <v>0.0291698496063035</v>
      </c>
      <c r="E1677" s="2">
        <f t="shared" si="1"/>
        <v>0.04386253959</v>
      </c>
    </row>
    <row r="1678">
      <c r="A1678" s="3">
        <v>44812.833333333336</v>
      </c>
      <c r="B1678" s="1">
        <v>238.13</v>
      </c>
      <c r="C1678" s="1">
        <v>248.98539</v>
      </c>
      <c r="D1678" s="1">
        <v>0.0435985019040675</v>
      </c>
      <c r="E1678" s="2">
        <f t="shared" si="1"/>
        <v>0.04439304659</v>
      </c>
    </row>
    <row r="1679">
      <c r="A1679" s="3">
        <v>44812.875</v>
      </c>
      <c r="B1679" s="1">
        <v>246.73</v>
      </c>
      <c r="C1679" s="1">
        <v>249.21555</v>
      </c>
      <c r="D1679" s="1">
        <v>0.00997349483208418</v>
      </c>
      <c r="E1679" s="2">
        <f t="shared" si="1"/>
        <v>0.04439602705</v>
      </c>
    </row>
    <row r="1680">
      <c r="A1680" s="3">
        <v>44812.916666666664</v>
      </c>
      <c r="B1680" s="1">
        <v>250.17</v>
      </c>
      <c r="C1680" s="1">
        <v>249.11402</v>
      </c>
      <c r="D1680" s="1">
        <v>0.00423894247300885</v>
      </c>
      <c r="E1680" s="2">
        <f t="shared" si="1"/>
        <v>0.04436688591</v>
      </c>
    </row>
    <row r="1681">
      <c r="A1681" s="3">
        <v>44812.958333333336</v>
      </c>
      <c r="B1681" s="1">
        <v>251.3</v>
      </c>
      <c r="C1681" s="1">
        <v>248.69523</v>
      </c>
      <c r="D1681" s="1">
        <v>0.0104737433042041</v>
      </c>
      <c r="E1681" s="2">
        <f t="shared" si="1"/>
        <v>0.04406006069</v>
      </c>
    </row>
    <row r="1682">
      <c r="A1682" s="3">
        <v>44813.0</v>
      </c>
      <c r="B1682" s="1">
        <v>257.6</v>
      </c>
      <c r="C1682" s="1">
        <v>254.27212</v>
      </c>
      <c r="D1682" s="1">
        <v>0.0130878682255845</v>
      </c>
      <c r="E1682" s="2">
        <f t="shared" si="1"/>
        <v>0.04258675883</v>
      </c>
    </row>
    <row r="1683">
      <c r="A1683" s="3">
        <v>44813.041666666664</v>
      </c>
      <c r="B1683" s="1">
        <v>261.25</v>
      </c>
      <c r="C1683" s="1">
        <v>248.94544</v>
      </c>
      <c r="D1683" s="1">
        <v>0.0494267338256929</v>
      </c>
      <c r="E1683" s="2">
        <f t="shared" si="1"/>
        <v>0.0417051209</v>
      </c>
    </row>
    <row r="1684">
      <c r="A1684" s="3">
        <v>44813.083333333336</v>
      </c>
      <c r="B1684" s="1">
        <v>252.0</v>
      </c>
      <c r="C1684" s="1">
        <v>241.61617</v>
      </c>
      <c r="D1684" s="1">
        <v>0.0429765524385225</v>
      </c>
      <c r="E1684" s="2">
        <f t="shared" si="1"/>
        <v>0.04070820986</v>
      </c>
    </row>
    <row r="1685">
      <c r="A1685" s="3">
        <v>44813.125</v>
      </c>
      <c r="B1685" s="1">
        <v>243.82</v>
      </c>
      <c r="C1685" s="1">
        <v>232.37251</v>
      </c>
      <c r="D1685" s="1">
        <v>0.0492635294940868</v>
      </c>
      <c r="E1685" s="2">
        <f t="shared" si="1"/>
        <v>0.04095326523</v>
      </c>
    </row>
    <row r="1686">
      <c r="A1686" s="3">
        <v>44813.166666666664</v>
      </c>
      <c r="B1686" s="1">
        <v>234.13</v>
      </c>
      <c r="C1686" s="1">
        <v>224.32077</v>
      </c>
      <c r="D1686" s="1">
        <v>0.0437285856320838</v>
      </c>
      <c r="E1686" s="2">
        <f t="shared" si="1"/>
        <v>0.04190335066</v>
      </c>
    </row>
    <row r="1687">
      <c r="A1687" s="3">
        <v>44813.208333333336</v>
      </c>
      <c r="B1687" s="1">
        <v>226.19</v>
      </c>
      <c r="C1687" s="1">
        <v>219.65642</v>
      </c>
      <c r="D1687" s="1">
        <v>0.029744543774318</v>
      </c>
      <c r="E1687" s="2">
        <f t="shared" si="1"/>
        <v>0.04168210687</v>
      </c>
    </row>
    <row r="1688">
      <c r="A1688" s="3">
        <v>44813.25</v>
      </c>
      <c r="B1688" s="1">
        <v>219.33</v>
      </c>
      <c r="C1688" s="1">
        <v>217.10819</v>
      </c>
      <c r="D1688" s="1">
        <v>0.0102336535530972</v>
      </c>
      <c r="E1688" s="2">
        <f t="shared" si="1"/>
        <v>0.04066274262</v>
      </c>
    </row>
    <row r="1689">
      <c r="A1689" s="3">
        <v>44813.291666666664</v>
      </c>
      <c r="B1689" s="1">
        <v>213.02</v>
      </c>
      <c r="C1689" s="1">
        <v>217.47971</v>
      </c>
      <c r="D1689" s="1">
        <v>0.020506326774116</v>
      </c>
      <c r="E1689" s="2">
        <f t="shared" si="1"/>
        <v>0.03958486851</v>
      </c>
    </row>
    <row r="1690">
      <c r="A1690" s="3">
        <v>44813.333333333336</v>
      </c>
      <c r="B1690" s="1">
        <v>213.33</v>
      </c>
      <c r="C1690" s="1">
        <v>220.2661</v>
      </c>
      <c r="D1690" s="1">
        <v>0.0314896391228608</v>
      </c>
      <c r="E1690" s="2">
        <f t="shared" si="1"/>
        <v>0.0386490785</v>
      </c>
    </row>
    <row r="1691">
      <c r="A1691" s="3">
        <v>44813.375</v>
      </c>
      <c r="B1691" s="1">
        <v>214.08</v>
      </c>
      <c r="C1691" s="1">
        <v>225.34933</v>
      </c>
      <c r="D1691" s="1">
        <v>0.0500082693833613</v>
      </c>
      <c r="E1691" s="2">
        <f t="shared" si="1"/>
        <v>0.0375005108</v>
      </c>
    </row>
    <row r="1692">
      <c r="A1692" s="3">
        <v>44813.416666666664</v>
      </c>
      <c r="B1692" s="1">
        <v>218.29</v>
      </c>
      <c r="C1692" s="1">
        <v>231.7872</v>
      </c>
      <c r="D1692" s="1">
        <v>0.0582309980879014</v>
      </c>
      <c r="E1692" s="2">
        <f t="shared" si="1"/>
        <v>0.03681733594</v>
      </c>
    </row>
    <row r="1693">
      <c r="A1693" s="3">
        <v>44813.458333333336</v>
      </c>
      <c r="B1693" s="1">
        <v>235.06</v>
      </c>
      <c r="C1693" s="1">
        <v>238.76945</v>
      </c>
      <c r="D1693" s="1">
        <v>0.0155356977201229</v>
      </c>
      <c r="E1693" s="2">
        <f t="shared" si="1"/>
        <v>0.03617830912</v>
      </c>
    </row>
    <row r="1694">
      <c r="A1694" s="3">
        <v>44813.5</v>
      </c>
      <c r="B1694" s="1">
        <v>236.37</v>
      </c>
      <c r="C1694" s="1">
        <v>243.26232</v>
      </c>
      <c r="D1694" s="1">
        <v>0.0283328712806816</v>
      </c>
      <c r="E1694" s="2">
        <f t="shared" si="1"/>
        <v>0.03610710078</v>
      </c>
    </row>
    <row r="1695">
      <c r="A1695" s="3">
        <v>44813.541666666664</v>
      </c>
      <c r="B1695" s="1">
        <v>233.75</v>
      </c>
      <c r="C1695" s="1">
        <v>246.25698</v>
      </c>
      <c r="D1695" s="1">
        <v>0.0507883268933128</v>
      </c>
      <c r="E1695" s="2">
        <f t="shared" si="1"/>
        <v>0.03655089028</v>
      </c>
    </row>
    <row r="1696">
      <c r="A1696" s="3">
        <v>44813.583333333336</v>
      </c>
      <c r="B1696" s="1">
        <v>231.07</v>
      </c>
      <c r="C1696" s="1">
        <v>247.79274</v>
      </c>
      <c r="D1696" s="1">
        <v>0.0674868036892445</v>
      </c>
      <c r="E1696" s="2">
        <f t="shared" si="1"/>
        <v>0.03698464373</v>
      </c>
    </row>
    <row r="1697">
      <c r="A1697" s="3">
        <v>44813.625</v>
      </c>
      <c r="B1697" s="1">
        <v>225.94</v>
      </c>
      <c r="C1697" s="1">
        <v>248.19535</v>
      </c>
      <c r="D1697" s="1">
        <v>0.0896686823504146</v>
      </c>
      <c r="E1697" s="2">
        <f t="shared" si="1"/>
        <v>0.0381493086</v>
      </c>
    </row>
    <row r="1698">
      <c r="A1698" s="3">
        <v>44813.666666666664</v>
      </c>
      <c r="B1698" s="1">
        <v>229.6</v>
      </c>
      <c r="C1698" s="1">
        <v>247.57254</v>
      </c>
      <c r="D1698" s="1">
        <v>0.0725950462842123</v>
      </c>
      <c r="E1698" s="2">
        <f t="shared" si="1"/>
        <v>0.03873027651</v>
      </c>
    </row>
    <row r="1699">
      <c r="A1699" s="3">
        <v>44813.708333333336</v>
      </c>
      <c r="B1699" s="1">
        <v>235.25</v>
      </c>
      <c r="C1699" s="1">
        <v>247.32567</v>
      </c>
      <c r="D1699" s="1">
        <v>0.0488249763965058</v>
      </c>
      <c r="E1699" s="2">
        <f t="shared" si="1"/>
        <v>0.0382231477</v>
      </c>
    </row>
    <row r="1700">
      <c r="A1700" s="3">
        <v>44813.75</v>
      </c>
      <c r="B1700" s="1">
        <v>237.71</v>
      </c>
      <c r="C1700" s="1">
        <v>247.53964</v>
      </c>
      <c r="D1700" s="1">
        <v>0.0397093572568821</v>
      </c>
      <c r="E1700" s="2">
        <f t="shared" si="1"/>
        <v>0.03787887476</v>
      </c>
    </row>
    <row r="1701">
      <c r="A1701" s="3">
        <v>44813.791666666664</v>
      </c>
      <c r="B1701" s="1">
        <v>248.2</v>
      </c>
      <c r="C1701" s="1">
        <v>248.74529</v>
      </c>
      <c r="D1701" s="1">
        <v>0.0021921621108887</v>
      </c>
      <c r="E1701" s="2">
        <f t="shared" si="1"/>
        <v>0.03675480445</v>
      </c>
    </row>
    <row r="1702">
      <c r="A1702" s="3">
        <v>44813.833333333336</v>
      </c>
      <c r="B1702" s="1">
        <v>248.37</v>
      </c>
      <c r="C1702" s="1">
        <v>249.57272</v>
      </c>
      <c r="D1702" s="1">
        <v>0.00481911644830412</v>
      </c>
      <c r="E1702" s="2">
        <f t="shared" si="1"/>
        <v>0.03513899672</v>
      </c>
    </row>
    <row r="1703">
      <c r="A1703" s="3">
        <v>44813.875</v>
      </c>
      <c r="B1703" s="1">
        <v>251.76</v>
      </c>
      <c r="C1703" s="1">
        <v>250.152</v>
      </c>
      <c r="D1703" s="1">
        <v>0.00642809172023411</v>
      </c>
      <c r="E1703" s="2">
        <f t="shared" si="1"/>
        <v>0.03499127159</v>
      </c>
    </row>
    <row r="1704">
      <c r="A1704" s="3">
        <v>44813.916666666664</v>
      </c>
      <c r="B1704" s="1">
        <v>248.01</v>
      </c>
      <c r="C1704" s="1">
        <v>250.43639</v>
      </c>
      <c r="D1704" s="1">
        <v>0.00968864788379994</v>
      </c>
      <c r="E1704" s="2">
        <f t="shared" si="1"/>
        <v>0.03521834265</v>
      </c>
    </row>
    <row r="1705">
      <c r="A1705" s="3">
        <v>44813.958333333336</v>
      </c>
      <c r="B1705" s="1">
        <v>252.35</v>
      </c>
      <c r="C1705" s="1">
        <v>249.73756</v>
      </c>
      <c r="D1705" s="1">
        <v>0.0104607412677532</v>
      </c>
      <c r="E1705" s="2">
        <f t="shared" si="1"/>
        <v>0.0352178009</v>
      </c>
    </row>
    <row r="1706">
      <c r="A1706" s="3">
        <v>44814.0</v>
      </c>
      <c r="B1706" s="1">
        <v>258.29</v>
      </c>
      <c r="C1706" s="1">
        <v>255.38404</v>
      </c>
      <c r="D1706" s="1">
        <v>0.0113787846726836</v>
      </c>
      <c r="E1706" s="2">
        <f t="shared" si="1"/>
        <v>0.03514658909</v>
      </c>
    </row>
    <row r="1707">
      <c r="A1707" s="3">
        <v>44814.041666666664</v>
      </c>
      <c r="B1707" s="1">
        <v>258.23</v>
      </c>
      <c r="C1707" s="1">
        <v>249.34337</v>
      </c>
      <c r="D1707" s="1">
        <v>0.0356401295129685</v>
      </c>
      <c r="E1707" s="2">
        <f t="shared" si="1"/>
        <v>0.03457214724</v>
      </c>
    </row>
    <row r="1708">
      <c r="A1708" s="3">
        <v>44814.083333333336</v>
      </c>
      <c r="B1708" s="1">
        <v>256.13</v>
      </c>
      <c r="C1708" s="1">
        <v>241.79508</v>
      </c>
      <c r="D1708" s="1">
        <v>0.0592854081232752</v>
      </c>
      <c r="E1708" s="2">
        <f t="shared" si="1"/>
        <v>0.03525168289</v>
      </c>
    </row>
    <row r="1709">
      <c r="A1709" s="3">
        <v>44814.125</v>
      </c>
      <c r="B1709" s="1">
        <v>250.75</v>
      </c>
      <c r="C1709" s="1">
        <v>232.68324</v>
      </c>
      <c r="D1709" s="1">
        <v>0.077645300108422</v>
      </c>
      <c r="E1709" s="2">
        <f t="shared" si="1"/>
        <v>0.03643425667</v>
      </c>
    </row>
    <row r="1710">
      <c r="A1710" s="3">
        <v>44814.166666666664</v>
      </c>
      <c r="B1710" s="1">
        <v>244.39</v>
      </c>
      <c r="C1710" s="1">
        <v>225.75994</v>
      </c>
      <c r="D1710" s="1">
        <v>0.0825215492172791</v>
      </c>
      <c r="E1710" s="2">
        <f t="shared" si="1"/>
        <v>0.03805063015</v>
      </c>
    </row>
    <row r="1711">
      <c r="A1711" s="3">
        <v>44814.208333333336</v>
      </c>
      <c r="B1711" s="1">
        <v>232.49</v>
      </c>
      <c r="C1711" s="1">
        <v>223.0843</v>
      </c>
      <c r="D1711" s="1">
        <v>0.0421620885019698</v>
      </c>
      <c r="E1711" s="2">
        <f t="shared" si="1"/>
        <v>0.03856802785</v>
      </c>
    </row>
    <row r="1712">
      <c r="A1712" s="3">
        <v>44814.25</v>
      </c>
      <c r="B1712" s="1">
        <v>228.05</v>
      </c>
      <c r="C1712" s="1">
        <v>222.56658</v>
      </c>
      <c r="D1712" s="1">
        <v>0.0246372119300212</v>
      </c>
      <c r="E1712" s="2">
        <f t="shared" si="1"/>
        <v>0.03916817611</v>
      </c>
    </row>
    <row r="1713">
      <c r="A1713" s="3">
        <v>44814.291666666664</v>
      </c>
      <c r="B1713" s="1">
        <v>227.7</v>
      </c>
      <c r="C1713" s="1">
        <v>224.81559</v>
      </c>
      <c r="D1713" s="1">
        <v>0.0128301155627152</v>
      </c>
      <c r="E1713" s="2">
        <f t="shared" si="1"/>
        <v>0.03884833398</v>
      </c>
    </row>
    <row r="1714">
      <c r="A1714" s="3">
        <v>44814.333333333336</v>
      </c>
      <c r="B1714" s="1">
        <v>223.87</v>
      </c>
      <c r="C1714" s="1">
        <v>228.62776</v>
      </c>
      <c r="D1714" s="1">
        <v>0.0208100713579138</v>
      </c>
      <c r="E1714" s="2">
        <f t="shared" si="1"/>
        <v>0.03840335199</v>
      </c>
    </row>
    <row r="1715">
      <c r="A1715" s="3">
        <v>44814.375</v>
      </c>
      <c r="B1715" s="1">
        <v>225.06</v>
      </c>
      <c r="C1715" s="1">
        <v>233.75335</v>
      </c>
      <c r="D1715" s="1">
        <v>0.0371902691448058</v>
      </c>
      <c r="E1715" s="2">
        <f t="shared" si="1"/>
        <v>0.03786926865</v>
      </c>
    </row>
    <row r="1716">
      <c r="A1716" s="3">
        <v>44814.416666666664</v>
      </c>
      <c r="B1716" s="1">
        <v>225.13</v>
      </c>
      <c r="C1716" s="1">
        <v>239.16282</v>
      </c>
      <c r="D1716" s="1">
        <v>0.0586747555493785</v>
      </c>
      <c r="E1716" s="2">
        <f t="shared" si="1"/>
        <v>0.03788775854</v>
      </c>
    </row>
    <row r="1717">
      <c r="A1717" s="3">
        <v>44814.458333333336</v>
      </c>
      <c r="B1717" s="1">
        <v>227.64</v>
      </c>
      <c r="C1717" s="1">
        <v>244.60545</v>
      </c>
      <c r="D1717" s="1">
        <v>0.069358430075863</v>
      </c>
      <c r="E1717" s="2">
        <f t="shared" si="1"/>
        <v>0.04013037239</v>
      </c>
    </row>
    <row r="1718">
      <c r="A1718" s="3">
        <v>44814.5</v>
      </c>
      <c r="B1718" s="1">
        <v>225.0</v>
      </c>
      <c r="C1718" s="1">
        <v>247.54246</v>
      </c>
      <c r="D1718" s="1">
        <v>0.0910650237539047</v>
      </c>
      <c r="E1718" s="2">
        <f t="shared" si="1"/>
        <v>0.04274421208</v>
      </c>
    </row>
    <row r="1719">
      <c r="A1719" s="3">
        <v>44814.541666666664</v>
      </c>
      <c r="B1719" s="1">
        <v>225.83</v>
      </c>
      <c r="C1719" s="1">
        <v>249.68775</v>
      </c>
      <c r="D1719" s="1">
        <v>0.0955503423776295</v>
      </c>
      <c r="E1719" s="2">
        <f t="shared" si="1"/>
        <v>0.04460929605</v>
      </c>
    </row>
    <row r="1720">
      <c r="A1720" s="3">
        <v>44814.583333333336</v>
      </c>
      <c r="B1720" s="1">
        <v>224.33</v>
      </c>
      <c r="C1720" s="1">
        <v>251.02251</v>
      </c>
      <c r="D1720" s="1">
        <v>0.106335125084997</v>
      </c>
      <c r="E1720" s="2">
        <f t="shared" si="1"/>
        <v>0.04622797611</v>
      </c>
    </row>
    <row r="1721">
      <c r="A1721" s="3">
        <v>44814.625</v>
      </c>
      <c r="B1721" s="1">
        <v>224.68</v>
      </c>
      <c r="C1721" s="1">
        <v>251.44227</v>
      </c>
      <c r="D1721" s="1">
        <v>0.106435047695043</v>
      </c>
      <c r="E1721" s="2">
        <f t="shared" si="1"/>
        <v>0.04692657467</v>
      </c>
    </row>
    <row r="1722">
      <c r="A1722" s="3">
        <v>44814.666666666664</v>
      </c>
      <c r="B1722" s="1">
        <v>229.72</v>
      </c>
      <c r="C1722" s="1">
        <v>250.93428</v>
      </c>
      <c r="D1722" s="1">
        <v>0.0845411794673888</v>
      </c>
      <c r="E1722" s="2">
        <f t="shared" si="1"/>
        <v>0.04742433022</v>
      </c>
    </row>
    <row r="1723">
      <c r="A1723" s="3">
        <v>44814.708333333336</v>
      </c>
      <c r="B1723" s="1">
        <v>235.86</v>
      </c>
      <c r="C1723" s="1">
        <v>250.84254</v>
      </c>
      <c r="D1723" s="1">
        <v>0.059728864171125</v>
      </c>
      <c r="E1723" s="2">
        <f t="shared" si="1"/>
        <v>0.04787865887</v>
      </c>
    </row>
    <row r="1724">
      <c r="A1724" s="3">
        <v>44814.75</v>
      </c>
      <c r="B1724" s="1">
        <v>245.26</v>
      </c>
      <c r="C1724" s="1">
        <v>250.9927</v>
      </c>
      <c r="D1724" s="1">
        <v>0.0228401065050896</v>
      </c>
      <c r="E1724" s="2">
        <f t="shared" si="1"/>
        <v>0.04717577343</v>
      </c>
    </row>
    <row r="1725">
      <c r="A1725" s="3">
        <v>44814.791666666664</v>
      </c>
      <c r="B1725" s="1">
        <v>255.11</v>
      </c>
      <c r="C1725" s="1">
        <v>252.05202</v>
      </c>
      <c r="D1725" s="1">
        <v>0.0121323368088857</v>
      </c>
      <c r="E1725" s="2">
        <f t="shared" si="1"/>
        <v>0.04758994737</v>
      </c>
    </row>
    <row r="1726">
      <c r="A1726" s="3">
        <v>44814.833333333336</v>
      </c>
      <c r="B1726" s="1">
        <v>261.52</v>
      </c>
      <c r="C1726" s="1">
        <v>253.01715</v>
      </c>
      <c r="D1726" s="1">
        <v>0.0336058247435005</v>
      </c>
      <c r="E1726" s="2">
        <f t="shared" si="1"/>
        <v>0.04878939355</v>
      </c>
    </row>
    <row r="1727">
      <c r="A1727" s="3">
        <v>44814.875</v>
      </c>
      <c r="B1727" s="1">
        <v>256.46</v>
      </c>
      <c r="C1727" s="1">
        <v>253.77793</v>
      </c>
      <c r="D1727" s="1">
        <v>0.0105685707185017</v>
      </c>
      <c r="E1727" s="2">
        <f t="shared" si="1"/>
        <v>0.04896191351</v>
      </c>
    </row>
    <row r="1728">
      <c r="A1728" s="3">
        <v>44814.916666666664</v>
      </c>
      <c r="B1728" s="1">
        <v>250.95</v>
      </c>
      <c r="C1728" s="1">
        <v>254.22559</v>
      </c>
      <c r="D1728" s="1">
        <v>0.0128845801872267</v>
      </c>
      <c r="E1728" s="2">
        <f t="shared" si="1"/>
        <v>0.04909507736</v>
      </c>
    </row>
    <row r="1729">
      <c r="A1729" s="3">
        <v>44814.958333333336</v>
      </c>
      <c r="B1729" s="1">
        <v>256.91</v>
      </c>
      <c r="C1729" s="1">
        <v>253.29417</v>
      </c>
      <c r="D1729" s="1">
        <v>0.0142752199942068</v>
      </c>
      <c r="E1729" s="2">
        <f t="shared" si="1"/>
        <v>0.04925401397</v>
      </c>
    </row>
    <row r="1730">
      <c r="A1730" s="3">
        <v>44815.0</v>
      </c>
      <c r="B1730" s="1">
        <v>259.21</v>
      </c>
      <c r="C1730" s="1">
        <v>250.47621</v>
      </c>
      <c r="D1730" s="1">
        <v>0.0348687406281018</v>
      </c>
      <c r="E1730" s="2">
        <f t="shared" si="1"/>
        <v>0.05023276213</v>
      </c>
    </row>
    <row r="1731">
      <c r="A1731" s="3">
        <v>44815.041666666664</v>
      </c>
      <c r="B1731" s="1">
        <v>271.88</v>
      </c>
      <c r="C1731" s="1">
        <v>244.79302</v>
      </c>
      <c r="D1731" s="1">
        <v>0.110652583149633</v>
      </c>
      <c r="E1731" s="2">
        <f t="shared" si="1"/>
        <v>0.05335828104</v>
      </c>
    </row>
    <row r="1732">
      <c r="A1732" s="3">
        <v>44815.083333333336</v>
      </c>
      <c r="B1732" s="1">
        <v>269.79</v>
      </c>
      <c r="C1732" s="1">
        <v>238.00063</v>
      </c>
      <c r="D1732" s="1">
        <v>0.133568427949119</v>
      </c>
      <c r="E1732" s="2">
        <f t="shared" si="1"/>
        <v>0.05645340686</v>
      </c>
    </row>
    <row r="1733">
      <c r="A1733" s="3">
        <v>44815.125</v>
      </c>
      <c r="B1733" s="1">
        <v>259.29</v>
      </c>
      <c r="C1733" s="1">
        <v>229.9921</v>
      </c>
      <c r="D1733" s="1">
        <v>0.127386549364086</v>
      </c>
      <c r="E1733" s="2">
        <f t="shared" si="1"/>
        <v>0.05852595891</v>
      </c>
    </row>
    <row r="1734">
      <c r="A1734" s="3">
        <v>44815.166666666664</v>
      </c>
      <c r="B1734" s="1">
        <v>250.47</v>
      </c>
      <c r="C1734" s="1">
        <v>224.22357</v>
      </c>
      <c r="D1734" s="1">
        <v>0.11705473247081</v>
      </c>
      <c r="E1734" s="2">
        <f t="shared" si="1"/>
        <v>0.05996484155</v>
      </c>
    </row>
    <row r="1735">
      <c r="A1735" s="3">
        <v>44815.208333333336</v>
      </c>
      <c r="B1735" s="1">
        <v>245.66</v>
      </c>
      <c r="C1735" s="1">
        <v>222.75697</v>
      </c>
      <c r="D1735" s="1">
        <v>0.102816221642806</v>
      </c>
      <c r="E1735" s="2">
        <f t="shared" si="1"/>
        <v>0.0624920971</v>
      </c>
    </row>
    <row r="1736">
      <c r="A1736" s="3">
        <v>44815.25</v>
      </c>
      <c r="B1736" s="1">
        <v>238.86</v>
      </c>
      <c r="C1736" s="1">
        <v>223.19207</v>
      </c>
      <c r="D1736" s="1">
        <v>0.0701993130849138</v>
      </c>
      <c r="E1736" s="2">
        <f t="shared" si="1"/>
        <v>0.06439051798</v>
      </c>
    </row>
    <row r="1737">
      <c r="A1737" s="3">
        <v>44815.291666666664</v>
      </c>
      <c r="B1737" s="1">
        <v>236.64</v>
      </c>
      <c r="C1737" s="1">
        <v>226.00451</v>
      </c>
      <c r="D1737" s="1">
        <v>0.0470587511727087</v>
      </c>
      <c r="E1737" s="2">
        <f t="shared" si="1"/>
        <v>0.06581671113</v>
      </c>
    </row>
    <row r="1738">
      <c r="A1738" s="3">
        <v>44815.333333333336</v>
      </c>
      <c r="B1738" s="1">
        <v>235.74</v>
      </c>
      <c r="C1738" s="1">
        <v>230.04997</v>
      </c>
      <c r="D1738" s="1">
        <v>0.0247338871637323</v>
      </c>
      <c r="E1738" s="2">
        <f t="shared" si="1"/>
        <v>0.06598020345</v>
      </c>
    </row>
    <row r="1739">
      <c r="A1739" s="3">
        <v>44815.375</v>
      </c>
      <c r="B1739" s="1">
        <v>236.32</v>
      </c>
      <c r="C1739" s="1">
        <v>235.10457</v>
      </c>
      <c r="D1739" s="1">
        <v>0.00516974212793906</v>
      </c>
      <c r="E1739" s="2">
        <f t="shared" si="1"/>
        <v>0.06464601483</v>
      </c>
    </row>
    <row r="1740">
      <c r="A1740" s="3">
        <v>44815.416666666664</v>
      </c>
      <c r="B1740" s="1">
        <v>238.42</v>
      </c>
      <c r="C1740" s="1">
        <v>239.8893</v>
      </c>
      <c r="D1740" s="1">
        <v>0.00612490844735469</v>
      </c>
      <c r="E1740" s="2">
        <f t="shared" si="1"/>
        <v>0.06245643787</v>
      </c>
    </row>
    <row r="1741">
      <c r="A1741" s="3">
        <v>44815.458333333336</v>
      </c>
      <c r="B1741" s="1">
        <v>240.81</v>
      </c>
      <c r="C1741" s="1">
        <v>244.74828</v>
      </c>
      <c r="D1741" s="1">
        <v>0.0160911447467577</v>
      </c>
      <c r="E1741" s="2">
        <f t="shared" si="1"/>
        <v>0.06023696764</v>
      </c>
    </row>
    <row r="1742">
      <c r="A1742" s="3">
        <v>44815.5</v>
      </c>
      <c r="B1742" s="1">
        <v>243.45</v>
      </c>
      <c r="C1742" s="1">
        <v>247.48295</v>
      </c>
      <c r="D1742" s="1">
        <v>0.0162958700791307</v>
      </c>
      <c r="E1742" s="2">
        <f t="shared" si="1"/>
        <v>0.05712158624</v>
      </c>
    </row>
    <row r="1743">
      <c r="A1743" s="3">
        <v>44815.541666666664</v>
      </c>
      <c r="B1743" s="1">
        <v>244.46</v>
      </c>
      <c r="C1743" s="1">
        <v>249.51634</v>
      </c>
      <c r="D1743" s="1">
        <v>0.0202645646373299</v>
      </c>
      <c r="E1743" s="2">
        <f t="shared" si="1"/>
        <v>0.05398467884</v>
      </c>
    </row>
    <row r="1744">
      <c r="A1744" s="3">
        <v>44815.583333333336</v>
      </c>
      <c r="B1744" s="1">
        <v>247.26</v>
      </c>
      <c r="C1744" s="1">
        <v>250.8016</v>
      </c>
      <c r="D1744" s="1">
        <v>0.0141211220343092</v>
      </c>
      <c r="E1744" s="2">
        <f t="shared" si="1"/>
        <v>0.05014242871</v>
      </c>
    </row>
    <row r="1745">
      <c r="A1745" s="3">
        <v>44815.625</v>
      </c>
      <c r="B1745" s="1">
        <v>251.59</v>
      </c>
      <c r="C1745" s="1">
        <v>251.01247</v>
      </c>
      <c r="D1745" s="1">
        <v>0.00230080202788329</v>
      </c>
      <c r="E1745" s="2">
        <f t="shared" si="1"/>
        <v>0.04580350181</v>
      </c>
    </row>
    <row r="1746">
      <c r="A1746" s="3">
        <v>44815.666666666664</v>
      </c>
      <c r="B1746" s="1">
        <v>256.98</v>
      </c>
      <c r="C1746" s="1">
        <v>250.32656</v>
      </c>
      <c r="D1746" s="1">
        <v>0.0265790413929709</v>
      </c>
      <c r="E1746" s="2">
        <f t="shared" si="1"/>
        <v>0.04338841272</v>
      </c>
    </row>
    <row r="1747">
      <c r="A1747" s="3">
        <v>44815.708333333336</v>
      </c>
      <c r="B1747" s="1">
        <v>255.79</v>
      </c>
      <c r="C1747" s="1">
        <v>249.75227</v>
      </c>
      <c r="D1747" s="1">
        <v>0.024174875367499</v>
      </c>
      <c r="E1747" s="2">
        <f t="shared" si="1"/>
        <v>0.04190699652</v>
      </c>
    </row>
    <row r="1748">
      <c r="A1748" s="3">
        <v>44815.75</v>
      </c>
      <c r="B1748" s="1">
        <v>261.79</v>
      </c>
      <c r="C1748" s="1">
        <v>249.53262</v>
      </c>
      <c r="D1748" s="1">
        <v>0.0491213533525196</v>
      </c>
      <c r="E1748" s="2">
        <f t="shared" si="1"/>
        <v>0.04300204847</v>
      </c>
    </row>
    <row r="1749">
      <c r="A1749" s="3">
        <v>44815.791666666664</v>
      </c>
      <c r="B1749" s="1">
        <v>268.2</v>
      </c>
      <c r="C1749" s="1">
        <v>250.54355</v>
      </c>
      <c r="D1749" s="1">
        <v>0.0704725785197822</v>
      </c>
      <c r="E1749" s="2">
        <f t="shared" si="1"/>
        <v>0.04543289188</v>
      </c>
    </row>
    <row r="1750">
      <c r="A1750" s="3">
        <v>44815.833333333336</v>
      </c>
      <c r="B1750" s="1">
        <v>270.42</v>
      </c>
      <c r="C1750" s="1">
        <v>251.70505</v>
      </c>
      <c r="D1750" s="1">
        <v>0.0743526997173875</v>
      </c>
      <c r="E1750" s="2">
        <f t="shared" si="1"/>
        <v>0.04713067833</v>
      </c>
    </row>
    <row r="1751">
      <c r="A1751" s="3">
        <v>44815.875</v>
      </c>
      <c r="B1751" s="1">
        <v>261.6</v>
      </c>
      <c r="C1751" s="1">
        <v>252.73077</v>
      </c>
      <c r="D1751" s="1">
        <v>0.0350935899099267</v>
      </c>
      <c r="E1751" s="2">
        <f t="shared" si="1"/>
        <v>0.04815255413</v>
      </c>
    </row>
    <row r="1752">
      <c r="A1752" s="3">
        <v>44815.916666666664</v>
      </c>
      <c r="B1752" s="1">
        <v>255.62</v>
      </c>
      <c r="C1752" s="1">
        <v>253.05902</v>
      </c>
      <c r="D1752" s="1">
        <v>0.0101200897719433</v>
      </c>
      <c r="E1752" s="2">
        <f t="shared" si="1"/>
        <v>0.04803736703</v>
      </c>
    </row>
    <row r="1753">
      <c r="A1753" s="3">
        <v>44815.958333333336</v>
      </c>
      <c r="B1753" s="1">
        <v>256.59</v>
      </c>
      <c r="C1753" s="1">
        <v>252.07367</v>
      </c>
      <c r="D1753" s="1">
        <v>0.0179167066516704</v>
      </c>
      <c r="E1753" s="2">
        <f t="shared" si="1"/>
        <v>0.04818909564</v>
      </c>
    </row>
    <row r="1754">
      <c r="A1754" s="3">
        <v>44816.0</v>
      </c>
      <c r="B1754" s="1">
        <v>257.97</v>
      </c>
      <c r="C1754" s="1">
        <v>251.11909</v>
      </c>
      <c r="D1754" s="1">
        <v>0.0272815181036217</v>
      </c>
      <c r="E1754" s="2">
        <f t="shared" si="1"/>
        <v>0.04787296137</v>
      </c>
    </row>
    <row r="1755">
      <c r="A1755" s="3">
        <v>44816.041666666664</v>
      </c>
      <c r="B1755" s="1">
        <v>269.32</v>
      </c>
      <c r="C1755" s="1">
        <v>245.84183</v>
      </c>
      <c r="D1755" s="1">
        <v>0.0955011195613049</v>
      </c>
      <c r="E1755" s="2">
        <f t="shared" si="1"/>
        <v>0.04724165039</v>
      </c>
    </row>
    <row r="1756">
      <c r="A1756" s="3">
        <v>44816.083333333336</v>
      </c>
      <c r="B1756" s="1">
        <v>270.09</v>
      </c>
      <c r="C1756" s="1">
        <v>239.74387</v>
      </c>
      <c r="D1756" s="1">
        <v>0.126577292674886</v>
      </c>
      <c r="E1756" s="2">
        <f t="shared" si="1"/>
        <v>0.04695035308</v>
      </c>
    </row>
    <row r="1757">
      <c r="A1757" s="3">
        <v>44816.125</v>
      </c>
      <c r="B1757" s="1">
        <v>262.96</v>
      </c>
      <c r="C1757" s="1">
        <v>232.34904</v>
      </c>
      <c r="D1757" s="1">
        <v>0.131745584143579</v>
      </c>
      <c r="E1757" s="2">
        <f t="shared" si="1"/>
        <v>0.04713197953</v>
      </c>
    </row>
    <row r="1758">
      <c r="A1758" s="3">
        <v>44816.166666666664</v>
      </c>
      <c r="B1758" s="1">
        <v>252.14</v>
      </c>
      <c r="C1758" s="1">
        <v>227.23388</v>
      </c>
      <c r="D1758" s="1">
        <v>0.109605662676709</v>
      </c>
      <c r="E1758" s="2">
        <f t="shared" si="1"/>
        <v>0.04682160163</v>
      </c>
    </row>
    <row r="1759">
      <c r="A1759" s="3">
        <v>44816.208333333336</v>
      </c>
      <c r="B1759" s="1">
        <v>249.27</v>
      </c>
      <c r="C1759" s="1">
        <v>226.31673</v>
      </c>
      <c r="D1759" s="1">
        <v>0.101421004094571</v>
      </c>
      <c r="E1759" s="2">
        <f t="shared" si="1"/>
        <v>0.04676346756</v>
      </c>
    </row>
    <row r="1760">
      <c r="A1760" s="3">
        <v>44816.25</v>
      </c>
      <c r="B1760" s="1">
        <v>246.28</v>
      </c>
      <c r="C1760" s="1">
        <v>227.08102</v>
      </c>
      <c r="D1760" s="1">
        <v>0.0845468282642028</v>
      </c>
      <c r="E1760" s="2">
        <f t="shared" si="1"/>
        <v>0.04736128069</v>
      </c>
    </row>
    <row r="1761">
      <c r="A1761" s="3">
        <v>44816.291666666664</v>
      </c>
      <c r="B1761" s="1">
        <v>245.18</v>
      </c>
      <c r="C1761" s="1">
        <v>229.99384</v>
      </c>
      <c r="D1761" s="1">
        <v>0.0660285510255405</v>
      </c>
      <c r="E1761" s="2">
        <f t="shared" si="1"/>
        <v>0.04815168902</v>
      </c>
    </row>
    <row r="1762">
      <c r="A1762" s="3">
        <v>44816.333333333336</v>
      </c>
      <c r="B1762" s="1">
        <v>245.46</v>
      </c>
      <c r="C1762" s="1">
        <v>234.02432</v>
      </c>
      <c r="D1762" s="1">
        <v>0.0488653486953835</v>
      </c>
      <c r="E1762" s="2">
        <f t="shared" si="1"/>
        <v>0.04915716658</v>
      </c>
    </row>
    <row r="1763">
      <c r="A1763" s="3">
        <v>44816.375</v>
      </c>
      <c r="B1763" s="1">
        <v>247.4</v>
      </c>
      <c r="C1763" s="1">
        <v>238.94473</v>
      </c>
      <c r="D1763" s="1">
        <v>0.0353858819150353</v>
      </c>
      <c r="E1763" s="2">
        <f t="shared" si="1"/>
        <v>0.05041617241</v>
      </c>
    </row>
    <row r="1764">
      <c r="A1764" s="3">
        <v>44816.416666666664</v>
      </c>
      <c r="B1764" s="1">
        <v>251.67</v>
      </c>
      <c r="C1764" s="1">
        <v>243.59546</v>
      </c>
      <c r="D1764" s="1">
        <v>0.0331473336982552</v>
      </c>
      <c r="E1764" s="2">
        <f t="shared" si="1"/>
        <v>0.05154210679</v>
      </c>
    </row>
    <row r="1765">
      <c r="A1765" s="3">
        <v>44816.458333333336</v>
      </c>
      <c r="B1765" s="1">
        <v>261.47</v>
      </c>
      <c r="C1765" s="1">
        <v>248.37861</v>
      </c>
      <c r="D1765" s="1">
        <v>0.0527073969855939</v>
      </c>
      <c r="E1765" s="2">
        <f t="shared" si="1"/>
        <v>0.05306778397</v>
      </c>
    </row>
    <row r="1766">
      <c r="A1766" s="3">
        <v>44816.5</v>
      </c>
      <c r="B1766" s="1">
        <v>267.96</v>
      </c>
      <c r="C1766" s="1">
        <v>251.08203</v>
      </c>
      <c r="D1766" s="1">
        <v>0.0672209397064376</v>
      </c>
      <c r="E1766" s="2">
        <f t="shared" si="1"/>
        <v>0.05518966187</v>
      </c>
    </row>
    <row r="1767">
      <c r="A1767" s="3">
        <v>44816.541666666664</v>
      </c>
      <c r="B1767" s="1">
        <v>266.44</v>
      </c>
      <c r="C1767" s="1">
        <v>253.13378</v>
      </c>
      <c r="D1767" s="1">
        <v>0.0525659593911172</v>
      </c>
      <c r="E1767" s="2">
        <f t="shared" si="1"/>
        <v>0.05653555332</v>
      </c>
    </row>
    <row r="1768">
      <c r="A1768" s="3">
        <v>44816.583333333336</v>
      </c>
      <c r="B1768" s="1">
        <v>269.26</v>
      </c>
      <c r="C1768" s="1">
        <v>254.46264</v>
      </c>
      <c r="D1768" s="1">
        <v>0.0581514048584892</v>
      </c>
      <c r="E1768" s="2">
        <f t="shared" si="1"/>
        <v>0.05837014844</v>
      </c>
    </row>
    <row r="1769">
      <c r="A1769" s="3">
        <v>44816.625</v>
      </c>
      <c r="B1769" s="1">
        <v>269.95</v>
      </c>
      <c r="C1769" s="1">
        <v>254.46782</v>
      </c>
      <c r="D1769" s="1">
        <v>0.0608414061943077</v>
      </c>
      <c r="E1769" s="2">
        <f t="shared" si="1"/>
        <v>0.06080934028</v>
      </c>
    </row>
    <row r="1770">
      <c r="A1770" s="3">
        <v>44816.666666666664</v>
      </c>
      <c r="B1770" s="1">
        <v>271.84</v>
      </c>
      <c r="C1770" s="1">
        <v>253.40776</v>
      </c>
      <c r="D1770" s="1">
        <v>0.0727374726014703</v>
      </c>
      <c r="E1770" s="2">
        <f t="shared" si="1"/>
        <v>0.06273260825</v>
      </c>
    </row>
    <row r="1771">
      <c r="A1771" s="3">
        <v>44816.708333333336</v>
      </c>
      <c r="B1771" s="1">
        <v>271.5</v>
      </c>
      <c r="C1771" s="1">
        <v>252.37607</v>
      </c>
      <c r="D1771" s="1">
        <v>0.0757755281631891</v>
      </c>
      <c r="E1771" s="2">
        <f t="shared" si="1"/>
        <v>0.06488263544</v>
      </c>
    </row>
    <row r="1772">
      <c r="A1772" s="3">
        <v>44816.75</v>
      </c>
      <c r="B1772" s="1">
        <v>275.4</v>
      </c>
      <c r="C1772" s="1">
        <v>251.71994</v>
      </c>
      <c r="D1772" s="1">
        <v>0.0940730400619035</v>
      </c>
      <c r="E1772" s="2">
        <f t="shared" si="1"/>
        <v>0.06675562239</v>
      </c>
    </row>
    <row r="1773">
      <c r="A1773" s="3">
        <v>44816.791666666664</v>
      </c>
      <c r="B1773" s="1">
        <v>277.32</v>
      </c>
      <c r="C1773" s="1">
        <v>252.51598</v>
      </c>
      <c r="D1773" s="1">
        <v>0.0982275260361739</v>
      </c>
      <c r="E1773" s="2">
        <f t="shared" si="1"/>
        <v>0.06791207854</v>
      </c>
    </row>
    <row r="1774">
      <c r="A1774" s="3">
        <v>44816.833333333336</v>
      </c>
      <c r="B1774" s="1">
        <v>271.15</v>
      </c>
      <c r="C1774" s="1">
        <v>253.55815</v>
      </c>
      <c r="D1774" s="1">
        <v>0.0693799430229316</v>
      </c>
      <c r="E1774" s="2">
        <f t="shared" si="1"/>
        <v>0.06770488034</v>
      </c>
    </row>
    <row r="1775">
      <c r="A1775" s="3">
        <v>44816.875</v>
      </c>
      <c r="B1775" s="1">
        <v>267.25</v>
      </c>
      <c r="C1775" s="1">
        <v>254.4873</v>
      </c>
      <c r="D1775" s="1">
        <v>0.0501506362007062</v>
      </c>
      <c r="E1775" s="2">
        <f t="shared" si="1"/>
        <v>0.06833225727</v>
      </c>
    </row>
    <row r="1776">
      <c r="A1776" s="3">
        <v>44816.916666666664</v>
      </c>
      <c r="B1776" s="1">
        <v>266.11</v>
      </c>
      <c r="C1776" s="1">
        <v>254.76267</v>
      </c>
      <c r="D1776" s="1">
        <v>0.0445407877064563</v>
      </c>
      <c r="E1776" s="2">
        <f t="shared" si="1"/>
        <v>0.06976645302</v>
      </c>
    </row>
    <row r="1777">
      <c r="A1777" s="3">
        <v>44816.958333333336</v>
      </c>
      <c r="B1777" s="1">
        <v>268.86</v>
      </c>
      <c r="C1777" s="1">
        <v>253.80908</v>
      </c>
      <c r="D1777" s="1">
        <v>0.059300163729367</v>
      </c>
      <c r="E1777" s="2">
        <f t="shared" si="1"/>
        <v>0.07149076373</v>
      </c>
    </row>
    <row r="1778">
      <c r="A1778" s="3">
        <v>44817.0</v>
      </c>
      <c r="B1778" s="1">
        <v>270.58</v>
      </c>
      <c r="C1778" s="1">
        <v>265.29437</v>
      </c>
      <c r="D1778" s="1">
        <v>0.0199236418021233</v>
      </c>
      <c r="E1778" s="2">
        <f t="shared" si="1"/>
        <v>0.07118418555</v>
      </c>
    </row>
    <row r="1779">
      <c r="A1779" s="3">
        <v>44817.041666666664</v>
      </c>
      <c r="B1779" s="1">
        <v>279.16</v>
      </c>
      <c r="C1779" s="1">
        <v>261.30973</v>
      </c>
      <c r="D1779" s="1">
        <v>0.0683107743443002</v>
      </c>
      <c r="E1779" s="2">
        <f t="shared" si="1"/>
        <v>0.0700512545</v>
      </c>
    </row>
    <row r="1780">
      <c r="A1780" s="3">
        <v>44817.083333333336</v>
      </c>
      <c r="B1780" s="1">
        <v>282.01</v>
      </c>
      <c r="C1780" s="1">
        <v>256.4682</v>
      </c>
      <c r="D1780" s="1">
        <v>0.0995905145355251</v>
      </c>
      <c r="E1780" s="2">
        <f t="shared" si="1"/>
        <v>0.06892680541</v>
      </c>
    </row>
    <row r="1781">
      <c r="A1781" s="3">
        <v>44817.125</v>
      </c>
      <c r="B1781" s="1">
        <v>277.06</v>
      </c>
      <c r="C1781" s="1">
        <v>249.29352</v>
      </c>
      <c r="D1781" s="1">
        <v>0.111380672871079</v>
      </c>
      <c r="E1781" s="2">
        <f t="shared" si="1"/>
        <v>0.06807826744</v>
      </c>
    </row>
    <row r="1782">
      <c r="A1782" s="3">
        <v>44817.166666666664</v>
      </c>
      <c r="B1782" s="1">
        <v>266.89</v>
      </c>
      <c r="C1782" s="1">
        <v>243.82421</v>
      </c>
      <c r="D1782" s="1">
        <v>0.0946000809353591</v>
      </c>
      <c r="E1782" s="2">
        <f t="shared" si="1"/>
        <v>0.06745303487</v>
      </c>
    </row>
    <row r="1783">
      <c r="A1783" s="3">
        <v>44817.208333333336</v>
      </c>
      <c r="B1783" s="1">
        <v>263.04</v>
      </c>
      <c r="C1783" s="1">
        <v>241.60283</v>
      </c>
      <c r="D1783" s="1">
        <v>0.0887289689446104</v>
      </c>
      <c r="E1783" s="2">
        <f t="shared" si="1"/>
        <v>0.06692420007</v>
      </c>
    </row>
    <row r="1784">
      <c r="A1784" s="3">
        <v>44817.25</v>
      </c>
      <c r="B1784" s="1">
        <v>260.89</v>
      </c>
      <c r="C1784" s="1">
        <v>240.2744</v>
      </c>
      <c r="D1784" s="1">
        <v>0.085800235064576</v>
      </c>
      <c r="E1784" s="2">
        <f t="shared" si="1"/>
        <v>0.06697642535</v>
      </c>
    </row>
    <row r="1785">
      <c r="A1785" s="3">
        <v>44817.291666666664</v>
      </c>
      <c r="B1785" s="1">
        <v>257.9</v>
      </c>
      <c r="C1785" s="1">
        <v>240.83361</v>
      </c>
      <c r="D1785" s="1">
        <v>0.070863821706613</v>
      </c>
      <c r="E1785" s="2">
        <f t="shared" si="1"/>
        <v>0.06717789497</v>
      </c>
    </row>
    <row r="1786">
      <c r="A1786" s="3">
        <v>44817.333333333336</v>
      </c>
      <c r="B1786" s="1">
        <v>255.84</v>
      </c>
      <c r="C1786" s="1">
        <v>243.32071</v>
      </c>
      <c r="D1786" s="1">
        <v>0.0514518061368471</v>
      </c>
      <c r="E1786" s="2">
        <f t="shared" si="1"/>
        <v>0.06728566403</v>
      </c>
    </row>
    <row r="1787">
      <c r="A1787" s="3">
        <v>44817.375</v>
      </c>
      <c r="B1787" s="1">
        <v>256.23</v>
      </c>
      <c r="C1787" s="1">
        <v>247.63869</v>
      </c>
      <c r="D1787" s="1">
        <v>0.0346929229838843</v>
      </c>
      <c r="E1787" s="2">
        <f t="shared" si="1"/>
        <v>0.06725679074</v>
      </c>
    </row>
    <row r="1788">
      <c r="A1788" s="3">
        <v>44817.416666666664</v>
      </c>
      <c r="B1788" s="1">
        <v>260.56</v>
      </c>
      <c r="C1788" s="1">
        <v>253.05974</v>
      </c>
      <c r="D1788" s="1">
        <v>0.029638298055629</v>
      </c>
      <c r="E1788" s="2">
        <f t="shared" si="1"/>
        <v>0.06711058092</v>
      </c>
    </row>
    <row r="1789">
      <c r="A1789" s="3">
        <v>44817.458333333336</v>
      </c>
      <c r="B1789" s="1">
        <v>270.55</v>
      </c>
      <c r="C1789" s="1">
        <v>259.37366</v>
      </c>
      <c r="D1789" s="1">
        <v>0.043089726227405</v>
      </c>
      <c r="E1789" s="2">
        <f t="shared" si="1"/>
        <v>0.06670984464</v>
      </c>
    </row>
    <row r="1790">
      <c r="A1790" s="3">
        <v>44817.5</v>
      </c>
      <c r="B1790" s="1">
        <v>276.36</v>
      </c>
      <c r="C1790" s="1">
        <v>263.42216</v>
      </c>
      <c r="D1790" s="1">
        <v>0.0491144708554511</v>
      </c>
      <c r="E1790" s="2">
        <f t="shared" si="1"/>
        <v>0.06595540843</v>
      </c>
    </row>
    <row r="1791">
      <c r="A1791" s="3">
        <v>44817.541666666664</v>
      </c>
      <c r="B1791" s="1">
        <v>278.02</v>
      </c>
      <c r="C1791" s="1">
        <v>266.34318</v>
      </c>
      <c r="D1791" s="1">
        <v>0.0438412577337252</v>
      </c>
      <c r="E1791" s="2">
        <f t="shared" si="1"/>
        <v>0.0655918792</v>
      </c>
    </row>
    <row r="1792">
      <c r="A1792" s="3">
        <v>44817.583333333336</v>
      </c>
      <c r="B1792" s="1">
        <v>278.0</v>
      </c>
      <c r="C1792" s="1">
        <v>268.19162</v>
      </c>
      <c r="D1792" s="1">
        <v>0.0365722836530089</v>
      </c>
      <c r="E1792" s="2">
        <f t="shared" si="1"/>
        <v>0.06469274915</v>
      </c>
    </row>
    <row r="1793">
      <c r="A1793" s="3">
        <v>44817.625</v>
      </c>
      <c r="B1793" s="1">
        <v>277.29</v>
      </c>
      <c r="C1793" s="1">
        <v>268.05961</v>
      </c>
      <c r="D1793" s="1">
        <v>0.0344340947149777</v>
      </c>
      <c r="E1793" s="2">
        <f t="shared" si="1"/>
        <v>0.0635924445</v>
      </c>
    </row>
    <row r="1794">
      <c r="A1794" s="3">
        <v>44817.666666666664</v>
      </c>
      <c r="B1794" s="1">
        <v>276.32</v>
      </c>
      <c r="C1794" s="1">
        <v>266.16271</v>
      </c>
      <c r="D1794" s="1">
        <v>0.0381619573981644</v>
      </c>
      <c r="E1794" s="2">
        <f t="shared" si="1"/>
        <v>0.06215179804</v>
      </c>
    </row>
    <row r="1795">
      <c r="A1795" s="3">
        <v>44817.708333333336</v>
      </c>
      <c r="B1795" s="1">
        <v>277.21</v>
      </c>
      <c r="C1795" s="1">
        <v>264.31708</v>
      </c>
      <c r="D1795" s="1">
        <v>0.0487782325682472</v>
      </c>
      <c r="E1795" s="2">
        <f t="shared" si="1"/>
        <v>0.06102691072</v>
      </c>
    </row>
    <row r="1796">
      <c r="A1796" s="3">
        <v>44817.75</v>
      </c>
      <c r="B1796" s="1">
        <v>277.68</v>
      </c>
      <c r="C1796" s="1">
        <v>262.99136</v>
      </c>
      <c r="D1796" s="1">
        <v>0.0558521770449037</v>
      </c>
      <c r="E1796" s="2">
        <f t="shared" si="1"/>
        <v>0.05943437476</v>
      </c>
    </row>
    <row r="1797">
      <c r="A1797" s="3">
        <v>44817.791666666664</v>
      </c>
      <c r="B1797" s="1">
        <v>277.67</v>
      </c>
      <c r="C1797" s="1">
        <v>263.43805</v>
      </c>
      <c r="D1797" s="1">
        <v>0.0540238966998125</v>
      </c>
      <c r="E1797" s="2">
        <f t="shared" si="1"/>
        <v>0.05759255687</v>
      </c>
    </row>
    <row r="1798">
      <c r="A1798" s="3">
        <v>44817.833333333336</v>
      </c>
      <c r="B1798" s="1">
        <v>275.47</v>
      </c>
      <c r="C1798" s="1">
        <v>263.73657</v>
      </c>
      <c r="D1798" s="1">
        <v>0.044489203753579</v>
      </c>
      <c r="E1798" s="2">
        <f t="shared" si="1"/>
        <v>0.05655544274</v>
      </c>
    </row>
    <row r="1799">
      <c r="A1799" s="3">
        <v>44817.875</v>
      </c>
      <c r="B1799" s="1">
        <v>266.72</v>
      </c>
      <c r="C1799" s="1">
        <v>263.93483</v>
      </c>
      <c r="D1799" s="1">
        <v>0.0105524913100709</v>
      </c>
      <c r="E1799" s="2">
        <f t="shared" si="1"/>
        <v>0.05490552003</v>
      </c>
    </row>
    <row r="1800">
      <c r="A1800" s="3">
        <v>44817.916666666664</v>
      </c>
      <c r="B1800" s="1">
        <v>261.88</v>
      </c>
      <c r="C1800" s="1">
        <v>264.40591</v>
      </c>
      <c r="D1800" s="1">
        <v>0.00955315257514482</v>
      </c>
      <c r="E1800" s="2">
        <f t="shared" si="1"/>
        <v>0.0534477019</v>
      </c>
    </row>
    <row r="1801">
      <c r="A1801" s="3">
        <v>44817.958333333336</v>
      </c>
      <c r="B1801" s="1">
        <v>264.55</v>
      </c>
      <c r="C1801" s="1">
        <v>264.24031</v>
      </c>
      <c r="D1801" s="1">
        <v>0.00117200134983185</v>
      </c>
      <c r="E1801" s="2">
        <f t="shared" si="1"/>
        <v>0.05102569514</v>
      </c>
    </row>
    <row r="1802">
      <c r="A1802" s="3">
        <v>44818.0</v>
      </c>
      <c r="B1802" s="1">
        <v>268.53</v>
      </c>
      <c r="C1802" s="1">
        <v>258.84028</v>
      </c>
      <c r="D1802" s="1">
        <v>0.0374351318117874</v>
      </c>
      <c r="E1802" s="2">
        <f t="shared" si="1"/>
        <v>0.05175534055</v>
      </c>
    </row>
    <row r="1803">
      <c r="A1803" s="3">
        <v>44818.041666666664</v>
      </c>
      <c r="B1803" s="1">
        <v>276.22</v>
      </c>
      <c r="C1803" s="1">
        <v>256.24419</v>
      </c>
      <c r="D1803" s="1">
        <v>0.0779561480008581</v>
      </c>
      <c r="E1803" s="2">
        <f t="shared" si="1"/>
        <v>0.05215723112</v>
      </c>
    </row>
    <row r="1804">
      <c r="A1804" s="3">
        <v>44818.083333333336</v>
      </c>
      <c r="B1804" s="1">
        <v>274.63</v>
      </c>
      <c r="C1804" s="1">
        <v>251.73565</v>
      </c>
      <c r="D1804" s="1">
        <v>0.0909459983121183</v>
      </c>
      <c r="E1804" s="2">
        <f t="shared" si="1"/>
        <v>0.05179704295</v>
      </c>
    </row>
    <row r="1805">
      <c r="A1805" s="3">
        <v>44818.125</v>
      </c>
      <c r="B1805" s="1">
        <v>267.62</v>
      </c>
      <c r="C1805" s="1">
        <v>244.72941</v>
      </c>
      <c r="D1805" s="1">
        <v>0.0935342834357342</v>
      </c>
      <c r="E1805" s="2">
        <f t="shared" si="1"/>
        <v>0.05105344339</v>
      </c>
    </row>
    <row r="1806">
      <c r="A1806" s="3">
        <v>44818.166666666664</v>
      </c>
      <c r="B1806" s="1">
        <v>255.54</v>
      </c>
      <c r="C1806" s="1">
        <v>238.16211</v>
      </c>
      <c r="D1806" s="1">
        <v>0.0729666444423085</v>
      </c>
      <c r="E1806" s="2">
        <f t="shared" si="1"/>
        <v>0.0501520502</v>
      </c>
    </row>
    <row r="1807">
      <c r="A1807" s="3">
        <v>44818.208333333336</v>
      </c>
      <c r="B1807" s="1">
        <v>244.62</v>
      </c>
      <c r="C1807" s="1">
        <v>233.5693</v>
      </c>
      <c r="D1807" s="1">
        <v>0.0473122966074737</v>
      </c>
      <c r="E1807" s="2">
        <f t="shared" si="1"/>
        <v>0.04842635552</v>
      </c>
    </row>
    <row r="1808">
      <c r="A1808" s="3">
        <v>44818.25</v>
      </c>
      <c r="B1808" s="1">
        <v>235.58</v>
      </c>
      <c r="C1808" s="1">
        <v>229.83044</v>
      </c>
      <c r="D1808" s="1">
        <v>0.0250165295771961</v>
      </c>
      <c r="E1808" s="2">
        <f t="shared" si="1"/>
        <v>0.04589370112</v>
      </c>
    </row>
    <row r="1809">
      <c r="A1809" s="3">
        <v>44818.291666666664</v>
      </c>
      <c r="B1809" s="1">
        <v>230.39</v>
      </c>
      <c r="C1809" s="1">
        <v>227.80859</v>
      </c>
      <c r="D1809" s="1">
        <v>0.0113314866660645</v>
      </c>
      <c r="E1809" s="2">
        <f t="shared" si="1"/>
        <v>0.04341318716</v>
      </c>
    </row>
    <row r="1810">
      <c r="A1810" s="3">
        <v>44818.333333333336</v>
      </c>
      <c r="B1810" s="1">
        <v>221.85</v>
      </c>
      <c r="C1810" s="1">
        <v>228.14824</v>
      </c>
      <c r="D1810" s="1">
        <v>0.0276059109638539</v>
      </c>
      <c r="E1810" s="2">
        <f t="shared" si="1"/>
        <v>0.0424196082</v>
      </c>
    </row>
    <row r="1811">
      <c r="A1811" s="3">
        <v>44818.375</v>
      </c>
      <c r="B1811" s="1">
        <v>218.67</v>
      </c>
      <c r="C1811" s="1">
        <v>231.05935</v>
      </c>
      <c r="D1811" s="1">
        <v>0.0536197734478176</v>
      </c>
      <c r="E1811" s="2">
        <f t="shared" si="1"/>
        <v>0.04320822697</v>
      </c>
    </row>
    <row r="1812">
      <c r="A1812" s="3">
        <v>44818.416666666664</v>
      </c>
      <c r="B1812" s="1">
        <v>223.56</v>
      </c>
      <c r="C1812" s="1">
        <v>236.12885</v>
      </c>
      <c r="D1812" s="1">
        <v>0.0532287774238514</v>
      </c>
      <c r="E1812" s="2">
        <f t="shared" si="1"/>
        <v>0.04419116361</v>
      </c>
    </row>
    <row r="1813">
      <c r="A1813" s="3">
        <v>44818.458333333336</v>
      </c>
      <c r="B1813" s="1">
        <v>233.44</v>
      </c>
      <c r="C1813" s="1">
        <v>242.81957</v>
      </c>
      <c r="D1813" s="1">
        <v>0.038627734988576</v>
      </c>
      <c r="E1813" s="2">
        <f t="shared" si="1"/>
        <v>0.04400524731</v>
      </c>
    </row>
    <row r="1814">
      <c r="A1814" s="3">
        <v>44818.5</v>
      </c>
      <c r="B1814" s="1">
        <v>238.09</v>
      </c>
      <c r="C1814" s="1">
        <v>247.91274</v>
      </c>
      <c r="D1814" s="1">
        <v>0.0396217636899177</v>
      </c>
      <c r="E1814" s="2">
        <f t="shared" si="1"/>
        <v>0.04360971784</v>
      </c>
    </row>
    <row r="1815">
      <c r="A1815" s="3">
        <v>44818.541666666664</v>
      </c>
      <c r="B1815" s="1">
        <v>229.63</v>
      </c>
      <c r="C1815" s="1">
        <v>251.76153</v>
      </c>
      <c r="D1815" s="1">
        <v>0.0879067187111549</v>
      </c>
      <c r="E1815" s="2">
        <f t="shared" si="1"/>
        <v>0.04544577871</v>
      </c>
    </row>
    <row r="1816">
      <c r="A1816" s="3">
        <v>44818.583333333336</v>
      </c>
      <c r="B1816" s="1">
        <v>223.69</v>
      </c>
      <c r="C1816" s="1">
        <v>253.85386</v>
      </c>
      <c r="D1816" s="1">
        <v>0.118823720072643</v>
      </c>
      <c r="E1816" s="2">
        <f t="shared" si="1"/>
        <v>0.0488729219</v>
      </c>
    </row>
    <row r="1817">
      <c r="A1817" s="3">
        <v>44818.625</v>
      </c>
      <c r="B1817" s="1">
        <v>221.12</v>
      </c>
      <c r="C1817" s="1">
        <v>254.45867</v>
      </c>
      <c r="D1817" s="1">
        <v>0.131018015617231</v>
      </c>
      <c r="E1817" s="2">
        <f t="shared" si="1"/>
        <v>0.05289725194</v>
      </c>
    </row>
    <row r="1818">
      <c r="A1818" s="3">
        <v>44818.666666666664</v>
      </c>
      <c r="B1818" s="1">
        <v>220.04</v>
      </c>
      <c r="C1818" s="1">
        <v>253.7113</v>
      </c>
      <c r="D1818" s="1">
        <v>0.132715018999942</v>
      </c>
      <c r="E1818" s="2">
        <f t="shared" si="1"/>
        <v>0.05683696284</v>
      </c>
    </row>
    <row r="1819">
      <c r="A1819" s="3">
        <v>44818.708333333336</v>
      </c>
      <c r="B1819" s="1">
        <v>226.2</v>
      </c>
      <c r="C1819" s="1">
        <v>253.18828</v>
      </c>
      <c r="D1819" s="1">
        <v>0.106593717529105</v>
      </c>
      <c r="E1819" s="2">
        <f t="shared" si="1"/>
        <v>0.05924594138</v>
      </c>
    </row>
    <row r="1820">
      <c r="A1820" s="3">
        <v>44818.75</v>
      </c>
      <c r="B1820" s="1">
        <v>227.6</v>
      </c>
      <c r="C1820" s="1">
        <v>253.02969</v>
      </c>
      <c r="D1820" s="1">
        <v>0.100500814746285</v>
      </c>
      <c r="E1820" s="2">
        <f t="shared" si="1"/>
        <v>0.06110630128</v>
      </c>
    </row>
    <row r="1821">
      <c r="A1821" s="3">
        <v>44818.791666666664</v>
      </c>
      <c r="B1821" s="1">
        <v>236.25</v>
      </c>
      <c r="C1821" s="1">
        <v>253.9201</v>
      </c>
      <c r="D1821" s="1">
        <v>0.0695892132997741</v>
      </c>
      <c r="E1821" s="2">
        <f t="shared" si="1"/>
        <v>0.06175485614</v>
      </c>
    </row>
    <row r="1822">
      <c r="A1822" s="3">
        <v>44818.833333333336</v>
      </c>
      <c r="B1822" s="1">
        <v>238.86</v>
      </c>
      <c r="C1822" s="1">
        <v>254.15075</v>
      </c>
      <c r="D1822" s="1">
        <v>0.0601640955220473</v>
      </c>
      <c r="E1822" s="2">
        <f t="shared" si="1"/>
        <v>0.06240797663</v>
      </c>
    </row>
    <row r="1823">
      <c r="A1823" s="3">
        <v>44818.875</v>
      </c>
      <c r="B1823" s="1">
        <v>241.58</v>
      </c>
      <c r="C1823" s="1">
        <v>253.82898</v>
      </c>
      <c r="D1823" s="1">
        <v>0.0482568223691399</v>
      </c>
      <c r="E1823" s="2">
        <f t="shared" si="1"/>
        <v>0.06397899042</v>
      </c>
    </row>
    <row r="1824">
      <c r="A1824" s="3">
        <v>44818.916666666664</v>
      </c>
      <c r="B1824" s="1">
        <v>244.26</v>
      </c>
      <c r="C1824" s="1">
        <v>253.69739</v>
      </c>
      <c r="D1824" s="1">
        <v>0.037199397281935</v>
      </c>
      <c r="E1824" s="2">
        <f t="shared" si="1"/>
        <v>0.06513091729</v>
      </c>
    </row>
    <row r="1825">
      <c r="A1825" s="3">
        <v>44818.958333333336</v>
      </c>
      <c r="B1825" s="1">
        <v>248.71</v>
      </c>
      <c r="C1825" s="1">
        <v>253.68166</v>
      </c>
      <c r="D1825" s="1">
        <v>0.0195980269129427</v>
      </c>
      <c r="E1825" s="2">
        <f t="shared" si="1"/>
        <v>0.06589866835</v>
      </c>
    </row>
    <row r="1826">
      <c r="A1826" s="3">
        <v>44819.0</v>
      </c>
      <c r="B1826" s="1">
        <v>252.22</v>
      </c>
      <c r="C1826" s="1">
        <v>247.46859</v>
      </c>
      <c r="D1826" s="1">
        <v>0.0192000528228652</v>
      </c>
      <c r="E1826" s="2">
        <f t="shared" si="1"/>
        <v>0.06513887339</v>
      </c>
    </row>
    <row r="1827">
      <c r="A1827" s="3">
        <v>44819.041666666664</v>
      </c>
      <c r="B1827" s="1">
        <v>258.53</v>
      </c>
      <c r="C1827" s="1">
        <v>244.81703</v>
      </c>
      <c r="D1827" s="1">
        <v>0.0560131376481447</v>
      </c>
      <c r="E1827" s="2">
        <f t="shared" si="1"/>
        <v>0.0642245813</v>
      </c>
    </row>
    <row r="1828">
      <c r="A1828" s="3">
        <v>44819.083333333336</v>
      </c>
      <c r="B1828" s="1">
        <v>253.1</v>
      </c>
      <c r="C1828" s="1">
        <v>240.06937</v>
      </c>
      <c r="D1828" s="1">
        <v>0.0542786028888233</v>
      </c>
      <c r="E1828" s="2">
        <f t="shared" si="1"/>
        <v>0.06269677315</v>
      </c>
    </row>
    <row r="1829">
      <c r="A1829" s="3">
        <v>44819.125</v>
      </c>
      <c r="B1829" s="1">
        <v>232.43</v>
      </c>
      <c r="C1829" s="1">
        <v>232.9355</v>
      </c>
      <c r="D1829" s="1">
        <v>0.00217012864076099</v>
      </c>
      <c r="E1829" s="2">
        <f t="shared" si="1"/>
        <v>0.05888993337</v>
      </c>
    </row>
    <row r="1830">
      <c r="A1830" s="3">
        <v>44819.166666666664</v>
      </c>
      <c r="B1830" s="1">
        <v>219.98</v>
      </c>
      <c r="C1830" s="1">
        <v>225.68445</v>
      </c>
      <c r="D1830" s="1">
        <v>0.0252762208472936</v>
      </c>
      <c r="E1830" s="2">
        <f t="shared" si="1"/>
        <v>0.05690283239</v>
      </c>
    </row>
    <row r="1831">
      <c r="A1831" s="3">
        <v>44819.208333333336</v>
      </c>
      <c r="B1831" s="1">
        <v>210.84</v>
      </c>
      <c r="C1831" s="1">
        <v>220.20339</v>
      </c>
      <c r="D1831" s="1">
        <v>0.0425215524611133</v>
      </c>
      <c r="E1831" s="2">
        <f t="shared" si="1"/>
        <v>0.05670321805</v>
      </c>
    </row>
    <row r="1832">
      <c r="A1832" s="3">
        <v>44819.25</v>
      </c>
      <c r="B1832" s="1">
        <v>209.66</v>
      </c>
      <c r="C1832" s="1">
        <v>216.32075</v>
      </c>
      <c r="D1832" s="1">
        <v>0.030791082223966</v>
      </c>
      <c r="E1832" s="2">
        <f t="shared" si="1"/>
        <v>0.05694382441</v>
      </c>
    </row>
    <row r="1833">
      <c r="A1833" s="3">
        <v>44819.291666666664</v>
      </c>
      <c r="B1833" s="1">
        <v>203.16</v>
      </c>
      <c r="C1833" s="1">
        <v>214.48049</v>
      </c>
      <c r="D1833" s="1">
        <v>0.0527809778875458</v>
      </c>
      <c r="E1833" s="2">
        <f t="shared" si="1"/>
        <v>0.05867088654</v>
      </c>
    </row>
    <row r="1834">
      <c r="A1834" s="3">
        <v>44819.333333333336</v>
      </c>
      <c r="B1834" s="1">
        <v>203.87</v>
      </c>
      <c r="C1834" s="1">
        <v>215.01025</v>
      </c>
      <c r="D1834" s="1">
        <v>0.0518126461412886</v>
      </c>
      <c r="E1834" s="2">
        <f t="shared" si="1"/>
        <v>0.05967950051</v>
      </c>
    </row>
    <row r="1835">
      <c r="A1835" s="3">
        <v>44819.375</v>
      </c>
      <c r="B1835" s="1">
        <v>200.54</v>
      </c>
      <c r="C1835" s="1">
        <v>218.34708</v>
      </c>
      <c r="D1835" s="1">
        <v>0.0815540102482708</v>
      </c>
      <c r="E1835" s="2">
        <f t="shared" si="1"/>
        <v>0.06084342704</v>
      </c>
    </row>
    <row r="1836">
      <c r="A1836" s="3">
        <v>44819.416666666664</v>
      </c>
      <c r="B1836" s="1">
        <v>208.94</v>
      </c>
      <c r="C1836" s="1">
        <v>223.87272</v>
      </c>
      <c r="D1836" s="1">
        <v>0.0667018295038358</v>
      </c>
      <c r="E1836" s="2">
        <f t="shared" si="1"/>
        <v>0.06140480421</v>
      </c>
    </row>
    <row r="1837">
      <c r="A1837" s="3">
        <v>44819.458333333336</v>
      </c>
      <c r="B1837" s="1">
        <v>217.56</v>
      </c>
      <c r="C1837" s="1">
        <v>230.81093</v>
      </c>
      <c r="D1837" s="1">
        <v>0.0574103228127022</v>
      </c>
      <c r="E1837" s="2">
        <f t="shared" si="1"/>
        <v>0.06218741204</v>
      </c>
    </row>
    <row r="1838">
      <c r="A1838" s="3">
        <v>44819.5</v>
      </c>
      <c r="B1838" s="1">
        <v>218.69</v>
      </c>
      <c r="C1838" s="1">
        <v>236.02199</v>
      </c>
      <c r="D1838" s="1">
        <v>0.0734337931817284</v>
      </c>
      <c r="E1838" s="2">
        <f t="shared" si="1"/>
        <v>0.0635962466</v>
      </c>
    </row>
    <row r="1839">
      <c r="A1839" s="3">
        <v>44819.541666666664</v>
      </c>
      <c r="B1839" s="1">
        <v>210.98</v>
      </c>
      <c r="C1839" s="1">
        <v>239.30981</v>
      </c>
      <c r="D1839" s="1">
        <v>0.118381314999163</v>
      </c>
      <c r="E1839" s="2">
        <f t="shared" si="1"/>
        <v>0.06486602144</v>
      </c>
    </row>
    <row r="1840">
      <c r="A1840" s="3">
        <v>44819.583333333336</v>
      </c>
      <c r="B1840" s="1">
        <v>198.66</v>
      </c>
      <c r="C1840" s="1">
        <v>240.4974</v>
      </c>
      <c r="D1840" s="1">
        <v>0.173961963829962</v>
      </c>
      <c r="E1840" s="2">
        <f t="shared" si="1"/>
        <v>0.06716344827</v>
      </c>
    </row>
    <row r="1841">
      <c r="A1841" s="3">
        <v>44819.625</v>
      </c>
      <c r="B1841" s="1">
        <v>188.79</v>
      </c>
      <c r="C1841" s="1">
        <v>240.28126</v>
      </c>
      <c r="D1841" s="1">
        <v>0.214295779870639</v>
      </c>
      <c r="E1841" s="2">
        <f t="shared" si="1"/>
        <v>0.07063335511</v>
      </c>
    </row>
    <row r="1842">
      <c r="A1842" s="3">
        <v>44819.666666666664</v>
      </c>
      <c r="B1842" s="1">
        <v>185.97</v>
      </c>
      <c r="C1842" s="1">
        <v>239.17309</v>
      </c>
      <c r="D1842" s="1">
        <v>0.222445969987677</v>
      </c>
      <c r="E1842" s="2">
        <f t="shared" si="1"/>
        <v>0.07437214474</v>
      </c>
    </row>
    <row r="1843">
      <c r="A1843" s="3">
        <v>44819.708333333336</v>
      </c>
      <c r="B1843" s="1">
        <v>186.82</v>
      </c>
      <c r="C1843" s="1">
        <v>238.64709</v>
      </c>
      <c r="D1843" s="1">
        <v>0.217170425166298</v>
      </c>
      <c r="E1843" s="2">
        <f t="shared" si="1"/>
        <v>0.07897950755</v>
      </c>
    </row>
    <row r="1844">
      <c r="A1844" s="3">
        <v>44819.75</v>
      </c>
      <c r="B1844" s="1">
        <v>190.08</v>
      </c>
      <c r="C1844" s="1">
        <v>238.60464</v>
      </c>
      <c r="D1844" s="1">
        <v>0.203368383783316</v>
      </c>
      <c r="E1844" s="2">
        <f t="shared" si="1"/>
        <v>0.08326565626</v>
      </c>
    </row>
    <row r="1845">
      <c r="A1845" s="3">
        <v>44819.791666666664</v>
      </c>
      <c r="B1845" s="1">
        <v>196.55</v>
      </c>
      <c r="C1845" s="1">
        <v>239.87472</v>
      </c>
      <c r="D1845" s="1">
        <v>0.180613947147077</v>
      </c>
      <c r="E1845" s="2">
        <f t="shared" si="1"/>
        <v>0.08789168684</v>
      </c>
    </row>
    <row r="1846">
      <c r="A1846" s="3">
        <v>44819.833333333336</v>
      </c>
      <c r="B1846" s="1">
        <v>207.11</v>
      </c>
      <c r="C1846" s="1">
        <v>240.69468</v>
      </c>
      <c r="D1846" s="1">
        <v>0.139532290451953</v>
      </c>
      <c r="E1846" s="2">
        <f t="shared" si="1"/>
        <v>0.09119869496</v>
      </c>
    </row>
    <row r="1847">
      <c r="A1847" s="3">
        <v>44819.875</v>
      </c>
      <c r="B1847" s="1">
        <v>215.05</v>
      </c>
      <c r="C1847" s="1">
        <v>241.16461</v>
      </c>
      <c r="D1847" s="1">
        <v>0.108285415509348</v>
      </c>
      <c r="E1847" s="2">
        <f t="shared" si="1"/>
        <v>0.09369988634</v>
      </c>
    </row>
    <row r="1848">
      <c r="A1848" s="3">
        <v>44819.916666666664</v>
      </c>
      <c r="B1848" s="1">
        <v>209.62</v>
      </c>
      <c r="C1848" s="1">
        <v>241.47065</v>
      </c>
      <c r="D1848" s="1">
        <v>0.131902779903064</v>
      </c>
      <c r="E1848" s="2">
        <f t="shared" si="1"/>
        <v>0.09764586062</v>
      </c>
    </row>
    <row r="1849">
      <c r="A1849" s="3">
        <v>44819.958333333336</v>
      </c>
      <c r="B1849" s="1">
        <v>215.79</v>
      </c>
      <c r="C1849" s="1">
        <v>241.64059</v>
      </c>
      <c r="D1849" s="1">
        <v>0.106979502077858</v>
      </c>
      <c r="E1849" s="2">
        <f t="shared" si="1"/>
        <v>0.1012867554</v>
      </c>
    </row>
    <row r="1850">
      <c r="A1850" s="3">
        <v>44820.0</v>
      </c>
      <c r="B1850" s="1">
        <v>219.1</v>
      </c>
      <c r="C1850" s="1">
        <v>226.42006</v>
      </c>
      <c r="D1850" s="1">
        <v>0.0323295559589552</v>
      </c>
      <c r="E1850" s="2">
        <f t="shared" si="1"/>
        <v>0.101833818</v>
      </c>
    </row>
    <row r="1851">
      <c r="A1851" s="3">
        <v>44820.041666666664</v>
      </c>
      <c r="B1851" s="1">
        <v>226.89</v>
      </c>
      <c r="C1851" s="1">
        <v>220.64798</v>
      </c>
      <c r="D1851" s="1">
        <v>0.0282894953309792</v>
      </c>
      <c r="E1851" s="2">
        <f t="shared" si="1"/>
        <v>0.1006786663</v>
      </c>
    </row>
    <row r="1852">
      <c r="A1852" s="3">
        <v>44820.083333333336</v>
      </c>
      <c r="B1852" s="1">
        <v>227.6</v>
      </c>
      <c r="C1852" s="1">
        <v>213.66503</v>
      </c>
      <c r="D1852" s="1">
        <v>0.0652187679003905</v>
      </c>
      <c r="E1852" s="2">
        <f t="shared" si="1"/>
        <v>0.1011345065</v>
      </c>
    </row>
    <row r="1853">
      <c r="A1853" s="3">
        <v>44820.125</v>
      </c>
      <c r="B1853" s="1">
        <v>210.3</v>
      </c>
      <c r="C1853" s="1">
        <v>206.64334</v>
      </c>
      <c r="D1853" s="1">
        <v>0.0176955134387588</v>
      </c>
      <c r="E1853" s="2">
        <f t="shared" si="1"/>
        <v>0.1017813975</v>
      </c>
    </row>
    <row r="1854">
      <c r="A1854" s="3">
        <v>44820.166666666664</v>
      </c>
      <c r="B1854" s="1">
        <v>197.55</v>
      </c>
      <c r="C1854" s="1">
        <v>201.43148</v>
      </c>
      <c r="D1854" s="1">
        <v>0.0192694806194145</v>
      </c>
      <c r="E1854" s="2">
        <f t="shared" si="1"/>
        <v>0.1015311167</v>
      </c>
    </row>
    <row r="1855">
      <c r="A1855" s="3">
        <v>44820.208333333336</v>
      </c>
      <c r="B1855" s="1">
        <v>185.75</v>
      </c>
      <c r="C1855" s="1">
        <v>200.03381</v>
      </c>
      <c r="D1855" s="1">
        <v>0.0714069786502591</v>
      </c>
      <c r="E1855" s="2">
        <f t="shared" si="1"/>
        <v>0.1027346761</v>
      </c>
    </row>
    <row r="1856">
      <c r="A1856" s="3">
        <v>44820.25</v>
      </c>
      <c r="B1856" s="1">
        <v>180.63</v>
      </c>
      <c r="C1856" s="1">
        <v>201.16757</v>
      </c>
      <c r="D1856" s="1">
        <v>0.102091853075523</v>
      </c>
      <c r="E1856" s="2">
        <f t="shared" si="1"/>
        <v>0.1057055416</v>
      </c>
    </row>
    <row r="1857">
      <c r="A1857" s="3">
        <v>44820.291666666664</v>
      </c>
      <c r="B1857" s="1">
        <v>179.84</v>
      </c>
      <c r="C1857" s="1">
        <v>204.45043</v>
      </c>
      <c r="D1857" s="1">
        <v>0.12037357906266</v>
      </c>
      <c r="E1857" s="2">
        <f t="shared" si="1"/>
        <v>0.1085218999</v>
      </c>
    </row>
    <row r="1858">
      <c r="A1858" s="3">
        <v>44820.333333333336</v>
      </c>
      <c r="B1858" s="1">
        <v>179.1</v>
      </c>
      <c r="C1858" s="1">
        <v>208.24015</v>
      </c>
      <c r="D1858" s="1">
        <v>0.139935310265575</v>
      </c>
      <c r="E1858" s="2">
        <f t="shared" si="1"/>
        <v>0.1121936776</v>
      </c>
    </row>
    <row r="1859">
      <c r="A1859" s="3">
        <v>44820.375</v>
      </c>
      <c r="B1859" s="1">
        <v>182.97</v>
      </c>
      <c r="C1859" s="1">
        <v>212.90059</v>
      </c>
      <c r="D1859" s="1">
        <v>0.140584814725031</v>
      </c>
      <c r="E1859" s="2">
        <f t="shared" si="1"/>
        <v>0.1146532945</v>
      </c>
    </row>
    <row r="1860">
      <c r="A1860" s="3">
        <v>44820.416666666664</v>
      </c>
      <c r="B1860" s="1">
        <v>188.29</v>
      </c>
      <c r="C1860" s="1">
        <v>216.19842</v>
      </c>
      <c r="D1860" s="1">
        <v>0.129087067333794</v>
      </c>
      <c r="E1860" s="2">
        <f t="shared" si="1"/>
        <v>0.1172526794</v>
      </c>
    </row>
    <row r="1861">
      <c r="A1861" s="3">
        <v>44820.458333333336</v>
      </c>
      <c r="B1861" s="1">
        <v>211.76</v>
      </c>
      <c r="C1861" s="1">
        <v>219.31624</v>
      </c>
      <c r="D1861" s="1">
        <v>0.0344536273282817</v>
      </c>
      <c r="E1861" s="2">
        <f t="shared" si="1"/>
        <v>0.1162961504</v>
      </c>
    </row>
    <row r="1862">
      <c r="A1862" s="3">
        <v>44820.5</v>
      </c>
      <c r="B1862" s="1">
        <v>219.2</v>
      </c>
      <c r="C1862" s="1">
        <v>220.612</v>
      </c>
      <c r="D1862" s="1">
        <v>0.00640037713270359</v>
      </c>
      <c r="E1862" s="2">
        <f t="shared" si="1"/>
        <v>0.1135030914</v>
      </c>
    </row>
    <row r="1863">
      <c r="A1863" s="3">
        <v>44820.541666666664</v>
      </c>
      <c r="B1863" s="1">
        <v>217.89</v>
      </c>
      <c r="C1863" s="1">
        <v>221.48728</v>
      </c>
      <c r="D1863" s="1">
        <v>0.0162414744539732</v>
      </c>
      <c r="E1863" s="2">
        <f t="shared" si="1"/>
        <v>0.1092472647</v>
      </c>
    </row>
    <row r="1864">
      <c r="A1864" s="3">
        <v>44820.583333333336</v>
      </c>
      <c r="B1864" s="1">
        <v>207.17</v>
      </c>
      <c r="C1864" s="1">
        <v>222.21524</v>
      </c>
      <c r="D1864" s="1">
        <v>0.0677057073133238</v>
      </c>
      <c r="E1864" s="2">
        <f t="shared" si="1"/>
        <v>0.1048199207</v>
      </c>
    </row>
    <row r="1865">
      <c r="A1865" s="3">
        <v>44820.625</v>
      </c>
      <c r="B1865" s="1">
        <v>193.44</v>
      </c>
      <c r="C1865" s="1">
        <v>223.08152</v>
      </c>
      <c r="D1865" s="1">
        <v>0.13287304120933</v>
      </c>
      <c r="E1865" s="2">
        <f t="shared" si="1"/>
        <v>0.1014273066</v>
      </c>
    </row>
    <row r="1866">
      <c r="A1866" s="3">
        <v>44820.666666666664</v>
      </c>
      <c r="B1866" s="1">
        <v>187.29</v>
      </c>
      <c r="C1866" s="1">
        <v>223.96226</v>
      </c>
      <c r="D1866" s="1">
        <v>0.163743034205852</v>
      </c>
      <c r="E1866" s="2">
        <f t="shared" si="1"/>
        <v>0.09898135092</v>
      </c>
    </row>
    <row r="1867">
      <c r="A1867" s="3">
        <v>44820.708333333336</v>
      </c>
      <c r="B1867" s="1">
        <v>186.21</v>
      </c>
      <c r="C1867" s="1">
        <v>224.88939</v>
      </c>
      <c r="D1867" s="1">
        <v>0.171992951735072</v>
      </c>
      <c r="E1867" s="2">
        <f t="shared" si="1"/>
        <v>0.09709895619</v>
      </c>
    </row>
    <row r="1868">
      <c r="A1868" s="3">
        <v>44820.75</v>
      </c>
      <c r="B1868" s="1">
        <v>189.78</v>
      </c>
      <c r="C1868" s="1">
        <v>225.89717</v>
      </c>
      <c r="D1868" s="1">
        <v>0.15988323359695</v>
      </c>
      <c r="E1868" s="2">
        <f t="shared" si="1"/>
        <v>0.09528707493</v>
      </c>
    </row>
    <row r="1869">
      <c r="A1869" s="3">
        <v>44820.791666666664</v>
      </c>
      <c r="B1869" s="1">
        <v>191.67</v>
      </c>
      <c r="C1869" s="1">
        <v>227.70937</v>
      </c>
      <c r="D1869" s="1">
        <v>0.158269156864296</v>
      </c>
      <c r="E1869" s="2">
        <f t="shared" si="1"/>
        <v>0.09435604201</v>
      </c>
    </row>
    <row r="1870">
      <c r="A1870" s="3">
        <v>44820.833333333336</v>
      </c>
      <c r="B1870" s="1">
        <v>202.09</v>
      </c>
      <c r="C1870" s="1">
        <v>230.21238</v>
      </c>
      <c r="D1870" s="1">
        <v>0.122158417370951</v>
      </c>
      <c r="E1870" s="2">
        <f t="shared" si="1"/>
        <v>0.09363213063</v>
      </c>
    </row>
    <row r="1871">
      <c r="A1871" s="3">
        <v>44820.875</v>
      </c>
      <c r="B1871" s="1">
        <v>218.81</v>
      </c>
      <c r="C1871" s="1">
        <v>232.54016</v>
      </c>
      <c r="D1871" s="1">
        <v>0.0590442528292746</v>
      </c>
      <c r="E1871" s="2">
        <f t="shared" si="1"/>
        <v>0.09158041552</v>
      </c>
    </row>
    <row r="1872">
      <c r="A1872" s="3">
        <v>44820.916666666664</v>
      </c>
      <c r="B1872" s="1">
        <v>232.91</v>
      </c>
      <c r="C1872" s="1">
        <v>233.08262</v>
      </c>
      <c r="D1872" s="1">
        <v>7.40595759563689E-4</v>
      </c>
      <c r="E1872" s="2">
        <f t="shared" si="1"/>
        <v>0.08611532451</v>
      </c>
    </row>
    <row r="1873">
      <c r="A1873" s="3">
        <v>44820.958333333336</v>
      </c>
      <c r="B1873" s="1">
        <v>241.23</v>
      </c>
      <c r="C1873" s="1">
        <v>231.86283</v>
      </c>
      <c r="D1873" s="1">
        <v>0.0403996190333741</v>
      </c>
      <c r="E1873" s="2">
        <f t="shared" si="1"/>
        <v>0.08334116272</v>
      </c>
    </row>
    <row r="1874">
      <c r="A1874" s="3">
        <v>44821.0</v>
      </c>
      <c r="B1874" s="1">
        <v>242.53</v>
      </c>
      <c r="C1874" s="1">
        <v>246.88474</v>
      </c>
      <c r="D1874" s="1">
        <v>0.0176387572597641</v>
      </c>
      <c r="E1874" s="2">
        <f t="shared" si="1"/>
        <v>0.0827290461</v>
      </c>
    </row>
    <row r="1875">
      <c r="A1875" s="3">
        <v>44821.041666666664</v>
      </c>
      <c r="B1875" s="1">
        <v>242.64</v>
      </c>
      <c r="C1875" s="1">
        <v>240.38085</v>
      </c>
      <c r="D1875" s="1">
        <v>0.00939821121358035</v>
      </c>
      <c r="E1875" s="2">
        <f t="shared" si="1"/>
        <v>0.08194190927</v>
      </c>
    </row>
    <row r="1876">
      <c r="A1876" s="3">
        <v>44821.083333333336</v>
      </c>
      <c r="B1876" s="1">
        <v>238.07</v>
      </c>
      <c r="C1876" s="1">
        <v>232.36597</v>
      </c>
      <c r="D1876" s="1">
        <v>0.0245476134048371</v>
      </c>
      <c r="E1876" s="2">
        <f t="shared" si="1"/>
        <v>0.08024727783</v>
      </c>
    </row>
    <row r="1877">
      <c r="A1877" s="3">
        <v>44821.125</v>
      </c>
      <c r="B1877" s="1">
        <v>227.65</v>
      </c>
      <c r="C1877" s="1">
        <v>223.25498</v>
      </c>
      <c r="D1877" s="1">
        <v>0.0196861006191217</v>
      </c>
      <c r="E1877" s="2">
        <f t="shared" si="1"/>
        <v>0.08033021896</v>
      </c>
    </row>
    <row r="1878">
      <c r="A1878" s="3">
        <v>44821.166666666664</v>
      </c>
      <c r="B1878" s="1">
        <v>213.15</v>
      </c>
      <c r="C1878" s="1">
        <v>216.23576</v>
      </c>
      <c r="D1878" s="1">
        <v>0.0142703501030541</v>
      </c>
      <c r="E1878" s="2">
        <f t="shared" si="1"/>
        <v>0.08012192186</v>
      </c>
    </row>
    <row r="1879">
      <c r="A1879" s="3">
        <v>44821.208333333336</v>
      </c>
      <c r="B1879" s="1">
        <v>201.33</v>
      </c>
      <c r="C1879" s="1">
        <v>213.71573</v>
      </c>
      <c r="D1879" s="1">
        <v>0.0579542273280492</v>
      </c>
      <c r="E1879" s="2">
        <f t="shared" si="1"/>
        <v>0.07956139055</v>
      </c>
    </row>
    <row r="1880">
      <c r="A1880" s="3">
        <v>44821.25</v>
      </c>
      <c r="B1880" s="1">
        <v>191.99</v>
      </c>
      <c r="C1880" s="1">
        <v>213.8519</v>
      </c>
      <c r="D1880" s="1">
        <v>0.102229159525821</v>
      </c>
      <c r="E1880" s="2">
        <f t="shared" si="1"/>
        <v>0.07956711165</v>
      </c>
    </row>
    <row r="1881">
      <c r="A1881" s="3">
        <v>44821.291666666664</v>
      </c>
      <c r="B1881" s="1">
        <v>196.13</v>
      </c>
      <c r="C1881" s="1">
        <v>216.90882</v>
      </c>
      <c r="D1881" s="1">
        <v>0.0957951825103285</v>
      </c>
      <c r="E1881" s="2">
        <f t="shared" si="1"/>
        <v>0.0785430118</v>
      </c>
    </row>
    <row r="1882">
      <c r="A1882" s="3">
        <v>44821.333333333336</v>
      </c>
      <c r="B1882" s="1">
        <v>194.71</v>
      </c>
      <c r="C1882" s="1">
        <v>221.24634</v>
      </c>
      <c r="D1882" s="1">
        <v>0.119940243983245</v>
      </c>
      <c r="E1882" s="2">
        <f t="shared" si="1"/>
        <v>0.07770988403</v>
      </c>
    </row>
    <row r="1883">
      <c r="A1883" s="3">
        <v>44821.375</v>
      </c>
      <c r="B1883" s="1">
        <v>192.13</v>
      </c>
      <c r="C1883" s="1">
        <v>226.66609</v>
      </c>
      <c r="D1883" s="1">
        <v>0.152365490576909</v>
      </c>
      <c r="E1883" s="2">
        <f t="shared" si="1"/>
        <v>0.07820074553</v>
      </c>
    </row>
    <row r="1884">
      <c r="A1884" s="3">
        <v>44821.416666666664</v>
      </c>
      <c r="B1884" s="1">
        <v>194.76</v>
      </c>
      <c r="C1884" s="1">
        <v>231.59058</v>
      </c>
      <c r="D1884" s="1">
        <v>0.159033152384695</v>
      </c>
      <c r="E1884" s="2">
        <f t="shared" si="1"/>
        <v>0.07944849907</v>
      </c>
    </row>
    <row r="1885">
      <c r="A1885" s="3">
        <v>44821.458333333336</v>
      </c>
      <c r="B1885" s="1">
        <v>201.79</v>
      </c>
      <c r="C1885" s="1">
        <v>236.19956</v>
      </c>
      <c r="D1885" s="1">
        <v>0.145680034289648</v>
      </c>
      <c r="E1885" s="2">
        <f t="shared" si="1"/>
        <v>0.0840829327</v>
      </c>
    </row>
    <row r="1886">
      <c r="A1886" s="3">
        <v>44821.5</v>
      </c>
      <c r="B1886" s="1">
        <v>206.65</v>
      </c>
      <c r="C1886" s="1">
        <v>238.35305</v>
      </c>
      <c r="D1886" s="1">
        <v>0.133008786755613</v>
      </c>
      <c r="E1886" s="2">
        <f t="shared" si="1"/>
        <v>0.0893582831</v>
      </c>
    </row>
    <row r="1887">
      <c r="A1887" s="3">
        <v>44821.541666666664</v>
      </c>
      <c r="B1887" s="1">
        <v>210.37</v>
      </c>
      <c r="C1887" s="1">
        <v>239.71444</v>
      </c>
      <c r="D1887" s="1">
        <v>0.122414152439043</v>
      </c>
      <c r="E1887" s="2">
        <f t="shared" si="1"/>
        <v>0.09378214468</v>
      </c>
    </row>
    <row r="1888">
      <c r="A1888" s="3">
        <v>44821.583333333336</v>
      </c>
      <c r="B1888" s="1">
        <v>208.54</v>
      </c>
      <c r="C1888" s="1">
        <v>240.53708</v>
      </c>
      <c r="D1888" s="1">
        <v>0.133023482283895</v>
      </c>
      <c r="E1888" s="2">
        <f t="shared" si="1"/>
        <v>0.09650371864</v>
      </c>
    </row>
    <row r="1889">
      <c r="A1889" s="3">
        <v>44821.625</v>
      </c>
      <c r="B1889" s="1">
        <v>197.66</v>
      </c>
      <c r="C1889" s="1">
        <v>240.97087</v>
      </c>
      <c r="D1889" s="1">
        <v>0.179734878327824</v>
      </c>
      <c r="E1889" s="2">
        <f t="shared" si="1"/>
        <v>0.09845629518</v>
      </c>
    </row>
    <row r="1890">
      <c r="A1890" s="3">
        <v>44821.666666666664</v>
      </c>
      <c r="B1890" s="1">
        <v>194.21</v>
      </c>
      <c r="C1890" s="1">
        <v>240.91505</v>
      </c>
      <c r="D1890" s="1">
        <v>0.19386522344702</v>
      </c>
      <c r="E1890" s="2">
        <f t="shared" si="1"/>
        <v>0.0997113864</v>
      </c>
    </row>
    <row r="1891">
      <c r="A1891" s="3">
        <v>44821.708333333336</v>
      </c>
      <c r="B1891" s="1">
        <v>193.87</v>
      </c>
      <c r="C1891" s="1">
        <v>241.21233</v>
      </c>
      <c r="D1891" s="1">
        <v>0.196268283632101</v>
      </c>
      <c r="E1891" s="2">
        <f t="shared" si="1"/>
        <v>0.1007228586</v>
      </c>
    </row>
    <row r="1892">
      <c r="A1892" s="3">
        <v>44821.75</v>
      </c>
      <c r="B1892" s="1">
        <v>195.47</v>
      </c>
      <c r="C1892" s="1">
        <v>241.68633</v>
      </c>
      <c r="D1892" s="1">
        <v>0.191224427132473</v>
      </c>
      <c r="E1892" s="2">
        <f t="shared" si="1"/>
        <v>0.1020287416</v>
      </c>
    </row>
    <row r="1893">
      <c r="A1893" s="3">
        <v>44821.791666666664</v>
      </c>
      <c r="B1893" s="1">
        <v>202.12</v>
      </c>
      <c r="C1893" s="1">
        <v>243.02614</v>
      </c>
      <c r="D1893" s="1">
        <v>0.168319918178349</v>
      </c>
      <c r="E1893" s="2">
        <f t="shared" si="1"/>
        <v>0.1024475233</v>
      </c>
    </row>
    <row r="1894">
      <c r="A1894" s="3">
        <v>44821.833333333336</v>
      </c>
      <c r="B1894" s="1">
        <v>211.36</v>
      </c>
      <c r="C1894" s="1">
        <v>244.49593</v>
      </c>
      <c r="D1894" s="1">
        <v>0.135527532094296</v>
      </c>
      <c r="E1894" s="2">
        <f t="shared" si="1"/>
        <v>0.1030045698</v>
      </c>
    </row>
    <row r="1895">
      <c r="A1895" s="3">
        <v>44821.875</v>
      </c>
      <c r="B1895" s="1">
        <v>226.76</v>
      </c>
      <c r="C1895" s="1">
        <v>245.90151</v>
      </c>
      <c r="D1895" s="1">
        <v>0.0778421816116542</v>
      </c>
      <c r="E1895" s="2">
        <f t="shared" si="1"/>
        <v>0.1037878168</v>
      </c>
    </row>
    <row r="1896">
      <c r="A1896" s="3">
        <v>44821.916666666664</v>
      </c>
      <c r="B1896" s="1">
        <v>241.35</v>
      </c>
      <c r="C1896" s="1">
        <v>246.50631</v>
      </c>
      <c r="D1896" s="1">
        <v>0.0209175578507504</v>
      </c>
      <c r="E1896" s="2">
        <f t="shared" si="1"/>
        <v>0.1046285236</v>
      </c>
    </row>
    <row r="1897">
      <c r="A1897" s="3">
        <v>44821.958333333336</v>
      </c>
      <c r="B1897" s="1">
        <v>249.16</v>
      </c>
      <c r="C1897" s="1">
        <v>245.52071</v>
      </c>
      <c r="D1897" s="1">
        <v>0.0148227414298369</v>
      </c>
      <c r="E1897" s="2">
        <f t="shared" si="1"/>
        <v>0.1035628203</v>
      </c>
    </row>
    <row r="1898">
      <c r="A1898" s="3">
        <v>44822.0</v>
      </c>
      <c r="B1898" s="1">
        <v>246.2</v>
      </c>
      <c r="C1898" s="1">
        <v>248.82528</v>
      </c>
      <c r="D1898" s="1">
        <v>0.0105506964565658</v>
      </c>
      <c r="E1898" s="2">
        <f t="shared" si="1"/>
        <v>0.1032674845</v>
      </c>
    </row>
    <row r="1899">
      <c r="A1899" s="3">
        <v>44822.041666666664</v>
      </c>
      <c r="B1899" s="1">
        <v>244.29</v>
      </c>
      <c r="C1899" s="1">
        <v>242.84822</v>
      </c>
      <c r="D1899" s="1">
        <v>0.00593695930734017</v>
      </c>
      <c r="E1899" s="2">
        <f t="shared" si="1"/>
        <v>0.1031232657</v>
      </c>
    </row>
    <row r="1900">
      <c r="A1900" s="3">
        <v>44822.083333333336</v>
      </c>
      <c r="B1900" s="1">
        <v>236.77</v>
      </c>
      <c r="C1900" s="1">
        <v>235.25633</v>
      </c>
      <c r="D1900" s="1">
        <v>0.00643413080532208</v>
      </c>
      <c r="E1900" s="2">
        <f t="shared" si="1"/>
        <v>0.1023685372</v>
      </c>
    </row>
    <row r="1901">
      <c r="A1901" s="3">
        <v>44822.125</v>
      </c>
      <c r="B1901" s="1">
        <v>225.08</v>
      </c>
      <c r="C1901" s="1">
        <v>226.40789</v>
      </c>
      <c r="D1901" s="1">
        <v>0.00586503412049817</v>
      </c>
      <c r="E1901" s="2">
        <f t="shared" si="1"/>
        <v>0.1017926594</v>
      </c>
    </row>
    <row r="1902">
      <c r="A1902" s="3">
        <v>44822.166666666664</v>
      </c>
      <c r="B1902" s="1">
        <v>212.48</v>
      </c>
      <c r="C1902" s="1">
        <v>219.39893</v>
      </c>
      <c r="D1902" s="1">
        <v>0.0315358420389744</v>
      </c>
      <c r="E1902" s="2">
        <f t="shared" si="1"/>
        <v>0.1025120549</v>
      </c>
    </row>
    <row r="1903">
      <c r="A1903" s="3">
        <v>44822.208333333336</v>
      </c>
      <c r="B1903" s="1">
        <v>208.51</v>
      </c>
      <c r="C1903" s="1">
        <v>216.5653</v>
      </c>
      <c r="D1903" s="1">
        <v>0.0371957095619659</v>
      </c>
      <c r="E1903" s="2">
        <f t="shared" si="1"/>
        <v>0.1016471167</v>
      </c>
    </row>
    <row r="1904">
      <c r="A1904" s="3">
        <v>44822.25</v>
      </c>
      <c r="B1904" s="1">
        <v>206.48</v>
      </c>
      <c r="C1904" s="1">
        <v>215.99027</v>
      </c>
      <c r="D1904" s="1">
        <v>0.0440310112117551</v>
      </c>
      <c r="E1904" s="2">
        <f t="shared" si="1"/>
        <v>0.09922219385</v>
      </c>
    </row>
    <row r="1905">
      <c r="A1905" s="3">
        <v>44822.291666666664</v>
      </c>
      <c r="B1905" s="1">
        <v>207.08</v>
      </c>
      <c r="C1905" s="1">
        <v>218.18504</v>
      </c>
      <c r="D1905" s="1">
        <v>0.0508973484158216</v>
      </c>
      <c r="E1905" s="2">
        <f t="shared" si="1"/>
        <v>0.09735145076</v>
      </c>
    </row>
    <row r="1906">
      <c r="A1906" s="3">
        <v>44822.333333333336</v>
      </c>
      <c r="B1906" s="1">
        <v>205.32</v>
      </c>
      <c r="C1906" s="1">
        <v>221.88665</v>
      </c>
      <c r="D1906" s="1">
        <v>0.0746626712332626</v>
      </c>
      <c r="E1906" s="2">
        <f t="shared" si="1"/>
        <v>0.09546488523</v>
      </c>
    </row>
    <row r="1907">
      <c r="A1907" s="3">
        <v>44822.375</v>
      </c>
      <c r="B1907" s="1">
        <v>211.04</v>
      </c>
      <c r="C1907" s="1">
        <v>226.99035</v>
      </c>
      <c r="D1907" s="1">
        <v>0.0702688462306878</v>
      </c>
      <c r="E1907" s="2">
        <f t="shared" si="1"/>
        <v>0.09204419172</v>
      </c>
    </row>
    <row r="1908">
      <c r="A1908" s="3">
        <v>44822.416666666664</v>
      </c>
      <c r="B1908" s="1">
        <v>209.52</v>
      </c>
      <c r="C1908" s="1">
        <v>232.08379</v>
      </c>
      <c r="D1908" s="1">
        <v>0.0972226022334433</v>
      </c>
      <c r="E1908" s="2">
        <f t="shared" si="1"/>
        <v>0.08946875213</v>
      </c>
    </row>
    <row r="1909">
      <c r="A1909" s="3">
        <v>44822.458333333336</v>
      </c>
      <c r="B1909" s="1">
        <v>208.89</v>
      </c>
      <c r="C1909" s="1">
        <v>237.23177</v>
      </c>
      <c r="D1909" s="1">
        <v>0.119468695107742</v>
      </c>
      <c r="E1909" s="2">
        <f t="shared" si="1"/>
        <v>0.088376613</v>
      </c>
    </row>
    <row r="1910">
      <c r="A1910" s="3">
        <v>44822.5</v>
      </c>
      <c r="B1910" s="1">
        <v>211.33</v>
      </c>
      <c r="C1910" s="1">
        <v>240.13129</v>
      </c>
      <c r="D1910" s="1">
        <v>0.119939762952175</v>
      </c>
      <c r="E1910" s="2">
        <f t="shared" si="1"/>
        <v>0.08783207034</v>
      </c>
    </row>
    <row r="1911">
      <c r="A1911" s="3">
        <v>44822.541666666664</v>
      </c>
      <c r="B1911" s="1">
        <v>219.57</v>
      </c>
      <c r="C1911" s="1">
        <v>242.05154</v>
      </c>
      <c r="D1911" s="1">
        <v>0.0928791446648098</v>
      </c>
      <c r="E1911" s="2">
        <f t="shared" si="1"/>
        <v>0.08660144501</v>
      </c>
    </row>
    <row r="1912">
      <c r="A1912" s="3">
        <v>44822.583333333336</v>
      </c>
      <c r="B1912" s="1">
        <v>216.98</v>
      </c>
      <c r="C1912" s="1">
        <v>243.099</v>
      </c>
      <c r="D1912" s="1">
        <v>0.10744182411281</v>
      </c>
      <c r="E1912" s="2">
        <f t="shared" si="1"/>
        <v>0.08553554259</v>
      </c>
    </row>
    <row r="1913">
      <c r="A1913" s="3">
        <v>44822.625</v>
      </c>
      <c r="B1913" s="1">
        <v>216.69</v>
      </c>
      <c r="C1913" s="1">
        <v>243.50918</v>
      </c>
      <c r="D1913" s="1">
        <v>0.110136217451843</v>
      </c>
      <c r="E1913" s="2">
        <f t="shared" si="1"/>
        <v>0.08263559839</v>
      </c>
    </row>
    <row r="1914">
      <c r="A1914" s="3">
        <v>44822.666666666664</v>
      </c>
      <c r="B1914" s="1">
        <v>218.45</v>
      </c>
      <c r="C1914" s="1">
        <v>243.30623</v>
      </c>
      <c r="D1914" s="1">
        <v>0.102160269385621</v>
      </c>
      <c r="E1914" s="2">
        <f t="shared" si="1"/>
        <v>0.07881455863</v>
      </c>
    </row>
    <row r="1915">
      <c r="A1915" s="3">
        <v>44822.708333333336</v>
      </c>
      <c r="B1915" s="1">
        <v>225.61</v>
      </c>
      <c r="C1915" s="1">
        <v>243.43581</v>
      </c>
      <c r="D1915" s="1">
        <v>0.0732259152833759</v>
      </c>
      <c r="E1915" s="2">
        <f t="shared" si="1"/>
        <v>0.07368779329</v>
      </c>
    </row>
    <row r="1916">
      <c r="A1916" s="3">
        <v>44822.75</v>
      </c>
      <c r="B1916" s="1">
        <v>237.07</v>
      </c>
      <c r="C1916" s="1">
        <v>243.87679</v>
      </c>
      <c r="D1916" s="1">
        <v>0.0279107741249177</v>
      </c>
      <c r="E1916" s="2">
        <f t="shared" si="1"/>
        <v>0.06688305774</v>
      </c>
    </row>
    <row r="1917">
      <c r="A1917" s="3">
        <v>44822.791666666664</v>
      </c>
      <c r="B1917" s="1">
        <v>250.14</v>
      </c>
      <c r="C1917" s="1">
        <v>245.24661</v>
      </c>
      <c r="D1917" s="1">
        <v>0.0199529363525146</v>
      </c>
      <c r="E1917" s="2">
        <f t="shared" si="1"/>
        <v>0.06070110017</v>
      </c>
    </row>
    <row r="1918">
      <c r="A1918" s="3">
        <v>44822.833333333336</v>
      </c>
      <c r="B1918" s="1">
        <v>260.95</v>
      </c>
      <c r="C1918" s="1">
        <v>246.55738</v>
      </c>
      <c r="D1918" s="1">
        <v>0.0583743224396689</v>
      </c>
      <c r="E1918" s="2">
        <f t="shared" si="1"/>
        <v>0.0574863831</v>
      </c>
    </row>
    <row r="1919">
      <c r="A1919" s="3">
        <v>44822.875</v>
      </c>
      <c r="B1919" s="1">
        <v>261.32</v>
      </c>
      <c r="C1919" s="1">
        <v>247.71871</v>
      </c>
      <c r="D1919" s="1">
        <v>0.0549061877481923</v>
      </c>
      <c r="E1919" s="2">
        <f t="shared" si="1"/>
        <v>0.05653071669</v>
      </c>
    </row>
    <row r="1920">
      <c r="A1920" s="3">
        <v>44822.916666666664</v>
      </c>
      <c r="B1920" s="1">
        <v>253.85</v>
      </c>
      <c r="C1920" s="1">
        <v>248.16688</v>
      </c>
      <c r="D1920" s="1">
        <v>0.0229003967008007</v>
      </c>
      <c r="E1920" s="2">
        <f t="shared" si="1"/>
        <v>0.05661333497</v>
      </c>
    </row>
    <row r="1921">
      <c r="A1921" s="3">
        <v>44822.958333333336</v>
      </c>
      <c r="B1921" s="1">
        <v>251.33</v>
      </c>
      <c r="C1921" s="1">
        <v>247.32351</v>
      </c>
      <c r="D1921" s="1">
        <v>0.0161993900215956</v>
      </c>
      <c r="E1921" s="2">
        <f t="shared" si="1"/>
        <v>0.05667069533</v>
      </c>
    </row>
    <row r="1922">
      <c r="A1922" s="3">
        <v>44823.0</v>
      </c>
      <c r="B1922" s="1">
        <v>252.2</v>
      </c>
      <c r="C1922" s="1">
        <v>250.56645</v>
      </c>
      <c r="D1922" s="1">
        <v>0.00651942827940446</v>
      </c>
      <c r="E1922" s="2">
        <f t="shared" si="1"/>
        <v>0.05650272582</v>
      </c>
    </row>
    <row r="1923">
      <c r="A1923" s="3">
        <v>44823.041666666664</v>
      </c>
      <c r="B1923" s="1">
        <v>262.88</v>
      </c>
      <c r="C1923" s="1">
        <v>244.2592</v>
      </c>
      <c r="D1923" s="1">
        <v>0.0762337713379885</v>
      </c>
      <c r="E1923" s="2">
        <f t="shared" si="1"/>
        <v>0.05943175966</v>
      </c>
    </row>
    <row r="1924">
      <c r="A1924" s="3">
        <v>44823.083333333336</v>
      </c>
      <c r="B1924" s="1">
        <v>263.04</v>
      </c>
      <c r="C1924" s="1">
        <v>236.67059</v>
      </c>
      <c r="D1924" s="1">
        <v>0.111418195222313</v>
      </c>
      <c r="E1924" s="2">
        <f t="shared" si="1"/>
        <v>0.06380609568</v>
      </c>
    </row>
    <row r="1925">
      <c r="A1925" s="3">
        <v>44823.125</v>
      </c>
      <c r="B1925" s="1">
        <v>256.55</v>
      </c>
      <c r="C1925" s="1">
        <v>227.9638</v>
      </c>
      <c r="D1925" s="1">
        <v>0.125397979854696</v>
      </c>
      <c r="E1925" s="2">
        <f t="shared" si="1"/>
        <v>0.06878663508</v>
      </c>
    </row>
    <row r="1926">
      <c r="A1926" s="3">
        <v>44823.166666666664</v>
      </c>
      <c r="B1926" s="1">
        <v>253.78</v>
      </c>
      <c r="C1926" s="1">
        <v>221.50627</v>
      </c>
      <c r="D1926" s="1">
        <v>0.145701202950146</v>
      </c>
      <c r="E1926" s="2">
        <f t="shared" si="1"/>
        <v>0.07354352512</v>
      </c>
    </row>
    <row r="1927">
      <c r="A1927" s="3">
        <v>44823.208333333336</v>
      </c>
      <c r="B1927" s="1">
        <v>246.63</v>
      </c>
      <c r="C1927" s="1">
        <v>219.48354</v>
      </c>
      <c r="D1927" s="1">
        <v>0.123683352291474</v>
      </c>
      <c r="E1927" s="2">
        <f t="shared" si="1"/>
        <v>0.0771471769</v>
      </c>
    </row>
    <row r="1928">
      <c r="A1928" s="3">
        <v>44823.25</v>
      </c>
      <c r="B1928" s="1">
        <v>242.29</v>
      </c>
      <c r="C1928" s="1">
        <v>219.58983</v>
      </c>
      <c r="D1928" s="1">
        <v>0.103375324804431</v>
      </c>
      <c r="E1928" s="2">
        <f t="shared" si="1"/>
        <v>0.07961985663</v>
      </c>
    </row>
    <row r="1929">
      <c r="A1929" s="3">
        <v>44823.291666666664</v>
      </c>
      <c r="B1929" s="1">
        <v>240.94</v>
      </c>
      <c r="C1929" s="1">
        <v>222.37109</v>
      </c>
      <c r="D1929" s="1">
        <v>0.0835041551489449</v>
      </c>
      <c r="E1929" s="2">
        <f t="shared" si="1"/>
        <v>0.08097847358</v>
      </c>
    </row>
    <row r="1930">
      <c r="A1930" s="3">
        <v>44823.333333333336</v>
      </c>
      <c r="B1930" s="1">
        <v>244.61</v>
      </c>
      <c r="C1930" s="1">
        <v>226.57136</v>
      </c>
      <c r="D1930" s="1">
        <v>0.0796157113591056</v>
      </c>
      <c r="E1930" s="2">
        <f t="shared" si="1"/>
        <v>0.08118485025</v>
      </c>
    </row>
    <row r="1931">
      <c r="A1931" s="3">
        <v>44823.375</v>
      </c>
      <c r="B1931" s="1">
        <v>252.18</v>
      </c>
      <c r="C1931" s="1">
        <v>231.97762</v>
      </c>
      <c r="D1931" s="1">
        <v>0.0870876250907307</v>
      </c>
      <c r="E1931" s="2">
        <f t="shared" si="1"/>
        <v>0.0818856327</v>
      </c>
    </row>
    <row r="1932">
      <c r="A1932" s="3">
        <v>44823.416666666664</v>
      </c>
      <c r="B1932" s="1">
        <v>259.15</v>
      </c>
      <c r="C1932" s="1">
        <v>237.1124</v>
      </c>
      <c r="D1932" s="1">
        <v>0.0929415753878749</v>
      </c>
      <c r="E1932" s="2">
        <f t="shared" si="1"/>
        <v>0.08170725659</v>
      </c>
    </row>
    <row r="1933">
      <c r="A1933" s="3">
        <v>44823.458333333336</v>
      </c>
      <c r="B1933" s="1">
        <v>275.01</v>
      </c>
      <c r="C1933" s="1">
        <v>242.24531</v>
      </c>
      <c r="D1933" s="1">
        <v>0.13525417685073</v>
      </c>
      <c r="E1933" s="2">
        <f t="shared" si="1"/>
        <v>0.08236498499</v>
      </c>
    </row>
    <row r="1934">
      <c r="A1934" s="3">
        <v>44823.5</v>
      </c>
      <c r="B1934" s="1">
        <v>281.24</v>
      </c>
      <c r="C1934" s="1">
        <v>245.07205</v>
      </c>
      <c r="D1934" s="1">
        <v>0.147580884886709</v>
      </c>
      <c r="E1934" s="2">
        <f t="shared" si="1"/>
        <v>0.08351669841</v>
      </c>
    </row>
    <row r="1935">
      <c r="A1935" s="3">
        <v>44823.541666666664</v>
      </c>
      <c r="B1935" s="1">
        <v>280.05</v>
      </c>
      <c r="C1935" s="1">
        <v>247.10166</v>
      </c>
      <c r="D1935" s="1">
        <v>0.133339209457354</v>
      </c>
      <c r="E1935" s="2">
        <f t="shared" si="1"/>
        <v>0.08520253444</v>
      </c>
    </row>
    <row r="1936">
      <c r="A1936" s="3">
        <v>44823.583333333336</v>
      </c>
      <c r="B1936" s="1">
        <v>280.59</v>
      </c>
      <c r="C1936" s="1">
        <v>248.45639</v>
      </c>
      <c r="D1936" s="1">
        <v>0.129332998841365</v>
      </c>
      <c r="E1936" s="2">
        <f t="shared" si="1"/>
        <v>0.08611466672</v>
      </c>
    </row>
    <row r="1937">
      <c r="A1937" s="3">
        <v>44823.625</v>
      </c>
      <c r="B1937" s="1">
        <v>278.07</v>
      </c>
      <c r="C1937" s="1">
        <v>248.95538</v>
      </c>
      <c r="D1937" s="1">
        <v>0.116947141290941</v>
      </c>
      <c r="E1937" s="2">
        <f t="shared" si="1"/>
        <v>0.08639845521</v>
      </c>
    </row>
    <row r="1938">
      <c r="A1938" s="3">
        <v>44823.666666666664</v>
      </c>
      <c r="B1938" s="1">
        <v>277.25</v>
      </c>
      <c r="C1938" s="1">
        <v>248.65392</v>
      </c>
      <c r="D1938" s="1">
        <v>0.115003535838083</v>
      </c>
      <c r="E1938" s="2">
        <f t="shared" si="1"/>
        <v>0.08693359132</v>
      </c>
    </row>
    <row r="1939">
      <c r="A1939" s="3">
        <v>44823.708333333336</v>
      </c>
      <c r="B1939" s="1">
        <v>278.34</v>
      </c>
      <c r="C1939" s="1">
        <v>248.51173</v>
      </c>
      <c r="D1939" s="1">
        <v>0.120027613988281</v>
      </c>
      <c r="E1939" s="2">
        <f t="shared" si="1"/>
        <v>0.08888366209</v>
      </c>
    </row>
    <row r="1940">
      <c r="A1940" s="3">
        <v>44823.75</v>
      </c>
      <c r="B1940" s="1">
        <v>273.95</v>
      </c>
      <c r="C1940" s="1">
        <v>248.67916</v>
      </c>
      <c r="D1940" s="1">
        <v>0.101620256397842</v>
      </c>
      <c r="E1940" s="2">
        <f t="shared" si="1"/>
        <v>0.09195489052</v>
      </c>
    </row>
    <row r="1941">
      <c r="A1941" s="3">
        <v>44823.791666666664</v>
      </c>
      <c r="B1941" s="1">
        <v>271.89</v>
      </c>
      <c r="C1941" s="1">
        <v>249.85245</v>
      </c>
      <c r="D1941" s="1">
        <v>0.0882022569720648</v>
      </c>
      <c r="E1941" s="2">
        <f t="shared" si="1"/>
        <v>0.09479861222</v>
      </c>
    </row>
    <row r="1942">
      <c r="A1942" s="3">
        <v>44823.833333333336</v>
      </c>
      <c r="B1942" s="1">
        <v>273.37</v>
      </c>
      <c r="C1942" s="1">
        <v>251.07304</v>
      </c>
      <c r="D1942" s="1">
        <v>0.0888066675737069</v>
      </c>
      <c r="E1942" s="2">
        <f t="shared" si="1"/>
        <v>0.0960666266</v>
      </c>
    </row>
    <row r="1943">
      <c r="A1943" s="3">
        <v>44823.875</v>
      </c>
      <c r="B1943" s="1">
        <v>267.0</v>
      </c>
      <c r="C1943" s="1">
        <v>252.16305</v>
      </c>
      <c r="D1943" s="1">
        <v>0.0588387156643291</v>
      </c>
      <c r="E1943" s="2">
        <f t="shared" si="1"/>
        <v>0.09623048193</v>
      </c>
    </row>
    <row r="1944">
      <c r="A1944" s="3">
        <v>44823.916666666664</v>
      </c>
      <c r="B1944" s="1">
        <v>260.96</v>
      </c>
      <c r="C1944" s="1">
        <v>252.52372</v>
      </c>
      <c r="D1944" s="1">
        <v>0.0334078715456907</v>
      </c>
      <c r="E1944" s="2">
        <f t="shared" si="1"/>
        <v>0.09666829338</v>
      </c>
    </row>
    <row r="1945">
      <c r="A1945" s="3">
        <v>44823.958333333336</v>
      </c>
      <c r="B1945" s="1">
        <v>259.23</v>
      </c>
      <c r="C1945" s="1">
        <v>251.36516</v>
      </c>
      <c r="D1945" s="1">
        <v>0.0312885047394794</v>
      </c>
      <c r="E1945" s="2">
        <f t="shared" si="1"/>
        <v>0.09729700649</v>
      </c>
    </row>
    <row r="1946">
      <c r="A1946" s="3">
        <v>44824.0</v>
      </c>
      <c r="B1946" s="1">
        <v>262.59</v>
      </c>
      <c r="C1946" s="1">
        <v>257.48245</v>
      </c>
      <c r="D1946" s="1">
        <v>0.019836497594302</v>
      </c>
      <c r="E1946" s="2">
        <f t="shared" si="1"/>
        <v>0.09785188438</v>
      </c>
    </row>
    <row r="1947">
      <c r="A1947" s="3">
        <v>44824.041666666664</v>
      </c>
      <c r="B1947" s="1">
        <v>269.67</v>
      </c>
      <c r="C1947" s="1">
        <v>252.11004</v>
      </c>
      <c r="D1947" s="1">
        <v>0.0696519662604473</v>
      </c>
      <c r="E1947" s="2">
        <f t="shared" si="1"/>
        <v>0.0975776425</v>
      </c>
    </row>
    <row r="1948">
      <c r="A1948" s="3">
        <v>44824.083333333336</v>
      </c>
      <c r="B1948" s="1">
        <v>272.11</v>
      </c>
      <c r="C1948" s="1">
        <v>245.58519</v>
      </c>
      <c r="D1948" s="1">
        <v>0.108006553652522</v>
      </c>
      <c r="E1948" s="2">
        <f t="shared" si="1"/>
        <v>0.09743549077</v>
      </c>
    </row>
    <row r="1949">
      <c r="A1949" s="3">
        <v>44824.125</v>
      </c>
      <c r="B1949" s="1">
        <v>265.26</v>
      </c>
      <c r="C1949" s="1">
        <v>237.36436</v>
      </c>
      <c r="D1949" s="1">
        <v>0.117522445239883</v>
      </c>
      <c r="E1949" s="2">
        <f t="shared" si="1"/>
        <v>0.09710734349</v>
      </c>
    </row>
    <row r="1950">
      <c r="A1950" s="3">
        <v>44824.166666666664</v>
      </c>
      <c r="B1950" s="1">
        <v>256.13</v>
      </c>
      <c r="C1950" s="1">
        <v>231.10546</v>
      </c>
      <c r="D1950" s="1">
        <v>0.108281907316252</v>
      </c>
      <c r="E1950" s="2">
        <f t="shared" si="1"/>
        <v>0.09554820617</v>
      </c>
    </row>
    <row r="1951">
      <c r="A1951" s="3">
        <v>44824.208333333336</v>
      </c>
      <c r="B1951" s="1">
        <v>245.54</v>
      </c>
      <c r="C1951" s="1">
        <v>228.6804</v>
      </c>
      <c r="D1951" s="1">
        <v>0.0737256013195709</v>
      </c>
      <c r="E1951" s="2">
        <f t="shared" si="1"/>
        <v>0.09346663322</v>
      </c>
    </row>
    <row r="1952">
      <c r="A1952" s="3">
        <v>44824.25</v>
      </c>
      <c r="B1952" s="1">
        <v>238.06</v>
      </c>
      <c r="C1952" s="1">
        <v>227.75042</v>
      </c>
      <c r="D1952" s="1">
        <v>0.0452670076305458</v>
      </c>
      <c r="E1952" s="2">
        <f t="shared" si="1"/>
        <v>0.09104545334</v>
      </c>
    </row>
    <row r="1953">
      <c r="A1953" s="3">
        <v>44824.291666666664</v>
      </c>
      <c r="B1953" s="1">
        <v>234.54</v>
      </c>
      <c r="C1953" s="1">
        <v>229.20485</v>
      </c>
      <c r="D1953" s="1">
        <v>0.0232767762113236</v>
      </c>
      <c r="E1953" s="2">
        <f t="shared" si="1"/>
        <v>0.08853597921</v>
      </c>
    </row>
    <row r="1954">
      <c r="A1954" s="3">
        <v>44824.333333333336</v>
      </c>
      <c r="B1954" s="1">
        <v>230.37</v>
      </c>
      <c r="C1954" s="1">
        <v>232.43531</v>
      </c>
      <c r="D1954" s="1">
        <v>0.00888552604163275</v>
      </c>
      <c r="E1954" s="2">
        <f t="shared" si="1"/>
        <v>0.08558888816</v>
      </c>
    </row>
    <row r="1955">
      <c r="A1955" s="3">
        <v>44824.375</v>
      </c>
      <c r="B1955" s="1">
        <v>232.25</v>
      </c>
      <c r="C1955" s="1">
        <v>237.40052</v>
      </c>
      <c r="D1955" s="1">
        <v>0.0216954874403813</v>
      </c>
      <c r="E1955" s="2">
        <f t="shared" si="1"/>
        <v>0.08286421576</v>
      </c>
    </row>
    <row r="1956">
      <c r="A1956" s="3">
        <v>44824.416666666664</v>
      </c>
      <c r="B1956" s="1">
        <v>236.79</v>
      </c>
      <c r="C1956" s="1">
        <v>242.93695</v>
      </c>
      <c r="D1956" s="1">
        <v>0.0253026556890584</v>
      </c>
      <c r="E1956" s="2">
        <f t="shared" si="1"/>
        <v>0.08004592744</v>
      </c>
    </row>
    <row r="1957">
      <c r="A1957" s="3">
        <v>44824.458333333336</v>
      </c>
      <c r="B1957" s="1">
        <v>248.3</v>
      </c>
      <c r="C1957" s="1">
        <v>249.09513</v>
      </c>
      <c r="D1957" s="1">
        <v>0.00319207364672284</v>
      </c>
      <c r="E1957" s="2">
        <f t="shared" si="1"/>
        <v>0.0745433398</v>
      </c>
    </row>
    <row r="1958">
      <c r="A1958" s="3">
        <v>44824.5</v>
      </c>
      <c r="B1958" s="1">
        <v>256.59</v>
      </c>
      <c r="C1958" s="1">
        <v>253.01364</v>
      </c>
      <c r="D1958" s="1">
        <v>0.0141350482132108</v>
      </c>
      <c r="E1958" s="2">
        <f t="shared" si="1"/>
        <v>0.06898309661</v>
      </c>
    </row>
    <row r="1959">
      <c r="A1959" s="3">
        <v>44824.541666666664</v>
      </c>
      <c r="B1959" s="1">
        <v>259.45</v>
      </c>
      <c r="C1959" s="1">
        <v>255.85604</v>
      </c>
      <c r="D1959" s="1">
        <v>0.0140468053832146</v>
      </c>
      <c r="E1959" s="2">
        <f t="shared" si="1"/>
        <v>0.06401257977</v>
      </c>
    </row>
    <row r="1960">
      <c r="A1960" s="3">
        <v>44824.583333333336</v>
      </c>
      <c r="B1960" s="1">
        <v>256.89</v>
      </c>
      <c r="C1960" s="1">
        <v>257.79104</v>
      </c>
      <c r="D1960" s="1">
        <v>0.00349523396934208</v>
      </c>
      <c r="E1960" s="2">
        <f t="shared" si="1"/>
        <v>0.05876933957</v>
      </c>
    </row>
    <row r="1961">
      <c r="A1961" s="3">
        <v>44824.625</v>
      </c>
      <c r="B1961" s="1">
        <v>257.57</v>
      </c>
      <c r="C1961" s="1">
        <v>258.21836</v>
      </c>
      <c r="D1961" s="1">
        <v>0.00251089814062805</v>
      </c>
      <c r="E1961" s="2">
        <f t="shared" si="1"/>
        <v>0.05400116277</v>
      </c>
    </row>
    <row r="1962">
      <c r="A1962" s="3">
        <v>44824.666666666664</v>
      </c>
      <c r="B1962" s="1">
        <v>257.25</v>
      </c>
      <c r="C1962" s="1">
        <v>257.3007</v>
      </c>
      <c r="D1962" s="1">
        <v>1.97045713439591E-4</v>
      </c>
      <c r="E1962" s="2">
        <f t="shared" si="1"/>
        <v>0.04921755901</v>
      </c>
    </row>
    <row r="1963">
      <c r="A1963" s="3">
        <v>44824.708333333336</v>
      </c>
      <c r="B1963" s="1">
        <v>259.32</v>
      </c>
      <c r="C1963" s="1">
        <v>256.40192</v>
      </c>
      <c r="D1963" s="1">
        <v>0.0113808820152359</v>
      </c>
      <c r="E1963" s="2">
        <f t="shared" si="1"/>
        <v>0.04469061185</v>
      </c>
    </row>
    <row r="1964">
      <c r="A1964" s="3">
        <v>44824.75</v>
      </c>
      <c r="B1964" s="1">
        <v>264.0</v>
      </c>
      <c r="C1964" s="1">
        <v>255.85739</v>
      </c>
      <c r="D1964" s="1">
        <v>0.0318247989632036</v>
      </c>
      <c r="E1964" s="2">
        <f t="shared" si="1"/>
        <v>0.04178246779</v>
      </c>
    </row>
    <row r="1965">
      <c r="A1965" s="3">
        <v>44824.791666666664</v>
      </c>
      <c r="B1965" s="1">
        <v>265.19</v>
      </c>
      <c r="C1965" s="1">
        <v>256.63131</v>
      </c>
      <c r="D1965" s="1">
        <v>0.0333501395445474</v>
      </c>
      <c r="E1965" s="2">
        <f t="shared" si="1"/>
        <v>0.0394969629</v>
      </c>
    </row>
    <row r="1966">
      <c r="A1966" s="3">
        <v>44824.833333333336</v>
      </c>
      <c r="B1966" s="1">
        <v>266.6</v>
      </c>
      <c r="C1966" s="1">
        <v>257.35262</v>
      </c>
      <c r="D1966" s="1">
        <v>0.0359327214154649</v>
      </c>
      <c r="E1966" s="2">
        <f t="shared" si="1"/>
        <v>0.03729388181</v>
      </c>
    </row>
    <row r="1967">
      <c r="A1967" s="3">
        <v>44824.875</v>
      </c>
      <c r="B1967" s="1">
        <v>266.21</v>
      </c>
      <c r="C1967" s="1">
        <v>258.05049</v>
      </c>
      <c r="D1967" s="1">
        <v>0.0316198198267321</v>
      </c>
      <c r="E1967" s="2">
        <f t="shared" si="1"/>
        <v>0.03615976115</v>
      </c>
    </row>
    <row r="1968">
      <c r="A1968" s="3">
        <v>44824.916666666664</v>
      </c>
      <c r="B1968" s="1">
        <v>261.93</v>
      </c>
      <c r="C1968" s="1">
        <v>258.53486</v>
      </c>
      <c r="D1968" s="1">
        <v>0.0131322329220903</v>
      </c>
      <c r="E1968" s="2">
        <f t="shared" si="1"/>
        <v>0.03531494287</v>
      </c>
    </row>
    <row r="1969">
      <c r="A1969" s="3">
        <v>44824.958333333336</v>
      </c>
      <c r="B1969" s="1">
        <v>262.5</v>
      </c>
      <c r="C1969" s="1">
        <v>257.82749</v>
      </c>
      <c r="D1969" s="1">
        <v>0.0181226214473871</v>
      </c>
      <c r="E1969" s="2">
        <f t="shared" si="1"/>
        <v>0.0347663644</v>
      </c>
    </row>
    <row r="1970">
      <c r="A1970" s="3">
        <v>44825.0</v>
      </c>
      <c r="B1970" s="1">
        <v>264.05</v>
      </c>
      <c r="C1970" s="1">
        <v>260.24759</v>
      </c>
      <c r="D1970" s="1">
        <v>0.0146107404875488</v>
      </c>
      <c r="E1970" s="2">
        <f t="shared" si="1"/>
        <v>0.03454862452</v>
      </c>
    </row>
    <row r="1971">
      <c r="A1971" s="3">
        <v>44825.041666666664</v>
      </c>
      <c r="B1971" s="1">
        <v>267.96</v>
      </c>
      <c r="C1971" s="1">
        <v>256.61481</v>
      </c>
      <c r="D1971" s="1">
        <v>0.0442109712997468</v>
      </c>
      <c r="E1971" s="2">
        <f t="shared" si="1"/>
        <v>0.03348858306</v>
      </c>
    </row>
    <row r="1972">
      <c r="A1972" s="3">
        <v>44825.083333333336</v>
      </c>
      <c r="B1972" s="1">
        <v>266.23</v>
      </c>
      <c r="C1972" s="1">
        <v>251.46731</v>
      </c>
      <c r="D1972" s="1">
        <v>0.0587061992272475</v>
      </c>
      <c r="E1972" s="2">
        <f t="shared" si="1"/>
        <v>0.03143440163</v>
      </c>
    </row>
    <row r="1973">
      <c r="A1973" s="3">
        <v>44825.125</v>
      </c>
      <c r="B1973" s="1">
        <v>256.51</v>
      </c>
      <c r="C1973" s="1">
        <v>244.10664</v>
      </c>
      <c r="D1973" s="1">
        <v>0.0508112356140742</v>
      </c>
      <c r="E1973" s="2">
        <f t="shared" si="1"/>
        <v>0.02865476789</v>
      </c>
    </row>
    <row r="1974">
      <c r="A1974" s="3">
        <v>44825.166666666664</v>
      </c>
      <c r="B1974" s="1">
        <v>246.83</v>
      </c>
      <c r="C1974" s="1">
        <v>237.83361</v>
      </c>
      <c r="D1974" s="1">
        <v>0.0378264030891177</v>
      </c>
      <c r="E1974" s="2">
        <f t="shared" si="1"/>
        <v>0.02571912189</v>
      </c>
    </row>
    <row r="1975">
      <c r="A1975" s="3">
        <v>44825.208333333336</v>
      </c>
      <c r="B1975" s="1">
        <v>237.9</v>
      </c>
      <c r="C1975" s="1">
        <v>234.31134</v>
      </c>
      <c r="D1975" s="1">
        <v>0.0153157760098167</v>
      </c>
      <c r="E1975" s="2">
        <f t="shared" si="1"/>
        <v>0.02328537916</v>
      </c>
    </row>
    <row r="1976">
      <c r="A1976" s="3">
        <v>44825.25</v>
      </c>
      <c r="B1976" s="1">
        <v>230.08</v>
      </c>
      <c r="C1976" s="1">
        <v>231.61054</v>
      </c>
      <c r="D1976" s="1">
        <v>0.0066082484847191</v>
      </c>
      <c r="E1976" s="2">
        <f t="shared" si="1"/>
        <v>0.02167459753</v>
      </c>
    </row>
    <row r="1977">
      <c r="A1977" s="3">
        <v>44825.291666666664</v>
      </c>
      <c r="B1977" s="1">
        <v>226.7</v>
      </c>
      <c r="C1977" s="1">
        <v>230.7991</v>
      </c>
      <c r="D1977" s="1">
        <v>0.0177604678701087</v>
      </c>
      <c r="E1977" s="2">
        <f t="shared" si="1"/>
        <v>0.02144475135</v>
      </c>
    </row>
    <row r="1978">
      <c r="A1978" s="3">
        <v>44825.333333333336</v>
      </c>
      <c r="B1978" s="1">
        <v>222.74</v>
      </c>
      <c r="C1978" s="1">
        <v>231.99739</v>
      </c>
      <c r="D1978" s="1">
        <v>0.0399029920121083</v>
      </c>
      <c r="E1978" s="2">
        <f t="shared" si="1"/>
        <v>0.02273714577</v>
      </c>
    </row>
    <row r="1979">
      <c r="A1979" s="3">
        <v>44825.375</v>
      </c>
      <c r="B1979" s="1">
        <v>224.26</v>
      </c>
      <c r="C1979" s="1">
        <v>235.53847</v>
      </c>
      <c r="D1979" s="1">
        <v>0.0478837703242277</v>
      </c>
      <c r="E1979" s="2">
        <f t="shared" si="1"/>
        <v>0.02382832422</v>
      </c>
    </row>
    <row r="1980">
      <c r="A1980" s="3">
        <v>44825.416666666664</v>
      </c>
      <c r="B1980" s="1">
        <v>227.73</v>
      </c>
      <c r="C1980" s="1">
        <v>240.69059</v>
      </c>
      <c r="D1980" s="1">
        <v>0.0538475143544248</v>
      </c>
      <c r="E1980" s="2">
        <f t="shared" si="1"/>
        <v>0.02501769333</v>
      </c>
    </row>
    <row r="1981">
      <c r="A1981" s="3">
        <v>44825.458333333336</v>
      </c>
      <c r="B1981" s="1">
        <v>244.9</v>
      </c>
      <c r="C1981" s="1">
        <v>247.20927</v>
      </c>
      <c r="D1981" s="1">
        <v>0.00934135681886038</v>
      </c>
      <c r="E1981" s="2">
        <f t="shared" si="1"/>
        <v>0.02527391346</v>
      </c>
    </row>
    <row r="1982">
      <c r="A1982" s="3">
        <v>44825.5</v>
      </c>
      <c r="B1982" s="1">
        <v>249.31</v>
      </c>
      <c r="C1982" s="1">
        <v>251.98168</v>
      </c>
      <c r="D1982" s="1">
        <v>0.0106026755595883</v>
      </c>
      <c r="E1982" s="2">
        <f t="shared" si="1"/>
        <v>0.02512673127</v>
      </c>
    </row>
    <row r="1983">
      <c r="A1983" s="3">
        <v>44825.541666666664</v>
      </c>
      <c r="B1983" s="1">
        <v>247.04</v>
      </c>
      <c r="C1983" s="1">
        <v>255.53279</v>
      </c>
      <c r="D1983" s="1">
        <v>0.0332356172372242</v>
      </c>
      <c r="E1983" s="2">
        <f t="shared" si="1"/>
        <v>0.0259262651</v>
      </c>
    </row>
    <row r="1984">
      <c r="A1984" s="3">
        <v>44825.583333333336</v>
      </c>
      <c r="B1984" s="1">
        <v>250.58</v>
      </c>
      <c r="C1984" s="1">
        <v>257.74735</v>
      </c>
      <c r="D1984" s="1">
        <v>0.0278076573823163</v>
      </c>
      <c r="E1984" s="2">
        <f t="shared" si="1"/>
        <v>0.02693928274</v>
      </c>
    </row>
    <row r="1985">
      <c r="A1985" s="3">
        <v>44825.625</v>
      </c>
      <c r="B1985" s="1">
        <v>253.33</v>
      </c>
      <c r="C1985" s="1">
        <v>258.28419</v>
      </c>
      <c r="D1985" s="1">
        <v>0.0191811585525231</v>
      </c>
      <c r="E1985" s="2">
        <f t="shared" si="1"/>
        <v>0.02763387692</v>
      </c>
    </row>
    <row r="1986">
      <c r="A1986" s="3">
        <v>44825.666666666664</v>
      </c>
      <c r="B1986" s="1">
        <v>247.36</v>
      </c>
      <c r="C1986" s="1">
        <v>257.34671</v>
      </c>
      <c r="D1986" s="1">
        <v>0.0388064413180178</v>
      </c>
      <c r="E1986" s="2">
        <f t="shared" si="1"/>
        <v>0.02924260174</v>
      </c>
    </row>
    <row r="1987">
      <c r="A1987" s="3">
        <v>44825.708333333336</v>
      </c>
      <c r="B1987" s="1">
        <v>247.93</v>
      </c>
      <c r="C1987" s="1">
        <v>256.45502</v>
      </c>
      <c r="D1987" s="1">
        <v>0.0332417747174533</v>
      </c>
      <c r="E1987" s="2">
        <f t="shared" si="1"/>
        <v>0.03015347227</v>
      </c>
    </row>
    <row r="1988">
      <c r="A1988" s="3">
        <v>44825.75</v>
      </c>
      <c r="B1988" s="1">
        <v>249.67</v>
      </c>
      <c r="C1988" s="1">
        <v>255.87347</v>
      </c>
      <c r="D1988" s="1">
        <v>0.0242442876160627</v>
      </c>
      <c r="E1988" s="2">
        <f t="shared" si="1"/>
        <v>0.02983761763</v>
      </c>
    </row>
    <row r="1989">
      <c r="A1989" s="3">
        <v>44825.791666666664</v>
      </c>
      <c r="B1989" s="1">
        <v>249.04</v>
      </c>
      <c r="C1989" s="1">
        <v>256.55003</v>
      </c>
      <c r="D1989" s="1">
        <v>0.0292731597030021</v>
      </c>
      <c r="E1989" s="2">
        <f t="shared" si="1"/>
        <v>0.02966774347</v>
      </c>
    </row>
    <row r="1990">
      <c r="A1990" s="3">
        <v>44825.833333333336</v>
      </c>
      <c r="B1990" s="1">
        <v>251.6</v>
      </c>
      <c r="C1990" s="1">
        <v>256.82025</v>
      </c>
      <c r="D1990" s="1">
        <v>0.0203264734770719</v>
      </c>
      <c r="E1990" s="2">
        <f t="shared" si="1"/>
        <v>0.02901748314</v>
      </c>
    </row>
    <row r="1991">
      <c r="A1991" s="3">
        <v>44825.875</v>
      </c>
      <c r="B1991" s="1">
        <v>242.1</v>
      </c>
      <c r="C1991" s="1">
        <v>256.95228</v>
      </c>
      <c r="D1991" s="1">
        <v>0.0578017054372896</v>
      </c>
      <c r="E1991" s="2">
        <f t="shared" si="1"/>
        <v>0.03010839504</v>
      </c>
    </row>
    <row r="1992">
      <c r="A1992" s="3">
        <v>44825.916666666664</v>
      </c>
      <c r="B1992" s="1">
        <v>247.69</v>
      </c>
      <c r="C1992" s="1">
        <v>257.31272</v>
      </c>
      <c r="D1992" s="1">
        <v>0.0373969852714627</v>
      </c>
      <c r="E1992" s="2">
        <f t="shared" si="1"/>
        <v>0.03111942639</v>
      </c>
    </row>
    <row r="1993">
      <c r="A1993" s="3">
        <v>44825.958333333336</v>
      </c>
      <c r="B1993" s="1">
        <v>251.34</v>
      </c>
      <c r="C1993" s="1">
        <v>257.31899</v>
      </c>
      <c r="D1993" s="1">
        <v>0.023235712218519</v>
      </c>
      <c r="E1993" s="2">
        <f t="shared" si="1"/>
        <v>0.03133247184</v>
      </c>
    </row>
    <row r="1994">
      <c r="A1994" s="3">
        <v>44826.0</v>
      </c>
      <c r="B1994" s="1">
        <v>254.59</v>
      </c>
      <c r="C1994" s="1">
        <v>254.96521</v>
      </c>
      <c r="D1994" s="1">
        <v>0.00147161253882445</v>
      </c>
      <c r="E1994" s="2">
        <f t="shared" si="1"/>
        <v>0.03078500817</v>
      </c>
    </row>
    <row r="1995">
      <c r="A1995" s="3">
        <v>44826.041666666664</v>
      </c>
      <c r="B1995" s="1">
        <v>260.66</v>
      </c>
      <c r="C1995" s="1">
        <v>251.20374</v>
      </c>
      <c r="D1995" s="1">
        <v>0.0376437866729214</v>
      </c>
      <c r="E1995" s="2">
        <f t="shared" si="1"/>
        <v>0.03051137548</v>
      </c>
    </row>
    <row r="1996">
      <c r="A1996" s="3">
        <v>44826.083333333336</v>
      </c>
      <c r="B1996" s="1">
        <v>259.52</v>
      </c>
      <c r="C1996" s="1">
        <v>245.2272</v>
      </c>
      <c r="D1996" s="1">
        <v>0.0582839097783605</v>
      </c>
      <c r="E1996" s="2">
        <f t="shared" si="1"/>
        <v>0.03049378009</v>
      </c>
    </row>
    <row r="1997">
      <c r="A1997" s="3">
        <v>44826.125</v>
      </c>
      <c r="B1997" s="1">
        <v>244.7</v>
      </c>
      <c r="C1997" s="1">
        <v>236.87135</v>
      </c>
      <c r="D1997" s="1">
        <v>0.0330502190323987</v>
      </c>
      <c r="E1997" s="2">
        <f t="shared" si="1"/>
        <v>0.02975373773</v>
      </c>
    </row>
    <row r="1998">
      <c r="A1998" s="3">
        <v>44826.166666666664</v>
      </c>
      <c r="B1998" s="1">
        <v>229.69</v>
      </c>
      <c r="C1998" s="1">
        <v>228.81908</v>
      </c>
      <c r="D1998" s="1">
        <v>0.00380615113040391</v>
      </c>
      <c r="E1998" s="2">
        <f t="shared" si="1"/>
        <v>0.02833622723</v>
      </c>
    </row>
    <row r="1999">
      <c r="A1999" s="3">
        <v>44826.208333333336</v>
      </c>
      <c r="B1999" s="1">
        <v>222.28</v>
      </c>
      <c r="C1999" s="1">
        <v>223.01259</v>
      </c>
      <c r="D1999" s="1">
        <v>0.00328497148972615</v>
      </c>
      <c r="E1999" s="2">
        <f t="shared" si="1"/>
        <v>0.02783494371</v>
      </c>
    </row>
    <row r="2000">
      <c r="A2000" s="3">
        <v>44826.25</v>
      </c>
      <c r="B2000" s="1">
        <v>222.11</v>
      </c>
      <c r="C2000" s="1">
        <v>218.67403</v>
      </c>
      <c r="D2000" s="1">
        <v>0.0157127483313863</v>
      </c>
      <c r="E2000" s="2">
        <f t="shared" si="1"/>
        <v>0.02821429787</v>
      </c>
    </row>
    <row r="2001">
      <c r="A2001" s="3">
        <v>44826.291666666664</v>
      </c>
      <c r="B2001" s="1">
        <v>210.2</v>
      </c>
      <c r="C2001" s="1">
        <v>216.79741</v>
      </c>
      <c r="D2001" s="1">
        <v>0.0304312214799984</v>
      </c>
      <c r="E2001" s="2">
        <f t="shared" si="1"/>
        <v>0.02874224594</v>
      </c>
    </row>
    <row r="2002">
      <c r="A2002" s="3">
        <v>44826.333333333336</v>
      </c>
      <c r="B2002" s="1">
        <v>207.43</v>
      </c>
      <c r="C2002" s="1">
        <v>217.88463</v>
      </c>
      <c r="D2002" s="1">
        <v>0.0479824116092997</v>
      </c>
      <c r="E2002" s="2">
        <f t="shared" si="1"/>
        <v>0.02907888842</v>
      </c>
    </row>
    <row r="2003">
      <c r="A2003" s="3">
        <v>44826.375</v>
      </c>
      <c r="B2003" s="1">
        <v>218.55</v>
      </c>
      <c r="C2003" s="1">
        <v>222.09933</v>
      </c>
      <c r="D2003" s="1">
        <v>0.0159808226346292</v>
      </c>
      <c r="E2003" s="2">
        <f t="shared" si="1"/>
        <v>0.02774959893</v>
      </c>
    </row>
    <row r="2004">
      <c r="A2004" s="3">
        <v>44826.416666666664</v>
      </c>
      <c r="B2004" s="1">
        <v>231.48</v>
      </c>
      <c r="C2004" s="1">
        <v>228.76315</v>
      </c>
      <c r="D2004" s="1">
        <v>0.0118762571681671</v>
      </c>
      <c r="E2004" s="2">
        <f t="shared" si="1"/>
        <v>0.02600079655</v>
      </c>
    </row>
    <row r="2005">
      <c r="A2005" s="3">
        <v>44826.458333333336</v>
      </c>
      <c r="B2005" s="1">
        <v>240.15</v>
      </c>
      <c r="C2005" s="1">
        <v>236.85926</v>
      </c>
      <c r="D2005" s="1">
        <v>0.0138932292535238</v>
      </c>
      <c r="E2005" s="2">
        <f t="shared" si="1"/>
        <v>0.0261904579</v>
      </c>
    </row>
    <row r="2006">
      <c r="A2006" s="3">
        <v>44826.5</v>
      </c>
      <c r="B2006" s="1">
        <v>239.93</v>
      </c>
      <c r="C2006" s="1">
        <v>242.88859</v>
      </c>
      <c r="D2006" s="1">
        <v>0.0121808521347173</v>
      </c>
      <c r="E2006" s="2">
        <f t="shared" si="1"/>
        <v>0.02625621526</v>
      </c>
    </row>
    <row r="2007">
      <c r="A2007" s="3">
        <v>44826.541666666664</v>
      </c>
      <c r="B2007" s="1">
        <v>243.87</v>
      </c>
      <c r="C2007" s="1">
        <v>246.95945</v>
      </c>
      <c r="D2007" s="1">
        <v>0.0125099484955931</v>
      </c>
      <c r="E2007" s="2">
        <f t="shared" si="1"/>
        <v>0.02539264573</v>
      </c>
    </row>
    <row r="2008">
      <c r="A2008" s="3">
        <v>44826.583333333336</v>
      </c>
      <c r="B2008" s="1">
        <v>248.09</v>
      </c>
      <c r="C2008" s="1">
        <v>248.97801</v>
      </c>
      <c r="D2008" s="1">
        <v>0.00356662020071575</v>
      </c>
      <c r="E2008" s="2">
        <f t="shared" si="1"/>
        <v>0.02438260251</v>
      </c>
    </row>
    <row r="2009">
      <c r="A2009" s="3">
        <v>44826.625</v>
      </c>
      <c r="B2009" s="1">
        <v>253.31</v>
      </c>
      <c r="C2009" s="1">
        <v>249.35103</v>
      </c>
      <c r="D2009" s="1">
        <v>0.0158770950334554</v>
      </c>
      <c r="E2009" s="2">
        <f t="shared" si="1"/>
        <v>0.0242449332</v>
      </c>
    </row>
    <row r="2010">
      <c r="A2010" s="3">
        <v>44826.666666666664</v>
      </c>
      <c r="B2010" s="1">
        <v>251.02</v>
      </c>
      <c r="C2010" s="1">
        <v>248.44233</v>
      </c>
      <c r="D2010" s="1">
        <v>0.0103753253320398</v>
      </c>
      <c r="E2010" s="2">
        <f t="shared" si="1"/>
        <v>0.02306030336</v>
      </c>
    </row>
    <row r="2011">
      <c r="A2011" s="3">
        <v>44826.708333333336</v>
      </c>
      <c r="B2011" s="1">
        <v>250.46</v>
      </c>
      <c r="C2011" s="1">
        <v>247.85258</v>
      </c>
      <c r="D2011" s="1">
        <v>0.0105200438099132</v>
      </c>
      <c r="E2011" s="2">
        <f t="shared" si="1"/>
        <v>0.02211356458</v>
      </c>
    </row>
    <row r="2012">
      <c r="A2012" s="3">
        <v>44826.75</v>
      </c>
      <c r="B2012" s="1">
        <v>254.72</v>
      </c>
      <c r="C2012" s="1">
        <v>247.9245</v>
      </c>
      <c r="D2012" s="1">
        <v>0.02740955411829</v>
      </c>
      <c r="E2012" s="2">
        <f t="shared" si="1"/>
        <v>0.02224545068</v>
      </c>
    </row>
    <row r="2013">
      <c r="A2013" s="3">
        <v>44826.791666666664</v>
      </c>
      <c r="B2013" s="1">
        <v>252.53</v>
      </c>
      <c r="C2013" s="1">
        <v>249.20726</v>
      </c>
      <c r="D2013" s="1">
        <v>0.0133332391680724</v>
      </c>
      <c r="E2013" s="2">
        <f t="shared" si="1"/>
        <v>0.02158128733</v>
      </c>
    </row>
    <row r="2014">
      <c r="A2014" s="3">
        <v>44826.833333333336</v>
      </c>
      <c r="B2014" s="1">
        <v>249.56</v>
      </c>
      <c r="C2014" s="1">
        <v>249.89405</v>
      </c>
      <c r="D2014" s="1">
        <v>0.00133676652165183</v>
      </c>
      <c r="E2014" s="2">
        <f t="shared" si="1"/>
        <v>0.02079004954</v>
      </c>
    </row>
    <row r="2015">
      <c r="A2015" s="3">
        <v>44826.875</v>
      </c>
      <c r="B2015" s="1">
        <v>246.34</v>
      </c>
      <c r="C2015" s="1">
        <v>250.19751</v>
      </c>
      <c r="D2015" s="1">
        <v>0.0154178592744587</v>
      </c>
      <c r="E2015" s="2">
        <f t="shared" si="1"/>
        <v>0.01902405595</v>
      </c>
    </row>
    <row r="2016">
      <c r="A2016" s="3">
        <v>44826.916666666664</v>
      </c>
      <c r="B2016" s="1">
        <v>239.65</v>
      </c>
      <c r="C2016" s="1">
        <v>250.30871</v>
      </c>
      <c r="D2016" s="1">
        <v>0.0425822577248709</v>
      </c>
      <c r="E2016" s="2">
        <f t="shared" si="1"/>
        <v>0.01924010896</v>
      </c>
    </row>
    <row r="2017">
      <c r="A2017" s="3">
        <v>44826.958333333336</v>
      </c>
      <c r="B2017" s="1">
        <v>244.5</v>
      </c>
      <c r="C2017" s="1">
        <v>250.01066</v>
      </c>
      <c r="D2017" s="1">
        <v>0.0220417001419059</v>
      </c>
      <c r="E2017" s="2">
        <f t="shared" si="1"/>
        <v>0.01919035846</v>
      </c>
    </row>
    <row r="2018">
      <c r="A2018" s="3">
        <v>44827.0</v>
      </c>
      <c r="B2018" s="1">
        <v>243.96</v>
      </c>
      <c r="C2018" s="1">
        <v>236.83999</v>
      </c>
      <c r="D2018" s="1">
        <v>0.0300625329362664</v>
      </c>
      <c r="E2018" s="2">
        <f t="shared" si="1"/>
        <v>0.02038164681</v>
      </c>
    </row>
    <row r="2019">
      <c r="A2019" s="3">
        <v>44827.041666666664</v>
      </c>
      <c r="B2019" s="1">
        <v>244.64</v>
      </c>
      <c r="C2019" s="1">
        <v>236.03917</v>
      </c>
      <c r="D2019" s="1">
        <v>0.0364381471092275</v>
      </c>
      <c r="E2019" s="2">
        <f t="shared" si="1"/>
        <v>0.02033141183</v>
      </c>
    </row>
    <row r="2020">
      <c r="A2020" s="3">
        <v>44827.083333333336</v>
      </c>
      <c r="B2020" s="1">
        <v>232.09</v>
      </c>
      <c r="C2020" s="1">
        <v>232.61657</v>
      </c>
      <c r="D2020" s="1">
        <v>0.00226368224757158</v>
      </c>
      <c r="E2020" s="2">
        <f t="shared" si="1"/>
        <v>0.01799723568</v>
      </c>
    </row>
    <row r="2021">
      <c r="A2021" s="3">
        <v>44827.125</v>
      </c>
      <c r="B2021" s="1">
        <v>215.89</v>
      </c>
      <c r="C2021" s="1">
        <v>226.2247</v>
      </c>
      <c r="D2021" s="1">
        <v>0.0456833405017225</v>
      </c>
      <c r="E2021" s="2">
        <f t="shared" si="1"/>
        <v>0.01852361574</v>
      </c>
    </row>
    <row r="2022">
      <c r="A2022" s="3">
        <v>44827.166666666664</v>
      </c>
      <c r="B2022" s="1">
        <v>203.38</v>
      </c>
      <c r="C2022" s="1">
        <v>218.16589</v>
      </c>
      <c r="D2022" s="1">
        <v>0.0677736102559387</v>
      </c>
      <c r="E2022" s="2">
        <f t="shared" si="1"/>
        <v>0.02118892654</v>
      </c>
    </row>
    <row r="2023">
      <c r="A2023" s="3">
        <v>44827.208333333336</v>
      </c>
      <c r="B2023" s="1">
        <v>195.43</v>
      </c>
      <c r="C2023" s="1">
        <v>210.18032</v>
      </c>
      <c r="D2023" s="1">
        <v>0.0701793583718969</v>
      </c>
      <c r="E2023" s="2">
        <f t="shared" si="1"/>
        <v>0.02397619266</v>
      </c>
    </row>
    <row r="2024">
      <c r="A2024" s="3">
        <v>44827.25</v>
      </c>
      <c r="B2024" s="1">
        <v>186.16</v>
      </c>
      <c r="C2024" s="1">
        <v>203.72911</v>
      </c>
      <c r="D2024" s="1">
        <v>0.0862376024712423</v>
      </c>
      <c r="E2024" s="2">
        <f t="shared" si="1"/>
        <v>0.02691472825</v>
      </c>
    </row>
    <row r="2025">
      <c r="A2025" s="3">
        <v>44827.291666666664</v>
      </c>
      <c r="B2025" s="1">
        <v>185.41</v>
      </c>
      <c r="C2025" s="1">
        <v>199.4758</v>
      </c>
      <c r="D2025" s="1">
        <v>0.0705138167136063</v>
      </c>
      <c r="E2025" s="2">
        <f t="shared" si="1"/>
        <v>0.02858483638</v>
      </c>
    </row>
    <row r="2026">
      <c r="A2026" s="3">
        <v>44827.333333333336</v>
      </c>
      <c r="B2026" s="1">
        <v>182.35</v>
      </c>
      <c r="C2026" s="1">
        <v>198.33034</v>
      </c>
      <c r="D2026" s="1">
        <v>0.0805743589205767</v>
      </c>
      <c r="E2026" s="2">
        <f t="shared" si="1"/>
        <v>0.02994283419</v>
      </c>
    </row>
    <row r="2027">
      <c r="A2027" s="3">
        <v>44827.375</v>
      </c>
      <c r="B2027" s="1">
        <v>185.4</v>
      </c>
      <c r="C2027" s="1">
        <v>200.69422</v>
      </c>
      <c r="D2027" s="1">
        <v>0.0762065793424444</v>
      </c>
      <c r="E2027" s="2">
        <f t="shared" si="1"/>
        <v>0.03245224072</v>
      </c>
    </row>
    <row r="2028">
      <c r="A2028" s="3">
        <v>44827.416666666664</v>
      </c>
      <c r="B2028" s="1">
        <v>191.55</v>
      </c>
      <c r="C2028" s="1">
        <v>207.06849</v>
      </c>
      <c r="D2028" s="1">
        <v>0.074943754117297</v>
      </c>
      <c r="E2028" s="2">
        <f t="shared" si="1"/>
        <v>0.03508005309</v>
      </c>
    </row>
    <row r="2029">
      <c r="A2029" s="3">
        <v>44827.458333333336</v>
      </c>
      <c r="B2029" s="1">
        <v>207.35</v>
      </c>
      <c r="C2029" s="1">
        <v>215.32908</v>
      </c>
      <c r="D2029" s="1">
        <v>0.0370552830114725</v>
      </c>
      <c r="E2029" s="2">
        <f t="shared" si="1"/>
        <v>0.03604513866</v>
      </c>
    </row>
    <row r="2030">
      <c r="A2030" s="3">
        <v>44827.5</v>
      </c>
      <c r="B2030" s="1">
        <v>213.29</v>
      </c>
      <c r="C2030" s="1">
        <v>222.19441</v>
      </c>
      <c r="D2030" s="1">
        <v>0.0400748605691745</v>
      </c>
      <c r="E2030" s="2">
        <f t="shared" si="1"/>
        <v>0.03720738902</v>
      </c>
    </row>
    <row r="2031">
      <c r="A2031" s="3">
        <v>44827.541666666664</v>
      </c>
      <c r="B2031" s="1">
        <v>206.87</v>
      </c>
      <c r="C2031" s="1">
        <v>226.81295</v>
      </c>
      <c r="D2031" s="1">
        <v>0.08792685779185</v>
      </c>
      <c r="E2031" s="2">
        <f t="shared" si="1"/>
        <v>0.04034976024</v>
      </c>
    </row>
    <row r="2032">
      <c r="A2032" s="3">
        <v>44827.583333333336</v>
      </c>
      <c r="B2032" s="1">
        <v>198.16</v>
      </c>
      <c r="C2032" s="1">
        <v>228.29407</v>
      </c>
      <c r="D2032" s="1">
        <v>0.13199672685322</v>
      </c>
      <c r="E2032" s="2">
        <f t="shared" si="1"/>
        <v>0.04570101468</v>
      </c>
    </row>
    <row r="2033">
      <c r="A2033" s="3">
        <v>44827.625</v>
      </c>
      <c r="B2033" s="1">
        <v>189.82</v>
      </c>
      <c r="C2033" s="1">
        <v>227.69319</v>
      </c>
      <c r="D2033" s="1">
        <v>0.166334311535623</v>
      </c>
      <c r="E2033" s="2">
        <f t="shared" si="1"/>
        <v>0.05197006537</v>
      </c>
    </row>
    <row r="2034">
      <c r="A2034" s="3">
        <v>44827.666666666664</v>
      </c>
      <c r="B2034" s="1">
        <v>183.78</v>
      </c>
      <c r="C2034" s="1">
        <v>225.6183</v>
      </c>
      <c r="D2034" s="1">
        <v>0.185438415234934</v>
      </c>
      <c r="E2034" s="2">
        <f t="shared" si="1"/>
        <v>0.05926436078</v>
      </c>
    </row>
    <row r="2035">
      <c r="A2035" s="3">
        <v>44827.708333333336</v>
      </c>
      <c r="B2035" s="1">
        <v>181.81</v>
      </c>
      <c r="C2035" s="1">
        <v>224.12509</v>
      </c>
      <c r="D2035" s="1">
        <v>0.188801218105478</v>
      </c>
      <c r="E2035" s="2">
        <f t="shared" si="1"/>
        <v>0.06669274304</v>
      </c>
    </row>
    <row r="2036">
      <c r="A2036" s="3">
        <v>44827.75</v>
      </c>
      <c r="B2036" s="1">
        <v>183.65</v>
      </c>
      <c r="C2036" s="1">
        <v>223.24166</v>
      </c>
      <c r="D2036" s="1">
        <v>0.177348887299977</v>
      </c>
      <c r="E2036" s="2">
        <f t="shared" si="1"/>
        <v>0.07294021526</v>
      </c>
    </row>
    <row r="2037">
      <c r="A2037" s="3">
        <v>44827.791666666664</v>
      </c>
      <c r="B2037" s="1">
        <v>184.44</v>
      </c>
      <c r="C2037" s="1">
        <v>224.12048</v>
      </c>
      <c r="D2037" s="1">
        <v>0.177049772515211</v>
      </c>
      <c r="E2037" s="2">
        <f t="shared" si="1"/>
        <v>0.07976173748</v>
      </c>
    </row>
    <row r="2038">
      <c r="A2038" s="3">
        <v>44827.833333333336</v>
      </c>
      <c r="B2038" s="1">
        <v>193.65</v>
      </c>
      <c r="C2038" s="1">
        <v>225.23099</v>
      </c>
      <c r="D2038" s="1">
        <v>0.140216006687179</v>
      </c>
      <c r="E2038" s="2">
        <f t="shared" si="1"/>
        <v>0.08554837249</v>
      </c>
    </row>
    <row r="2039">
      <c r="A2039" s="3">
        <v>44827.875</v>
      </c>
      <c r="B2039" s="1">
        <v>202.27</v>
      </c>
      <c r="C2039" s="1">
        <v>226.33939</v>
      </c>
      <c r="D2039" s="1">
        <v>0.106342029109471</v>
      </c>
      <c r="E2039" s="2">
        <f t="shared" si="1"/>
        <v>0.08933687957</v>
      </c>
    </row>
    <row r="2040">
      <c r="A2040" s="3">
        <v>44827.916666666664</v>
      </c>
      <c r="B2040" s="1">
        <v>213.64</v>
      </c>
      <c r="C2040" s="1">
        <v>227.39773</v>
      </c>
      <c r="D2040" s="1">
        <v>0.0605007358692631</v>
      </c>
      <c r="E2040" s="2">
        <f t="shared" si="1"/>
        <v>0.09008348282</v>
      </c>
    </row>
    <row r="2041">
      <c r="A2041" s="3">
        <v>44827.958333333336</v>
      </c>
      <c r="B2041" s="1">
        <v>217.11</v>
      </c>
      <c r="C2041" s="1">
        <v>228.7234</v>
      </c>
      <c r="D2041" s="1">
        <v>0.0507748660609276</v>
      </c>
      <c r="E2041" s="2">
        <f t="shared" si="1"/>
        <v>0.09128069807</v>
      </c>
    </row>
    <row r="2042">
      <c r="A2042" s="3">
        <v>44828.0</v>
      </c>
      <c r="B2042" s="1">
        <v>218.91</v>
      </c>
      <c r="C2042" s="1">
        <v>215.65178</v>
      </c>
      <c r="D2042" s="1">
        <v>0.0151087090493757</v>
      </c>
      <c r="E2042" s="2">
        <f t="shared" si="1"/>
        <v>0.09065762207</v>
      </c>
    </row>
    <row r="2043">
      <c r="A2043" s="3">
        <v>44828.041666666664</v>
      </c>
      <c r="B2043" s="1">
        <v>221.49</v>
      </c>
      <c r="C2043" s="1">
        <v>212.90219</v>
      </c>
      <c r="D2043" s="1">
        <v>0.0403368795783642</v>
      </c>
      <c r="E2043" s="2">
        <f t="shared" si="1"/>
        <v>0.09082006926</v>
      </c>
    </row>
    <row r="2044">
      <c r="A2044" s="3">
        <v>44828.083333333336</v>
      </c>
      <c r="B2044" s="1">
        <v>216.89</v>
      </c>
      <c r="C2044" s="1">
        <v>206.26655</v>
      </c>
      <c r="D2044" s="1">
        <v>0.0515035035976506</v>
      </c>
      <c r="E2044" s="2">
        <f t="shared" si="1"/>
        <v>0.09287172848</v>
      </c>
    </row>
    <row r="2045">
      <c r="A2045" s="3">
        <v>44828.125</v>
      </c>
      <c r="B2045" s="1">
        <v>204.75</v>
      </c>
      <c r="C2045" s="1">
        <v>198.37636</v>
      </c>
      <c r="D2045" s="1">
        <v>0.0321290298904566</v>
      </c>
      <c r="E2045" s="2">
        <f t="shared" si="1"/>
        <v>0.09230696554</v>
      </c>
    </row>
    <row r="2046">
      <c r="A2046" s="3">
        <v>44828.166666666664</v>
      </c>
      <c r="B2046" s="1">
        <v>192.44</v>
      </c>
      <c r="C2046" s="1">
        <v>188.44068</v>
      </c>
      <c r="D2046" s="1">
        <v>0.0212232305678371</v>
      </c>
      <c r="E2046" s="2">
        <f t="shared" si="1"/>
        <v>0.09036736639</v>
      </c>
    </row>
    <row r="2047">
      <c r="A2047" s="3">
        <v>44828.208333333336</v>
      </c>
      <c r="B2047" s="1">
        <v>181.87</v>
      </c>
      <c r="C2047" s="1">
        <v>179.30948</v>
      </c>
      <c r="D2047" s="1">
        <v>0.0142798919499403</v>
      </c>
      <c r="E2047" s="2">
        <f t="shared" si="1"/>
        <v>0.08803822195</v>
      </c>
    </row>
    <row r="2048">
      <c r="A2048" s="3">
        <v>44828.25</v>
      </c>
      <c r="B2048" s="1">
        <v>168.45</v>
      </c>
      <c r="C2048" s="1">
        <v>172.68863</v>
      </c>
      <c r="D2048" s="1">
        <v>0.0245449280592474</v>
      </c>
      <c r="E2048" s="2">
        <f t="shared" si="1"/>
        <v>0.08546769385</v>
      </c>
    </row>
    <row r="2049">
      <c r="A2049" s="3">
        <v>44828.291666666664</v>
      </c>
      <c r="B2049" s="1">
        <v>161.22</v>
      </c>
      <c r="C2049" s="1">
        <v>169.67142</v>
      </c>
      <c r="D2049" s="1">
        <v>0.0498105102202834</v>
      </c>
      <c r="E2049" s="2">
        <f t="shared" si="1"/>
        <v>0.08460505608</v>
      </c>
    </row>
    <row r="2050">
      <c r="A2050" s="3">
        <v>44828.333333333336</v>
      </c>
      <c r="B2050" s="1">
        <v>165.0</v>
      </c>
      <c r="C2050" s="1">
        <v>170.37446</v>
      </c>
      <c r="D2050" s="1">
        <v>0.0315449862614384</v>
      </c>
      <c r="E2050" s="2">
        <f t="shared" si="1"/>
        <v>0.08256216555</v>
      </c>
    </row>
    <row r="2051">
      <c r="A2051" s="3">
        <v>44828.375</v>
      </c>
      <c r="B2051" s="1">
        <v>166.2</v>
      </c>
      <c r="C2051" s="1">
        <v>174.92932</v>
      </c>
      <c r="D2051" s="1">
        <v>0.0499019832695856</v>
      </c>
      <c r="E2051" s="2">
        <f t="shared" si="1"/>
        <v>0.08146614072</v>
      </c>
    </row>
    <row r="2052">
      <c r="A2052" s="3">
        <v>44828.416666666664</v>
      </c>
      <c r="B2052" s="1">
        <v>172.22</v>
      </c>
      <c r="C2052" s="1">
        <v>183.39878</v>
      </c>
      <c r="D2052" s="1">
        <v>0.0609534043792439</v>
      </c>
      <c r="E2052" s="2">
        <f t="shared" si="1"/>
        <v>0.08088320948</v>
      </c>
    </row>
    <row r="2053">
      <c r="A2053" s="3">
        <v>44828.458333333336</v>
      </c>
      <c r="B2053" s="1">
        <v>182.26</v>
      </c>
      <c r="C2053" s="1">
        <v>192.39806</v>
      </c>
      <c r="D2053" s="1">
        <v>0.0526931508560948</v>
      </c>
      <c r="E2053" s="2">
        <f t="shared" si="1"/>
        <v>0.0815347873</v>
      </c>
    </row>
    <row r="2054">
      <c r="A2054" s="3">
        <v>44828.5</v>
      </c>
      <c r="B2054" s="1">
        <v>188.48</v>
      </c>
      <c r="C2054" s="1">
        <v>199.29666</v>
      </c>
      <c r="D2054" s="1">
        <v>0.0542741659594295</v>
      </c>
      <c r="E2054" s="2">
        <f t="shared" si="1"/>
        <v>0.08212642503</v>
      </c>
    </row>
    <row r="2055">
      <c r="A2055" s="3">
        <v>44828.541666666664</v>
      </c>
      <c r="B2055" s="1">
        <v>182.01</v>
      </c>
      <c r="C2055" s="1">
        <v>203.0992</v>
      </c>
      <c r="D2055" s="1">
        <v>0.103836942735372</v>
      </c>
      <c r="E2055" s="2">
        <f t="shared" si="1"/>
        <v>0.08278934524</v>
      </c>
    </row>
    <row r="2056">
      <c r="A2056" s="3">
        <v>44828.583333333336</v>
      </c>
      <c r="B2056" s="1">
        <v>170.01</v>
      </c>
      <c r="C2056" s="1">
        <v>202.45784</v>
      </c>
      <c r="D2056" s="1">
        <v>0.160269614651623</v>
      </c>
      <c r="E2056" s="2">
        <f t="shared" si="1"/>
        <v>0.08396738223</v>
      </c>
    </row>
    <row r="2057">
      <c r="A2057" s="3">
        <v>44828.625</v>
      </c>
      <c r="B2057" s="1">
        <v>162.87</v>
      </c>
      <c r="C2057" s="1">
        <v>200.21386</v>
      </c>
      <c r="D2057" s="1">
        <v>0.186519854319775</v>
      </c>
      <c r="E2057" s="2">
        <f t="shared" si="1"/>
        <v>0.08480844651</v>
      </c>
    </row>
    <row r="2058">
      <c r="A2058" s="3">
        <v>44828.666666666664</v>
      </c>
      <c r="B2058" s="1">
        <v>166.23</v>
      </c>
      <c r="C2058" s="1">
        <v>197.38769</v>
      </c>
      <c r="D2058" s="1">
        <v>0.157850218521732</v>
      </c>
      <c r="E2058" s="2">
        <f t="shared" si="1"/>
        <v>0.08365893831</v>
      </c>
    </row>
    <row r="2059">
      <c r="A2059" s="3">
        <v>44828.708333333336</v>
      </c>
      <c r="B2059" s="1">
        <v>165.94</v>
      </c>
      <c r="C2059" s="1">
        <v>195.07312</v>
      </c>
      <c r="D2059" s="1">
        <v>0.149344614983345</v>
      </c>
      <c r="E2059" s="2">
        <f t="shared" si="1"/>
        <v>0.08201491318</v>
      </c>
    </row>
    <row r="2060">
      <c r="A2060" s="3">
        <v>44828.75</v>
      </c>
      <c r="B2060" s="1">
        <v>163.42</v>
      </c>
      <c r="C2060" s="1">
        <v>194.72817</v>
      </c>
      <c r="D2060" s="1">
        <v>0.160778843656775</v>
      </c>
      <c r="E2060" s="2">
        <f t="shared" si="1"/>
        <v>0.0813244947</v>
      </c>
    </row>
    <row r="2061">
      <c r="A2061" s="3">
        <v>44828.791666666664</v>
      </c>
      <c r="B2061" s="1">
        <v>160.54</v>
      </c>
      <c r="C2061" s="1">
        <v>196.6727</v>
      </c>
      <c r="D2061" s="1">
        <v>0.183719957065723</v>
      </c>
      <c r="E2061" s="2">
        <f t="shared" si="1"/>
        <v>0.08160241905</v>
      </c>
    </row>
    <row r="2062">
      <c r="A2062" s="3">
        <v>44828.833333333336</v>
      </c>
      <c r="B2062" s="1">
        <v>166.93</v>
      </c>
      <c r="C2062" s="1">
        <v>199.53639</v>
      </c>
      <c r="D2062" s="1">
        <v>0.163410744275768</v>
      </c>
      <c r="E2062" s="2">
        <f t="shared" si="1"/>
        <v>0.08256886645</v>
      </c>
    </row>
    <row r="2063">
      <c r="A2063" s="3">
        <v>44828.875</v>
      </c>
      <c r="B2063" s="1">
        <v>183.26</v>
      </c>
      <c r="C2063" s="1">
        <v>203.15232</v>
      </c>
      <c r="D2063" s="1">
        <v>0.0979182516842535</v>
      </c>
      <c r="E2063" s="2">
        <f t="shared" si="1"/>
        <v>0.08221787573</v>
      </c>
    </row>
    <row r="2064">
      <c r="A2064" s="3">
        <v>44828.916666666664</v>
      </c>
      <c r="B2064" s="1">
        <v>206.26</v>
      </c>
      <c r="C2064" s="1">
        <v>205.63352</v>
      </c>
      <c r="D2064" s="1">
        <v>0.00304658501201548</v>
      </c>
      <c r="E2064" s="2">
        <f t="shared" si="1"/>
        <v>0.07982395278</v>
      </c>
    </row>
    <row r="2065">
      <c r="A2065" s="3">
        <v>44828.958333333336</v>
      </c>
      <c r="B2065" s="1">
        <v>219.41</v>
      </c>
      <c r="C2065" s="1">
        <v>208.06611</v>
      </c>
      <c r="D2065" s="1">
        <v>0.0545206040522408</v>
      </c>
      <c r="E2065" s="2">
        <f t="shared" si="1"/>
        <v>0.07998002519</v>
      </c>
    </row>
    <row r="2066">
      <c r="A2066" s="3">
        <v>44829.0</v>
      </c>
      <c r="B2066" s="1">
        <v>218.78</v>
      </c>
      <c r="C2066" s="1">
        <v>226.07881</v>
      </c>
      <c r="D2066" s="1">
        <v>0.0322843613693826</v>
      </c>
      <c r="E2066" s="2">
        <f t="shared" si="1"/>
        <v>0.08069567737</v>
      </c>
    </row>
    <row r="2067">
      <c r="A2067" s="3">
        <v>44829.041666666664</v>
      </c>
      <c r="B2067" s="1">
        <v>217.73</v>
      </c>
      <c r="C2067" s="1">
        <v>221.21604</v>
      </c>
      <c r="D2067" s="1">
        <v>0.015758531795434</v>
      </c>
      <c r="E2067" s="2">
        <f t="shared" si="1"/>
        <v>0.07967157955</v>
      </c>
    </row>
    <row r="2068">
      <c r="A2068" s="3">
        <v>44829.083333333336</v>
      </c>
      <c r="B2068" s="1">
        <v>212.78</v>
      </c>
      <c r="C2068" s="1">
        <v>215.0314</v>
      </c>
      <c r="D2068" s="1">
        <v>0.0104700987855726</v>
      </c>
      <c r="E2068" s="2">
        <f t="shared" si="1"/>
        <v>0.07796185435</v>
      </c>
    </row>
    <row r="2069">
      <c r="A2069" s="3">
        <v>44829.125</v>
      </c>
      <c r="B2069" s="1">
        <v>202.71</v>
      </c>
      <c r="C2069" s="1">
        <v>208.52431</v>
      </c>
      <c r="D2069" s="1">
        <v>0.0278831278712779</v>
      </c>
      <c r="E2069" s="2">
        <f t="shared" si="1"/>
        <v>0.07778494176</v>
      </c>
    </row>
    <row r="2070">
      <c r="A2070" s="3">
        <v>44829.166666666664</v>
      </c>
      <c r="B2070" s="1">
        <v>197.98</v>
      </c>
      <c r="C2070" s="1">
        <v>203.42292</v>
      </c>
      <c r="D2070" s="1">
        <v>0.0267566702906438</v>
      </c>
      <c r="E2070" s="2">
        <f t="shared" si="1"/>
        <v>0.07801550175</v>
      </c>
    </row>
    <row r="2071">
      <c r="A2071" s="3">
        <v>44829.208333333336</v>
      </c>
      <c r="B2071" s="1">
        <v>190.55</v>
      </c>
      <c r="C2071" s="1">
        <v>201.61562</v>
      </c>
      <c r="D2071" s="1">
        <v>0.0548847356172105</v>
      </c>
      <c r="E2071" s="2">
        <f t="shared" si="1"/>
        <v>0.07970737024</v>
      </c>
    </row>
    <row r="2072">
      <c r="A2072" s="3">
        <v>44829.25</v>
      </c>
      <c r="B2072" s="1">
        <v>186.6</v>
      </c>
      <c r="C2072" s="1">
        <v>202.01988</v>
      </c>
      <c r="D2072" s="1">
        <v>0.0763285276676731</v>
      </c>
      <c r="E2072" s="2">
        <f t="shared" si="1"/>
        <v>0.08186502022</v>
      </c>
    </row>
    <row r="2073">
      <c r="A2073" s="3">
        <v>44829.291666666664</v>
      </c>
      <c r="B2073" s="1">
        <v>182.71</v>
      </c>
      <c r="C2073" s="1">
        <v>204.36825</v>
      </c>
      <c r="D2073" s="1">
        <v>0.105976588829233</v>
      </c>
      <c r="E2073" s="2">
        <f t="shared" si="1"/>
        <v>0.0842052735</v>
      </c>
    </row>
    <row r="2074">
      <c r="A2074" s="3">
        <v>44829.333333333336</v>
      </c>
      <c r="B2074" s="1">
        <v>183.25</v>
      </c>
      <c r="C2074" s="1">
        <v>207.27695</v>
      </c>
      <c r="D2074" s="1">
        <v>0.115917134056632</v>
      </c>
      <c r="E2074" s="2">
        <f t="shared" si="1"/>
        <v>0.08772077965</v>
      </c>
    </row>
    <row r="2075">
      <c r="A2075" s="3">
        <v>44829.375</v>
      </c>
      <c r="B2075" s="1">
        <v>183.49</v>
      </c>
      <c r="C2075" s="1">
        <v>211.3367</v>
      </c>
      <c r="D2075" s="1">
        <v>0.131764620153527</v>
      </c>
      <c r="E2075" s="2">
        <f t="shared" si="1"/>
        <v>0.09113172286</v>
      </c>
    </row>
    <row r="2076">
      <c r="A2076" s="3">
        <v>44829.416666666664</v>
      </c>
      <c r="B2076" s="1">
        <v>193.63</v>
      </c>
      <c r="C2076" s="1">
        <v>214.65666</v>
      </c>
      <c r="D2076" s="1">
        <v>0.0979548456591097</v>
      </c>
      <c r="E2076" s="2">
        <f t="shared" si="1"/>
        <v>0.09267344958</v>
      </c>
    </row>
    <row r="2077">
      <c r="A2077" s="3">
        <v>44829.458333333336</v>
      </c>
      <c r="B2077" s="1">
        <v>205.65</v>
      </c>
      <c r="C2077" s="1">
        <v>218.12742</v>
      </c>
      <c r="D2077" s="1">
        <v>0.0572024369976044</v>
      </c>
      <c r="E2077" s="2">
        <f t="shared" si="1"/>
        <v>0.0928613365</v>
      </c>
    </row>
    <row r="2078">
      <c r="A2078" s="3">
        <v>44829.5</v>
      </c>
      <c r="B2078" s="1">
        <v>211.31</v>
      </c>
      <c r="C2078" s="1">
        <v>219.95033</v>
      </c>
      <c r="D2078" s="1">
        <v>0.0392830963245202</v>
      </c>
      <c r="E2078" s="2">
        <f t="shared" si="1"/>
        <v>0.0922367086</v>
      </c>
    </row>
    <row r="2079">
      <c r="A2079" s="3">
        <v>44829.541666666664</v>
      </c>
      <c r="B2079" s="1">
        <v>215.93</v>
      </c>
      <c r="C2079" s="1">
        <v>221.10311</v>
      </c>
      <c r="D2079" s="1">
        <v>0.0233968215101089</v>
      </c>
      <c r="E2079" s="2">
        <f t="shared" si="1"/>
        <v>0.08888503688</v>
      </c>
    </row>
    <row r="2080">
      <c r="A2080" s="3">
        <v>44829.583333333336</v>
      </c>
      <c r="B2080" s="1">
        <v>219.47</v>
      </c>
      <c r="C2080" s="1">
        <v>221.71094</v>
      </c>
      <c r="D2080" s="1">
        <v>0.0101074849982594</v>
      </c>
      <c r="E2080" s="2">
        <f t="shared" si="1"/>
        <v>0.08262828148</v>
      </c>
    </row>
    <row r="2081">
      <c r="A2081" s="3">
        <v>44829.625</v>
      </c>
      <c r="B2081" s="1">
        <v>220.45</v>
      </c>
      <c r="C2081" s="1">
        <v>222.22855</v>
      </c>
      <c r="D2081" s="1">
        <v>0.00800324710753872</v>
      </c>
      <c r="E2081" s="2">
        <f t="shared" si="1"/>
        <v>0.07519008951</v>
      </c>
    </row>
    <row r="2082">
      <c r="A2082" s="3">
        <v>44829.666666666664</v>
      </c>
      <c r="B2082" s="1">
        <v>219.01</v>
      </c>
      <c r="C2082" s="1">
        <v>222.72241</v>
      </c>
      <c r="D2082" s="1">
        <v>0.0166683271791105</v>
      </c>
      <c r="E2082" s="2">
        <f t="shared" si="1"/>
        <v>0.06930751071</v>
      </c>
    </row>
    <row r="2083">
      <c r="A2083" s="3">
        <v>44829.708333333336</v>
      </c>
      <c r="B2083" s="1">
        <v>225.03</v>
      </c>
      <c r="C2083" s="1">
        <v>223.42719</v>
      </c>
      <c r="D2083" s="1">
        <v>0.00717374640033742</v>
      </c>
      <c r="E2083" s="2">
        <f t="shared" si="1"/>
        <v>0.06338372451</v>
      </c>
    </row>
    <row r="2084">
      <c r="A2084" s="3">
        <v>44829.75</v>
      </c>
      <c r="B2084" s="1">
        <v>229.47</v>
      </c>
      <c r="C2084" s="1">
        <v>224.28018</v>
      </c>
      <c r="D2084" s="1">
        <v>0.0231398958213784</v>
      </c>
      <c r="E2084" s="2">
        <f t="shared" si="1"/>
        <v>0.05764876836</v>
      </c>
    </row>
    <row r="2085">
      <c r="A2085" s="3">
        <v>44829.791666666664</v>
      </c>
      <c r="B2085" s="1">
        <v>235.03</v>
      </c>
      <c r="C2085" s="1">
        <v>226.07478</v>
      </c>
      <c r="D2085" s="1">
        <v>0.039611760321076</v>
      </c>
      <c r="E2085" s="2">
        <f t="shared" si="1"/>
        <v>0.05164426016</v>
      </c>
    </row>
    <row r="2086">
      <c r="A2086" s="3">
        <v>44829.833333333336</v>
      </c>
      <c r="B2086" s="1">
        <v>232.94</v>
      </c>
      <c r="C2086" s="1">
        <v>228.47621</v>
      </c>
      <c r="D2086" s="1">
        <v>0.0195372200895663</v>
      </c>
      <c r="E2086" s="2">
        <f t="shared" si="1"/>
        <v>0.04564952998</v>
      </c>
    </row>
    <row r="2087">
      <c r="A2087" s="3">
        <v>44829.875</v>
      </c>
      <c r="B2087" s="1">
        <v>230.97</v>
      </c>
      <c r="C2087" s="1">
        <v>230.70698</v>
      </c>
      <c r="D2087" s="1">
        <v>0.00114006086855287</v>
      </c>
      <c r="E2087" s="2">
        <f t="shared" si="1"/>
        <v>0.04161710537</v>
      </c>
    </row>
    <row r="2088">
      <c r="A2088" s="3">
        <v>44829.916666666664</v>
      </c>
      <c r="B2088" s="1">
        <v>235.63</v>
      </c>
      <c r="C2088" s="1">
        <v>231.35861</v>
      </c>
      <c r="D2088" s="1">
        <v>0.0184622046268344</v>
      </c>
      <c r="E2088" s="2">
        <f t="shared" si="1"/>
        <v>0.04225942285</v>
      </c>
    </row>
    <row r="2089">
      <c r="A2089" s="3">
        <v>44829.958333333336</v>
      </c>
      <c r="B2089" s="1">
        <v>231.84</v>
      </c>
      <c r="C2089" s="1">
        <v>230.60138</v>
      </c>
      <c r="D2089" s="1">
        <v>0.00537126013729838</v>
      </c>
      <c r="E2089" s="2">
        <f t="shared" si="1"/>
        <v>0.04021153352</v>
      </c>
    </row>
    <row r="2090">
      <c r="A2090" s="3">
        <v>44830.0</v>
      </c>
      <c r="B2090" s="1">
        <v>232.55</v>
      </c>
      <c r="C2090" s="1">
        <v>238.97768</v>
      </c>
      <c r="D2090" s="1">
        <v>0.0268965704244847</v>
      </c>
      <c r="E2090" s="2">
        <f t="shared" si="1"/>
        <v>0.03998704223</v>
      </c>
    </row>
    <row r="2091">
      <c r="A2091" s="3">
        <v>44830.041666666664</v>
      </c>
      <c r="B2091" s="1">
        <v>238.66</v>
      </c>
      <c r="C2091" s="1">
        <v>232.32836</v>
      </c>
      <c r="D2091" s="1">
        <v>0.0272529793607633</v>
      </c>
      <c r="E2091" s="2">
        <f t="shared" si="1"/>
        <v>0.04046597755</v>
      </c>
    </row>
    <row r="2092">
      <c r="A2092" s="3">
        <v>44830.083333333336</v>
      </c>
      <c r="B2092" s="1">
        <v>241.38</v>
      </c>
      <c r="C2092" s="1">
        <v>224.03339</v>
      </c>
      <c r="D2092" s="1">
        <v>0.0774286815014494</v>
      </c>
      <c r="E2092" s="2">
        <f t="shared" si="1"/>
        <v>0.04325591849</v>
      </c>
    </row>
    <row r="2093">
      <c r="A2093" s="3">
        <v>44830.125</v>
      </c>
      <c r="B2093" s="1">
        <v>235.32</v>
      </c>
      <c r="C2093" s="1">
        <v>214.97532</v>
      </c>
      <c r="D2093" s="1">
        <v>0.0946372820842875</v>
      </c>
      <c r="E2093" s="2">
        <f t="shared" si="1"/>
        <v>0.04603734158</v>
      </c>
    </row>
    <row r="2094">
      <c r="A2094" s="3">
        <v>44830.166666666664</v>
      </c>
      <c r="B2094" s="1">
        <v>227.14</v>
      </c>
      <c r="C2094" s="1">
        <v>207.64159</v>
      </c>
      <c r="D2094" s="1">
        <v>0.0939041643824822</v>
      </c>
      <c r="E2094" s="2">
        <f t="shared" si="1"/>
        <v>0.04883515384</v>
      </c>
    </row>
    <row r="2095">
      <c r="A2095" s="3">
        <v>44830.208333333336</v>
      </c>
      <c r="B2095" s="1">
        <v>220.75</v>
      </c>
      <c r="C2095" s="1">
        <v>204.53021</v>
      </c>
      <c r="D2095" s="1">
        <v>0.0793026614503548</v>
      </c>
      <c r="E2095" s="2">
        <f t="shared" si="1"/>
        <v>0.04985256741</v>
      </c>
    </row>
    <row r="2096">
      <c r="A2096" s="3">
        <v>44830.25</v>
      </c>
      <c r="B2096" s="1">
        <v>214.37</v>
      </c>
      <c r="C2096" s="1">
        <v>204.39836</v>
      </c>
      <c r="D2096" s="1">
        <v>0.0487853229350764</v>
      </c>
      <c r="E2096" s="2">
        <f t="shared" si="1"/>
        <v>0.04870493388</v>
      </c>
    </row>
    <row r="2097">
      <c r="A2097" s="3">
        <v>44830.291666666664</v>
      </c>
      <c r="B2097" s="1">
        <v>216.32</v>
      </c>
      <c r="C2097" s="1">
        <v>207.3314</v>
      </c>
      <c r="D2097" s="1">
        <v>0.0433537804693355</v>
      </c>
      <c r="E2097" s="2">
        <f t="shared" si="1"/>
        <v>0.0460956502</v>
      </c>
    </row>
    <row r="2098">
      <c r="A2098" s="3">
        <v>44830.333333333336</v>
      </c>
      <c r="B2098" s="1">
        <v>216.87</v>
      </c>
      <c r="C2098" s="1">
        <v>211.58034</v>
      </c>
      <c r="D2098" s="1">
        <v>0.025000716040063</v>
      </c>
      <c r="E2098" s="2">
        <f t="shared" si="1"/>
        <v>0.04230746612</v>
      </c>
    </row>
    <row r="2099">
      <c r="A2099" s="3">
        <v>44830.375</v>
      </c>
      <c r="B2099" s="1">
        <v>215.97</v>
      </c>
      <c r="C2099" s="1">
        <v>217.17359</v>
      </c>
      <c r="D2099" s="1">
        <v>0.00554206429980731</v>
      </c>
      <c r="E2099" s="2">
        <f t="shared" si="1"/>
        <v>0.03704819296</v>
      </c>
    </row>
    <row r="2100">
      <c r="A2100" s="3">
        <v>44830.416666666664</v>
      </c>
      <c r="B2100" s="1">
        <v>224.1</v>
      </c>
      <c r="C2100" s="1">
        <v>222.21143</v>
      </c>
      <c r="D2100" s="1">
        <v>0.00849897775285451</v>
      </c>
      <c r="E2100" s="2">
        <f t="shared" si="1"/>
        <v>0.03332086513</v>
      </c>
    </row>
    <row r="2101">
      <c r="A2101" s="3">
        <v>44830.458333333336</v>
      </c>
      <c r="B2101" s="1">
        <v>236.44</v>
      </c>
      <c r="C2101" s="1">
        <v>226.84919</v>
      </c>
      <c r="D2101" s="1">
        <v>0.0422783524155409</v>
      </c>
      <c r="E2101" s="2">
        <f t="shared" si="1"/>
        <v>0.03269902827</v>
      </c>
    </row>
    <row r="2102">
      <c r="A2102" s="3">
        <v>44830.5</v>
      </c>
      <c r="B2102" s="1">
        <v>239.19</v>
      </c>
      <c r="C2102" s="1">
        <v>228.93427</v>
      </c>
      <c r="D2102" s="1">
        <v>0.0447977054724048</v>
      </c>
      <c r="E2102" s="2">
        <f t="shared" si="1"/>
        <v>0.03292880365</v>
      </c>
    </row>
    <row r="2103">
      <c r="A2103" s="3">
        <v>44830.541666666664</v>
      </c>
      <c r="B2103" s="1">
        <v>240.89</v>
      </c>
      <c r="C2103" s="1">
        <v>229.94171</v>
      </c>
      <c r="D2103" s="1">
        <v>0.0476133277429309</v>
      </c>
      <c r="E2103" s="2">
        <f t="shared" si="1"/>
        <v>0.03393782475</v>
      </c>
    </row>
    <row r="2104">
      <c r="A2104" s="3">
        <v>44830.583333333336</v>
      </c>
      <c r="B2104" s="1">
        <v>239.13</v>
      </c>
      <c r="C2104" s="1">
        <v>230.41713</v>
      </c>
      <c r="D2104" s="1">
        <v>0.037813464649959</v>
      </c>
      <c r="E2104" s="2">
        <f t="shared" si="1"/>
        <v>0.03509224056</v>
      </c>
    </row>
    <row r="2105">
      <c r="A2105" s="3">
        <v>44830.625</v>
      </c>
      <c r="B2105" s="1">
        <v>232.18</v>
      </c>
      <c r="C2105" s="1">
        <v>230.83298</v>
      </c>
      <c r="D2105" s="1">
        <v>0.00583547463625004</v>
      </c>
      <c r="E2105" s="2">
        <f t="shared" si="1"/>
        <v>0.03500191671</v>
      </c>
    </row>
    <row r="2106">
      <c r="A2106" s="3">
        <v>44830.666666666664</v>
      </c>
      <c r="B2106" s="1">
        <v>233.65</v>
      </c>
      <c r="C2106" s="1">
        <v>231.02145</v>
      </c>
      <c r="D2106" s="1">
        <v>0.0113779478052796</v>
      </c>
      <c r="E2106" s="2">
        <f t="shared" si="1"/>
        <v>0.03478148424</v>
      </c>
    </row>
    <row r="2107">
      <c r="A2107" s="3">
        <v>44830.708333333336</v>
      </c>
      <c r="B2107" s="1">
        <v>233.3</v>
      </c>
      <c r="C2107" s="1">
        <v>231.49118</v>
      </c>
      <c r="D2107" s="1">
        <v>0.00781377502157964</v>
      </c>
      <c r="E2107" s="2">
        <f t="shared" si="1"/>
        <v>0.0348081521</v>
      </c>
    </row>
    <row r="2108">
      <c r="A2108" s="3">
        <v>44830.75</v>
      </c>
      <c r="B2108" s="1">
        <v>239.41</v>
      </c>
      <c r="C2108" s="1">
        <v>232.12824</v>
      </c>
      <c r="D2108" s="1">
        <v>0.0313695567587984</v>
      </c>
      <c r="E2108" s="2">
        <f t="shared" si="1"/>
        <v>0.03515105464</v>
      </c>
    </row>
    <row r="2109">
      <c r="A2109" s="3">
        <v>44830.791666666664</v>
      </c>
      <c r="B2109" s="1">
        <v>239.37</v>
      </c>
      <c r="C2109" s="1">
        <v>233.58808</v>
      </c>
      <c r="D2109" s="1">
        <v>0.0247526329254472</v>
      </c>
      <c r="E2109" s="2">
        <f t="shared" si="1"/>
        <v>0.03453192433</v>
      </c>
    </row>
    <row r="2110">
      <c r="A2110" s="3">
        <v>44830.833333333336</v>
      </c>
      <c r="B2110" s="1">
        <v>240.04</v>
      </c>
      <c r="C2110" s="1">
        <v>235.3734</v>
      </c>
      <c r="D2110" s="1">
        <v>0.0198263695047953</v>
      </c>
      <c r="E2110" s="2">
        <f t="shared" si="1"/>
        <v>0.03454397222</v>
      </c>
    </row>
    <row r="2111">
      <c r="A2111" s="3">
        <v>44830.875</v>
      </c>
      <c r="B2111" s="1">
        <v>237.94</v>
      </c>
      <c r="C2111" s="1">
        <v>237.30213</v>
      </c>
      <c r="D2111" s="1">
        <v>0.00268800789946551</v>
      </c>
      <c r="E2111" s="2">
        <f t="shared" si="1"/>
        <v>0.03460847001</v>
      </c>
    </row>
    <row r="2112">
      <c r="A2112" s="3">
        <v>44830.916666666664</v>
      </c>
      <c r="B2112" s="1">
        <v>232.53</v>
      </c>
      <c r="C2112" s="1">
        <v>238.14434</v>
      </c>
      <c r="D2112" s="1">
        <v>0.0235753660994</v>
      </c>
      <c r="E2112" s="2">
        <f t="shared" si="1"/>
        <v>0.03482151841</v>
      </c>
    </row>
    <row r="2113">
      <c r="A2113" s="3">
        <v>44830.958333333336</v>
      </c>
      <c r="B2113" s="1">
        <v>233.51</v>
      </c>
      <c r="C2113" s="1">
        <v>237.27332</v>
      </c>
      <c r="D2113" s="1">
        <v>0.0158606960108284</v>
      </c>
      <c r="E2113" s="2">
        <f t="shared" si="1"/>
        <v>0.03525857824</v>
      </c>
    </row>
    <row r="2114">
      <c r="A2114" s="3">
        <v>44831.0</v>
      </c>
      <c r="B2114" s="1">
        <v>236.14</v>
      </c>
      <c r="C2114" s="1">
        <v>241.51563</v>
      </c>
      <c r="D2114" s="1">
        <v>0.0222578969319708</v>
      </c>
      <c r="E2114" s="2">
        <f t="shared" si="1"/>
        <v>0.03506530017</v>
      </c>
    </row>
    <row r="2115">
      <c r="A2115" s="3">
        <v>44831.041666666664</v>
      </c>
      <c r="B2115" s="1">
        <v>248.94</v>
      </c>
      <c r="C2115" s="1">
        <v>235.04147</v>
      </c>
      <c r="D2115" s="1">
        <v>0.0591322458968623</v>
      </c>
      <c r="E2115" s="2">
        <f t="shared" si="1"/>
        <v>0.03639360295</v>
      </c>
    </row>
    <row r="2116">
      <c r="A2116" s="3">
        <v>44831.083333333336</v>
      </c>
      <c r="B2116" s="1">
        <v>246.69</v>
      </c>
      <c r="C2116" s="1">
        <v>227.11164</v>
      </c>
      <c r="D2116" s="1">
        <v>0.0862058853522435</v>
      </c>
      <c r="E2116" s="2">
        <f t="shared" si="1"/>
        <v>0.03675931977</v>
      </c>
    </row>
    <row r="2117">
      <c r="A2117" s="3">
        <v>44831.125</v>
      </c>
      <c r="B2117" s="1">
        <v>233.86</v>
      </c>
      <c r="C2117" s="1">
        <v>218.48856</v>
      </c>
      <c r="D2117" s="1">
        <v>0.0703535233149049</v>
      </c>
      <c r="E2117" s="2">
        <f t="shared" si="1"/>
        <v>0.03574749649</v>
      </c>
    </row>
    <row r="2118">
      <c r="A2118" s="3">
        <v>44831.166666666664</v>
      </c>
      <c r="B2118" s="1">
        <v>224.21</v>
      </c>
      <c r="C2118" s="1">
        <v>211.71843</v>
      </c>
      <c r="D2118" s="1">
        <v>0.0590008626079458</v>
      </c>
      <c r="E2118" s="2">
        <f t="shared" si="1"/>
        <v>0.03429319225</v>
      </c>
    </row>
    <row r="2119">
      <c r="A2119" s="3">
        <v>44831.208333333336</v>
      </c>
      <c r="B2119" s="1">
        <v>219.05</v>
      </c>
      <c r="C2119" s="1">
        <v>209.21496</v>
      </c>
      <c r="D2119" s="1">
        <v>0.0470092578465709</v>
      </c>
      <c r="E2119" s="2">
        <f t="shared" si="1"/>
        <v>0.03294763377</v>
      </c>
    </row>
    <row r="2120">
      <c r="A2120" s="3">
        <v>44831.25</v>
      </c>
      <c r="B2120" s="1">
        <v>213.18</v>
      </c>
      <c r="C2120" s="1">
        <v>209.18917</v>
      </c>
      <c r="D2120" s="1">
        <v>0.0190776128611247</v>
      </c>
      <c r="E2120" s="2">
        <f t="shared" si="1"/>
        <v>0.03170981251</v>
      </c>
    </row>
    <row r="2121">
      <c r="A2121" s="3">
        <v>44831.291666666664</v>
      </c>
      <c r="B2121" s="1">
        <v>214.22</v>
      </c>
      <c r="C2121" s="1">
        <v>211.88438</v>
      </c>
      <c r="D2121" s="1">
        <v>0.0110230872138852</v>
      </c>
      <c r="E2121" s="2">
        <f t="shared" si="1"/>
        <v>0.03036270029</v>
      </c>
    </row>
    <row r="2122">
      <c r="A2122" s="3">
        <v>44831.333333333336</v>
      </c>
      <c r="B2122" s="1">
        <v>218.68</v>
      </c>
      <c r="C2122" s="1">
        <v>215.94768</v>
      </c>
      <c r="D2122" s="1">
        <v>0.0126526943933827</v>
      </c>
      <c r="E2122" s="2">
        <f t="shared" si="1"/>
        <v>0.02984819939</v>
      </c>
    </row>
    <row r="2123">
      <c r="A2123" s="3">
        <v>44831.375</v>
      </c>
      <c r="B2123" s="1">
        <v>223.68</v>
      </c>
      <c r="C2123" s="1">
        <v>221.43041</v>
      </c>
      <c r="D2123" s="1">
        <v>0.0101593543542642</v>
      </c>
      <c r="E2123" s="2">
        <f t="shared" si="1"/>
        <v>0.03004058648</v>
      </c>
    </row>
    <row r="2124">
      <c r="A2124" s="3">
        <v>44831.416666666664</v>
      </c>
      <c r="B2124" s="1">
        <v>228.04</v>
      </c>
      <c r="C2124" s="1">
        <v>226.27502</v>
      </c>
      <c r="D2124" s="1">
        <v>0.0078001539896007</v>
      </c>
      <c r="E2124" s="2">
        <f t="shared" si="1"/>
        <v>0.03001146882</v>
      </c>
    </row>
    <row r="2125">
      <c r="A2125" s="3">
        <v>44831.458333333336</v>
      </c>
      <c r="B2125" s="1">
        <v>243.0</v>
      </c>
      <c r="C2125" s="1">
        <v>231.08955</v>
      </c>
      <c r="D2125" s="1">
        <v>0.0515404093348227</v>
      </c>
      <c r="E2125" s="2">
        <f t="shared" si="1"/>
        <v>0.03039738786</v>
      </c>
    </row>
    <row r="2126">
      <c r="A2126" s="3">
        <v>44831.5</v>
      </c>
      <c r="B2126" s="1">
        <v>245.6</v>
      </c>
      <c r="C2126" s="1">
        <v>233.72989</v>
      </c>
      <c r="D2126" s="1">
        <v>0.0507855884414269</v>
      </c>
      <c r="E2126" s="2">
        <f t="shared" si="1"/>
        <v>0.03064688298</v>
      </c>
    </row>
    <row r="2127">
      <c r="A2127" s="3">
        <v>44831.541666666664</v>
      </c>
      <c r="B2127" s="1">
        <v>244.02</v>
      </c>
      <c r="C2127" s="1">
        <v>235.39847</v>
      </c>
      <c r="D2127" s="1">
        <v>0.0366252592890684</v>
      </c>
      <c r="E2127" s="2">
        <f t="shared" si="1"/>
        <v>0.0301890468</v>
      </c>
    </row>
    <row r="2128">
      <c r="A2128" s="3">
        <v>44831.583333333336</v>
      </c>
      <c r="B2128" s="1">
        <v>243.85</v>
      </c>
      <c r="C2128" s="1">
        <v>236.52479</v>
      </c>
      <c r="D2128" s="1">
        <v>0.0309701575044205</v>
      </c>
      <c r="E2128" s="2">
        <f t="shared" si="1"/>
        <v>0.029903909</v>
      </c>
    </row>
    <row r="2129">
      <c r="A2129" s="3">
        <v>44831.625</v>
      </c>
      <c r="B2129" s="1">
        <v>233.0</v>
      </c>
      <c r="C2129" s="1">
        <v>237.2759</v>
      </c>
      <c r="D2129" s="1">
        <v>0.0180207935150599</v>
      </c>
      <c r="E2129" s="2">
        <f t="shared" si="1"/>
        <v>0.03041163062</v>
      </c>
    </row>
    <row r="2130">
      <c r="A2130" s="3">
        <v>44831.666666666664</v>
      </c>
      <c r="B2130" s="1">
        <v>225.95</v>
      </c>
      <c r="C2130" s="1">
        <v>237.64376</v>
      </c>
      <c r="D2130" s="1">
        <v>0.0492070988945806</v>
      </c>
      <c r="E2130" s="2">
        <f t="shared" si="1"/>
        <v>0.03198784525</v>
      </c>
    </row>
    <row r="2131">
      <c r="A2131" s="3">
        <v>44831.708333333336</v>
      </c>
      <c r="B2131" s="1">
        <v>222.85</v>
      </c>
      <c r="C2131" s="1">
        <v>238.07829</v>
      </c>
      <c r="D2131" s="1">
        <v>0.0639633710406774</v>
      </c>
      <c r="E2131" s="2">
        <f t="shared" si="1"/>
        <v>0.03432741175</v>
      </c>
    </row>
    <row r="2132">
      <c r="A2132" s="3">
        <v>44831.75</v>
      </c>
      <c r="B2132" s="1">
        <v>225.72</v>
      </c>
      <c r="C2132" s="1">
        <v>238.78862</v>
      </c>
      <c r="D2132" s="1">
        <v>0.054728822504188</v>
      </c>
      <c r="E2132" s="2">
        <f t="shared" si="1"/>
        <v>0.03530071449</v>
      </c>
    </row>
    <row r="2133">
      <c r="A2133" s="3">
        <v>44831.791666666664</v>
      </c>
      <c r="B2133" s="1">
        <v>228.58</v>
      </c>
      <c r="C2133" s="1">
        <v>240.3916</v>
      </c>
      <c r="D2133" s="1">
        <v>0.0491348283384277</v>
      </c>
      <c r="E2133" s="2">
        <f t="shared" si="1"/>
        <v>0.0363166393</v>
      </c>
    </row>
    <row r="2134">
      <c r="A2134" s="3">
        <v>44831.833333333336</v>
      </c>
      <c r="B2134" s="1">
        <v>235.36</v>
      </c>
      <c r="C2134" s="1">
        <v>242.11289</v>
      </c>
      <c r="D2134" s="1">
        <v>0.0278914930964641</v>
      </c>
      <c r="E2134" s="2">
        <f t="shared" si="1"/>
        <v>0.03665268611</v>
      </c>
    </row>
    <row r="2135">
      <c r="A2135" s="3">
        <v>44831.875</v>
      </c>
      <c r="B2135" s="1">
        <v>242.02</v>
      </c>
      <c r="C2135" s="1">
        <v>243.73686</v>
      </c>
      <c r="D2135" s="1">
        <v>0.0070439079259493</v>
      </c>
      <c r="E2135" s="2">
        <f t="shared" si="1"/>
        <v>0.03683418195</v>
      </c>
    </row>
    <row r="2136">
      <c r="A2136" s="3">
        <v>44831.916666666664</v>
      </c>
      <c r="B2136" s="1">
        <v>243.22</v>
      </c>
      <c r="C2136" s="1">
        <v>244.1486</v>
      </c>
      <c r="D2136" s="1">
        <v>0.00380342135895921</v>
      </c>
      <c r="E2136" s="2">
        <f t="shared" si="1"/>
        <v>0.03601035092</v>
      </c>
    </row>
    <row r="2137">
      <c r="A2137" s="3">
        <v>44831.958333333336</v>
      </c>
      <c r="B2137" s="1">
        <v>243.33</v>
      </c>
      <c r="C2137" s="1">
        <v>242.92312</v>
      </c>
      <c r="D2137" s="1">
        <v>0.001674933205205</v>
      </c>
      <c r="E2137" s="2">
        <f t="shared" si="1"/>
        <v>0.03541927747</v>
      </c>
    </row>
    <row r="2138">
      <c r="A2138" s="3">
        <v>44832.0</v>
      </c>
      <c r="B2138" s="1">
        <v>239.6</v>
      </c>
      <c r="C2138" s="1">
        <v>248.44733</v>
      </c>
      <c r="D2138" s="1">
        <v>0.0356104853290232</v>
      </c>
      <c r="E2138" s="2">
        <f t="shared" si="1"/>
        <v>0.03597563532</v>
      </c>
    </row>
    <row r="2139">
      <c r="A2139" s="3">
        <v>44832.041666666664</v>
      </c>
      <c r="B2139" s="1">
        <v>252.11</v>
      </c>
      <c r="C2139" s="1">
        <v>242.11834</v>
      </c>
      <c r="D2139" s="1">
        <v>0.0412676710074917</v>
      </c>
      <c r="E2139" s="2">
        <f t="shared" si="1"/>
        <v>0.03523127803</v>
      </c>
    </row>
    <row r="2140">
      <c r="A2140" s="3">
        <v>44832.083333333336</v>
      </c>
      <c r="B2140" s="1">
        <v>251.62</v>
      </c>
      <c r="C2140" s="1">
        <v>234.14851</v>
      </c>
      <c r="D2140" s="1">
        <v>0.0746171308115521</v>
      </c>
      <c r="E2140" s="2">
        <f t="shared" si="1"/>
        <v>0.03474841326</v>
      </c>
    </row>
    <row r="2141">
      <c r="A2141" s="3">
        <v>44832.125</v>
      </c>
      <c r="B2141" s="1">
        <v>244.48</v>
      </c>
      <c r="C2141" s="1">
        <v>225.02376</v>
      </c>
      <c r="D2141" s="1">
        <v>0.0864630472799849</v>
      </c>
      <c r="E2141" s="2">
        <f t="shared" si="1"/>
        <v>0.03541964342</v>
      </c>
    </row>
    <row r="2142">
      <c r="A2142" s="3">
        <v>44832.166666666664</v>
      </c>
      <c r="B2142" s="1">
        <v>234.66</v>
      </c>
      <c r="C2142" s="1">
        <v>217.76286</v>
      </c>
      <c r="D2142" s="1">
        <v>0.077594223367566</v>
      </c>
      <c r="E2142" s="2">
        <f t="shared" si="1"/>
        <v>0.03619436679</v>
      </c>
    </row>
    <row r="2143">
      <c r="A2143" s="3">
        <v>44832.208333333336</v>
      </c>
      <c r="B2143" s="1">
        <v>227.42</v>
      </c>
      <c r="C2143" s="1">
        <v>214.79119</v>
      </c>
      <c r="D2143" s="1">
        <v>0.0587957541461546</v>
      </c>
      <c r="E2143" s="2">
        <f t="shared" si="1"/>
        <v>0.0366854708</v>
      </c>
    </row>
    <row r="2144">
      <c r="A2144" s="3">
        <v>44832.25</v>
      </c>
      <c r="B2144" s="1">
        <v>222.68</v>
      </c>
      <c r="C2144" s="1">
        <v>214.2082</v>
      </c>
      <c r="D2144" s="1">
        <v>0.0395493729931907</v>
      </c>
      <c r="E2144" s="2">
        <f t="shared" si="1"/>
        <v>0.03753846081</v>
      </c>
    </row>
    <row r="2145">
      <c r="A2145" s="3">
        <v>44832.291666666664</v>
      </c>
      <c r="B2145" s="1">
        <v>224.02</v>
      </c>
      <c r="C2145" s="1">
        <v>216.55967</v>
      </c>
      <c r="D2145" s="1">
        <v>0.0344493044342005</v>
      </c>
      <c r="E2145" s="2">
        <f t="shared" si="1"/>
        <v>0.03851455319</v>
      </c>
    </row>
    <row r="2146">
      <c r="A2146" s="3">
        <v>44832.333333333336</v>
      </c>
      <c r="B2146" s="1">
        <v>224.59</v>
      </c>
      <c r="C2146" s="1">
        <v>220.51299</v>
      </c>
      <c r="D2146" s="1">
        <v>0.0184887520685289</v>
      </c>
      <c r="E2146" s="2">
        <f t="shared" si="1"/>
        <v>0.03875772226</v>
      </c>
    </row>
    <row r="2147">
      <c r="A2147" s="3">
        <v>44832.375</v>
      </c>
      <c r="B2147" s="1">
        <v>227.05</v>
      </c>
      <c r="C2147" s="1">
        <v>225.93126</v>
      </c>
      <c r="D2147" s="1">
        <v>0.00495168309157397</v>
      </c>
      <c r="E2147" s="2">
        <f t="shared" si="1"/>
        <v>0.03854073596</v>
      </c>
    </row>
    <row r="2148">
      <c r="A2148" s="3">
        <v>44832.416666666664</v>
      </c>
      <c r="B2148" s="1">
        <v>233.03</v>
      </c>
      <c r="C2148" s="1">
        <v>231.2508</v>
      </c>
      <c r="D2148" s="1">
        <v>0.00769381122140984</v>
      </c>
      <c r="E2148" s="2">
        <f t="shared" si="1"/>
        <v>0.03853630501</v>
      </c>
    </row>
    <row r="2149">
      <c r="A2149" s="3">
        <v>44832.458333333336</v>
      </c>
      <c r="B2149" s="1">
        <v>242.83</v>
      </c>
      <c r="C2149" s="1">
        <v>236.53113</v>
      </c>
      <c r="D2149" s="1">
        <v>0.0266301945118176</v>
      </c>
      <c r="E2149" s="2">
        <f t="shared" si="1"/>
        <v>0.03749837939</v>
      </c>
    </row>
    <row r="2150">
      <c r="A2150" s="3">
        <v>44832.5</v>
      </c>
      <c r="B2150" s="1">
        <v>244.39</v>
      </c>
      <c r="C2150" s="1">
        <v>239.44912</v>
      </c>
      <c r="D2150" s="1">
        <v>0.0206343627406105</v>
      </c>
      <c r="E2150" s="2">
        <f t="shared" si="1"/>
        <v>0.03624207832</v>
      </c>
    </row>
    <row r="2151">
      <c r="A2151" s="3">
        <v>44832.541666666664</v>
      </c>
      <c r="B2151" s="1">
        <v>239.26</v>
      </c>
      <c r="C2151" s="1">
        <v>241.3309</v>
      </c>
      <c r="D2151" s="1">
        <v>0.00858116387085128</v>
      </c>
      <c r="E2151" s="2">
        <f t="shared" si="1"/>
        <v>0.03507357434</v>
      </c>
    </row>
    <row r="2152">
      <c r="A2152" s="3">
        <v>44832.583333333336</v>
      </c>
      <c r="B2152" s="1">
        <v>230.08</v>
      </c>
      <c r="C2152" s="1">
        <v>242.39629</v>
      </c>
      <c r="D2152" s="1">
        <v>0.0508105548975191</v>
      </c>
      <c r="E2152" s="2">
        <f t="shared" si="1"/>
        <v>0.03590025757</v>
      </c>
    </row>
    <row r="2153">
      <c r="A2153" s="3">
        <v>44832.625</v>
      </c>
      <c r="B2153" s="1">
        <v>228.08</v>
      </c>
      <c r="C2153" s="1">
        <v>242.91864</v>
      </c>
      <c r="D2153" s="1">
        <v>0.0610848142406856</v>
      </c>
      <c r="E2153" s="2">
        <f t="shared" si="1"/>
        <v>0.03769459177</v>
      </c>
    </row>
    <row r="2154">
      <c r="A2154" s="3">
        <v>44832.666666666664</v>
      </c>
      <c r="B2154" s="1">
        <v>227.77</v>
      </c>
      <c r="C2154" s="1">
        <v>242.85532</v>
      </c>
      <c r="D2154" s="1">
        <v>0.0621164897684761</v>
      </c>
      <c r="E2154" s="2">
        <f t="shared" si="1"/>
        <v>0.03823248305</v>
      </c>
    </row>
    <row r="2155">
      <c r="A2155" s="3">
        <v>44832.708333333336</v>
      </c>
      <c r="B2155" s="1">
        <v>231.34</v>
      </c>
      <c r="C2155" s="1">
        <v>243.06139</v>
      </c>
      <c r="D2155" s="1">
        <v>0.0482239898323628</v>
      </c>
      <c r="E2155" s="2">
        <f t="shared" si="1"/>
        <v>0.0375766755</v>
      </c>
    </row>
    <row r="2156">
      <c r="A2156" s="3">
        <v>44832.75</v>
      </c>
      <c r="B2156" s="1">
        <v>235.47</v>
      </c>
      <c r="C2156" s="1">
        <v>243.56215</v>
      </c>
      <c r="D2156" s="1">
        <v>0.0332241688620337</v>
      </c>
      <c r="E2156" s="2">
        <f t="shared" si="1"/>
        <v>0.03668064827</v>
      </c>
    </row>
    <row r="2157">
      <c r="A2157" s="3">
        <v>44832.791666666664</v>
      </c>
      <c r="B2157" s="1">
        <v>235.73</v>
      </c>
      <c r="C2157" s="1">
        <v>244.91362</v>
      </c>
      <c r="D2157" s="1">
        <v>0.0374973837714701</v>
      </c>
      <c r="E2157" s="2">
        <f t="shared" si="1"/>
        <v>0.03619575474</v>
      </c>
    </row>
    <row r="2158">
      <c r="A2158" s="3">
        <v>44832.833333333336</v>
      </c>
      <c r="B2158" s="1">
        <v>238.42</v>
      </c>
      <c r="C2158" s="1">
        <v>246.1897</v>
      </c>
      <c r="D2158" s="1">
        <v>0.0315598093665169</v>
      </c>
      <c r="E2158" s="2">
        <f t="shared" si="1"/>
        <v>0.03634860125</v>
      </c>
    </row>
    <row r="2159">
      <c r="A2159" s="3">
        <v>44832.875</v>
      </c>
      <c r="B2159" s="1">
        <v>242.13</v>
      </c>
      <c r="C2159" s="1">
        <v>247.36047</v>
      </c>
      <c r="D2159" s="1">
        <v>0.0211451328500467</v>
      </c>
      <c r="E2159" s="2">
        <f t="shared" si="1"/>
        <v>0.03693615229</v>
      </c>
    </row>
    <row r="2160">
      <c r="A2160" s="3">
        <v>44832.916666666664</v>
      </c>
      <c r="B2160" s="1">
        <v>236.9</v>
      </c>
      <c r="C2160" s="1">
        <v>247.78172</v>
      </c>
      <c r="D2160" s="1">
        <v>0.0439165568791757</v>
      </c>
      <c r="E2160" s="2">
        <f t="shared" si="1"/>
        <v>0.03860753294</v>
      </c>
    </row>
    <row r="2161">
      <c r="A2161" s="3">
        <v>44832.958333333336</v>
      </c>
      <c r="B2161" s="1">
        <v>235.04</v>
      </c>
      <c r="C2161" s="1">
        <v>246.81702</v>
      </c>
      <c r="D2161" s="1">
        <v>0.0477155910884914</v>
      </c>
      <c r="E2161" s="2">
        <f t="shared" si="1"/>
        <v>0.04052589368</v>
      </c>
    </row>
    <row r="2162">
      <c r="A2162" s="3">
        <v>44833.0</v>
      </c>
      <c r="B2162" s="1">
        <v>229.88</v>
      </c>
      <c r="C2162" s="1">
        <v>243.75356</v>
      </c>
      <c r="D2162" s="1">
        <v>0.0569163379603563</v>
      </c>
      <c r="E2162" s="2">
        <f t="shared" si="1"/>
        <v>0.04141363754</v>
      </c>
    </row>
    <row r="2163">
      <c r="A2163" s="3">
        <v>44833.041666666664</v>
      </c>
      <c r="B2163" s="1">
        <v>240.09</v>
      </c>
      <c r="C2163" s="1">
        <v>237.68969</v>
      </c>
      <c r="D2163" s="1">
        <v>0.0100985028000162</v>
      </c>
      <c r="E2163" s="2">
        <f t="shared" si="1"/>
        <v>0.0401149222</v>
      </c>
    </row>
    <row r="2164">
      <c r="A2164" s="3">
        <v>44833.083333333336</v>
      </c>
      <c r="B2164" s="1">
        <v>246.42</v>
      </c>
      <c r="C2164" s="1">
        <v>230.09562</v>
      </c>
      <c r="D2164" s="1">
        <v>0.0709460701598752</v>
      </c>
      <c r="E2164" s="2">
        <f t="shared" si="1"/>
        <v>0.03996196134</v>
      </c>
    </row>
    <row r="2165">
      <c r="A2165" s="3">
        <v>44833.125</v>
      </c>
      <c r="B2165" s="1">
        <v>238.92</v>
      </c>
      <c r="C2165" s="1">
        <v>221.52832</v>
      </c>
      <c r="D2165" s="1">
        <v>0.0785077050193852</v>
      </c>
      <c r="E2165" s="2">
        <f t="shared" si="1"/>
        <v>0.03963048875</v>
      </c>
    </row>
    <row r="2166">
      <c r="A2166" s="3">
        <v>44833.166666666664</v>
      </c>
      <c r="B2166" s="1">
        <v>231.1</v>
      </c>
      <c r="C2166" s="1">
        <v>214.6872</v>
      </c>
      <c r="D2166" s="1">
        <v>0.0764498302646827</v>
      </c>
      <c r="E2166" s="2">
        <f t="shared" si="1"/>
        <v>0.0395828057</v>
      </c>
    </row>
    <row r="2167">
      <c r="A2167" s="3">
        <v>44833.208333333336</v>
      </c>
      <c r="B2167" s="1">
        <v>226.28</v>
      </c>
      <c r="C2167" s="1">
        <v>211.93237</v>
      </c>
      <c r="D2167" s="1">
        <v>0.0676990966505022</v>
      </c>
      <c r="E2167" s="2">
        <f t="shared" si="1"/>
        <v>0.03995377831</v>
      </c>
    </row>
    <row r="2168">
      <c r="A2168" s="3">
        <v>44833.25</v>
      </c>
      <c r="B2168" s="1">
        <v>219.73</v>
      </c>
      <c r="C2168" s="1">
        <v>211.56155</v>
      </c>
      <c r="D2168" s="1">
        <v>0.0386102767728823</v>
      </c>
      <c r="E2168" s="2">
        <f t="shared" si="1"/>
        <v>0.0399146493</v>
      </c>
    </row>
    <row r="2169">
      <c r="A2169" s="3">
        <v>44833.291666666664</v>
      </c>
      <c r="B2169" s="1">
        <v>215.23</v>
      </c>
      <c r="C2169" s="1">
        <v>213.86443</v>
      </c>
      <c r="D2169" s="1">
        <v>0.00638521328675362</v>
      </c>
      <c r="E2169" s="2">
        <f t="shared" si="1"/>
        <v>0.03874531217</v>
      </c>
    </row>
    <row r="2170">
      <c r="A2170" s="3">
        <v>44833.333333333336</v>
      </c>
      <c r="B2170" s="1">
        <v>216.05</v>
      </c>
      <c r="C2170" s="1">
        <v>217.54431</v>
      </c>
      <c r="D2170" s="1">
        <v>0.00686899142524106</v>
      </c>
      <c r="E2170" s="2">
        <f t="shared" si="1"/>
        <v>0.03826115547</v>
      </c>
    </row>
    <row r="2171">
      <c r="A2171" s="3">
        <v>44833.375</v>
      </c>
      <c r="B2171" s="1">
        <v>215.79</v>
      </c>
      <c r="C2171" s="1">
        <v>222.68001</v>
      </c>
      <c r="D2171" s="1">
        <v>0.0309413045203294</v>
      </c>
      <c r="E2171" s="2">
        <f t="shared" si="1"/>
        <v>0.03934405637</v>
      </c>
    </row>
    <row r="2172">
      <c r="A2172" s="3">
        <v>44833.416666666664</v>
      </c>
      <c r="B2172" s="1">
        <v>221.51</v>
      </c>
      <c r="C2172" s="1">
        <v>227.50931</v>
      </c>
      <c r="D2172" s="1">
        <v>0.0263695142849319</v>
      </c>
      <c r="E2172" s="2">
        <f t="shared" si="1"/>
        <v>0.04012221066</v>
      </c>
    </row>
    <row r="2173">
      <c r="A2173" s="3">
        <v>44833.458333333336</v>
      </c>
      <c r="B2173" s="1">
        <v>229.05</v>
      </c>
      <c r="C2173" s="1">
        <v>232.40488</v>
      </c>
      <c r="D2173" s="1">
        <v>0.0144354972236382</v>
      </c>
      <c r="E2173" s="2">
        <f t="shared" si="1"/>
        <v>0.03961409827</v>
      </c>
    </row>
    <row r="2174">
      <c r="A2174" s="3">
        <v>44833.5</v>
      </c>
      <c r="B2174" s="1">
        <v>234.81</v>
      </c>
      <c r="C2174" s="1">
        <v>235.13669</v>
      </c>
      <c r="D2174" s="1">
        <v>0.00138936207701139</v>
      </c>
      <c r="E2174" s="2">
        <f t="shared" si="1"/>
        <v>0.03881222324</v>
      </c>
    </row>
    <row r="2175">
      <c r="A2175" s="3">
        <v>44833.541666666664</v>
      </c>
      <c r="B2175" s="1">
        <v>229.99</v>
      </c>
      <c r="C2175" s="1">
        <v>236.84197</v>
      </c>
      <c r="D2175" s="1">
        <v>0.0289305565225622</v>
      </c>
      <c r="E2175" s="2">
        <f t="shared" si="1"/>
        <v>0.03966011461</v>
      </c>
    </row>
    <row r="2176">
      <c r="A2176" s="3">
        <v>44833.583333333336</v>
      </c>
      <c r="B2176" s="1">
        <v>218.24</v>
      </c>
      <c r="C2176" s="1">
        <v>237.83656</v>
      </c>
      <c r="D2176" s="1">
        <v>0.0823950699589667</v>
      </c>
      <c r="E2176" s="2">
        <f t="shared" si="1"/>
        <v>0.04097613607</v>
      </c>
    </row>
    <row r="2177">
      <c r="A2177" s="3">
        <v>44833.625</v>
      </c>
      <c r="B2177" s="1">
        <v>216.9</v>
      </c>
      <c r="C2177" s="1">
        <v>238.35786</v>
      </c>
      <c r="D2177" s="1">
        <v>0.0900237147623325</v>
      </c>
      <c r="E2177" s="2">
        <f t="shared" si="1"/>
        <v>0.04218192359</v>
      </c>
    </row>
    <row r="2178">
      <c r="A2178" s="3">
        <v>44833.666666666664</v>
      </c>
      <c r="B2178" s="1">
        <v>216.04</v>
      </c>
      <c r="C2178" s="1">
        <v>238.44763</v>
      </c>
      <c r="D2178" s="1">
        <v>0.0939729616939367</v>
      </c>
      <c r="E2178" s="2">
        <f t="shared" si="1"/>
        <v>0.04350927658</v>
      </c>
    </row>
    <row r="2179">
      <c r="A2179" s="3">
        <v>44833.708333333336</v>
      </c>
      <c r="B2179" s="1">
        <v>216.61</v>
      </c>
      <c r="C2179" s="1">
        <v>238.78478</v>
      </c>
      <c r="D2179" s="1">
        <v>0.0928651315213641</v>
      </c>
      <c r="E2179" s="2">
        <f t="shared" si="1"/>
        <v>0.04536932416</v>
      </c>
    </row>
    <row r="2180">
      <c r="A2180" s="3">
        <v>44833.75</v>
      </c>
      <c r="B2180" s="1">
        <v>219.8</v>
      </c>
      <c r="C2180" s="1">
        <v>239.39452</v>
      </c>
      <c r="D2180" s="1">
        <v>0.0818503280693308</v>
      </c>
      <c r="E2180" s="2">
        <f t="shared" si="1"/>
        <v>0.04739541412</v>
      </c>
    </row>
    <row r="2181">
      <c r="A2181" s="3">
        <v>44833.791666666664</v>
      </c>
      <c r="B2181" s="1">
        <v>220.42</v>
      </c>
      <c r="C2181" s="1">
        <v>240.94127</v>
      </c>
      <c r="D2181" s="1">
        <v>0.0851712535590105</v>
      </c>
      <c r="E2181" s="2">
        <f t="shared" si="1"/>
        <v>0.04938182536</v>
      </c>
    </row>
    <row r="2182">
      <c r="A2182" s="3">
        <v>44833.833333333336</v>
      </c>
      <c r="B2182" s="1">
        <v>226.78</v>
      </c>
      <c r="C2182" s="1">
        <v>242.53466</v>
      </c>
      <c r="D2182" s="1">
        <v>0.0649583857416502</v>
      </c>
      <c r="E2182" s="2">
        <f t="shared" si="1"/>
        <v>0.05077343271</v>
      </c>
    </row>
    <row r="2183">
      <c r="A2183" s="3">
        <v>44833.875</v>
      </c>
      <c r="B2183" s="1">
        <v>239.93</v>
      </c>
      <c r="C2183" s="1">
        <v>244.01465</v>
      </c>
      <c r="D2183" s="1">
        <v>0.0167393638045911</v>
      </c>
      <c r="E2183" s="2">
        <f t="shared" si="1"/>
        <v>0.050589859</v>
      </c>
    </row>
    <row r="2184">
      <c r="A2184" s="3">
        <v>44833.916666666664</v>
      </c>
      <c r="B2184" s="1">
        <v>242.99</v>
      </c>
      <c r="C2184" s="1">
        <v>244.5047</v>
      </c>
      <c r="D2184" s="1">
        <v>0.00619497293917051</v>
      </c>
      <c r="E2184" s="2">
        <f t="shared" si="1"/>
        <v>0.04901812634</v>
      </c>
    </row>
    <row r="2185">
      <c r="A2185" s="3">
        <v>44833.958333333336</v>
      </c>
      <c r="B2185" s="1">
        <v>238.69</v>
      </c>
      <c r="C2185" s="1">
        <v>243.54022</v>
      </c>
      <c r="D2185" s="1">
        <v>0.0199154784371961</v>
      </c>
      <c r="E2185" s="2">
        <f t="shared" si="1"/>
        <v>0.04785978831</v>
      </c>
    </row>
    <row r="2186">
      <c r="A2186" s="3">
        <v>44834.0</v>
      </c>
      <c r="B2186" s="1">
        <v>236.34</v>
      </c>
      <c r="C2186" s="1">
        <v>246.87548</v>
      </c>
      <c r="D2186" s="1">
        <v>0.0426752790516093</v>
      </c>
      <c r="E2186" s="2">
        <f t="shared" si="1"/>
        <v>0.04726641086</v>
      </c>
    </row>
    <row r="2187">
      <c r="A2187" s="3">
        <v>44834.041666666664</v>
      </c>
      <c r="B2187" s="1">
        <v>242.77</v>
      </c>
      <c r="C2187" s="1">
        <v>241.35043</v>
      </c>
      <c r="D2187" s="1">
        <v>0.00588177945239219</v>
      </c>
      <c r="E2187" s="2">
        <f t="shared" si="1"/>
        <v>0.04709071405</v>
      </c>
    </row>
    <row r="2188">
      <c r="A2188" s="3">
        <v>44834.083333333336</v>
      </c>
      <c r="B2188" s="1">
        <v>243.3</v>
      </c>
      <c r="C2188" s="1">
        <v>234.39269</v>
      </c>
      <c r="D2188" s="1">
        <v>0.0380016544031301</v>
      </c>
      <c r="E2188" s="2">
        <f t="shared" si="1"/>
        <v>0.04571803006</v>
      </c>
    </row>
    <row r="2189">
      <c r="A2189" s="3">
        <v>44834.125</v>
      </c>
      <c r="B2189" s="1">
        <v>233.91</v>
      </c>
      <c r="C2189" s="1">
        <v>226.28929</v>
      </c>
      <c r="D2189" s="1">
        <v>0.0336768478967785</v>
      </c>
      <c r="E2189" s="2">
        <f t="shared" si="1"/>
        <v>0.04385007768</v>
      </c>
    </row>
    <row r="2190">
      <c r="A2190" s="3">
        <v>44834.166666666664</v>
      </c>
      <c r="B2190" s="1">
        <v>225.66</v>
      </c>
      <c r="C2190" s="1">
        <v>219.97032</v>
      </c>
      <c r="D2190" s="1">
        <v>0.025865671332387</v>
      </c>
      <c r="E2190" s="2">
        <f t="shared" si="1"/>
        <v>0.04174240439</v>
      </c>
    </row>
    <row r="2191">
      <c r="A2191" s="3">
        <v>44834.208333333336</v>
      </c>
      <c r="B2191" s="1">
        <v>219.94</v>
      </c>
      <c r="C2191" s="1">
        <v>217.67491</v>
      </c>
      <c r="D2191" s="1">
        <v>0.0104058386885286</v>
      </c>
      <c r="E2191" s="2">
        <f t="shared" si="1"/>
        <v>0.03935518531</v>
      </c>
    </row>
    <row r="2192">
      <c r="A2192" s="3">
        <v>44834.25</v>
      </c>
      <c r="B2192" s="1">
        <v>221.6</v>
      </c>
      <c r="C2192" s="1">
        <v>217.37202</v>
      </c>
      <c r="D2192" s="1">
        <v>0.0194504334090468</v>
      </c>
      <c r="E2192" s="2">
        <f t="shared" si="1"/>
        <v>0.0385568585</v>
      </c>
    </row>
    <row r="2193">
      <c r="A2193" s="3">
        <v>44834.291666666664</v>
      </c>
      <c r="B2193" s="1">
        <v>222.22</v>
      </c>
      <c r="C2193" s="1">
        <v>219.49743</v>
      </c>
      <c r="D2193" s="1">
        <v>0.0124036531999485</v>
      </c>
      <c r="E2193" s="2">
        <f t="shared" si="1"/>
        <v>0.03880762683</v>
      </c>
    </row>
    <row r="2194">
      <c r="A2194" s="3">
        <v>44834.333333333336</v>
      </c>
      <c r="B2194" s="1">
        <v>223.5</v>
      </c>
      <c r="C2194" s="1">
        <v>222.9699</v>
      </c>
      <c r="D2194" s="1">
        <v>0.00237745094741489</v>
      </c>
      <c r="E2194" s="2">
        <f t="shared" si="1"/>
        <v>0.03862047931</v>
      </c>
    </row>
    <row r="2195">
      <c r="A2195" s="3">
        <v>44834.375</v>
      </c>
      <c r="B2195" s="1">
        <v>229.39</v>
      </c>
      <c r="C2195" s="1">
        <v>227.78941</v>
      </c>
      <c r="D2195" s="1">
        <v>0.00702662165023379</v>
      </c>
      <c r="E2195" s="2">
        <f t="shared" si="1"/>
        <v>0.03762403419</v>
      </c>
    </row>
    <row r="2196">
      <c r="A2196" s="3">
        <v>44834.416666666664</v>
      </c>
      <c r="B2196" s="1">
        <v>235.71</v>
      </c>
      <c r="C2196" s="1">
        <v>232.47285</v>
      </c>
      <c r="D2196" s="1">
        <v>0.013924851869799</v>
      </c>
      <c r="E2196" s="2">
        <f t="shared" si="1"/>
        <v>0.03710550659</v>
      </c>
    </row>
    <row r="2197">
      <c r="A2197" s="3">
        <v>44834.458333333336</v>
      </c>
      <c r="B2197" s="1">
        <v>245.05</v>
      </c>
      <c r="C2197" s="1">
        <v>237.3894</v>
      </c>
      <c r="D2197" s="1">
        <v>0.0322701856106465</v>
      </c>
      <c r="E2197" s="2">
        <f t="shared" si="1"/>
        <v>0.03784861861</v>
      </c>
    </row>
    <row r="2198">
      <c r="A2198" s="3">
        <v>44834.5</v>
      </c>
      <c r="B2198" s="1">
        <v>249.2</v>
      </c>
      <c r="C2198" s="1">
        <v>240.34632</v>
      </c>
      <c r="D2198" s="1">
        <v>0.0368371772865088</v>
      </c>
      <c r="E2198" s="2">
        <f t="shared" si="1"/>
        <v>0.03932561091</v>
      </c>
    </row>
    <row r="2199">
      <c r="A2199" s="3">
        <v>44834.541666666664</v>
      </c>
      <c r="B2199" s="1">
        <v>247.37</v>
      </c>
      <c r="C2199" s="1">
        <v>242.41474</v>
      </c>
      <c r="D2199" s="1">
        <v>0.0204412487458477</v>
      </c>
      <c r="E2199" s="2">
        <f t="shared" si="1"/>
        <v>0.03897188975</v>
      </c>
    </row>
    <row r="2200">
      <c r="A2200" s="3">
        <v>44834.583333333336</v>
      </c>
      <c r="B2200" s="1">
        <v>240.43</v>
      </c>
      <c r="C2200" s="1">
        <v>243.63095</v>
      </c>
      <c r="D2200" s="1">
        <v>0.0131385195518057</v>
      </c>
      <c r="E2200" s="2">
        <f t="shared" si="1"/>
        <v>0.03608620015</v>
      </c>
    </row>
    <row r="2201">
      <c r="A2201" s="3">
        <v>44834.625</v>
      </c>
      <c r="B2201" s="1">
        <v>235.95</v>
      </c>
      <c r="C2201" s="1">
        <v>244.06386</v>
      </c>
      <c r="D2201" s="1">
        <v>0.0332448237113025</v>
      </c>
      <c r="E2201" s="2">
        <f t="shared" si="1"/>
        <v>0.03372041302</v>
      </c>
    </row>
    <row r="2202">
      <c r="A2202" s="3">
        <v>44834.666666666664</v>
      </c>
      <c r="B2202" s="1">
        <v>231.83</v>
      </c>
      <c r="C2202" s="1">
        <v>243.86233</v>
      </c>
      <c r="D2202" s="1">
        <v>0.0493406669246536</v>
      </c>
      <c r="E2202" s="2">
        <f t="shared" si="1"/>
        <v>0.03186073408</v>
      </c>
    </row>
    <row r="2203">
      <c r="A2203" s="3">
        <v>44834.708333333336</v>
      </c>
      <c r="B2203" s="1">
        <v>230.67</v>
      </c>
      <c r="C2203" s="1">
        <v>243.8259</v>
      </c>
      <c r="D2203" s="1">
        <v>0.0539561219706356</v>
      </c>
      <c r="E2203" s="2">
        <f t="shared" si="1"/>
        <v>0.03023952534</v>
      </c>
    </row>
    <row r="2204">
      <c r="A2204" s="3">
        <v>44834.75</v>
      </c>
      <c r="B2204" s="1">
        <v>233.2</v>
      </c>
      <c r="C2204" s="1">
        <v>244.10618</v>
      </c>
      <c r="D2204" s="1">
        <v>0.04467801675484</v>
      </c>
      <c r="E2204" s="2">
        <f t="shared" si="1"/>
        <v>0.02869067904</v>
      </c>
    </row>
    <row r="2205">
      <c r="A2205" s="3">
        <v>44834.791666666664</v>
      </c>
      <c r="B2205" s="1">
        <v>235.38</v>
      </c>
      <c r="C2205" s="1">
        <v>245.42441</v>
      </c>
      <c r="D2205" s="1">
        <v>0.0409266951074671</v>
      </c>
      <c r="E2205" s="2">
        <f t="shared" si="1"/>
        <v>0.02684715577</v>
      </c>
    </row>
    <row r="2206">
      <c r="A2206" s="3">
        <v>44834.833333333336</v>
      </c>
      <c r="B2206" s="1">
        <v>241.54</v>
      </c>
      <c r="C2206" s="1">
        <v>246.72504</v>
      </c>
      <c r="D2206" s="1">
        <v>0.0210154591524233</v>
      </c>
      <c r="E2206" s="2">
        <f t="shared" si="1"/>
        <v>0.0250162005</v>
      </c>
    </row>
    <row r="2207">
      <c r="A2207" s="3">
        <v>44834.875</v>
      </c>
      <c r="B2207" s="1">
        <v>249.68</v>
      </c>
      <c r="C2207" s="1">
        <v>247.84763</v>
      </c>
      <c r="D2207" s="1">
        <v>0.00739313101359894</v>
      </c>
      <c r="E2207" s="2">
        <f t="shared" si="1"/>
        <v>0.02462677413</v>
      </c>
    </row>
    <row r="2208">
      <c r="A2208" s="3">
        <v>44834.916666666664</v>
      </c>
      <c r="B2208" s="1">
        <v>251.2</v>
      </c>
      <c r="C2208" s="1">
        <v>248.15325</v>
      </c>
      <c r="D2208" s="1">
        <v>0.0122776953354428</v>
      </c>
      <c r="E2208" s="2">
        <f t="shared" si="1"/>
        <v>0.0248802209</v>
      </c>
    </row>
    <row r="2209">
      <c r="A2209" s="3">
        <v>44834.958333333336</v>
      </c>
      <c r="B2209" s="1">
        <v>251.19</v>
      </c>
      <c r="C2209" s="1">
        <v>247.28718</v>
      </c>
      <c r="D2209" s="1">
        <v>0.0157825407689957</v>
      </c>
      <c r="E2209" s="2">
        <f t="shared" si="1"/>
        <v>0.02470801516</v>
      </c>
    </row>
    <row r="2210">
      <c r="A2210" s="3">
        <v>44835.0</v>
      </c>
      <c r="B2210" s="1">
        <v>251.14</v>
      </c>
      <c r="C2210" s="1">
        <v>252.00418</v>
      </c>
      <c r="D2210" s="1">
        <v>0.00342922883263287</v>
      </c>
      <c r="E2210" s="2">
        <f t="shared" si="1"/>
        <v>0.02307276307</v>
      </c>
    </row>
    <row r="2211">
      <c r="A2211" s="3">
        <v>44835.041666666664</v>
      </c>
      <c r="B2211" s="1">
        <v>251.18</v>
      </c>
      <c r="C2211" s="1">
        <v>245.83755</v>
      </c>
      <c r="D2211" s="1">
        <v>0.0217316272473428</v>
      </c>
      <c r="E2211" s="2">
        <f t="shared" si="1"/>
        <v>0.02373317339</v>
      </c>
    </row>
    <row r="2212">
      <c r="A2212" s="3">
        <v>44835.083333333336</v>
      </c>
      <c r="B2212" s="1">
        <v>251.66</v>
      </c>
      <c r="C2212" s="1">
        <v>238.51853</v>
      </c>
      <c r="D2212" s="1">
        <v>0.0550962225031321</v>
      </c>
      <c r="E2212" s="2">
        <f t="shared" si="1"/>
        <v>0.02444544706</v>
      </c>
    </row>
    <row r="2213">
      <c r="A2213" s="3">
        <v>44835.125</v>
      </c>
      <c r="B2213" s="1">
        <v>248.43</v>
      </c>
      <c r="C2213" s="1">
        <v>229.98301</v>
      </c>
      <c r="D2213" s="1">
        <v>0.0802102294426009</v>
      </c>
      <c r="E2213" s="2">
        <f t="shared" si="1"/>
        <v>0.02638433796</v>
      </c>
    </row>
    <row r="2214">
      <c r="A2214" s="3">
        <v>44835.166666666664</v>
      </c>
      <c r="B2214" s="1">
        <v>238.1</v>
      </c>
      <c r="C2214" s="1">
        <v>223.88185</v>
      </c>
      <c r="D2214" s="1">
        <v>0.063507381237023</v>
      </c>
      <c r="E2214" s="2">
        <f t="shared" si="1"/>
        <v>0.02795274254</v>
      </c>
    </row>
    <row r="2215">
      <c r="A2215" s="3">
        <v>44835.208333333336</v>
      </c>
      <c r="B2215" s="1">
        <v>225.34</v>
      </c>
      <c r="C2215" s="1">
        <v>222.26913</v>
      </c>
      <c r="D2215" s="1">
        <v>0.013815998649925</v>
      </c>
      <c r="E2215" s="2">
        <f t="shared" si="1"/>
        <v>0.02809483254</v>
      </c>
    </row>
    <row r="2216">
      <c r="A2216" s="3">
        <v>44835.25</v>
      </c>
      <c r="B2216" s="1">
        <v>208.32</v>
      </c>
      <c r="C2216" s="1">
        <v>222.72608</v>
      </c>
      <c r="D2216" s="1">
        <v>0.0646807055554518</v>
      </c>
      <c r="E2216" s="2">
        <f t="shared" si="1"/>
        <v>0.02997942721</v>
      </c>
    </row>
    <row r="2217">
      <c r="A2217" s="3">
        <v>44835.291666666664</v>
      </c>
      <c r="B2217" s="1">
        <v>204.94</v>
      </c>
      <c r="C2217" s="1">
        <v>225.75441</v>
      </c>
      <c r="D2217" s="1">
        <v>0.0921993506129072</v>
      </c>
      <c r="E2217" s="2">
        <f t="shared" si="1"/>
        <v>0.03330424794</v>
      </c>
    </row>
    <row r="2218">
      <c r="A2218" s="3">
        <v>44835.333333333336</v>
      </c>
      <c r="B2218" s="1">
        <v>205.4</v>
      </c>
      <c r="C2218" s="1">
        <v>230.06748</v>
      </c>
      <c r="D2218" s="1">
        <v>0.107218456080798</v>
      </c>
      <c r="E2218" s="2">
        <f t="shared" si="1"/>
        <v>0.03767262315</v>
      </c>
    </row>
    <row r="2219">
      <c r="A2219" s="3">
        <v>44835.375</v>
      </c>
      <c r="B2219" s="1">
        <v>205.12</v>
      </c>
      <c r="C2219" s="1">
        <v>235.37378</v>
      </c>
      <c r="D2219" s="1">
        <v>0.128535047531632</v>
      </c>
      <c r="E2219" s="2">
        <f t="shared" si="1"/>
        <v>0.04273547423</v>
      </c>
    </row>
    <row r="2220">
      <c r="A2220" s="3">
        <v>44835.416666666664</v>
      </c>
      <c r="B2220" s="1">
        <v>210.29</v>
      </c>
      <c r="C2220" s="1">
        <v>240.38478</v>
      </c>
      <c r="D2220" s="1">
        <v>0.125194199067012</v>
      </c>
      <c r="E2220" s="2">
        <f t="shared" si="1"/>
        <v>0.04737169703</v>
      </c>
    </row>
    <row r="2221">
      <c r="A2221" s="3">
        <v>44835.458333333336</v>
      </c>
      <c r="B2221" s="1">
        <v>217.31</v>
      </c>
      <c r="C2221" s="1">
        <v>245.34095</v>
      </c>
      <c r="D2221" s="1">
        <v>0.1142530425516</v>
      </c>
      <c r="E2221" s="2">
        <f t="shared" si="1"/>
        <v>0.0507876494</v>
      </c>
    </row>
    <row r="2222">
      <c r="A2222" s="3">
        <v>44835.5</v>
      </c>
      <c r="B2222" s="1">
        <v>224.39</v>
      </c>
      <c r="C2222" s="1">
        <v>247.96152</v>
      </c>
      <c r="D2222" s="1">
        <v>0.095061201431577</v>
      </c>
      <c r="E2222" s="2">
        <f t="shared" si="1"/>
        <v>0.05321365041</v>
      </c>
    </row>
    <row r="2223">
      <c r="A2223" s="3">
        <v>44835.541666666664</v>
      </c>
      <c r="B2223" s="1">
        <v>229.51</v>
      </c>
      <c r="C2223" s="1">
        <v>249.89828</v>
      </c>
      <c r="D2223" s="1">
        <v>0.081586315840189</v>
      </c>
      <c r="E2223" s="2">
        <f t="shared" si="1"/>
        <v>0.05576136154</v>
      </c>
    </row>
    <row r="2224">
      <c r="A2224" s="3">
        <v>44835.583333333336</v>
      </c>
      <c r="B2224" s="1">
        <v>233.39</v>
      </c>
      <c r="C2224" s="1">
        <v>251.17319</v>
      </c>
      <c r="D2224" s="1">
        <v>0.0708005101977644</v>
      </c>
      <c r="E2224" s="2">
        <f t="shared" si="1"/>
        <v>0.05816394448</v>
      </c>
    </row>
    <row r="2225">
      <c r="A2225" s="3">
        <v>44835.625</v>
      </c>
      <c r="B2225" s="1">
        <v>236.11</v>
      </c>
      <c r="C2225" s="1">
        <v>251.46454</v>
      </c>
      <c r="D2225" s="1">
        <v>0.0610604580669703</v>
      </c>
      <c r="E2225" s="2">
        <f t="shared" si="1"/>
        <v>0.05932292924</v>
      </c>
    </row>
    <row r="2226">
      <c r="A2226" s="3">
        <v>44835.666666666664</v>
      </c>
      <c r="B2226" s="1">
        <v>231.76</v>
      </c>
      <c r="C2226" s="1">
        <v>250.86996</v>
      </c>
      <c r="D2226" s="1">
        <v>0.0761747640092102</v>
      </c>
      <c r="E2226" s="2">
        <f t="shared" si="1"/>
        <v>0.06044101662</v>
      </c>
    </row>
    <row r="2227">
      <c r="A2227" s="3">
        <v>44835.708333333336</v>
      </c>
      <c r="B2227" s="1">
        <v>229.53</v>
      </c>
      <c r="C2227" s="1">
        <v>250.50537</v>
      </c>
      <c r="D2227" s="1">
        <v>0.0837322169979829</v>
      </c>
      <c r="E2227" s="2">
        <f t="shared" si="1"/>
        <v>0.06168168725</v>
      </c>
    </row>
    <row r="2228">
      <c r="A2228" s="3">
        <v>44835.75</v>
      </c>
      <c r="B2228" s="1">
        <v>224.4</v>
      </c>
      <c r="C2228" s="1">
        <v>250.47147</v>
      </c>
      <c r="D2228" s="1">
        <v>0.10408957954373</v>
      </c>
      <c r="E2228" s="2">
        <f t="shared" si="1"/>
        <v>0.06415716903</v>
      </c>
    </row>
    <row r="2229">
      <c r="A2229" s="3">
        <v>44835.791666666664</v>
      </c>
      <c r="B2229" s="1">
        <v>225.11</v>
      </c>
      <c r="C2229" s="1">
        <v>251.55697</v>
      </c>
      <c r="D2229" s="1">
        <v>0.105133123522675</v>
      </c>
      <c r="E2229" s="2">
        <f t="shared" si="1"/>
        <v>0.06683243688</v>
      </c>
    </row>
    <row r="2230">
      <c r="A2230" s="3">
        <v>44835.833333333336</v>
      </c>
      <c r="B2230" s="1">
        <v>231.03</v>
      </c>
      <c r="C2230" s="1">
        <v>252.78037</v>
      </c>
      <c r="D2230" s="1">
        <v>0.0860445373982164</v>
      </c>
      <c r="E2230" s="2">
        <f t="shared" si="1"/>
        <v>0.06954198181</v>
      </c>
    </row>
    <row r="2231">
      <c r="A2231" s="3">
        <v>44835.875</v>
      </c>
      <c r="B2231" s="1">
        <v>231.48</v>
      </c>
      <c r="C2231" s="1">
        <v>253.85439</v>
      </c>
      <c r="D2231" s="1">
        <v>0.0881386766642089</v>
      </c>
      <c r="E2231" s="2">
        <f t="shared" si="1"/>
        <v>0.07290637955</v>
      </c>
    </row>
    <row r="2232">
      <c r="A2232" s="3">
        <v>44835.916666666664</v>
      </c>
      <c r="B2232" s="1">
        <v>224.49</v>
      </c>
      <c r="C2232" s="1">
        <v>254.26864</v>
      </c>
      <c r="D2232" s="1">
        <v>0.117114875039249</v>
      </c>
      <c r="E2232" s="2">
        <f t="shared" si="1"/>
        <v>0.07727459537</v>
      </c>
    </row>
    <row r="2233">
      <c r="A2233" s="3">
        <v>44835.958333333336</v>
      </c>
      <c r="B2233" s="1">
        <v>220.79</v>
      </c>
      <c r="C2233" s="1">
        <v>253.15368</v>
      </c>
      <c r="D2233" s="1">
        <v>0.127842028604917</v>
      </c>
      <c r="E2233" s="2">
        <f t="shared" si="1"/>
        <v>0.08194374069</v>
      </c>
    </row>
    <row r="2234">
      <c r="A2234" s="3">
        <v>44836.0</v>
      </c>
      <c r="B2234" s="1">
        <v>218.18</v>
      </c>
      <c r="C2234" s="1">
        <v>226.18843</v>
      </c>
      <c r="D2234" s="1">
        <v>0.0354060108202705</v>
      </c>
      <c r="E2234" s="2">
        <f t="shared" si="1"/>
        <v>0.08327610661</v>
      </c>
    </row>
    <row r="2235">
      <c r="A2235" s="3">
        <v>44836.041666666664</v>
      </c>
      <c r="B2235" s="1">
        <v>223.83</v>
      </c>
      <c r="C2235" s="1">
        <v>224.60262</v>
      </c>
      <c r="D2235" s="1">
        <v>0.00343994206300883</v>
      </c>
      <c r="E2235" s="2">
        <f t="shared" si="1"/>
        <v>0.08251395306</v>
      </c>
    </row>
    <row r="2236">
      <c r="A2236" s="3">
        <v>44836.083333333336</v>
      </c>
      <c r="B2236" s="1">
        <v>224.28</v>
      </c>
      <c r="C2236" s="1">
        <v>220.32653</v>
      </c>
      <c r="D2236" s="1">
        <v>0.0179436856741673</v>
      </c>
      <c r="E2236" s="2">
        <f t="shared" si="1"/>
        <v>0.08096593069</v>
      </c>
    </row>
    <row r="2237">
      <c r="A2237" s="3">
        <v>44836.125</v>
      </c>
      <c r="B2237" s="1">
        <v>216.81</v>
      </c>
      <c r="C2237" s="1">
        <v>213.90091</v>
      </c>
      <c r="D2237" s="1">
        <v>0.0136001758945298</v>
      </c>
      <c r="E2237" s="2">
        <f t="shared" si="1"/>
        <v>0.07819051179</v>
      </c>
    </row>
    <row r="2238">
      <c r="A2238" s="3">
        <v>44836.166666666664</v>
      </c>
      <c r="B2238" s="1">
        <v>205.84</v>
      </c>
      <c r="C2238" s="1">
        <v>205.90528</v>
      </c>
      <c r="D2238" s="1">
        <v>3.17038980253451E-4</v>
      </c>
      <c r="E2238" s="2">
        <f t="shared" si="1"/>
        <v>0.07555758087</v>
      </c>
    </row>
    <row r="2239">
      <c r="A2239" s="3">
        <v>44836.208333333336</v>
      </c>
      <c r="B2239" s="1">
        <v>192.66</v>
      </c>
      <c r="C2239" s="1">
        <v>198.10488</v>
      </c>
      <c r="D2239" s="1">
        <v>0.02748483530542</v>
      </c>
      <c r="E2239" s="2">
        <f t="shared" si="1"/>
        <v>0.07612711573</v>
      </c>
    </row>
    <row r="2240">
      <c r="A2240" s="3">
        <v>44836.25</v>
      </c>
      <c r="B2240" s="1">
        <v>188.02</v>
      </c>
      <c r="C2240" s="1">
        <v>191.76641</v>
      </c>
      <c r="D2240" s="1">
        <v>0.0195363202554607</v>
      </c>
      <c r="E2240" s="2">
        <f t="shared" si="1"/>
        <v>0.07424609967</v>
      </c>
    </row>
    <row r="2241">
      <c r="A2241" s="3">
        <v>44836.291666666664</v>
      </c>
      <c r="B2241" s="1">
        <v>188.17</v>
      </c>
      <c r="C2241" s="1">
        <v>188.10316</v>
      </c>
      <c r="D2241" s="1">
        <v>3.55336933201892E-4</v>
      </c>
      <c r="E2241" s="2">
        <f t="shared" si="1"/>
        <v>0.07041926577</v>
      </c>
    </row>
    <row r="2242">
      <c r="A2242" s="3">
        <v>44836.333333333336</v>
      </c>
      <c r="B2242" s="1">
        <v>190.7</v>
      </c>
      <c r="C2242" s="1">
        <v>187.8617</v>
      </c>
      <c r="D2242" s="1">
        <v>0.0151084547834921</v>
      </c>
      <c r="E2242" s="2">
        <f t="shared" si="1"/>
        <v>0.06658134905</v>
      </c>
    </row>
    <row r="2243">
      <c r="A2243" s="3">
        <v>44836.375</v>
      </c>
      <c r="B2243" s="1">
        <v>189.2</v>
      </c>
      <c r="C2243" s="1">
        <v>191.53761</v>
      </c>
      <c r="D2243" s="1">
        <v>0.0122044438165434</v>
      </c>
      <c r="E2243" s="2">
        <f t="shared" si="1"/>
        <v>0.06173424056</v>
      </c>
    </row>
    <row r="2244">
      <c r="A2244" s="3">
        <v>44836.416666666664</v>
      </c>
      <c r="B2244" s="1">
        <v>190.79</v>
      </c>
      <c r="C2244" s="1">
        <v>199.23468</v>
      </c>
      <c r="D2244" s="1">
        <v>0.0423855927090605</v>
      </c>
      <c r="E2244" s="2">
        <f t="shared" si="1"/>
        <v>0.05828388196</v>
      </c>
    </row>
    <row r="2245">
      <c r="A2245" s="3">
        <v>44836.458333333336</v>
      </c>
      <c r="B2245" s="1">
        <v>198.25</v>
      </c>
      <c r="C2245" s="1">
        <v>208.59518</v>
      </c>
      <c r="D2245" s="1">
        <v>0.049594530420118</v>
      </c>
      <c r="E2245" s="2">
        <f t="shared" si="1"/>
        <v>0.05558977729</v>
      </c>
    </row>
    <row r="2246">
      <c r="A2246" s="3">
        <v>44836.5</v>
      </c>
      <c r="B2246" s="1">
        <v>203.28</v>
      </c>
      <c r="C2246" s="1">
        <v>216.25229</v>
      </c>
      <c r="D2246" s="1">
        <v>0.0599868329718033</v>
      </c>
      <c r="E2246" s="2">
        <f t="shared" si="1"/>
        <v>0.05412834527</v>
      </c>
    </row>
    <row r="2247">
      <c r="A2247" s="3">
        <v>44836.541666666664</v>
      </c>
      <c r="B2247" s="1">
        <v>210.68</v>
      </c>
      <c r="C2247" s="1">
        <v>220.89762</v>
      </c>
      <c r="D2247" s="1">
        <v>0.0462550026568868</v>
      </c>
      <c r="E2247" s="2">
        <f t="shared" si="1"/>
        <v>0.05265620722</v>
      </c>
    </row>
    <row r="2248">
      <c r="A2248" s="3">
        <v>44836.583333333336</v>
      </c>
      <c r="B2248" s="1">
        <v>213.13</v>
      </c>
      <c r="C2248" s="1">
        <v>221.86693</v>
      </c>
      <c r="D2248" s="1">
        <v>0.0393791449676614</v>
      </c>
      <c r="E2248" s="2">
        <f t="shared" si="1"/>
        <v>0.05134698367</v>
      </c>
    </row>
    <row r="2249">
      <c r="A2249" s="3">
        <v>44836.625</v>
      </c>
      <c r="B2249" s="1">
        <v>212.4</v>
      </c>
      <c r="C2249" s="1">
        <v>220.62009</v>
      </c>
      <c r="D2249" s="1">
        <v>0.037259027498357</v>
      </c>
      <c r="E2249" s="2">
        <f t="shared" si="1"/>
        <v>0.0503552574</v>
      </c>
    </row>
    <row r="2250">
      <c r="A2250" s="3">
        <v>44836.666666666664</v>
      </c>
      <c r="B2250" s="1">
        <v>211.39</v>
      </c>
      <c r="C2250" s="1">
        <v>218.06142</v>
      </c>
      <c r="D2250" s="1">
        <v>0.0305942243245045</v>
      </c>
      <c r="E2250" s="2">
        <f t="shared" si="1"/>
        <v>0.04845606824</v>
      </c>
    </row>
    <row r="2251">
      <c r="A2251" s="3">
        <v>44836.708333333336</v>
      </c>
      <c r="B2251" s="1">
        <v>208.59</v>
      </c>
      <c r="C2251" s="1">
        <v>215.97696</v>
      </c>
      <c r="D2251" s="1">
        <v>0.0342025371595191</v>
      </c>
      <c r="E2251" s="2">
        <f t="shared" si="1"/>
        <v>0.04639233158</v>
      </c>
    </row>
    <row r="2252">
      <c r="A2252" s="3">
        <v>44836.75</v>
      </c>
      <c r="B2252" s="1">
        <v>210.82</v>
      </c>
      <c r="C2252" s="1">
        <v>215.19561</v>
      </c>
      <c r="D2252" s="1">
        <v>0.0203331750122597</v>
      </c>
      <c r="E2252" s="2">
        <f t="shared" si="1"/>
        <v>0.04290248139</v>
      </c>
    </row>
    <row r="2253">
      <c r="A2253" s="3">
        <v>44836.791666666664</v>
      </c>
      <c r="B2253" s="1">
        <v>214.35</v>
      </c>
      <c r="C2253" s="1">
        <v>216.47226</v>
      </c>
      <c r="D2253" s="1">
        <v>0.00980384276488826</v>
      </c>
      <c r="E2253" s="2">
        <f t="shared" si="1"/>
        <v>0.03893042803</v>
      </c>
    </row>
    <row r="2254">
      <c r="A2254" s="3">
        <v>44836.833333333336</v>
      </c>
      <c r="B2254" s="1">
        <v>223.71</v>
      </c>
      <c r="C2254" s="1">
        <v>218.26846</v>
      </c>
      <c r="D2254" s="1">
        <v>0.0249304915607138</v>
      </c>
      <c r="E2254" s="2">
        <f t="shared" si="1"/>
        <v>0.03638400945</v>
      </c>
    </row>
    <row r="2255">
      <c r="A2255" s="3">
        <v>44836.875</v>
      </c>
      <c r="B2255" s="1">
        <v>228.16</v>
      </c>
      <c r="C2255" s="1">
        <v>220.34128</v>
      </c>
      <c r="D2255" s="1">
        <v>0.0354845900867961</v>
      </c>
      <c r="E2255" s="2">
        <f t="shared" si="1"/>
        <v>0.03419008918</v>
      </c>
    </row>
    <row r="2256">
      <c r="A2256" s="3">
        <v>44836.916666666664</v>
      </c>
      <c r="B2256" s="1">
        <v>225.58</v>
      </c>
      <c r="C2256" s="1">
        <v>221.63987</v>
      </c>
      <c r="D2256" s="1">
        <v>0.0177771715892091</v>
      </c>
      <c r="E2256" s="2">
        <f t="shared" si="1"/>
        <v>0.0300510182</v>
      </c>
    </row>
    <row r="2257">
      <c r="A2257" s="3">
        <v>44836.958333333336</v>
      </c>
      <c r="B2257" s="1">
        <v>220.1</v>
      </c>
      <c r="C2257" s="1">
        <v>222.89242</v>
      </c>
      <c r="D2257" s="1">
        <v>0.0125281066085602</v>
      </c>
      <c r="E2257" s="2">
        <f t="shared" si="1"/>
        <v>0.02524627145</v>
      </c>
    </row>
    <row r="2258">
      <c r="A2258" s="3">
        <v>44837.0</v>
      </c>
      <c r="B2258" s="1">
        <v>220.73</v>
      </c>
      <c r="C2258" s="1">
        <v>226.41461</v>
      </c>
      <c r="D2258" s="1">
        <v>0.0251070812082313</v>
      </c>
      <c r="E2258" s="2">
        <f t="shared" si="1"/>
        <v>0.02481714939</v>
      </c>
    </row>
    <row r="2259">
      <c r="A2259" s="3">
        <v>44837.041666666664</v>
      </c>
      <c r="B2259" s="1">
        <v>228.03</v>
      </c>
      <c r="C2259" s="1">
        <v>221.90359</v>
      </c>
      <c r="D2259" s="1">
        <v>0.0276084312110497</v>
      </c>
      <c r="E2259" s="2">
        <f t="shared" si="1"/>
        <v>0.02582416977</v>
      </c>
    </row>
    <row r="2260">
      <c r="A2260" s="3">
        <v>44837.083333333336</v>
      </c>
      <c r="B2260" s="1">
        <v>229.9</v>
      </c>
      <c r="C2260" s="1">
        <v>215.34411</v>
      </c>
      <c r="D2260" s="1">
        <v>0.0675936295633997</v>
      </c>
      <c r="E2260" s="2">
        <f t="shared" si="1"/>
        <v>0.02789291743</v>
      </c>
    </row>
    <row r="2261">
      <c r="A2261" s="3">
        <v>44837.125</v>
      </c>
      <c r="B2261" s="1">
        <v>220.08</v>
      </c>
      <c r="C2261" s="1">
        <v>207.83969</v>
      </c>
      <c r="D2261" s="1">
        <v>0.0588930343381479</v>
      </c>
      <c r="E2261" s="2">
        <f t="shared" si="1"/>
        <v>0.02978011986</v>
      </c>
    </row>
    <row r="2262">
      <c r="A2262" s="3">
        <v>44837.166666666664</v>
      </c>
      <c r="B2262" s="1">
        <v>214.51</v>
      </c>
      <c r="C2262" s="1">
        <v>200.6501</v>
      </c>
      <c r="D2262" s="1">
        <v>0.0690749718041505</v>
      </c>
      <c r="E2262" s="2">
        <f t="shared" si="1"/>
        <v>0.03264503373</v>
      </c>
    </row>
    <row r="2263">
      <c r="A2263" s="3">
        <v>44837.208333333336</v>
      </c>
      <c r="B2263" s="1">
        <v>210.9</v>
      </c>
      <c r="C2263" s="1">
        <v>195.86352</v>
      </c>
      <c r="D2263" s="1">
        <v>0.0767701918151987</v>
      </c>
      <c r="E2263" s="2">
        <f t="shared" si="1"/>
        <v>0.03469859025</v>
      </c>
    </row>
    <row r="2264">
      <c r="A2264" s="3">
        <v>44837.25</v>
      </c>
      <c r="B2264" s="1">
        <v>205.66</v>
      </c>
      <c r="C2264" s="1">
        <v>193.29973</v>
      </c>
      <c r="D2264" s="1">
        <v>0.0639435450841032</v>
      </c>
      <c r="E2264" s="2">
        <f t="shared" si="1"/>
        <v>0.03654889129</v>
      </c>
    </row>
    <row r="2265">
      <c r="A2265" s="3">
        <v>44837.291666666664</v>
      </c>
      <c r="B2265" s="1">
        <v>208.5</v>
      </c>
      <c r="C2265" s="1">
        <v>193.64154</v>
      </c>
      <c r="D2265" s="1">
        <v>0.0767317797617185</v>
      </c>
      <c r="E2265" s="2">
        <f t="shared" si="1"/>
        <v>0.03973124307</v>
      </c>
    </row>
    <row r="2266">
      <c r="A2266" s="3">
        <v>44837.333333333336</v>
      </c>
      <c r="B2266" s="1">
        <v>207.96</v>
      </c>
      <c r="C2266" s="1">
        <v>196.10561</v>
      </c>
      <c r="D2266" s="1">
        <v>0.0604490101022606</v>
      </c>
      <c r="E2266" s="2">
        <f t="shared" si="1"/>
        <v>0.04162043288</v>
      </c>
    </row>
    <row r="2267">
      <c r="A2267" s="3">
        <v>44837.375</v>
      </c>
      <c r="B2267" s="1">
        <v>207.63</v>
      </c>
      <c r="C2267" s="1">
        <v>201.04647</v>
      </c>
      <c r="D2267" s="1">
        <v>0.0327463098456789</v>
      </c>
      <c r="E2267" s="2">
        <f t="shared" si="1"/>
        <v>0.04247634396</v>
      </c>
    </row>
    <row r="2268">
      <c r="A2268" s="3">
        <v>44837.416666666664</v>
      </c>
      <c r="B2268" s="1">
        <v>209.31</v>
      </c>
      <c r="C2268" s="1">
        <v>207.39028</v>
      </c>
      <c r="D2268" s="1">
        <v>0.009256557250417</v>
      </c>
      <c r="E2268" s="2">
        <f t="shared" si="1"/>
        <v>0.04109596748</v>
      </c>
    </row>
    <row r="2269">
      <c r="A2269" s="3">
        <v>44837.458333333336</v>
      </c>
      <c r="B2269" s="1">
        <v>212.55</v>
      </c>
      <c r="C2269" s="1">
        <v>214.13065</v>
      </c>
      <c r="D2269" s="1">
        <v>0.00738170831686165</v>
      </c>
      <c r="E2269" s="2">
        <f t="shared" si="1"/>
        <v>0.0393370999</v>
      </c>
    </row>
    <row r="2270">
      <c r="A2270" s="3">
        <v>44837.5</v>
      </c>
      <c r="B2270" s="1">
        <v>221.52</v>
      </c>
      <c r="C2270" s="1">
        <v>218.63295</v>
      </c>
      <c r="D2270" s="1">
        <v>0.0132050086686385</v>
      </c>
      <c r="E2270" s="2">
        <f t="shared" si="1"/>
        <v>0.03738785722</v>
      </c>
    </row>
    <row r="2271">
      <c r="A2271" s="3">
        <v>44837.541666666664</v>
      </c>
      <c r="B2271" s="1">
        <v>228.61</v>
      </c>
      <c r="C2271" s="1">
        <v>221.10272</v>
      </c>
      <c r="D2271" s="1">
        <v>0.0339538111516674</v>
      </c>
      <c r="E2271" s="2">
        <f t="shared" si="1"/>
        <v>0.03687530757</v>
      </c>
    </row>
    <row r="2272">
      <c r="A2272" s="3">
        <v>44837.583333333336</v>
      </c>
      <c r="B2272" s="1">
        <v>231.85</v>
      </c>
      <c r="C2272" s="1">
        <v>221.57292</v>
      </c>
      <c r="D2272" s="1">
        <v>0.0463823828290929</v>
      </c>
      <c r="E2272" s="2">
        <f t="shared" si="1"/>
        <v>0.03716710915</v>
      </c>
    </row>
    <row r="2273">
      <c r="A2273" s="3">
        <v>44837.625</v>
      </c>
      <c r="B2273" s="1">
        <v>227.85</v>
      </c>
      <c r="C2273" s="1">
        <v>221.24081</v>
      </c>
      <c r="D2273" s="1">
        <v>0.0298732860361521</v>
      </c>
      <c r="E2273" s="2">
        <f t="shared" si="1"/>
        <v>0.03685936992</v>
      </c>
    </row>
    <row r="2274">
      <c r="A2274" s="3">
        <v>44837.666666666664</v>
      </c>
      <c r="B2274" s="1">
        <v>219.49</v>
      </c>
      <c r="C2274" s="1">
        <v>220.39514</v>
      </c>
      <c r="D2274" s="1">
        <v>0.00410689636804145</v>
      </c>
      <c r="E2274" s="2">
        <f t="shared" si="1"/>
        <v>0.03575573126</v>
      </c>
    </row>
    <row r="2275">
      <c r="A2275" s="3">
        <v>44837.708333333336</v>
      </c>
      <c r="B2275" s="1">
        <v>221.69</v>
      </c>
      <c r="C2275" s="1">
        <v>219.8434</v>
      </c>
      <c r="D2275" s="1">
        <v>0.0083996153625717</v>
      </c>
      <c r="E2275" s="2">
        <f t="shared" si="1"/>
        <v>0.03468060951</v>
      </c>
    </row>
    <row r="2276">
      <c r="A2276" s="3">
        <v>44837.75</v>
      </c>
      <c r="B2276" s="1">
        <v>228.7</v>
      </c>
      <c r="C2276" s="1">
        <v>219.99204</v>
      </c>
      <c r="D2276" s="1">
        <v>0.0395830685510256</v>
      </c>
      <c r="E2276" s="2">
        <f t="shared" si="1"/>
        <v>0.03548268841</v>
      </c>
    </row>
    <row r="2277">
      <c r="A2277" s="3">
        <v>44837.791666666664</v>
      </c>
      <c r="B2277" s="1">
        <v>231.21</v>
      </c>
      <c r="C2277" s="1">
        <v>221.34741</v>
      </c>
      <c r="D2277" s="1">
        <v>0.0445570607760895</v>
      </c>
      <c r="E2277" s="2">
        <f t="shared" si="1"/>
        <v>0.03693073916</v>
      </c>
    </row>
    <row r="2278">
      <c r="A2278" s="3">
        <v>44837.833333333336</v>
      </c>
      <c r="B2278" s="1">
        <v>234.26</v>
      </c>
      <c r="C2278" s="1">
        <v>223.23775</v>
      </c>
      <c r="D2278" s="1">
        <v>0.049374489753637</v>
      </c>
      <c r="E2278" s="2">
        <f t="shared" si="1"/>
        <v>0.03794923909</v>
      </c>
    </row>
    <row r="2279">
      <c r="A2279" s="3">
        <v>44837.875</v>
      </c>
      <c r="B2279" s="1">
        <v>238.1</v>
      </c>
      <c r="C2279" s="1">
        <v>225.3951</v>
      </c>
      <c r="D2279" s="1">
        <v>0.0563672413464178</v>
      </c>
      <c r="E2279" s="2">
        <f t="shared" si="1"/>
        <v>0.03881934956</v>
      </c>
    </row>
    <row r="2280">
      <c r="A2280" s="3">
        <v>44837.916666666664</v>
      </c>
      <c r="B2280" s="1">
        <v>230.66</v>
      </c>
      <c r="C2280" s="1">
        <v>226.31741</v>
      </c>
      <c r="D2280" s="1">
        <v>0.0191880509767233</v>
      </c>
      <c r="E2280" s="2">
        <f t="shared" si="1"/>
        <v>0.0388781362</v>
      </c>
    </row>
    <row r="2281">
      <c r="A2281" s="3">
        <v>44837.958333333336</v>
      </c>
      <c r="B2281" s="1">
        <v>224.08</v>
      </c>
      <c r="C2281" s="1">
        <v>226.25298</v>
      </c>
      <c r="D2281" s="1">
        <v>0.0096042049921287</v>
      </c>
      <c r="E2281" s="2">
        <f t="shared" si="1"/>
        <v>0.03875630696</v>
      </c>
    </row>
    <row r="2282">
      <c r="A2282" s="3">
        <v>44838.0</v>
      </c>
      <c r="B2282" s="1">
        <v>221.07</v>
      </c>
      <c r="C2282" s="1">
        <v>237.76533</v>
      </c>
      <c r="D2282" s="1">
        <v>0.0702176806012887</v>
      </c>
      <c r="E2282" s="2">
        <f t="shared" si="1"/>
        <v>0.04063591527</v>
      </c>
    </row>
    <row r="2283">
      <c r="A2283" s="3">
        <v>44838.041666666664</v>
      </c>
      <c r="B2283" s="1">
        <v>232.69</v>
      </c>
      <c r="C2283" s="1">
        <v>231.15163</v>
      </c>
      <c r="D2283" s="1">
        <v>0.00665524184276782</v>
      </c>
      <c r="E2283" s="2">
        <f t="shared" si="1"/>
        <v>0.03976286571</v>
      </c>
    </row>
    <row r="2284">
      <c r="A2284" s="3">
        <v>44838.083333333336</v>
      </c>
      <c r="B2284" s="1">
        <v>234.3</v>
      </c>
      <c r="C2284" s="1">
        <v>222.87647</v>
      </c>
      <c r="D2284" s="1">
        <v>0.0512549844315104</v>
      </c>
      <c r="E2284" s="2">
        <f t="shared" si="1"/>
        <v>0.03908208883</v>
      </c>
    </row>
    <row r="2285">
      <c r="A2285" s="3">
        <v>44838.125</v>
      </c>
      <c r="B2285" s="1">
        <v>229.23</v>
      </c>
      <c r="C2285" s="1">
        <v>213.96585</v>
      </c>
      <c r="D2285" s="1">
        <v>0.0713391880059364</v>
      </c>
      <c r="E2285" s="2">
        <f t="shared" si="1"/>
        <v>0.03960067857</v>
      </c>
    </row>
    <row r="2286">
      <c r="A2286" s="3">
        <v>44838.166666666664</v>
      </c>
      <c r="B2286" s="1">
        <v>225.92</v>
      </c>
      <c r="C2286" s="1">
        <v>206.7107</v>
      </c>
      <c r="D2286" s="1">
        <v>0.0929284260563192</v>
      </c>
      <c r="E2286" s="2">
        <f t="shared" si="1"/>
        <v>0.0405945725</v>
      </c>
    </row>
    <row r="2287">
      <c r="A2287" s="3">
        <v>44838.208333333336</v>
      </c>
      <c r="B2287" s="1">
        <v>220.48</v>
      </c>
      <c r="C2287" s="1">
        <v>203.58132</v>
      </c>
      <c r="D2287" s="1">
        <v>0.0830070263813987</v>
      </c>
      <c r="E2287" s="2">
        <f t="shared" si="1"/>
        <v>0.0408544406</v>
      </c>
    </row>
    <row r="2288">
      <c r="A2288" s="3">
        <v>44838.25</v>
      </c>
      <c r="B2288" s="1">
        <v>215.22</v>
      </c>
      <c r="C2288" s="1">
        <v>203.28633</v>
      </c>
      <c r="D2288" s="1">
        <v>0.0587037505178041</v>
      </c>
      <c r="E2288" s="2">
        <f t="shared" si="1"/>
        <v>0.04063611583</v>
      </c>
    </row>
    <row r="2289">
      <c r="A2289" s="3">
        <v>44838.291666666664</v>
      </c>
      <c r="B2289" s="1">
        <v>214.9</v>
      </c>
      <c r="C2289" s="1">
        <v>205.98085</v>
      </c>
      <c r="D2289" s="1">
        <v>0.0433008699595132</v>
      </c>
      <c r="E2289" s="2">
        <f t="shared" si="1"/>
        <v>0.03924316126</v>
      </c>
    </row>
    <row r="2290">
      <c r="A2290" s="3">
        <v>44838.333333333336</v>
      </c>
      <c r="B2290" s="1">
        <v>214.59</v>
      </c>
      <c r="C2290" s="1">
        <v>210.10443</v>
      </c>
      <c r="D2290" s="1">
        <v>0.0213492404705602</v>
      </c>
      <c r="E2290" s="2">
        <f t="shared" si="1"/>
        <v>0.03761400419</v>
      </c>
    </row>
    <row r="2291">
      <c r="A2291" s="3">
        <v>44838.375</v>
      </c>
      <c r="B2291" s="1">
        <v>216.33</v>
      </c>
      <c r="C2291" s="1">
        <v>215.76729</v>
      </c>
      <c r="D2291" s="1">
        <v>0.00260794859128095</v>
      </c>
      <c r="E2291" s="2">
        <f t="shared" si="1"/>
        <v>0.03635823913</v>
      </c>
    </row>
    <row r="2292">
      <c r="A2292" s="3">
        <v>44838.416666666664</v>
      </c>
      <c r="B2292" s="1">
        <v>218.29</v>
      </c>
      <c r="C2292" s="1">
        <v>220.89844</v>
      </c>
      <c r="D2292" s="1">
        <v>0.0118083224127793</v>
      </c>
      <c r="E2292" s="2">
        <f t="shared" si="1"/>
        <v>0.03646456268</v>
      </c>
    </row>
    <row r="2293">
      <c r="A2293" s="3">
        <v>44838.458333333336</v>
      </c>
      <c r="B2293" s="1">
        <v>226.44</v>
      </c>
      <c r="C2293" s="1">
        <v>225.7837</v>
      </c>
      <c r="D2293" s="1">
        <v>0.00290676430583778</v>
      </c>
      <c r="E2293" s="2">
        <f t="shared" si="1"/>
        <v>0.03627810668</v>
      </c>
    </row>
    <row r="2294">
      <c r="A2294" s="3">
        <v>44838.5</v>
      </c>
      <c r="B2294" s="1">
        <v>227.91</v>
      </c>
      <c r="C2294" s="1">
        <v>228.22755</v>
      </c>
      <c r="D2294" s="1">
        <v>0.00139137452949922</v>
      </c>
      <c r="E2294" s="2">
        <f t="shared" si="1"/>
        <v>0.03578587193</v>
      </c>
    </row>
    <row r="2295">
      <c r="A2295" s="3">
        <v>44838.541666666664</v>
      </c>
      <c r="B2295" s="1">
        <v>229.79</v>
      </c>
      <c r="C2295" s="1">
        <v>229.47439</v>
      </c>
      <c r="D2295" s="1">
        <v>0.00137536044871932</v>
      </c>
      <c r="E2295" s="2">
        <f t="shared" si="1"/>
        <v>0.03442843648</v>
      </c>
    </row>
    <row r="2296">
      <c r="A2296" s="3">
        <v>44838.583333333336</v>
      </c>
      <c r="B2296" s="1">
        <v>233.12</v>
      </c>
      <c r="C2296" s="1">
        <v>230.11202</v>
      </c>
      <c r="D2296" s="1">
        <v>0.0130718073745126</v>
      </c>
      <c r="E2296" s="2">
        <f t="shared" si="1"/>
        <v>0.03304049584</v>
      </c>
    </row>
    <row r="2297">
      <c r="A2297" s="3">
        <v>44838.625</v>
      </c>
      <c r="B2297" s="1">
        <v>236.76</v>
      </c>
      <c r="C2297" s="1">
        <v>230.64382</v>
      </c>
      <c r="D2297" s="1">
        <v>0.0265178577080451</v>
      </c>
      <c r="E2297" s="2">
        <f t="shared" si="1"/>
        <v>0.03290068632</v>
      </c>
    </row>
    <row r="2298">
      <c r="A2298" s="3">
        <v>44838.666666666664</v>
      </c>
      <c r="B2298" s="1">
        <v>239.34</v>
      </c>
      <c r="C2298" s="1">
        <v>230.96042</v>
      </c>
      <c r="D2298" s="1">
        <v>0.0362814546319235</v>
      </c>
      <c r="E2298" s="2">
        <f t="shared" si="1"/>
        <v>0.03424129292</v>
      </c>
    </row>
    <row r="2299">
      <c r="A2299" s="3">
        <v>44838.708333333336</v>
      </c>
      <c r="B2299" s="1">
        <v>238.9</v>
      </c>
      <c r="C2299" s="1">
        <v>231.45444</v>
      </c>
      <c r="D2299" s="1">
        <v>0.0321685771074428</v>
      </c>
      <c r="E2299" s="2">
        <f t="shared" si="1"/>
        <v>0.03523166632</v>
      </c>
    </row>
    <row r="2300">
      <c r="A2300" s="3">
        <v>44838.75</v>
      </c>
      <c r="B2300" s="1">
        <v>238.52</v>
      </c>
      <c r="C2300" s="1">
        <v>232.21235</v>
      </c>
      <c r="D2300" s="1">
        <v>0.0271632839510905</v>
      </c>
      <c r="E2300" s="2">
        <f t="shared" si="1"/>
        <v>0.0347141753</v>
      </c>
    </row>
    <row r="2301">
      <c r="A2301" s="3">
        <v>44838.791666666664</v>
      </c>
      <c r="B2301" s="1">
        <v>240.99</v>
      </c>
      <c r="C2301" s="1">
        <v>233.80483</v>
      </c>
      <c r="D2301" s="1">
        <v>0.0307314865993144</v>
      </c>
      <c r="E2301" s="2">
        <f t="shared" si="1"/>
        <v>0.03413810971</v>
      </c>
    </row>
    <row r="2302">
      <c r="A2302" s="3">
        <v>44838.833333333336</v>
      </c>
      <c r="B2302" s="1">
        <v>246.21</v>
      </c>
      <c r="C2302" s="1">
        <v>235.66929</v>
      </c>
      <c r="D2302" s="1">
        <v>0.0447267015570845</v>
      </c>
      <c r="E2302" s="2">
        <f t="shared" si="1"/>
        <v>0.03394445187</v>
      </c>
    </row>
    <row r="2303">
      <c r="A2303" s="3">
        <v>44838.875</v>
      </c>
      <c r="B2303" s="1">
        <v>242.19</v>
      </c>
      <c r="C2303" s="1">
        <v>237.62333</v>
      </c>
      <c r="D2303" s="1">
        <v>0.019218104552276</v>
      </c>
      <c r="E2303" s="2">
        <f t="shared" si="1"/>
        <v>0.03239657117</v>
      </c>
    </row>
    <row r="2304">
      <c r="A2304" s="3">
        <v>44838.916666666664</v>
      </c>
      <c r="B2304" s="1">
        <v>235.27</v>
      </c>
      <c r="C2304" s="1">
        <v>238.3515</v>
      </c>
      <c r="D2304" s="1">
        <v>0.0129283851790317</v>
      </c>
      <c r="E2304" s="2">
        <f t="shared" si="1"/>
        <v>0.03213575176</v>
      </c>
    </row>
    <row r="2305">
      <c r="A2305" s="3">
        <v>44838.958333333336</v>
      </c>
      <c r="B2305" s="1">
        <v>231.19</v>
      </c>
      <c r="C2305" s="1">
        <v>237.38184</v>
      </c>
      <c r="D2305" s="1">
        <v>0.0260838824065059</v>
      </c>
      <c r="E2305" s="2">
        <f t="shared" si="1"/>
        <v>0.03282240498</v>
      </c>
    </row>
    <row r="2306">
      <c r="A2306" s="3">
        <v>44839.0</v>
      </c>
      <c r="B2306" s="1">
        <v>235.27</v>
      </c>
      <c r="C2306" s="1">
        <v>242.40599</v>
      </c>
      <c r="D2306" s="1">
        <v>0.0294381751870075</v>
      </c>
      <c r="E2306" s="2">
        <f t="shared" si="1"/>
        <v>0.03112325893</v>
      </c>
    </row>
    <row r="2307">
      <c r="A2307" s="3">
        <v>44839.041666666664</v>
      </c>
      <c r="B2307" s="1">
        <v>235.84</v>
      </c>
      <c r="C2307" s="1">
        <v>235.06848</v>
      </c>
      <c r="D2307" s="1">
        <v>0.00328210740972166</v>
      </c>
      <c r="E2307" s="2">
        <f t="shared" si="1"/>
        <v>0.03098271166</v>
      </c>
    </row>
    <row r="2308">
      <c r="A2308" s="3">
        <v>44839.083333333336</v>
      </c>
      <c r="B2308" s="1">
        <v>232.97</v>
      </c>
      <c r="C2308" s="1">
        <v>226.10916</v>
      </c>
      <c r="D2308" s="1">
        <v>0.030343043156677</v>
      </c>
      <c r="E2308" s="2">
        <f t="shared" si="1"/>
        <v>0.03011138077</v>
      </c>
    </row>
    <row r="2309">
      <c r="A2309" s="3">
        <v>44839.125</v>
      </c>
      <c r="B2309" s="1">
        <v>221.22</v>
      </c>
      <c r="C2309" s="1">
        <v>216.58828</v>
      </c>
      <c r="D2309" s="1">
        <v>0.0213849059607472</v>
      </c>
      <c r="E2309" s="2">
        <f t="shared" si="1"/>
        <v>0.02802995235</v>
      </c>
    </row>
    <row r="2310">
      <c r="A2310" s="3">
        <v>44839.166666666664</v>
      </c>
      <c r="B2310" s="1">
        <v>218.64</v>
      </c>
      <c r="C2310" s="1">
        <v>208.92741</v>
      </c>
      <c r="D2310" s="1">
        <v>0.0464878686812801</v>
      </c>
      <c r="E2310" s="2">
        <f t="shared" si="1"/>
        <v>0.02609492913</v>
      </c>
    </row>
    <row r="2311">
      <c r="A2311" s="3">
        <v>44839.208333333336</v>
      </c>
      <c r="B2311" s="1">
        <v>205.42</v>
      </c>
      <c r="C2311" s="1">
        <v>205.70486</v>
      </c>
      <c r="D2311" s="1">
        <v>0.00138479956185774</v>
      </c>
      <c r="E2311" s="2">
        <f t="shared" si="1"/>
        <v>0.02269400301</v>
      </c>
    </row>
    <row r="2312">
      <c r="A2312" s="3">
        <v>44839.25</v>
      </c>
      <c r="B2312" s="1">
        <v>201.28</v>
      </c>
      <c r="C2312" s="1">
        <v>205.17128</v>
      </c>
      <c r="D2312" s="1">
        <v>0.0189660073281211</v>
      </c>
      <c r="E2312" s="2">
        <f t="shared" si="1"/>
        <v>0.02103826371</v>
      </c>
    </row>
    <row r="2313">
      <c r="A2313" s="3">
        <v>44839.291666666664</v>
      </c>
      <c r="B2313" s="1">
        <v>202.46</v>
      </c>
      <c r="C2313" s="1">
        <v>207.80302</v>
      </c>
      <c r="D2313" s="1">
        <v>0.025711945861037</v>
      </c>
      <c r="E2313" s="2">
        <f t="shared" si="1"/>
        <v>0.02030539187</v>
      </c>
    </row>
    <row r="2314">
      <c r="A2314" s="3">
        <v>44839.333333333336</v>
      </c>
      <c r="B2314" s="1">
        <v>200.12</v>
      </c>
      <c r="C2314" s="1">
        <v>212.37903</v>
      </c>
      <c r="D2314" s="1">
        <v>0.0577224126129589</v>
      </c>
      <c r="E2314" s="2">
        <f t="shared" si="1"/>
        <v>0.02182094071</v>
      </c>
    </row>
    <row r="2315">
      <c r="A2315" s="3">
        <v>44839.375</v>
      </c>
      <c r="B2315" s="1">
        <v>205.01</v>
      </c>
      <c r="C2315" s="1">
        <v>218.74838</v>
      </c>
      <c r="D2315" s="1">
        <v>0.0628044879692366</v>
      </c>
      <c r="E2315" s="2">
        <f t="shared" si="1"/>
        <v>0.02432912985</v>
      </c>
    </row>
    <row r="2316">
      <c r="A2316" s="3">
        <v>44839.416666666664</v>
      </c>
      <c r="B2316" s="1">
        <v>214.73</v>
      </c>
      <c r="C2316" s="1">
        <v>224.65316</v>
      </c>
      <c r="D2316" s="1">
        <v>0.0441710234567812</v>
      </c>
      <c r="E2316" s="2">
        <f t="shared" si="1"/>
        <v>0.02567757573</v>
      </c>
    </row>
    <row r="2317">
      <c r="A2317" s="3">
        <v>44839.458333333336</v>
      </c>
      <c r="B2317" s="1">
        <v>233.69</v>
      </c>
      <c r="C2317" s="1">
        <v>230.43181</v>
      </c>
      <c r="D2317" s="1">
        <v>0.0141394974938572</v>
      </c>
      <c r="E2317" s="2">
        <f t="shared" si="1"/>
        <v>0.02614560628</v>
      </c>
    </row>
    <row r="2318">
      <c r="A2318" s="3">
        <v>44839.5</v>
      </c>
      <c r="B2318" s="1">
        <v>243.08</v>
      </c>
      <c r="C2318" s="1">
        <v>233.70166</v>
      </c>
      <c r="D2318" s="1">
        <v>0.0401295395163218</v>
      </c>
      <c r="E2318" s="2">
        <f t="shared" si="1"/>
        <v>0.02775969649</v>
      </c>
    </row>
    <row r="2319">
      <c r="A2319" s="3">
        <v>44839.541666666664</v>
      </c>
      <c r="B2319" s="1">
        <v>234.89</v>
      </c>
      <c r="C2319" s="1">
        <v>235.68693</v>
      </c>
      <c r="D2319" s="1">
        <v>0.00338130756762796</v>
      </c>
      <c r="E2319" s="2">
        <f t="shared" si="1"/>
        <v>0.02784327762</v>
      </c>
    </row>
    <row r="2320">
      <c r="A2320" s="3">
        <v>44839.583333333336</v>
      </c>
      <c r="B2320" s="1">
        <v>241.6</v>
      </c>
      <c r="C2320" s="1">
        <v>236.98837</v>
      </c>
      <c r="D2320" s="1">
        <v>0.0194593093323524</v>
      </c>
      <c r="E2320" s="2">
        <f t="shared" si="1"/>
        <v>0.02810942353</v>
      </c>
    </row>
    <row r="2321">
      <c r="A2321" s="3">
        <v>44839.625</v>
      </c>
      <c r="B2321" s="1">
        <v>239.17</v>
      </c>
      <c r="C2321" s="1">
        <v>237.93907</v>
      </c>
      <c r="D2321" s="1">
        <v>0.00517329919798375</v>
      </c>
      <c r="E2321" s="2">
        <f t="shared" si="1"/>
        <v>0.02722006693</v>
      </c>
    </row>
    <row r="2322">
      <c r="A2322" s="3">
        <v>44839.666666666664</v>
      </c>
      <c r="B2322" s="1">
        <v>241.41</v>
      </c>
      <c r="C2322" s="1">
        <v>238.47426</v>
      </c>
      <c r="D2322" s="1">
        <v>0.0123105109960295</v>
      </c>
      <c r="E2322" s="2">
        <f t="shared" si="1"/>
        <v>0.02622127761</v>
      </c>
    </row>
    <row r="2323">
      <c r="A2323" s="3">
        <v>44839.708333333336</v>
      </c>
      <c r="B2323" s="1">
        <v>243.64</v>
      </c>
      <c r="C2323" s="1">
        <v>238.99209</v>
      </c>
      <c r="D2323" s="1">
        <v>0.0194479658301661</v>
      </c>
      <c r="E2323" s="2">
        <f t="shared" si="1"/>
        <v>0.02569125214</v>
      </c>
    </row>
    <row r="2324">
      <c r="A2324" s="3">
        <v>44839.75</v>
      </c>
      <c r="B2324" s="1">
        <v>245.87</v>
      </c>
      <c r="C2324" s="1">
        <v>239.98272</v>
      </c>
      <c r="D2324" s="1">
        <v>0.0245320996445077</v>
      </c>
      <c r="E2324" s="2">
        <f t="shared" si="1"/>
        <v>0.02558161946</v>
      </c>
    </row>
    <row r="2325">
      <c r="A2325" s="3">
        <v>44839.791666666664</v>
      </c>
      <c r="B2325" s="1">
        <v>247.95</v>
      </c>
      <c r="C2325" s="1">
        <v>241.74539</v>
      </c>
      <c r="D2325" s="1">
        <v>0.025665887568735</v>
      </c>
      <c r="E2325" s="2">
        <f t="shared" si="1"/>
        <v>0.02537055283</v>
      </c>
    </row>
    <row r="2326">
      <c r="A2326" s="3">
        <v>44839.833333333336</v>
      </c>
      <c r="B2326" s="1">
        <v>247.7</v>
      </c>
      <c r="C2326" s="1">
        <v>243.44598</v>
      </c>
      <c r="D2326" s="1">
        <v>0.0174741846219847</v>
      </c>
      <c r="E2326" s="2">
        <f t="shared" si="1"/>
        <v>0.0242350313</v>
      </c>
    </row>
    <row r="2327">
      <c r="A2327" s="3">
        <v>44839.875</v>
      </c>
      <c r="B2327" s="1">
        <v>246.77</v>
      </c>
      <c r="C2327" s="1">
        <v>245.04657</v>
      </c>
      <c r="D2327" s="1">
        <v>0.007033071305589</v>
      </c>
      <c r="E2327" s="2">
        <f t="shared" si="1"/>
        <v>0.02372732158</v>
      </c>
    </row>
    <row r="2328">
      <c r="A2328" s="3">
        <v>44839.916666666664</v>
      </c>
      <c r="B2328" s="1">
        <v>242.12</v>
      </c>
      <c r="C2328" s="1">
        <v>245.27621</v>
      </c>
      <c r="D2328" s="1">
        <v>0.0128679825899135</v>
      </c>
      <c r="E2328" s="2">
        <f t="shared" si="1"/>
        <v>0.0237248048</v>
      </c>
    </row>
    <row r="2329">
      <c r="A2329" s="3">
        <v>44839.958333333336</v>
      </c>
      <c r="B2329" s="1">
        <v>234.4</v>
      </c>
      <c r="C2329" s="1">
        <v>243.67749</v>
      </c>
      <c r="D2329" s="1">
        <v>0.0380728232222024</v>
      </c>
      <c r="E2329" s="2">
        <f t="shared" si="1"/>
        <v>0.024224344</v>
      </c>
    </row>
    <row r="2330">
      <c r="A2330" s="3">
        <v>44840.0</v>
      </c>
      <c r="B2330" s="1">
        <v>240.04</v>
      </c>
      <c r="C2330" s="1">
        <v>246.49591</v>
      </c>
      <c r="D2330" s="1">
        <v>0.0261907388240235</v>
      </c>
      <c r="E2330" s="2">
        <f t="shared" si="1"/>
        <v>0.02408903415</v>
      </c>
    </row>
    <row r="2331">
      <c r="A2331" s="3">
        <v>44840.041666666664</v>
      </c>
      <c r="B2331" s="1">
        <v>240.74</v>
      </c>
      <c r="C2331" s="1">
        <v>239.94283</v>
      </c>
      <c r="D2331" s="1">
        <v>0.00332233307409111</v>
      </c>
      <c r="E2331" s="2">
        <f t="shared" si="1"/>
        <v>0.02409071022</v>
      </c>
    </row>
    <row r="2332">
      <c r="A2332" s="3">
        <v>44840.083333333336</v>
      </c>
      <c r="B2332" s="1">
        <v>238.29</v>
      </c>
      <c r="C2332" s="1">
        <v>231.17575</v>
      </c>
      <c r="D2332" s="1">
        <v>0.0307742053394441</v>
      </c>
      <c r="E2332" s="2">
        <f t="shared" si="1"/>
        <v>0.02410867531</v>
      </c>
    </row>
    <row r="2333">
      <c r="A2333" s="3">
        <v>44840.125</v>
      </c>
      <c r="B2333" s="1">
        <v>227.97</v>
      </c>
      <c r="C2333" s="1">
        <v>221.08395</v>
      </c>
      <c r="D2333" s="1">
        <v>0.0311467657421536</v>
      </c>
      <c r="E2333" s="2">
        <f t="shared" si="1"/>
        <v>0.02451541947</v>
      </c>
    </row>
    <row r="2334">
      <c r="A2334" s="3">
        <v>44840.166666666664</v>
      </c>
      <c r="B2334" s="1">
        <v>217.82</v>
      </c>
      <c r="C2334" s="1">
        <v>212.02369</v>
      </c>
      <c r="D2334" s="1">
        <v>0.0273380300097597</v>
      </c>
      <c r="E2334" s="2">
        <f t="shared" si="1"/>
        <v>0.02371750953</v>
      </c>
    </row>
    <row r="2335">
      <c r="A2335" s="3">
        <v>44840.208333333336</v>
      </c>
      <c r="B2335" s="1">
        <v>211.14</v>
      </c>
      <c r="C2335" s="1">
        <v>206.66756</v>
      </c>
      <c r="D2335" s="1">
        <v>0.0216407451658111</v>
      </c>
      <c r="E2335" s="2">
        <f t="shared" si="1"/>
        <v>0.02456150726</v>
      </c>
    </row>
    <row r="2336">
      <c r="A2336" s="3">
        <v>44840.25</v>
      </c>
      <c r="B2336" s="1">
        <v>207.04</v>
      </c>
      <c r="C2336" s="1">
        <v>203.90675</v>
      </c>
      <c r="D2336" s="1">
        <v>0.0153660925888917</v>
      </c>
      <c r="E2336" s="2">
        <f t="shared" si="1"/>
        <v>0.02441151081</v>
      </c>
    </row>
    <row r="2337">
      <c r="A2337" s="3">
        <v>44840.291666666664</v>
      </c>
      <c r="B2337" s="1">
        <v>204.92</v>
      </c>
      <c r="C2337" s="1">
        <v>204.66208</v>
      </c>
      <c r="D2337" s="1">
        <v>0.00126022368188569</v>
      </c>
      <c r="E2337" s="2">
        <f t="shared" si="1"/>
        <v>0.02339268906</v>
      </c>
    </row>
    <row r="2338">
      <c r="A2338" s="3">
        <v>44840.333333333336</v>
      </c>
      <c r="B2338" s="1">
        <v>205.74</v>
      </c>
      <c r="C2338" s="1">
        <v>208.35402</v>
      </c>
      <c r="D2338" s="1">
        <v>0.0125460502273965</v>
      </c>
      <c r="E2338" s="2">
        <f t="shared" si="1"/>
        <v>0.02151034062</v>
      </c>
    </row>
    <row r="2339">
      <c r="A2339" s="3">
        <v>44840.375</v>
      </c>
      <c r="B2339" s="1">
        <v>206.94</v>
      </c>
      <c r="C2339" s="1">
        <v>214.7881</v>
      </c>
      <c r="D2339" s="1">
        <v>0.0365388026617861</v>
      </c>
      <c r="E2339" s="2">
        <f t="shared" si="1"/>
        <v>0.02041593707</v>
      </c>
    </row>
    <row r="2340">
      <c r="A2340" s="3">
        <v>44840.416666666664</v>
      </c>
      <c r="B2340" s="1">
        <v>210.46</v>
      </c>
      <c r="C2340" s="1">
        <v>222.22065</v>
      </c>
      <c r="D2340" s="1">
        <v>0.0529232994323434</v>
      </c>
      <c r="E2340" s="2">
        <f t="shared" si="1"/>
        <v>0.02078061523</v>
      </c>
    </row>
    <row r="2341">
      <c r="A2341" s="3">
        <v>44840.458333333336</v>
      </c>
      <c r="B2341" s="1">
        <v>217.99</v>
      </c>
      <c r="C2341" s="1">
        <v>229.99222</v>
      </c>
      <c r="D2341" s="1">
        <v>0.0521853304429167</v>
      </c>
      <c r="E2341" s="2">
        <f t="shared" si="1"/>
        <v>0.02236585827</v>
      </c>
    </row>
    <row r="2342">
      <c r="A2342" s="3">
        <v>44840.5</v>
      </c>
      <c r="B2342" s="1">
        <v>216.36</v>
      </c>
      <c r="C2342" s="1">
        <v>235.06911</v>
      </c>
      <c r="D2342" s="1">
        <v>0.07958982785956</v>
      </c>
      <c r="E2342" s="2">
        <f t="shared" si="1"/>
        <v>0.02401003696</v>
      </c>
    </row>
    <row r="2343">
      <c r="A2343" s="3">
        <v>44840.541666666664</v>
      </c>
      <c r="B2343" s="1">
        <v>214.76</v>
      </c>
      <c r="C2343" s="1">
        <v>238.01282</v>
      </c>
      <c r="D2343" s="1">
        <v>0.0976956619395544</v>
      </c>
      <c r="E2343" s="2">
        <f t="shared" si="1"/>
        <v>0.02793980172</v>
      </c>
    </row>
    <row r="2344">
      <c r="A2344" s="3">
        <v>44840.583333333336</v>
      </c>
      <c r="B2344" s="1">
        <v>213.22</v>
      </c>
      <c r="C2344" s="1">
        <v>239.36491</v>
      </c>
      <c r="D2344" s="1">
        <v>0.109226160175273</v>
      </c>
      <c r="E2344" s="2">
        <f t="shared" si="1"/>
        <v>0.03168008717</v>
      </c>
    </row>
    <row r="2345">
      <c r="A2345" s="3">
        <v>44840.625</v>
      </c>
      <c r="B2345" s="1">
        <v>213.0</v>
      </c>
      <c r="C2345" s="1">
        <v>239.84079</v>
      </c>
      <c r="D2345" s="1">
        <v>0.111910863869319</v>
      </c>
      <c r="E2345" s="2">
        <f t="shared" si="1"/>
        <v>0.0361274857</v>
      </c>
    </row>
    <row r="2346">
      <c r="A2346" s="3">
        <v>44840.666666666664</v>
      </c>
      <c r="B2346" s="1">
        <v>212.69</v>
      </c>
      <c r="C2346" s="1">
        <v>239.57326</v>
      </c>
      <c r="D2346" s="1">
        <v>0.11221310758972</v>
      </c>
      <c r="E2346" s="2">
        <f t="shared" si="1"/>
        <v>0.04029009389</v>
      </c>
    </row>
    <row r="2347">
      <c r="A2347" s="3">
        <v>44840.708333333336</v>
      </c>
      <c r="B2347" s="1">
        <v>210.82</v>
      </c>
      <c r="C2347" s="1">
        <v>239.45412</v>
      </c>
      <c r="D2347" s="1">
        <v>0.119580819908214</v>
      </c>
      <c r="E2347" s="2">
        <f t="shared" si="1"/>
        <v>0.04446229615</v>
      </c>
    </row>
    <row r="2348">
      <c r="A2348" s="3">
        <v>44840.75</v>
      </c>
      <c r="B2348" s="1">
        <v>206.74</v>
      </c>
      <c r="C2348" s="1">
        <v>240.14913</v>
      </c>
      <c r="D2348" s="1">
        <v>0.139118263722212</v>
      </c>
      <c r="E2348" s="2">
        <f t="shared" si="1"/>
        <v>0.04923671965</v>
      </c>
    </row>
    <row r="2349">
      <c r="A2349" s="3">
        <v>44840.791666666664</v>
      </c>
      <c r="B2349" s="1">
        <v>213.43</v>
      </c>
      <c r="C2349" s="1">
        <v>241.88228</v>
      </c>
      <c r="D2349" s="1">
        <v>0.11762862496583</v>
      </c>
      <c r="E2349" s="2">
        <f t="shared" si="1"/>
        <v>0.05306850037</v>
      </c>
    </row>
    <row r="2350">
      <c r="A2350" s="3">
        <v>44840.833333333336</v>
      </c>
      <c r="B2350" s="1">
        <v>223.93</v>
      </c>
      <c r="C2350" s="1">
        <v>243.34069</v>
      </c>
      <c r="D2350" s="1">
        <v>0.0797675473016863</v>
      </c>
      <c r="E2350" s="2">
        <f t="shared" si="1"/>
        <v>0.05566405715</v>
      </c>
    </row>
    <row r="2351">
      <c r="A2351" s="3">
        <v>44840.875</v>
      </c>
      <c r="B2351" s="1">
        <v>224.15</v>
      </c>
      <c r="C2351" s="1">
        <v>244.72203</v>
      </c>
      <c r="D2351" s="1">
        <v>0.0840628446895442</v>
      </c>
      <c r="E2351" s="2">
        <f t="shared" si="1"/>
        <v>0.05887363104</v>
      </c>
    </row>
    <row r="2352">
      <c r="A2352" s="3">
        <v>44840.916666666664</v>
      </c>
      <c r="B2352" s="1">
        <v>223.95</v>
      </c>
      <c r="C2352" s="1">
        <v>245.02874</v>
      </c>
      <c r="D2352" s="1">
        <v>0.0860255821419153</v>
      </c>
      <c r="E2352" s="2">
        <f t="shared" si="1"/>
        <v>0.06192186436</v>
      </c>
    </row>
    <row r="2353">
      <c r="A2353" s="3">
        <v>44840.958333333336</v>
      </c>
      <c r="B2353" s="1">
        <v>223.92</v>
      </c>
      <c r="C2353" s="1">
        <v>243.96668</v>
      </c>
      <c r="D2353" s="1">
        <v>0.0821697454750788</v>
      </c>
      <c r="E2353" s="2">
        <f t="shared" si="1"/>
        <v>0.06375923612</v>
      </c>
    </row>
    <row r="2354">
      <c r="A2354" s="3">
        <v>44841.0</v>
      </c>
      <c r="B2354" s="1">
        <v>224.62</v>
      </c>
      <c r="C2354" s="1">
        <v>235.11148</v>
      </c>
      <c r="D2354" s="1">
        <v>0.0446234271503883</v>
      </c>
      <c r="E2354" s="2">
        <f t="shared" si="1"/>
        <v>0.0645272648</v>
      </c>
    </row>
    <row r="2355">
      <c r="A2355" s="3">
        <v>44841.041666666664</v>
      </c>
      <c r="B2355" s="1">
        <v>231.22</v>
      </c>
      <c r="C2355" s="1">
        <v>230.984</v>
      </c>
      <c r="D2355" s="1">
        <v>0.00102171578983821</v>
      </c>
      <c r="E2355" s="2">
        <f t="shared" si="1"/>
        <v>0.06443140574</v>
      </c>
    </row>
    <row r="2356">
      <c r="A2356" s="3">
        <v>44841.083333333336</v>
      </c>
      <c r="B2356" s="1">
        <v>234.47</v>
      </c>
      <c r="C2356" s="1">
        <v>224.6395</v>
      </c>
      <c r="D2356" s="1">
        <v>0.0437612263203933</v>
      </c>
      <c r="E2356" s="2">
        <f t="shared" si="1"/>
        <v>0.06497253162</v>
      </c>
    </row>
    <row r="2357">
      <c r="A2357" s="3">
        <v>44841.125</v>
      </c>
      <c r="B2357" s="1">
        <v>224.92</v>
      </c>
      <c r="C2357" s="1">
        <v>216.71761</v>
      </c>
      <c r="D2357" s="1">
        <v>0.0378482856100156</v>
      </c>
      <c r="E2357" s="2">
        <f t="shared" si="1"/>
        <v>0.06525176161</v>
      </c>
    </row>
    <row r="2358">
      <c r="A2358" s="3">
        <v>44841.166666666664</v>
      </c>
      <c r="B2358" s="1">
        <v>215.38</v>
      </c>
      <c r="C2358" s="1">
        <v>208.67837</v>
      </c>
      <c r="D2358" s="1">
        <v>0.0321146365097637</v>
      </c>
      <c r="E2358" s="2">
        <f t="shared" si="1"/>
        <v>0.06545078688</v>
      </c>
    </row>
    <row r="2359">
      <c r="A2359" s="3">
        <v>44841.208333333336</v>
      </c>
      <c r="B2359" s="1">
        <v>214.53</v>
      </c>
      <c r="C2359" s="1">
        <v>202.67985</v>
      </c>
      <c r="D2359" s="1">
        <v>0.0584673316069654</v>
      </c>
      <c r="E2359" s="2">
        <f t="shared" si="1"/>
        <v>0.06698522799</v>
      </c>
    </row>
    <row r="2360">
      <c r="A2360" s="3">
        <v>44841.25</v>
      </c>
      <c r="B2360" s="1">
        <v>212.45</v>
      </c>
      <c r="C2360" s="1">
        <v>198.74227</v>
      </c>
      <c r="D2360" s="1">
        <v>0.0689723932407534</v>
      </c>
      <c r="E2360" s="2">
        <f t="shared" si="1"/>
        <v>0.06921882385</v>
      </c>
    </row>
    <row r="2361">
      <c r="A2361" s="3">
        <v>44841.291666666664</v>
      </c>
      <c r="B2361" s="1">
        <v>207.19</v>
      </c>
      <c r="C2361" s="1">
        <v>197.5247</v>
      </c>
      <c r="D2361" s="1">
        <v>0.0489321082376027</v>
      </c>
      <c r="E2361" s="2">
        <f t="shared" si="1"/>
        <v>0.07120515237</v>
      </c>
    </row>
    <row r="2362">
      <c r="A2362" s="3">
        <v>44841.333333333336</v>
      </c>
      <c r="B2362" s="1">
        <v>203.46</v>
      </c>
      <c r="C2362" s="1">
        <v>199.14594</v>
      </c>
      <c r="D2362" s="1">
        <v>0.0216628066833801</v>
      </c>
      <c r="E2362" s="2">
        <f t="shared" si="1"/>
        <v>0.07158501722</v>
      </c>
    </row>
    <row r="2363">
      <c r="A2363" s="3">
        <v>44841.375</v>
      </c>
      <c r="B2363" s="1">
        <v>207.12</v>
      </c>
      <c r="C2363" s="1">
        <v>203.93584</v>
      </c>
      <c r="D2363" s="1">
        <v>0.0156135380617746</v>
      </c>
      <c r="E2363" s="2">
        <f t="shared" si="1"/>
        <v>0.0707131312</v>
      </c>
    </row>
    <row r="2364">
      <c r="A2364" s="3">
        <v>44841.416666666664</v>
      </c>
      <c r="B2364" s="1">
        <v>213.35</v>
      </c>
      <c r="C2364" s="1">
        <v>210.72382</v>
      </c>
      <c r="D2364" s="1">
        <v>0.0124626632148183</v>
      </c>
      <c r="E2364" s="2">
        <f t="shared" si="1"/>
        <v>0.06902727135</v>
      </c>
    </row>
    <row r="2365">
      <c r="A2365" s="3">
        <v>44841.458333333336</v>
      </c>
      <c r="B2365" s="1">
        <v>227.49</v>
      </c>
      <c r="C2365" s="1">
        <v>218.60204</v>
      </c>
      <c r="D2365" s="1">
        <v>0.0406581750106267</v>
      </c>
      <c r="E2365" s="2">
        <f t="shared" si="1"/>
        <v>0.06854697321</v>
      </c>
    </row>
    <row r="2366">
      <c r="A2366" s="3">
        <v>44841.5</v>
      </c>
      <c r="B2366" s="1">
        <v>224.44</v>
      </c>
      <c r="C2366" s="1">
        <v>224.49289</v>
      </c>
      <c r="D2366" s="1">
        <v>2.35597661912547E-4</v>
      </c>
      <c r="E2366" s="2">
        <f t="shared" si="1"/>
        <v>0.06524054695</v>
      </c>
    </row>
    <row r="2367">
      <c r="A2367" s="3">
        <v>44841.541666666664</v>
      </c>
      <c r="B2367" s="1">
        <v>220.8</v>
      </c>
      <c r="C2367" s="1">
        <v>228.02895</v>
      </c>
      <c r="D2367" s="1">
        <v>0.0317018957461322</v>
      </c>
      <c r="E2367" s="2">
        <f t="shared" si="1"/>
        <v>0.0624908067</v>
      </c>
    </row>
    <row r="2368">
      <c r="A2368" s="3">
        <v>44841.583333333336</v>
      </c>
      <c r="B2368" s="1">
        <v>225.21</v>
      </c>
      <c r="C2368" s="1">
        <v>229.34199</v>
      </c>
      <c r="D2368" s="1">
        <v>0.0180167181770769</v>
      </c>
      <c r="E2368" s="2">
        <f t="shared" si="1"/>
        <v>0.05869041328</v>
      </c>
    </row>
    <row r="2369">
      <c r="A2369" s="3">
        <v>44841.625</v>
      </c>
      <c r="B2369" s="1">
        <v>217.46</v>
      </c>
      <c r="C2369" s="1">
        <v>229.27661</v>
      </c>
      <c r="D2369" s="1">
        <v>0.0515386632766421</v>
      </c>
      <c r="E2369" s="2">
        <f t="shared" si="1"/>
        <v>0.05617490492</v>
      </c>
    </row>
    <row r="2370">
      <c r="A2370" s="3">
        <v>44841.666666666664</v>
      </c>
      <c r="B2370" s="1">
        <v>213.36</v>
      </c>
      <c r="C2370" s="1">
        <v>228.4145</v>
      </c>
      <c r="D2370" s="1">
        <v>0.0659086879335593</v>
      </c>
      <c r="E2370" s="2">
        <f t="shared" si="1"/>
        <v>0.0542455541</v>
      </c>
    </row>
    <row r="2371">
      <c r="A2371" s="3">
        <v>44841.708333333336</v>
      </c>
      <c r="B2371" s="1">
        <v>211.93</v>
      </c>
      <c r="C2371" s="1">
        <v>227.89384</v>
      </c>
      <c r="D2371" s="1">
        <v>0.0700494581161123</v>
      </c>
      <c r="E2371" s="2">
        <f t="shared" si="1"/>
        <v>0.05218174736</v>
      </c>
    </row>
    <row r="2372">
      <c r="A2372" s="3">
        <v>44841.75</v>
      </c>
      <c r="B2372" s="1">
        <v>215.37</v>
      </c>
      <c r="C2372" s="1">
        <v>228.30025</v>
      </c>
      <c r="D2372" s="1">
        <v>0.0566370382862042</v>
      </c>
      <c r="E2372" s="2">
        <f t="shared" si="1"/>
        <v>0.04874502963</v>
      </c>
    </row>
    <row r="2373">
      <c r="A2373" s="3">
        <v>44841.791666666664</v>
      </c>
      <c r="B2373" s="1">
        <v>215.73</v>
      </c>
      <c r="C2373" s="1">
        <v>230.15923</v>
      </c>
      <c r="D2373" s="1">
        <v>0.0626923804011684</v>
      </c>
      <c r="E2373" s="2">
        <f t="shared" si="1"/>
        <v>0.04645601944</v>
      </c>
    </row>
    <row r="2374">
      <c r="A2374" s="3">
        <v>44841.833333333336</v>
      </c>
      <c r="B2374" s="1">
        <v>217.52</v>
      </c>
      <c r="C2374" s="1">
        <v>231.97413</v>
      </c>
      <c r="D2374" s="1">
        <v>0.0623092324993308</v>
      </c>
      <c r="E2374" s="2">
        <f t="shared" si="1"/>
        <v>0.04572858966</v>
      </c>
    </row>
    <row r="2375">
      <c r="A2375" s="3">
        <v>44841.875</v>
      </c>
      <c r="B2375" s="1">
        <v>218.98</v>
      </c>
      <c r="C2375" s="1">
        <v>233.68847</v>
      </c>
      <c r="D2375" s="1">
        <v>0.0629405036542881</v>
      </c>
      <c r="E2375" s="2">
        <f t="shared" si="1"/>
        <v>0.04484849212</v>
      </c>
    </row>
    <row r="2376">
      <c r="A2376" s="3">
        <v>44841.916666666664</v>
      </c>
      <c r="B2376" s="1">
        <v>211.15</v>
      </c>
      <c r="C2376" s="1">
        <v>234.28391</v>
      </c>
      <c r="D2376" s="1">
        <v>0.0987430592224621</v>
      </c>
      <c r="E2376" s="2">
        <f t="shared" si="1"/>
        <v>0.045378387</v>
      </c>
    </row>
    <row r="2377">
      <c r="A2377" s="3">
        <v>44841.958333333336</v>
      </c>
      <c r="B2377" s="1">
        <v>207.83</v>
      </c>
      <c r="C2377" s="1">
        <v>234.01113</v>
      </c>
      <c r="D2377" s="1">
        <v>0.111879849475535</v>
      </c>
      <c r="E2377" s="2">
        <f t="shared" si="1"/>
        <v>0.046616308</v>
      </c>
    </row>
    <row r="2378">
      <c r="A2378" s="3">
        <v>44842.0</v>
      </c>
      <c r="B2378" s="1">
        <v>205.34</v>
      </c>
      <c r="C2378" s="1">
        <v>220.18561</v>
      </c>
      <c r="D2378" s="1">
        <v>0.0674231617588451</v>
      </c>
      <c r="E2378" s="2">
        <f t="shared" si="1"/>
        <v>0.04756629694</v>
      </c>
    </row>
    <row r="2379">
      <c r="A2379" s="3">
        <v>44842.041666666664</v>
      </c>
      <c r="B2379" s="1">
        <v>206.27</v>
      </c>
      <c r="C2379" s="1">
        <v>211.39977</v>
      </c>
      <c r="D2379" s="1">
        <v>0.0242657312257245</v>
      </c>
      <c r="E2379" s="2">
        <f t="shared" si="1"/>
        <v>0.04853479758</v>
      </c>
    </row>
    <row r="2380">
      <c r="A2380" s="3">
        <v>44842.083333333336</v>
      </c>
      <c r="B2380" s="1">
        <v>206.08</v>
      </c>
      <c r="C2380" s="1">
        <v>200.77962</v>
      </c>
      <c r="D2380" s="1">
        <v>0.0263989940811722</v>
      </c>
      <c r="E2380" s="2">
        <f t="shared" si="1"/>
        <v>0.04781137124</v>
      </c>
    </row>
    <row r="2381">
      <c r="A2381" s="3">
        <v>44842.125</v>
      </c>
      <c r="B2381" s="1">
        <v>189.49</v>
      </c>
      <c r="C2381" s="1">
        <v>191.23328</v>
      </c>
      <c r="D2381" s="1">
        <v>0.0091159865061144</v>
      </c>
      <c r="E2381" s="2">
        <f t="shared" si="1"/>
        <v>0.04661419211</v>
      </c>
    </row>
    <row r="2382">
      <c r="A2382" s="3">
        <v>44842.166666666664</v>
      </c>
      <c r="B2382" s="1">
        <v>178.23</v>
      </c>
      <c r="C2382" s="1">
        <v>183.84508</v>
      </c>
      <c r="D2382" s="1">
        <v>0.0305424545492324</v>
      </c>
      <c r="E2382" s="2">
        <f t="shared" si="1"/>
        <v>0.04654868453</v>
      </c>
    </row>
    <row r="2383">
      <c r="A2383" s="3">
        <v>44842.208333333336</v>
      </c>
      <c r="B2383" s="1">
        <v>165.48</v>
      </c>
      <c r="C2383" s="1">
        <v>181.04699</v>
      </c>
      <c r="D2383" s="1">
        <v>0.085983147248126</v>
      </c>
      <c r="E2383" s="2">
        <f t="shared" si="1"/>
        <v>0.04769517684</v>
      </c>
    </row>
    <row r="2384">
      <c r="A2384" s="3">
        <v>44842.25</v>
      </c>
      <c r="B2384" s="1">
        <v>161.99</v>
      </c>
      <c r="C2384" s="1">
        <v>181.56145</v>
      </c>
      <c r="D2384" s="1">
        <v>0.107795184495387</v>
      </c>
      <c r="E2384" s="2">
        <f t="shared" si="1"/>
        <v>0.04931279315</v>
      </c>
    </row>
    <row r="2385">
      <c r="A2385" s="3">
        <v>44842.291666666664</v>
      </c>
      <c r="B2385" s="1">
        <v>159.52</v>
      </c>
      <c r="C2385" s="1">
        <v>185.91805</v>
      </c>
      <c r="D2385" s="1">
        <v>0.141987558496875</v>
      </c>
      <c r="E2385" s="2">
        <f t="shared" si="1"/>
        <v>0.05319010357</v>
      </c>
    </row>
    <row r="2386">
      <c r="A2386" s="3">
        <v>44842.333333333336</v>
      </c>
      <c r="B2386" s="1">
        <v>158.94</v>
      </c>
      <c r="C2386" s="1">
        <v>191.85491</v>
      </c>
      <c r="D2386" s="1">
        <v>0.171561467986406</v>
      </c>
      <c r="E2386" s="2">
        <f t="shared" si="1"/>
        <v>0.05943588113</v>
      </c>
    </row>
    <row r="2387">
      <c r="A2387" s="3">
        <v>44842.375</v>
      </c>
      <c r="B2387" s="1">
        <v>160.57</v>
      </c>
      <c r="C2387" s="1">
        <v>199.07372</v>
      </c>
      <c r="D2387" s="1">
        <v>0.193414379356552</v>
      </c>
      <c r="E2387" s="2">
        <f t="shared" si="1"/>
        <v>0.06684424952</v>
      </c>
    </row>
    <row r="2388">
      <c r="A2388" s="3">
        <v>44842.416666666664</v>
      </c>
      <c r="B2388" s="1">
        <v>167.93</v>
      </c>
      <c r="C2388" s="1">
        <v>205.05227</v>
      </c>
      <c r="D2388" s="1">
        <v>0.181038083606682</v>
      </c>
      <c r="E2388" s="2">
        <f t="shared" si="1"/>
        <v>0.07386822537</v>
      </c>
    </row>
    <row r="2389">
      <c r="A2389" s="3">
        <v>44842.458333333336</v>
      </c>
      <c r="B2389" s="1">
        <v>172.11</v>
      </c>
      <c r="C2389" s="1">
        <v>209.81127</v>
      </c>
      <c r="D2389" s="1">
        <v>0.179691348324615</v>
      </c>
      <c r="E2389" s="2">
        <f t="shared" si="1"/>
        <v>0.07966127425</v>
      </c>
    </row>
    <row r="2390">
      <c r="A2390" s="3">
        <v>44842.5</v>
      </c>
      <c r="B2390" s="1">
        <v>185.66</v>
      </c>
      <c r="C2390" s="1">
        <v>211.52035</v>
      </c>
      <c r="D2390" s="1">
        <v>0.122259394899828</v>
      </c>
      <c r="E2390" s="2">
        <f t="shared" si="1"/>
        <v>0.08474559914</v>
      </c>
    </row>
    <row r="2391">
      <c r="A2391" s="3">
        <v>44842.541666666664</v>
      </c>
      <c r="B2391" s="1">
        <v>177.13</v>
      </c>
      <c r="C2391" s="1">
        <v>212.14286</v>
      </c>
      <c r="D2391" s="1">
        <v>0.165043782288972</v>
      </c>
      <c r="E2391" s="2">
        <f t="shared" si="1"/>
        <v>0.09030151108</v>
      </c>
    </row>
    <row r="2392">
      <c r="A2392" s="3">
        <v>44842.583333333336</v>
      </c>
      <c r="B2392" s="1">
        <v>162.11</v>
      </c>
      <c r="C2392" s="1">
        <v>212.18732</v>
      </c>
      <c r="D2392" s="1">
        <v>0.236005242914609</v>
      </c>
      <c r="E2392" s="2">
        <f t="shared" si="1"/>
        <v>0.09938436628</v>
      </c>
    </row>
    <row r="2393">
      <c r="A2393" s="3">
        <v>44842.625</v>
      </c>
      <c r="B2393" s="1">
        <v>147.44</v>
      </c>
      <c r="C2393" s="1">
        <v>213.06732</v>
      </c>
      <c r="D2393" s="1">
        <v>0.308012134380814</v>
      </c>
      <c r="E2393" s="2">
        <f t="shared" si="1"/>
        <v>0.1100707609</v>
      </c>
    </row>
    <row r="2394">
      <c r="A2394" s="3">
        <v>44842.666666666664</v>
      </c>
      <c r="B2394" s="1">
        <v>141.06</v>
      </c>
      <c r="C2394" s="1">
        <v>214.1369</v>
      </c>
      <c r="D2394" s="1">
        <v>0.341262528784156</v>
      </c>
      <c r="E2394" s="2">
        <f t="shared" si="1"/>
        <v>0.1215438376</v>
      </c>
    </row>
    <row r="2395">
      <c r="A2395" s="3">
        <v>44842.708333333336</v>
      </c>
      <c r="B2395" s="1">
        <v>141.08</v>
      </c>
      <c r="C2395" s="1">
        <v>214.99255</v>
      </c>
      <c r="D2395" s="1">
        <v>0.343791215090941</v>
      </c>
      <c r="E2395" s="2">
        <f t="shared" si="1"/>
        <v>0.1329497441</v>
      </c>
    </row>
    <row r="2396">
      <c r="A2396" s="3">
        <v>44842.75</v>
      </c>
      <c r="B2396" s="1">
        <v>143.81</v>
      </c>
      <c r="C2396" s="1">
        <v>216.521</v>
      </c>
      <c r="D2396" s="1">
        <v>0.335815001778118</v>
      </c>
      <c r="E2396" s="2">
        <f t="shared" si="1"/>
        <v>0.1445821593</v>
      </c>
    </row>
    <row r="2397">
      <c r="A2397" s="3">
        <v>44842.791666666664</v>
      </c>
      <c r="B2397" s="1">
        <v>148.0</v>
      </c>
      <c r="C2397" s="1">
        <v>218.37675</v>
      </c>
      <c r="D2397" s="1">
        <v>0.3222721741211</v>
      </c>
      <c r="E2397" s="2">
        <f t="shared" si="1"/>
        <v>0.155397984</v>
      </c>
    </row>
    <row r="2398">
      <c r="A2398" s="3">
        <v>44842.833333333336</v>
      </c>
      <c r="B2398" s="1">
        <v>164.56</v>
      </c>
      <c r="C2398" s="1">
        <v>221.30578</v>
      </c>
      <c r="D2398" s="1">
        <v>0.256413456530597</v>
      </c>
      <c r="E2398" s="2">
        <f t="shared" si="1"/>
        <v>0.16348566</v>
      </c>
    </row>
    <row r="2399">
      <c r="A2399" s="3">
        <v>44842.875</v>
      </c>
      <c r="B2399" s="1">
        <v>193.98</v>
      </c>
      <c r="C2399" s="1">
        <v>224.67483</v>
      </c>
      <c r="D2399" s="1">
        <v>0.13661890831296</v>
      </c>
      <c r="E2399" s="2">
        <f t="shared" si="1"/>
        <v>0.1665555936</v>
      </c>
    </row>
    <row r="2400">
      <c r="A2400" s="3">
        <v>44842.916666666664</v>
      </c>
      <c r="B2400" s="1">
        <v>205.64</v>
      </c>
      <c r="C2400" s="1">
        <v>225.51442</v>
      </c>
      <c r="D2400" s="1">
        <v>0.0881292646385983</v>
      </c>
      <c r="E2400" s="2">
        <f t="shared" si="1"/>
        <v>0.1661133521</v>
      </c>
    </row>
    <row r="2401">
      <c r="A2401" s="3">
        <v>44842.958333333336</v>
      </c>
      <c r="B2401" s="1">
        <v>207.16</v>
      </c>
      <c r="C2401" s="1">
        <v>223.91332</v>
      </c>
      <c r="D2401" s="1">
        <v>0.0748205600274249</v>
      </c>
      <c r="E2401" s="2">
        <f t="shared" si="1"/>
        <v>0.1645692151</v>
      </c>
    </row>
    <row r="2402">
      <c r="A2402" s="3">
        <v>44843.0</v>
      </c>
      <c r="B2402" s="1">
        <v>198.98</v>
      </c>
      <c r="C2402" s="1">
        <v>217.17338</v>
      </c>
      <c r="D2402" s="1">
        <v>0.0837735269396277</v>
      </c>
      <c r="E2402" s="2">
        <f t="shared" si="1"/>
        <v>0.1652504803</v>
      </c>
    </row>
    <row r="2403">
      <c r="A2403" s="3">
        <v>44843.041666666664</v>
      </c>
      <c r="B2403" s="1">
        <v>199.89</v>
      </c>
      <c r="C2403" s="1">
        <v>211.0578</v>
      </c>
      <c r="D2403" s="1">
        <v>0.0529134673061123</v>
      </c>
      <c r="E2403" s="2">
        <f t="shared" si="1"/>
        <v>0.1664441359</v>
      </c>
    </row>
    <row r="2404">
      <c r="A2404" s="3">
        <v>44843.083333333336</v>
      </c>
      <c r="B2404" s="1">
        <v>201.78</v>
      </c>
      <c r="C2404" s="1">
        <v>203.40042</v>
      </c>
      <c r="D2404" s="1">
        <v>0.00796665021635646</v>
      </c>
      <c r="E2404" s="2">
        <f t="shared" si="1"/>
        <v>0.1656761216</v>
      </c>
    </row>
    <row r="2405">
      <c r="A2405" s="3">
        <v>44843.125</v>
      </c>
      <c r="B2405" s="1">
        <v>193.39</v>
      </c>
      <c r="C2405" s="1">
        <v>196.31478</v>
      </c>
      <c r="D2405" s="1">
        <v>0.0148984197725715</v>
      </c>
      <c r="E2405" s="2">
        <f t="shared" si="1"/>
        <v>0.1659170563</v>
      </c>
    </row>
    <row r="2406">
      <c r="A2406" s="3">
        <v>44843.166666666664</v>
      </c>
      <c r="B2406" s="1">
        <v>187.86</v>
      </c>
      <c r="C2406" s="1">
        <v>190.81264</v>
      </c>
      <c r="D2406" s="1">
        <v>0.0154740272971432</v>
      </c>
      <c r="E2406" s="2">
        <f t="shared" si="1"/>
        <v>0.1652892052</v>
      </c>
    </row>
    <row r="2407">
      <c r="A2407" s="3">
        <v>44843.208333333336</v>
      </c>
      <c r="B2407" s="1">
        <v>179.92</v>
      </c>
      <c r="C2407" s="1">
        <v>188.70524</v>
      </c>
      <c r="D2407" s="1">
        <v>0.0465553579752211</v>
      </c>
      <c r="E2407" s="2">
        <f t="shared" si="1"/>
        <v>0.1636463806</v>
      </c>
    </row>
    <row r="2408">
      <c r="A2408" s="3">
        <v>44843.25</v>
      </c>
      <c r="B2408" s="1">
        <v>179.44</v>
      </c>
      <c r="C2408" s="1">
        <v>188.90959</v>
      </c>
      <c r="D2408" s="1">
        <v>0.0501276298360502</v>
      </c>
      <c r="E2408" s="2">
        <f t="shared" si="1"/>
        <v>0.1612435659</v>
      </c>
    </row>
    <row r="2409">
      <c r="A2409" s="3">
        <v>44843.291666666664</v>
      </c>
      <c r="B2409" s="1">
        <v>175.51</v>
      </c>
      <c r="C2409" s="1">
        <v>191.76276</v>
      </c>
      <c r="D2409" s="1">
        <v>0.084754516466075</v>
      </c>
      <c r="E2409" s="2">
        <f t="shared" si="1"/>
        <v>0.1588588558</v>
      </c>
    </row>
    <row r="2410">
      <c r="A2410" s="3">
        <v>44843.333333333336</v>
      </c>
      <c r="B2410" s="1">
        <v>175.35</v>
      </c>
      <c r="C2410" s="1">
        <v>195.47481</v>
      </c>
      <c r="D2410" s="1">
        <v>0.10295347006604</v>
      </c>
      <c r="E2410" s="2">
        <f t="shared" si="1"/>
        <v>0.1560001892</v>
      </c>
    </row>
    <row r="2411">
      <c r="A2411" s="3">
        <v>44843.375</v>
      </c>
      <c r="B2411" s="1">
        <v>178.8</v>
      </c>
      <c r="C2411" s="1">
        <v>200.35069</v>
      </c>
      <c r="D2411" s="1">
        <v>0.107564840430546</v>
      </c>
      <c r="E2411" s="2">
        <f t="shared" si="1"/>
        <v>0.1524231251</v>
      </c>
    </row>
    <row r="2412">
      <c r="A2412" s="3">
        <v>44843.416666666664</v>
      </c>
      <c r="B2412" s="1">
        <v>184.46</v>
      </c>
      <c r="C2412" s="1">
        <v>204.59026</v>
      </c>
      <c r="D2412" s="1">
        <v>0.0983930515558267</v>
      </c>
      <c r="E2412" s="2">
        <f t="shared" si="1"/>
        <v>0.1489795821</v>
      </c>
    </row>
    <row r="2413">
      <c r="A2413" s="3">
        <v>44843.458333333336</v>
      </c>
      <c r="B2413" s="1">
        <v>177.91</v>
      </c>
      <c r="C2413" s="1">
        <v>208.49144</v>
      </c>
      <c r="D2413" s="1">
        <v>0.146679595095127</v>
      </c>
      <c r="E2413" s="2">
        <f t="shared" si="1"/>
        <v>0.1476040924</v>
      </c>
    </row>
    <row r="2414">
      <c r="A2414" s="3">
        <v>44843.5</v>
      </c>
      <c r="B2414" s="1">
        <v>181.6</v>
      </c>
      <c r="C2414" s="1">
        <v>210.29619</v>
      </c>
      <c r="D2414" s="1">
        <v>0.136456062280538</v>
      </c>
      <c r="E2414" s="2">
        <f t="shared" si="1"/>
        <v>0.1481956202</v>
      </c>
    </row>
    <row r="2415">
      <c r="A2415" s="3">
        <v>44843.541666666664</v>
      </c>
      <c r="B2415" s="1">
        <v>174.43</v>
      </c>
      <c r="C2415" s="1">
        <v>211.27281</v>
      </c>
      <c r="D2415" s="1">
        <v>0.174385004866456</v>
      </c>
      <c r="E2415" s="2">
        <f t="shared" si="1"/>
        <v>0.1485848378</v>
      </c>
    </row>
    <row r="2416">
      <c r="A2416" s="3">
        <v>44843.583333333336</v>
      </c>
      <c r="B2416" s="1">
        <v>165.07</v>
      </c>
      <c r="C2416" s="1">
        <v>211.35878</v>
      </c>
      <c r="D2416" s="1">
        <v>0.219005711520477</v>
      </c>
      <c r="E2416" s="2">
        <f t="shared" si="1"/>
        <v>0.147876524</v>
      </c>
    </row>
    <row r="2417">
      <c r="A2417" s="3">
        <v>44843.625</v>
      </c>
      <c r="B2417" s="1">
        <v>156.12</v>
      </c>
      <c r="C2417" s="1">
        <v>211.89376</v>
      </c>
      <c r="D2417" s="1">
        <v>0.263215679404622</v>
      </c>
      <c r="E2417" s="2">
        <f t="shared" si="1"/>
        <v>0.146010005</v>
      </c>
    </row>
    <row r="2418">
      <c r="A2418" s="3">
        <v>44843.666666666664</v>
      </c>
      <c r="B2418" s="1">
        <v>145.37</v>
      </c>
      <c r="C2418" s="1">
        <v>212.55264</v>
      </c>
      <c r="D2418" s="1">
        <v>0.316075302569753</v>
      </c>
      <c r="E2418" s="2">
        <f t="shared" si="1"/>
        <v>0.1449605373</v>
      </c>
    </row>
    <row r="2419">
      <c r="A2419" s="3">
        <v>44843.708333333336</v>
      </c>
      <c r="B2419" s="1">
        <v>139.56</v>
      </c>
      <c r="C2419" s="1">
        <v>213.35645</v>
      </c>
      <c r="D2419" s="1">
        <v>0.345883379668156</v>
      </c>
      <c r="E2419" s="2">
        <f t="shared" si="1"/>
        <v>0.1450477108</v>
      </c>
    </row>
    <row r="2420">
      <c r="A2420" s="3">
        <v>44843.75</v>
      </c>
      <c r="B2420" s="1">
        <v>141.56</v>
      </c>
      <c r="C2420" s="1">
        <v>214.66233</v>
      </c>
      <c r="D2420" s="1">
        <v>0.3405456840052</v>
      </c>
      <c r="E2420" s="2">
        <f t="shared" si="1"/>
        <v>0.1452448225</v>
      </c>
    </row>
    <row r="2421">
      <c r="A2421" s="3">
        <v>44843.791666666664</v>
      </c>
      <c r="B2421" s="1">
        <v>157.05</v>
      </c>
      <c r="C2421" s="1">
        <v>216.56098</v>
      </c>
      <c r="D2421" s="1">
        <v>0.274800104801889</v>
      </c>
      <c r="E2421" s="2">
        <f t="shared" si="1"/>
        <v>0.1432668196</v>
      </c>
    </row>
    <row r="2422">
      <c r="A2422" s="3">
        <v>44843.833333333336</v>
      </c>
      <c r="B2422" s="1">
        <v>165.67</v>
      </c>
      <c r="C2422" s="1">
        <v>219.5036</v>
      </c>
      <c r="D2422" s="1">
        <v>0.24525155851658</v>
      </c>
      <c r="E2422" s="2">
        <f t="shared" si="1"/>
        <v>0.1428017406</v>
      </c>
    </row>
    <row r="2423">
      <c r="A2423" s="3">
        <v>44843.875</v>
      </c>
      <c r="B2423" s="1">
        <v>186.38</v>
      </c>
      <c r="C2423" s="1">
        <v>222.52765</v>
      </c>
      <c r="D2423" s="1">
        <v>0.162441161806184</v>
      </c>
      <c r="E2423" s="2">
        <f t="shared" si="1"/>
        <v>0.1438776678</v>
      </c>
    </row>
    <row r="2424">
      <c r="A2424" s="3">
        <v>44843.916666666664</v>
      </c>
      <c r="B2424" s="1">
        <v>195.95</v>
      </c>
      <c r="C2424" s="1">
        <v>223.29347</v>
      </c>
      <c r="D2424" s="1">
        <v>0.122455305119312</v>
      </c>
      <c r="E2424" s="2">
        <f t="shared" si="1"/>
        <v>0.1453079195</v>
      </c>
    </row>
    <row r="2425">
      <c r="A2425" s="3">
        <v>44843.958333333336</v>
      </c>
      <c r="B2425" s="1">
        <v>199.0</v>
      </c>
      <c r="C2425" s="1">
        <v>222.34647</v>
      </c>
      <c r="D2425" s="1">
        <v>0.10500040769705</v>
      </c>
      <c r="E2425" s="2">
        <f t="shared" si="1"/>
        <v>0.1465654131</v>
      </c>
    </row>
    <row r="2426">
      <c r="A2426" s="3">
        <v>44844.0</v>
      </c>
      <c r="B2426" s="1">
        <v>197.45</v>
      </c>
      <c r="C2426" s="1">
        <v>209.79711</v>
      </c>
      <c r="D2426" s="1">
        <v>0.0588526219450783</v>
      </c>
      <c r="E2426" s="2">
        <f t="shared" si="1"/>
        <v>0.1455270421</v>
      </c>
    </row>
    <row r="2427">
      <c r="A2427" s="3">
        <v>44844.041666666664</v>
      </c>
      <c r="B2427" s="1">
        <v>204.45</v>
      </c>
      <c r="C2427" s="1">
        <v>202.76007</v>
      </c>
      <c r="D2427" s="1">
        <v>0.00833462919992075</v>
      </c>
      <c r="E2427" s="2">
        <f t="shared" si="1"/>
        <v>0.1436695905</v>
      </c>
    </row>
    <row r="2428">
      <c r="A2428" s="3">
        <v>44844.083333333336</v>
      </c>
      <c r="B2428" s="1">
        <v>203.15</v>
      </c>
      <c r="C2428" s="1">
        <v>194.63337</v>
      </c>
      <c r="D2428" s="1">
        <v>0.0437572960895656</v>
      </c>
      <c r="E2428" s="2">
        <f t="shared" si="1"/>
        <v>0.1451608674</v>
      </c>
    </row>
    <row r="2429">
      <c r="A2429" s="3">
        <v>44844.125</v>
      </c>
      <c r="B2429" s="1">
        <v>202.24</v>
      </c>
      <c r="C2429" s="1">
        <v>187.90192</v>
      </c>
      <c r="D2429" s="1">
        <v>0.076306192081486</v>
      </c>
      <c r="E2429" s="2">
        <f t="shared" si="1"/>
        <v>0.1477195246</v>
      </c>
    </row>
    <row r="2430">
      <c r="A2430" s="3">
        <v>44844.166666666664</v>
      </c>
      <c r="B2430" s="1">
        <v>192.84</v>
      </c>
      <c r="C2430" s="1">
        <v>183.67125</v>
      </c>
      <c r="D2430" s="1">
        <v>0.0499193531921845</v>
      </c>
      <c r="E2430" s="2">
        <f t="shared" si="1"/>
        <v>0.1491547465</v>
      </c>
    </row>
    <row r="2431">
      <c r="A2431" s="3">
        <v>44844.208333333336</v>
      </c>
      <c r="B2431" s="1">
        <v>193.44</v>
      </c>
      <c r="C2431" s="1">
        <v>183.44992</v>
      </c>
      <c r="D2431" s="1">
        <v>0.0544567149443292</v>
      </c>
      <c r="E2431" s="2">
        <f t="shared" si="1"/>
        <v>0.1494839697</v>
      </c>
    </row>
    <row r="2432">
      <c r="A2432" s="3">
        <v>44844.25</v>
      </c>
      <c r="B2432" s="1">
        <v>194.31</v>
      </c>
      <c r="C2432" s="1">
        <v>185.5696</v>
      </c>
      <c r="D2432" s="1">
        <v>0.0471003871323751</v>
      </c>
      <c r="E2432" s="2">
        <f t="shared" si="1"/>
        <v>0.1493578346</v>
      </c>
    </row>
    <row r="2433">
      <c r="A2433" s="3">
        <v>44844.291666666664</v>
      </c>
      <c r="B2433" s="1">
        <v>194.0</v>
      </c>
      <c r="C2433" s="1">
        <v>189.96158</v>
      </c>
      <c r="D2433" s="1">
        <v>0.0212591409273391</v>
      </c>
      <c r="E2433" s="2">
        <f t="shared" si="1"/>
        <v>0.146712194</v>
      </c>
    </row>
    <row r="2434">
      <c r="A2434" s="3">
        <v>44844.333333333336</v>
      </c>
      <c r="B2434" s="1">
        <v>192.0</v>
      </c>
      <c r="C2434" s="1">
        <v>194.51635</v>
      </c>
      <c r="D2434" s="1">
        <v>0.0129364446741879</v>
      </c>
      <c r="E2434" s="2">
        <f t="shared" si="1"/>
        <v>0.1429614846</v>
      </c>
    </row>
    <row r="2435">
      <c r="A2435" s="3">
        <v>44844.375</v>
      </c>
      <c r="B2435" s="1">
        <v>188.48</v>
      </c>
      <c r="C2435" s="1">
        <v>199.39452</v>
      </c>
      <c r="D2435" s="1">
        <v>0.0547383147741473</v>
      </c>
      <c r="E2435" s="2">
        <f t="shared" si="1"/>
        <v>0.1407603793</v>
      </c>
    </row>
    <row r="2436">
      <c r="A2436" s="3">
        <v>44844.416666666664</v>
      </c>
      <c r="B2436" s="1">
        <v>200.03</v>
      </c>
      <c r="C2436" s="1">
        <v>202.49308</v>
      </c>
      <c r="D2436" s="1">
        <v>0.0121637736953775</v>
      </c>
      <c r="E2436" s="2">
        <f t="shared" si="1"/>
        <v>0.1371674928</v>
      </c>
    </row>
    <row r="2437">
      <c r="A2437" s="3">
        <v>44844.458333333336</v>
      </c>
      <c r="B2437" s="1">
        <v>212.08</v>
      </c>
      <c r="C2437" s="1">
        <v>205.03451</v>
      </c>
      <c r="D2437" s="1">
        <v>0.034362459275758</v>
      </c>
      <c r="E2437" s="2">
        <f t="shared" si="1"/>
        <v>0.1324876121</v>
      </c>
    </row>
    <row r="2438">
      <c r="A2438" s="3">
        <v>44844.5</v>
      </c>
      <c r="B2438" s="1">
        <v>214.47</v>
      </c>
      <c r="C2438" s="1">
        <v>205.93621</v>
      </c>
      <c r="D2438" s="1">
        <v>0.0414389970564186</v>
      </c>
      <c r="E2438" s="2">
        <f t="shared" si="1"/>
        <v>0.1285285677</v>
      </c>
    </row>
    <row r="2439">
      <c r="A2439" s="3">
        <v>44844.541666666664</v>
      </c>
      <c r="B2439" s="1">
        <v>220.6</v>
      </c>
      <c r="C2439" s="1">
        <v>207.14826</v>
      </c>
      <c r="D2439" s="1">
        <v>0.0649377407273418</v>
      </c>
      <c r="E2439" s="2">
        <f t="shared" si="1"/>
        <v>0.123968265</v>
      </c>
    </row>
    <row r="2440">
      <c r="A2440" s="3">
        <v>44844.583333333336</v>
      </c>
      <c r="B2440" s="1">
        <v>214.01</v>
      </c>
      <c r="C2440" s="1">
        <v>208.40419</v>
      </c>
      <c r="D2440" s="1">
        <v>0.0268987394159397</v>
      </c>
      <c r="E2440" s="2">
        <f t="shared" si="1"/>
        <v>0.1159638079</v>
      </c>
    </row>
    <row r="2441">
      <c r="A2441" s="3">
        <v>44844.625</v>
      </c>
      <c r="B2441" s="1">
        <v>211.32</v>
      </c>
      <c r="C2441" s="1">
        <v>210.30278</v>
      </c>
      <c r="D2441" s="1">
        <v>0.00483693082896945</v>
      </c>
      <c r="E2441" s="2">
        <f t="shared" si="1"/>
        <v>0.1051980267</v>
      </c>
    </row>
    <row r="2442">
      <c r="A2442" s="3">
        <v>44844.666666666664</v>
      </c>
      <c r="B2442" s="1">
        <v>210.95</v>
      </c>
      <c r="C2442" s="1">
        <v>212.31902</v>
      </c>
      <c r="D2442" s="1">
        <v>0.00644793857846558</v>
      </c>
      <c r="E2442" s="2">
        <f t="shared" si="1"/>
        <v>0.09229688651</v>
      </c>
    </row>
    <row r="2443">
      <c r="A2443" s="3">
        <v>44844.708333333336</v>
      </c>
      <c r="B2443" s="1">
        <v>215.13</v>
      </c>
      <c r="C2443" s="1">
        <v>214.17717</v>
      </c>
      <c r="D2443" s="1">
        <v>0.00444879349185539</v>
      </c>
      <c r="E2443" s="2">
        <f t="shared" si="1"/>
        <v>0.07807044542</v>
      </c>
    </row>
    <row r="2444">
      <c r="A2444" s="3">
        <v>44844.75</v>
      </c>
      <c r="B2444" s="1">
        <v>213.33</v>
      </c>
      <c r="C2444" s="1">
        <v>216.32272</v>
      </c>
      <c r="D2444" s="1">
        <v>0.0138345153944069</v>
      </c>
      <c r="E2444" s="2">
        <f t="shared" si="1"/>
        <v>0.06445748006</v>
      </c>
    </row>
    <row r="2445">
      <c r="A2445" s="3">
        <v>44844.791666666664</v>
      </c>
      <c r="B2445" s="1">
        <v>220.28</v>
      </c>
      <c r="C2445" s="1">
        <v>218.69094</v>
      </c>
      <c r="D2445" s="1">
        <v>0.00726623608641487</v>
      </c>
      <c r="E2445" s="2">
        <f t="shared" si="1"/>
        <v>0.05331023553</v>
      </c>
    </row>
    <row r="2446">
      <c r="A2446" s="3">
        <v>44844.833333333336</v>
      </c>
      <c r="B2446" s="1">
        <v>222.83</v>
      </c>
      <c r="C2446" s="1">
        <v>222.36258</v>
      </c>
      <c r="D2446" s="1">
        <v>0.00210206231642034</v>
      </c>
      <c r="E2446" s="2">
        <f t="shared" si="1"/>
        <v>0.04317900652</v>
      </c>
    </row>
    <row r="2447">
      <c r="A2447" s="3">
        <v>44844.875</v>
      </c>
      <c r="B2447" s="1">
        <v>224.4</v>
      </c>
      <c r="C2447" s="1">
        <v>225.56363</v>
      </c>
      <c r="D2447" s="1">
        <v>0.0051587660652561</v>
      </c>
      <c r="E2447" s="2">
        <f t="shared" si="1"/>
        <v>0.03662557336</v>
      </c>
    </row>
    <row r="2448">
      <c r="A2448" s="3">
        <v>44844.916666666664</v>
      </c>
      <c r="B2448" s="1">
        <v>231.05</v>
      </c>
      <c r="C2448" s="1">
        <v>225.58563</v>
      </c>
      <c r="D2448" s="1">
        <v>0.0242230411573645</v>
      </c>
      <c r="E2448" s="2">
        <f t="shared" si="1"/>
        <v>0.03253256236</v>
      </c>
    </row>
    <row r="2449">
      <c r="A2449" s="3">
        <v>44844.958333333336</v>
      </c>
      <c r="B2449" s="1">
        <v>227.17</v>
      </c>
      <c r="C2449" s="1">
        <v>223.15807</v>
      </c>
      <c r="D2449" s="1">
        <v>0.0179779740880532</v>
      </c>
      <c r="E2449" s="2">
        <f t="shared" si="1"/>
        <v>0.02890662763</v>
      </c>
    </row>
    <row r="2450">
      <c r="A2450" s="3">
        <v>44845.0</v>
      </c>
      <c r="B2450" s="1">
        <v>222.39</v>
      </c>
      <c r="C2450" s="1">
        <v>239.00327</v>
      </c>
      <c r="D2450" s="1">
        <v>0.0695106389130157</v>
      </c>
      <c r="E2450" s="2">
        <f t="shared" si="1"/>
        <v>0.02935071167</v>
      </c>
    </row>
    <row r="2451">
      <c r="A2451" s="3">
        <v>44845.041666666664</v>
      </c>
      <c r="B2451" s="1">
        <v>231.56</v>
      </c>
      <c r="C2451" s="1">
        <v>232.27779</v>
      </c>
      <c r="D2451" s="1">
        <v>0.00309022227221986</v>
      </c>
      <c r="E2451" s="2">
        <f t="shared" si="1"/>
        <v>0.02913219472</v>
      </c>
    </row>
    <row r="2452">
      <c r="A2452" s="3">
        <v>44845.083333333336</v>
      </c>
      <c r="B2452" s="1">
        <v>233.62</v>
      </c>
      <c r="C2452" s="1">
        <v>224.00977</v>
      </c>
      <c r="D2452" s="1">
        <v>0.0429009413294786</v>
      </c>
      <c r="E2452" s="2">
        <f t="shared" si="1"/>
        <v>0.02909651327</v>
      </c>
    </row>
    <row r="2453">
      <c r="A2453" s="3">
        <v>44845.125</v>
      </c>
      <c r="B2453" s="1">
        <v>218.9</v>
      </c>
      <c r="C2453" s="1">
        <v>215.15252</v>
      </c>
      <c r="D2453" s="1">
        <v>0.017417783440324</v>
      </c>
      <c r="E2453" s="2">
        <f t="shared" si="1"/>
        <v>0.02664282957</v>
      </c>
    </row>
    <row r="2454">
      <c r="A2454" s="3">
        <v>44845.166666666664</v>
      </c>
      <c r="B2454" s="1">
        <v>213.19</v>
      </c>
      <c r="C2454" s="1">
        <v>208.11975</v>
      </c>
      <c r="D2454" s="1">
        <v>0.0243621761029406</v>
      </c>
      <c r="E2454" s="2">
        <f t="shared" si="1"/>
        <v>0.0255779472</v>
      </c>
    </row>
    <row r="2455">
      <c r="A2455" s="3">
        <v>44845.208333333336</v>
      </c>
      <c r="B2455" s="1">
        <v>209.73</v>
      </c>
      <c r="C2455" s="1">
        <v>205.36942</v>
      </c>
      <c r="D2455" s="1">
        <v>0.0212328593030062</v>
      </c>
      <c r="E2455" s="2">
        <f t="shared" si="1"/>
        <v>0.02419361988</v>
      </c>
    </row>
    <row r="2456">
      <c r="A2456" s="3">
        <v>44845.25</v>
      </c>
      <c r="B2456" s="1">
        <v>208.22</v>
      </c>
      <c r="C2456" s="1">
        <v>205.3727</v>
      </c>
      <c r="D2456" s="1">
        <v>0.013864062750307</v>
      </c>
      <c r="E2456" s="2">
        <f t="shared" si="1"/>
        <v>0.02280877303</v>
      </c>
    </row>
    <row r="2457">
      <c r="A2457" s="3">
        <v>44845.291666666664</v>
      </c>
      <c r="B2457" s="1">
        <v>208.95</v>
      </c>
      <c r="C2457" s="1">
        <v>208.26551</v>
      </c>
      <c r="D2457" s="1">
        <v>0.0032866219663543</v>
      </c>
      <c r="E2457" s="2">
        <f t="shared" si="1"/>
        <v>0.02205991807</v>
      </c>
    </row>
    <row r="2458">
      <c r="A2458" s="3">
        <v>44845.333333333336</v>
      </c>
      <c r="B2458" s="1">
        <v>212.38</v>
      </c>
      <c r="C2458" s="1">
        <v>212.49674</v>
      </c>
      <c r="D2458" s="1">
        <v>5.49373133912515E-4</v>
      </c>
      <c r="E2458" s="2">
        <f t="shared" si="1"/>
        <v>0.02154379009</v>
      </c>
    </row>
    <row r="2459">
      <c r="A2459" s="3">
        <v>44845.375</v>
      </c>
      <c r="B2459" s="1">
        <v>212.58</v>
      </c>
      <c r="C2459" s="1">
        <v>218.1332</v>
      </c>
      <c r="D2459" s="1">
        <v>0.0254578395219066</v>
      </c>
      <c r="E2459" s="2">
        <f t="shared" si="1"/>
        <v>0.02032377029</v>
      </c>
    </row>
    <row r="2460">
      <c r="A2460" s="3">
        <v>44845.416666666664</v>
      </c>
      <c r="B2460" s="1">
        <v>218.74</v>
      </c>
      <c r="C2460" s="1">
        <v>223.03631</v>
      </c>
      <c r="D2460" s="1">
        <v>0.0192628276534882</v>
      </c>
      <c r="E2460" s="2">
        <f t="shared" si="1"/>
        <v>0.0206195642</v>
      </c>
    </row>
    <row r="2461">
      <c r="A2461" s="3">
        <v>44845.458333333336</v>
      </c>
      <c r="B2461" s="1">
        <v>223.27</v>
      </c>
      <c r="C2461" s="1">
        <v>227.71966</v>
      </c>
      <c r="D2461" s="1">
        <v>0.0195400783577491</v>
      </c>
      <c r="E2461" s="2">
        <f t="shared" si="1"/>
        <v>0.020001965</v>
      </c>
    </row>
    <row r="2462">
      <c r="A2462" s="3">
        <v>44845.5</v>
      </c>
      <c r="B2462" s="1">
        <v>230.17</v>
      </c>
      <c r="C2462" s="1">
        <v>230.05615</v>
      </c>
      <c r="D2462" s="1">
        <v>4.94879184929353E-4</v>
      </c>
      <c r="E2462" s="2">
        <f t="shared" si="1"/>
        <v>0.01829596009</v>
      </c>
    </row>
    <row r="2463">
      <c r="A2463" s="3">
        <v>44845.541666666664</v>
      </c>
      <c r="B2463" s="1">
        <v>228.54</v>
      </c>
      <c r="C2463" s="1">
        <v>231.3578</v>
      </c>
      <c r="D2463" s="1">
        <v>0.0121794035040098</v>
      </c>
      <c r="E2463" s="2">
        <f t="shared" si="1"/>
        <v>0.01609769604</v>
      </c>
    </row>
    <row r="2464">
      <c r="A2464" s="3">
        <v>44845.583333333336</v>
      </c>
      <c r="B2464" s="1">
        <v>224.31</v>
      </c>
      <c r="C2464" s="1">
        <v>232.17567</v>
      </c>
      <c r="D2464" s="1">
        <v>0.0338780975629358</v>
      </c>
      <c r="E2464" s="2">
        <f t="shared" si="1"/>
        <v>0.01638850263</v>
      </c>
    </row>
    <row r="2465">
      <c r="A2465" s="3">
        <v>44845.625</v>
      </c>
      <c r="B2465" s="1">
        <v>218.37</v>
      </c>
      <c r="C2465" s="1">
        <v>232.85432</v>
      </c>
      <c r="D2465" s="1">
        <v>0.0622033552995709</v>
      </c>
      <c r="E2465" s="2">
        <f t="shared" si="1"/>
        <v>0.01877877031</v>
      </c>
    </row>
    <row r="2466">
      <c r="A2466" s="3">
        <v>44845.666666666664</v>
      </c>
      <c r="B2466" s="1">
        <v>210.32</v>
      </c>
      <c r="C2466" s="1">
        <v>233.29136</v>
      </c>
      <c r="D2466" s="1">
        <v>0.0984663984126973</v>
      </c>
      <c r="E2466" s="2">
        <f t="shared" si="1"/>
        <v>0.0226128728</v>
      </c>
    </row>
    <row r="2467">
      <c r="A2467" s="3">
        <v>44845.708333333336</v>
      </c>
      <c r="B2467" s="1">
        <v>202.19</v>
      </c>
      <c r="C2467" s="1">
        <v>233.87023</v>
      </c>
      <c r="D2467" s="1">
        <v>0.135460721101612</v>
      </c>
      <c r="E2467" s="2">
        <f t="shared" si="1"/>
        <v>0.02807170312</v>
      </c>
    </row>
    <row r="2468">
      <c r="A2468" s="3">
        <v>44845.75</v>
      </c>
      <c r="B2468" s="1">
        <v>204.61</v>
      </c>
      <c r="C2468" s="1">
        <v>234.70439</v>
      </c>
      <c r="D2468" s="1">
        <v>0.12822252706905</v>
      </c>
      <c r="E2468" s="2">
        <f t="shared" si="1"/>
        <v>0.03283787027</v>
      </c>
    </row>
    <row r="2469">
      <c r="A2469" s="3">
        <v>44845.791666666664</v>
      </c>
      <c r="B2469" s="1">
        <v>202.85</v>
      </c>
      <c r="C2469" s="1">
        <v>236.37579</v>
      </c>
      <c r="D2469" s="1">
        <v>0.141832587846665</v>
      </c>
      <c r="E2469" s="2">
        <f t="shared" si="1"/>
        <v>0.0384448016</v>
      </c>
    </row>
    <row r="2470">
      <c r="A2470" s="3">
        <v>44845.833333333336</v>
      </c>
      <c r="B2470" s="1">
        <v>212.97</v>
      </c>
      <c r="C2470" s="1">
        <v>238.28107</v>
      </c>
      <c r="D2470" s="1">
        <v>0.106223587127588</v>
      </c>
      <c r="E2470" s="2">
        <f t="shared" si="1"/>
        <v>0.04278319847</v>
      </c>
    </row>
    <row r="2471">
      <c r="A2471" s="3">
        <v>44845.875</v>
      </c>
      <c r="B2471" s="1">
        <v>223.59</v>
      </c>
      <c r="C2471" s="1">
        <v>240.17929</v>
      </c>
      <c r="D2471" s="1">
        <v>0.0690704431676852</v>
      </c>
      <c r="E2471" s="2">
        <f t="shared" si="1"/>
        <v>0.04544618501</v>
      </c>
    </row>
    <row r="2472">
      <c r="A2472" s="3">
        <v>44845.916666666664</v>
      </c>
      <c r="B2472" s="1">
        <v>221.43</v>
      </c>
      <c r="C2472" s="1">
        <v>240.78448</v>
      </c>
      <c r="D2472" s="1">
        <v>0.0803809282060039</v>
      </c>
      <c r="E2472" s="2">
        <f t="shared" si="1"/>
        <v>0.04778609697</v>
      </c>
    </row>
    <row r="2473">
      <c r="A2473" s="3">
        <v>44845.958333333336</v>
      </c>
      <c r="B2473" s="1">
        <v>213.35</v>
      </c>
      <c r="C2473" s="1">
        <v>239.62583</v>
      </c>
      <c r="D2473" s="1">
        <v>0.109653579499338</v>
      </c>
      <c r="E2473" s="2">
        <f t="shared" si="1"/>
        <v>0.05160591386</v>
      </c>
    </row>
    <row r="2474">
      <c r="A2474" s="3">
        <v>44846.0</v>
      </c>
      <c r="B2474" s="1">
        <v>210.07</v>
      </c>
      <c r="C2474" s="1">
        <v>228.12169</v>
      </c>
      <c r="D2474" s="1">
        <v>0.0791318440609483</v>
      </c>
      <c r="E2474" s="2">
        <f t="shared" si="1"/>
        <v>0.05200679741</v>
      </c>
    </row>
    <row r="2475">
      <c r="A2475" s="3">
        <v>44846.041666666664</v>
      </c>
      <c r="B2475" s="1">
        <v>218.91</v>
      </c>
      <c r="C2475" s="1">
        <v>220.67164</v>
      </c>
      <c r="D2475" s="1">
        <v>0.00798308291903753</v>
      </c>
      <c r="E2475" s="2">
        <f t="shared" si="1"/>
        <v>0.05221066661</v>
      </c>
    </row>
    <row r="2476">
      <c r="A2476" s="3">
        <v>44846.083333333336</v>
      </c>
      <c r="B2476" s="1">
        <v>210.01</v>
      </c>
      <c r="C2476" s="1">
        <v>211.53743</v>
      </c>
      <c r="D2476" s="1">
        <v>0.0072206133921548</v>
      </c>
      <c r="E2476" s="2">
        <f t="shared" si="1"/>
        <v>0.05072398627</v>
      </c>
    </row>
    <row r="2477">
      <c r="A2477" s="3">
        <v>44846.125</v>
      </c>
      <c r="B2477" s="1">
        <v>197.89</v>
      </c>
      <c r="C2477" s="1">
        <v>202.59795</v>
      </c>
      <c r="D2477" s="1">
        <v>0.0232378955463271</v>
      </c>
      <c r="E2477" s="2">
        <f t="shared" si="1"/>
        <v>0.05096649095</v>
      </c>
    </row>
    <row r="2478">
      <c r="A2478" s="3">
        <v>44846.166666666664</v>
      </c>
      <c r="B2478" s="1">
        <v>182.7</v>
      </c>
      <c r="C2478" s="1">
        <v>195.43533</v>
      </c>
      <c r="D2478" s="1">
        <v>0.065163908695526</v>
      </c>
      <c r="E2478" s="2">
        <f t="shared" si="1"/>
        <v>0.05266656314</v>
      </c>
    </row>
    <row r="2479">
      <c r="A2479" s="3">
        <v>44846.208333333336</v>
      </c>
      <c r="B2479" s="1">
        <v>183.29</v>
      </c>
      <c r="C2479" s="1">
        <v>192.41105</v>
      </c>
      <c r="D2479" s="1">
        <v>0.0474039822556968</v>
      </c>
      <c r="E2479" s="2">
        <f t="shared" si="1"/>
        <v>0.05375702659</v>
      </c>
    </row>
    <row r="2480">
      <c r="A2480" s="3">
        <v>44846.25</v>
      </c>
      <c r="B2480" s="1">
        <v>186.5</v>
      </c>
      <c r="C2480" s="1">
        <v>192.29201</v>
      </c>
      <c r="D2480" s="1">
        <v>0.03012090829983</v>
      </c>
      <c r="E2480" s="2">
        <f t="shared" si="1"/>
        <v>0.05443439516</v>
      </c>
    </row>
    <row r="2481">
      <c r="A2481" s="3">
        <v>44846.291666666664</v>
      </c>
      <c r="B2481" s="1">
        <v>187.98</v>
      </c>
      <c r="C2481" s="1">
        <v>195.33186</v>
      </c>
      <c r="D2481" s="1">
        <v>0.0376377924215743</v>
      </c>
      <c r="E2481" s="2">
        <f t="shared" si="1"/>
        <v>0.05586569393</v>
      </c>
    </row>
    <row r="2482">
      <c r="A2482" s="3">
        <v>44846.333333333336</v>
      </c>
      <c r="B2482" s="1">
        <v>193.37</v>
      </c>
      <c r="C2482" s="1">
        <v>199.90658</v>
      </c>
      <c r="D2482" s="1">
        <v>0.0326981733167561</v>
      </c>
      <c r="E2482" s="2">
        <f t="shared" si="1"/>
        <v>0.05720522727</v>
      </c>
    </row>
    <row r="2483">
      <c r="A2483" s="3">
        <v>44846.375</v>
      </c>
      <c r="B2483" s="1">
        <v>201.17</v>
      </c>
      <c r="C2483" s="1">
        <v>206.0702</v>
      </c>
      <c r="D2483" s="1">
        <v>0.0237792752178627</v>
      </c>
      <c r="E2483" s="2">
        <f t="shared" si="1"/>
        <v>0.05713528709</v>
      </c>
    </row>
    <row r="2484">
      <c r="A2484" s="3">
        <v>44846.416666666664</v>
      </c>
      <c r="B2484" s="1">
        <v>213.18</v>
      </c>
      <c r="C2484" s="1">
        <v>211.425</v>
      </c>
      <c r="D2484" s="1">
        <v>0.00830081589216032</v>
      </c>
      <c r="E2484" s="2">
        <f t="shared" si="1"/>
        <v>0.0566785366</v>
      </c>
    </row>
    <row r="2485">
      <c r="A2485" s="3">
        <v>44846.458333333336</v>
      </c>
      <c r="B2485" s="1">
        <v>223.22</v>
      </c>
      <c r="C2485" s="1">
        <v>216.40078</v>
      </c>
      <c r="D2485" s="1">
        <v>0.0315119936259009</v>
      </c>
      <c r="E2485" s="2">
        <f t="shared" si="1"/>
        <v>0.0571773664</v>
      </c>
    </row>
    <row r="2486">
      <c r="A2486" s="3">
        <v>44846.5</v>
      </c>
      <c r="B2486" s="1">
        <v>221.0</v>
      </c>
      <c r="C2486" s="1">
        <v>218.9326</v>
      </c>
      <c r="D2486" s="1">
        <v>0.00944308887758146</v>
      </c>
      <c r="E2486" s="2">
        <f t="shared" si="1"/>
        <v>0.05755020847</v>
      </c>
    </row>
    <row r="2487">
      <c r="A2487" s="3">
        <v>44846.541666666664</v>
      </c>
      <c r="B2487" s="1">
        <v>220.87</v>
      </c>
      <c r="C2487" s="1">
        <v>220.28442</v>
      </c>
      <c r="D2487" s="1">
        <v>0.00265829058632468</v>
      </c>
      <c r="E2487" s="2">
        <f t="shared" si="1"/>
        <v>0.05715349543</v>
      </c>
    </row>
    <row r="2488">
      <c r="A2488" s="3">
        <v>44846.583333333336</v>
      </c>
      <c r="B2488" s="1">
        <v>220.76</v>
      </c>
      <c r="C2488" s="1">
        <v>221.02423</v>
      </c>
      <c r="D2488" s="1">
        <v>0.00119547978970449</v>
      </c>
      <c r="E2488" s="2">
        <f t="shared" si="1"/>
        <v>0.05579171969</v>
      </c>
    </row>
    <row r="2489">
      <c r="A2489" s="3">
        <v>44846.625</v>
      </c>
      <c r="B2489" s="1">
        <v>216.57</v>
      </c>
      <c r="C2489" s="1">
        <v>221.98127</v>
      </c>
      <c r="D2489" s="1">
        <v>0.0243771467745904</v>
      </c>
      <c r="E2489" s="2">
        <f t="shared" si="1"/>
        <v>0.05421562767</v>
      </c>
    </row>
    <row r="2490">
      <c r="A2490" s="3">
        <v>44846.666666666664</v>
      </c>
      <c r="B2490" s="1">
        <v>209.99</v>
      </c>
      <c r="C2490" s="1">
        <v>222.89815</v>
      </c>
      <c r="D2490" s="1">
        <v>0.0579105299886965</v>
      </c>
      <c r="E2490" s="2">
        <f t="shared" si="1"/>
        <v>0.05252579982</v>
      </c>
    </row>
    <row r="2491">
      <c r="A2491" s="3">
        <v>44846.708333333336</v>
      </c>
      <c r="B2491" s="1">
        <v>206.6</v>
      </c>
      <c r="C2491" s="1">
        <v>223.80456</v>
      </c>
      <c r="D2491" s="1">
        <v>0.0768731432460536</v>
      </c>
      <c r="E2491" s="2">
        <f t="shared" si="1"/>
        <v>0.05008465074</v>
      </c>
    </row>
    <row r="2492">
      <c r="A2492" s="3">
        <v>44846.75</v>
      </c>
      <c r="B2492" s="1">
        <v>208.59</v>
      </c>
      <c r="C2492" s="1">
        <v>225.25773</v>
      </c>
      <c r="D2492" s="1">
        <v>0.0739940422910237</v>
      </c>
      <c r="E2492" s="2">
        <f t="shared" si="1"/>
        <v>0.04782513054</v>
      </c>
    </row>
    <row r="2493">
      <c r="A2493" s="3">
        <v>44846.791666666664</v>
      </c>
      <c r="B2493" s="1">
        <v>209.85</v>
      </c>
      <c r="C2493" s="1">
        <v>227.3824</v>
      </c>
      <c r="D2493" s="1">
        <v>0.0771053520413189</v>
      </c>
      <c r="E2493" s="2">
        <f t="shared" si="1"/>
        <v>0.04512816238</v>
      </c>
    </row>
    <row r="2494">
      <c r="A2494" s="3">
        <v>44846.833333333336</v>
      </c>
      <c r="B2494" s="1">
        <v>220.6</v>
      </c>
      <c r="C2494" s="1">
        <v>230.01239</v>
      </c>
      <c r="D2494" s="1">
        <v>0.0409212303737203</v>
      </c>
      <c r="E2494" s="2">
        <f t="shared" si="1"/>
        <v>0.04240723085</v>
      </c>
    </row>
    <row r="2495">
      <c r="A2495" s="3">
        <v>44846.875</v>
      </c>
      <c r="B2495" s="1">
        <v>231.44</v>
      </c>
      <c r="C2495" s="1">
        <v>232.65118</v>
      </c>
      <c r="D2495" s="1">
        <v>0.00520599121826939</v>
      </c>
      <c r="E2495" s="2">
        <f t="shared" si="1"/>
        <v>0.03974621202</v>
      </c>
    </row>
    <row r="2496">
      <c r="A2496" s="3">
        <v>44846.916666666664</v>
      </c>
      <c r="B2496" s="1">
        <v>231.5</v>
      </c>
      <c r="C2496" s="1">
        <v>233.19868</v>
      </c>
      <c r="D2496" s="1">
        <v>0.00728426078569568</v>
      </c>
      <c r="E2496" s="2">
        <f t="shared" si="1"/>
        <v>0.03670051755</v>
      </c>
    </row>
    <row r="2497">
      <c r="A2497" s="3">
        <v>44846.958333333336</v>
      </c>
      <c r="B2497" s="1">
        <v>222.77</v>
      </c>
      <c r="C2497" s="1">
        <v>231.6478</v>
      </c>
      <c r="D2497" s="1">
        <v>0.038324559956969</v>
      </c>
      <c r="E2497" s="2">
        <f t="shared" si="1"/>
        <v>0.03372847507</v>
      </c>
    </row>
    <row r="2498">
      <c r="A2498" s="3">
        <v>44847.0</v>
      </c>
      <c r="B2498" s="1">
        <v>226.15</v>
      </c>
      <c r="C2498" s="1">
        <v>234.12597</v>
      </c>
      <c r="D2498" s="1">
        <v>0.0340670024773415</v>
      </c>
      <c r="E2498" s="2">
        <f t="shared" si="1"/>
        <v>0.03185077333</v>
      </c>
    </row>
    <row r="2499">
      <c r="A2499" s="3">
        <v>44847.041666666664</v>
      </c>
      <c r="B2499" s="1">
        <v>232.33</v>
      </c>
      <c r="C2499" s="1">
        <v>225.5857</v>
      </c>
      <c r="D2499" s="1">
        <v>0.0298968418654197</v>
      </c>
      <c r="E2499" s="2">
        <f t="shared" si="1"/>
        <v>0.03276384662</v>
      </c>
    </row>
    <row r="2500">
      <c r="A2500" s="3">
        <v>44847.083333333336</v>
      </c>
      <c r="B2500" s="1">
        <v>226.71</v>
      </c>
      <c r="C2500" s="1">
        <v>215.27424</v>
      </c>
      <c r="D2500" s="1">
        <v>0.0531218226574624</v>
      </c>
      <c r="E2500" s="2">
        <f t="shared" si="1"/>
        <v>0.03467639701</v>
      </c>
    </row>
    <row r="2501">
      <c r="A2501" s="3">
        <v>44847.125</v>
      </c>
      <c r="B2501" s="1">
        <v>214.63</v>
      </c>
      <c r="C2501" s="1">
        <v>204.93713</v>
      </c>
      <c r="D2501" s="1">
        <v>0.0472967978033068</v>
      </c>
      <c r="E2501" s="2">
        <f t="shared" si="1"/>
        <v>0.03567885127</v>
      </c>
    </row>
    <row r="2502">
      <c r="A2502" s="3">
        <v>44847.166666666664</v>
      </c>
      <c r="B2502" s="1">
        <v>201.56</v>
      </c>
      <c r="C2502" s="1">
        <v>196.68681</v>
      </c>
      <c r="D2502" s="1">
        <v>0.0247763945126772</v>
      </c>
      <c r="E2502" s="2">
        <f t="shared" si="1"/>
        <v>0.03399603818</v>
      </c>
    </row>
    <row r="2503">
      <c r="A2503" s="3">
        <v>44847.208333333336</v>
      </c>
      <c r="B2503" s="1">
        <v>182.39</v>
      </c>
      <c r="C2503" s="1">
        <v>193.3047</v>
      </c>
      <c r="D2503" s="1">
        <v>0.0564637072973394</v>
      </c>
      <c r="E2503" s="2">
        <f t="shared" si="1"/>
        <v>0.03437352672</v>
      </c>
    </row>
    <row r="2504">
      <c r="A2504" s="3">
        <v>44847.25</v>
      </c>
      <c r="B2504" s="1">
        <v>180.61</v>
      </c>
      <c r="C2504" s="1">
        <v>193.68384</v>
      </c>
      <c r="D2504" s="1">
        <v>0.0675009334800466</v>
      </c>
      <c r="E2504" s="2">
        <f t="shared" si="1"/>
        <v>0.03593102777</v>
      </c>
    </row>
    <row r="2505">
      <c r="A2505" s="3">
        <v>44847.291666666664</v>
      </c>
      <c r="B2505" s="1">
        <v>178.56</v>
      </c>
      <c r="C2505" s="1">
        <v>197.98795</v>
      </c>
      <c r="D2505" s="1">
        <v>0.098126931462243</v>
      </c>
      <c r="E2505" s="2">
        <f t="shared" si="1"/>
        <v>0.03845140856</v>
      </c>
    </row>
    <row r="2506">
      <c r="A2506" s="3">
        <v>44847.333333333336</v>
      </c>
      <c r="B2506" s="1">
        <v>180.48</v>
      </c>
      <c r="C2506" s="1">
        <v>203.83479</v>
      </c>
      <c r="D2506" s="1">
        <v>0.114577055271085</v>
      </c>
      <c r="E2506" s="2">
        <f t="shared" si="1"/>
        <v>0.04186302865</v>
      </c>
    </row>
    <row r="2507">
      <c r="A2507" s="3">
        <v>44847.375</v>
      </c>
      <c r="B2507" s="1">
        <v>187.69</v>
      </c>
      <c r="C2507" s="1">
        <v>210.85484</v>
      </c>
      <c r="D2507" s="1">
        <v>0.10986155214649</v>
      </c>
      <c r="E2507" s="2">
        <f t="shared" si="1"/>
        <v>0.04544979018</v>
      </c>
    </row>
    <row r="2508">
      <c r="A2508" s="3">
        <v>44847.416666666664</v>
      </c>
      <c r="B2508" s="1">
        <v>193.81</v>
      </c>
      <c r="C2508" s="1">
        <v>216.79245</v>
      </c>
      <c r="D2508" s="1">
        <v>0.106011302515378</v>
      </c>
      <c r="E2508" s="2">
        <f t="shared" si="1"/>
        <v>0.04952106046</v>
      </c>
    </row>
    <row r="2509">
      <c r="A2509" s="3">
        <v>44847.458333333336</v>
      </c>
      <c r="B2509" s="1">
        <v>206.14</v>
      </c>
      <c r="C2509" s="1">
        <v>221.49643</v>
      </c>
      <c r="D2509" s="1">
        <v>0.0693303725030693</v>
      </c>
      <c r="E2509" s="2">
        <f t="shared" si="1"/>
        <v>0.05109682625</v>
      </c>
    </row>
    <row r="2510">
      <c r="A2510" s="3">
        <v>44847.5</v>
      </c>
      <c r="B2510" s="1">
        <v>214.08</v>
      </c>
      <c r="C2510" s="1">
        <v>222.93877</v>
      </c>
      <c r="D2510" s="1">
        <v>0.0397363365734905</v>
      </c>
      <c r="E2510" s="2">
        <f t="shared" si="1"/>
        <v>0.0523590449</v>
      </c>
    </row>
    <row r="2511">
      <c r="A2511" s="3">
        <v>44847.541666666664</v>
      </c>
      <c r="B2511" s="1">
        <v>225.12</v>
      </c>
      <c r="C2511" s="1">
        <v>223.34136</v>
      </c>
      <c r="D2511" s="1">
        <v>0.00796377348109636</v>
      </c>
      <c r="E2511" s="2">
        <f t="shared" si="1"/>
        <v>0.05258010669</v>
      </c>
    </row>
    <row r="2512">
      <c r="A2512" s="3">
        <v>44847.583333333336</v>
      </c>
      <c r="B2512" s="1">
        <v>233.52</v>
      </c>
      <c r="C2512" s="1">
        <v>223.48759</v>
      </c>
      <c r="D2512" s="1">
        <v>0.0448902330549987</v>
      </c>
      <c r="E2512" s="2">
        <f t="shared" si="1"/>
        <v>0.05440072141</v>
      </c>
    </row>
    <row r="2513">
      <c r="A2513" s="3">
        <v>44847.625</v>
      </c>
      <c r="B2513" s="1">
        <v>231.94</v>
      </c>
      <c r="C2513" s="1">
        <v>224.1715</v>
      </c>
      <c r="D2513" s="1">
        <v>0.0346542713948918</v>
      </c>
      <c r="E2513" s="2">
        <f t="shared" si="1"/>
        <v>0.05482893493</v>
      </c>
    </row>
    <row r="2514">
      <c r="A2514" s="3">
        <v>44847.666666666664</v>
      </c>
      <c r="B2514" s="1">
        <v>229.82</v>
      </c>
      <c r="C2514" s="1">
        <v>224.79535</v>
      </c>
      <c r="D2514" s="1">
        <v>0.0223521082620257</v>
      </c>
      <c r="E2514" s="2">
        <f t="shared" si="1"/>
        <v>0.05334733403</v>
      </c>
    </row>
    <row r="2515">
      <c r="A2515" s="3">
        <v>44847.708333333336</v>
      </c>
      <c r="B2515" s="1">
        <v>230.28</v>
      </c>
      <c r="C2515" s="1">
        <v>225.42833</v>
      </c>
      <c r="D2515" s="1">
        <v>0.0215220065729982</v>
      </c>
      <c r="E2515" s="2">
        <f t="shared" si="1"/>
        <v>0.05104103667</v>
      </c>
    </row>
    <row r="2516">
      <c r="A2516" s="3">
        <v>44847.75</v>
      </c>
      <c r="B2516" s="1">
        <v>229.32</v>
      </c>
      <c r="C2516" s="1">
        <v>226.25662</v>
      </c>
      <c r="D2516" s="1">
        <v>0.0135394049464718</v>
      </c>
      <c r="E2516" s="2">
        <f t="shared" si="1"/>
        <v>0.04852209344</v>
      </c>
    </row>
    <row r="2517">
      <c r="A2517" s="3">
        <v>44847.791666666664</v>
      </c>
      <c r="B2517" s="1">
        <v>229.16</v>
      </c>
      <c r="C2517" s="1">
        <v>227.55716</v>
      </c>
      <c r="D2517" s="1">
        <v>0.00704368080529738</v>
      </c>
      <c r="E2517" s="2">
        <f t="shared" si="1"/>
        <v>0.04560285714</v>
      </c>
    </row>
    <row r="2518">
      <c r="A2518" s="3">
        <v>44847.833333333336</v>
      </c>
      <c r="B2518" s="1">
        <v>233.8</v>
      </c>
      <c r="C2518" s="1">
        <v>229.46909</v>
      </c>
      <c r="D2518" s="1">
        <v>0.0188736095131593</v>
      </c>
      <c r="E2518" s="2">
        <f t="shared" si="1"/>
        <v>0.04468420627</v>
      </c>
    </row>
    <row r="2519">
      <c r="A2519" s="3">
        <v>44847.875</v>
      </c>
      <c r="B2519" s="1">
        <v>231.34</v>
      </c>
      <c r="C2519" s="1">
        <v>231.87985</v>
      </c>
      <c r="D2519" s="1">
        <v>0.00232814537356308</v>
      </c>
      <c r="E2519" s="2">
        <f t="shared" si="1"/>
        <v>0.04456429603</v>
      </c>
    </row>
    <row r="2520">
      <c r="A2520" s="3">
        <v>44847.916666666664</v>
      </c>
      <c r="B2520" s="1">
        <v>229.77</v>
      </c>
      <c r="C2520" s="1">
        <v>232.79833</v>
      </c>
      <c r="D2520" s="1">
        <v>0.0130083836941613</v>
      </c>
      <c r="E2520" s="2">
        <f t="shared" si="1"/>
        <v>0.04480280115</v>
      </c>
    </row>
    <row r="2521">
      <c r="A2521" s="3">
        <v>44847.958333333336</v>
      </c>
      <c r="B2521" s="1">
        <v>224.82</v>
      </c>
      <c r="C2521" s="1">
        <v>231.47854</v>
      </c>
      <c r="D2521" s="1">
        <v>0.0287652583258906</v>
      </c>
      <c r="E2521" s="2">
        <f t="shared" si="1"/>
        <v>0.04440449692</v>
      </c>
    </row>
    <row r="2522">
      <c r="A2522" s="3">
        <v>44848.0</v>
      </c>
      <c r="B2522" s="1">
        <v>224.92</v>
      </c>
      <c r="C2522" s="1">
        <v>239.14494</v>
      </c>
      <c r="D2522" s="1">
        <v>0.0594825046266921</v>
      </c>
      <c r="E2522" s="2">
        <f t="shared" si="1"/>
        <v>0.04546347617</v>
      </c>
    </row>
    <row r="2523">
      <c r="A2523" s="3">
        <v>44848.041666666664</v>
      </c>
      <c r="B2523" s="1">
        <v>229.4</v>
      </c>
      <c r="C2523" s="1">
        <v>229.99116</v>
      </c>
      <c r="D2523" s="1">
        <v>0.00257035966078001</v>
      </c>
      <c r="E2523" s="2">
        <f t="shared" si="1"/>
        <v>0.04432487275</v>
      </c>
    </row>
    <row r="2524">
      <c r="A2524" s="3">
        <v>44848.083333333336</v>
      </c>
      <c r="B2524" s="1">
        <v>226.27</v>
      </c>
      <c r="C2524" s="1">
        <v>218.15549</v>
      </c>
      <c r="D2524" s="1">
        <v>0.037195992638095</v>
      </c>
      <c r="E2524" s="2">
        <f t="shared" si="1"/>
        <v>0.0436612965</v>
      </c>
    </row>
    <row r="2525">
      <c r="A2525" s="3">
        <v>44848.125</v>
      </c>
      <c r="B2525" s="1">
        <v>210.3</v>
      </c>
      <c r="C2525" s="1">
        <v>205.67459</v>
      </c>
      <c r="D2525" s="1">
        <v>0.0224889715350837</v>
      </c>
      <c r="E2525" s="2">
        <f t="shared" si="1"/>
        <v>0.04262763707</v>
      </c>
    </row>
    <row r="2526">
      <c r="A2526" s="3">
        <v>44848.166666666664</v>
      </c>
      <c r="B2526" s="1">
        <v>189.98</v>
      </c>
      <c r="C2526" s="1">
        <v>194.48499</v>
      </c>
      <c r="D2526" s="1">
        <v>0.0231636899073806</v>
      </c>
      <c r="E2526" s="2">
        <f t="shared" si="1"/>
        <v>0.04256044104</v>
      </c>
    </row>
    <row r="2527">
      <c r="A2527" s="3">
        <v>44848.208333333336</v>
      </c>
      <c r="B2527" s="1">
        <v>184.0</v>
      </c>
      <c r="C2527" s="1">
        <v>187.82584</v>
      </c>
      <c r="D2527" s="1">
        <v>0.0203690823371267</v>
      </c>
      <c r="E2527" s="2">
        <f t="shared" si="1"/>
        <v>0.04105649834</v>
      </c>
    </row>
    <row r="2528">
      <c r="A2528" s="3">
        <v>44848.25</v>
      </c>
      <c r="B2528" s="1">
        <v>170.78</v>
      </c>
      <c r="C2528" s="1">
        <v>185.35471</v>
      </c>
      <c r="D2528" s="1">
        <v>0.0786314520952826</v>
      </c>
      <c r="E2528" s="2">
        <f t="shared" si="1"/>
        <v>0.04152026995</v>
      </c>
    </row>
    <row r="2529">
      <c r="A2529" s="3">
        <v>44848.291666666664</v>
      </c>
      <c r="B2529" s="1">
        <v>169.72</v>
      </c>
      <c r="C2529" s="1">
        <v>188.10796</v>
      </c>
      <c r="D2529" s="1">
        <v>0.0977521631726801</v>
      </c>
      <c r="E2529" s="2">
        <f t="shared" si="1"/>
        <v>0.0415046546</v>
      </c>
    </row>
    <row r="2530">
      <c r="A2530" s="3">
        <v>44848.333333333336</v>
      </c>
      <c r="B2530" s="1">
        <v>170.43</v>
      </c>
      <c r="C2530" s="1">
        <v>194.36796</v>
      </c>
      <c r="D2530" s="1">
        <v>0.123157952576134</v>
      </c>
      <c r="E2530" s="2">
        <f t="shared" si="1"/>
        <v>0.04186219199</v>
      </c>
    </row>
    <row r="2531">
      <c r="A2531" s="3">
        <v>44848.375</v>
      </c>
      <c r="B2531" s="1">
        <v>174.28</v>
      </c>
      <c r="C2531" s="1">
        <v>203.29467</v>
      </c>
      <c r="D2531" s="1">
        <v>0.142722236642997</v>
      </c>
      <c r="E2531" s="2">
        <f t="shared" si="1"/>
        <v>0.04323138718</v>
      </c>
    </row>
    <row r="2532">
      <c r="A2532" s="3">
        <v>44848.416666666664</v>
      </c>
      <c r="B2532" s="1">
        <v>188.09</v>
      </c>
      <c r="C2532" s="1">
        <v>212.92287</v>
      </c>
      <c r="D2532" s="1">
        <v>0.116628476781286</v>
      </c>
      <c r="E2532" s="2">
        <f t="shared" si="1"/>
        <v>0.04367376944</v>
      </c>
    </row>
    <row r="2533">
      <c r="A2533" s="3">
        <v>44848.458333333336</v>
      </c>
      <c r="B2533" s="1">
        <v>202.25</v>
      </c>
      <c r="C2533" s="1">
        <v>221.45211</v>
      </c>
      <c r="D2533" s="1">
        <v>0.0867099889000832</v>
      </c>
      <c r="E2533" s="2">
        <f t="shared" si="1"/>
        <v>0.04439792012</v>
      </c>
    </row>
    <row r="2534">
      <c r="A2534" s="3">
        <v>44848.5</v>
      </c>
      <c r="B2534" s="1">
        <v>206.67</v>
      </c>
      <c r="C2534" s="1">
        <v>225.93741</v>
      </c>
      <c r="D2534" s="1">
        <v>0.0852776439280241</v>
      </c>
      <c r="E2534" s="2">
        <f t="shared" si="1"/>
        <v>0.04629547459</v>
      </c>
    </row>
    <row r="2535">
      <c r="A2535" s="3">
        <v>44848.541666666664</v>
      </c>
      <c r="B2535" s="1">
        <v>207.89</v>
      </c>
      <c r="C2535" s="1">
        <v>227.92822</v>
      </c>
      <c r="D2535" s="1">
        <v>0.0879146075023093</v>
      </c>
      <c r="E2535" s="2">
        <f t="shared" si="1"/>
        <v>0.04962675934</v>
      </c>
    </row>
    <row r="2536">
      <c r="A2536" s="3">
        <v>44848.583333333336</v>
      </c>
      <c r="B2536" s="1">
        <v>209.72</v>
      </c>
      <c r="C2536" s="1">
        <v>228.44884</v>
      </c>
      <c r="D2536" s="1">
        <v>0.0819826443417265</v>
      </c>
      <c r="E2536" s="2">
        <f t="shared" si="1"/>
        <v>0.05117227648</v>
      </c>
    </row>
    <row r="2537">
      <c r="A2537" s="3">
        <v>44848.625</v>
      </c>
      <c r="B2537" s="1">
        <v>213.32</v>
      </c>
      <c r="C2537" s="1">
        <v>228.63614</v>
      </c>
      <c r="D2537" s="1">
        <v>0.0669891470351101</v>
      </c>
      <c r="E2537" s="2">
        <f t="shared" si="1"/>
        <v>0.05251956297</v>
      </c>
    </row>
    <row r="2538">
      <c r="A2538" s="3">
        <v>44848.666666666664</v>
      </c>
      <c r="B2538" s="1">
        <v>209.36</v>
      </c>
      <c r="C2538" s="1">
        <v>228.08845</v>
      </c>
      <c r="D2538" s="1">
        <v>0.082110470740627</v>
      </c>
      <c r="E2538" s="2">
        <f t="shared" si="1"/>
        <v>0.05500949474</v>
      </c>
    </row>
    <row r="2539">
      <c r="A2539" s="3">
        <v>44848.708333333336</v>
      </c>
      <c r="B2539" s="1">
        <v>200.68</v>
      </c>
      <c r="C2539" s="1">
        <v>227.33224</v>
      </c>
      <c r="D2539" s="1">
        <v>0.117239156223507</v>
      </c>
      <c r="E2539" s="2">
        <f t="shared" si="1"/>
        <v>0.0589977093</v>
      </c>
    </row>
    <row r="2540">
      <c r="A2540" s="3">
        <v>44848.75</v>
      </c>
      <c r="B2540" s="1">
        <v>198.35</v>
      </c>
      <c r="C2540" s="1">
        <v>227.49021</v>
      </c>
      <c r="D2540" s="1">
        <v>0.128094347444665</v>
      </c>
      <c r="E2540" s="2">
        <f t="shared" si="1"/>
        <v>0.06377083191</v>
      </c>
    </row>
    <row r="2541">
      <c r="A2541" s="3">
        <v>44848.791666666664</v>
      </c>
      <c r="B2541" s="1">
        <v>194.93</v>
      </c>
      <c r="C2541" s="1">
        <v>228.55659</v>
      </c>
      <c r="D2541" s="1">
        <v>0.147125882478383</v>
      </c>
      <c r="E2541" s="2">
        <f t="shared" si="1"/>
        <v>0.06960759031</v>
      </c>
    </row>
    <row r="2542">
      <c r="A2542" s="3">
        <v>44848.833333333336</v>
      </c>
      <c r="B2542" s="1">
        <v>198.52</v>
      </c>
      <c r="C2542" s="1">
        <v>230.1577</v>
      </c>
      <c r="D2542" s="1">
        <v>0.137460966980465</v>
      </c>
      <c r="E2542" s="2">
        <f t="shared" si="1"/>
        <v>0.07454873021</v>
      </c>
    </row>
    <row r="2543">
      <c r="A2543" s="3">
        <v>44848.875</v>
      </c>
      <c r="B2543" s="1">
        <v>206.33</v>
      </c>
      <c r="C2543" s="1">
        <v>232.60802</v>
      </c>
      <c r="D2543" s="1">
        <v>0.112971255247347</v>
      </c>
      <c r="E2543" s="2">
        <f t="shared" si="1"/>
        <v>0.07915885978</v>
      </c>
    </row>
    <row r="2544">
      <c r="A2544" s="3">
        <v>44848.916666666664</v>
      </c>
      <c r="B2544" s="1">
        <v>209.95</v>
      </c>
      <c r="C2544" s="1">
        <v>233.72916</v>
      </c>
      <c r="D2544" s="1">
        <v>0.101738097206185</v>
      </c>
      <c r="E2544" s="2">
        <f t="shared" si="1"/>
        <v>0.08285593118</v>
      </c>
    </row>
    <row r="2545">
      <c r="A2545" s="3">
        <v>44848.958333333336</v>
      </c>
      <c r="B2545" s="1">
        <v>215.56</v>
      </c>
      <c r="C2545" s="1">
        <v>232.64886</v>
      </c>
      <c r="D2545" s="1">
        <v>0.0734534439584187</v>
      </c>
      <c r="E2545" s="2">
        <f t="shared" si="1"/>
        <v>0.08471793892</v>
      </c>
    </row>
    <row r="2546">
      <c r="A2546" s="3">
        <v>44849.0</v>
      </c>
      <c r="B2546" s="1">
        <v>219.61</v>
      </c>
      <c r="C2546" s="1">
        <v>228.13775</v>
      </c>
      <c r="D2546" s="1">
        <v>0.0373798286342352</v>
      </c>
      <c r="E2546" s="2">
        <f t="shared" si="1"/>
        <v>0.08379699408</v>
      </c>
    </row>
    <row r="2547">
      <c r="A2547" s="3">
        <v>44849.041666666664</v>
      </c>
      <c r="B2547" s="1">
        <v>220.88</v>
      </c>
      <c r="C2547" s="1">
        <v>224.68724</v>
      </c>
      <c r="D2547" s="1">
        <v>0.0169446204421755</v>
      </c>
      <c r="E2547" s="2">
        <f t="shared" si="1"/>
        <v>0.08439592161</v>
      </c>
    </row>
    <row r="2548">
      <c r="A2548" s="3">
        <v>44849.083333333336</v>
      </c>
      <c r="B2548" s="1">
        <v>218.67</v>
      </c>
      <c r="C2548" s="1">
        <v>218.64643</v>
      </c>
      <c r="D2548" s="1">
        <v>1.07799610540076E-4</v>
      </c>
      <c r="E2548" s="2">
        <f t="shared" si="1"/>
        <v>0.08285058024</v>
      </c>
    </row>
    <row r="2549">
      <c r="A2549" s="3">
        <v>44849.125</v>
      </c>
      <c r="B2549" s="1">
        <v>201.54</v>
      </c>
      <c r="C2549" s="1">
        <v>210.96314</v>
      </c>
      <c r="D2549" s="1">
        <v>0.0446672342855724</v>
      </c>
      <c r="E2549" s="2">
        <f t="shared" si="1"/>
        <v>0.08377467452</v>
      </c>
    </row>
    <row r="2550">
      <c r="A2550" s="3">
        <v>44849.166666666664</v>
      </c>
      <c r="B2550" s="1">
        <v>187.08</v>
      </c>
      <c r="C2550" s="1">
        <v>202.47182</v>
      </c>
      <c r="D2550" s="1">
        <v>0.076019566574746</v>
      </c>
      <c r="E2550" s="2">
        <f t="shared" si="1"/>
        <v>0.08597700271</v>
      </c>
    </row>
    <row r="2551">
      <c r="A2551" s="3">
        <v>44849.208333333336</v>
      </c>
      <c r="B2551" s="1">
        <v>170.49</v>
      </c>
      <c r="C2551" s="1">
        <v>195.13779</v>
      </c>
      <c r="D2551" s="1">
        <v>0.126309670720366</v>
      </c>
      <c r="E2551" s="2">
        <f t="shared" si="1"/>
        <v>0.0903911939</v>
      </c>
    </row>
    <row r="2552">
      <c r="A2552" s="3">
        <v>44849.25</v>
      </c>
      <c r="B2552" s="1">
        <v>167.83</v>
      </c>
      <c r="C2552" s="1">
        <v>189.60068</v>
      </c>
      <c r="D2552" s="1">
        <v>0.11482384978788</v>
      </c>
      <c r="E2552" s="2">
        <f t="shared" si="1"/>
        <v>0.09189921047</v>
      </c>
    </row>
    <row r="2553">
      <c r="A2553" s="3">
        <v>44849.291666666664</v>
      </c>
      <c r="B2553" s="1">
        <v>166.89</v>
      </c>
      <c r="C2553" s="1">
        <v>187.03104</v>
      </c>
      <c r="D2553" s="1">
        <v>0.107688221163717</v>
      </c>
      <c r="E2553" s="2">
        <f t="shared" si="1"/>
        <v>0.09231321288</v>
      </c>
    </row>
    <row r="2554">
      <c r="A2554" s="3">
        <v>44849.333333333336</v>
      </c>
      <c r="B2554" s="1">
        <v>173.69</v>
      </c>
      <c r="C2554" s="1">
        <v>187.98335</v>
      </c>
      <c r="D2554" s="1">
        <v>0.0760351914145588</v>
      </c>
      <c r="E2554" s="2">
        <f t="shared" si="1"/>
        <v>0.0903497645</v>
      </c>
    </row>
    <row r="2555">
      <c r="A2555" s="3">
        <v>44849.375</v>
      </c>
      <c r="B2555" s="1">
        <v>171.83</v>
      </c>
      <c r="C2555" s="1">
        <v>192.71943</v>
      </c>
      <c r="D2555" s="1">
        <v>0.108392962764574</v>
      </c>
      <c r="E2555" s="2">
        <f t="shared" si="1"/>
        <v>0.08891937809</v>
      </c>
    </row>
    <row r="2556">
      <c r="A2556" s="3">
        <v>44849.416666666664</v>
      </c>
      <c r="B2556" s="1">
        <v>171.16</v>
      </c>
      <c r="C2556" s="1">
        <v>200.74907</v>
      </c>
      <c r="D2556" s="1">
        <v>0.147393310464651</v>
      </c>
      <c r="E2556" s="2">
        <f t="shared" si="1"/>
        <v>0.09020124616</v>
      </c>
    </row>
    <row r="2557">
      <c r="A2557" s="3">
        <v>44849.458333333336</v>
      </c>
      <c r="B2557" s="1">
        <v>177.35</v>
      </c>
      <c r="C2557" s="1">
        <v>210.15554</v>
      </c>
      <c r="D2557" s="1">
        <v>0.156101238159127</v>
      </c>
      <c r="E2557" s="2">
        <f t="shared" si="1"/>
        <v>0.09309254821</v>
      </c>
    </row>
    <row r="2558">
      <c r="A2558" s="3">
        <v>44849.5</v>
      </c>
      <c r="B2558" s="1">
        <v>190.78</v>
      </c>
      <c r="C2558" s="1">
        <v>217.60738</v>
      </c>
      <c r="D2558" s="1">
        <v>0.123283410700501</v>
      </c>
      <c r="E2558" s="2">
        <f t="shared" si="1"/>
        <v>0.09467612183</v>
      </c>
    </row>
    <row r="2559">
      <c r="A2559" s="3">
        <v>44849.541666666664</v>
      </c>
      <c r="B2559" s="1">
        <v>193.04</v>
      </c>
      <c r="C2559" s="1">
        <v>222.15143</v>
      </c>
      <c r="D2559" s="1">
        <v>0.131043180770882</v>
      </c>
      <c r="E2559" s="2">
        <f t="shared" si="1"/>
        <v>0.09647314571</v>
      </c>
    </row>
    <row r="2560">
      <c r="A2560" s="3">
        <v>44849.583333333336</v>
      </c>
      <c r="B2560" s="1">
        <v>179.51</v>
      </c>
      <c r="C2560" s="1">
        <v>223.47187</v>
      </c>
      <c r="D2560" s="1">
        <v>0.196722164628595</v>
      </c>
      <c r="E2560" s="2">
        <f t="shared" si="1"/>
        <v>0.1012539591</v>
      </c>
    </row>
    <row r="2561">
      <c r="A2561" s="3">
        <v>44849.625</v>
      </c>
      <c r="B2561" s="1">
        <v>168.34</v>
      </c>
      <c r="C2561" s="1">
        <v>222.8429</v>
      </c>
      <c r="D2561" s="1">
        <v>0.24457992603758</v>
      </c>
      <c r="E2561" s="2">
        <f t="shared" si="1"/>
        <v>0.1086535749</v>
      </c>
    </row>
    <row r="2562">
      <c r="A2562" s="3">
        <v>44849.666666666664</v>
      </c>
      <c r="B2562" s="1">
        <v>165.69</v>
      </c>
      <c r="C2562" s="1">
        <v>221.09315</v>
      </c>
      <c r="D2562" s="1">
        <v>0.250587365551578</v>
      </c>
      <c r="E2562" s="2">
        <f t="shared" si="1"/>
        <v>0.1156734455</v>
      </c>
    </row>
    <row r="2563">
      <c r="A2563" s="3">
        <v>44849.708333333336</v>
      </c>
      <c r="B2563" s="1">
        <v>164.38</v>
      </c>
      <c r="C2563" s="1">
        <v>219.78925</v>
      </c>
      <c r="D2563" s="1">
        <v>0.252101729270198</v>
      </c>
      <c r="E2563" s="2">
        <f t="shared" si="1"/>
        <v>0.1212927193</v>
      </c>
    </row>
    <row r="2564">
      <c r="A2564" s="3">
        <v>44849.75</v>
      </c>
      <c r="B2564" s="1">
        <v>162.7</v>
      </c>
      <c r="C2564" s="1">
        <v>219.96588</v>
      </c>
      <c r="D2564" s="1">
        <v>0.260339830886499</v>
      </c>
      <c r="E2564" s="2">
        <f t="shared" si="1"/>
        <v>0.1268029478</v>
      </c>
    </row>
    <row r="2565">
      <c r="A2565" s="3">
        <v>44849.791666666664</v>
      </c>
      <c r="B2565" s="1">
        <v>175.0</v>
      </c>
      <c r="C2565" s="1">
        <v>221.96795</v>
      </c>
      <c r="D2565" s="1">
        <v>0.211597890596367</v>
      </c>
      <c r="E2565" s="2">
        <f t="shared" si="1"/>
        <v>0.1294892815</v>
      </c>
    </row>
    <row r="2566">
      <c r="A2566" s="3">
        <v>44849.833333333336</v>
      </c>
      <c r="B2566" s="1">
        <v>187.3</v>
      </c>
      <c r="C2566" s="1">
        <v>224.26716</v>
      </c>
      <c r="D2566" s="1">
        <v>0.164835368673683</v>
      </c>
      <c r="E2566" s="2">
        <f t="shared" si="1"/>
        <v>0.1306298816</v>
      </c>
    </row>
    <row r="2567">
      <c r="A2567" s="3">
        <v>44849.875</v>
      </c>
      <c r="B2567" s="1">
        <v>207.49</v>
      </c>
      <c r="C2567" s="1">
        <v>226.57644</v>
      </c>
      <c r="D2567" s="1">
        <v>0.0842384141969923</v>
      </c>
      <c r="E2567" s="2">
        <f t="shared" si="1"/>
        <v>0.1294326799</v>
      </c>
    </row>
    <row r="2568">
      <c r="A2568" s="3">
        <v>44849.916666666664</v>
      </c>
      <c r="B2568" s="1">
        <v>218.94</v>
      </c>
      <c r="C2568" s="1">
        <v>227.48979</v>
      </c>
      <c r="D2568" s="1">
        <v>0.0375831812056268</v>
      </c>
      <c r="E2568" s="2">
        <f t="shared" si="1"/>
        <v>0.1267595584</v>
      </c>
    </row>
    <row r="2569">
      <c r="A2569" s="3">
        <v>44849.958333333336</v>
      </c>
      <c r="B2569" s="1">
        <v>215.47</v>
      </c>
      <c r="C2569" s="1">
        <v>227.66631</v>
      </c>
      <c r="D2569" s="1">
        <v>0.0535709916851553</v>
      </c>
      <c r="E2569" s="2">
        <f t="shared" si="1"/>
        <v>0.1259311228</v>
      </c>
    </row>
    <row r="2570">
      <c r="A2570" s="3">
        <v>44850.0</v>
      </c>
      <c r="B2570" s="1">
        <v>212.84</v>
      </c>
      <c r="C2570" s="1">
        <v>225.33225</v>
      </c>
      <c r="D2570" s="1">
        <v>0.0554392458247764</v>
      </c>
      <c r="E2570" s="2">
        <f t="shared" si="1"/>
        <v>0.1266835986</v>
      </c>
    </row>
    <row r="2571">
      <c r="A2571" s="3">
        <v>44850.041666666664</v>
      </c>
      <c r="B2571" s="1">
        <v>219.22</v>
      </c>
      <c r="C2571" s="1">
        <v>220.05334</v>
      </c>
      <c r="D2571" s="1">
        <v>0.00378699091774745</v>
      </c>
      <c r="E2571" s="2">
        <f t="shared" si="1"/>
        <v>0.126135364</v>
      </c>
    </row>
    <row r="2572">
      <c r="A2572" s="3">
        <v>44850.083333333336</v>
      </c>
      <c r="B2572" s="1">
        <v>214.84</v>
      </c>
      <c r="C2572" s="1">
        <v>212.38843</v>
      </c>
      <c r="D2572" s="1">
        <v>0.0115428604091098</v>
      </c>
      <c r="E2572" s="2">
        <f t="shared" si="1"/>
        <v>0.1266118249</v>
      </c>
    </row>
    <row r="2573">
      <c r="A2573" s="3">
        <v>44850.125</v>
      </c>
      <c r="B2573" s="1">
        <v>206.41</v>
      </c>
      <c r="C2573" s="1">
        <v>203.96001</v>
      </c>
      <c r="D2573" s="1">
        <v>0.0120121096287452</v>
      </c>
      <c r="E2573" s="2">
        <f t="shared" si="1"/>
        <v>0.1252511947</v>
      </c>
    </row>
    <row r="2574">
      <c r="A2574" s="3">
        <v>44850.166666666664</v>
      </c>
      <c r="B2574" s="1">
        <v>201.21</v>
      </c>
      <c r="C2574" s="1">
        <v>195.6464</v>
      </c>
      <c r="D2574" s="1">
        <v>0.0284370169857457</v>
      </c>
      <c r="E2574" s="2">
        <f t="shared" si="1"/>
        <v>0.1232685884</v>
      </c>
    </row>
    <row r="2575">
      <c r="A2575" s="3">
        <v>44850.208333333336</v>
      </c>
      <c r="B2575" s="1">
        <v>199.89</v>
      </c>
      <c r="C2575" s="1">
        <v>189.60835</v>
      </c>
      <c r="D2575" s="1">
        <v>0.0542257237088977</v>
      </c>
      <c r="E2575" s="2">
        <f t="shared" si="1"/>
        <v>0.1202650906</v>
      </c>
    </row>
    <row r="2576">
      <c r="A2576" s="3">
        <v>44850.25</v>
      </c>
      <c r="B2576" s="1">
        <v>197.5</v>
      </c>
      <c r="C2576" s="1">
        <v>185.9013</v>
      </c>
      <c r="D2576" s="1">
        <v>0.0623917100095588</v>
      </c>
      <c r="E2576" s="2">
        <f t="shared" si="1"/>
        <v>0.1180804182</v>
      </c>
    </row>
    <row r="2577">
      <c r="A2577" s="3">
        <v>44850.291666666664</v>
      </c>
      <c r="B2577" s="1">
        <v>196.05</v>
      </c>
      <c r="C2577" s="1">
        <v>185.57933</v>
      </c>
      <c r="D2577" s="1">
        <v>0.056421531428096</v>
      </c>
      <c r="E2577" s="2">
        <f t="shared" si="1"/>
        <v>0.1159443061</v>
      </c>
    </row>
    <row r="2578">
      <c r="A2578" s="3">
        <v>44850.333333333336</v>
      </c>
      <c r="B2578" s="1">
        <v>193.03</v>
      </c>
      <c r="C2578" s="1">
        <v>188.26944</v>
      </c>
      <c r="D2578" s="1">
        <v>0.0252858881398914</v>
      </c>
      <c r="E2578" s="2">
        <f t="shared" si="1"/>
        <v>0.1138297518</v>
      </c>
    </row>
    <row r="2579">
      <c r="A2579" s="3">
        <v>44850.375</v>
      </c>
      <c r="B2579" s="1">
        <v>193.5</v>
      </c>
      <c r="C2579" s="1">
        <v>194.00501</v>
      </c>
      <c r="D2579" s="1">
        <v>0.00260307710610153</v>
      </c>
      <c r="E2579" s="2">
        <f t="shared" si="1"/>
        <v>0.1094218399</v>
      </c>
    </row>
    <row r="2580">
      <c r="A2580" s="3">
        <v>44850.416666666664</v>
      </c>
      <c r="B2580" s="1">
        <v>189.04</v>
      </c>
      <c r="C2580" s="1">
        <v>201.66881</v>
      </c>
      <c r="D2580" s="1">
        <v>0.0626215327992465</v>
      </c>
      <c r="E2580" s="2">
        <f t="shared" si="1"/>
        <v>0.1058896825</v>
      </c>
    </row>
    <row r="2581">
      <c r="A2581" s="3">
        <v>44850.458333333336</v>
      </c>
      <c r="B2581" s="1">
        <v>190.63</v>
      </c>
      <c r="C2581" s="1">
        <v>209.85732</v>
      </c>
      <c r="D2581" s="1">
        <v>0.091620916535101</v>
      </c>
      <c r="E2581" s="2">
        <f t="shared" si="1"/>
        <v>0.1032030024</v>
      </c>
    </row>
    <row r="2582">
      <c r="A2582" s="3">
        <v>44850.5</v>
      </c>
      <c r="B2582" s="1">
        <v>186.85</v>
      </c>
      <c r="C2582" s="1">
        <v>215.66243</v>
      </c>
      <c r="D2582" s="1">
        <v>0.133599672413966</v>
      </c>
      <c r="E2582" s="2">
        <f t="shared" si="1"/>
        <v>0.1036328466</v>
      </c>
    </row>
    <row r="2583">
      <c r="A2583" s="3">
        <v>44850.541666666664</v>
      </c>
      <c r="B2583" s="1">
        <v>188.65</v>
      </c>
      <c r="C2583" s="1">
        <v>218.99133</v>
      </c>
      <c r="D2583" s="1">
        <v>0.138550370921077</v>
      </c>
      <c r="E2583" s="2">
        <f t="shared" si="1"/>
        <v>0.1039456462</v>
      </c>
    </row>
    <row r="2584">
      <c r="A2584" s="3">
        <v>44850.583333333336</v>
      </c>
      <c r="B2584" s="1">
        <v>183.04</v>
      </c>
      <c r="C2584" s="1">
        <v>219.80955</v>
      </c>
      <c r="D2584" s="1">
        <v>0.167279128682079</v>
      </c>
      <c r="E2584" s="2">
        <f t="shared" si="1"/>
        <v>0.1027188531</v>
      </c>
    </row>
    <row r="2585">
      <c r="A2585" s="3">
        <v>44850.625</v>
      </c>
      <c r="B2585" s="1">
        <v>181.81</v>
      </c>
      <c r="C2585" s="1">
        <v>219.55901</v>
      </c>
      <c r="D2585" s="1">
        <v>0.171931044870351</v>
      </c>
      <c r="E2585" s="2">
        <f t="shared" si="1"/>
        <v>0.09969181635</v>
      </c>
    </row>
    <row r="2586">
      <c r="A2586" s="3">
        <v>44850.666666666664</v>
      </c>
      <c r="B2586" s="1">
        <v>179.47</v>
      </c>
      <c r="C2586" s="1">
        <v>218.59668</v>
      </c>
      <c r="D2586" s="1">
        <v>0.178990275607113</v>
      </c>
      <c r="E2586" s="2">
        <f t="shared" si="1"/>
        <v>0.09670860427</v>
      </c>
    </row>
    <row r="2587">
      <c r="A2587" s="3">
        <v>44850.708333333336</v>
      </c>
      <c r="B2587" s="1">
        <v>182.07</v>
      </c>
      <c r="C2587" s="1">
        <v>217.88285</v>
      </c>
      <c r="D2587" s="1">
        <v>0.164367457099078</v>
      </c>
      <c r="E2587" s="2">
        <f t="shared" si="1"/>
        <v>0.0930530096</v>
      </c>
    </row>
    <row r="2588">
      <c r="A2588" s="3">
        <v>44850.75</v>
      </c>
      <c r="B2588" s="1">
        <v>185.31</v>
      </c>
      <c r="C2588" s="1">
        <v>218.46054</v>
      </c>
      <c r="D2588" s="1">
        <v>0.151746123121365</v>
      </c>
      <c r="E2588" s="2">
        <f t="shared" si="1"/>
        <v>0.08852827177</v>
      </c>
    </row>
    <row r="2589">
      <c r="A2589" s="3">
        <v>44850.791666666664</v>
      </c>
      <c r="B2589" s="1">
        <v>189.56</v>
      </c>
      <c r="C2589" s="1">
        <v>220.40207</v>
      </c>
      <c r="D2589" s="1">
        <v>0.139935482457129</v>
      </c>
      <c r="E2589" s="2">
        <f t="shared" si="1"/>
        <v>0.0855423381</v>
      </c>
    </row>
    <row r="2590">
      <c r="A2590" s="3">
        <v>44850.833333333336</v>
      </c>
      <c r="B2590" s="1">
        <v>200.48</v>
      </c>
      <c r="C2590" s="1">
        <v>222.89475</v>
      </c>
      <c r="D2590" s="1">
        <v>0.100562036566585</v>
      </c>
      <c r="E2590" s="2">
        <f t="shared" si="1"/>
        <v>0.0828642826</v>
      </c>
    </row>
    <row r="2591">
      <c r="A2591" s="3">
        <v>44850.875</v>
      </c>
      <c r="B2591" s="1">
        <v>218.16</v>
      </c>
      <c r="C2591" s="1">
        <v>225.54761</v>
      </c>
      <c r="D2591" s="1">
        <v>0.032754104554688</v>
      </c>
      <c r="E2591" s="2">
        <f t="shared" si="1"/>
        <v>0.08071910303</v>
      </c>
    </row>
    <row r="2592">
      <c r="A2592" s="3">
        <v>44850.916666666664</v>
      </c>
      <c r="B2592" s="1">
        <v>224.99</v>
      </c>
      <c r="C2592" s="1">
        <v>226.4026</v>
      </c>
      <c r="D2592" s="1">
        <v>0.00623932764023026</v>
      </c>
      <c r="E2592" s="2">
        <f t="shared" si="1"/>
        <v>0.07941310913</v>
      </c>
    </row>
    <row r="2593">
      <c r="A2593" s="3">
        <v>44850.958333333336</v>
      </c>
      <c r="B2593" s="1">
        <v>219.46</v>
      </c>
      <c r="C2593" s="1">
        <v>225.96213</v>
      </c>
      <c r="D2593" s="1">
        <v>0.0287753084997029</v>
      </c>
      <c r="E2593" s="2">
        <f t="shared" si="1"/>
        <v>0.07837995566</v>
      </c>
    </row>
    <row r="2594">
      <c r="A2594" s="3">
        <v>44851.0</v>
      </c>
      <c r="B2594" s="1">
        <v>221.22</v>
      </c>
      <c r="C2594" s="1">
        <v>228.65138</v>
      </c>
      <c r="D2594" s="1">
        <v>0.0325009190847655</v>
      </c>
      <c r="E2594" s="2">
        <f t="shared" si="1"/>
        <v>0.07742419205</v>
      </c>
    </row>
    <row r="2595">
      <c r="A2595" s="3">
        <v>44851.041666666664</v>
      </c>
      <c r="B2595" s="1">
        <v>225.68</v>
      </c>
      <c r="C2595" s="1">
        <v>222.63396</v>
      </c>
      <c r="D2595" s="1">
        <v>0.0136818300316807</v>
      </c>
      <c r="E2595" s="2">
        <f t="shared" si="1"/>
        <v>0.07783647701</v>
      </c>
    </row>
    <row r="2596">
      <c r="A2596" s="3">
        <v>44851.083333333336</v>
      </c>
      <c r="B2596" s="1">
        <v>227.4</v>
      </c>
      <c r="C2596" s="1">
        <v>215.23878</v>
      </c>
      <c r="D2596" s="1">
        <v>0.0565010636094481</v>
      </c>
      <c r="E2596" s="2">
        <f t="shared" si="1"/>
        <v>0.07970973548</v>
      </c>
    </row>
    <row r="2597">
      <c r="A2597" s="3">
        <v>44851.125</v>
      </c>
      <c r="B2597" s="1">
        <v>215.21</v>
      </c>
      <c r="C2597" s="1">
        <v>207.73004</v>
      </c>
      <c r="D2597" s="1">
        <v>0.0360080804875404</v>
      </c>
      <c r="E2597" s="2">
        <f t="shared" si="1"/>
        <v>0.0807095676</v>
      </c>
    </row>
    <row r="2598">
      <c r="A2598" s="3">
        <v>44851.166666666664</v>
      </c>
      <c r="B2598" s="1">
        <v>202.92</v>
      </c>
      <c r="C2598" s="1">
        <v>201.91437</v>
      </c>
      <c r="D2598" s="1">
        <v>0.00498047761533761</v>
      </c>
      <c r="E2598" s="2">
        <f t="shared" si="1"/>
        <v>0.07973221179</v>
      </c>
    </row>
    <row r="2599">
      <c r="A2599" s="3">
        <v>44851.208333333336</v>
      </c>
      <c r="B2599" s="1">
        <v>199.28</v>
      </c>
      <c r="C2599" s="1">
        <v>199.89749</v>
      </c>
      <c r="D2599" s="1">
        <v>0.00308903328400973</v>
      </c>
      <c r="E2599" s="2">
        <f t="shared" si="1"/>
        <v>0.07760151636</v>
      </c>
    </row>
    <row r="2600">
      <c r="A2600" s="3">
        <v>44851.25</v>
      </c>
      <c r="B2600" s="1">
        <v>195.98</v>
      </c>
      <c r="C2600" s="1">
        <v>200.38595</v>
      </c>
      <c r="D2600" s="1">
        <v>0.0219873199692893</v>
      </c>
      <c r="E2600" s="2">
        <f t="shared" si="1"/>
        <v>0.07591800011</v>
      </c>
    </row>
    <row r="2601">
      <c r="A2601" s="3">
        <v>44851.291666666664</v>
      </c>
      <c r="B2601" s="1">
        <v>191.12</v>
      </c>
      <c r="C2601" s="1">
        <v>203.22401</v>
      </c>
      <c r="D2601" s="1">
        <v>0.0595599407766827</v>
      </c>
      <c r="E2601" s="2">
        <f t="shared" si="1"/>
        <v>0.07604876716</v>
      </c>
    </row>
    <row r="2602">
      <c r="A2602" s="3">
        <v>44851.333333333336</v>
      </c>
      <c r="B2602" s="1">
        <v>197.09</v>
      </c>
      <c r="C2602" s="1">
        <v>206.88222</v>
      </c>
      <c r="D2602" s="1">
        <v>0.0473323420446667</v>
      </c>
      <c r="E2602" s="2">
        <f t="shared" si="1"/>
        <v>0.07696736941</v>
      </c>
    </row>
    <row r="2603">
      <c r="A2603" s="3">
        <v>44851.375</v>
      </c>
      <c r="B2603" s="1">
        <v>203.48</v>
      </c>
      <c r="C2603" s="1">
        <v>211.74462</v>
      </c>
      <c r="D2603" s="1">
        <v>0.0390310743196214</v>
      </c>
      <c r="E2603" s="2">
        <f t="shared" si="1"/>
        <v>0.07848520262</v>
      </c>
    </row>
    <row r="2604">
      <c r="A2604" s="3">
        <v>44851.416666666664</v>
      </c>
      <c r="B2604" s="1">
        <v>213.5</v>
      </c>
      <c r="C2604" s="1">
        <v>215.57465</v>
      </c>
      <c r="D2604" s="1">
        <v>0.00962381244733548</v>
      </c>
      <c r="E2604" s="2">
        <f t="shared" si="1"/>
        <v>0.07627696428</v>
      </c>
    </row>
    <row r="2605">
      <c r="A2605" s="3">
        <v>44851.458333333336</v>
      </c>
      <c r="B2605" s="1">
        <v>228.17</v>
      </c>
      <c r="C2605" s="1">
        <v>219.35535</v>
      </c>
      <c r="D2605" s="1">
        <v>0.04018434015856</v>
      </c>
      <c r="E2605" s="2">
        <f t="shared" si="1"/>
        <v>0.07413377359</v>
      </c>
    </row>
    <row r="2606">
      <c r="A2606" s="3">
        <v>44851.5</v>
      </c>
      <c r="B2606" s="1">
        <v>236.06</v>
      </c>
      <c r="C2606" s="1">
        <v>221.26021</v>
      </c>
      <c r="D2606" s="1">
        <v>0.0668886195127447</v>
      </c>
      <c r="E2606" s="2">
        <f t="shared" si="1"/>
        <v>0.07135414639</v>
      </c>
    </row>
    <row r="2607">
      <c r="A2607" s="3">
        <v>44851.541666666664</v>
      </c>
      <c r="B2607" s="1">
        <v>235.27</v>
      </c>
      <c r="C2607" s="1">
        <v>222.44344</v>
      </c>
      <c r="D2607" s="1">
        <v>0.0576621185142614</v>
      </c>
      <c r="E2607" s="2">
        <f t="shared" si="1"/>
        <v>0.06798380254</v>
      </c>
    </row>
    <row r="2608">
      <c r="A2608" s="3">
        <v>44851.583333333336</v>
      </c>
      <c r="B2608" s="1">
        <v>237.15</v>
      </c>
      <c r="C2608" s="1">
        <v>223.27089</v>
      </c>
      <c r="D2608" s="1">
        <v>0.062162649147858</v>
      </c>
      <c r="E2608" s="2">
        <f t="shared" si="1"/>
        <v>0.06360394923</v>
      </c>
    </row>
    <row r="2609">
      <c r="A2609" s="3">
        <v>44851.625</v>
      </c>
      <c r="B2609" s="1">
        <v>239.47</v>
      </c>
      <c r="C2609" s="1">
        <v>224.15936</v>
      </c>
      <c r="D2609" s="1">
        <v>0.0683024790934449</v>
      </c>
      <c r="E2609" s="2">
        <f t="shared" si="1"/>
        <v>0.05928609232</v>
      </c>
    </row>
    <row r="2610">
      <c r="A2610" s="3">
        <v>44851.666666666664</v>
      </c>
      <c r="B2610" s="1">
        <v>235.91</v>
      </c>
      <c r="C2610" s="1">
        <v>225.00827</v>
      </c>
      <c r="D2610" s="1">
        <v>0.0484503525137097</v>
      </c>
      <c r="E2610" s="2">
        <f t="shared" si="1"/>
        <v>0.05384692886</v>
      </c>
    </row>
    <row r="2611">
      <c r="A2611" s="3">
        <v>44851.708333333336</v>
      </c>
      <c r="B2611" s="1">
        <v>234.76</v>
      </c>
      <c r="C2611" s="1">
        <v>225.91707</v>
      </c>
      <c r="D2611" s="1">
        <v>0.0391423720217334</v>
      </c>
      <c r="E2611" s="2">
        <f t="shared" si="1"/>
        <v>0.04862921698</v>
      </c>
    </row>
    <row r="2612">
      <c r="A2612" s="3">
        <v>44851.75</v>
      </c>
      <c r="B2612" s="1">
        <v>233.08</v>
      </c>
      <c r="C2612" s="1">
        <v>227.04061</v>
      </c>
      <c r="D2612" s="1">
        <v>0.0266004834994057</v>
      </c>
      <c r="E2612" s="2">
        <f t="shared" si="1"/>
        <v>0.04341481533</v>
      </c>
    </row>
    <row r="2613">
      <c r="A2613" s="3">
        <v>44851.791666666664</v>
      </c>
      <c r="B2613" s="1">
        <v>233.19</v>
      </c>
      <c r="C2613" s="1">
        <v>228.97927</v>
      </c>
      <c r="D2613" s="1">
        <v>0.0183891319070061</v>
      </c>
      <c r="E2613" s="2">
        <f t="shared" si="1"/>
        <v>0.03835038405</v>
      </c>
    </row>
    <row r="2614">
      <c r="A2614" s="3">
        <v>44851.833333333336</v>
      </c>
      <c r="B2614" s="1">
        <v>231.58</v>
      </c>
      <c r="C2614" s="1">
        <v>231.43622</v>
      </c>
      <c r="D2614" s="1">
        <v>6.21251072973888E-4</v>
      </c>
      <c r="E2614" s="2">
        <f t="shared" si="1"/>
        <v>0.03418618466</v>
      </c>
    </row>
    <row r="2615">
      <c r="A2615" s="3">
        <v>44851.875</v>
      </c>
      <c r="B2615" s="1">
        <v>228.53</v>
      </c>
      <c r="C2615" s="1">
        <v>233.73526</v>
      </c>
      <c r="D2615" s="1">
        <v>0.0222698962920699</v>
      </c>
      <c r="E2615" s="2">
        <f t="shared" si="1"/>
        <v>0.03374934265</v>
      </c>
    </row>
    <row r="2616">
      <c r="A2616" s="3">
        <v>44851.916666666664</v>
      </c>
      <c r="B2616" s="1">
        <v>216.66</v>
      </c>
      <c r="C2616" s="1">
        <v>234.26562</v>
      </c>
      <c r="D2616" s="1">
        <v>0.0751523847161184</v>
      </c>
      <c r="E2616" s="2">
        <f t="shared" si="1"/>
        <v>0.03662072003</v>
      </c>
    </row>
    <row r="2617">
      <c r="A2617" s="3">
        <v>44851.958333333336</v>
      </c>
      <c r="B2617" s="1">
        <v>216.37</v>
      </c>
      <c r="C2617" s="1">
        <v>233.04313</v>
      </c>
      <c r="D2617" s="1">
        <v>0.0715452543055012</v>
      </c>
      <c r="E2617" s="2">
        <f t="shared" si="1"/>
        <v>0.0384028011</v>
      </c>
    </row>
    <row r="2618">
      <c r="A2618" s="3">
        <v>44852.0</v>
      </c>
      <c r="B2618" s="1">
        <v>223.74</v>
      </c>
      <c r="C2618" s="1">
        <v>229.00471</v>
      </c>
      <c r="D2618" s="1">
        <v>0.0229895271586334</v>
      </c>
      <c r="E2618" s="2">
        <f t="shared" si="1"/>
        <v>0.0380064931</v>
      </c>
    </row>
    <row r="2619">
      <c r="A2619" s="3">
        <v>44852.041666666664</v>
      </c>
      <c r="B2619" s="1">
        <v>227.64</v>
      </c>
      <c r="C2619" s="1">
        <v>219.94548</v>
      </c>
      <c r="D2619" s="1">
        <v>0.0349837605210163</v>
      </c>
      <c r="E2619" s="2">
        <f t="shared" si="1"/>
        <v>0.03889407354</v>
      </c>
    </row>
    <row r="2620">
      <c r="A2620" s="3">
        <v>44852.083333333336</v>
      </c>
      <c r="B2620" s="1">
        <v>224.05</v>
      </c>
      <c r="C2620" s="1">
        <v>208.41507</v>
      </c>
      <c r="D2620" s="1">
        <v>0.0750182316470686</v>
      </c>
      <c r="E2620" s="2">
        <f t="shared" si="1"/>
        <v>0.03966562221</v>
      </c>
    </row>
    <row r="2621">
      <c r="A2621" s="3">
        <v>44852.125</v>
      </c>
      <c r="B2621" s="1">
        <v>206.62</v>
      </c>
      <c r="C2621" s="1">
        <v>197.06735</v>
      </c>
      <c r="D2621" s="1">
        <v>0.0484740369218949</v>
      </c>
      <c r="E2621" s="2">
        <f t="shared" si="1"/>
        <v>0.04018503706</v>
      </c>
    </row>
    <row r="2622">
      <c r="A2622" s="3">
        <v>44852.166666666664</v>
      </c>
      <c r="B2622" s="1">
        <v>192.38</v>
      </c>
      <c r="C2622" s="1">
        <v>187.12159</v>
      </c>
      <c r="D2622" s="1">
        <v>0.0281015675422595</v>
      </c>
      <c r="E2622" s="2">
        <f t="shared" si="1"/>
        <v>0.04114841581</v>
      </c>
    </row>
    <row r="2623">
      <c r="A2623" s="3">
        <v>44852.208333333336</v>
      </c>
      <c r="B2623" s="1">
        <v>189.97</v>
      </c>
      <c r="C2623" s="1">
        <v>181.52726</v>
      </c>
      <c r="D2623" s="1">
        <v>0.0465094884371635</v>
      </c>
      <c r="E2623" s="2">
        <f t="shared" si="1"/>
        <v>0.04295760144</v>
      </c>
    </row>
    <row r="2624">
      <c r="A2624" s="3">
        <v>44852.25</v>
      </c>
      <c r="B2624" s="1">
        <v>184.12</v>
      </c>
      <c r="C2624" s="1">
        <v>179.72744</v>
      </c>
      <c r="D2624" s="1">
        <v>0.0244401188822363</v>
      </c>
      <c r="E2624" s="2">
        <f t="shared" si="1"/>
        <v>0.04305980139</v>
      </c>
    </row>
    <row r="2625">
      <c r="A2625" s="3">
        <v>44852.291666666664</v>
      </c>
      <c r="B2625" s="1">
        <v>185.5</v>
      </c>
      <c r="C2625" s="1">
        <v>182.76358</v>
      </c>
      <c r="D2625" s="1">
        <v>0.0149724578605869</v>
      </c>
      <c r="E2625" s="2">
        <f t="shared" si="1"/>
        <v>0.04120198961</v>
      </c>
    </row>
    <row r="2626">
      <c r="A2626" s="3">
        <v>44852.333333333336</v>
      </c>
      <c r="B2626" s="1">
        <v>182.9</v>
      </c>
      <c r="C2626" s="1">
        <v>188.91038</v>
      </c>
      <c r="D2626" s="1">
        <v>0.0318160389069144</v>
      </c>
      <c r="E2626" s="2">
        <f t="shared" si="1"/>
        <v>0.04055547698</v>
      </c>
    </row>
    <row r="2627">
      <c r="A2627" s="3">
        <v>44852.375</v>
      </c>
      <c r="B2627" s="1">
        <v>183.44</v>
      </c>
      <c r="C2627" s="1">
        <v>197.51924</v>
      </c>
      <c r="D2627" s="1">
        <v>0.07128034717023</v>
      </c>
      <c r="E2627" s="2">
        <f t="shared" si="1"/>
        <v>0.04189919668</v>
      </c>
    </row>
    <row r="2628">
      <c r="A2628" s="3">
        <v>44852.416666666664</v>
      </c>
      <c r="B2628" s="1">
        <v>183.1</v>
      </c>
      <c r="C2628" s="1">
        <v>206.28204</v>
      </c>
      <c r="D2628" s="1">
        <v>0.112380311926331</v>
      </c>
      <c r="E2628" s="2">
        <f t="shared" si="1"/>
        <v>0.04618071749</v>
      </c>
    </row>
    <row r="2629">
      <c r="A2629" s="3">
        <v>44852.458333333336</v>
      </c>
      <c r="B2629" s="1">
        <v>196.26</v>
      </c>
      <c r="C2629" s="1">
        <v>213.96815</v>
      </c>
      <c r="D2629" s="1">
        <v>0.0827606819052275</v>
      </c>
      <c r="E2629" s="2">
        <f t="shared" si="1"/>
        <v>0.04795473173</v>
      </c>
    </row>
    <row r="2630">
      <c r="A2630" s="3">
        <v>44852.5</v>
      </c>
      <c r="B2630" s="1">
        <v>199.39</v>
      </c>
      <c r="C2630" s="1">
        <v>217.94557</v>
      </c>
      <c r="D2630" s="1">
        <v>0.0851385508776343</v>
      </c>
      <c r="E2630" s="2">
        <f t="shared" si="1"/>
        <v>0.04871514554</v>
      </c>
    </row>
    <row r="2631">
      <c r="A2631" s="3">
        <v>44852.541666666664</v>
      </c>
      <c r="B2631" s="1">
        <v>193.28</v>
      </c>
      <c r="C2631" s="1">
        <v>219.61578</v>
      </c>
      <c r="D2631" s="1">
        <v>0.119917521409436</v>
      </c>
      <c r="E2631" s="2">
        <f t="shared" si="1"/>
        <v>0.05130912066</v>
      </c>
    </row>
    <row r="2632">
      <c r="A2632" s="3">
        <v>44852.583333333336</v>
      </c>
      <c r="B2632" s="1">
        <v>198.55</v>
      </c>
      <c r="C2632" s="1">
        <v>219.84321</v>
      </c>
      <c r="D2632" s="1">
        <v>0.096856345938544</v>
      </c>
      <c r="E2632" s="2">
        <f t="shared" si="1"/>
        <v>0.05275469136</v>
      </c>
    </row>
    <row r="2633">
      <c r="A2633" s="3">
        <v>44852.625</v>
      </c>
      <c r="B2633" s="1">
        <v>205.31</v>
      </c>
      <c r="C2633" s="1">
        <v>220.11623</v>
      </c>
      <c r="D2633" s="1">
        <v>0.0672655078637318</v>
      </c>
      <c r="E2633" s="2">
        <f t="shared" si="1"/>
        <v>0.05271148422</v>
      </c>
    </row>
    <row r="2634">
      <c r="A2634" s="3">
        <v>44852.666666666664</v>
      </c>
      <c r="B2634" s="1">
        <v>207.39</v>
      </c>
      <c r="C2634" s="1">
        <v>220.02834</v>
      </c>
      <c r="D2634" s="1">
        <v>0.0574396007350689</v>
      </c>
      <c r="E2634" s="2">
        <f t="shared" si="1"/>
        <v>0.05308603623</v>
      </c>
    </row>
    <row r="2635">
      <c r="A2635" s="3">
        <v>44852.708333333336</v>
      </c>
      <c r="B2635" s="1">
        <v>198.32</v>
      </c>
      <c r="C2635" s="1">
        <v>219.66633</v>
      </c>
      <c r="D2635" s="1">
        <v>0.0971761580393317</v>
      </c>
      <c r="E2635" s="2">
        <f t="shared" si="1"/>
        <v>0.05550411065</v>
      </c>
    </row>
    <row r="2636">
      <c r="A2636" s="3">
        <v>44852.75</v>
      </c>
      <c r="B2636" s="1">
        <v>190.8</v>
      </c>
      <c r="C2636" s="1">
        <v>220.38169</v>
      </c>
      <c r="D2636" s="1">
        <v>0.134229345459688</v>
      </c>
      <c r="E2636" s="2">
        <f t="shared" si="1"/>
        <v>0.05998864656</v>
      </c>
    </row>
    <row r="2637">
      <c r="A2637" s="3">
        <v>44852.791666666664</v>
      </c>
      <c r="B2637" s="1">
        <v>189.33</v>
      </c>
      <c r="C2637" s="1">
        <v>221.86869</v>
      </c>
      <c r="D2637" s="1">
        <v>0.14665742155867</v>
      </c>
      <c r="E2637" s="2">
        <f t="shared" si="1"/>
        <v>0.06533315863</v>
      </c>
    </row>
    <row r="2638">
      <c r="A2638" s="3">
        <v>44852.833333333336</v>
      </c>
      <c r="B2638" s="1">
        <v>197.13</v>
      </c>
      <c r="C2638" s="1">
        <v>224.1602</v>
      </c>
      <c r="D2638" s="1">
        <v>0.120584296409442</v>
      </c>
      <c r="E2638" s="2">
        <f t="shared" si="1"/>
        <v>0.07033161885</v>
      </c>
    </row>
    <row r="2639">
      <c r="A2639" s="3">
        <v>44852.875</v>
      </c>
      <c r="B2639" s="1">
        <v>206.04</v>
      </c>
      <c r="C2639" s="1">
        <v>227.24112</v>
      </c>
      <c r="D2639" s="1">
        <v>0.0932979031259835</v>
      </c>
      <c r="E2639" s="2">
        <f t="shared" si="1"/>
        <v>0.07329111914</v>
      </c>
    </row>
    <row r="2640">
      <c r="A2640" s="3">
        <v>44852.916666666664</v>
      </c>
      <c r="B2640" s="1">
        <v>207.61</v>
      </c>
      <c r="C2640" s="1">
        <v>228.33127</v>
      </c>
      <c r="D2640" s="1">
        <v>0.0907509076614866</v>
      </c>
      <c r="E2640" s="2">
        <f t="shared" si="1"/>
        <v>0.07394105759</v>
      </c>
    </row>
    <row r="2641">
      <c r="A2641" s="3">
        <v>44852.958333333336</v>
      </c>
      <c r="B2641" s="1">
        <v>206.27</v>
      </c>
      <c r="C2641" s="1">
        <v>227.1228</v>
      </c>
      <c r="D2641" s="1">
        <v>0.0918128871253788</v>
      </c>
      <c r="E2641" s="2">
        <f t="shared" si="1"/>
        <v>0.0747855423</v>
      </c>
    </row>
    <row r="2642">
      <c r="A2642" s="3">
        <v>44853.0</v>
      </c>
      <c r="B2642" s="1">
        <v>216.02</v>
      </c>
      <c r="C2642" s="1">
        <v>210.53217</v>
      </c>
      <c r="D2642" s="1">
        <v>0.0260664676567006</v>
      </c>
      <c r="E2642" s="2">
        <f t="shared" si="1"/>
        <v>0.07491374815</v>
      </c>
    </row>
    <row r="2643">
      <c r="A2643" s="3">
        <v>44853.041666666664</v>
      </c>
      <c r="B2643" s="1">
        <v>225.17</v>
      </c>
      <c r="C2643" s="1">
        <v>208.31644</v>
      </c>
      <c r="D2643" s="1">
        <v>0.0809036483150345</v>
      </c>
      <c r="E2643" s="2">
        <f t="shared" si="1"/>
        <v>0.07682707681</v>
      </c>
    </row>
    <row r="2644">
      <c r="A2644" s="3">
        <v>44853.083333333336</v>
      </c>
      <c r="B2644" s="1">
        <v>220.03</v>
      </c>
      <c r="C2644" s="1">
        <v>202.9351</v>
      </c>
      <c r="D2644" s="1">
        <v>0.0842382613948991</v>
      </c>
      <c r="E2644" s="2">
        <f t="shared" si="1"/>
        <v>0.07721124471</v>
      </c>
    </row>
    <row r="2645">
      <c r="A2645" s="3">
        <v>44853.125</v>
      </c>
      <c r="B2645" s="1">
        <v>200.66</v>
      </c>
      <c r="C2645" s="1">
        <v>196.67614</v>
      </c>
      <c r="D2645" s="1">
        <v>0.0202559395359294</v>
      </c>
      <c r="E2645" s="2">
        <f t="shared" si="1"/>
        <v>0.07603549066</v>
      </c>
    </row>
    <row r="2646">
      <c r="A2646" s="3">
        <v>44853.166666666664</v>
      </c>
      <c r="B2646" s="1">
        <v>186.53</v>
      </c>
      <c r="C2646" s="1">
        <v>189.14435</v>
      </c>
      <c r="D2646" s="1">
        <v>0.0138219830515688</v>
      </c>
      <c r="E2646" s="2">
        <f t="shared" si="1"/>
        <v>0.07544050797</v>
      </c>
    </row>
    <row r="2647">
      <c r="A2647" s="3">
        <v>44853.208333333336</v>
      </c>
      <c r="B2647" s="1">
        <v>187.2</v>
      </c>
      <c r="C2647" s="1">
        <v>182.14842</v>
      </c>
      <c r="D2647" s="1">
        <v>0.0277333176977324</v>
      </c>
      <c r="E2647" s="2">
        <f t="shared" si="1"/>
        <v>0.07465816752</v>
      </c>
    </row>
    <row r="2648">
      <c r="A2648" s="3">
        <v>44853.25</v>
      </c>
      <c r="B2648" s="1">
        <v>179.92</v>
      </c>
      <c r="C2648" s="1">
        <v>176.2881</v>
      </c>
      <c r="D2648" s="1">
        <v>0.0206020712685655</v>
      </c>
      <c r="E2648" s="2">
        <f t="shared" si="1"/>
        <v>0.07449824887</v>
      </c>
    </row>
    <row r="2649">
      <c r="A2649" s="3">
        <v>44853.291666666664</v>
      </c>
      <c r="B2649" s="1">
        <v>179.94</v>
      </c>
      <c r="C2649" s="1">
        <v>173.03596</v>
      </c>
      <c r="D2649" s="1">
        <v>0.0398994521138843</v>
      </c>
      <c r="E2649" s="2">
        <f t="shared" si="1"/>
        <v>0.07553687363</v>
      </c>
    </row>
    <row r="2650">
      <c r="A2650" s="3">
        <v>44853.333333333336</v>
      </c>
      <c r="B2650" s="1">
        <v>175.68</v>
      </c>
      <c r="C2650" s="1">
        <v>172.67037</v>
      </c>
      <c r="D2650" s="1">
        <v>0.0174299157406103</v>
      </c>
      <c r="E2650" s="2">
        <f t="shared" si="1"/>
        <v>0.07493745183</v>
      </c>
    </row>
    <row r="2651">
      <c r="A2651" s="3">
        <v>44853.375</v>
      </c>
      <c r="B2651" s="1">
        <v>183.88</v>
      </c>
      <c r="C2651" s="1">
        <v>175.51985</v>
      </c>
      <c r="D2651" s="1">
        <v>0.0476307950354333</v>
      </c>
      <c r="E2651" s="2">
        <f t="shared" si="1"/>
        <v>0.07395205383</v>
      </c>
    </row>
    <row r="2652">
      <c r="A2652" s="3">
        <v>44853.416666666664</v>
      </c>
      <c r="B2652" s="1">
        <v>194.03</v>
      </c>
      <c r="C2652" s="1">
        <v>182.1204</v>
      </c>
      <c r="D2652" s="1">
        <v>0.0653941019237823</v>
      </c>
      <c r="E2652" s="2">
        <f t="shared" si="1"/>
        <v>0.07199429508</v>
      </c>
    </row>
    <row r="2653">
      <c r="A2653" s="3">
        <v>44853.458333333336</v>
      </c>
      <c r="B2653" s="1">
        <v>211.13</v>
      </c>
      <c r="C2653" s="1">
        <v>189.83359</v>
      </c>
      <c r="D2653" s="1">
        <v>0.112184624438699</v>
      </c>
      <c r="E2653" s="2">
        <f t="shared" si="1"/>
        <v>0.07322029268</v>
      </c>
    </row>
    <row r="2654">
      <c r="A2654" s="3">
        <v>44853.5</v>
      </c>
      <c r="B2654" s="1">
        <v>214.52</v>
      </c>
      <c r="C2654" s="1">
        <v>196.34876</v>
      </c>
      <c r="D2654" s="1">
        <v>0.0925457334184336</v>
      </c>
      <c r="E2654" s="2">
        <f t="shared" si="1"/>
        <v>0.07352892529</v>
      </c>
    </row>
    <row r="2655">
      <c r="A2655" s="3">
        <v>44853.541666666664</v>
      </c>
      <c r="B2655" s="1">
        <v>215.14</v>
      </c>
      <c r="C2655" s="1">
        <v>201.20862</v>
      </c>
      <c r="D2655" s="1">
        <v>0.0692384849118292</v>
      </c>
      <c r="E2655" s="2">
        <f t="shared" si="1"/>
        <v>0.07141729877</v>
      </c>
    </row>
    <row r="2656">
      <c r="A2656" s="3">
        <v>44853.583333333336</v>
      </c>
      <c r="B2656" s="1">
        <v>198.17</v>
      </c>
      <c r="C2656" s="1">
        <v>202.38935</v>
      </c>
      <c r="D2656" s="1">
        <v>0.0208476878847628</v>
      </c>
      <c r="E2656" s="2">
        <f t="shared" si="1"/>
        <v>0.06825027135</v>
      </c>
    </row>
    <row r="2657">
      <c r="A2657" s="3">
        <v>44853.625</v>
      </c>
      <c r="B2657" s="1">
        <v>182.32</v>
      </c>
      <c r="C2657" s="1">
        <v>202.12287</v>
      </c>
      <c r="D2657" s="1">
        <v>0.0979744152653285</v>
      </c>
      <c r="E2657" s="2">
        <f t="shared" si="1"/>
        <v>0.06952980916</v>
      </c>
    </row>
    <row r="2658">
      <c r="A2658" s="3">
        <v>44853.666666666664</v>
      </c>
      <c r="B2658" s="1">
        <v>179.39</v>
      </c>
      <c r="C2658" s="1">
        <v>201.00017</v>
      </c>
      <c r="D2658" s="1">
        <v>0.107513192650533</v>
      </c>
      <c r="E2658" s="2">
        <f t="shared" si="1"/>
        <v>0.07161620882</v>
      </c>
    </row>
    <row r="2659">
      <c r="A2659" s="3">
        <v>44853.708333333336</v>
      </c>
      <c r="B2659" s="1">
        <v>180.42</v>
      </c>
      <c r="C2659" s="1">
        <v>200.21698</v>
      </c>
      <c r="D2659" s="1">
        <v>0.0988776276617498</v>
      </c>
      <c r="E2659" s="2">
        <f t="shared" si="1"/>
        <v>0.07168710339</v>
      </c>
    </row>
    <row r="2660">
      <c r="A2660" s="3">
        <v>44853.75</v>
      </c>
      <c r="B2660" s="1">
        <v>179.33</v>
      </c>
      <c r="C2660" s="1">
        <v>200.81076</v>
      </c>
      <c r="D2660" s="1">
        <v>0.106970164347766</v>
      </c>
      <c r="E2660" s="2">
        <f t="shared" si="1"/>
        <v>0.07055130417</v>
      </c>
    </row>
    <row r="2661">
      <c r="A2661" s="3">
        <v>44853.791666666664</v>
      </c>
      <c r="B2661" s="1">
        <v>185.29</v>
      </c>
      <c r="C2661" s="1">
        <v>202.84313</v>
      </c>
      <c r="D2661" s="1">
        <v>0.0865354917368905</v>
      </c>
      <c r="E2661" s="2">
        <f t="shared" si="1"/>
        <v>0.06804622377</v>
      </c>
    </row>
    <row r="2662">
      <c r="A2662" s="3">
        <v>44853.833333333336</v>
      </c>
      <c r="B2662" s="1">
        <v>194.01</v>
      </c>
      <c r="C2662" s="1">
        <v>205.97661</v>
      </c>
      <c r="D2662" s="1">
        <v>0.0580969363463162</v>
      </c>
      <c r="E2662" s="2">
        <f t="shared" si="1"/>
        <v>0.06544258376</v>
      </c>
    </row>
    <row r="2663">
      <c r="A2663" s="3">
        <v>44853.875</v>
      </c>
      <c r="B2663" s="1">
        <v>210.81</v>
      </c>
      <c r="C2663" s="1">
        <v>209.30974</v>
      </c>
      <c r="D2663" s="1">
        <v>0.00716765497869328</v>
      </c>
      <c r="E2663" s="2">
        <f t="shared" si="1"/>
        <v>0.06185382342</v>
      </c>
    </row>
    <row r="2664">
      <c r="A2664" s="3">
        <v>44853.916666666664</v>
      </c>
      <c r="B2664" s="1">
        <v>219.57</v>
      </c>
      <c r="C2664" s="1">
        <v>210.91095</v>
      </c>
      <c r="D2664" s="1">
        <v>0.0410554786273542</v>
      </c>
      <c r="E2664" s="2">
        <f t="shared" si="1"/>
        <v>0.05978318055</v>
      </c>
    </row>
    <row r="2665">
      <c r="A2665" s="3">
        <v>44853.958333333336</v>
      </c>
      <c r="B2665" s="1">
        <v>210.28</v>
      </c>
      <c r="C2665" s="1">
        <v>212.26405</v>
      </c>
      <c r="D2665" s="1">
        <v>0.00934708444505792</v>
      </c>
      <c r="E2665" s="2">
        <f t="shared" si="1"/>
        <v>0.05634710544</v>
      </c>
    </row>
    <row r="2666">
      <c r="A2666" s="3">
        <v>44854.0</v>
      </c>
      <c r="B2666" s="1">
        <v>213.56</v>
      </c>
      <c r="C2666" s="1">
        <v>224.01826</v>
      </c>
      <c r="D2666" s="1">
        <v>0.0466848550649397</v>
      </c>
      <c r="E2666" s="2">
        <f t="shared" si="1"/>
        <v>0.05720620491</v>
      </c>
    </row>
    <row r="2667">
      <c r="A2667" s="3">
        <v>44854.041666666664</v>
      </c>
      <c r="B2667" s="1">
        <v>219.75</v>
      </c>
      <c r="C2667" s="1">
        <v>219.02748</v>
      </c>
      <c r="D2667" s="1">
        <v>0.00329876415507315</v>
      </c>
      <c r="E2667" s="2">
        <f t="shared" si="1"/>
        <v>0.05397266807</v>
      </c>
    </row>
    <row r="2668">
      <c r="A2668" s="3">
        <v>44854.083333333336</v>
      </c>
      <c r="B2668" s="1">
        <v>211.0</v>
      </c>
      <c r="C2668" s="1">
        <v>211.32038</v>
      </c>
      <c r="D2668" s="1">
        <v>0.00151608661691787</v>
      </c>
      <c r="E2668" s="2">
        <f t="shared" si="1"/>
        <v>0.05052591079</v>
      </c>
    </row>
    <row r="2669">
      <c r="A2669" s="3">
        <v>44854.125</v>
      </c>
      <c r="B2669" s="1">
        <v>193.27</v>
      </c>
      <c r="C2669" s="1">
        <v>202.61165</v>
      </c>
      <c r="D2669" s="1">
        <v>0.0461061839237772</v>
      </c>
      <c r="E2669" s="2">
        <f t="shared" si="1"/>
        <v>0.0516030043</v>
      </c>
    </row>
    <row r="2670">
      <c r="A2670" s="3">
        <v>44854.166666666664</v>
      </c>
      <c r="B2670" s="1">
        <v>182.74</v>
      </c>
      <c r="C2670" s="1">
        <v>193.65165</v>
      </c>
      <c r="D2670" s="1">
        <v>0.0563467959090458</v>
      </c>
      <c r="E2670" s="2">
        <f t="shared" si="1"/>
        <v>0.05337487151</v>
      </c>
    </row>
    <row r="2671">
      <c r="A2671" s="3">
        <v>44854.208333333336</v>
      </c>
      <c r="B2671" s="1">
        <v>180.65</v>
      </c>
      <c r="C2671" s="1">
        <v>186.82532</v>
      </c>
      <c r="D2671" s="1">
        <v>0.0330539779083477</v>
      </c>
      <c r="E2671" s="2">
        <f t="shared" si="1"/>
        <v>0.05359656568</v>
      </c>
    </row>
    <row r="2672">
      <c r="A2672" s="3">
        <v>44854.25</v>
      </c>
      <c r="B2672" s="1">
        <v>177.26</v>
      </c>
      <c r="C2672" s="1">
        <v>182.69742</v>
      </c>
      <c r="D2672" s="1">
        <v>0.0297618871684121</v>
      </c>
      <c r="E2672" s="2">
        <f t="shared" si="1"/>
        <v>0.05397822468</v>
      </c>
    </row>
    <row r="2673">
      <c r="A2673" s="3">
        <v>44854.291666666664</v>
      </c>
      <c r="B2673" s="1">
        <v>176.01</v>
      </c>
      <c r="C2673" s="1">
        <v>182.57147</v>
      </c>
      <c r="D2673" s="1">
        <v>0.0359391858979938</v>
      </c>
      <c r="E2673" s="2">
        <f t="shared" si="1"/>
        <v>0.05381321359</v>
      </c>
    </row>
    <row r="2674">
      <c r="A2674" s="3">
        <v>44854.333333333336</v>
      </c>
      <c r="B2674" s="1">
        <v>173.29</v>
      </c>
      <c r="C2674" s="1">
        <v>185.79772</v>
      </c>
      <c r="D2674" s="1">
        <v>0.067319017693005</v>
      </c>
      <c r="E2674" s="2">
        <f t="shared" si="1"/>
        <v>0.05589192617</v>
      </c>
    </row>
    <row r="2675">
      <c r="A2675" s="3">
        <v>44854.375</v>
      </c>
      <c r="B2675" s="1">
        <v>180.95</v>
      </c>
      <c r="C2675" s="1">
        <v>192.24386</v>
      </c>
      <c r="D2675" s="1">
        <v>0.058747571964067</v>
      </c>
      <c r="E2675" s="2">
        <f t="shared" si="1"/>
        <v>0.05635512521</v>
      </c>
    </row>
    <row r="2676">
      <c r="A2676" s="3">
        <v>44854.416666666664</v>
      </c>
      <c r="B2676" s="1">
        <v>197.85</v>
      </c>
      <c r="C2676" s="1">
        <v>201.06631</v>
      </c>
      <c r="D2676" s="1">
        <v>0.0159962651127381</v>
      </c>
      <c r="E2676" s="2">
        <f t="shared" si="1"/>
        <v>0.05429688201</v>
      </c>
    </row>
    <row r="2677">
      <c r="A2677" s="3">
        <v>44854.458333333336</v>
      </c>
      <c r="B2677" s="1">
        <v>203.51</v>
      </c>
      <c r="C2677" s="1">
        <v>209.94638</v>
      </c>
      <c r="D2677" s="1">
        <v>0.0306572563908937</v>
      </c>
      <c r="E2677" s="2">
        <f t="shared" si="1"/>
        <v>0.05089990834</v>
      </c>
    </row>
    <row r="2678">
      <c r="A2678" s="3">
        <v>44854.5</v>
      </c>
      <c r="B2678" s="1">
        <v>202.67</v>
      </c>
      <c r="C2678" s="1">
        <v>215.84782</v>
      </c>
      <c r="D2678" s="1">
        <v>0.0610514389258136</v>
      </c>
      <c r="E2678" s="2">
        <f t="shared" si="1"/>
        <v>0.04958764607</v>
      </c>
    </row>
    <row r="2679">
      <c r="A2679" s="3">
        <v>44854.541666666664</v>
      </c>
      <c r="B2679" s="1">
        <v>206.27</v>
      </c>
      <c r="C2679" s="1">
        <v>218.79871</v>
      </c>
      <c r="D2679" s="1">
        <v>0.0572613522264367</v>
      </c>
      <c r="E2679" s="2">
        <f t="shared" si="1"/>
        <v>0.04908859887</v>
      </c>
    </row>
    <row r="2680">
      <c r="A2680" s="3">
        <v>44854.583333333336</v>
      </c>
      <c r="B2680" s="1">
        <v>196.14</v>
      </c>
      <c r="C2680" s="1">
        <v>218.82075</v>
      </c>
      <c r="D2680" s="1">
        <v>0.103649905230651</v>
      </c>
      <c r="E2680" s="2">
        <f t="shared" si="1"/>
        <v>0.05253869126</v>
      </c>
    </row>
    <row r="2681">
      <c r="A2681" s="3">
        <v>44854.625</v>
      </c>
      <c r="B2681" s="1">
        <v>190.44</v>
      </c>
      <c r="C2681" s="1">
        <v>217.70269</v>
      </c>
      <c r="D2681" s="1">
        <v>0.125228999237446</v>
      </c>
      <c r="E2681" s="2">
        <f t="shared" si="1"/>
        <v>0.05367429893</v>
      </c>
    </row>
    <row r="2682">
      <c r="A2682" s="3">
        <v>44854.666666666664</v>
      </c>
      <c r="B2682" s="1">
        <v>176.09</v>
      </c>
      <c r="C2682" s="1">
        <v>215.725</v>
      </c>
      <c r="D2682" s="1">
        <v>0.183729284969289</v>
      </c>
      <c r="E2682" s="2">
        <f t="shared" si="1"/>
        <v>0.05684996944</v>
      </c>
    </row>
    <row r="2683">
      <c r="A2683" s="3">
        <v>44854.708333333336</v>
      </c>
      <c r="B2683" s="1">
        <v>176.43</v>
      </c>
      <c r="C2683" s="1">
        <v>213.82015</v>
      </c>
      <c r="D2683" s="1">
        <v>0.174867289168022</v>
      </c>
      <c r="E2683" s="2">
        <f t="shared" si="1"/>
        <v>0.06001620534</v>
      </c>
    </row>
    <row r="2684">
      <c r="A2684" s="3">
        <v>44854.75</v>
      </c>
      <c r="B2684" s="1">
        <v>187.05</v>
      </c>
      <c r="C2684" s="1">
        <v>213.15565</v>
      </c>
      <c r="D2684" s="1">
        <v>0.122472240355815</v>
      </c>
      <c r="E2684" s="2">
        <f t="shared" si="1"/>
        <v>0.06066212517</v>
      </c>
    </row>
    <row r="2685">
      <c r="A2685" s="3">
        <v>44854.791666666664</v>
      </c>
      <c r="B2685" s="1">
        <v>181.09</v>
      </c>
      <c r="C2685" s="1">
        <v>214.00288</v>
      </c>
      <c r="D2685" s="1">
        <v>0.1537964348891</v>
      </c>
      <c r="E2685" s="2">
        <f t="shared" si="1"/>
        <v>0.06346466447</v>
      </c>
    </row>
    <row r="2686">
      <c r="A2686" s="3">
        <v>44854.833333333336</v>
      </c>
      <c r="B2686" s="1">
        <v>188.66</v>
      </c>
      <c r="C2686" s="1">
        <v>215.85309</v>
      </c>
      <c r="D2686" s="1">
        <v>0.125979618823154</v>
      </c>
      <c r="E2686" s="2">
        <f t="shared" si="1"/>
        <v>0.06629310957</v>
      </c>
    </row>
    <row r="2687">
      <c r="A2687" s="3">
        <v>44854.875</v>
      </c>
      <c r="B2687" s="1">
        <v>206.44</v>
      </c>
      <c r="C2687" s="1">
        <v>218.55722</v>
      </c>
      <c r="D2687" s="1">
        <v>0.0554418655215325</v>
      </c>
      <c r="E2687" s="2">
        <f t="shared" si="1"/>
        <v>0.06830453501</v>
      </c>
    </row>
    <row r="2688">
      <c r="A2688" s="3">
        <v>44854.916666666664</v>
      </c>
      <c r="B2688" s="1">
        <v>217.24</v>
      </c>
      <c r="C2688" s="1">
        <v>220.05116</v>
      </c>
      <c r="D2688" s="1">
        <v>0.012775029225022</v>
      </c>
      <c r="E2688" s="2">
        <f t="shared" si="1"/>
        <v>0.06712618295</v>
      </c>
    </row>
    <row r="2689">
      <c r="A2689" s="3">
        <v>44854.958333333336</v>
      </c>
      <c r="B2689" s="1">
        <v>216.03</v>
      </c>
      <c r="C2689" s="1">
        <v>220.56625</v>
      </c>
      <c r="D2689" s="1">
        <v>0.0205663831161838</v>
      </c>
      <c r="E2689" s="2">
        <f t="shared" si="1"/>
        <v>0.06759365373</v>
      </c>
    </row>
    <row r="2690">
      <c r="A2690" s="3">
        <v>44855.0</v>
      </c>
      <c r="B2690" s="1">
        <v>212.72</v>
      </c>
      <c r="C2690" s="1">
        <v>225.32551</v>
      </c>
      <c r="D2690" s="1">
        <v>0.0559435547266708</v>
      </c>
      <c r="E2690" s="2">
        <f t="shared" si="1"/>
        <v>0.06797943288</v>
      </c>
    </row>
    <row r="2691">
      <c r="A2691" s="3">
        <v>44855.041666666664</v>
      </c>
      <c r="B2691" s="1">
        <v>217.92</v>
      </c>
      <c r="C2691" s="1">
        <v>215.19964</v>
      </c>
      <c r="D2691" s="1">
        <v>0.0126410992137347</v>
      </c>
      <c r="E2691" s="2">
        <f t="shared" si="1"/>
        <v>0.06836869684</v>
      </c>
    </row>
    <row r="2692">
      <c r="A2692" s="3">
        <v>44855.083333333336</v>
      </c>
      <c r="B2692" s="1">
        <v>209.04</v>
      </c>
      <c r="C2692" s="1">
        <v>203.56444</v>
      </c>
      <c r="D2692" s="1">
        <v>0.0268984111370335</v>
      </c>
      <c r="E2692" s="2">
        <f t="shared" si="1"/>
        <v>0.0694262937</v>
      </c>
    </row>
    <row r="2693">
      <c r="A2693" s="3">
        <v>44855.125</v>
      </c>
      <c r="B2693" s="1">
        <v>200.6</v>
      </c>
      <c r="C2693" s="1">
        <v>193.17363</v>
      </c>
      <c r="D2693" s="1">
        <v>0.0384440153658653</v>
      </c>
      <c r="E2693" s="2">
        <f t="shared" si="1"/>
        <v>0.06910703667</v>
      </c>
    </row>
    <row r="2694">
      <c r="A2694" s="3">
        <v>44855.166666666664</v>
      </c>
      <c r="B2694" s="1">
        <v>193.78</v>
      </c>
      <c r="C2694" s="1">
        <v>185.73343</v>
      </c>
      <c r="D2694" s="1">
        <v>0.043323218658052</v>
      </c>
      <c r="E2694" s="2">
        <f t="shared" si="1"/>
        <v>0.06856438762</v>
      </c>
    </row>
    <row r="2695">
      <c r="A2695" s="3">
        <v>44855.208333333336</v>
      </c>
      <c r="B2695" s="1">
        <v>185.86</v>
      </c>
      <c r="C2695" s="1">
        <v>183.90761</v>
      </c>
      <c r="D2695" s="1">
        <v>0.0106161457919006</v>
      </c>
      <c r="E2695" s="2">
        <f t="shared" si="1"/>
        <v>0.06762947795</v>
      </c>
    </row>
    <row r="2696">
      <c r="A2696" s="3">
        <v>44855.25</v>
      </c>
      <c r="B2696" s="1">
        <v>178.28</v>
      </c>
      <c r="C2696" s="1">
        <v>186.03997</v>
      </c>
      <c r="D2696" s="1">
        <v>0.041711305371636</v>
      </c>
      <c r="E2696" s="2">
        <f t="shared" si="1"/>
        <v>0.06812737038</v>
      </c>
    </row>
    <row r="2697">
      <c r="A2697" s="3">
        <v>44855.291666666664</v>
      </c>
      <c r="B2697" s="1">
        <v>185.38</v>
      </c>
      <c r="C2697" s="1">
        <v>192.17184</v>
      </c>
      <c r="D2697" s="1">
        <v>0.0353425350977542</v>
      </c>
      <c r="E2697" s="2">
        <f t="shared" si="1"/>
        <v>0.06810250993</v>
      </c>
    </row>
    <row r="2698">
      <c r="A2698" s="3">
        <v>44855.333333333336</v>
      </c>
      <c r="B2698" s="1">
        <v>185.7</v>
      </c>
      <c r="C2698" s="1">
        <v>199.41646</v>
      </c>
      <c r="D2698" s="1">
        <v>0.0687829881244507</v>
      </c>
      <c r="E2698" s="2">
        <f t="shared" si="1"/>
        <v>0.06816350869</v>
      </c>
    </row>
    <row r="2699">
      <c r="A2699" s="3">
        <v>44855.375</v>
      </c>
      <c r="B2699" s="1">
        <v>195.29</v>
      </c>
      <c r="C2699" s="1">
        <v>207.23062</v>
      </c>
      <c r="D2699" s="1">
        <v>0.0576199598302605</v>
      </c>
      <c r="E2699" s="2">
        <f t="shared" si="1"/>
        <v>0.06811652485</v>
      </c>
    </row>
    <row r="2700">
      <c r="A2700" s="3">
        <v>44855.416666666664</v>
      </c>
      <c r="B2700" s="1">
        <v>204.76</v>
      </c>
      <c r="C2700" s="1">
        <v>212.62696</v>
      </c>
      <c r="D2700" s="1">
        <v>0.0369988829262291</v>
      </c>
      <c r="E2700" s="2">
        <f t="shared" si="1"/>
        <v>0.06899163393</v>
      </c>
    </row>
    <row r="2701">
      <c r="A2701" s="3">
        <v>44855.458333333336</v>
      </c>
      <c r="B2701" s="1">
        <v>209.63</v>
      </c>
      <c r="C2701" s="1">
        <v>216.12478</v>
      </c>
      <c r="D2701" s="1">
        <v>0.0300510658703735</v>
      </c>
      <c r="E2701" s="2">
        <f t="shared" si="1"/>
        <v>0.06896637599</v>
      </c>
    </row>
    <row r="2702">
      <c r="A2702" s="3">
        <v>44855.5</v>
      </c>
      <c r="B2702" s="1">
        <v>205.83</v>
      </c>
      <c r="C2702" s="1">
        <v>216.15876</v>
      </c>
      <c r="D2702" s="1">
        <v>0.0477832126720193</v>
      </c>
      <c r="E2702" s="2">
        <f t="shared" si="1"/>
        <v>0.06841353323</v>
      </c>
    </row>
    <row r="2703">
      <c r="A2703" s="3">
        <v>44855.541666666664</v>
      </c>
      <c r="B2703" s="1">
        <v>210.63</v>
      </c>
      <c r="C2703" s="1">
        <v>215.68654</v>
      </c>
      <c r="D2703" s="1">
        <v>0.0234439293244725</v>
      </c>
      <c r="E2703" s="2">
        <f t="shared" si="1"/>
        <v>0.06700447394</v>
      </c>
    </row>
    <row r="2704">
      <c r="A2704" s="3">
        <v>44855.583333333336</v>
      </c>
      <c r="B2704" s="1">
        <v>214.69</v>
      </c>
      <c r="C2704" s="1">
        <v>215.55697</v>
      </c>
      <c r="D2704" s="1">
        <v>0.00402199938141647</v>
      </c>
      <c r="E2704" s="2">
        <f t="shared" si="1"/>
        <v>0.0628533112</v>
      </c>
    </row>
    <row r="2705">
      <c r="A2705" s="3">
        <v>44855.625</v>
      </c>
      <c r="B2705" s="1">
        <v>211.93</v>
      </c>
      <c r="C2705" s="1">
        <v>216.74936</v>
      </c>
      <c r="D2705" s="1">
        <v>0.022234713864899</v>
      </c>
      <c r="E2705" s="2">
        <f t="shared" si="1"/>
        <v>0.05856188264</v>
      </c>
    </row>
    <row r="2706">
      <c r="A2706" s="3">
        <v>44855.666666666664</v>
      </c>
      <c r="B2706" s="1">
        <v>207.19</v>
      </c>
      <c r="C2706" s="1">
        <v>218.35282</v>
      </c>
      <c r="D2706" s="1">
        <v>0.0511228570347752</v>
      </c>
      <c r="E2706" s="2">
        <f t="shared" si="1"/>
        <v>0.05303661481</v>
      </c>
    </row>
    <row r="2707">
      <c r="A2707" s="3">
        <v>44855.708333333336</v>
      </c>
      <c r="B2707" s="1">
        <v>203.86</v>
      </c>
      <c r="C2707" s="1">
        <v>219.71981</v>
      </c>
      <c r="D2707" s="1">
        <v>0.0721819757626769</v>
      </c>
      <c r="E2707" s="2">
        <f t="shared" si="1"/>
        <v>0.04875806009</v>
      </c>
    </row>
    <row r="2708">
      <c r="A2708" s="3">
        <v>44855.75</v>
      </c>
      <c r="B2708" s="1">
        <v>199.14</v>
      </c>
      <c r="C2708" s="1">
        <v>221.36173</v>
      </c>
      <c r="D2708" s="1">
        <v>0.100386503123191</v>
      </c>
      <c r="E2708" s="2">
        <f t="shared" si="1"/>
        <v>0.04783782104</v>
      </c>
    </row>
    <row r="2709">
      <c r="A2709" s="3">
        <v>44855.791666666664</v>
      </c>
      <c r="B2709" s="1">
        <v>199.64</v>
      </c>
      <c r="C2709" s="1">
        <v>223.06136</v>
      </c>
      <c r="D2709" s="1">
        <v>0.104999628801689</v>
      </c>
      <c r="E2709" s="2">
        <f t="shared" si="1"/>
        <v>0.04580462078</v>
      </c>
    </row>
    <row r="2710">
      <c r="A2710" s="3">
        <v>44855.833333333336</v>
      </c>
      <c r="B2710" s="1">
        <v>202.69</v>
      </c>
      <c r="C2710" s="1">
        <v>225.77149</v>
      </c>
      <c r="D2710" s="1">
        <v>0.102233856010783</v>
      </c>
      <c r="E2710" s="2">
        <f t="shared" si="1"/>
        <v>0.044815214</v>
      </c>
    </row>
    <row r="2711">
      <c r="A2711" s="3">
        <v>44855.875</v>
      </c>
      <c r="B2711" s="1">
        <v>213.27</v>
      </c>
      <c r="C2711" s="1">
        <v>228.99393</v>
      </c>
      <c r="D2711" s="1">
        <v>0.0686652698610831</v>
      </c>
      <c r="E2711" s="2">
        <f t="shared" si="1"/>
        <v>0.04536618918</v>
      </c>
    </row>
    <row r="2712">
      <c r="A2712" s="3">
        <v>44855.916666666664</v>
      </c>
      <c r="B2712" s="1">
        <v>207.17</v>
      </c>
      <c r="C2712" s="1">
        <v>229.83004</v>
      </c>
      <c r="D2712" s="1">
        <v>0.0985947702919949</v>
      </c>
      <c r="E2712" s="2">
        <f t="shared" si="1"/>
        <v>0.04894201172</v>
      </c>
    </row>
    <row r="2713">
      <c r="A2713" s="3">
        <v>44855.958333333336</v>
      </c>
      <c r="B2713" s="1">
        <v>200.2</v>
      </c>
      <c r="C2713" s="1">
        <v>227.77687</v>
      </c>
      <c r="D2713" s="1">
        <v>0.121069667872773</v>
      </c>
      <c r="E2713" s="2">
        <f t="shared" si="1"/>
        <v>0.05312964859</v>
      </c>
    </row>
    <row r="2714">
      <c r="A2714" s="3">
        <v>44856.0</v>
      </c>
      <c r="B2714" s="1">
        <v>203.42</v>
      </c>
      <c r="C2714" s="1">
        <v>217.9222</v>
      </c>
      <c r="D2714" s="1">
        <v>0.0665476027683274</v>
      </c>
      <c r="E2714" s="2">
        <f t="shared" si="1"/>
        <v>0.05357148392</v>
      </c>
    </row>
    <row r="2715">
      <c r="A2715" s="3">
        <v>44856.041666666664</v>
      </c>
      <c r="B2715" s="1">
        <v>206.71</v>
      </c>
      <c r="C2715" s="1">
        <v>208.27463</v>
      </c>
      <c r="D2715" s="1">
        <v>0.00751234079734048</v>
      </c>
      <c r="E2715" s="2">
        <f t="shared" si="1"/>
        <v>0.05335778566</v>
      </c>
    </row>
    <row r="2716">
      <c r="A2716" s="3">
        <v>44856.083333333336</v>
      </c>
      <c r="B2716" s="1">
        <v>206.99</v>
      </c>
      <c r="C2716" s="1">
        <v>196.9283</v>
      </c>
      <c r="D2716" s="1">
        <v>0.0510932151448014</v>
      </c>
      <c r="E2716" s="2">
        <f t="shared" si="1"/>
        <v>0.05436590249</v>
      </c>
    </row>
    <row r="2717">
      <c r="A2717" s="3">
        <v>44856.125</v>
      </c>
      <c r="B2717" s="1">
        <v>198.9</v>
      </c>
      <c r="C2717" s="1">
        <v>187.29498</v>
      </c>
      <c r="D2717" s="1">
        <v>0.061961190844517</v>
      </c>
      <c r="E2717" s="2">
        <f t="shared" si="1"/>
        <v>0.0553457848</v>
      </c>
    </row>
    <row r="2718">
      <c r="A2718" s="3">
        <v>44856.166666666664</v>
      </c>
      <c r="B2718" s="1">
        <v>192.28</v>
      </c>
      <c r="C2718" s="1">
        <v>180.26656</v>
      </c>
      <c r="D2718" s="1">
        <v>0.0666426429838124</v>
      </c>
      <c r="E2718" s="2">
        <f t="shared" si="1"/>
        <v>0.05631742748</v>
      </c>
    </row>
    <row r="2719">
      <c r="A2719" s="3">
        <v>44856.208333333336</v>
      </c>
      <c r="B2719" s="1">
        <v>188.93</v>
      </c>
      <c r="C2719" s="1">
        <v>178.28239</v>
      </c>
      <c r="D2719" s="1">
        <v>0.0597232850647784</v>
      </c>
      <c r="E2719" s="2">
        <f t="shared" si="1"/>
        <v>0.05836355828</v>
      </c>
    </row>
    <row r="2720">
      <c r="A2720" s="3">
        <v>44856.25</v>
      </c>
      <c r="B2720" s="1">
        <v>194.84</v>
      </c>
      <c r="C2720" s="1">
        <v>179.77969</v>
      </c>
      <c r="D2720" s="1">
        <v>0.0837709198408341</v>
      </c>
      <c r="E2720" s="2">
        <f t="shared" si="1"/>
        <v>0.06011604222</v>
      </c>
    </row>
    <row r="2721">
      <c r="A2721" s="3">
        <v>44856.291666666664</v>
      </c>
      <c r="B2721" s="1">
        <v>196.91</v>
      </c>
      <c r="C2721" s="1">
        <v>185.13986</v>
      </c>
      <c r="D2721" s="1">
        <v>0.0635743161953347</v>
      </c>
      <c r="E2721" s="2">
        <f t="shared" si="1"/>
        <v>0.06129236643</v>
      </c>
    </row>
    <row r="2722">
      <c r="A2722" s="3">
        <v>44856.333333333336</v>
      </c>
      <c r="B2722" s="1">
        <v>196.4</v>
      </c>
      <c r="C2722" s="1">
        <v>191.64977</v>
      </c>
      <c r="D2722" s="1">
        <v>0.0247859937426484</v>
      </c>
      <c r="E2722" s="2">
        <f t="shared" si="1"/>
        <v>0.05945915833</v>
      </c>
    </row>
    <row r="2723">
      <c r="A2723" s="3">
        <v>44856.375</v>
      </c>
      <c r="B2723" s="1">
        <v>201.25</v>
      </c>
      <c r="C2723" s="1">
        <v>199.00459</v>
      </c>
      <c r="D2723" s="1">
        <v>0.0112832070858264</v>
      </c>
      <c r="E2723" s="2">
        <f t="shared" si="1"/>
        <v>0.0575284603</v>
      </c>
    </row>
    <row r="2724">
      <c r="A2724" s="3">
        <v>44856.416666666664</v>
      </c>
      <c r="B2724" s="1">
        <v>204.05</v>
      </c>
      <c r="C2724" s="1">
        <v>204.19164</v>
      </c>
      <c r="D2724" s="1">
        <v>6.93662091161006E-4</v>
      </c>
      <c r="E2724" s="2">
        <f t="shared" si="1"/>
        <v>0.05601574277</v>
      </c>
    </row>
    <row r="2725">
      <c r="A2725" s="3">
        <v>44856.458333333336</v>
      </c>
      <c r="B2725" s="1">
        <v>209.07</v>
      </c>
      <c r="C2725" s="1">
        <v>207.836</v>
      </c>
      <c r="D2725" s="1">
        <v>0.00593737369849294</v>
      </c>
      <c r="E2725" s="2">
        <f t="shared" si="1"/>
        <v>0.05501100559</v>
      </c>
    </row>
    <row r="2726">
      <c r="A2726" s="3">
        <v>44856.5</v>
      </c>
      <c r="B2726" s="1">
        <v>205.14</v>
      </c>
      <c r="C2726" s="1">
        <v>208.47122</v>
      </c>
      <c r="D2726" s="1">
        <v>0.0159792800176446</v>
      </c>
      <c r="E2726" s="2">
        <f t="shared" si="1"/>
        <v>0.05368584173</v>
      </c>
    </row>
    <row r="2727">
      <c r="A2727" s="3">
        <v>44856.541666666664</v>
      </c>
      <c r="B2727" s="1">
        <v>201.09</v>
      </c>
      <c r="C2727" s="1">
        <v>208.44414</v>
      </c>
      <c r="D2727" s="1">
        <v>0.0352811069670752</v>
      </c>
      <c r="E2727" s="2">
        <f t="shared" si="1"/>
        <v>0.05417905747</v>
      </c>
    </row>
    <row r="2728">
      <c r="A2728" s="3">
        <v>44856.583333333336</v>
      </c>
      <c r="B2728" s="1">
        <v>193.4</v>
      </c>
      <c r="C2728" s="1">
        <v>208.37093</v>
      </c>
      <c r="D2728" s="1">
        <v>0.0718474981131004</v>
      </c>
      <c r="E2728" s="2">
        <f t="shared" si="1"/>
        <v>0.05700511992</v>
      </c>
    </row>
    <row r="2729">
      <c r="A2729" s="3">
        <v>44856.625</v>
      </c>
      <c r="B2729" s="1">
        <v>192.8</v>
      </c>
      <c r="C2729" s="1">
        <v>209.69399</v>
      </c>
      <c r="D2729" s="1">
        <v>0.0805649699354759</v>
      </c>
      <c r="E2729" s="2">
        <f t="shared" si="1"/>
        <v>0.05943554725</v>
      </c>
    </row>
    <row r="2730">
      <c r="A2730" s="3">
        <v>44856.666666666664</v>
      </c>
      <c r="B2730" s="1">
        <v>195.7</v>
      </c>
      <c r="C2730" s="1">
        <v>211.45472</v>
      </c>
      <c r="D2730" s="1">
        <v>0.0745063529440251</v>
      </c>
      <c r="E2730" s="2">
        <f t="shared" si="1"/>
        <v>0.06040985958</v>
      </c>
    </row>
    <row r="2731">
      <c r="A2731" s="3">
        <v>44856.708333333336</v>
      </c>
      <c r="B2731" s="1">
        <v>196.8</v>
      </c>
      <c r="C2731" s="1">
        <v>212.83272</v>
      </c>
      <c r="D2731" s="1">
        <v>0.0753301466052775</v>
      </c>
      <c r="E2731" s="2">
        <f t="shared" si="1"/>
        <v>0.06054103337</v>
      </c>
    </row>
    <row r="2732">
      <c r="A2732" s="3">
        <v>44856.75</v>
      </c>
      <c r="B2732" s="1">
        <v>196.58</v>
      </c>
      <c r="C2732" s="1">
        <v>214.78944</v>
      </c>
      <c r="D2732" s="1">
        <v>0.0847780970982558</v>
      </c>
      <c r="E2732" s="2">
        <f t="shared" si="1"/>
        <v>0.05989068312</v>
      </c>
    </row>
    <row r="2733">
      <c r="A2733" s="3">
        <v>44856.791666666664</v>
      </c>
      <c r="B2733" s="1">
        <v>202.59</v>
      </c>
      <c r="C2733" s="1">
        <v>216.83882</v>
      </c>
      <c r="D2733" s="1">
        <v>0.0657115732321361</v>
      </c>
      <c r="E2733" s="2">
        <f t="shared" si="1"/>
        <v>0.0582536808</v>
      </c>
    </row>
    <row r="2734">
      <c r="A2734" s="3">
        <v>44856.833333333336</v>
      </c>
      <c r="B2734" s="1">
        <v>208.05</v>
      </c>
      <c r="C2734" s="1">
        <v>220.10551</v>
      </c>
      <c r="D2734" s="1">
        <v>0.0547715048114878</v>
      </c>
      <c r="E2734" s="2">
        <f t="shared" si="1"/>
        <v>0.05627608283</v>
      </c>
    </row>
    <row r="2735">
      <c r="A2735" s="3">
        <v>44856.875</v>
      </c>
      <c r="B2735" s="1">
        <v>219.21</v>
      </c>
      <c r="C2735" s="1">
        <v>223.82542</v>
      </c>
      <c r="D2735" s="1">
        <v>0.0206206247708593</v>
      </c>
      <c r="E2735" s="2">
        <f t="shared" si="1"/>
        <v>0.05427422262</v>
      </c>
    </row>
    <row r="2736">
      <c r="A2736" s="3">
        <v>44856.916666666664</v>
      </c>
      <c r="B2736" s="1">
        <v>210.05</v>
      </c>
      <c r="C2736" s="1">
        <v>224.68427</v>
      </c>
      <c r="D2736" s="1">
        <v>0.065132596954829</v>
      </c>
      <c r="E2736" s="2">
        <f t="shared" si="1"/>
        <v>0.0528799654</v>
      </c>
    </row>
    <row r="2737">
      <c r="A2737" s="3">
        <v>44856.958333333336</v>
      </c>
      <c r="B2737" s="1">
        <v>205.16</v>
      </c>
      <c r="C2737" s="1">
        <v>222.76918</v>
      </c>
      <c r="D2737" s="1">
        <v>0.0790467514402127</v>
      </c>
      <c r="E2737" s="2">
        <f t="shared" si="1"/>
        <v>0.05112901055</v>
      </c>
    </row>
    <row r="2738">
      <c r="A2738" s="3">
        <v>44857.0</v>
      </c>
      <c r="B2738" s="1">
        <v>203.08</v>
      </c>
      <c r="C2738" s="1">
        <v>216.09338</v>
      </c>
      <c r="D2738" s="1">
        <v>0.0602210951580283</v>
      </c>
      <c r="E2738" s="2">
        <f t="shared" si="1"/>
        <v>0.05086540606</v>
      </c>
    </row>
    <row r="2739">
      <c r="A2739" s="3">
        <v>44857.041666666664</v>
      </c>
      <c r="B2739" s="1">
        <v>215.08</v>
      </c>
      <c r="C2739" s="1">
        <v>208.8142</v>
      </c>
      <c r="D2739" s="1">
        <v>0.0300065800122789</v>
      </c>
      <c r="E2739" s="2">
        <f t="shared" si="1"/>
        <v>0.05180266603</v>
      </c>
    </row>
    <row r="2740">
      <c r="A2740" s="3">
        <v>44857.083333333336</v>
      </c>
      <c r="B2740" s="1">
        <v>218.37</v>
      </c>
      <c r="C2740" s="1">
        <v>200.27036</v>
      </c>
      <c r="D2740" s="1">
        <v>0.0903760296830743</v>
      </c>
      <c r="E2740" s="2">
        <f t="shared" si="1"/>
        <v>0.05343944997</v>
      </c>
    </row>
    <row r="2741">
      <c r="A2741" s="3">
        <v>44857.125</v>
      </c>
      <c r="B2741" s="1">
        <v>212.51</v>
      </c>
      <c r="C2741" s="1">
        <v>192.81809</v>
      </c>
      <c r="D2741" s="1">
        <v>0.102126880315015</v>
      </c>
      <c r="E2741" s="2">
        <f t="shared" si="1"/>
        <v>0.05511302037</v>
      </c>
    </row>
    <row r="2742">
      <c r="A2742" s="3">
        <v>44857.166666666664</v>
      </c>
      <c r="B2742" s="1">
        <v>211.94</v>
      </c>
      <c r="C2742" s="1">
        <v>187.68895</v>
      </c>
      <c r="D2742" s="1">
        <v>0.129208725393796</v>
      </c>
      <c r="E2742" s="2">
        <f t="shared" si="1"/>
        <v>0.05771994047</v>
      </c>
    </row>
    <row r="2743">
      <c r="A2743" s="3">
        <v>44857.208333333336</v>
      </c>
      <c r="B2743" s="1">
        <v>200.29</v>
      </c>
      <c r="C2743" s="1">
        <v>186.72132</v>
      </c>
      <c r="D2743" s="1">
        <v>0.0726680809668654</v>
      </c>
      <c r="E2743" s="2">
        <f t="shared" si="1"/>
        <v>0.05825930696</v>
      </c>
    </row>
    <row r="2744">
      <c r="A2744" s="3">
        <v>44857.25</v>
      </c>
      <c r="B2744" s="1">
        <v>197.14</v>
      </c>
      <c r="C2744" s="1">
        <v>188.35925</v>
      </c>
      <c r="D2744" s="1">
        <v>0.0466170363281866</v>
      </c>
      <c r="E2744" s="2">
        <f t="shared" si="1"/>
        <v>0.05671122848</v>
      </c>
    </row>
    <row r="2745">
      <c r="A2745" s="3">
        <v>44857.291666666664</v>
      </c>
      <c r="B2745" s="1">
        <v>197.21</v>
      </c>
      <c r="C2745" s="1">
        <v>192.55143</v>
      </c>
      <c r="D2745" s="1">
        <v>0.0241938997804378</v>
      </c>
      <c r="E2745" s="2">
        <f t="shared" si="1"/>
        <v>0.0550703778</v>
      </c>
    </row>
    <row r="2746">
      <c r="A2746" s="3">
        <v>44857.333333333336</v>
      </c>
      <c r="B2746" s="1">
        <v>200.41</v>
      </c>
      <c r="C2746" s="1">
        <v>197.22214</v>
      </c>
      <c r="D2746" s="1">
        <v>0.0161638039218112</v>
      </c>
      <c r="E2746" s="2">
        <f t="shared" si="1"/>
        <v>0.05471111989</v>
      </c>
    </row>
    <row r="2747">
      <c r="A2747" s="3">
        <v>44857.375</v>
      </c>
      <c r="B2747" s="1">
        <v>205.29</v>
      </c>
      <c r="C2747" s="1">
        <v>202.53588</v>
      </c>
      <c r="D2747" s="1">
        <v>0.0135981831959848</v>
      </c>
      <c r="E2747" s="2">
        <f t="shared" si="1"/>
        <v>0.05480757723</v>
      </c>
    </row>
    <row r="2748">
      <c r="A2748" s="3">
        <v>44857.416666666664</v>
      </c>
      <c r="B2748" s="1">
        <v>207.4</v>
      </c>
      <c r="C2748" s="1">
        <v>206.10277</v>
      </c>
      <c r="D2748" s="1">
        <v>0.00629409299059888</v>
      </c>
      <c r="E2748" s="2">
        <f t="shared" si="1"/>
        <v>0.05504092851</v>
      </c>
    </row>
    <row r="2749">
      <c r="A2749" s="3">
        <v>44857.458333333336</v>
      </c>
      <c r="B2749" s="1">
        <v>213.96</v>
      </c>
      <c r="C2749" s="1">
        <v>209.07473</v>
      </c>
      <c r="D2749" s="1">
        <v>0.0233661428141029</v>
      </c>
      <c r="E2749" s="2">
        <f t="shared" si="1"/>
        <v>0.05576712723</v>
      </c>
    </row>
    <row r="2750">
      <c r="A2750" s="3">
        <v>44857.5</v>
      </c>
      <c r="B2750" s="1">
        <v>225.1</v>
      </c>
      <c r="C2750" s="1">
        <v>210.11213</v>
      </c>
      <c r="D2750" s="1">
        <v>0.0713327212474595</v>
      </c>
      <c r="E2750" s="2">
        <f t="shared" si="1"/>
        <v>0.05807352061</v>
      </c>
    </row>
    <row r="2751">
      <c r="A2751" s="3">
        <v>44857.541666666664</v>
      </c>
      <c r="B2751" s="1">
        <v>223.5</v>
      </c>
      <c r="C2751" s="1">
        <v>211.01135</v>
      </c>
      <c r="D2751" s="1">
        <v>0.0591847310583056</v>
      </c>
      <c r="E2751" s="2">
        <f t="shared" si="1"/>
        <v>0.05906950495</v>
      </c>
    </row>
    <row r="2752">
      <c r="A2752" s="3">
        <v>44857.583333333336</v>
      </c>
      <c r="B2752" s="1">
        <v>233.88</v>
      </c>
      <c r="C2752" s="1">
        <v>211.87615</v>
      </c>
      <c r="D2752" s="1">
        <v>0.103852415668304</v>
      </c>
      <c r="E2752" s="2">
        <f t="shared" si="1"/>
        <v>0.06040304318</v>
      </c>
    </row>
    <row r="2753">
      <c r="A2753" s="3">
        <v>44857.625</v>
      </c>
      <c r="B2753" s="1">
        <v>235.95</v>
      </c>
      <c r="C2753" s="1">
        <v>213.43451</v>
      </c>
      <c r="D2753" s="1">
        <v>0.105491328464173</v>
      </c>
      <c r="E2753" s="2">
        <f t="shared" si="1"/>
        <v>0.06144164145</v>
      </c>
    </row>
    <row r="2754">
      <c r="A2754" s="3">
        <v>44857.666666666664</v>
      </c>
      <c r="B2754" s="1">
        <v>234.28</v>
      </c>
      <c r="C2754" s="1">
        <v>215.17637</v>
      </c>
      <c r="D2754" s="1">
        <v>0.0887812634816732</v>
      </c>
      <c r="E2754" s="2">
        <f t="shared" si="1"/>
        <v>0.06203642939</v>
      </c>
    </row>
    <row r="2755">
      <c r="A2755" s="3">
        <v>44857.708333333336</v>
      </c>
      <c r="B2755" s="1">
        <v>232.26</v>
      </c>
      <c r="C2755" s="1">
        <v>216.78006</v>
      </c>
      <c r="D2755" s="1">
        <v>0.0714085050073332</v>
      </c>
      <c r="E2755" s="2">
        <f t="shared" si="1"/>
        <v>0.06187302766</v>
      </c>
    </row>
    <row r="2756">
      <c r="A2756" s="3">
        <v>44857.75</v>
      </c>
      <c r="B2756" s="1">
        <v>234.63</v>
      </c>
      <c r="C2756" s="1">
        <v>218.70531</v>
      </c>
      <c r="D2756" s="1">
        <v>0.0728134584386634</v>
      </c>
      <c r="E2756" s="2">
        <f t="shared" si="1"/>
        <v>0.06137450105</v>
      </c>
    </row>
    <row r="2757">
      <c r="A2757" s="3">
        <v>44857.791666666664</v>
      </c>
      <c r="B2757" s="1">
        <v>238.59</v>
      </c>
      <c r="C2757" s="1">
        <v>220.98129</v>
      </c>
      <c r="D2757" s="1">
        <v>0.0796841669265303</v>
      </c>
      <c r="E2757" s="2">
        <f t="shared" si="1"/>
        <v>0.06195669245</v>
      </c>
    </row>
    <row r="2758">
      <c r="A2758" s="3">
        <v>44857.833333333336</v>
      </c>
      <c r="B2758" s="1">
        <v>239.69</v>
      </c>
      <c r="C2758" s="1">
        <v>224.32232</v>
      </c>
      <c r="D2758" s="1">
        <v>0.0685071374083506</v>
      </c>
      <c r="E2758" s="2">
        <f t="shared" si="1"/>
        <v>0.06252901048</v>
      </c>
    </row>
    <row r="2759">
      <c r="A2759" s="3">
        <v>44857.875</v>
      </c>
      <c r="B2759" s="1">
        <v>235.27</v>
      </c>
      <c r="C2759" s="1">
        <v>227.4219</v>
      </c>
      <c r="D2759" s="1">
        <v>0.034508989679534</v>
      </c>
      <c r="E2759" s="2">
        <f t="shared" si="1"/>
        <v>0.06310769235</v>
      </c>
    </row>
    <row r="2760">
      <c r="A2760" s="3">
        <v>44857.916666666664</v>
      </c>
      <c r="B2760" s="1">
        <v>231.41</v>
      </c>
      <c r="C2760" s="1">
        <v>227.73664</v>
      </c>
      <c r="D2760" s="1">
        <v>0.0161298594727664</v>
      </c>
      <c r="E2760" s="2">
        <f t="shared" si="1"/>
        <v>0.06106591162</v>
      </c>
    </row>
    <row r="2761">
      <c r="A2761" s="3">
        <v>44857.958333333336</v>
      </c>
      <c r="B2761" s="1">
        <v>224.12</v>
      </c>
      <c r="C2761" s="1">
        <v>225.70453</v>
      </c>
      <c r="D2761" s="1">
        <v>0.0070203730514403</v>
      </c>
      <c r="E2761" s="2">
        <f t="shared" si="1"/>
        <v>0.05806481252</v>
      </c>
    </row>
    <row r="2762">
      <c r="A2762" s="3">
        <v>44858.0</v>
      </c>
      <c r="B2762" s="1">
        <v>226.89</v>
      </c>
      <c r="C2762" s="1">
        <v>233.6033</v>
      </c>
      <c r="D2762" s="1">
        <v>0.0287380358068571</v>
      </c>
      <c r="E2762" s="2">
        <f t="shared" si="1"/>
        <v>0.05675301838</v>
      </c>
    </row>
    <row r="2763">
      <c r="A2763" s="3">
        <v>44858.041666666664</v>
      </c>
      <c r="B2763" s="1">
        <v>229.26</v>
      </c>
      <c r="C2763" s="1">
        <v>225.8015</v>
      </c>
      <c r="D2763" s="1">
        <v>0.0153165501557783</v>
      </c>
      <c r="E2763" s="2">
        <f t="shared" si="1"/>
        <v>0.0561409338</v>
      </c>
    </row>
    <row r="2764">
      <c r="A2764" s="3">
        <v>44858.083333333336</v>
      </c>
      <c r="B2764" s="1">
        <v>226.35</v>
      </c>
      <c r="C2764" s="1">
        <v>216.40844</v>
      </c>
      <c r="D2764" s="1">
        <v>0.0459388737333903</v>
      </c>
      <c r="E2764" s="2">
        <f t="shared" si="1"/>
        <v>0.05428938564</v>
      </c>
    </row>
    <row r="2765">
      <c r="A2765" s="3">
        <v>44858.125</v>
      </c>
      <c r="B2765" s="1">
        <v>223.59</v>
      </c>
      <c r="C2765" s="1">
        <v>207.11356</v>
      </c>
      <c r="D2765" s="1">
        <v>0.0795526859757516</v>
      </c>
      <c r="E2765" s="2">
        <f t="shared" si="1"/>
        <v>0.05334879421</v>
      </c>
    </row>
    <row r="2766">
      <c r="A2766" s="3">
        <v>44858.166666666664</v>
      </c>
      <c r="B2766" s="1">
        <v>217.71</v>
      </c>
      <c r="C2766" s="1">
        <v>199.8936</v>
      </c>
      <c r="D2766" s="1">
        <v>0.0891294168497641</v>
      </c>
      <c r="E2766" s="2">
        <f t="shared" si="1"/>
        <v>0.05167882302</v>
      </c>
    </row>
    <row r="2767">
      <c r="A2767" s="3">
        <v>44858.208333333336</v>
      </c>
      <c r="B2767" s="1">
        <v>211.98</v>
      </c>
      <c r="C2767" s="1">
        <v>197.25618</v>
      </c>
      <c r="D2767" s="1">
        <v>0.0746431366560986</v>
      </c>
      <c r="E2767" s="2">
        <f t="shared" si="1"/>
        <v>0.051761117</v>
      </c>
    </row>
    <row r="2768">
      <c r="A2768" s="3">
        <v>44858.25</v>
      </c>
      <c r="B2768" s="1">
        <v>208.41</v>
      </c>
      <c r="C2768" s="1">
        <v>197.55897</v>
      </c>
      <c r="D2768" s="1">
        <v>0.0549255242624519</v>
      </c>
      <c r="E2768" s="2">
        <f t="shared" si="1"/>
        <v>0.052107304</v>
      </c>
    </row>
    <row r="2769">
      <c r="A2769" s="3">
        <v>44858.291666666664</v>
      </c>
      <c r="B2769" s="1">
        <v>201.41</v>
      </c>
      <c r="C2769" s="1">
        <v>200.97448</v>
      </c>
      <c r="D2769" s="1">
        <v>0.00216704130793121</v>
      </c>
      <c r="E2769" s="2">
        <f t="shared" si="1"/>
        <v>0.05118951823</v>
      </c>
    </row>
    <row r="2770">
      <c r="A2770" s="3">
        <v>44858.333333333336</v>
      </c>
      <c r="B2770" s="1">
        <v>196.8</v>
      </c>
      <c r="C2770" s="1">
        <v>205.75003</v>
      </c>
      <c r="D2770" s="1">
        <v>0.0434995319320244</v>
      </c>
      <c r="E2770" s="2">
        <f t="shared" si="1"/>
        <v>0.0523285069</v>
      </c>
    </row>
    <row r="2771">
      <c r="A2771" s="3">
        <v>44858.375</v>
      </c>
      <c r="B2771" s="1">
        <v>197.28</v>
      </c>
      <c r="C2771" s="1">
        <v>211.94565</v>
      </c>
      <c r="D2771" s="1">
        <v>0.0691953338037369</v>
      </c>
      <c r="E2771" s="2">
        <f t="shared" si="1"/>
        <v>0.05464505484</v>
      </c>
    </row>
    <row r="2772">
      <c r="A2772" s="3">
        <v>44858.416666666664</v>
      </c>
      <c r="B2772" s="1">
        <v>208.54</v>
      </c>
      <c r="C2772" s="1">
        <v>216.93223</v>
      </c>
      <c r="D2772" s="1">
        <v>0.0386859527512348</v>
      </c>
      <c r="E2772" s="2">
        <f t="shared" si="1"/>
        <v>0.05599471566</v>
      </c>
    </row>
    <row r="2773">
      <c r="A2773" s="3">
        <v>44858.458333333336</v>
      </c>
      <c r="B2773" s="1">
        <v>228.82</v>
      </c>
      <c r="C2773" s="1">
        <v>221.53365</v>
      </c>
      <c r="D2773" s="1">
        <v>0.0328904886458558</v>
      </c>
      <c r="E2773" s="2">
        <f t="shared" si="1"/>
        <v>0.05639156341</v>
      </c>
    </row>
    <row r="2774">
      <c r="A2774" s="3">
        <v>44858.5</v>
      </c>
      <c r="B2774" s="1">
        <v>235.94</v>
      </c>
      <c r="C2774" s="1">
        <v>223.77128</v>
      </c>
      <c r="D2774" s="1">
        <v>0.0543801688938813</v>
      </c>
      <c r="E2774" s="2">
        <f t="shared" si="1"/>
        <v>0.05568520706</v>
      </c>
    </row>
    <row r="2775">
      <c r="A2775" s="3">
        <v>44858.541666666664</v>
      </c>
      <c r="B2775" s="1">
        <v>237.02</v>
      </c>
      <c r="C2775" s="1">
        <v>225.01784</v>
      </c>
      <c r="D2775" s="1">
        <v>0.0533387041667451</v>
      </c>
      <c r="E2775" s="2">
        <f t="shared" si="1"/>
        <v>0.05544162261</v>
      </c>
    </row>
    <row r="2776">
      <c r="A2776" s="3">
        <v>44858.583333333336</v>
      </c>
      <c r="B2776" s="1">
        <v>234.61</v>
      </c>
      <c r="C2776" s="1">
        <v>225.99442</v>
      </c>
      <c r="D2776" s="1">
        <v>0.0381229766646451</v>
      </c>
      <c r="E2776" s="2">
        <f t="shared" si="1"/>
        <v>0.05270289598</v>
      </c>
    </row>
    <row r="2777">
      <c r="A2777" s="3">
        <v>44858.625</v>
      </c>
      <c r="B2777" s="1">
        <v>238.01</v>
      </c>
      <c r="C2777" s="1">
        <v>227.20789</v>
      </c>
      <c r="D2777" s="1">
        <v>0.0475428472136244</v>
      </c>
      <c r="E2777" s="2">
        <f t="shared" si="1"/>
        <v>0.05028837593</v>
      </c>
    </row>
    <row r="2778">
      <c r="A2778" s="3">
        <v>44858.666666666664</v>
      </c>
      <c r="B2778" s="1">
        <v>237.67</v>
      </c>
      <c r="C2778" s="1">
        <v>228.35902</v>
      </c>
      <c r="D2778" s="1">
        <v>0.0407734277367279</v>
      </c>
      <c r="E2778" s="2">
        <f t="shared" si="1"/>
        <v>0.04828804944</v>
      </c>
    </row>
    <row r="2779">
      <c r="A2779" s="3">
        <v>44858.708333333336</v>
      </c>
      <c r="B2779" s="1">
        <v>240.66</v>
      </c>
      <c r="C2779" s="1">
        <v>229.43878</v>
      </c>
      <c r="D2779" s="1">
        <v>0.048907250988695</v>
      </c>
      <c r="E2779" s="2">
        <f t="shared" si="1"/>
        <v>0.04735049719</v>
      </c>
    </row>
    <row r="2780">
      <c r="A2780" s="3">
        <v>44858.75</v>
      </c>
      <c r="B2780" s="1">
        <v>242.27</v>
      </c>
      <c r="C2780" s="1">
        <v>230.91746</v>
      </c>
      <c r="D2780" s="1">
        <v>0.0491627614473154</v>
      </c>
      <c r="E2780" s="2">
        <f t="shared" si="1"/>
        <v>0.04636505148</v>
      </c>
    </row>
    <row r="2781">
      <c r="A2781" s="3">
        <v>44858.791666666664</v>
      </c>
      <c r="B2781" s="1">
        <v>241.29</v>
      </c>
      <c r="C2781" s="1">
        <v>233.05461</v>
      </c>
      <c r="D2781" s="1">
        <v>0.0353367393161628</v>
      </c>
      <c r="E2781" s="2">
        <f t="shared" si="1"/>
        <v>0.044517242</v>
      </c>
    </row>
    <row r="2782">
      <c r="A2782" s="3">
        <v>44858.833333333336</v>
      </c>
      <c r="B2782" s="1">
        <v>242.19</v>
      </c>
      <c r="C2782" s="1">
        <v>235.55542</v>
      </c>
      <c r="D2782" s="1">
        <v>0.0281656860198759</v>
      </c>
      <c r="E2782" s="2">
        <f t="shared" si="1"/>
        <v>0.04283634819</v>
      </c>
    </row>
    <row r="2783">
      <c r="A2783" s="3">
        <v>44858.875</v>
      </c>
      <c r="B2783" s="1">
        <v>235.38</v>
      </c>
      <c r="C2783" s="1">
        <v>238.0077</v>
      </c>
      <c r="D2783" s="1">
        <v>0.0110403991131379</v>
      </c>
      <c r="E2783" s="2">
        <f t="shared" si="1"/>
        <v>0.04185849025</v>
      </c>
    </row>
    <row r="2784">
      <c r="A2784" s="3">
        <v>44858.916666666664</v>
      </c>
      <c r="B2784" s="1">
        <v>232.84</v>
      </c>
      <c r="C2784" s="1">
        <v>238.50806</v>
      </c>
      <c r="D2784" s="1">
        <v>0.0237646476181978</v>
      </c>
      <c r="E2784" s="2">
        <f t="shared" si="1"/>
        <v>0.04217660642</v>
      </c>
    </row>
    <row r="2785">
      <c r="A2785" s="3">
        <v>44858.958333333336</v>
      </c>
      <c r="B2785" s="1">
        <v>228.22</v>
      </c>
      <c r="C2785" s="1">
        <v>236.80386</v>
      </c>
      <c r="D2785" s="1">
        <v>0.0362488179035594</v>
      </c>
      <c r="E2785" s="2">
        <f t="shared" si="1"/>
        <v>0.04339445829</v>
      </c>
    </row>
    <row r="2786">
      <c r="A2786" s="3">
        <v>44859.0</v>
      </c>
      <c r="B2786" s="1">
        <v>232.36</v>
      </c>
      <c r="C2786" s="1">
        <v>239.69702</v>
      </c>
      <c r="D2786" s="1">
        <v>0.0306095586837082</v>
      </c>
      <c r="E2786" s="2">
        <f t="shared" si="1"/>
        <v>0.04347243841</v>
      </c>
    </row>
    <row r="2787">
      <c r="A2787" s="3">
        <v>44859.041666666664</v>
      </c>
      <c r="B2787" s="1">
        <v>237.04</v>
      </c>
      <c r="C2787" s="1">
        <v>235.39259</v>
      </c>
      <c r="D2787" s="1">
        <v>0.00699856354866556</v>
      </c>
      <c r="E2787" s="2">
        <f t="shared" si="1"/>
        <v>0.04312585563</v>
      </c>
    </row>
    <row r="2788">
      <c r="A2788" s="3">
        <v>44859.083333333336</v>
      </c>
      <c r="B2788" s="1">
        <v>235.45</v>
      </c>
      <c r="C2788" s="1">
        <v>228.51369</v>
      </c>
      <c r="D2788" s="1">
        <v>0.0303540238661412</v>
      </c>
      <c r="E2788" s="2">
        <f t="shared" si="1"/>
        <v>0.04247648689</v>
      </c>
    </row>
    <row r="2789">
      <c r="A2789" s="3">
        <v>44859.125</v>
      </c>
      <c r="B2789" s="1">
        <v>225.64</v>
      </c>
      <c r="C2789" s="1">
        <v>219.71668</v>
      </c>
      <c r="D2789" s="1">
        <v>0.0269588999797374</v>
      </c>
      <c r="E2789" s="2">
        <f t="shared" si="1"/>
        <v>0.04028507914</v>
      </c>
    </row>
    <row r="2790">
      <c r="A2790" s="3">
        <v>44859.166666666664</v>
      </c>
      <c r="B2790" s="1">
        <v>216.09</v>
      </c>
      <c r="C2790" s="1">
        <v>210.47999</v>
      </c>
      <c r="D2790" s="1">
        <v>0.0266534125167908</v>
      </c>
      <c r="E2790" s="2">
        <f t="shared" si="1"/>
        <v>0.03768191229</v>
      </c>
    </row>
    <row r="2791">
      <c r="A2791" s="3">
        <v>44859.208333333336</v>
      </c>
      <c r="B2791" s="1">
        <v>212.87</v>
      </c>
      <c r="C2791" s="1">
        <v>203.17642</v>
      </c>
      <c r="D2791" s="1">
        <v>0.0477101624292818</v>
      </c>
      <c r="E2791" s="2">
        <f t="shared" si="1"/>
        <v>0.03655970503</v>
      </c>
    </row>
    <row r="2792">
      <c r="A2792" s="3">
        <v>44859.25</v>
      </c>
      <c r="B2792" s="1">
        <v>214.85</v>
      </c>
      <c r="C2792" s="1">
        <v>198.0494</v>
      </c>
      <c r="D2792" s="1">
        <v>0.0848303504075246</v>
      </c>
      <c r="E2792" s="2">
        <f t="shared" si="1"/>
        <v>0.03780573946</v>
      </c>
    </row>
    <row r="2793">
      <c r="A2793" s="3">
        <v>44859.291666666664</v>
      </c>
      <c r="B2793" s="1">
        <v>215.99</v>
      </c>
      <c r="C2793" s="1">
        <v>196.03019</v>
      </c>
      <c r="D2793" s="1">
        <v>0.101820081896569</v>
      </c>
      <c r="E2793" s="2">
        <f t="shared" si="1"/>
        <v>0.04195794948</v>
      </c>
    </row>
    <row r="2794">
      <c r="A2794" s="3">
        <v>44859.333333333336</v>
      </c>
      <c r="B2794" s="1">
        <v>213.42</v>
      </c>
      <c r="C2794" s="1">
        <v>197.69276</v>
      </c>
      <c r="D2794" s="1">
        <v>0.0795539502812343</v>
      </c>
      <c r="E2794" s="2">
        <f t="shared" si="1"/>
        <v>0.04346021691</v>
      </c>
    </row>
    <row r="2795">
      <c r="A2795" s="3">
        <v>44859.375</v>
      </c>
      <c r="B2795" s="1">
        <v>211.76</v>
      </c>
      <c r="C2795" s="1">
        <v>203.12619</v>
      </c>
      <c r="D2795" s="1">
        <v>0.0425046617573045</v>
      </c>
      <c r="E2795" s="2">
        <f t="shared" si="1"/>
        <v>0.04234810558</v>
      </c>
    </row>
    <row r="2796">
      <c r="A2796" s="3">
        <v>44859.416666666664</v>
      </c>
      <c r="B2796" s="1">
        <v>221.14</v>
      </c>
      <c r="C2796" s="1">
        <v>211.18955</v>
      </c>
      <c r="D2796" s="1">
        <v>0.0471162043765896</v>
      </c>
      <c r="E2796" s="2">
        <f t="shared" si="1"/>
        <v>0.04269936606</v>
      </c>
    </row>
    <row r="2797">
      <c r="A2797" s="3">
        <v>44859.458333333336</v>
      </c>
      <c r="B2797" s="1">
        <v>234.08</v>
      </c>
      <c r="C2797" s="1">
        <v>220.4863</v>
      </c>
      <c r="D2797" s="1">
        <v>0.061653263717519</v>
      </c>
      <c r="E2797" s="2">
        <f t="shared" si="1"/>
        <v>0.04389781502</v>
      </c>
    </row>
    <row r="2798">
      <c r="A2798" s="3">
        <v>44859.5</v>
      </c>
      <c r="B2798" s="1">
        <v>234.78</v>
      </c>
      <c r="C2798" s="1">
        <v>227.55338</v>
      </c>
      <c r="D2798" s="1">
        <v>0.0317579110448721</v>
      </c>
      <c r="E2798" s="2">
        <f t="shared" si="1"/>
        <v>0.04295522095</v>
      </c>
    </row>
    <row r="2799">
      <c r="A2799" s="3">
        <v>44859.541666666664</v>
      </c>
      <c r="B2799" s="1">
        <v>238.58</v>
      </c>
      <c r="C2799" s="1">
        <v>231.79242</v>
      </c>
      <c r="D2799" s="1">
        <v>0.0292830110665397</v>
      </c>
      <c r="E2799" s="2">
        <f t="shared" si="1"/>
        <v>0.0419529004</v>
      </c>
    </row>
    <row r="2800">
      <c r="A2800" s="3">
        <v>44859.583333333336</v>
      </c>
      <c r="B2800" s="1">
        <v>242.87</v>
      </c>
      <c r="C2800" s="1">
        <v>233.41303</v>
      </c>
      <c r="D2800" s="1">
        <v>0.0405160328881383</v>
      </c>
      <c r="E2800" s="2">
        <f t="shared" si="1"/>
        <v>0.04205261108</v>
      </c>
    </row>
    <row r="2801">
      <c r="A2801" s="3">
        <v>44859.625</v>
      </c>
      <c r="B2801" s="1">
        <v>244.36</v>
      </c>
      <c r="C2801" s="1">
        <v>233.33176</v>
      </c>
      <c r="D2801" s="1">
        <v>0.047264204410064</v>
      </c>
      <c r="E2801" s="2">
        <f t="shared" si="1"/>
        <v>0.04204100096</v>
      </c>
    </row>
    <row r="2802">
      <c r="A2802" s="3">
        <v>44859.666666666664</v>
      </c>
      <c r="B2802" s="1">
        <v>244.22</v>
      </c>
      <c r="C2802" s="1">
        <v>232.22344</v>
      </c>
      <c r="D2802" s="1">
        <v>0.0516595568474913</v>
      </c>
      <c r="E2802" s="2">
        <f t="shared" si="1"/>
        <v>0.04249458967</v>
      </c>
    </row>
    <row r="2803">
      <c r="A2803" s="3">
        <v>44859.708333333336</v>
      </c>
      <c r="B2803" s="1">
        <v>245.07</v>
      </c>
      <c r="C2803" s="1">
        <v>231.38491</v>
      </c>
      <c r="D2803" s="1">
        <v>0.0591442631241596</v>
      </c>
      <c r="E2803" s="2">
        <f t="shared" si="1"/>
        <v>0.04292113184</v>
      </c>
    </row>
    <row r="2804">
      <c r="A2804" s="3">
        <v>44859.75</v>
      </c>
      <c r="B2804" s="1">
        <v>246.73</v>
      </c>
      <c r="C2804" s="1">
        <v>231.72085</v>
      </c>
      <c r="D2804" s="1">
        <v>0.0647725485212054</v>
      </c>
      <c r="E2804" s="2">
        <f t="shared" si="1"/>
        <v>0.04357153964</v>
      </c>
    </row>
    <row r="2805">
      <c r="A2805" s="3">
        <v>44859.791666666664</v>
      </c>
      <c r="B2805" s="1">
        <v>246.9</v>
      </c>
      <c r="C2805" s="1">
        <v>233.58227</v>
      </c>
      <c r="D2805" s="1">
        <v>0.0570151578713573</v>
      </c>
      <c r="E2805" s="2">
        <f t="shared" si="1"/>
        <v>0.04447480708</v>
      </c>
    </row>
    <row r="2806">
      <c r="A2806" s="3">
        <v>44859.833333333336</v>
      </c>
      <c r="B2806" s="1">
        <v>245.11</v>
      </c>
      <c r="C2806" s="1">
        <v>235.15752</v>
      </c>
      <c r="D2806" s="1">
        <v>0.0423226099679908</v>
      </c>
      <c r="E2806" s="2">
        <f t="shared" si="1"/>
        <v>0.04506467891</v>
      </c>
    </row>
    <row r="2807">
      <c r="A2807" s="3">
        <v>44859.875</v>
      </c>
      <c r="B2807" s="1">
        <v>239.28</v>
      </c>
      <c r="C2807" s="1">
        <v>236.61669</v>
      </c>
      <c r="D2807" s="1">
        <v>0.0112557994112756</v>
      </c>
      <c r="E2807" s="2">
        <f t="shared" si="1"/>
        <v>0.04507365392</v>
      </c>
    </row>
    <row r="2808">
      <c r="A2808" s="3">
        <v>44859.916666666664</v>
      </c>
      <c r="B2808" s="1">
        <v>233.12</v>
      </c>
      <c r="C2808" s="1">
        <v>237.05008</v>
      </c>
      <c r="D2808" s="1">
        <v>0.0165791127343218</v>
      </c>
      <c r="E2808" s="2">
        <f t="shared" si="1"/>
        <v>0.04477425664</v>
      </c>
    </row>
    <row r="2809">
      <c r="A2809" s="3">
        <v>44859.958333333336</v>
      </c>
      <c r="B2809" s="1">
        <v>225.46</v>
      </c>
      <c r="C2809" s="1">
        <v>236.71314</v>
      </c>
      <c r="D2809" s="1">
        <v>0.0475391437923556</v>
      </c>
      <c r="E2809" s="2">
        <f t="shared" si="1"/>
        <v>0.04524468688</v>
      </c>
    </row>
    <row r="2810">
      <c r="A2810" s="3">
        <v>44860.0</v>
      </c>
      <c r="B2810" s="1">
        <v>235.72</v>
      </c>
      <c r="C2810" s="1">
        <v>236.50281</v>
      </c>
      <c r="D2810" s="1">
        <v>0.00330993953095107</v>
      </c>
      <c r="E2810" s="2">
        <f t="shared" si="1"/>
        <v>0.04410720275</v>
      </c>
    </row>
    <row r="2811">
      <c r="A2811" s="3">
        <v>44860.041666666664</v>
      </c>
      <c r="B2811" s="1">
        <v>237.12</v>
      </c>
      <c r="C2811" s="1">
        <v>233.21026</v>
      </c>
      <c r="D2811" s="1">
        <v>0.0167648713225567</v>
      </c>
      <c r="E2811" s="2">
        <f t="shared" si="1"/>
        <v>0.04451413224</v>
      </c>
    </row>
    <row r="2812">
      <c r="A2812" s="3">
        <v>44860.083333333336</v>
      </c>
      <c r="B2812" s="1">
        <v>237.5</v>
      </c>
      <c r="C2812" s="1">
        <v>227.1019</v>
      </c>
      <c r="D2812" s="1">
        <v>0.0457860546301021</v>
      </c>
      <c r="E2812" s="2">
        <f t="shared" si="1"/>
        <v>0.04515713352</v>
      </c>
    </row>
    <row r="2813">
      <c r="A2813" s="3">
        <v>44860.125</v>
      </c>
      <c r="B2813" s="1">
        <v>224.74</v>
      </c>
      <c r="C2813" s="1">
        <v>218.79424</v>
      </c>
      <c r="D2813" s="1">
        <v>0.0271751212463363</v>
      </c>
      <c r="E2813" s="2">
        <f t="shared" si="1"/>
        <v>0.04516614274</v>
      </c>
    </row>
    <row r="2814">
      <c r="A2814" s="3">
        <v>44860.166666666664</v>
      </c>
      <c r="B2814" s="1">
        <v>221.03</v>
      </c>
      <c r="C2814" s="1">
        <v>209.34047</v>
      </c>
      <c r="D2814" s="1">
        <v>0.0558398001112732</v>
      </c>
      <c r="E2814" s="2">
        <f t="shared" si="1"/>
        <v>0.04638224222</v>
      </c>
    </row>
    <row r="2815">
      <c r="A2815" s="3">
        <v>44860.208333333336</v>
      </c>
      <c r="B2815" s="1">
        <v>214.71</v>
      </c>
      <c r="C2815" s="1">
        <v>200.75831</v>
      </c>
      <c r="D2815" s="1">
        <v>0.0694949563980689</v>
      </c>
      <c r="E2815" s="2">
        <f t="shared" si="1"/>
        <v>0.04728994197</v>
      </c>
    </row>
    <row r="2816">
      <c r="A2816" s="3">
        <v>44860.25</v>
      </c>
      <c r="B2816" s="1">
        <v>214.76</v>
      </c>
      <c r="C2816" s="1">
        <v>193.7536</v>
      </c>
      <c r="D2816" s="1">
        <v>0.108418114553742</v>
      </c>
      <c r="E2816" s="2">
        <f t="shared" si="1"/>
        <v>0.04827276548</v>
      </c>
    </row>
    <row r="2817">
      <c r="A2817" s="3">
        <v>44860.291666666664</v>
      </c>
      <c r="B2817" s="1">
        <v>215.79</v>
      </c>
      <c r="C2817" s="1">
        <v>189.62603</v>
      </c>
      <c r="D2817" s="1">
        <v>0.137976679678417</v>
      </c>
      <c r="E2817" s="2">
        <f t="shared" si="1"/>
        <v>0.04977929039</v>
      </c>
    </row>
    <row r="2818">
      <c r="A2818" s="3">
        <v>44860.333333333336</v>
      </c>
      <c r="B2818" s="1">
        <v>218.98</v>
      </c>
      <c r="C2818" s="1">
        <v>189.74743</v>
      </c>
      <c r="D2818" s="1">
        <v>0.154060426536475</v>
      </c>
      <c r="E2818" s="2">
        <f t="shared" si="1"/>
        <v>0.0528837269</v>
      </c>
    </row>
    <row r="2819">
      <c r="A2819" s="3">
        <v>44860.375</v>
      </c>
      <c r="B2819" s="1">
        <v>215.99</v>
      </c>
      <c r="C2819" s="1">
        <v>194.19474</v>
      </c>
      <c r="D2819" s="1">
        <v>0.112234038882824</v>
      </c>
      <c r="E2819" s="2">
        <f t="shared" si="1"/>
        <v>0.05578911761</v>
      </c>
    </row>
    <row r="2820">
      <c r="A2820" s="3">
        <v>44860.416666666664</v>
      </c>
      <c r="B2820" s="1">
        <v>221.51</v>
      </c>
      <c r="C2820" s="1">
        <v>202.41579</v>
      </c>
      <c r="D2820" s="1">
        <v>0.0943316230418585</v>
      </c>
      <c r="E2820" s="2">
        <f t="shared" si="1"/>
        <v>0.05775642672</v>
      </c>
    </row>
    <row r="2821">
      <c r="A2821" s="3">
        <v>44860.458333333336</v>
      </c>
      <c r="B2821" s="1">
        <v>234.46</v>
      </c>
      <c r="C2821" s="1">
        <v>212.58938</v>
      </c>
      <c r="D2821" s="1">
        <v>0.102877293305996</v>
      </c>
      <c r="E2821" s="2">
        <f t="shared" si="1"/>
        <v>0.05947409462</v>
      </c>
    </row>
    <row r="2822">
      <c r="A2822" s="3">
        <v>44860.5</v>
      </c>
      <c r="B2822" s="1">
        <v>242.12</v>
      </c>
      <c r="C2822" s="1">
        <v>221.1864</v>
      </c>
      <c r="D2822" s="1">
        <v>0.0946423469074048</v>
      </c>
      <c r="E2822" s="2">
        <f t="shared" si="1"/>
        <v>0.06209427945</v>
      </c>
    </row>
    <row r="2823">
      <c r="A2823" s="3">
        <v>44860.541666666664</v>
      </c>
      <c r="B2823" s="1">
        <v>250.0</v>
      </c>
      <c r="C2823" s="1">
        <v>227.241</v>
      </c>
      <c r="D2823" s="1">
        <v>0.100153581439968</v>
      </c>
      <c r="E2823" s="2">
        <f t="shared" si="1"/>
        <v>0.06504721988</v>
      </c>
    </row>
    <row r="2824">
      <c r="A2824" s="3">
        <v>44860.583333333336</v>
      </c>
      <c r="B2824" s="1">
        <v>250.35</v>
      </c>
      <c r="C2824" s="1">
        <v>230.37562</v>
      </c>
      <c r="D2824" s="1">
        <v>0.0867035322574498</v>
      </c>
      <c r="E2824" s="2">
        <f t="shared" si="1"/>
        <v>0.06697169902</v>
      </c>
    </row>
    <row r="2825">
      <c r="A2825" s="3">
        <v>44860.625</v>
      </c>
      <c r="B2825" s="1">
        <v>249.47</v>
      </c>
      <c r="C2825" s="1">
        <v>231.17022</v>
      </c>
      <c r="D2825" s="1">
        <v>0.0791614940713384</v>
      </c>
      <c r="E2825" s="2">
        <f t="shared" si="1"/>
        <v>0.06830075276</v>
      </c>
    </row>
    <row r="2826">
      <c r="A2826" s="3">
        <v>44860.666666666664</v>
      </c>
      <c r="B2826" s="1">
        <v>249.03</v>
      </c>
      <c r="C2826" s="1">
        <v>230.27895</v>
      </c>
      <c r="D2826" s="1">
        <v>0.0814275468947552</v>
      </c>
      <c r="E2826" s="2">
        <f t="shared" si="1"/>
        <v>0.06954108568</v>
      </c>
    </row>
    <row r="2827">
      <c r="A2827" s="3">
        <v>44860.708333333336</v>
      </c>
      <c r="B2827" s="1">
        <v>247.93</v>
      </c>
      <c r="C2827" s="1">
        <v>229.40063</v>
      </c>
      <c r="D2827" s="1">
        <v>0.0807729691064928</v>
      </c>
      <c r="E2827" s="2">
        <f t="shared" si="1"/>
        <v>0.07044228176</v>
      </c>
    </row>
    <row r="2828">
      <c r="A2828" s="3">
        <v>44860.75</v>
      </c>
      <c r="B2828" s="1">
        <v>246.21</v>
      </c>
      <c r="C2828" s="1">
        <v>229.77302</v>
      </c>
      <c r="D2828" s="1">
        <v>0.0715357268664528</v>
      </c>
      <c r="E2828" s="2">
        <f t="shared" si="1"/>
        <v>0.07072408086</v>
      </c>
    </row>
    <row r="2829">
      <c r="A2829" s="3">
        <v>44860.791666666664</v>
      </c>
      <c r="B2829" s="1">
        <v>244.4</v>
      </c>
      <c r="C2829" s="1">
        <v>231.78253</v>
      </c>
      <c r="D2829" s="1">
        <v>0.0544366738942749</v>
      </c>
      <c r="E2829" s="2">
        <f t="shared" si="1"/>
        <v>0.07061664402</v>
      </c>
    </row>
    <row r="2830">
      <c r="A2830" s="3">
        <v>44860.833333333336</v>
      </c>
      <c r="B2830" s="1">
        <v>246.63</v>
      </c>
      <c r="C2830" s="1">
        <v>233.75218</v>
      </c>
      <c r="D2830" s="1">
        <v>0.0550917642778774</v>
      </c>
      <c r="E2830" s="2">
        <f t="shared" si="1"/>
        <v>0.07114869212</v>
      </c>
    </row>
    <row r="2831">
      <c r="A2831" s="3">
        <v>44860.875</v>
      </c>
      <c r="B2831" s="1">
        <v>239.73</v>
      </c>
      <c r="C2831" s="1">
        <v>235.52917</v>
      </c>
      <c r="D2831" s="1">
        <v>0.017835710116076</v>
      </c>
      <c r="E2831" s="2">
        <f t="shared" si="1"/>
        <v>0.07142285507</v>
      </c>
    </row>
    <row r="2832">
      <c r="A2832" s="3">
        <v>44860.916666666664</v>
      </c>
      <c r="B2832" s="1">
        <v>235.81</v>
      </c>
      <c r="C2832" s="1">
        <v>236.10943</v>
      </c>
      <c r="D2832" s="1">
        <v>0.00126818314711107</v>
      </c>
      <c r="E2832" s="2">
        <f t="shared" si="1"/>
        <v>0.07078489967</v>
      </c>
    </row>
    <row r="2833">
      <c r="A2833" s="3">
        <v>44860.958333333336</v>
      </c>
      <c r="B2833" s="1">
        <v>237.74</v>
      </c>
      <c r="C2833" s="1">
        <v>236.00839</v>
      </c>
      <c r="D2833" s="1">
        <v>0.00733706966943004</v>
      </c>
      <c r="E2833" s="2">
        <f t="shared" si="1"/>
        <v>0.06910981325</v>
      </c>
    </row>
    <row r="2834">
      <c r="A2834" s="3">
        <v>44861.0</v>
      </c>
      <c r="B2834" s="1">
        <v>242.87</v>
      </c>
      <c r="C2834" s="1">
        <v>230.87614</v>
      </c>
      <c r="D2834" s="1">
        <v>0.051949326595637</v>
      </c>
      <c r="E2834" s="2">
        <f t="shared" si="1"/>
        <v>0.07113645437</v>
      </c>
    </row>
    <row r="2835">
      <c r="A2835" s="3">
        <v>44861.041666666664</v>
      </c>
      <c r="B2835" s="1">
        <v>243.98</v>
      </c>
      <c r="C2835" s="1">
        <v>230.11256</v>
      </c>
      <c r="D2835" s="1">
        <v>0.0602637248483958</v>
      </c>
      <c r="E2835" s="2">
        <f t="shared" si="1"/>
        <v>0.0729489066</v>
      </c>
    </row>
    <row r="2836">
      <c r="A2836" s="3">
        <v>44861.083333333336</v>
      </c>
      <c r="B2836" s="1">
        <v>238.02</v>
      </c>
      <c r="C2836" s="1">
        <v>226.64042</v>
      </c>
      <c r="D2836" s="1">
        <v>0.0502098434162803</v>
      </c>
      <c r="E2836" s="2">
        <f t="shared" si="1"/>
        <v>0.07313323114</v>
      </c>
    </row>
    <row r="2837">
      <c r="A2837" s="3">
        <v>44861.125</v>
      </c>
      <c r="B2837" s="1">
        <v>225.41</v>
      </c>
      <c r="C2837" s="1">
        <v>220.72841</v>
      </c>
      <c r="D2837" s="1">
        <v>0.0212097300931946</v>
      </c>
      <c r="E2837" s="2">
        <f t="shared" si="1"/>
        <v>0.07288467317</v>
      </c>
    </row>
    <row r="2838">
      <c r="A2838" s="3">
        <v>44861.166666666664</v>
      </c>
      <c r="B2838" s="1">
        <v>209.35</v>
      </c>
      <c r="C2838" s="1">
        <v>212.99064</v>
      </c>
      <c r="D2838" s="1">
        <v>0.0170929576999253</v>
      </c>
      <c r="E2838" s="2">
        <f t="shared" si="1"/>
        <v>0.0712702214</v>
      </c>
    </row>
    <row r="2839">
      <c r="A2839" s="3">
        <v>44861.208333333336</v>
      </c>
      <c r="B2839" s="1">
        <v>201.59</v>
      </c>
      <c r="C2839" s="1">
        <v>205.09215</v>
      </c>
      <c r="D2839" s="1">
        <v>0.0170759826741296</v>
      </c>
      <c r="E2839" s="2">
        <f t="shared" si="1"/>
        <v>0.0690860975</v>
      </c>
    </row>
    <row r="2840">
      <c r="A2840" s="3">
        <v>44861.25</v>
      </c>
      <c r="B2840" s="1">
        <v>188.53</v>
      </c>
      <c r="C2840" s="1">
        <v>198.2594</v>
      </c>
      <c r="D2840" s="1">
        <v>0.0490740918211191</v>
      </c>
      <c r="E2840" s="2">
        <f t="shared" si="1"/>
        <v>0.06661342989</v>
      </c>
    </row>
    <row r="2841">
      <c r="A2841" s="3">
        <v>44861.291666666664</v>
      </c>
      <c r="B2841" s="1">
        <v>182.24</v>
      </c>
      <c r="C2841" s="1">
        <v>193.39302</v>
      </c>
      <c r="D2841" s="1">
        <v>0.0576702302906278</v>
      </c>
      <c r="E2841" s="2">
        <f t="shared" si="1"/>
        <v>0.06326732783</v>
      </c>
    </row>
    <row r="2842">
      <c r="A2842" s="3">
        <v>44861.333333333336</v>
      </c>
      <c r="B2842" s="1">
        <v>186.83</v>
      </c>
      <c r="C2842" s="1">
        <v>191.40048</v>
      </c>
      <c r="D2842" s="1">
        <v>0.0238791459666139</v>
      </c>
      <c r="E2842" s="2">
        <f t="shared" si="1"/>
        <v>0.0578431078</v>
      </c>
    </row>
    <row r="2843">
      <c r="A2843" s="3">
        <v>44861.375</v>
      </c>
      <c r="B2843" s="1">
        <v>186.31</v>
      </c>
      <c r="C2843" s="1">
        <v>192.9461</v>
      </c>
      <c r="D2843" s="1">
        <v>0.0343935430672089</v>
      </c>
      <c r="E2843" s="2">
        <f t="shared" si="1"/>
        <v>0.05459975381</v>
      </c>
    </row>
    <row r="2844">
      <c r="A2844" s="3">
        <v>44861.416666666664</v>
      </c>
      <c r="B2844" s="1">
        <v>184.47</v>
      </c>
      <c r="C2844" s="1">
        <v>198.3969</v>
      </c>
      <c r="D2844" s="1">
        <v>0.0701971653790961</v>
      </c>
      <c r="E2844" s="2">
        <f t="shared" si="1"/>
        <v>0.05359415141</v>
      </c>
    </row>
    <row r="2845">
      <c r="A2845" s="3">
        <v>44861.458333333336</v>
      </c>
      <c r="B2845" s="1">
        <v>206.2</v>
      </c>
      <c r="C2845" s="1">
        <v>205.97398</v>
      </c>
      <c r="D2845" s="1">
        <v>0.00109732306964198</v>
      </c>
      <c r="E2845" s="2">
        <f t="shared" si="1"/>
        <v>0.04935331932</v>
      </c>
    </row>
    <row r="2846">
      <c r="A2846" s="3">
        <v>44861.5</v>
      </c>
      <c r="B2846" s="1">
        <v>208.98</v>
      </c>
      <c r="C2846" s="1">
        <v>212.81625</v>
      </c>
      <c r="D2846" s="1">
        <v>0.018026114077285</v>
      </c>
      <c r="E2846" s="2">
        <f t="shared" si="1"/>
        <v>0.04616097628</v>
      </c>
    </row>
    <row r="2847">
      <c r="A2847" s="3">
        <v>44861.541666666664</v>
      </c>
      <c r="B2847" s="1">
        <v>204.53</v>
      </c>
      <c r="C2847" s="1">
        <v>217.97516</v>
      </c>
      <c r="D2847" s="1">
        <v>0.0616820742326785</v>
      </c>
      <c r="E2847" s="2">
        <f t="shared" si="1"/>
        <v>0.04455799681</v>
      </c>
    </row>
    <row r="2848">
      <c r="A2848" s="3">
        <v>44861.583333333336</v>
      </c>
      <c r="B2848" s="1">
        <v>195.37</v>
      </c>
      <c r="C2848" s="1">
        <v>220.19537</v>
      </c>
      <c r="D2848" s="1">
        <v>0.112742470470655</v>
      </c>
      <c r="E2848" s="2">
        <f t="shared" si="1"/>
        <v>0.04564295257</v>
      </c>
    </row>
    <row r="2849">
      <c r="A2849" s="3">
        <v>44861.625</v>
      </c>
      <c r="B2849" s="1">
        <v>191.64</v>
      </c>
      <c r="C2849" s="1">
        <v>220.57391</v>
      </c>
      <c r="D2849" s="1">
        <v>0.131175577383562</v>
      </c>
      <c r="E2849" s="2">
        <f t="shared" si="1"/>
        <v>0.04781020604</v>
      </c>
    </row>
    <row r="2850">
      <c r="A2850" s="3">
        <v>44861.666666666664</v>
      </c>
      <c r="B2850" s="1">
        <v>183.66</v>
      </c>
      <c r="C2850" s="1">
        <v>219.51781</v>
      </c>
      <c r="D2850" s="1">
        <v>0.163348067293492</v>
      </c>
      <c r="E2850" s="2">
        <f t="shared" si="1"/>
        <v>0.05122356106</v>
      </c>
    </row>
    <row r="2851">
      <c r="A2851" s="3">
        <v>44861.708333333336</v>
      </c>
      <c r="B2851" s="1">
        <v>180.04</v>
      </c>
      <c r="C2851" s="1">
        <v>218.75983</v>
      </c>
      <c r="D2851" s="1">
        <v>0.176996983404128</v>
      </c>
      <c r="E2851" s="2">
        <f t="shared" si="1"/>
        <v>0.05523289499</v>
      </c>
    </row>
    <row r="2852">
      <c r="A2852" s="3">
        <v>44861.75</v>
      </c>
      <c r="B2852" s="1">
        <v>182.07</v>
      </c>
      <c r="C2852" s="1">
        <v>218.54169</v>
      </c>
      <c r="D2852" s="1">
        <v>0.166886647577402</v>
      </c>
      <c r="E2852" s="2">
        <f t="shared" si="1"/>
        <v>0.05920585002</v>
      </c>
    </row>
    <row r="2853">
      <c r="A2853" s="3">
        <v>44861.791666666664</v>
      </c>
      <c r="B2853" s="1">
        <v>183.53</v>
      </c>
      <c r="C2853" s="1">
        <v>219.85631</v>
      </c>
      <c r="D2853" s="1">
        <v>0.165227507002187</v>
      </c>
      <c r="E2853" s="2">
        <f t="shared" si="1"/>
        <v>0.06382213473</v>
      </c>
    </row>
    <row r="2854">
      <c r="A2854" s="3">
        <v>44861.833333333336</v>
      </c>
      <c r="B2854" s="1">
        <v>192.16</v>
      </c>
      <c r="C2854" s="1">
        <v>221.44858</v>
      </c>
      <c r="D2854" s="1">
        <v>0.132259055352714</v>
      </c>
      <c r="E2854" s="2">
        <f t="shared" si="1"/>
        <v>0.06703743853</v>
      </c>
    </row>
    <row r="2855">
      <c r="A2855" s="3">
        <v>44861.875</v>
      </c>
      <c r="B2855" s="1">
        <v>198.1</v>
      </c>
      <c r="C2855" s="1">
        <v>223.04403</v>
      </c>
      <c r="D2855" s="1">
        <v>0.111834555715299</v>
      </c>
      <c r="E2855" s="2">
        <f t="shared" si="1"/>
        <v>0.07095405709</v>
      </c>
    </row>
    <row r="2856">
      <c r="A2856" s="3">
        <v>44861.916666666664</v>
      </c>
      <c r="B2856" s="1">
        <v>207.03</v>
      </c>
      <c r="C2856" s="1">
        <v>224.24331</v>
      </c>
      <c r="D2856" s="1">
        <v>0.0767617548991762</v>
      </c>
      <c r="E2856" s="2">
        <f t="shared" si="1"/>
        <v>0.07409962258</v>
      </c>
    </row>
    <row r="2857">
      <c r="A2857" s="3">
        <v>44861.958333333336</v>
      </c>
      <c r="B2857" s="1">
        <v>203.49</v>
      </c>
      <c r="C2857" s="1">
        <v>225.63993</v>
      </c>
      <c r="D2857" s="1">
        <v>0.0981649391577101</v>
      </c>
      <c r="E2857" s="2">
        <f t="shared" si="1"/>
        <v>0.07788411715</v>
      </c>
    </row>
    <row r="2858">
      <c r="A2858" s="3">
        <v>44862.0</v>
      </c>
      <c r="B2858" s="1">
        <v>207.17</v>
      </c>
      <c r="C2858" s="1">
        <v>218.81093</v>
      </c>
      <c r="D2858" s="1">
        <v>0.0532008615840169</v>
      </c>
      <c r="E2858" s="2">
        <f t="shared" si="1"/>
        <v>0.07793626444</v>
      </c>
    </row>
    <row r="2859">
      <c r="A2859" s="3">
        <v>44862.041666666664</v>
      </c>
      <c r="B2859" s="1">
        <v>216.47</v>
      </c>
      <c r="C2859" s="1">
        <v>213.1753</v>
      </c>
      <c r="D2859" s="1">
        <v>0.015455355287409</v>
      </c>
      <c r="E2859" s="2">
        <f t="shared" si="1"/>
        <v>0.07606924904</v>
      </c>
    </row>
    <row r="2860">
      <c r="A2860" s="3">
        <v>44862.083333333336</v>
      </c>
      <c r="B2860" s="1">
        <v>209.19</v>
      </c>
      <c r="C2860" s="1">
        <v>204.84453</v>
      </c>
      <c r="D2860" s="1">
        <v>0.0212135027476692</v>
      </c>
      <c r="E2860" s="2">
        <f t="shared" si="1"/>
        <v>0.07486106818</v>
      </c>
    </row>
    <row r="2861">
      <c r="A2861" s="3">
        <v>44862.125</v>
      </c>
      <c r="B2861" s="1">
        <v>194.04</v>
      </c>
      <c r="C2861" s="1">
        <v>195.95859</v>
      </c>
      <c r="D2861" s="1">
        <v>0.00979079304459169</v>
      </c>
      <c r="E2861" s="2">
        <f t="shared" si="1"/>
        <v>0.07438527913</v>
      </c>
    </row>
    <row r="2862">
      <c r="A2862" s="3">
        <v>44862.166666666664</v>
      </c>
      <c r="B2862" s="1">
        <v>189.39</v>
      </c>
      <c r="C2862" s="1">
        <v>187.15446</v>
      </c>
      <c r="D2862" s="1">
        <v>0.0119448930044199</v>
      </c>
      <c r="E2862" s="2">
        <f t="shared" si="1"/>
        <v>0.07417077644</v>
      </c>
    </row>
    <row r="2863">
      <c r="A2863" s="3">
        <v>44862.208333333336</v>
      </c>
      <c r="B2863" s="1">
        <v>183.98</v>
      </c>
      <c r="C2863" s="1">
        <v>180.61176</v>
      </c>
      <c r="D2863" s="1">
        <v>0.0186490624973699</v>
      </c>
      <c r="E2863" s="2">
        <f t="shared" si="1"/>
        <v>0.07423632143</v>
      </c>
    </row>
    <row r="2864">
      <c r="A2864" s="3">
        <v>44862.25</v>
      </c>
      <c r="B2864" s="1">
        <v>178.9</v>
      </c>
      <c r="C2864" s="1">
        <v>176.62603</v>
      </c>
      <c r="D2864" s="1">
        <v>0.0128744896774276</v>
      </c>
      <c r="E2864" s="2">
        <f t="shared" si="1"/>
        <v>0.07272800467</v>
      </c>
    </row>
    <row r="2865">
      <c r="A2865" s="3">
        <v>44862.291666666664</v>
      </c>
      <c r="B2865" s="1">
        <v>182.2</v>
      </c>
      <c r="C2865" s="1">
        <v>176.66761</v>
      </c>
      <c r="D2865" s="1">
        <v>0.0313152478827329</v>
      </c>
      <c r="E2865" s="2">
        <f t="shared" si="1"/>
        <v>0.07162988041</v>
      </c>
    </row>
    <row r="2866">
      <c r="A2866" s="3">
        <v>44862.333333333336</v>
      </c>
      <c r="B2866" s="1">
        <v>179.74</v>
      </c>
      <c r="C2866" s="1">
        <v>180.23809</v>
      </c>
      <c r="D2866" s="1">
        <v>0.00276351130884704</v>
      </c>
      <c r="E2866" s="2">
        <f t="shared" si="1"/>
        <v>0.0707500623</v>
      </c>
    </row>
    <row r="2867">
      <c r="A2867" s="3">
        <v>44862.375</v>
      </c>
      <c r="B2867" s="1">
        <v>187.56</v>
      </c>
      <c r="C2867" s="1">
        <v>186.94817</v>
      </c>
      <c r="D2867" s="1">
        <v>0.00327272526925509</v>
      </c>
      <c r="E2867" s="2">
        <f t="shared" si="1"/>
        <v>0.06945336155</v>
      </c>
    </row>
    <row r="2868">
      <c r="A2868" s="3">
        <v>44862.416666666664</v>
      </c>
      <c r="B2868" s="1">
        <v>198.11</v>
      </c>
      <c r="C2868" s="1">
        <v>196.12532</v>
      </c>
      <c r="D2868" s="1">
        <v>0.0101194481161332</v>
      </c>
      <c r="E2868" s="2">
        <f t="shared" si="1"/>
        <v>0.06695012334</v>
      </c>
    </row>
    <row r="2869">
      <c r="A2869" s="3">
        <v>44862.458333333336</v>
      </c>
      <c r="B2869" s="1">
        <v>217.62</v>
      </c>
      <c r="C2869" s="1">
        <v>205.31432</v>
      </c>
      <c r="D2869" s="1">
        <v>0.059935809640555</v>
      </c>
      <c r="E2869" s="2">
        <f t="shared" si="1"/>
        <v>0.06940172694</v>
      </c>
    </row>
    <row r="2870">
      <c r="A2870" s="3">
        <v>44862.5</v>
      </c>
      <c r="B2870" s="1">
        <v>218.77</v>
      </c>
      <c r="C2870" s="1">
        <v>211.53209</v>
      </c>
      <c r="D2870" s="1">
        <v>0.0342166051496016</v>
      </c>
      <c r="E2870" s="2">
        <f t="shared" si="1"/>
        <v>0.07007633074</v>
      </c>
    </row>
    <row r="2871">
      <c r="A2871" s="3">
        <v>44862.541666666664</v>
      </c>
      <c r="B2871" s="1">
        <v>222.77</v>
      </c>
      <c r="C2871" s="1">
        <v>214.99237</v>
      </c>
      <c r="D2871" s="1">
        <v>0.0361763070940611</v>
      </c>
      <c r="E2871" s="2">
        <f t="shared" si="1"/>
        <v>0.06901359044</v>
      </c>
    </row>
    <row r="2872">
      <c r="A2872" s="3">
        <v>44862.583333333336</v>
      </c>
      <c r="B2872" s="1">
        <v>221.93</v>
      </c>
      <c r="C2872" s="1">
        <v>215.36978</v>
      </c>
      <c r="D2872" s="1">
        <v>0.03046026234507</v>
      </c>
      <c r="E2872" s="2">
        <f t="shared" si="1"/>
        <v>0.0655851651</v>
      </c>
    </row>
    <row r="2873">
      <c r="A2873" s="3">
        <v>44862.625</v>
      </c>
      <c r="B2873" s="1">
        <v>217.56</v>
      </c>
      <c r="C2873" s="1">
        <v>214.54222</v>
      </c>
      <c r="D2873" s="1">
        <v>0.0140661357936914</v>
      </c>
      <c r="E2873" s="2">
        <f t="shared" si="1"/>
        <v>0.06070560504</v>
      </c>
    </row>
    <row r="2874">
      <c r="A2874" s="3">
        <v>44862.666666666664</v>
      </c>
      <c r="B2874" s="1">
        <v>214.93</v>
      </c>
      <c r="C2874" s="1">
        <v>212.84996</v>
      </c>
      <c r="D2874" s="1">
        <v>0.00977232976694003</v>
      </c>
      <c r="E2874" s="2">
        <f t="shared" si="1"/>
        <v>0.05430661597</v>
      </c>
    </row>
    <row r="2875">
      <c r="A2875" s="3">
        <v>44862.708333333336</v>
      </c>
      <c r="B2875" s="1">
        <v>218.3</v>
      </c>
      <c r="C2875" s="1">
        <v>211.32158</v>
      </c>
      <c r="D2875" s="1">
        <v>0.0330227513915048</v>
      </c>
      <c r="E2875" s="2">
        <f t="shared" si="1"/>
        <v>0.04830768964</v>
      </c>
    </row>
    <row r="2876">
      <c r="A2876" s="3">
        <v>44862.75</v>
      </c>
      <c r="B2876" s="1">
        <v>219.04</v>
      </c>
      <c r="C2876" s="1">
        <v>211.38503</v>
      </c>
      <c r="D2876" s="1">
        <v>0.0362133969467941</v>
      </c>
      <c r="E2876" s="2">
        <f t="shared" si="1"/>
        <v>0.04286297086</v>
      </c>
    </row>
    <row r="2877">
      <c r="A2877" s="3">
        <v>44862.791666666664</v>
      </c>
      <c r="B2877" s="1">
        <v>217.64</v>
      </c>
      <c r="C2877" s="1">
        <v>212.86743</v>
      </c>
      <c r="D2877" s="1">
        <v>0.0224203862469705</v>
      </c>
      <c r="E2877" s="2">
        <f t="shared" si="1"/>
        <v>0.03691267416</v>
      </c>
    </row>
    <row r="2878">
      <c r="A2878" s="3">
        <v>44862.833333333336</v>
      </c>
      <c r="B2878" s="1">
        <v>227.17</v>
      </c>
      <c r="C2878" s="1">
        <v>215.51877</v>
      </c>
      <c r="D2878" s="1">
        <v>0.0540613237538428</v>
      </c>
      <c r="E2878" s="2">
        <f t="shared" si="1"/>
        <v>0.03365443535</v>
      </c>
    </row>
    <row r="2879">
      <c r="A2879" s="3">
        <v>44862.875</v>
      </c>
      <c r="B2879" s="1">
        <v>224.76</v>
      </c>
      <c r="C2879" s="1">
        <v>218.71909</v>
      </c>
      <c r="D2879" s="1">
        <v>0.0276194912844598</v>
      </c>
      <c r="E2879" s="2">
        <f t="shared" si="1"/>
        <v>0.03014547433</v>
      </c>
    </row>
    <row r="2880">
      <c r="A2880" s="3">
        <v>44862.916666666664</v>
      </c>
      <c r="B2880" s="1">
        <v>218.45</v>
      </c>
      <c r="C2880" s="1">
        <v>219.94072</v>
      </c>
      <c r="D2880" s="1">
        <v>0.00677782631610922</v>
      </c>
      <c r="E2880" s="2">
        <f t="shared" si="1"/>
        <v>0.0272294773</v>
      </c>
    </row>
    <row r="2881">
      <c r="A2881" s="3">
        <v>44862.958333333336</v>
      </c>
      <c r="B2881" s="1">
        <v>219.35</v>
      </c>
      <c r="C2881" s="1">
        <v>219.7966</v>
      </c>
      <c r="D2881" s="1">
        <v>0.00203187856409069</v>
      </c>
      <c r="E2881" s="2">
        <f t="shared" si="1"/>
        <v>0.02322393311</v>
      </c>
    </row>
    <row r="2882">
      <c r="A2882" s="3">
        <v>44863.0</v>
      </c>
      <c r="B2882" s="1">
        <v>222.37</v>
      </c>
      <c r="C2882" s="1">
        <v>229.28538</v>
      </c>
      <c r="D2882" s="1">
        <v>0.0301605797979792</v>
      </c>
      <c r="E2882" s="2">
        <f t="shared" si="1"/>
        <v>0.02226392137</v>
      </c>
    </row>
    <row r="2883">
      <c r="A2883" s="3">
        <v>44863.041666666664</v>
      </c>
      <c r="B2883" s="1">
        <v>228.77</v>
      </c>
      <c r="C2883" s="1">
        <v>223.09233</v>
      </c>
      <c r="D2883" s="1">
        <v>0.0254498664297423</v>
      </c>
      <c r="E2883" s="2">
        <f t="shared" si="1"/>
        <v>0.02268035934</v>
      </c>
    </row>
    <row r="2884">
      <c r="A2884" s="3">
        <v>44863.083333333336</v>
      </c>
      <c r="B2884" s="1">
        <v>231.62</v>
      </c>
      <c r="C2884" s="1">
        <v>215.50899</v>
      </c>
      <c r="D2884" s="1">
        <v>0.0747579486127237</v>
      </c>
      <c r="E2884" s="2">
        <f t="shared" si="1"/>
        <v>0.02491137791</v>
      </c>
    </row>
    <row r="2885">
      <c r="A2885" s="3">
        <v>44863.125</v>
      </c>
      <c r="B2885" s="1">
        <v>228.72</v>
      </c>
      <c r="C2885" s="1">
        <v>207.79163</v>
      </c>
      <c r="D2885" s="1">
        <v>0.100718060684157</v>
      </c>
      <c r="E2885" s="2">
        <f t="shared" si="1"/>
        <v>0.02870001407</v>
      </c>
    </row>
    <row r="2886">
      <c r="A2886" s="3">
        <v>44863.166666666664</v>
      </c>
      <c r="B2886" s="1">
        <v>219.74</v>
      </c>
      <c r="C2886" s="1">
        <v>201.84331</v>
      </c>
      <c r="D2886" s="1">
        <v>0.0886662530454935</v>
      </c>
      <c r="E2886" s="2">
        <f t="shared" si="1"/>
        <v>0.0318967374</v>
      </c>
    </row>
    <row r="2887">
      <c r="A2887" s="3">
        <v>44863.208333333336</v>
      </c>
      <c r="B2887" s="1">
        <v>216.64</v>
      </c>
      <c r="C2887" s="1">
        <v>199.82941</v>
      </c>
      <c r="D2887" s="1">
        <v>0.0841247041664187</v>
      </c>
      <c r="E2887" s="2">
        <f t="shared" si="1"/>
        <v>0.03462488914</v>
      </c>
    </row>
    <row r="2888">
      <c r="A2888" s="3">
        <v>44863.25</v>
      </c>
      <c r="B2888" s="1">
        <v>207.4</v>
      </c>
      <c r="C2888" s="1">
        <v>200.44757</v>
      </c>
      <c r="D2888" s="1">
        <v>0.0346845312218052</v>
      </c>
      <c r="E2888" s="2">
        <f t="shared" si="1"/>
        <v>0.03553364087</v>
      </c>
    </row>
    <row r="2889">
      <c r="A2889" s="3">
        <v>44863.291666666664</v>
      </c>
      <c r="B2889" s="1">
        <v>202.88</v>
      </c>
      <c r="C2889" s="1">
        <v>203.52708</v>
      </c>
      <c r="D2889" s="1">
        <v>0.00317933122216472</v>
      </c>
      <c r="E2889" s="2">
        <f t="shared" si="1"/>
        <v>0.03436131101</v>
      </c>
    </row>
    <row r="2890">
      <c r="A2890" s="3">
        <v>44863.333333333336</v>
      </c>
      <c r="B2890" s="1">
        <v>198.09</v>
      </c>
      <c r="C2890" s="1">
        <v>207.42479</v>
      </c>
      <c r="D2890" s="1">
        <v>0.0450032515399919</v>
      </c>
      <c r="E2890" s="2">
        <f t="shared" si="1"/>
        <v>0.03612130018</v>
      </c>
    </row>
    <row r="2891">
      <c r="A2891" s="3">
        <v>44863.375</v>
      </c>
      <c r="B2891" s="1">
        <v>200.14</v>
      </c>
      <c r="C2891" s="1">
        <v>212.44782</v>
      </c>
      <c r="D2891" s="1">
        <v>0.057933378652697</v>
      </c>
      <c r="E2891" s="2">
        <f t="shared" si="1"/>
        <v>0.03839882741</v>
      </c>
    </row>
    <row r="2892">
      <c r="A2892" s="3">
        <v>44863.416666666664</v>
      </c>
      <c r="B2892" s="1">
        <v>205.49</v>
      </c>
      <c r="C2892" s="1">
        <v>216.35586</v>
      </c>
      <c r="D2892" s="1">
        <v>0.0502221663882827</v>
      </c>
      <c r="E2892" s="2">
        <f t="shared" si="1"/>
        <v>0.040069774</v>
      </c>
    </row>
    <row r="2893">
      <c r="A2893" s="3">
        <v>44863.458333333336</v>
      </c>
      <c r="B2893" s="1">
        <v>220.3</v>
      </c>
      <c r="C2893" s="1">
        <v>220.06722</v>
      </c>
      <c r="D2893" s="1">
        <v>0.00105776771297433</v>
      </c>
      <c r="E2893" s="2">
        <f t="shared" si="1"/>
        <v>0.03761652226</v>
      </c>
    </row>
    <row r="2894">
      <c r="A2894" s="3">
        <v>44863.5</v>
      </c>
      <c r="B2894" s="1">
        <v>220.79</v>
      </c>
      <c r="C2894" s="1">
        <v>221.7657</v>
      </c>
      <c r="D2894" s="1">
        <v>0.00439968850007019</v>
      </c>
      <c r="E2894" s="2">
        <f t="shared" si="1"/>
        <v>0.03637415073</v>
      </c>
    </row>
    <row r="2895">
      <c r="A2895" s="3">
        <v>44863.541666666664</v>
      </c>
      <c r="B2895" s="1">
        <v>215.15</v>
      </c>
      <c r="C2895" s="1">
        <v>222.74809</v>
      </c>
      <c r="D2895" s="1">
        <v>0.0341106853037437</v>
      </c>
      <c r="E2895" s="2">
        <f t="shared" si="1"/>
        <v>0.03628808315</v>
      </c>
    </row>
    <row r="2896">
      <c r="A2896" s="3">
        <v>44863.583333333336</v>
      </c>
      <c r="B2896" s="1">
        <v>209.14</v>
      </c>
      <c r="C2896" s="1">
        <v>223.41999</v>
      </c>
      <c r="D2896" s="1">
        <v>0.0639154535813918</v>
      </c>
      <c r="E2896" s="2">
        <f t="shared" si="1"/>
        <v>0.03768204946</v>
      </c>
    </row>
    <row r="2897">
      <c r="A2897" s="3">
        <v>44863.625</v>
      </c>
      <c r="B2897" s="1">
        <v>207.3</v>
      </c>
      <c r="C2897" s="1">
        <v>224.218</v>
      </c>
      <c r="D2897" s="1">
        <v>0.0754533534328197</v>
      </c>
      <c r="E2897" s="2">
        <f t="shared" si="1"/>
        <v>0.04023985019</v>
      </c>
    </row>
    <row r="2898">
      <c r="A2898" s="3">
        <v>44863.666666666664</v>
      </c>
      <c r="B2898" s="1">
        <v>204.57</v>
      </c>
      <c r="C2898" s="1">
        <v>224.99872</v>
      </c>
      <c r="D2898" s="1">
        <v>0.0907948276327972</v>
      </c>
      <c r="E2898" s="2">
        <f t="shared" si="1"/>
        <v>0.0436157876</v>
      </c>
    </row>
    <row r="2899">
      <c r="A2899" s="3">
        <v>44863.708333333336</v>
      </c>
      <c r="B2899" s="1">
        <v>207.14</v>
      </c>
      <c r="C2899" s="1">
        <v>225.86634</v>
      </c>
      <c r="D2899" s="1">
        <v>0.0829089451752749</v>
      </c>
      <c r="E2899" s="2">
        <f t="shared" si="1"/>
        <v>0.04569437901</v>
      </c>
    </row>
    <row r="2900">
      <c r="A2900" s="3">
        <v>44863.75</v>
      </c>
      <c r="B2900" s="1">
        <v>204.51</v>
      </c>
      <c r="C2900" s="1">
        <v>226.92874</v>
      </c>
      <c r="D2900" s="1">
        <v>0.0987919820116218</v>
      </c>
      <c r="E2900" s="2">
        <f t="shared" si="1"/>
        <v>0.04830182005</v>
      </c>
    </row>
    <row r="2901">
      <c r="A2901" s="3">
        <v>44863.791666666664</v>
      </c>
      <c r="B2901" s="1">
        <v>202.92</v>
      </c>
      <c r="C2901" s="1">
        <v>228.79772</v>
      </c>
      <c r="D2901" s="1">
        <v>0.113103050152772</v>
      </c>
      <c r="E2901" s="2">
        <f t="shared" si="1"/>
        <v>0.05208026438</v>
      </c>
    </row>
    <row r="2902">
      <c r="A2902" s="3">
        <v>44863.833333333336</v>
      </c>
      <c r="B2902" s="1">
        <v>215.27</v>
      </c>
      <c r="C2902" s="1">
        <v>231.23759</v>
      </c>
      <c r="D2902" s="1">
        <v>0.0690527435439886</v>
      </c>
      <c r="E2902" s="2">
        <f t="shared" si="1"/>
        <v>0.05270490687</v>
      </c>
    </row>
    <row r="2903">
      <c r="A2903" s="3">
        <v>44863.875</v>
      </c>
      <c r="B2903" s="1">
        <v>212.51</v>
      </c>
      <c r="C2903" s="1">
        <v>233.59264</v>
      </c>
      <c r="D2903" s="1">
        <v>0.0902538710123743</v>
      </c>
      <c r="E2903" s="2">
        <f t="shared" si="1"/>
        <v>0.0553146727</v>
      </c>
    </row>
    <row r="2904">
      <c r="A2904" s="3">
        <v>44863.916666666664</v>
      </c>
      <c r="B2904" s="1">
        <v>206.87</v>
      </c>
      <c r="C2904" s="1">
        <v>234.22834</v>
      </c>
      <c r="D2904" s="1">
        <v>0.116802006110789</v>
      </c>
      <c r="E2904" s="2">
        <f t="shared" si="1"/>
        <v>0.05989901352</v>
      </c>
    </row>
    <row r="2905">
      <c r="A2905" s="3">
        <v>44863.958333333336</v>
      </c>
      <c r="B2905" s="1">
        <v>201.68</v>
      </c>
      <c r="C2905" s="1">
        <v>233.06666</v>
      </c>
      <c r="D2905" s="1">
        <v>0.134668167467624</v>
      </c>
      <c r="E2905" s="2">
        <f t="shared" si="1"/>
        <v>0.06542552556</v>
      </c>
    </row>
    <row r="2906">
      <c r="A2906" s="3">
        <v>44864.0</v>
      </c>
      <c r="B2906" s="1">
        <v>206.04</v>
      </c>
      <c r="C2906" s="1">
        <v>211.55946</v>
      </c>
      <c r="D2906" s="1">
        <v>0.02608940295083</v>
      </c>
      <c r="E2906" s="2">
        <f t="shared" si="1"/>
        <v>0.06525589319</v>
      </c>
    </row>
    <row r="2907">
      <c r="A2907" s="3">
        <v>44864.041666666664</v>
      </c>
      <c r="B2907" s="1">
        <v>215.0</v>
      </c>
      <c r="C2907" s="1">
        <v>204.8047</v>
      </c>
      <c r="D2907" s="1">
        <v>0.0497805958554662</v>
      </c>
      <c r="E2907" s="2">
        <f t="shared" si="1"/>
        <v>0.06626967358</v>
      </c>
    </row>
    <row r="2908">
      <c r="A2908" s="3">
        <v>44864.083333333336</v>
      </c>
      <c r="B2908" s="1">
        <v>217.59</v>
      </c>
      <c r="C2908" s="1">
        <v>196.69213</v>
      </c>
      <c r="D2908" s="1">
        <v>0.106246599698727</v>
      </c>
      <c r="E2908" s="2">
        <f t="shared" si="1"/>
        <v>0.06758170071</v>
      </c>
    </row>
    <row r="2909">
      <c r="A2909" s="3">
        <v>44864.125</v>
      </c>
      <c r="B2909" s="1">
        <v>211.17</v>
      </c>
      <c r="C2909" s="1">
        <v>189.6361</v>
      </c>
      <c r="D2909" s="1">
        <v>0.113553801201353</v>
      </c>
      <c r="E2909" s="2">
        <f t="shared" si="1"/>
        <v>0.06811652323</v>
      </c>
    </row>
    <row r="2910">
      <c r="A2910" s="3">
        <v>44864.166666666664</v>
      </c>
      <c r="B2910" s="1">
        <v>201.71</v>
      </c>
      <c r="C2910" s="1">
        <v>184.7196</v>
      </c>
      <c r="D2910" s="1">
        <v>0.0919794109558487</v>
      </c>
      <c r="E2910" s="2">
        <f t="shared" si="1"/>
        <v>0.06825457148</v>
      </c>
    </row>
    <row r="2911">
      <c r="A2911" s="3">
        <v>44864.208333333336</v>
      </c>
      <c r="B2911" s="1">
        <v>196.47</v>
      </c>
      <c r="C2911" s="1">
        <v>183.52817</v>
      </c>
      <c r="D2911" s="1">
        <v>0.0705168585291294</v>
      </c>
      <c r="E2911" s="2">
        <f t="shared" si="1"/>
        <v>0.06768757791</v>
      </c>
    </row>
    <row r="2912">
      <c r="A2912" s="3">
        <v>44864.25</v>
      </c>
      <c r="B2912" s="1">
        <v>190.23</v>
      </c>
      <c r="C2912" s="1">
        <v>184.54014</v>
      </c>
      <c r="D2912" s="1">
        <v>0.0308326416139056</v>
      </c>
      <c r="E2912" s="2">
        <f t="shared" si="1"/>
        <v>0.06752708251</v>
      </c>
    </row>
    <row r="2913">
      <c r="A2913" s="3">
        <v>44864.291666666664</v>
      </c>
      <c r="B2913" s="1">
        <v>195.31</v>
      </c>
      <c r="C2913" s="1">
        <v>188.09751</v>
      </c>
      <c r="D2913" s="1">
        <v>0.03834442040195</v>
      </c>
      <c r="E2913" s="2">
        <f t="shared" si="1"/>
        <v>0.06899229456</v>
      </c>
    </row>
    <row r="2914">
      <c r="A2914" s="3">
        <v>44864.333333333336</v>
      </c>
      <c r="B2914" s="1">
        <v>194.33</v>
      </c>
      <c r="C2914" s="1">
        <v>192.25226</v>
      </c>
      <c r="D2914" s="1">
        <v>0.0108073632008279</v>
      </c>
      <c r="E2914" s="2">
        <f t="shared" si="1"/>
        <v>0.06756746588</v>
      </c>
    </row>
    <row r="2915">
      <c r="A2915" s="3">
        <v>44864.375</v>
      </c>
      <c r="B2915" s="1">
        <v>196.44</v>
      </c>
      <c r="C2915" s="1">
        <v>197.16724</v>
      </c>
      <c r="D2915" s="1">
        <v>0.00368844235989708</v>
      </c>
      <c r="E2915" s="2">
        <f t="shared" si="1"/>
        <v>0.0653072602</v>
      </c>
    </row>
    <row r="2916">
      <c r="A2916" s="3">
        <v>44864.416666666664</v>
      </c>
      <c r="B2916" s="1">
        <v>198.05</v>
      </c>
      <c r="C2916" s="1">
        <v>201.15813</v>
      </c>
      <c r="D2916" s="1">
        <v>0.0154511776382092</v>
      </c>
      <c r="E2916" s="2">
        <f t="shared" si="1"/>
        <v>0.063858469</v>
      </c>
    </row>
    <row r="2917">
      <c r="A2917" s="3">
        <v>44864.458333333336</v>
      </c>
      <c r="B2917" s="1">
        <v>205.62</v>
      </c>
      <c r="C2917" s="1">
        <v>204.71539</v>
      </c>
      <c r="D2917" s="1">
        <v>0.00441886660304333</v>
      </c>
      <c r="E2917" s="2">
        <f t="shared" si="1"/>
        <v>0.06399851479</v>
      </c>
    </row>
    <row r="2918">
      <c r="A2918" s="3">
        <v>44864.5</v>
      </c>
      <c r="B2918" s="1">
        <v>214.53</v>
      </c>
      <c r="C2918" s="1">
        <v>206.41387</v>
      </c>
      <c r="D2918" s="1">
        <v>0.0393196930031881</v>
      </c>
      <c r="E2918" s="2">
        <f t="shared" si="1"/>
        <v>0.06545351498</v>
      </c>
    </row>
    <row r="2919">
      <c r="A2919" s="3">
        <v>44864.541666666664</v>
      </c>
      <c r="B2919" s="1">
        <v>217.94</v>
      </c>
      <c r="C2919" s="1">
        <v>207.88349</v>
      </c>
      <c r="D2919" s="1">
        <v>0.0483757031402542</v>
      </c>
      <c r="E2919" s="2">
        <f t="shared" si="1"/>
        <v>0.06604789072</v>
      </c>
    </row>
    <row r="2920">
      <c r="A2920" s="3">
        <v>44864.583333333336</v>
      </c>
      <c r="B2920" s="1">
        <v>210.57</v>
      </c>
      <c r="C2920" s="1">
        <v>208.79271</v>
      </c>
      <c r="D2920" s="1">
        <v>0.00851222248133085</v>
      </c>
      <c r="E2920" s="2">
        <f t="shared" si="1"/>
        <v>0.06373942276</v>
      </c>
    </row>
    <row r="2921">
      <c r="A2921" s="3">
        <v>44864.625</v>
      </c>
      <c r="B2921" s="1">
        <v>210.02</v>
      </c>
      <c r="C2921" s="1">
        <v>210.14358</v>
      </c>
      <c r="D2921" s="1">
        <v>5.88074115802041E-4</v>
      </c>
      <c r="E2921" s="2">
        <f t="shared" si="1"/>
        <v>0.06062003612</v>
      </c>
    </row>
    <row r="2922">
      <c r="A2922" s="3">
        <v>44864.666666666664</v>
      </c>
      <c r="B2922" s="1">
        <v>214.42</v>
      </c>
      <c r="C2922" s="1">
        <v>211.51943</v>
      </c>
      <c r="D2922" s="1">
        <v>0.0137130191774816</v>
      </c>
      <c r="E2922" s="2">
        <f t="shared" si="1"/>
        <v>0.0574082941</v>
      </c>
    </row>
    <row r="2923">
      <c r="A2923" s="3">
        <v>44864.708333333336</v>
      </c>
      <c r="B2923" s="1">
        <v>215.67</v>
      </c>
      <c r="C2923" s="1">
        <v>212.9302</v>
      </c>
      <c r="D2923" s="1">
        <v>0.0128671273497135</v>
      </c>
      <c r="E2923" s="2">
        <f t="shared" si="1"/>
        <v>0.05448988502</v>
      </c>
    </row>
    <row r="2924">
      <c r="A2924" s="3">
        <v>44864.75</v>
      </c>
      <c r="B2924" s="1">
        <v>214.94</v>
      </c>
      <c r="C2924" s="1">
        <v>214.83385</v>
      </c>
      <c r="D2924" s="1">
        <v>4.94102768255492E-4</v>
      </c>
      <c r="E2924" s="2">
        <f t="shared" si="1"/>
        <v>0.05039414006</v>
      </c>
    </row>
    <row r="2925">
      <c r="A2925" s="3">
        <v>44864.791666666664</v>
      </c>
      <c r="B2925" s="1">
        <v>214.85</v>
      </c>
      <c r="C2925" s="1">
        <v>217.09302</v>
      </c>
      <c r="D2925" s="1">
        <v>0.0103320687141392</v>
      </c>
      <c r="E2925" s="2">
        <f t="shared" si="1"/>
        <v>0.04611201583</v>
      </c>
    </row>
    <row r="2926">
      <c r="A2926" s="3">
        <v>44864.833333333336</v>
      </c>
      <c r="B2926" s="1">
        <v>219.07</v>
      </c>
      <c r="C2926" s="1">
        <v>220.61324</v>
      </c>
      <c r="D2926" s="1">
        <v>0.00699522839155074</v>
      </c>
      <c r="E2926" s="2">
        <f t="shared" si="1"/>
        <v>0.04352628603</v>
      </c>
    </row>
    <row r="2927">
      <c r="A2927" s="3">
        <v>44864.875</v>
      </c>
      <c r="B2927" s="1">
        <v>223.21</v>
      </c>
      <c r="C2927" s="1">
        <v>223.86815</v>
      </c>
      <c r="D2927" s="1">
        <v>0.00293990011531343</v>
      </c>
      <c r="E2927" s="2">
        <f t="shared" si="1"/>
        <v>0.03988820391</v>
      </c>
    </row>
    <row r="2928">
      <c r="A2928" s="3">
        <v>44864.916666666664</v>
      </c>
      <c r="B2928" s="1">
        <v>216.8</v>
      </c>
      <c r="C2928" s="1">
        <v>224.17516</v>
      </c>
      <c r="D2928" s="1">
        <v>0.0328990955108496</v>
      </c>
      <c r="E2928" s="2">
        <f t="shared" si="1"/>
        <v>0.0363922493</v>
      </c>
    </row>
    <row r="2929">
      <c r="A2929" s="3">
        <v>44864.958333333336</v>
      </c>
      <c r="B2929" s="1">
        <v>208.9</v>
      </c>
      <c r="C2929" s="1">
        <v>222.30125</v>
      </c>
      <c r="D2929" s="1">
        <v>0.0602841864361986</v>
      </c>
      <c r="E2929" s="2">
        <f t="shared" si="1"/>
        <v>0.03329291676</v>
      </c>
    </row>
    <row r="2930">
      <c r="A2930" s="3">
        <v>44865.0</v>
      </c>
      <c r="B2930" s="1">
        <v>212.27</v>
      </c>
      <c r="C2930" s="1">
        <v>218.91659</v>
      </c>
      <c r="D2930" s="1">
        <v>0.0303612896583123</v>
      </c>
      <c r="E2930" s="2">
        <f t="shared" si="1"/>
        <v>0.03347091204</v>
      </c>
    </row>
    <row r="2931">
      <c r="A2931" s="3">
        <v>44865.041666666664</v>
      </c>
      <c r="B2931" s="1">
        <v>214.14</v>
      </c>
      <c r="C2931" s="1">
        <v>211.83606</v>
      </c>
      <c r="D2931" s="1">
        <v>0.0108760519809516</v>
      </c>
      <c r="E2931" s="2">
        <f t="shared" si="1"/>
        <v>0.03184988938</v>
      </c>
    </row>
    <row r="2932">
      <c r="A2932" s="3">
        <v>44865.083333333336</v>
      </c>
      <c r="B2932" s="1">
        <v>217.3</v>
      </c>
      <c r="C2932" s="1">
        <v>203.37587</v>
      </c>
      <c r="D2932" s="1">
        <v>0.0684650052142371</v>
      </c>
      <c r="E2932" s="2">
        <f t="shared" si="1"/>
        <v>0.03027565627</v>
      </c>
    </row>
    <row r="2933">
      <c r="A2933" s="3">
        <v>44865.125</v>
      </c>
      <c r="B2933" s="1">
        <v>211.41</v>
      </c>
      <c r="C2933" s="1">
        <v>195.74689</v>
      </c>
      <c r="D2933" s="1">
        <v>0.0800171588933034</v>
      </c>
      <c r="E2933" s="2">
        <f t="shared" si="1"/>
        <v>0.02887829618</v>
      </c>
    </row>
    <row r="2934">
      <c r="A2934" s="3">
        <v>44865.166666666664</v>
      </c>
      <c r="B2934" s="1">
        <v>196.73</v>
      </c>
      <c r="C2934" s="1">
        <v>190.23455</v>
      </c>
      <c r="D2934" s="1">
        <v>0.0341444285488623</v>
      </c>
      <c r="E2934" s="2">
        <f t="shared" si="1"/>
        <v>0.02646850524</v>
      </c>
    </row>
    <row r="2935">
      <c r="A2935" s="3">
        <v>44865.208333333336</v>
      </c>
      <c r="B2935" s="1">
        <v>196.51</v>
      </c>
      <c r="C2935" s="1">
        <v>188.76236</v>
      </c>
      <c r="D2935" s="1">
        <v>0.0410444116083311</v>
      </c>
      <c r="E2935" s="2">
        <f t="shared" si="1"/>
        <v>0.02524048662</v>
      </c>
    </row>
    <row r="2936">
      <c r="A2936" s="3">
        <v>44865.25</v>
      </c>
      <c r="B2936" s="1">
        <v>195.95</v>
      </c>
      <c r="C2936" s="1">
        <v>189.86714</v>
      </c>
      <c r="D2936" s="1">
        <v>0.0320374552437034</v>
      </c>
      <c r="E2936" s="2">
        <f t="shared" si="1"/>
        <v>0.02529068719</v>
      </c>
    </row>
    <row r="2937">
      <c r="A2937" s="3">
        <v>44865.291666666664</v>
      </c>
      <c r="B2937" s="1">
        <v>193.88</v>
      </c>
      <c r="C2937" s="1">
        <v>193.58974</v>
      </c>
      <c r="D2937" s="1">
        <v>0.0014993563191933</v>
      </c>
      <c r="E2937" s="2">
        <f t="shared" si="1"/>
        <v>0.02375547619</v>
      </c>
    </row>
    <row r="2938">
      <c r="A2938" s="3">
        <v>44865.333333333336</v>
      </c>
      <c r="B2938" s="1">
        <v>198.07</v>
      </c>
      <c r="C2938" s="1">
        <v>197.9551</v>
      </c>
      <c r="D2938" s="1">
        <v>5.8043465412109E-4</v>
      </c>
      <c r="E2938" s="2">
        <f t="shared" si="1"/>
        <v>0.02332935416</v>
      </c>
    </row>
    <row r="2939">
      <c r="A2939" s="3">
        <v>44865.375</v>
      </c>
      <c r="B2939" s="1">
        <v>198.39</v>
      </c>
      <c r="C2939" s="1">
        <v>203.20046</v>
      </c>
      <c r="D2939" s="1">
        <v>0.0236734700305304</v>
      </c>
      <c r="E2939" s="2">
        <f t="shared" si="1"/>
        <v>0.02416206365</v>
      </c>
    </row>
    <row r="2940">
      <c r="A2940" s="3">
        <v>44865.416666666664</v>
      </c>
      <c r="B2940" s="1">
        <v>207.94</v>
      </c>
      <c r="C2940" s="1">
        <v>206.98404</v>
      </c>
      <c r="D2940" s="1">
        <v>0.00461852034581992</v>
      </c>
      <c r="E2940" s="2">
        <f t="shared" si="1"/>
        <v>0.02371070293</v>
      </c>
    </row>
    <row r="2941">
      <c r="A2941" s="3">
        <v>44865.458333333336</v>
      </c>
      <c r="B2941" s="1">
        <v>220.25</v>
      </c>
      <c r="C2941" s="1">
        <v>210.32108</v>
      </c>
      <c r="D2941" s="1">
        <v>0.047208392045153</v>
      </c>
      <c r="E2941" s="2">
        <f t="shared" si="1"/>
        <v>0.02549359982</v>
      </c>
    </row>
    <row r="2942">
      <c r="A2942" s="3">
        <v>44865.5</v>
      </c>
      <c r="B2942" s="1">
        <v>225.42</v>
      </c>
      <c r="C2942" s="1">
        <v>211.71553</v>
      </c>
      <c r="D2942" s="1">
        <v>0.0647305844781438</v>
      </c>
      <c r="E2942" s="2">
        <f t="shared" si="1"/>
        <v>0.02655238697</v>
      </c>
    </row>
    <row r="2943">
      <c r="A2943" s="3">
        <v>44865.541666666664</v>
      </c>
      <c r="B2943" s="1">
        <v>222.56</v>
      </c>
      <c r="C2943" s="1">
        <v>212.71258</v>
      </c>
      <c r="D2943" s="1">
        <v>0.0462944880834034</v>
      </c>
      <c r="E2943" s="2">
        <f t="shared" si="1"/>
        <v>0.02646566967</v>
      </c>
    </row>
    <row r="2944">
      <c r="A2944" s="3">
        <v>44865.583333333336</v>
      </c>
      <c r="B2944" s="1">
        <v>219.83</v>
      </c>
      <c r="C2944" s="1">
        <v>213.50589</v>
      </c>
      <c r="D2944" s="1">
        <v>0.0296203069620234</v>
      </c>
      <c r="E2944" s="2">
        <f t="shared" si="1"/>
        <v>0.02734517319</v>
      </c>
    </row>
    <row r="2945">
      <c r="A2945" s="3">
        <v>44865.625</v>
      </c>
      <c r="B2945" s="1">
        <v>219.07</v>
      </c>
      <c r="C2945" s="1">
        <v>214.87825</v>
      </c>
      <c r="D2945" s="1">
        <v>0.0195075583499027</v>
      </c>
      <c r="E2945" s="2">
        <f t="shared" si="1"/>
        <v>0.02813348504</v>
      </c>
    </row>
    <row r="2946">
      <c r="A2946" s="3">
        <v>44865.666666666664</v>
      </c>
      <c r="B2946" s="1">
        <v>220.24</v>
      </c>
      <c r="C2946" s="1">
        <v>216.3783</v>
      </c>
      <c r="D2946" s="1">
        <v>0.0178469837317328</v>
      </c>
      <c r="E2946" s="2">
        <f t="shared" si="1"/>
        <v>0.02830573356</v>
      </c>
    </row>
    <row r="2947">
      <c r="A2947" s="3">
        <v>44865.708333333336</v>
      </c>
      <c r="B2947" s="1">
        <v>220.69</v>
      </c>
      <c r="C2947" s="1">
        <v>217.80288</v>
      </c>
      <c r="D2947" s="1">
        <v>0.0132556557562508</v>
      </c>
      <c r="E2947" s="2">
        <f t="shared" si="1"/>
        <v>0.02832192224</v>
      </c>
    </row>
    <row r="2948">
      <c r="A2948" s="3">
        <v>44865.75</v>
      </c>
      <c r="B2948" s="1">
        <v>224.5</v>
      </c>
      <c r="C2948" s="1">
        <v>219.59549</v>
      </c>
      <c r="D2948" s="1">
        <v>0.0223342929310615</v>
      </c>
      <c r="E2948" s="2">
        <f t="shared" si="1"/>
        <v>0.02923193017</v>
      </c>
    </row>
    <row r="2949">
      <c r="A2949" s="3">
        <v>44865.791666666664</v>
      </c>
      <c r="B2949" s="1">
        <v>226.09</v>
      </c>
      <c r="C2949" s="1">
        <v>221.86159</v>
      </c>
      <c r="D2949" s="1">
        <v>0.0190587744368008</v>
      </c>
      <c r="E2949" s="2">
        <f t="shared" si="1"/>
        <v>0.02959554291</v>
      </c>
    </row>
    <row r="2950">
      <c r="A2950" s="3">
        <v>44865.833333333336</v>
      </c>
      <c r="B2950" s="1">
        <v>226.25</v>
      </c>
      <c r="C2950" s="1">
        <v>225.07801</v>
      </c>
      <c r="D2950" s="1">
        <v>0.00520703910613033</v>
      </c>
      <c r="E2950" s="2">
        <f t="shared" si="1"/>
        <v>0.02952103502</v>
      </c>
    </row>
    <row r="2951">
      <c r="A2951" s="3">
        <v>44865.875</v>
      </c>
      <c r="B2951" s="1">
        <v>225.09</v>
      </c>
      <c r="C2951" s="1">
        <v>228.12304</v>
      </c>
      <c r="D2951" s="1">
        <v>0.0132956320413755</v>
      </c>
      <c r="E2951" s="2">
        <f t="shared" si="1"/>
        <v>0.02995252385</v>
      </c>
    </row>
    <row r="2952">
      <c r="A2952" s="3">
        <v>44865.916666666664</v>
      </c>
      <c r="B2952" s="1">
        <v>211.12</v>
      </c>
      <c r="C2952" s="1">
        <v>228.58659</v>
      </c>
      <c r="D2952" s="1">
        <v>0.0764112627954246</v>
      </c>
      <c r="E2952" s="2">
        <f t="shared" si="1"/>
        <v>0.03176553082</v>
      </c>
    </row>
    <row r="2953">
      <c r="A2953" s="3">
        <v>44865.958333333336</v>
      </c>
      <c r="B2953" s="1">
        <v>207.54</v>
      </c>
      <c r="C2953" s="1">
        <v>226.83071</v>
      </c>
      <c r="D2953" s="1">
        <v>0.0850445250557123</v>
      </c>
      <c r="E2953" s="2">
        <f t="shared" si="1"/>
        <v>0.03279721159</v>
      </c>
    </row>
    <row r="2954">
      <c r="A2954" s="3">
        <v>44866.0</v>
      </c>
      <c r="B2954" s="1">
        <v>207.1</v>
      </c>
      <c r="C2954" s="1">
        <v>224.80727</v>
      </c>
      <c r="D2954" s="1">
        <v>0.0787664473662261</v>
      </c>
      <c r="E2954" s="2">
        <f t="shared" si="1"/>
        <v>0.03481409317</v>
      </c>
    </row>
    <row r="2955">
      <c r="A2955" s="3">
        <v>44866.041666666664</v>
      </c>
      <c r="B2955" s="1">
        <v>223.25</v>
      </c>
      <c r="C2955" s="1">
        <v>215.40994</v>
      </c>
      <c r="D2955" s="1">
        <v>0.036395999181839</v>
      </c>
      <c r="E2955" s="2">
        <f t="shared" si="1"/>
        <v>0.0358774243</v>
      </c>
    </row>
    <row r="2956">
      <c r="A2956" s="3">
        <v>44866.083333333336</v>
      </c>
      <c r="B2956" s="1">
        <v>228.16</v>
      </c>
      <c r="C2956" s="1">
        <v>204.27321</v>
      </c>
      <c r="D2956" s="1">
        <v>0.116935500254781</v>
      </c>
      <c r="E2956" s="2">
        <f t="shared" si="1"/>
        <v>0.03789702826</v>
      </c>
    </row>
    <row r="2957">
      <c r="A2957" s="3">
        <v>44866.125</v>
      </c>
      <c r="B2957" s="1">
        <v>216.14</v>
      </c>
      <c r="C2957" s="1">
        <v>194.26707</v>
      </c>
      <c r="D2957" s="1">
        <v>0.112592062051484</v>
      </c>
      <c r="E2957" s="2">
        <f t="shared" si="1"/>
        <v>0.03925431589</v>
      </c>
    </row>
    <row r="2958">
      <c r="A2958" s="3">
        <v>44866.166666666664</v>
      </c>
      <c r="B2958" s="1">
        <v>198.94</v>
      </c>
      <c r="C2958" s="1">
        <v>186.73371</v>
      </c>
      <c r="D2958" s="1">
        <v>0.0653673618973242</v>
      </c>
      <c r="E2958" s="2">
        <f t="shared" si="1"/>
        <v>0.04055527145</v>
      </c>
    </row>
    <row r="2959">
      <c r="A2959" s="3">
        <v>44866.208333333336</v>
      </c>
      <c r="B2959" s="1">
        <v>199.96</v>
      </c>
      <c r="C2959" s="1">
        <v>184.24362</v>
      </c>
      <c r="D2959" s="1">
        <v>0.0853021667724506</v>
      </c>
      <c r="E2959" s="2">
        <f t="shared" si="1"/>
        <v>0.04239934458</v>
      </c>
    </row>
    <row r="2960">
      <c r="A2960" s="3">
        <v>44866.25</v>
      </c>
      <c r="B2960" s="1">
        <v>199.93</v>
      </c>
      <c r="C2960" s="1">
        <v>185.17246</v>
      </c>
      <c r="D2960" s="1">
        <v>0.0796961924035572</v>
      </c>
      <c r="E2960" s="2">
        <f t="shared" si="1"/>
        <v>0.04438512529</v>
      </c>
    </row>
    <row r="2961">
      <c r="A2961" s="3">
        <v>44866.291666666664</v>
      </c>
      <c r="B2961" s="1">
        <v>200.62</v>
      </c>
      <c r="C2961" s="1">
        <v>189.86835</v>
      </c>
      <c r="D2961" s="1">
        <v>0.0566268680377746</v>
      </c>
      <c r="E2961" s="2">
        <f t="shared" si="1"/>
        <v>0.04668210495</v>
      </c>
    </row>
    <row r="2962">
      <c r="A2962" s="3">
        <v>44866.333333333336</v>
      </c>
      <c r="B2962" s="1">
        <v>203.05</v>
      </c>
      <c r="C2962" s="1">
        <v>195.8907</v>
      </c>
      <c r="D2962" s="1">
        <v>0.0365474215978604</v>
      </c>
      <c r="E2962" s="2">
        <f t="shared" si="1"/>
        <v>0.0481807294</v>
      </c>
    </row>
    <row r="2963">
      <c r="A2963" s="3">
        <v>44866.375</v>
      </c>
      <c r="B2963" s="1">
        <v>203.17</v>
      </c>
      <c r="C2963" s="1">
        <v>203.06562</v>
      </c>
      <c r="D2963" s="1">
        <v>5.14021034185855E-4</v>
      </c>
      <c r="E2963" s="2">
        <f t="shared" si="1"/>
        <v>0.04721575236</v>
      </c>
    </row>
    <row r="2964">
      <c r="A2964" s="3">
        <v>44866.416666666664</v>
      </c>
      <c r="B2964" s="1">
        <v>205.69</v>
      </c>
      <c r="C2964" s="1">
        <v>208.41007</v>
      </c>
      <c r="D2964" s="1">
        <v>0.0130515286521423</v>
      </c>
      <c r="E2964" s="2">
        <f t="shared" si="1"/>
        <v>0.04756712771</v>
      </c>
    </row>
    <row r="2965">
      <c r="A2965" s="3">
        <v>44866.458333333336</v>
      </c>
      <c r="B2965" s="1">
        <v>219.16</v>
      </c>
      <c r="C2965" s="1">
        <v>212.62278</v>
      </c>
      <c r="D2965" s="1">
        <v>0.0307456237755897</v>
      </c>
      <c r="E2965" s="2">
        <f t="shared" si="1"/>
        <v>0.04688117903</v>
      </c>
    </row>
    <row r="2966">
      <c r="A2966" s="3">
        <v>44866.5</v>
      </c>
      <c r="B2966" s="1">
        <v>224.29</v>
      </c>
      <c r="C2966" s="1">
        <v>214.0107</v>
      </c>
      <c r="D2966" s="1">
        <v>0.0480317105640044</v>
      </c>
      <c r="E2966" s="2">
        <f t="shared" si="1"/>
        <v>0.04618539262</v>
      </c>
    </row>
    <row r="2967">
      <c r="A2967" s="3">
        <v>44866.541666666664</v>
      </c>
      <c r="B2967" s="1">
        <v>226.44</v>
      </c>
      <c r="C2967" s="1">
        <v>214.50917</v>
      </c>
      <c r="D2967" s="1">
        <v>0.0556192073280596</v>
      </c>
      <c r="E2967" s="2">
        <f t="shared" si="1"/>
        <v>0.04657392259</v>
      </c>
    </row>
    <row r="2968">
      <c r="A2968" s="3">
        <v>44866.583333333336</v>
      </c>
      <c r="B2968" s="1">
        <v>226.67</v>
      </c>
      <c r="C2968" s="1">
        <v>214.9261</v>
      </c>
      <c r="D2968" s="1">
        <v>0.054641572149683</v>
      </c>
      <c r="E2968" s="2">
        <f t="shared" si="1"/>
        <v>0.0476164753</v>
      </c>
    </row>
    <row r="2969">
      <c r="A2969" s="3">
        <v>44866.625</v>
      </c>
      <c r="B2969" s="1">
        <v>227.72</v>
      </c>
      <c r="C2969" s="1">
        <v>216.37164</v>
      </c>
      <c r="D2969" s="1">
        <v>0.0524484632089491</v>
      </c>
      <c r="E2969" s="2">
        <f t="shared" si="1"/>
        <v>0.04898901301</v>
      </c>
    </row>
    <row r="2970">
      <c r="A2970" s="3">
        <v>44866.666666666664</v>
      </c>
      <c r="B2970" s="1">
        <v>227.57</v>
      </c>
      <c r="C2970" s="1">
        <v>218.07337</v>
      </c>
      <c r="D2970" s="1">
        <v>0.0435478664818174</v>
      </c>
      <c r="E2970" s="2">
        <f t="shared" si="1"/>
        <v>0.05005988312</v>
      </c>
    </row>
    <row r="2971">
      <c r="A2971" s="3">
        <v>44866.708333333336</v>
      </c>
      <c r="B2971" s="1">
        <v>229.27</v>
      </c>
      <c r="C2971" s="1">
        <v>219.50297</v>
      </c>
      <c r="D2971" s="1">
        <v>0.0444961177518463</v>
      </c>
      <c r="E2971" s="2">
        <f t="shared" si="1"/>
        <v>0.05136156904</v>
      </c>
    </row>
    <row r="2972">
      <c r="A2972" s="3">
        <v>44866.75</v>
      </c>
      <c r="B2972" s="1">
        <v>225.62</v>
      </c>
      <c r="C2972" s="1">
        <v>221.46486</v>
      </c>
      <c r="D2972" s="1">
        <v>0.0187620735858502</v>
      </c>
      <c r="E2972" s="2">
        <f t="shared" si="1"/>
        <v>0.05121272656</v>
      </c>
    </row>
    <row r="2973">
      <c r="A2973" s="3">
        <v>44866.791666666664</v>
      </c>
      <c r="B2973" s="1">
        <v>224.85</v>
      </c>
      <c r="C2973" s="1">
        <v>223.68549</v>
      </c>
      <c r="D2973" s="1">
        <v>0.005206014927477</v>
      </c>
      <c r="E2973" s="2">
        <f t="shared" si="1"/>
        <v>0.05063552825</v>
      </c>
    </row>
    <row r="2974">
      <c r="A2974" s="3">
        <v>44866.833333333336</v>
      </c>
      <c r="B2974" s="1">
        <v>229.54</v>
      </c>
      <c r="C2974" s="1">
        <v>226.72822</v>
      </c>
      <c r="D2974" s="1">
        <v>0.0124015440160029</v>
      </c>
      <c r="E2974" s="2">
        <f t="shared" si="1"/>
        <v>0.05093529929</v>
      </c>
    </row>
    <row r="2975">
      <c r="A2975" s="3">
        <v>44866.875</v>
      </c>
      <c r="B2975" s="1">
        <v>222.25</v>
      </c>
      <c r="C2975" s="1">
        <v>230.01627</v>
      </c>
      <c r="D2975" s="1">
        <v>0.0337640028681449</v>
      </c>
      <c r="E2975" s="2">
        <f t="shared" si="1"/>
        <v>0.05178814807</v>
      </c>
    </row>
    <row r="2976">
      <c r="A2976" s="3">
        <v>44866.916666666664</v>
      </c>
      <c r="B2976" s="1">
        <v>215.48</v>
      </c>
      <c r="C2976" s="1">
        <v>230.70848</v>
      </c>
      <c r="D2976" s="1">
        <v>0.0660074566829967</v>
      </c>
      <c r="E2976" s="2">
        <f t="shared" si="1"/>
        <v>0.05135465615</v>
      </c>
    </row>
    <row r="2977">
      <c r="A2977" s="3">
        <v>44866.958333333336</v>
      </c>
      <c r="B2977" s="1">
        <v>210.51</v>
      </c>
      <c r="C2977" s="1">
        <v>228.69707</v>
      </c>
      <c r="D2977" s="1">
        <v>0.0795247180036019</v>
      </c>
      <c r="E2977" s="2">
        <f t="shared" si="1"/>
        <v>0.05112466419</v>
      </c>
    </row>
    <row r="2978">
      <c r="A2978" s="3">
        <v>44867.0</v>
      </c>
      <c r="B2978" s="1">
        <v>215.09</v>
      </c>
      <c r="C2978" s="1">
        <v>222.94752</v>
      </c>
      <c r="D2978" s="1">
        <v>0.0352438098436797</v>
      </c>
      <c r="E2978" s="2">
        <f t="shared" si="1"/>
        <v>0.04931122096</v>
      </c>
    </row>
    <row r="2979">
      <c r="A2979" s="3">
        <v>44867.041666666664</v>
      </c>
      <c r="B2979" s="1">
        <v>218.88</v>
      </c>
      <c r="C2979" s="1">
        <v>219.01016</v>
      </c>
      <c r="D2979" s="1">
        <v>5.94310327886239E-4</v>
      </c>
      <c r="E2979" s="2">
        <f t="shared" si="1"/>
        <v>0.04781948393</v>
      </c>
    </row>
    <row r="2980">
      <c r="A2980" s="3">
        <v>44867.083333333336</v>
      </c>
      <c r="B2980" s="1">
        <v>207.75</v>
      </c>
      <c r="C2980" s="1">
        <v>212.02441</v>
      </c>
      <c r="D2980" s="1">
        <v>0.0201599900690679</v>
      </c>
      <c r="E2980" s="2">
        <f t="shared" si="1"/>
        <v>0.043787171</v>
      </c>
    </row>
    <row r="2981">
      <c r="A2981" s="3">
        <v>44867.125</v>
      </c>
      <c r="B2981" s="1">
        <v>191.2</v>
      </c>
      <c r="C2981" s="1">
        <v>203.39856</v>
      </c>
      <c r="D2981" s="1">
        <v>0.0599736792630194</v>
      </c>
      <c r="E2981" s="2">
        <f t="shared" si="1"/>
        <v>0.04159473839</v>
      </c>
    </row>
    <row r="2982">
      <c r="A2982" s="3">
        <v>44867.166666666664</v>
      </c>
      <c r="B2982" s="1">
        <v>181.55</v>
      </c>
      <c r="C2982" s="1">
        <v>193.85511</v>
      </c>
      <c r="D2982" s="1">
        <v>0.063475809329968</v>
      </c>
      <c r="E2982" s="2">
        <f t="shared" si="1"/>
        <v>0.04151592369</v>
      </c>
    </row>
    <row r="2983">
      <c r="A2983" s="3">
        <v>44867.208333333336</v>
      </c>
      <c r="B2983" s="1">
        <v>183.76</v>
      </c>
      <c r="C2983" s="1">
        <v>185.49302</v>
      </c>
      <c r="D2983" s="1">
        <v>0.00934277742634203</v>
      </c>
      <c r="E2983" s="2">
        <f t="shared" si="1"/>
        <v>0.03835094914</v>
      </c>
    </row>
    <row r="2984">
      <c r="A2984" s="3">
        <v>44867.25</v>
      </c>
      <c r="B2984" s="1">
        <v>184.6</v>
      </c>
      <c r="C2984" s="1">
        <v>179.30585</v>
      </c>
      <c r="D2984" s="1">
        <v>0.0295258074401922</v>
      </c>
      <c r="E2984" s="2">
        <f t="shared" si="1"/>
        <v>0.03626051643</v>
      </c>
    </row>
    <row r="2985">
      <c r="A2985" s="3">
        <v>44867.291666666664</v>
      </c>
      <c r="B2985" s="1">
        <v>179.41</v>
      </c>
      <c r="C2985" s="1">
        <v>176.96689</v>
      </c>
      <c r="D2985" s="1">
        <v>0.013805463835636</v>
      </c>
      <c r="E2985" s="2">
        <f t="shared" si="1"/>
        <v>0.03447629126</v>
      </c>
    </row>
    <row r="2986">
      <c r="A2986" s="3">
        <v>44867.333333333336</v>
      </c>
      <c r="B2986" s="1">
        <v>172.82</v>
      </c>
      <c r="C2986" s="1">
        <v>178.94814</v>
      </c>
      <c r="D2986" s="1">
        <v>0.0342453405774432</v>
      </c>
      <c r="E2986" s="2">
        <f t="shared" si="1"/>
        <v>0.03438037121</v>
      </c>
    </row>
    <row r="2987">
      <c r="A2987" s="3">
        <v>44867.375</v>
      </c>
      <c r="B2987" s="1">
        <v>182.54</v>
      </c>
      <c r="C2987" s="1">
        <v>184.91799</v>
      </c>
      <c r="D2987" s="1">
        <v>0.0128597006705513</v>
      </c>
      <c r="E2987" s="2">
        <f t="shared" si="1"/>
        <v>0.03489477453</v>
      </c>
    </row>
    <row r="2988">
      <c r="A2988" s="3">
        <v>44867.416666666664</v>
      </c>
      <c r="B2988" s="1">
        <v>187.57</v>
      </c>
      <c r="C2988" s="1">
        <v>194.8729</v>
      </c>
      <c r="D2988" s="1">
        <v>0.0374751953709314</v>
      </c>
      <c r="E2988" s="2">
        <f t="shared" si="1"/>
        <v>0.03591242731</v>
      </c>
    </row>
    <row r="2989">
      <c r="A2989" s="3">
        <v>44867.458333333336</v>
      </c>
      <c r="B2989" s="1">
        <v>202.74</v>
      </c>
      <c r="C2989" s="1">
        <v>205.69175</v>
      </c>
      <c r="D2989" s="1">
        <v>0.0143503567838768</v>
      </c>
      <c r="E2989" s="2">
        <f t="shared" si="1"/>
        <v>0.03522929119</v>
      </c>
    </row>
    <row r="2990">
      <c r="A2990" s="3">
        <v>44867.5</v>
      </c>
      <c r="B2990" s="1">
        <v>205.93</v>
      </c>
      <c r="C2990" s="1">
        <v>213.91348</v>
      </c>
      <c r="D2990" s="1">
        <v>0.0373210701822063</v>
      </c>
      <c r="E2990" s="2">
        <f t="shared" si="1"/>
        <v>0.03478301451</v>
      </c>
    </row>
    <row r="2991">
      <c r="A2991" s="3">
        <v>44867.541666666664</v>
      </c>
      <c r="B2991" s="1">
        <v>196.0</v>
      </c>
      <c r="C2991" s="1">
        <v>218.88372</v>
      </c>
      <c r="D2991" s="1">
        <v>0.104547382509763</v>
      </c>
      <c r="E2991" s="2">
        <f t="shared" si="1"/>
        <v>0.03682168847</v>
      </c>
    </row>
    <row r="2992">
      <c r="A2992" s="3">
        <v>44867.583333333336</v>
      </c>
      <c r="B2992" s="1">
        <v>191.09</v>
      </c>
      <c r="C2992" s="1">
        <v>220.01993</v>
      </c>
      <c r="D2992" s="1">
        <v>0.131487770221543</v>
      </c>
      <c r="E2992" s="2">
        <f t="shared" si="1"/>
        <v>0.04002361339</v>
      </c>
    </row>
    <row r="2993">
      <c r="A2993" s="3">
        <v>44867.625</v>
      </c>
      <c r="B2993" s="1">
        <v>193.5</v>
      </c>
      <c r="C2993" s="1">
        <v>218.96407</v>
      </c>
      <c r="D2993" s="1">
        <v>0.116293371784695</v>
      </c>
      <c r="E2993" s="2">
        <f t="shared" si="1"/>
        <v>0.04268381791</v>
      </c>
    </row>
    <row r="2994">
      <c r="A2994" s="3">
        <v>44867.666666666664</v>
      </c>
      <c r="B2994" s="1">
        <v>194.63</v>
      </c>
      <c r="C2994" s="1">
        <v>216.43343</v>
      </c>
      <c r="D2994" s="1">
        <v>0.100739659303093</v>
      </c>
      <c r="E2994" s="2">
        <f t="shared" si="1"/>
        <v>0.04506680928</v>
      </c>
    </row>
    <row r="2995">
      <c r="A2995" s="3">
        <v>44867.708333333336</v>
      </c>
      <c r="B2995" s="1">
        <v>196.24</v>
      </c>
      <c r="C2995" s="1">
        <v>214.17625</v>
      </c>
      <c r="D2995" s="1">
        <v>0.0837452798804722</v>
      </c>
      <c r="E2995" s="2">
        <f t="shared" si="1"/>
        <v>0.04670219104</v>
      </c>
    </row>
    <row r="2996">
      <c r="A2996" s="3">
        <v>44867.75</v>
      </c>
      <c r="B2996" s="1">
        <v>195.21</v>
      </c>
      <c r="C2996" s="1">
        <v>213.71417</v>
      </c>
      <c r="D2996" s="1">
        <v>0.0865837300353083</v>
      </c>
      <c r="E2996" s="2">
        <f t="shared" si="1"/>
        <v>0.04952809339</v>
      </c>
    </row>
    <row r="2997">
      <c r="A2997" s="3">
        <v>44867.791666666664</v>
      </c>
      <c r="B2997" s="1">
        <v>198.89</v>
      </c>
      <c r="C2997" s="1">
        <v>215.20215</v>
      </c>
      <c r="D2997" s="1">
        <v>0.0757991962440895</v>
      </c>
      <c r="E2997" s="2">
        <f t="shared" si="1"/>
        <v>0.05246947594</v>
      </c>
    </row>
    <row r="2998">
      <c r="A2998" s="3">
        <v>44867.833333333336</v>
      </c>
      <c r="B2998" s="1">
        <v>204.09</v>
      </c>
      <c r="C2998" s="1">
        <v>217.71596</v>
      </c>
      <c r="D2998" s="1">
        <v>0.0625859491421758</v>
      </c>
      <c r="E2998" s="2">
        <f t="shared" si="1"/>
        <v>0.05456049282</v>
      </c>
    </row>
    <row r="2999">
      <c r="A2999" s="3">
        <v>44867.875</v>
      </c>
      <c r="B2999" s="1">
        <v>205.46</v>
      </c>
      <c r="C2999" s="1">
        <v>220.66447</v>
      </c>
      <c r="D2999" s="1">
        <v>0.0689031179328506</v>
      </c>
      <c r="E2999" s="2">
        <f t="shared" si="1"/>
        <v>0.05602462262</v>
      </c>
    </row>
    <row r="3000">
      <c r="A3000" s="3">
        <v>44867.916666666664</v>
      </c>
      <c r="B3000" s="1">
        <v>204.61</v>
      </c>
      <c r="C3000" s="1">
        <v>222.05104</v>
      </c>
      <c r="D3000" s="1">
        <v>0.0785451849268527</v>
      </c>
      <c r="E3000" s="2">
        <f t="shared" si="1"/>
        <v>0.05654702796</v>
      </c>
    </row>
    <row r="3001">
      <c r="A3001" s="3">
        <v>44867.958333333336</v>
      </c>
      <c r="B3001" s="1">
        <v>205.59</v>
      </c>
      <c r="C3001" s="1">
        <v>222.55104</v>
      </c>
      <c r="D3001" s="1">
        <v>0.0762119107598868</v>
      </c>
      <c r="E3001" s="2">
        <f t="shared" si="1"/>
        <v>0.05640899433</v>
      </c>
    </row>
    <row r="3002">
      <c r="A3002" s="3">
        <v>44868.0</v>
      </c>
      <c r="B3002" s="1">
        <v>209.87</v>
      </c>
      <c r="C3002" s="1">
        <v>216.97629</v>
      </c>
      <c r="D3002" s="1">
        <v>0.0327514586962474</v>
      </c>
      <c r="E3002" s="2">
        <f t="shared" si="1"/>
        <v>0.05630514636</v>
      </c>
    </row>
    <row r="3003">
      <c r="A3003" s="3">
        <v>44868.041666666664</v>
      </c>
      <c r="B3003" s="1">
        <v>213.25</v>
      </c>
      <c r="C3003" s="1">
        <v>210.52765</v>
      </c>
      <c r="D3003" s="1">
        <v>0.012931080549277</v>
      </c>
      <c r="E3003" s="2">
        <f t="shared" si="1"/>
        <v>0.05681917846</v>
      </c>
    </row>
    <row r="3004">
      <c r="A3004" s="3">
        <v>44868.083333333336</v>
      </c>
      <c r="B3004" s="1">
        <v>216.13</v>
      </c>
      <c r="C3004" s="1">
        <v>202.3094</v>
      </c>
      <c r="D3004" s="1">
        <v>0.0683141762073338</v>
      </c>
      <c r="E3004" s="2">
        <f t="shared" si="1"/>
        <v>0.05882560288</v>
      </c>
    </row>
    <row r="3005">
      <c r="A3005" s="3">
        <v>44868.125</v>
      </c>
      <c r="B3005" s="1">
        <v>217.89</v>
      </c>
      <c r="C3005" s="1">
        <v>194.43428</v>
      </c>
      <c r="D3005" s="1">
        <v>0.120635723289123</v>
      </c>
      <c r="E3005" s="2">
        <f t="shared" si="1"/>
        <v>0.06135318805</v>
      </c>
    </row>
    <row r="3006">
      <c r="A3006" s="3">
        <v>44868.166666666664</v>
      </c>
      <c r="B3006" s="1">
        <v>212.68</v>
      </c>
      <c r="C3006" s="1">
        <v>187.97093</v>
      </c>
      <c r="D3006" s="1">
        <v>0.131451549449694</v>
      </c>
      <c r="E3006" s="2">
        <f t="shared" si="1"/>
        <v>0.06418551055</v>
      </c>
    </row>
    <row r="3007">
      <c r="A3007" s="3">
        <v>44868.208333333336</v>
      </c>
      <c r="B3007" s="1">
        <v>216.12</v>
      </c>
      <c r="C3007" s="1">
        <v>184.84486</v>
      </c>
      <c r="D3007" s="1">
        <v>0.169196698247384</v>
      </c>
      <c r="E3007" s="2">
        <f t="shared" si="1"/>
        <v>0.07084609059</v>
      </c>
    </row>
    <row r="3008">
      <c r="A3008" s="3">
        <v>44868.25</v>
      </c>
      <c r="B3008" s="1">
        <v>219.09</v>
      </c>
      <c r="C3008" s="1">
        <v>184.11116</v>
      </c>
      <c r="D3008" s="1">
        <v>0.189987614004495</v>
      </c>
      <c r="E3008" s="2">
        <f t="shared" si="1"/>
        <v>0.07753199919</v>
      </c>
    </row>
    <row r="3009">
      <c r="A3009" s="3">
        <v>44868.291666666664</v>
      </c>
      <c r="B3009" s="1">
        <v>221.44</v>
      </c>
      <c r="C3009" s="1">
        <v>186.49975</v>
      </c>
      <c r="D3009" s="1">
        <v>0.187347436122568</v>
      </c>
      <c r="E3009" s="2">
        <f t="shared" si="1"/>
        <v>0.0847629147</v>
      </c>
    </row>
    <row r="3010">
      <c r="A3010" s="3">
        <v>44868.333333333336</v>
      </c>
      <c r="B3010" s="1">
        <v>225.17</v>
      </c>
      <c r="C3010" s="1">
        <v>190.5501</v>
      </c>
      <c r="D3010" s="1">
        <v>0.181683977074795</v>
      </c>
      <c r="E3010" s="2">
        <f t="shared" si="1"/>
        <v>0.09090619122</v>
      </c>
    </row>
    <row r="3011">
      <c r="A3011" s="3">
        <v>44868.375</v>
      </c>
      <c r="B3011" s="1">
        <v>224.82</v>
      </c>
      <c r="C3011" s="1">
        <v>196.27299</v>
      </c>
      <c r="D3011" s="1">
        <v>0.145445432914635</v>
      </c>
      <c r="E3011" s="2">
        <f t="shared" si="1"/>
        <v>0.09643059673</v>
      </c>
    </row>
    <row r="3012">
      <c r="A3012" s="3">
        <v>44868.416666666664</v>
      </c>
      <c r="B3012" s="1">
        <v>228.78</v>
      </c>
      <c r="C3012" s="1">
        <v>202.24761</v>
      </c>
      <c r="D3012" s="1">
        <v>0.131187656556238</v>
      </c>
      <c r="E3012" s="2">
        <f t="shared" si="1"/>
        <v>0.1003352826</v>
      </c>
    </row>
    <row r="3013">
      <c r="A3013" s="3">
        <v>44868.458333333336</v>
      </c>
      <c r="B3013" s="1">
        <v>227.69</v>
      </c>
      <c r="C3013" s="1">
        <v>207.89796</v>
      </c>
      <c r="D3013" s="1">
        <v>0.0952007417485</v>
      </c>
      <c r="E3013" s="2">
        <f t="shared" si="1"/>
        <v>0.1037040487</v>
      </c>
    </row>
    <row r="3014">
      <c r="A3014" s="3">
        <v>44868.5</v>
      </c>
      <c r="B3014" s="1">
        <v>218.97</v>
      </c>
      <c r="C3014" s="1">
        <v>211.09838</v>
      </c>
      <c r="D3014" s="1">
        <v>0.0372888697677358</v>
      </c>
      <c r="E3014" s="2">
        <f t="shared" si="1"/>
        <v>0.103702707</v>
      </c>
    </row>
    <row r="3015">
      <c r="A3015" s="3">
        <v>44868.541666666664</v>
      </c>
      <c r="B3015" s="1">
        <v>221.12</v>
      </c>
      <c r="C3015" s="1">
        <v>212.99756</v>
      </c>
      <c r="D3015" s="1">
        <v>0.0381339579664669</v>
      </c>
      <c r="E3015" s="2">
        <f t="shared" si="1"/>
        <v>0.100935481</v>
      </c>
    </row>
    <row r="3016">
      <c r="A3016" s="3">
        <v>44868.583333333336</v>
      </c>
      <c r="B3016" s="1">
        <v>222.05</v>
      </c>
      <c r="C3016" s="1">
        <v>213.46425</v>
      </c>
      <c r="D3016" s="1">
        <v>0.0402210206158643</v>
      </c>
      <c r="E3016" s="2">
        <f t="shared" si="1"/>
        <v>0.09713269972</v>
      </c>
    </row>
    <row r="3017">
      <c r="A3017" s="3">
        <v>44868.625</v>
      </c>
      <c r="B3017" s="1">
        <v>213.28</v>
      </c>
      <c r="C3017" s="1">
        <v>213.86236</v>
      </c>
      <c r="D3017" s="1">
        <v>0.00272305982221459</v>
      </c>
      <c r="E3017" s="2">
        <f t="shared" si="1"/>
        <v>0.09240060339</v>
      </c>
    </row>
    <row r="3018">
      <c r="A3018" s="3">
        <v>44868.666666666664</v>
      </c>
      <c r="B3018" s="1">
        <v>213.95</v>
      </c>
      <c r="C3018" s="1">
        <v>214.06971</v>
      </c>
      <c r="D3018" s="1">
        <v>5.59210361895654E-4</v>
      </c>
      <c r="E3018" s="2">
        <f t="shared" si="1"/>
        <v>0.08822641801</v>
      </c>
    </row>
    <row r="3019">
      <c r="A3019" s="3">
        <v>44868.708333333336</v>
      </c>
      <c r="B3019" s="1">
        <v>214.54</v>
      </c>
      <c r="C3019" s="1">
        <v>214.42143</v>
      </c>
      <c r="D3019" s="1">
        <v>5.5297644456529E-4</v>
      </c>
      <c r="E3019" s="2">
        <f t="shared" si="1"/>
        <v>0.08476007204</v>
      </c>
    </row>
    <row r="3020">
      <c r="A3020" s="3">
        <v>44868.75</v>
      </c>
      <c r="B3020" s="1">
        <v>215.12</v>
      </c>
      <c r="C3020" s="1">
        <v>215.58331</v>
      </c>
      <c r="D3020" s="1">
        <v>0.00214909957547273</v>
      </c>
      <c r="E3020" s="2">
        <f t="shared" si="1"/>
        <v>0.08124196243</v>
      </c>
    </row>
    <row r="3021">
      <c r="A3021" s="3">
        <v>44868.791666666664</v>
      </c>
      <c r="B3021" s="1">
        <v>219.75</v>
      </c>
      <c r="C3021" s="1">
        <v>217.45588</v>
      </c>
      <c r="D3021" s="1">
        <v>0.010549818197604</v>
      </c>
      <c r="E3021" s="2">
        <f t="shared" si="1"/>
        <v>0.07852323835</v>
      </c>
    </row>
    <row r="3022">
      <c r="A3022" s="3">
        <v>44868.833333333336</v>
      </c>
      <c r="B3022" s="1">
        <v>220.01</v>
      </c>
      <c r="C3022" s="1">
        <v>220.34777</v>
      </c>
      <c r="D3022" s="1">
        <v>0.0015328950231718</v>
      </c>
      <c r="E3022" s="2">
        <f t="shared" si="1"/>
        <v>0.07597936109</v>
      </c>
    </row>
    <row r="3023">
      <c r="A3023" s="3">
        <v>44868.875</v>
      </c>
      <c r="B3023" s="1">
        <v>215.88</v>
      </c>
      <c r="C3023" s="1">
        <v>223.35511</v>
      </c>
      <c r="D3023" s="1">
        <v>0.0334673784718872</v>
      </c>
      <c r="E3023" s="2">
        <f t="shared" si="1"/>
        <v>0.07450287195</v>
      </c>
    </row>
    <row r="3024">
      <c r="A3024" s="3">
        <v>44868.916666666664</v>
      </c>
      <c r="B3024" s="1">
        <v>214.08</v>
      </c>
      <c r="C3024" s="1">
        <v>224.00099</v>
      </c>
      <c r="D3024" s="1">
        <v>0.0442899381828624</v>
      </c>
      <c r="E3024" s="2">
        <f t="shared" si="1"/>
        <v>0.07307557</v>
      </c>
    </row>
    <row r="3025">
      <c r="A3025" s="3">
        <v>44868.958333333336</v>
      </c>
      <c r="B3025" s="1">
        <v>210.31</v>
      </c>
      <c r="C3025" s="1">
        <v>222.85729</v>
      </c>
      <c r="D3025" s="1">
        <v>0.0563019051339985</v>
      </c>
      <c r="E3025" s="2">
        <f t="shared" si="1"/>
        <v>0.07224598643</v>
      </c>
    </row>
    <row r="3026">
      <c r="A3026" s="3">
        <v>44869.0</v>
      </c>
      <c r="B3026" s="1">
        <v>213.43</v>
      </c>
      <c r="C3026" s="1">
        <v>220.91747</v>
      </c>
      <c r="D3026" s="1">
        <v>0.0338926115711899</v>
      </c>
      <c r="E3026" s="2">
        <f t="shared" si="1"/>
        <v>0.07229353447</v>
      </c>
    </row>
    <row r="3027">
      <c r="A3027" s="3">
        <v>44869.041666666664</v>
      </c>
      <c r="B3027" s="1">
        <v>216.98</v>
      </c>
      <c r="C3027" s="1">
        <v>213.7496</v>
      </c>
      <c r="D3027" s="1">
        <v>0.0151130107377978</v>
      </c>
      <c r="E3027" s="2">
        <f t="shared" si="1"/>
        <v>0.07238444823</v>
      </c>
    </row>
    <row r="3028">
      <c r="A3028" s="3">
        <v>44869.083333333336</v>
      </c>
      <c r="B3028" s="1">
        <v>216.25</v>
      </c>
      <c r="C3028" s="1">
        <v>205.22466</v>
      </c>
      <c r="D3028" s="1">
        <v>0.0537232708778759</v>
      </c>
      <c r="E3028" s="2">
        <f t="shared" si="1"/>
        <v>0.07177649384</v>
      </c>
    </row>
    <row r="3029">
      <c r="A3029" s="3">
        <v>44869.125</v>
      </c>
      <c r="B3029" s="1">
        <v>211.73</v>
      </c>
      <c r="C3029" s="1">
        <v>197.38215</v>
      </c>
      <c r="D3029" s="1">
        <v>0.072690716967061</v>
      </c>
      <c r="E3029" s="2">
        <f t="shared" si="1"/>
        <v>0.06977878524</v>
      </c>
    </row>
    <row r="3030">
      <c r="A3030" s="3">
        <v>44869.166666666664</v>
      </c>
      <c r="B3030" s="1">
        <v>204.51</v>
      </c>
      <c r="C3030" s="1">
        <v>191.70745</v>
      </c>
      <c r="D3030" s="1">
        <v>0.0667817030584883</v>
      </c>
      <c r="E3030" s="2">
        <f t="shared" si="1"/>
        <v>0.06708420831</v>
      </c>
    </row>
    <row r="3031">
      <c r="A3031" s="3">
        <v>44869.208333333336</v>
      </c>
      <c r="B3031" s="1">
        <v>206.77</v>
      </c>
      <c r="C3031" s="1">
        <v>190.28328</v>
      </c>
      <c r="D3031" s="1">
        <v>0.0866430303282559</v>
      </c>
      <c r="E3031" s="2">
        <f t="shared" si="1"/>
        <v>0.06364447215</v>
      </c>
    </row>
    <row r="3032">
      <c r="A3032" s="3">
        <v>44869.25</v>
      </c>
      <c r="B3032" s="1">
        <v>205.19</v>
      </c>
      <c r="C3032" s="1">
        <v>191.70342</v>
      </c>
      <c r="D3032" s="1">
        <v>0.0703512749016162</v>
      </c>
      <c r="E3032" s="2">
        <f t="shared" si="1"/>
        <v>0.05865962468</v>
      </c>
    </row>
    <row r="3033">
      <c r="A3033" s="3">
        <v>44869.291666666664</v>
      </c>
      <c r="B3033" s="1">
        <v>210.12</v>
      </c>
      <c r="C3033" s="1">
        <v>195.87812</v>
      </c>
      <c r="D3033" s="1">
        <v>0.0727078654828829</v>
      </c>
      <c r="E3033" s="2">
        <f t="shared" si="1"/>
        <v>0.05388297591</v>
      </c>
    </row>
    <row r="3034">
      <c r="A3034" s="3">
        <v>44869.333333333336</v>
      </c>
      <c r="B3034" s="1">
        <v>212.51</v>
      </c>
      <c r="C3034" s="1">
        <v>200.72788</v>
      </c>
      <c r="D3034" s="1">
        <v>0.0586969782174752</v>
      </c>
      <c r="E3034" s="2">
        <f t="shared" si="1"/>
        <v>0.04875851762</v>
      </c>
    </row>
    <row r="3035">
      <c r="A3035" s="3">
        <v>44869.375</v>
      </c>
      <c r="B3035" s="1">
        <v>214.43</v>
      </c>
      <c r="C3035" s="1">
        <v>206.34502</v>
      </c>
      <c r="D3035" s="1">
        <v>0.0391818518324309</v>
      </c>
      <c r="E3035" s="2">
        <f t="shared" si="1"/>
        <v>0.04433086841</v>
      </c>
    </row>
    <row r="3036">
      <c r="A3036" s="3">
        <v>44869.416666666664</v>
      </c>
      <c r="B3036" s="1">
        <v>215.4</v>
      </c>
      <c r="C3036" s="1">
        <v>210.34826</v>
      </c>
      <c r="D3036" s="1">
        <v>0.0240160769573277</v>
      </c>
      <c r="E3036" s="2">
        <f t="shared" si="1"/>
        <v>0.03986538593</v>
      </c>
    </row>
    <row r="3037">
      <c r="A3037" s="3">
        <v>44869.458333333336</v>
      </c>
      <c r="B3037" s="1">
        <v>215.62</v>
      </c>
      <c r="C3037" s="1">
        <v>213.5875</v>
      </c>
      <c r="D3037" s="1">
        <v>0.00951600632059459</v>
      </c>
      <c r="E3037" s="2">
        <f t="shared" si="1"/>
        <v>0.03629518862</v>
      </c>
    </row>
    <row r="3038">
      <c r="A3038" s="3">
        <v>44869.5</v>
      </c>
      <c r="B3038" s="1">
        <v>210.72</v>
      </c>
      <c r="C3038" s="1">
        <v>214.50114</v>
      </c>
      <c r="D3038" s="1">
        <v>0.0176275986225527</v>
      </c>
      <c r="E3038" s="2">
        <f t="shared" si="1"/>
        <v>0.03547596899</v>
      </c>
    </row>
    <row r="3039">
      <c r="A3039" s="3">
        <v>44869.541666666664</v>
      </c>
      <c r="B3039" s="1">
        <v>214.02</v>
      </c>
      <c r="C3039" s="1">
        <v>214.97212</v>
      </c>
      <c r="D3039" s="1">
        <v>0.00442903944939455</v>
      </c>
      <c r="E3039" s="2">
        <f t="shared" si="1"/>
        <v>0.03407159738</v>
      </c>
    </row>
    <row r="3040">
      <c r="A3040" s="3">
        <v>44869.583333333336</v>
      </c>
      <c r="B3040" s="1">
        <v>215.05</v>
      </c>
      <c r="C3040" s="1">
        <v>215.29438</v>
      </c>
      <c r="D3040" s="1">
        <v>0.00113509697745003</v>
      </c>
      <c r="E3040" s="2">
        <f t="shared" si="1"/>
        <v>0.03244301723</v>
      </c>
    </row>
    <row r="3041">
      <c r="A3041" s="3">
        <v>44869.625</v>
      </c>
      <c r="B3041" s="1">
        <v>222.17</v>
      </c>
      <c r="C3041" s="1">
        <v>216.30264</v>
      </c>
      <c r="D3041" s="1">
        <v>0.0271256975874172</v>
      </c>
      <c r="E3041" s="2">
        <f t="shared" si="1"/>
        <v>0.0334597938</v>
      </c>
    </row>
    <row r="3042">
      <c r="A3042" s="3">
        <v>44869.666666666664</v>
      </c>
      <c r="B3042" s="1">
        <v>220.02</v>
      </c>
      <c r="C3042" s="1">
        <v>217.54737</v>
      </c>
      <c r="D3042" s="1">
        <v>0.0113659383701122</v>
      </c>
      <c r="E3042" s="2">
        <f t="shared" si="1"/>
        <v>0.03391007414</v>
      </c>
    </row>
    <row r="3043">
      <c r="A3043" s="3">
        <v>44869.708333333336</v>
      </c>
      <c r="B3043" s="1">
        <v>220.8</v>
      </c>
      <c r="C3043" s="1">
        <v>218.75324</v>
      </c>
      <c r="D3043" s="1">
        <v>0.00935647856004329</v>
      </c>
      <c r="E3043" s="2">
        <f t="shared" si="1"/>
        <v>0.03427688673</v>
      </c>
    </row>
    <row r="3044">
      <c r="A3044" s="3">
        <v>44869.75</v>
      </c>
      <c r="B3044" s="1">
        <v>225.0</v>
      </c>
      <c r="C3044" s="1">
        <v>220.20205</v>
      </c>
      <c r="D3044" s="1">
        <v>0.0217888525560955</v>
      </c>
      <c r="E3044" s="2">
        <f t="shared" si="1"/>
        <v>0.03509520977</v>
      </c>
    </row>
    <row r="3045">
      <c r="A3045" s="3">
        <v>44869.791666666664</v>
      </c>
      <c r="B3045" s="1">
        <v>225.87</v>
      </c>
      <c r="C3045" s="1">
        <v>222.0872</v>
      </c>
      <c r="D3045" s="1">
        <v>0.017032949219946</v>
      </c>
      <c r="E3045" s="2">
        <f t="shared" si="1"/>
        <v>0.03536534023</v>
      </c>
    </row>
    <row r="3046">
      <c r="A3046" s="3">
        <v>44869.833333333336</v>
      </c>
      <c r="B3046" s="1">
        <v>227.77</v>
      </c>
      <c r="C3046" s="1">
        <v>224.9253</v>
      </c>
      <c r="D3046" s="1">
        <v>0.0126473100180371</v>
      </c>
      <c r="E3046" s="2">
        <f t="shared" si="1"/>
        <v>0.03582844085</v>
      </c>
    </row>
    <row r="3047">
      <c r="A3047" s="3">
        <v>44869.875</v>
      </c>
      <c r="B3047" s="1">
        <v>227.56</v>
      </c>
      <c r="C3047" s="1">
        <v>227.79209</v>
      </c>
      <c r="D3047" s="1">
        <v>0.00101886768763568</v>
      </c>
      <c r="E3047" s="2">
        <f t="shared" si="1"/>
        <v>0.03447641957</v>
      </c>
    </row>
    <row r="3048">
      <c r="A3048" s="3">
        <v>44869.916666666664</v>
      </c>
      <c r="B3048" s="1">
        <v>226.76</v>
      </c>
      <c r="C3048" s="1">
        <v>228.39563</v>
      </c>
      <c r="D3048" s="1">
        <v>0.00716138920871656</v>
      </c>
      <c r="E3048" s="2">
        <f t="shared" si="1"/>
        <v>0.03292939669</v>
      </c>
    </row>
    <row r="3049">
      <c r="A3049" s="3">
        <v>44869.958333333336</v>
      </c>
      <c r="B3049" s="1">
        <v>217.99</v>
      </c>
      <c r="C3049" s="1">
        <v>226.87956</v>
      </c>
      <c r="D3049" s="1">
        <v>0.0391818460860907</v>
      </c>
      <c r="E3049" s="2">
        <f t="shared" si="1"/>
        <v>0.0322160609</v>
      </c>
    </row>
    <row r="3050">
      <c r="A3050" s="3">
        <v>44870.0</v>
      </c>
      <c r="B3050" s="1">
        <v>217.33</v>
      </c>
      <c r="C3050" s="1">
        <v>227.24791</v>
      </c>
      <c r="D3050" s="1">
        <v>0.0436435697032372</v>
      </c>
      <c r="E3050" s="2">
        <f t="shared" si="1"/>
        <v>0.03262235082</v>
      </c>
    </row>
    <row r="3051">
      <c r="A3051" s="3">
        <v>44870.041666666664</v>
      </c>
      <c r="B3051" s="1">
        <v>224.73</v>
      </c>
      <c r="C3051" s="1">
        <v>219.54556</v>
      </c>
      <c r="D3051" s="1">
        <v>0.0236144151582933</v>
      </c>
      <c r="E3051" s="2">
        <f t="shared" si="1"/>
        <v>0.03297657601</v>
      </c>
    </row>
    <row r="3052">
      <c r="A3052" s="3">
        <v>44870.083333333336</v>
      </c>
      <c r="B3052" s="1">
        <v>220.77</v>
      </c>
      <c r="C3052" s="1">
        <v>210.18867</v>
      </c>
      <c r="D3052" s="1">
        <v>0.0503420569719576</v>
      </c>
      <c r="E3052" s="2">
        <f t="shared" si="1"/>
        <v>0.03283569209</v>
      </c>
    </row>
    <row r="3053">
      <c r="A3053" s="3">
        <v>44870.125</v>
      </c>
      <c r="B3053" s="1">
        <v>213.19</v>
      </c>
      <c r="C3053" s="1">
        <v>201.05725</v>
      </c>
      <c r="D3053" s="1">
        <v>0.0603447525518228</v>
      </c>
      <c r="E3053" s="2">
        <f t="shared" si="1"/>
        <v>0.03232127691</v>
      </c>
    </row>
    <row r="3054">
      <c r="A3054" s="3">
        <v>44870.166666666664</v>
      </c>
      <c r="B3054" s="1">
        <v>213.21</v>
      </c>
      <c r="C3054" s="1">
        <v>193.87043</v>
      </c>
      <c r="D3054" s="1">
        <v>0.0997551302692216</v>
      </c>
      <c r="E3054" s="2">
        <f t="shared" si="1"/>
        <v>0.03369516971</v>
      </c>
    </row>
    <row r="3055">
      <c r="A3055" s="3">
        <v>44870.208333333336</v>
      </c>
      <c r="B3055" s="1">
        <v>208.5</v>
      </c>
      <c r="C3055" s="1">
        <v>191.08103</v>
      </c>
      <c r="D3055" s="1">
        <v>0.0911601219650114</v>
      </c>
      <c r="E3055" s="2">
        <f t="shared" si="1"/>
        <v>0.03388338186</v>
      </c>
    </row>
    <row r="3056">
      <c r="A3056" s="3">
        <v>44870.25</v>
      </c>
      <c r="B3056" s="1">
        <v>203.72</v>
      </c>
      <c r="C3056" s="1">
        <v>191.61102</v>
      </c>
      <c r="D3056" s="1">
        <v>0.0631956345725835</v>
      </c>
      <c r="E3056" s="2">
        <f t="shared" si="1"/>
        <v>0.03358523018</v>
      </c>
    </row>
    <row r="3057">
      <c r="A3057" s="3">
        <v>44870.291666666664</v>
      </c>
      <c r="B3057" s="1">
        <v>203.87</v>
      </c>
      <c r="C3057" s="1">
        <v>195.60262</v>
      </c>
      <c r="D3057" s="1">
        <v>0.0422662027737665</v>
      </c>
      <c r="E3057" s="2">
        <f t="shared" si="1"/>
        <v>0.03231682757</v>
      </c>
    </row>
    <row r="3058">
      <c r="A3058" s="3">
        <v>44870.333333333336</v>
      </c>
      <c r="B3058" s="1">
        <v>202.57</v>
      </c>
      <c r="C3058" s="1">
        <v>200.89857</v>
      </c>
      <c r="D3058" s="1">
        <v>0.00831977051902353</v>
      </c>
      <c r="E3058" s="2">
        <f t="shared" si="1"/>
        <v>0.03021777725</v>
      </c>
    </row>
    <row r="3059">
      <c r="A3059" s="3">
        <v>44870.375</v>
      </c>
      <c r="B3059" s="1">
        <v>203.0</v>
      </c>
      <c r="C3059" s="1">
        <v>207.33943</v>
      </c>
      <c r="D3059" s="1">
        <v>0.0209291112645578</v>
      </c>
      <c r="E3059" s="2">
        <f t="shared" si="1"/>
        <v>0.02945724639</v>
      </c>
    </row>
    <row r="3060">
      <c r="A3060" s="3">
        <v>44870.416666666664</v>
      </c>
      <c r="B3060" s="1">
        <v>210.58</v>
      </c>
      <c r="C3060" s="1">
        <v>212.72347</v>
      </c>
      <c r="D3060" s="1">
        <v>0.0100763211506467</v>
      </c>
      <c r="E3060" s="2">
        <f t="shared" si="1"/>
        <v>0.02887642323</v>
      </c>
    </row>
    <row r="3061">
      <c r="A3061" s="3">
        <v>44870.458333333336</v>
      </c>
      <c r="B3061" s="1">
        <v>216.85</v>
      </c>
      <c r="C3061" s="1">
        <v>217.08137</v>
      </c>
      <c r="D3061" s="1">
        <v>0.00106582153963741</v>
      </c>
      <c r="E3061" s="2">
        <f t="shared" si="1"/>
        <v>0.0285243322</v>
      </c>
    </row>
    <row r="3062">
      <c r="A3062" s="3">
        <v>44870.5</v>
      </c>
      <c r="B3062" s="1">
        <v>217.56</v>
      </c>
      <c r="C3062" s="1">
        <v>218.47496</v>
      </c>
      <c r="D3062" s="1">
        <v>0.00418793989022818</v>
      </c>
      <c r="E3062" s="2">
        <f t="shared" si="1"/>
        <v>0.02796434642</v>
      </c>
    </row>
    <row r="3063">
      <c r="A3063" s="3">
        <v>44870.541666666664</v>
      </c>
      <c r="B3063" s="1">
        <v>219.15</v>
      </c>
      <c r="C3063" s="1">
        <v>218.88805</v>
      </c>
      <c r="D3063" s="1">
        <v>0.00119673047477929</v>
      </c>
      <c r="E3063" s="2">
        <f t="shared" si="1"/>
        <v>0.02782966688</v>
      </c>
    </row>
    <row r="3064">
      <c r="A3064" s="3">
        <v>44870.583333333336</v>
      </c>
      <c r="B3064" s="1">
        <v>220.5</v>
      </c>
      <c r="C3064" s="1">
        <v>218.86868</v>
      </c>
      <c r="D3064" s="1">
        <v>0.00745341910043953</v>
      </c>
      <c r="E3064" s="2">
        <f t="shared" si="1"/>
        <v>0.0280929303</v>
      </c>
    </row>
    <row r="3065">
      <c r="A3065" s="3">
        <v>44870.625</v>
      </c>
      <c r="B3065" s="1">
        <v>220.72</v>
      </c>
      <c r="C3065" s="1">
        <v>219.40256</v>
      </c>
      <c r="D3065" s="1">
        <v>0.00600467013693917</v>
      </c>
      <c r="E3065" s="2">
        <f t="shared" si="1"/>
        <v>0.02721288749</v>
      </c>
    </row>
    <row r="3066">
      <c r="A3066" s="3">
        <v>44870.666666666664</v>
      </c>
      <c r="B3066" s="1">
        <v>219.8</v>
      </c>
      <c r="C3066" s="1">
        <v>220.02259</v>
      </c>
      <c r="D3066" s="1">
        <v>0.00101166884727607</v>
      </c>
      <c r="E3066" s="2">
        <f t="shared" si="1"/>
        <v>0.02678145959</v>
      </c>
    </row>
    <row r="3067">
      <c r="A3067" s="3">
        <v>44870.708333333336</v>
      </c>
      <c r="B3067" s="1">
        <v>218.04</v>
      </c>
      <c r="C3067" s="1">
        <v>220.67746</v>
      </c>
      <c r="D3067" s="1">
        <v>0.0119516510657681</v>
      </c>
      <c r="E3067" s="2">
        <f t="shared" si="1"/>
        <v>0.02688959178</v>
      </c>
    </row>
    <row r="3068">
      <c r="A3068" s="3">
        <v>44870.75</v>
      </c>
      <c r="B3068" s="1">
        <v>221.26</v>
      </c>
      <c r="C3068" s="1">
        <v>221.62083</v>
      </c>
      <c r="D3068" s="1">
        <v>0.00162814118149463</v>
      </c>
      <c r="E3068" s="2">
        <f t="shared" si="1"/>
        <v>0.02604956214</v>
      </c>
    </row>
    <row r="3069">
      <c r="A3069" s="3">
        <v>44870.791666666664</v>
      </c>
      <c r="B3069" s="1">
        <v>223.55</v>
      </c>
      <c r="C3069" s="1">
        <v>223.06484</v>
      </c>
      <c r="D3069" s="1">
        <v>0.00217497298095032</v>
      </c>
      <c r="E3069" s="2">
        <f t="shared" si="1"/>
        <v>0.0254304798</v>
      </c>
    </row>
    <row r="3070">
      <c r="A3070" s="3">
        <v>44870.833333333336</v>
      </c>
      <c r="B3070" s="1">
        <v>222.04</v>
      </c>
      <c r="C3070" s="1">
        <v>225.31286</v>
      </c>
      <c r="D3070" s="1">
        <v>0.0145258464164007</v>
      </c>
      <c r="E3070" s="2">
        <f t="shared" si="1"/>
        <v>0.02550875215</v>
      </c>
    </row>
    <row r="3071">
      <c r="A3071" s="3">
        <v>44870.875</v>
      </c>
      <c r="B3071" s="1">
        <v>223.24</v>
      </c>
      <c r="C3071" s="1">
        <v>227.97874</v>
      </c>
      <c r="D3071" s="1">
        <v>0.0207858855610833</v>
      </c>
      <c r="E3071" s="2">
        <f t="shared" si="1"/>
        <v>0.02633237789</v>
      </c>
    </row>
    <row r="3072">
      <c r="A3072" s="3">
        <v>44870.916666666664</v>
      </c>
      <c r="B3072" s="1">
        <v>219.56</v>
      </c>
      <c r="C3072" s="1">
        <v>228.88505</v>
      </c>
      <c r="D3072" s="1">
        <v>0.0407411930136983</v>
      </c>
      <c r="E3072" s="2">
        <f t="shared" si="1"/>
        <v>0.02773153638</v>
      </c>
    </row>
    <row r="3073">
      <c r="A3073" s="3">
        <v>44870.958333333336</v>
      </c>
      <c r="B3073" s="1">
        <v>218.8</v>
      </c>
      <c r="C3073" s="1">
        <v>227.73101</v>
      </c>
      <c r="D3073" s="1">
        <v>0.0392173643808982</v>
      </c>
      <c r="E3073" s="2">
        <f t="shared" si="1"/>
        <v>0.02773301631</v>
      </c>
    </row>
    <row r="3074">
      <c r="A3074" s="3">
        <v>44871.0</v>
      </c>
      <c r="B3074" s="1">
        <v>217.73</v>
      </c>
      <c r="C3074" s="1">
        <v>222.3927</v>
      </c>
      <c r="D3074" s="1">
        <v>0.0209660658825582</v>
      </c>
      <c r="E3074" s="2">
        <f t="shared" si="1"/>
        <v>0.02678812032</v>
      </c>
    </row>
    <row r="3075">
      <c r="A3075" s="3">
        <v>44871.041666666664</v>
      </c>
      <c r="B3075" s="1">
        <v>218.87</v>
      </c>
      <c r="C3075" s="1">
        <v>216.41714</v>
      </c>
      <c r="D3075" s="1">
        <v>0.0113339451764311</v>
      </c>
      <c r="E3075" s="2">
        <f t="shared" si="1"/>
        <v>0.02627643407</v>
      </c>
    </row>
    <row r="3076">
      <c r="A3076" s="3">
        <v>44871.083333333336</v>
      </c>
      <c r="B3076" s="1">
        <v>217.36</v>
      </c>
      <c r="C3076" s="1">
        <v>208.53889</v>
      </c>
      <c r="D3076" s="1">
        <v>0.0422995921767877</v>
      </c>
      <c r="E3076" s="2">
        <f t="shared" si="1"/>
        <v>0.02594133137</v>
      </c>
    </row>
    <row r="3077">
      <c r="A3077" s="3">
        <v>44871.125</v>
      </c>
      <c r="B3077" s="1">
        <v>217.8</v>
      </c>
      <c r="C3077" s="1">
        <v>200.60655</v>
      </c>
      <c r="D3077" s="1">
        <v>0.0857073211218677</v>
      </c>
      <c r="E3077" s="2">
        <f t="shared" si="1"/>
        <v>0.02699810506</v>
      </c>
    </row>
    <row r="3078">
      <c r="A3078" s="3">
        <v>44871.166666666664</v>
      </c>
      <c r="B3078" s="1">
        <v>213.79</v>
      </c>
      <c r="C3078" s="1">
        <v>193.76704</v>
      </c>
      <c r="D3078" s="1">
        <v>0.103335221511357</v>
      </c>
      <c r="E3078" s="2">
        <f t="shared" si="1"/>
        <v>0.02714727553</v>
      </c>
    </row>
    <row r="3079">
      <c r="A3079" s="3">
        <v>44871.208333333336</v>
      </c>
      <c r="B3079" s="1">
        <v>208.34</v>
      </c>
      <c r="C3079" s="1">
        <v>190.20068</v>
      </c>
      <c r="D3079" s="1">
        <v>0.0953693751252624</v>
      </c>
      <c r="E3079" s="2">
        <f t="shared" si="1"/>
        <v>0.02732266108</v>
      </c>
    </row>
    <row r="3080">
      <c r="A3080" s="3">
        <v>44871.25</v>
      </c>
      <c r="B3080" s="1">
        <v>202.67</v>
      </c>
      <c r="C3080" s="1">
        <v>189.255</v>
      </c>
      <c r="D3080" s="1">
        <v>0.0708831999154579</v>
      </c>
      <c r="E3080" s="2">
        <f t="shared" si="1"/>
        <v>0.0276429763</v>
      </c>
    </row>
    <row r="3081">
      <c r="A3081" s="3">
        <v>44871.291666666664</v>
      </c>
      <c r="B3081" s="1">
        <v>199.55</v>
      </c>
      <c r="C3081" s="1">
        <v>191.52858</v>
      </c>
      <c r="D3081" s="1">
        <v>0.04188106025743</v>
      </c>
      <c r="E3081" s="2">
        <f t="shared" si="1"/>
        <v>0.0276269287</v>
      </c>
    </row>
    <row r="3082">
      <c r="A3082" s="3">
        <v>44871.333333333336</v>
      </c>
      <c r="B3082" s="1">
        <v>203.13</v>
      </c>
      <c r="C3082" s="1">
        <v>195.3483</v>
      </c>
      <c r="D3082" s="1">
        <v>0.0398350024033994</v>
      </c>
      <c r="E3082" s="2">
        <f t="shared" si="1"/>
        <v>0.02894006336</v>
      </c>
    </row>
    <row r="3083">
      <c r="A3083" s="3">
        <v>44871.375</v>
      </c>
      <c r="B3083" s="1">
        <v>202.89</v>
      </c>
      <c r="C3083" s="1">
        <v>200.91049</v>
      </c>
      <c r="D3083" s="1">
        <v>0.00985269609366826</v>
      </c>
      <c r="E3083" s="2">
        <f t="shared" si="1"/>
        <v>0.02847854606</v>
      </c>
    </row>
    <row r="3084">
      <c r="A3084" s="3">
        <v>44871.416666666664</v>
      </c>
      <c r="B3084" s="1">
        <v>205.79</v>
      </c>
      <c r="C3084" s="1">
        <v>206.58541</v>
      </c>
      <c r="D3084" s="1">
        <v>0.00385027190448736</v>
      </c>
      <c r="E3084" s="2">
        <f t="shared" si="1"/>
        <v>0.02821912734</v>
      </c>
    </row>
    <row r="3085">
      <c r="A3085" s="3">
        <v>44871.458333333336</v>
      </c>
      <c r="B3085" s="1">
        <v>207.78</v>
      </c>
      <c r="C3085" s="1">
        <v>211.87547</v>
      </c>
      <c r="D3085" s="1">
        <v>0.0193296090387434</v>
      </c>
      <c r="E3085" s="2">
        <f t="shared" si="1"/>
        <v>0.02898011849</v>
      </c>
    </row>
    <row r="3086">
      <c r="A3086" s="3">
        <v>44871.5</v>
      </c>
      <c r="B3086" s="1">
        <v>212.48</v>
      </c>
      <c r="C3086" s="1">
        <v>214.62073</v>
      </c>
      <c r="D3086" s="1">
        <v>0.0099744791661086</v>
      </c>
      <c r="E3086" s="2">
        <f t="shared" si="1"/>
        <v>0.02922122429</v>
      </c>
    </row>
    <row r="3087">
      <c r="A3087" s="3">
        <v>44871.541666666664</v>
      </c>
      <c r="B3087" s="1">
        <v>209.01</v>
      </c>
      <c r="C3087" s="1">
        <v>215.85013</v>
      </c>
      <c r="D3087" s="1">
        <v>0.0316892558739715</v>
      </c>
      <c r="E3087" s="2">
        <f t="shared" si="1"/>
        <v>0.03049174618</v>
      </c>
    </row>
    <row r="3088">
      <c r="A3088" s="3">
        <v>44871.583333333336</v>
      </c>
      <c r="B3088" s="1">
        <v>207.75</v>
      </c>
      <c r="C3088" s="1">
        <v>215.76679</v>
      </c>
      <c r="D3088" s="1">
        <v>0.0371548837520361</v>
      </c>
      <c r="E3088" s="2">
        <f t="shared" si="1"/>
        <v>0.03172930721</v>
      </c>
    </row>
    <row r="3089">
      <c r="A3089" s="3">
        <v>44871.625</v>
      </c>
      <c r="B3089" s="1">
        <v>205.42</v>
      </c>
      <c r="C3089" s="1">
        <v>215.7749</v>
      </c>
      <c r="D3089" s="1">
        <v>0.0479893629889297</v>
      </c>
      <c r="E3089" s="2">
        <f t="shared" si="1"/>
        <v>0.03347866941</v>
      </c>
    </row>
    <row r="3090">
      <c r="A3090" s="3">
        <v>44871.666666666664</v>
      </c>
      <c r="B3090" s="1">
        <v>206.39</v>
      </c>
      <c r="C3090" s="1">
        <v>215.64475</v>
      </c>
      <c r="D3090" s="1">
        <v>0.0429166487939075</v>
      </c>
      <c r="E3090" s="2">
        <f t="shared" si="1"/>
        <v>0.03522471024</v>
      </c>
    </row>
    <row r="3091">
      <c r="A3091" s="3">
        <v>44871.708333333336</v>
      </c>
      <c r="B3091" s="1">
        <v>210.11</v>
      </c>
      <c r="C3091" s="1">
        <v>215.58773</v>
      </c>
      <c r="D3091" s="1">
        <v>0.0254083569598324</v>
      </c>
      <c r="E3091" s="2">
        <f t="shared" si="1"/>
        <v>0.03578540632</v>
      </c>
    </row>
    <row r="3092">
      <c r="A3092" s="3">
        <v>44871.75</v>
      </c>
      <c r="B3092" s="1">
        <v>208.86</v>
      </c>
      <c r="C3092" s="1">
        <v>216.05663</v>
      </c>
      <c r="D3092" s="1">
        <v>0.033308998663915</v>
      </c>
      <c r="E3092" s="2">
        <f t="shared" si="1"/>
        <v>0.03710544205</v>
      </c>
    </row>
    <row r="3093">
      <c r="A3093" s="3">
        <v>44871.791666666664</v>
      </c>
      <c r="B3093" s="1">
        <v>208.97</v>
      </c>
      <c r="C3093" s="1">
        <v>217.3309</v>
      </c>
      <c r="D3093" s="1">
        <v>0.0384708295046862</v>
      </c>
      <c r="E3093" s="2">
        <f t="shared" si="1"/>
        <v>0.0386177694</v>
      </c>
    </row>
    <row r="3094">
      <c r="A3094" s="3">
        <v>44871.833333333336</v>
      </c>
      <c r="B3094" s="1">
        <v>216.63</v>
      </c>
      <c r="C3094" s="1">
        <v>219.55126</v>
      </c>
      <c r="D3094" s="1">
        <v>0.0133055943290875</v>
      </c>
      <c r="E3094" s="2">
        <f t="shared" si="1"/>
        <v>0.03856692557</v>
      </c>
    </row>
    <row r="3095">
      <c r="A3095" s="3">
        <v>44871.875</v>
      </c>
      <c r="B3095" s="1">
        <v>211.54</v>
      </c>
      <c r="C3095" s="1">
        <v>222.27355</v>
      </c>
      <c r="D3095" s="1">
        <v>0.0482898212585348</v>
      </c>
      <c r="E3095" s="2">
        <f t="shared" si="1"/>
        <v>0.03971292289</v>
      </c>
    </row>
    <row r="3096">
      <c r="A3096" s="3">
        <v>44871.916666666664</v>
      </c>
      <c r="B3096" s="1">
        <v>204.35</v>
      </c>
      <c r="C3096" s="1">
        <v>223.37401</v>
      </c>
      <c r="D3096" s="1">
        <v>0.0851666225627592</v>
      </c>
      <c r="E3096" s="2">
        <f t="shared" si="1"/>
        <v>0.04156398245</v>
      </c>
    </row>
    <row r="3097">
      <c r="A3097" s="3">
        <v>44871.958333333336</v>
      </c>
      <c r="B3097" s="1">
        <v>203.63</v>
      </c>
      <c r="C3097" s="1">
        <v>223.02665</v>
      </c>
      <c r="D3097" s="1">
        <v>0.0869700997616203</v>
      </c>
      <c r="E3097" s="2">
        <f t="shared" si="1"/>
        <v>0.04355367976</v>
      </c>
    </row>
    <row r="3098">
      <c r="A3098" s="3">
        <v>44872.0</v>
      </c>
      <c r="B3098" s="1">
        <v>207.15</v>
      </c>
      <c r="C3098" s="1">
        <v>202.13702</v>
      </c>
      <c r="D3098" s="1">
        <v>0.0247999104765668</v>
      </c>
      <c r="E3098" s="2">
        <f t="shared" si="1"/>
        <v>0.04371342328</v>
      </c>
    </row>
    <row r="3099">
      <c r="A3099" s="3">
        <v>44872.041666666664</v>
      </c>
      <c r="B3099" s="1">
        <v>209.5</v>
      </c>
      <c r="C3099" s="1">
        <v>198.15671</v>
      </c>
      <c r="D3099" s="1">
        <v>0.0572440368029929</v>
      </c>
      <c r="E3099" s="2">
        <f t="shared" si="1"/>
        <v>0.04562634377</v>
      </c>
    </row>
    <row r="3100">
      <c r="A3100" s="3">
        <v>44872.083333333336</v>
      </c>
      <c r="B3100" s="1">
        <v>211.67</v>
      </c>
      <c r="C3100" s="1">
        <v>192.8793</v>
      </c>
      <c r="D3100" s="1">
        <v>0.0974220665462804</v>
      </c>
      <c r="E3100" s="2">
        <f t="shared" si="1"/>
        <v>0.04792311353</v>
      </c>
    </row>
    <row r="3101">
      <c r="A3101" s="3">
        <v>44872.125</v>
      </c>
      <c r="B3101" s="1">
        <v>207.06</v>
      </c>
      <c r="C3101" s="1">
        <v>188.10675</v>
      </c>
      <c r="D3101" s="1">
        <v>0.100757947282593</v>
      </c>
      <c r="E3101" s="2">
        <f t="shared" si="1"/>
        <v>0.04855022296</v>
      </c>
    </row>
    <row r="3102">
      <c r="A3102" s="3">
        <v>44872.166666666664</v>
      </c>
      <c r="B3102" s="1">
        <v>204.11</v>
      </c>
      <c r="C3102" s="1">
        <v>184.68969</v>
      </c>
      <c r="D3102" s="1">
        <v>0.105151023860617</v>
      </c>
      <c r="E3102" s="2">
        <f t="shared" si="1"/>
        <v>0.04862588139</v>
      </c>
    </row>
    <row r="3103">
      <c r="A3103" s="3">
        <v>44872.208333333336</v>
      </c>
      <c r="B3103" s="1">
        <v>197.31</v>
      </c>
      <c r="C3103" s="1">
        <v>183.67912</v>
      </c>
      <c r="D3103" s="1">
        <v>0.0742102858506725</v>
      </c>
      <c r="E3103" s="2">
        <f t="shared" si="1"/>
        <v>0.04774425267</v>
      </c>
    </row>
    <row r="3104">
      <c r="A3104" s="3">
        <v>44872.25</v>
      </c>
      <c r="B3104" s="1">
        <v>203.78</v>
      </c>
      <c r="C3104" s="1">
        <v>183.90017</v>
      </c>
      <c r="D3104" s="1">
        <v>0.108101205126672</v>
      </c>
      <c r="E3104" s="2">
        <f t="shared" si="1"/>
        <v>0.04929500289</v>
      </c>
    </row>
    <row r="3105">
      <c r="A3105" s="3">
        <v>44872.291666666664</v>
      </c>
      <c r="B3105" s="1">
        <v>203.48</v>
      </c>
      <c r="C3105" s="1">
        <v>186.15826</v>
      </c>
      <c r="D3105" s="1">
        <v>0.093048463173216</v>
      </c>
      <c r="E3105" s="2">
        <f t="shared" si="1"/>
        <v>0.05142697801</v>
      </c>
    </row>
    <row r="3106">
      <c r="A3106" s="3">
        <v>44872.333333333336</v>
      </c>
      <c r="B3106" s="1">
        <v>205.0</v>
      </c>
      <c r="C3106" s="1">
        <v>188.82282</v>
      </c>
      <c r="D3106" s="1">
        <v>0.0856738608183057</v>
      </c>
      <c r="E3106" s="2">
        <f t="shared" si="1"/>
        <v>0.05333693044</v>
      </c>
    </row>
    <row r="3107">
      <c r="A3107" s="3">
        <v>44872.375</v>
      </c>
      <c r="B3107" s="1">
        <v>205.75</v>
      </c>
      <c r="C3107" s="1">
        <v>192.30123</v>
      </c>
      <c r="D3107" s="1">
        <v>0.0699359541278024</v>
      </c>
      <c r="E3107" s="2">
        <f t="shared" si="1"/>
        <v>0.05584039953</v>
      </c>
    </row>
    <row r="3108">
      <c r="A3108" s="3">
        <v>44872.416666666664</v>
      </c>
      <c r="B3108" s="1">
        <v>209.67</v>
      </c>
      <c r="C3108" s="1">
        <v>196.47312</v>
      </c>
      <c r="D3108" s="1">
        <v>0.0671688829494843</v>
      </c>
      <c r="E3108" s="2">
        <f t="shared" si="1"/>
        <v>0.05847867499</v>
      </c>
    </row>
    <row r="3109">
      <c r="A3109" s="3">
        <v>44872.458333333336</v>
      </c>
      <c r="B3109" s="1">
        <v>213.04</v>
      </c>
      <c r="C3109" s="1">
        <v>200.49991</v>
      </c>
      <c r="D3109" s="1">
        <v>0.0625441178502274</v>
      </c>
      <c r="E3109" s="2">
        <f t="shared" si="1"/>
        <v>0.06027927952</v>
      </c>
    </row>
    <row r="3110">
      <c r="A3110" s="3">
        <v>44872.5</v>
      </c>
      <c r="B3110" s="1">
        <v>214.04</v>
      </c>
      <c r="C3110" s="1">
        <v>202.72009</v>
      </c>
      <c r="D3110" s="1">
        <v>0.0558400995185035</v>
      </c>
      <c r="E3110" s="2">
        <f t="shared" si="1"/>
        <v>0.06219034703</v>
      </c>
    </row>
    <row r="3111">
      <c r="A3111" s="3">
        <v>44872.541666666664</v>
      </c>
      <c r="B3111" s="1">
        <v>213.55</v>
      </c>
      <c r="C3111" s="1">
        <v>204.44826</v>
      </c>
      <c r="D3111" s="1">
        <v>0.0445185495831561</v>
      </c>
      <c r="E3111" s="2">
        <f t="shared" si="1"/>
        <v>0.06272490094</v>
      </c>
    </row>
    <row r="3112">
      <c r="A3112" s="3">
        <v>44872.583333333336</v>
      </c>
      <c r="B3112" s="1">
        <v>202.42</v>
      </c>
      <c r="C3112" s="1">
        <v>204.43063</v>
      </c>
      <c r="D3112" s="1">
        <v>0.00983526783633167</v>
      </c>
      <c r="E3112" s="2">
        <f t="shared" si="1"/>
        <v>0.06158658361</v>
      </c>
    </row>
    <row r="3113">
      <c r="A3113" s="3">
        <v>44872.625</v>
      </c>
      <c r="B3113" s="1">
        <v>200.81</v>
      </c>
      <c r="C3113" s="1">
        <v>204.32287</v>
      </c>
      <c r="D3113" s="1">
        <v>0.0171927400980614</v>
      </c>
      <c r="E3113" s="2">
        <f t="shared" si="1"/>
        <v>0.06030339099</v>
      </c>
    </row>
    <row r="3114">
      <c r="A3114" s="3">
        <v>44872.666666666664</v>
      </c>
      <c r="B3114" s="1">
        <v>198.97</v>
      </c>
      <c r="C3114" s="1">
        <v>204.13015</v>
      </c>
      <c r="D3114" s="1">
        <v>0.0252787253622259</v>
      </c>
      <c r="E3114" s="2">
        <f t="shared" si="1"/>
        <v>0.05956847751</v>
      </c>
    </row>
    <row r="3115">
      <c r="A3115" s="3">
        <v>44872.708333333336</v>
      </c>
      <c r="B3115" s="1">
        <v>197.75</v>
      </c>
      <c r="C3115" s="1">
        <v>204.43911</v>
      </c>
      <c r="D3115" s="1">
        <v>0.0327193265515585</v>
      </c>
      <c r="E3115" s="2">
        <f t="shared" si="1"/>
        <v>0.05987310125</v>
      </c>
    </row>
    <row r="3116">
      <c r="A3116" s="3">
        <v>44872.75</v>
      </c>
      <c r="B3116" s="1">
        <v>200.0</v>
      </c>
      <c r="C3116" s="1">
        <v>205.26658</v>
      </c>
      <c r="D3116" s="1">
        <v>0.0256572696831603</v>
      </c>
      <c r="E3116" s="2">
        <f t="shared" si="1"/>
        <v>0.0595542792</v>
      </c>
    </row>
    <row r="3117">
      <c r="A3117" s="3">
        <v>44872.791666666664</v>
      </c>
      <c r="B3117" s="1">
        <v>203.72</v>
      </c>
      <c r="C3117" s="1">
        <v>206.68171</v>
      </c>
      <c r="D3117" s="1">
        <v>0.0143298117670886</v>
      </c>
      <c r="E3117" s="2">
        <f t="shared" si="1"/>
        <v>0.05854840347</v>
      </c>
    </row>
    <row r="3118">
      <c r="A3118" s="3">
        <v>44872.833333333336</v>
      </c>
      <c r="B3118" s="1">
        <v>205.25</v>
      </c>
      <c r="C3118" s="1">
        <v>209.75503</v>
      </c>
      <c r="D3118" s="1">
        <v>0.0214775779155332</v>
      </c>
      <c r="E3118" s="2">
        <f t="shared" si="1"/>
        <v>0.05888890278</v>
      </c>
    </row>
    <row r="3119">
      <c r="A3119" s="3">
        <v>44872.875</v>
      </c>
      <c r="B3119" s="1">
        <v>205.1</v>
      </c>
      <c r="C3119" s="1">
        <v>212.8104</v>
      </c>
      <c r="D3119" s="1">
        <v>0.0362313120035486</v>
      </c>
      <c r="E3119" s="2">
        <f t="shared" si="1"/>
        <v>0.0583864649</v>
      </c>
    </row>
    <row r="3120">
      <c r="A3120" s="3">
        <v>44872.916666666664</v>
      </c>
      <c r="B3120" s="1">
        <v>201.56</v>
      </c>
      <c r="C3120" s="1">
        <v>213.37859</v>
      </c>
      <c r="D3120" s="1">
        <v>0.0553878906032699</v>
      </c>
      <c r="E3120" s="2">
        <f t="shared" si="1"/>
        <v>0.0571456844</v>
      </c>
    </row>
    <row r="3121">
      <c r="A3121" s="3">
        <v>44872.958333333336</v>
      </c>
      <c r="B3121" s="1">
        <v>196.06</v>
      </c>
      <c r="C3121" s="1">
        <v>212.88079</v>
      </c>
      <c r="D3121" s="1">
        <v>0.0790150675408522</v>
      </c>
      <c r="E3121" s="2">
        <f t="shared" si="1"/>
        <v>0.05681422472</v>
      </c>
    </row>
    <row r="3122">
      <c r="A3122" s="3">
        <v>44873.0</v>
      </c>
      <c r="B3122" s="1">
        <v>196.06</v>
      </c>
      <c r="C3122" s="1">
        <v>201.22769</v>
      </c>
      <c r="D3122" s="1">
        <v>0.0256808096341015</v>
      </c>
      <c r="E3122" s="2">
        <f t="shared" si="1"/>
        <v>0.05685092885</v>
      </c>
    </row>
    <row r="3123">
      <c r="A3123" s="3">
        <v>44873.041666666664</v>
      </c>
      <c r="B3123" s="1">
        <v>196.44</v>
      </c>
      <c r="C3123" s="1">
        <v>195.92353</v>
      </c>
      <c r="D3123" s="1">
        <v>0.00263607949489271</v>
      </c>
      <c r="E3123" s="2">
        <f t="shared" si="1"/>
        <v>0.0545755973</v>
      </c>
    </row>
    <row r="3124">
      <c r="A3124" s="3">
        <v>44873.083333333336</v>
      </c>
      <c r="B3124" s="1">
        <v>207.1</v>
      </c>
      <c r="C3124" s="1">
        <v>189.00749</v>
      </c>
      <c r="D3124" s="1">
        <v>0.0957237726399097</v>
      </c>
      <c r="E3124" s="2">
        <f t="shared" si="1"/>
        <v>0.05450483505</v>
      </c>
    </row>
    <row r="3125">
      <c r="A3125" s="3">
        <v>44873.125</v>
      </c>
      <c r="B3125" s="1">
        <v>209.21</v>
      </c>
      <c r="C3125" s="1">
        <v>182.96077</v>
      </c>
      <c r="D3125" s="1">
        <v>0.143469171014092</v>
      </c>
      <c r="E3125" s="2">
        <f t="shared" si="1"/>
        <v>0.05628446938</v>
      </c>
    </row>
    <row r="3126">
      <c r="A3126" s="3">
        <v>44873.166666666664</v>
      </c>
      <c r="B3126" s="1">
        <v>202.77</v>
      </c>
      <c r="C3126" s="1">
        <v>178.34326</v>
      </c>
      <c r="D3126" s="1">
        <v>0.13696474988738</v>
      </c>
      <c r="E3126" s="2">
        <f t="shared" si="1"/>
        <v>0.05761004129</v>
      </c>
    </row>
    <row r="3127">
      <c r="A3127" s="3">
        <v>44873.208333333336</v>
      </c>
      <c r="B3127" s="1">
        <v>194.71</v>
      </c>
      <c r="C3127" s="1">
        <v>176.50912</v>
      </c>
      <c r="D3127" s="1">
        <v>0.103115805007695</v>
      </c>
      <c r="E3127" s="2">
        <f t="shared" si="1"/>
        <v>0.05881443792</v>
      </c>
    </row>
    <row r="3128">
      <c r="A3128" s="3">
        <v>44873.25</v>
      </c>
      <c r="B3128" s="1">
        <v>185.14</v>
      </c>
      <c r="C3128" s="1">
        <v>176.50235</v>
      </c>
      <c r="D3128" s="1">
        <v>0.0489378753314048</v>
      </c>
      <c r="E3128" s="2">
        <f t="shared" si="1"/>
        <v>0.05634929918</v>
      </c>
    </row>
    <row r="3129">
      <c r="A3129" s="3">
        <v>44873.291666666664</v>
      </c>
      <c r="B3129" s="1">
        <v>183.88</v>
      </c>
      <c r="C3129" s="1">
        <v>179.30331</v>
      </c>
      <c r="D3129" s="1">
        <v>0.025524849485489</v>
      </c>
      <c r="E3129" s="2">
        <f t="shared" si="1"/>
        <v>0.05353581528</v>
      </c>
    </row>
    <row r="3130">
      <c r="A3130" s="3">
        <v>44873.333333333336</v>
      </c>
      <c r="B3130" s="1">
        <v>186.43</v>
      </c>
      <c r="C3130" s="1">
        <v>183.36561</v>
      </c>
      <c r="D3130" s="1">
        <v>0.0167119123373243</v>
      </c>
      <c r="E3130" s="2">
        <f t="shared" si="1"/>
        <v>0.05066240076</v>
      </c>
    </row>
    <row r="3131">
      <c r="A3131" s="3">
        <v>44873.375</v>
      </c>
      <c r="B3131" s="1">
        <v>188.58</v>
      </c>
      <c r="C3131" s="1">
        <v>188.48292</v>
      </c>
      <c r="D3131" s="1">
        <v>5.15059932220942E-4</v>
      </c>
      <c r="E3131" s="2">
        <f t="shared" si="1"/>
        <v>0.0477698635</v>
      </c>
    </row>
    <row r="3132">
      <c r="A3132" s="3">
        <v>44873.416666666664</v>
      </c>
      <c r="B3132" s="1">
        <v>189.72</v>
      </c>
      <c r="C3132" s="1">
        <v>194.27573</v>
      </c>
      <c r="D3132" s="1">
        <v>0.0234498153732327</v>
      </c>
      <c r="E3132" s="2">
        <f t="shared" si="1"/>
        <v>0.04594823569</v>
      </c>
    </row>
    <row r="3133">
      <c r="A3133" s="3">
        <v>44873.458333333336</v>
      </c>
      <c r="B3133" s="1">
        <v>187.94</v>
      </c>
      <c r="C3133" s="1">
        <v>199.31779</v>
      </c>
      <c r="D3133" s="1">
        <v>0.0570836652363043</v>
      </c>
      <c r="E3133" s="2">
        <f t="shared" si="1"/>
        <v>0.04572071683</v>
      </c>
    </row>
    <row r="3134">
      <c r="A3134" s="3">
        <v>44873.5</v>
      </c>
      <c r="B3134" s="1">
        <v>197.59</v>
      </c>
      <c r="C3134" s="1">
        <v>201.73365</v>
      </c>
      <c r="D3134" s="1">
        <v>0.0205402023906274</v>
      </c>
      <c r="E3134" s="2">
        <f t="shared" si="1"/>
        <v>0.04424988778</v>
      </c>
    </row>
    <row r="3135">
      <c r="A3135" s="3">
        <v>44873.541666666664</v>
      </c>
      <c r="B3135" s="1">
        <v>192.49</v>
      </c>
      <c r="C3135" s="1">
        <v>203.31136</v>
      </c>
      <c r="D3135" s="1">
        <v>0.0532255551288427</v>
      </c>
      <c r="E3135" s="2">
        <f t="shared" si="1"/>
        <v>0.04461267968</v>
      </c>
    </row>
    <row r="3136">
      <c r="A3136" s="3">
        <v>44873.583333333336</v>
      </c>
      <c r="B3136" s="1">
        <v>174.97</v>
      </c>
      <c r="C3136" s="1">
        <v>202.82059</v>
      </c>
      <c r="D3136" s="1">
        <v>0.137316383903626</v>
      </c>
      <c r="E3136" s="2">
        <f t="shared" si="1"/>
        <v>0.04992439285</v>
      </c>
    </row>
    <row r="3137">
      <c r="A3137" s="3">
        <v>44873.625</v>
      </c>
      <c r="B3137" s="1">
        <v>179.22</v>
      </c>
      <c r="C3137" s="1">
        <v>202.38357</v>
      </c>
      <c r="D3137" s="1">
        <v>0.114453806699822</v>
      </c>
      <c r="E3137" s="2">
        <f t="shared" si="1"/>
        <v>0.05397693729</v>
      </c>
    </row>
    <row r="3138">
      <c r="A3138" s="3">
        <v>44873.666666666664</v>
      </c>
      <c r="B3138" s="1">
        <v>173.06</v>
      </c>
      <c r="C3138" s="1">
        <v>201.96363</v>
      </c>
      <c r="D3138" s="1">
        <v>0.143113044660565</v>
      </c>
      <c r="E3138" s="2">
        <f t="shared" si="1"/>
        <v>0.05888670059</v>
      </c>
    </row>
    <row r="3139">
      <c r="A3139" s="3">
        <v>44873.708333333336</v>
      </c>
      <c r="B3139" s="1">
        <v>169.88</v>
      </c>
      <c r="C3139" s="1">
        <v>201.9062</v>
      </c>
      <c r="D3139" s="1">
        <v>0.158619200400978</v>
      </c>
      <c r="E3139" s="2">
        <f t="shared" si="1"/>
        <v>0.06413252867</v>
      </c>
    </row>
    <row r="3140">
      <c r="A3140" s="3">
        <v>44873.75</v>
      </c>
      <c r="B3140" s="1">
        <v>169.43</v>
      </c>
      <c r="C3140" s="1">
        <v>202.75113</v>
      </c>
      <c r="D3140" s="1">
        <v>0.164344978003328</v>
      </c>
      <c r="E3140" s="2">
        <f t="shared" si="1"/>
        <v>0.06991118318</v>
      </c>
    </row>
    <row r="3141">
      <c r="A3141" s="3">
        <v>44873.791666666664</v>
      </c>
      <c r="B3141" s="1">
        <v>176.84</v>
      </c>
      <c r="C3141" s="1">
        <v>204.0879</v>
      </c>
      <c r="D3141" s="1">
        <v>0.13351060988917</v>
      </c>
      <c r="E3141" s="2">
        <f t="shared" si="1"/>
        <v>0.07487704977</v>
      </c>
    </row>
    <row r="3142">
      <c r="A3142" s="3">
        <v>44873.833333333336</v>
      </c>
      <c r="B3142" s="1">
        <v>190.15</v>
      </c>
      <c r="C3142" s="1">
        <v>207.24099</v>
      </c>
      <c r="D3142" s="1">
        <v>0.082469158249051</v>
      </c>
      <c r="E3142" s="2">
        <f t="shared" si="1"/>
        <v>0.07741836562</v>
      </c>
    </row>
    <row r="3143">
      <c r="A3143" s="3">
        <v>44873.875</v>
      </c>
      <c r="B3143" s="1">
        <v>207.22</v>
      </c>
      <c r="C3143" s="1">
        <v>210.63929</v>
      </c>
      <c r="D3143" s="1">
        <v>0.0162329164706166</v>
      </c>
      <c r="E3143" s="2">
        <f t="shared" si="1"/>
        <v>0.07658509914</v>
      </c>
    </row>
    <row r="3144">
      <c r="A3144" s="3">
        <v>44873.916666666664</v>
      </c>
      <c r="B3144" s="1">
        <v>205.67</v>
      </c>
      <c r="C3144" s="1">
        <v>211.30027</v>
      </c>
      <c r="D3144" s="1">
        <v>0.0266458249201481</v>
      </c>
      <c r="E3144" s="2">
        <f t="shared" si="1"/>
        <v>0.07538751307</v>
      </c>
    </row>
    <row r="3145">
      <c r="A3145" s="3">
        <v>44873.958333333336</v>
      </c>
      <c r="B3145" s="1">
        <v>202.1</v>
      </c>
      <c r="C3145" s="1">
        <v>210.6211</v>
      </c>
      <c r="D3145" s="1">
        <v>0.0404570102425636</v>
      </c>
      <c r="E3145" s="2">
        <f t="shared" si="1"/>
        <v>0.07378092735</v>
      </c>
    </row>
    <row r="3146">
      <c r="A3146" s="3">
        <v>44874.0</v>
      </c>
      <c r="B3146" s="1">
        <v>206.27</v>
      </c>
      <c r="C3146" s="1">
        <v>213.44647</v>
      </c>
      <c r="D3146" s="1">
        <v>0.0336218725003978</v>
      </c>
      <c r="E3146" s="2">
        <f t="shared" si="1"/>
        <v>0.07411180497</v>
      </c>
    </row>
    <row r="3147">
      <c r="A3147" s="3">
        <v>44874.041666666664</v>
      </c>
      <c r="B3147" s="1">
        <v>207.94</v>
      </c>
      <c r="C3147" s="1">
        <v>206.49086</v>
      </c>
      <c r="D3147" s="1">
        <v>0.00701793774310397</v>
      </c>
      <c r="E3147" s="2">
        <f t="shared" si="1"/>
        <v>0.07429438239</v>
      </c>
    </row>
    <row r="3148">
      <c r="A3148" s="3">
        <v>44874.083333333336</v>
      </c>
      <c r="B3148" s="1">
        <v>213.98</v>
      </c>
      <c r="C3148" s="1">
        <v>198.16629</v>
      </c>
      <c r="D3148" s="1">
        <v>0.0798002021433614</v>
      </c>
      <c r="E3148" s="2">
        <f t="shared" si="1"/>
        <v>0.07363090029</v>
      </c>
    </row>
    <row r="3149">
      <c r="A3149" s="3">
        <v>44874.125</v>
      </c>
      <c r="B3149" s="1">
        <v>207.06</v>
      </c>
      <c r="C3149" s="1">
        <v>190.87503</v>
      </c>
      <c r="D3149" s="1">
        <v>0.084793542665062</v>
      </c>
      <c r="E3149" s="2">
        <f t="shared" si="1"/>
        <v>0.07118608244</v>
      </c>
    </row>
    <row r="3150">
      <c r="A3150" s="3">
        <v>44874.166666666664</v>
      </c>
      <c r="B3150" s="1">
        <v>200.84</v>
      </c>
      <c r="C3150" s="1">
        <v>185.78891</v>
      </c>
      <c r="D3150" s="1">
        <v>0.0810117783671803</v>
      </c>
      <c r="E3150" s="2">
        <f t="shared" si="1"/>
        <v>0.06885470863</v>
      </c>
    </row>
    <row r="3151">
      <c r="A3151" s="3">
        <v>44874.208333333336</v>
      </c>
      <c r="B3151" s="1">
        <v>201.78</v>
      </c>
      <c r="C3151" s="1">
        <v>184.72105</v>
      </c>
      <c r="D3151" s="1">
        <v>0.0923497890467816</v>
      </c>
      <c r="E3151" s="2">
        <f t="shared" si="1"/>
        <v>0.06840612463</v>
      </c>
    </row>
    <row r="3152">
      <c r="A3152" s="3">
        <v>44874.25</v>
      </c>
      <c r="B3152" s="1">
        <v>203.85</v>
      </c>
      <c r="C3152" s="1">
        <v>186.18627</v>
      </c>
      <c r="D3152" s="1">
        <v>0.0948712813248795</v>
      </c>
      <c r="E3152" s="2">
        <f t="shared" si="1"/>
        <v>0.07032001655</v>
      </c>
    </row>
    <row r="3153">
      <c r="A3153" s="3">
        <v>44874.291666666664</v>
      </c>
      <c r="B3153" s="1">
        <v>200.65</v>
      </c>
      <c r="C3153" s="1">
        <v>190.32531</v>
      </c>
      <c r="D3153" s="1">
        <v>0.0542475932391756</v>
      </c>
      <c r="E3153" s="2">
        <f t="shared" si="1"/>
        <v>0.07151679754</v>
      </c>
    </row>
    <row r="3154">
      <c r="A3154" s="3">
        <v>44874.333333333336</v>
      </c>
      <c r="B3154" s="1">
        <v>202.2</v>
      </c>
      <c r="C3154" s="1">
        <v>195.02846</v>
      </c>
      <c r="D3154" s="1">
        <v>0.0367717614136931</v>
      </c>
      <c r="E3154" s="2">
        <f t="shared" si="1"/>
        <v>0.07235262458</v>
      </c>
    </row>
    <row r="3155">
      <c r="A3155" s="3">
        <v>44874.375</v>
      </c>
      <c r="B3155" s="1">
        <v>203.66</v>
      </c>
      <c r="C3155" s="1">
        <v>200.36901</v>
      </c>
      <c r="D3155" s="1">
        <v>0.0164246457074374</v>
      </c>
      <c r="E3155" s="2">
        <f t="shared" si="1"/>
        <v>0.07301552399</v>
      </c>
    </row>
    <row r="3156">
      <c r="A3156" s="3">
        <v>44874.416666666664</v>
      </c>
      <c r="B3156" s="1">
        <v>204.52</v>
      </c>
      <c r="C3156" s="1">
        <v>204.33435</v>
      </c>
      <c r="D3156" s="1">
        <v>9.08559916626889E-4</v>
      </c>
      <c r="E3156" s="2">
        <f t="shared" si="1"/>
        <v>0.07207630501</v>
      </c>
    </row>
    <row r="3157">
      <c r="A3157" s="3">
        <v>44874.458333333336</v>
      </c>
      <c r="B3157" s="1">
        <v>213.45</v>
      </c>
      <c r="C3157" s="1">
        <v>207.52927</v>
      </c>
      <c r="D3157" s="1">
        <v>0.0285296141599688</v>
      </c>
      <c r="E3157" s="2">
        <f t="shared" si="1"/>
        <v>0.07088655288</v>
      </c>
    </row>
    <row r="3158">
      <c r="A3158" s="3">
        <v>44874.5</v>
      </c>
      <c r="B3158" s="1">
        <v>227.69</v>
      </c>
      <c r="C3158" s="1">
        <v>208.54282</v>
      </c>
      <c r="D3158" s="1">
        <v>0.0918141415753368</v>
      </c>
      <c r="E3158" s="2">
        <f t="shared" si="1"/>
        <v>0.07385630035</v>
      </c>
    </row>
    <row r="3159">
      <c r="A3159" s="3">
        <v>44874.541666666664</v>
      </c>
      <c r="B3159" s="1">
        <v>220.0</v>
      </c>
      <c r="C3159" s="1">
        <v>209.30646</v>
      </c>
      <c r="D3159" s="1">
        <v>0.0510903485730923</v>
      </c>
      <c r="E3159" s="2">
        <f t="shared" si="1"/>
        <v>0.07376733341</v>
      </c>
    </row>
    <row r="3160">
      <c r="A3160" s="3">
        <v>44874.583333333336</v>
      </c>
      <c r="B3160" s="1">
        <v>221.27</v>
      </c>
      <c r="C3160" s="1">
        <v>209.70588</v>
      </c>
      <c r="D3160" s="1">
        <v>0.0551444718669786</v>
      </c>
      <c r="E3160" s="2">
        <f t="shared" si="1"/>
        <v>0.07034350374</v>
      </c>
    </row>
    <row r="3161">
      <c r="A3161" s="3">
        <v>44874.625</v>
      </c>
      <c r="B3161" s="1">
        <v>219.42</v>
      </c>
      <c r="C3161" s="1">
        <v>210.79631</v>
      </c>
      <c r="D3161" s="1">
        <v>0.0409100614711898</v>
      </c>
      <c r="E3161" s="2">
        <f t="shared" si="1"/>
        <v>0.06727918102</v>
      </c>
    </row>
    <row r="3162">
      <c r="A3162" s="3">
        <v>44874.666666666664</v>
      </c>
      <c r="B3162" s="1">
        <v>220.39</v>
      </c>
      <c r="C3162" s="1">
        <v>212.0991</v>
      </c>
      <c r="D3162" s="1">
        <v>0.039089746255406</v>
      </c>
      <c r="E3162" s="2">
        <f t="shared" si="1"/>
        <v>0.06294487692</v>
      </c>
    </row>
    <row r="3163">
      <c r="A3163" s="3">
        <v>44874.708333333336</v>
      </c>
      <c r="B3163" s="1">
        <v>217.31</v>
      </c>
      <c r="C3163" s="1">
        <v>213.36741</v>
      </c>
      <c r="D3163" s="1">
        <v>0.0184779390629524</v>
      </c>
      <c r="E3163" s="2">
        <f t="shared" si="1"/>
        <v>0.0571056577</v>
      </c>
    </row>
    <row r="3164">
      <c r="A3164" s="3">
        <v>44874.75</v>
      </c>
      <c r="B3164" s="1">
        <v>218.66</v>
      </c>
      <c r="C3164" s="1">
        <v>215.00605</v>
      </c>
      <c r="D3164" s="1">
        <v>0.0169946380578593</v>
      </c>
      <c r="E3164" s="2">
        <f t="shared" si="1"/>
        <v>0.0509660602</v>
      </c>
    </row>
    <row r="3165">
      <c r="A3165" s="3">
        <v>44874.791666666664</v>
      </c>
      <c r="B3165" s="1">
        <v>226.24</v>
      </c>
      <c r="C3165" s="1">
        <v>216.98258</v>
      </c>
      <c r="D3165" s="1">
        <v>0.0426643466033079</v>
      </c>
      <c r="E3165" s="2">
        <f t="shared" si="1"/>
        <v>0.04718079923</v>
      </c>
    </row>
    <row r="3166">
      <c r="A3166" s="3">
        <v>44874.833333333336</v>
      </c>
      <c r="B3166" s="1">
        <v>238.75</v>
      </c>
      <c r="C3166" s="1">
        <v>220.24006</v>
      </c>
      <c r="D3166" s="1">
        <v>0.0840443832062159</v>
      </c>
      <c r="E3166" s="2">
        <f t="shared" si="1"/>
        <v>0.04724643361</v>
      </c>
    </row>
    <row r="3167">
      <c r="A3167" s="3">
        <v>44874.875</v>
      </c>
      <c r="B3167" s="1">
        <v>245.22</v>
      </c>
      <c r="C3167" s="1">
        <v>223.45961</v>
      </c>
      <c r="D3167" s="1">
        <v>0.0973795219637231</v>
      </c>
      <c r="E3167" s="2">
        <f t="shared" si="1"/>
        <v>0.05062754217</v>
      </c>
    </row>
    <row r="3168">
      <c r="A3168" s="3">
        <v>44874.916666666664</v>
      </c>
      <c r="B3168" s="1">
        <v>232.49</v>
      </c>
      <c r="C3168" s="1">
        <v>223.99771</v>
      </c>
      <c r="D3168" s="1">
        <v>0.037912396515125</v>
      </c>
      <c r="E3168" s="2">
        <f t="shared" si="1"/>
        <v>0.05109698265</v>
      </c>
    </row>
    <row r="3169">
      <c r="A3169" s="3">
        <v>44874.958333333336</v>
      </c>
      <c r="B3169" s="1">
        <v>222.75</v>
      </c>
      <c r="C3169" s="1">
        <v>222.40896</v>
      </c>
      <c r="D3169" s="1">
        <v>0.00153339146048788</v>
      </c>
      <c r="E3169" s="2">
        <f t="shared" si="1"/>
        <v>0.0494751652</v>
      </c>
    </row>
    <row r="3170">
      <c r="A3170" s="3">
        <v>44875.0</v>
      </c>
      <c r="B3170" s="1">
        <v>223.0</v>
      </c>
      <c r="C3170" s="1">
        <v>233.74685</v>
      </c>
      <c r="D3170" s="1">
        <v>0.0459764484526743</v>
      </c>
      <c r="E3170" s="2">
        <f t="shared" si="1"/>
        <v>0.0499899392</v>
      </c>
    </row>
    <row r="3171">
      <c r="A3171" s="3">
        <v>44875.041666666664</v>
      </c>
      <c r="B3171" s="1">
        <v>227.99</v>
      </c>
      <c r="C3171" s="1">
        <v>229.24338</v>
      </c>
      <c r="D3171" s="1">
        <v>0.0054674643167449</v>
      </c>
      <c r="E3171" s="2">
        <f t="shared" si="1"/>
        <v>0.04992533614</v>
      </c>
    </row>
    <row r="3172">
      <c r="A3172" s="3">
        <v>44875.083333333336</v>
      </c>
      <c r="B3172" s="1">
        <v>233.81</v>
      </c>
      <c r="C3172" s="1">
        <v>222.95325</v>
      </c>
      <c r="D3172" s="1">
        <v>0.0486951860984309</v>
      </c>
      <c r="E3172" s="2">
        <f t="shared" si="1"/>
        <v>0.04862929381</v>
      </c>
    </row>
    <row r="3173">
      <c r="A3173" s="3">
        <v>44875.125</v>
      </c>
      <c r="B3173" s="1">
        <v>222.89</v>
      </c>
      <c r="C3173" s="1">
        <v>215.5977</v>
      </c>
      <c r="D3173" s="1">
        <v>0.0338236446863764</v>
      </c>
      <c r="E3173" s="2">
        <f t="shared" si="1"/>
        <v>0.04650554806</v>
      </c>
    </row>
    <row r="3174">
      <c r="A3174" s="3">
        <v>44875.166666666664</v>
      </c>
      <c r="B3174" s="1">
        <v>219.38</v>
      </c>
      <c r="C3174" s="1">
        <v>208.93236</v>
      </c>
      <c r="D3174" s="1">
        <v>0.0500048915352318</v>
      </c>
      <c r="E3174" s="2">
        <f t="shared" si="1"/>
        <v>0.04521359444</v>
      </c>
    </row>
    <row r="3175">
      <c r="A3175" s="3">
        <v>44875.208333333336</v>
      </c>
      <c r="B3175" s="1">
        <v>212.88</v>
      </c>
      <c r="C3175" s="1">
        <v>205.0738</v>
      </c>
      <c r="D3175" s="1">
        <v>0.0380653208747289</v>
      </c>
      <c r="E3175" s="2">
        <f t="shared" si="1"/>
        <v>0.0429517416</v>
      </c>
    </row>
    <row r="3176">
      <c r="A3176" s="3">
        <v>44875.25</v>
      </c>
      <c r="B3176" s="1">
        <v>205.74</v>
      </c>
      <c r="C3176" s="1">
        <v>203.46899</v>
      </c>
      <c r="D3176" s="1">
        <v>0.0111614551190332</v>
      </c>
      <c r="E3176" s="2">
        <f t="shared" si="1"/>
        <v>0.03946383217</v>
      </c>
    </row>
    <row r="3177">
      <c r="A3177" s="3">
        <v>44875.291666666664</v>
      </c>
      <c r="B3177" s="1">
        <v>205.58</v>
      </c>
      <c r="C3177" s="1">
        <v>204.28077</v>
      </c>
      <c r="D3177" s="1">
        <v>0.00636002106316724</v>
      </c>
      <c r="E3177" s="2">
        <f t="shared" si="1"/>
        <v>0.03746851666</v>
      </c>
    </row>
    <row r="3178">
      <c r="A3178" s="3">
        <v>44875.333333333336</v>
      </c>
      <c r="B3178" s="1">
        <v>207.87</v>
      </c>
      <c r="C3178" s="1">
        <v>206.45043</v>
      </c>
      <c r="D3178" s="1">
        <v>0.00687608158529867</v>
      </c>
      <c r="E3178" s="2">
        <f t="shared" si="1"/>
        <v>0.03622286334</v>
      </c>
    </row>
    <row r="3179">
      <c r="A3179" s="3">
        <v>44875.375</v>
      </c>
      <c r="B3179" s="1">
        <v>208.18</v>
      </c>
      <c r="C3179" s="1">
        <v>210.60426</v>
      </c>
      <c r="D3179" s="1">
        <v>0.0115109732348244</v>
      </c>
      <c r="E3179" s="2">
        <f t="shared" si="1"/>
        <v>0.03601812699</v>
      </c>
    </row>
    <row r="3180">
      <c r="A3180" s="3">
        <v>44875.416666666664</v>
      </c>
      <c r="B3180" s="1">
        <v>206.38</v>
      </c>
      <c r="C3180" s="1">
        <v>215.33675</v>
      </c>
      <c r="D3180" s="1">
        <v>0.0415941542723199</v>
      </c>
      <c r="E3180" s="2">
        <f t="shared" si="1"/>
        <v>0.03771336008</v>
      </c>
    </row>
    <row r="3181">
      <c r="A3181" s="3">
        <v>44875.458333333336</v>
      </c>
      <c r="B3181" s="1">
        <v>212.21</v>
      </c>
      <c r="C3181" s="1">
        <v>220.5121</v>
      </c>
      <c r="D3181" s="1">
        <v>0.0376491811560453</v>
      </c>
      <c r="E3181" s="2">
        <f t="shared" si="1"/>
        <v>0.03809334204</v>
      </c>
    </row>
    <row r="3182">
      <c r="A3182" s="3">
        <v>44875.5</v>
      </c>
      <c r="B3182" s="1">
        <v>217.09</v>
      </c>
      <c r="C3182" s="1">
        <v>223.73146</v>
      </c>
      <c r="D3182" s="1">
        <v>0.029684962499239</v>
      </c>
      <c r="E3182" s="2">
        <f t="shared" si="1"/>
        <v>0.03550462625</v>
      </c>
    </row>
    <row r="3183">
      <c r="A3183" s="3">
        <v>44875.541666666664</v>
      </c>
      <c r="B3183" s="1">
        <v>215.64</v>
      </c>
      <c r="C3183" s="1">
        <v>225.35399</v>
      </c>
      <c r="D3183" s="1">
        <v>0.0431054715294813</v>
      </c>
      <c r="E3183" s="2">
        <f t="shared" si="1"/>
        <v>0.03517192304</v>
      </c>
    </row>
    <row r="3184">
      <c r="A3184" s="3">
        <v>44875.583333333336</v>
      </c>
      <c r="B3184" s="1">
        <v>213.46</v>
      </c>
      <c r="C3184" s="1">
        <v>225.62202</v>
      </c>
      <c r="D3184" s="1">
        <v>0.05390440170689</v>
      </c>
      <c r="E3184" s="2">
        <f t="shared" si="1"/>
        <v>0.03512025345</v>
      </c>
    </row>
    <row r="3185">
      <c r="A3185" s="3">
        <v>44875.625</v>
      </c>
      <c r="B3185" s="1">
        <v>208.42</v>
      </c>
      <c r="C3185" s="1">
        <v>225.44032</v>
      </c>
      <c r="D3185" s="1">
        <v>0.0754981185264464</v>
      </c>
      <c r="E3185" s="2">
        <f t="shared" si="1"/>
        <v>0.03656142249</v>
      </c>
    </row>
    <row r="3186">
      <c r="A3186" s="3">
        <v>44875.666666666664</v>
      </c>
      <c r="B3186" s="1">
        <v>207.42</v>
      </c>
      <c r="C3186" s="1">
        <v>225.04296</v>
      </c>
      <c r="D3186" s="1">
        <v>0.0783093148081593</v>
      </c>
      <c r="E3186" s="2">
        <f t="shared" si="1"/>
        <v>0.03819557118</v>
      </c>
    </row>
    <row r="3187">
      <c r="A3187" s="3">
        <v>44875.708333333336</v>
      </c>
      <c r="B3187" s="1">
        <v>203.54</v>
      </c>
      <c r="C3187" s="1">
        <v>225.14409</v>
      </c>
      <c r="D3187" s="1">
        <v>0.0959567270897495</v>
      </c>
      <c r="E3187" s="2">
        <f t="shared" si="1"/>
        <v>0.04142385402</v>
      </c>
    </row>
    <row r="3188">
      <c r="A3188" s="3">
        <v>44875.75</v>
      </c>
      <c r="B3188" s="1">
        <v>206.06</v>
      </c>
      <c r="C3188" s="1">
        <v>225.58516</v>
      </c>
      <c r="D3188" s="1">
        <v>0.0865533885296355</v>
      </c>
      <c r="E3188" s="2">
        <f t="shared" si="1"/>
        <v>0.04432213528</v>
      </c>
    </row>
    <row r="3189">
      <c r="A3189" s="3">
        <v>44875.791666666664</v>
      </c>
      <c r="B3189" s="1">
        <v>215.38</v>
      </c>
      <c r="C3189" s="1">
        <v>227.12659</v>
      </c>
      <c r="D3189" s="1">
        <v>0.0517182510422931</v>
      </c>
      <c r="E3189" s="2">
        <f t="shared" si="1"/>
        <v>0.0446993813</v>
      </c>
    </row>
    <row r="3190">
      <c r="A3190" s="3">
        <v>44875.833333333336</v>
      </c>
      <c r="B3190" s="1">
        <v>225.88</v>
      </c>
      <c r="C3190" s="1">
        <v>228.85369</v>
      </c>
      <c r="D3190" s="1">
        <v>0.0129938477286514</v>
      </c>
      <c r="E3190" s="2">
        <f t="shared" si="1"/>
        <v>0.04173894232</v>
      </c>
    </row>
    <row r="3191">
      <c r="A3191" s="3">
        <v>44875.875</v>
      </c>
      <c r="B3191" s="1">
        <v>231.76</v>
      </c>
      <c r="C3191" s="1">
        <v>230.63978</v>
      </c>
      <c r="D3191" s="1">
        <v>0.00485701122330236</v>
      </c>
      <c r="E3191" s="2">
        <f t="shared" si="1"/>
        <v>0.03788383771</v>
      </c>
    </row>
    <row r="3192">
      <c r="A3192" s="3">
        <v>44875.916666666664</v>
      </c>
      <c r="B3192" s="1">
        <v>225.95</v>
      </c>
      <c r="C3192" s="1">
        <v>231.50297</v>
      </c>
      <c r="D3192" s="1">
        <v>0.0239866037139826</v>
      </c>
      <c r="E3192" s="2">
        <f t="shared" si="1"/>
        <v>0.03730359634</v>
      </c>
    </row>
    <row r="3193">
      <c r="A3193" s="3">
        <v>44875.958333333336</v>
      </c>
      <c r="B3193" s="1">
        <v>214.64</v>
      </c>
      <c r="C3193" s="1">
        <v>231.38439</v>
      </c>
      <c r="D3193" s="1">
        <v>0.0723661176970495</v>
      </c>
      <c r="E3193" s="2">
        <f t="shared" si="1"/>
        <v>0.04025495994</v>
      </c>
    </row>
    <row r="3194">
      <c r="A3194" s="3">
        <v>44876.0</v>
      </c>
      <c r="B3194" s="1">
        <v>223.38</v>
      </c>
      <c r="C3194" s="1">
        <v>229.03534</v>
      </c>
      <c r="D3194" s="1">
        <v>0.0246919973136023</v>
      </c>
      <c r="E3194" s="2">
        <f t="shared" si="1"/>
        <v>0.03936810781</v>
      </c>
    </row>
    <row r="3195">
      <c r="A3195" s="3">
        <v>44876.041666666664</v>
      </c>
      <c r="B3195" s="1">
        <v>227.16</v>
      </c>
      <c r="C3195" s="1">
        <v>222.17038</v>
      </c>
      <c r="D3195" s="1">
        <v>0.0224585293503121</v>
      </c>
      <c r="E3195" s="2">
        <f t="shared" si="1"/>
        <v>0.04007606885</v>
      </c>
    </row>
    <row r="3196">
      <c r="A3196" s="3">
        <v>44876.083333333336</v>
      </c>
      <c r="B3196" s="1">
        <v>229.17</v>
      </c>
      <c r="C3196" s="1">
        <v>213.86362</v>
      </c>
      <c r="D3196" s="1">
        <v>0.071570751491067</v>
      </c>
      <c r="E3196" s="2">
        <f t="shared" si="1"/>
        <v>0.04102921741</v>
      </c>
    </row>
    <row r="3197">
      <c r="A3197" s="3">
        <v>44876.125</v>
      </c>
      <c r="B3197" s="1">
        <v>221.67</v>
      </c>
      <c r="C3197" s="1">
        <v>205.5884</v>
      </c>
      <c r="D3197" s="1">
        <v>0.0782223121537984</v>
      </c>
      <c r="E3197" s="2">
        <f t="shared" si="1"/>
        <v>0.04287916189</v>
      </c>
    </row>
    <row r="3198">
      <c r="A3198" s="3">
        <v>44876.166666666664</v>
      </c>
      <c r="B3198" s="1">
        <v>214.58</v>
      </c>
      <c r="C3198" s="1">
        <v>199.26162</v>
      </c>
      <c r="D3198" s="1">
        <v>0.0768757174612954</v>
      </c>
      <c r="E3198" s="2">
        <f t="shared" si="1"/>
        <v>0.04399877963</v>
      </c>
    </row>
    <row r="3199">
      <c r="A3199" s="3">
        <v>44876.208333333336</v>
      </c>
      <c r="B3199" s="1">
        <v>208.32</v>
      </c>
      <c r="C3199" s="1">
        <v>197.15944</v>
      </c>
      <c r="D3199" s="1">
        <v>0.0566067746997049</v>
      </c>
      <c r="E3199" s="2">
        <f t="shared" si="1"/>
        <v>0.04477134021</v>
      </c>
    </row>
    <row r="3200">
      <c r="A3200" s="3">
        <v>44876.25</v>
      </c>
      <c r="B3200" s="1">
        <v>208.0</v>
      </c>
      <c r="C3200" s="1">
        <v>197.96465</v>
      </c>
      <c r="D3200" s="1">
        <v>0.0506926362863268</v>
      </c>
      <c r="E3200" s="2">
        <f t="shared" si="1"/>
        <v>0.04641847276</v>
      </c>
    </row>
    <row r="3201">
      <c r="A3201" s="3">
        <v>44876.291666666664</v>
      </c>
      <c r="B3201" s="1">
        <v>208.42</v>
      </c>
      <c r="C3201" s="1">
        <v>201.56304</v>
      </c>
      <c r="D3201" s="1">
        <v>0.0340189352174882</v>
      </c>
      <c r="E3201" s="2">
        <f t="shared" si="1"/>
        <v>0.04757092751</v>
      </c>
    </row>
    <row r="3202">
      <c r="A3202" s="3">
        <v>44876.333333333336</v>
      </c>
      <c r="B3202" s="1">
        <v>206.47</v>
      </c>
      <c r="C3202" s="1">
        <v>206.07832</v>
      </c>
      <c r="D3202" s="1">
        <v>0.00190063661233267</v>
      </c>
      <c r="E3202" s="2">
        <f t="shared" si="1"/>
        <v>0.04736361731</v>
      </c>
    </row>
    <row r="3203">
      <c r="A3203" s="3">
        <v>44876.375</v>
      </c>
      <c r="B3203" s="1">
        <v>206.69</v>
      </c>
      <c r="C3203" s="1">
        <v>211.64056</v>
      </c>
      <c r="D3203" s="1">
        <v>0.0233913574978255</v>
      </c>
      <c r="E3203" s="2">
        <f t="shared" si="1"/>
        <v>0.04785863332</v>
      </c>
    </row>
    <row r="3204">
      <c r="A3204" s="3">
        <v>44876.416666666664</v>
      </c>
      <c r="B3204" s="1">
        <v>211.1</v>
      </c>
      <c r="C3204" s="1">
        <v>215.95521</v>
      </c>
      <c r="D3204" s="1">
        <v>0.0224824860673655</v>
      </c>
      <c r="E3204" s="2">
        <f t="shared" si="1"/>
        <v>0.04706231381</v>
      </c>
    </row>
    <row r="3205">
      <c r="A3205" s="3">
        <v>44876.458333333336</v>
      </c>
      <c r="B3205" s="1">
        <v>221.17</v>
      </c>
      <c r="C3205" s="1">
        <v>219.72574</v>
      </c>
      <c r="D3205" s="1">
        <v>0.00657301233801731</v>
      </c>
      <c r="E3205" s="2">
        <f t="shared" si="1"/>
        <v>0.04576747344</v>
      </c>
    </row>
    <row r="3206">
      <c r="A3206" s="3">
        <v>44876.5</v>
      </c>
      <c r="B3206" s="1">
        <v>228.03</v>
      </c>
      <c r="C3206" s="1">
        <v>221.12828</v>
      </c>
      <c r="D3206" s="1">
        <v>0.0312113855360337</v>
      </c>
      <c r="E3206" s="2">
        <f t="shared" si="1"/>
        <v>0.0458310744</v>
      </c>
    </row>
    <row r="3207">
      <c r="A3207" s="3">
        <v>44876.541666666664</v>
      </c>
      <c r="B3207" s="1">
        <v>230.94</v>
      </c>
      <c r="C3207" s="1">
        <v>221.77763</v>
      </c>
      <c r="D3207" s="1">
        <v>0.0413133191115804</v>
      </c>
      <c r="E3207" s="2">
        <f t="shared" si="1"/>
        <v>0.04575640138</v>
      </c>
    </row>
    <row r="3208">
      <c r="A3208" s="3">
        <v>44876.583333333336</v>
      </c>
      <c r="B3208" s="1">
        <v>235.83</v>
      </c>
      <c r="C3208" s="1">
        <v>222.15977</v>
      </c>
      <c r="D3208" s="1">
        <v>0.0615333280188397</v>
      </c>
      <c r="E3208" s="2">
        <f t="shared" si="1"/>
        <v>0.04607427331</v>
      </c>
    </row>
    <row r="3209">
      <c r="A3209" s="3">
        <v>44876.625</v>
      </c>
      <c r="B3209" s="1">
        <v>237.56</v>
      </c>
      <c r="C3209" s="1">
        <v>222.89041</v>
      </c>
      <c r="D3209" s="1">
        <v>0.0658152587183988</v>
      </c>
      <c r="E3209" s="2">
        <f t="shared" si="1"/>
        <v>0.04567082082</v>
      </c>
    </row>
    <row r="3210">
      <c r="A3210" s="3">
        <v>44876.666666666664</v>
      </c>
      <c r="B3210" s="1">
        <v>236.08</v>
      </c>
      <c r="C3210" s="1">
        <v>223.6966</v>
      </c>
      <c r="D3210" s="1">
        <v>0.0553580161701162</v>
      </c>
      <c r="E3210" s="2">
        <f t="shared" si="1"/>
        <v>0.04471451671</v>
      </c>
    </row>
    <row r="3211">
      <c r="A3211" s="3">
        <v>44876.708333333336</v>
      </c>
      <c r="B3211" s="1">
        <v>233.42</v>
      </c>
      <c r="C3211" s="1">
        <v>224.60258</v>
      </c>
      <c r="D3211" s="1">
        <v>0.0392578749540633</v>
      </c>
      <c r="E3211" s="2">
        <f t="shared" si="1"/>
        <v>0.04235206454</v>
      </c>
    </row>
    <row r="3212">
      <c r="A3212" s="3">
        <v>44876.75</v>
      </c>
      <c r="B3212" s="1">
        <v>229.77</v>
      </c>
      <c r="C3212" s="1">
        <v>225.71532</v>
      </c>
      <c r="D3212" s="1">
        <v>0.0179636898372694</v>
      </c>
      <c r="E3212" s="2">
        <f t="shared" si="1"/>
        <v>0.03949416043</v>
      </c>
    </row>
    <row r="3213">
      <c r="A3213" s="3">
        <v>44876.791666666664</v>
      </c>
      <c r="B3213" s="1">
        <v>230.03</v>
      </c>
      <c r="C3213" s="1">
        <v>227.49219</v>
      </c>
      <c r="D3213" s="1">
        <v>0.0111555917589962</v>
      </c>
      <c r="E3213" s="2">
        <f t="shared" si="1"/>
        <v>0.03780404962</v>
      </c>
    </row>
    <row r="3214">
      <c r="A3214" s="3">
        <v>44876.833333333336</v>
      </c>
      <c r="B3214" s="1">
        <v>236.14</v>
      </c>
      <c r="C3214" s="1">
        <v>229.90637</v>
      </c>
      <c r="D3214" s="1">
        <v>0.02711377679531</v>
      </c>
      <c r="E3214" s="2">
        <f t="shared" si="1"/>
        <v>0.03839238</v>
      </c>
    </row>
    <row r="3215">
      <c r="A3215" s="3">
        <v>44876.875</v>
      </c>
      <c r="B3215" s="1">
        <v>232.43</v>
      </c>
      <c r="C3215" s="1">
        <v>232.37794</v>
      </c>
      <c r="D3215" s="1">
        <v>2.24031592671884E-4</v>
      </c>
      <c r="E3215" s="2">
        <f t="shared" si="1"/>
        <v>0.03819933918</v>
      </c>
    </row>
    <row r="3216">
      <c r="A3216" s="3">
        <v>44876.916666666664</v>
      </c>
      <c r="B3216" s="1">
        <v>219.28</v>
      </c>
      <c r="C3216" s="1">
        <v>233.09844</v>
      </c>
      <c r="D3216" s="1">
        <v>0.0592815636175</v>
      </c>
      <c r="E3216" s="2">
        <f t="shared" si="1"/>
        <v>0.03966996251</v>
      </c>
    </row>
    <row r="3217">
      <c r="A3217" s="3">
        <v>44876.958333333336</v>
      </c>
      <c r="B3217" s="1">
        <v>216.69</v>
      </c>
      <c r="C3217" s="1">
        <v>231.87179</v>
      </c>
      <c r="D3217" s="1">
        <v>0.0654749333672716</v>
      </c>
      <c r="E3217" s="2">
        <f t="shared" si="1"/>
        <v>0.03938282983</v>
      </c>
    </row>
    <row r="3218">
      <c r="A3218" s="3">
        <v>44877.0</v>
      </c>
      <c r="B3218" s="1">
        <v>223.12</v>
      </c>
      <c r="C3218" s="1">
        <v>230.62877</v>
      </c>
      <c r="D3218" s="1">
        <v>0.0325578200846321</v>
      </c>
      <c r="E3218" s="2">
        <f t="shared" si="1"/>
        <v>0.03971057245</v>
      </c>
    </row>
    <row r="3219">
      <c r="A3219" s="3">
        <v>44877.041666666664</v>
      </c>
      <c r="B3219" s="1">
        <v>225.16</v>
      </c>
      <c r="C3219" s="1">
        <v>226.2112</v>
      </c>
      <c r="D3219" s="1">
        <v>0.00464698476468006</v>
      </c>
      <c r="E3219" s="2">
        <f t="shared" si="1"/>
        <v>0.03896842476</v>
      </c>
    </row>
    <row r="3220">
      <c r="A3220" s="3">
        <v>44877.083333333336</v>
      </c>
      <c r="B3220" s="1">
        <v>229.99</v>
      </c>
      <c r="C3220" s="1">
        <v>218.48637</v>
      </c>
      <c r="D3220" s="1">
        <v>0.0526514766115617</v>
      </c>
      <c r="E3220" s="2">
        <f t="shared" si="1"/>
        <v>0.03818012164</v>
      </c>
    </row>
    <row r="3221">
      <c r="A3221" s="3">
        <v>44877.125</v>
      </c>
      <c r="B3221" s="1">
        <v>223.38</v>
      </c>
      <c r="C3221" s="1">
        <v>208.74709</v>
      </c>
      <c r="D3221" s="1">
        <v>0.0700987496400549</v>
      </c>
      <c r="E3221" s="2">
        <f t="shared" si="1"/>
        <v>0.03784163986</v>
      </c>
    </row>
    <row r="3222">
      <c r="A3222" s="3">
        <v>44877.166666666664</v>
      </c>
      <c r="B3222" s="1">
        <v>213.94</v>
      </c>
      <c r="C3222" s="1">
        <v>197.87455</v>
      </c>
      <c r="D3222" s="1">
        <v>0.0811900772484384</v>
      </c>
      <c r="E3222" s="2">
        <f t="shared" si="1"/>
        <v>0.03802140486</v>
      </c>
    </row>
    <row r="3223">
      <c r="A3223" s="3">
        <v>44877.208333333336</v>
      </c>
      <c r="B3223" s="1">
        <v>199.79</v>
      </c>
      <c r="C3223" s="1">
        <v>188.52204</v>
      </c>
      <c r="D3223" s="1">
        <v>0.0597699876364587</v>
      </c>
      <c r="E3223" s="2">
        <f t="shared" si="1"/>
        <v>0.0381532054</v>
      </c>
    </row>
    <row r="3224">
      <c r="A3224" s="3">
        <v>44877.25</v>
      </c>
      <c r="B3224" s="1">
        <v>203.25</v>
      </c>
      <c r="C3224" s="1">
        <v>181.99652</v>
      </c>
      <c r="D3224" s="1">
        <v>0.116779595565893</v>
      </c>
      <c r="E3224" s="2">
        <f t="shared" si="1"/>
        <v>0.0409068287</v>
      </c>
    </row>
    <row r="3225">
      <c r="A3225" s="3">
        <v>44877.291666666664</v>
      </c>
      <c r="B3225" s="1">
        <v>200.41</v>
      </c>
      <c r="C3225" s="1">
        <v>179.98794</v>
      </c>
      <c r="D3225" s="1">
        <v>0.113463490942781</v>
      </c>
      <c r="E3225" s="2">
        <f t="shared" si="1"/>
        <v>0.04421701852</v>
      </c>
    </row>
    <row r="3226">
      <c r="A3226" s="3">
        <v>44877.333333333336</v>
      </c>
      <c r="B3226" s="1">
        <v>197.49</v>
      </c>
      <c r="C3226" s="1">
        <v>182.64779</v>
      </c>
      <c r="D3226" s="1">
        <v>0.0812613719552808</v>
      </c>
      <c r="E3226" s="2">
        <f t="shared" si="1"/>
        <v>0.04752371583</v>
      </c>
    </row>
    <row r="3227">
      <c r="A3227" s="3">
        <v>44877.375</v>
      </c>
      <c r="B3227" s="1">
        <v>191.7</v>
      </c>
      <c r="C3227" s="1">
        <v>189.64503</v>
      </c>
      <c r="D3227" s="1">
        <v>0.010835875846575</v>
      </c>
      <c r="E3227" s="2">
        <f t="shared" si="1"/>
        <v>0.04700057076</v>
      </c>
    </row>
    <row r="3228">
      <c r="A3228" s="3">
        <v>44877.416666666664</v>
      </c>
      <c r="B3228" s="1">
        <v>193.05</v>
      </c>
      <c r="C3228" s="1">
        <v>200.53541</v>
      </c>
      <c r="D3228" s="1">
        <v>0.0373271234242371</v>
      </c>
      <c r="E3228" s="2">
        <f t="shared" si="1"/>
        <v>0.04761909731</v>
      </c>
    </row>
    <row r="3229">
      <c r="A3229" s="3">
        <v>44877.458333333336</v>
      </c>
      <c r="B3229" s="1">
        <v>194.02</v>
      </c>
      <c r="C3229" s="1">
        <v>211.99586</v>
      </c>
      <c r="D3229" s="1">
        <v>0.084793448324887</v>
      </c>
      <c r="E3229" s="2">
        <f t="shared" si="1"/>
        <v>0.05087828215</v>
      </c>
    </row>
    <row r="3230">
      <c r="A3230" s="3">
        <v>44877.5</v>
      </c>
      <c r="B3230" s="1">
        <v>202.93</v>
      </c>
      <c r="C3230" s="1">
        <v>220.31658</v>
      </c>
      <c r="D3230" s="1">
        <v>0.0789163484654672</v>
      </c>
      <c r="E3230" s="2">
        <f t="shared" si="1"/>
        <v>0.05286598894</v>
      </c>
    </row>
    <row r="3231">
      <c r="A3231" s="3">
        <v>44877.541666666664</v>
      </c>
      <c r="B3231" s="1">
        <v>203.05</v>
      </c>
      <c r="C3231" s="1">
        <v>224.69555</v>
      </c>
      <c r="D3231" s="1">
        <v>0.096332793417582</v>
      </c>
      <c r="E3231" s="2">
        <f t="shared" si="1"/>
        <v>0.05515846703</v>
      </c>
    </row>
    <row r="3232">
      <c r="A3232" s="3">
        <v>44877.583333333336</v>
      </c>
      <c r="B3232" s="1">
        <v>204.78</v>
      </c>
      <c r="C3232" s="1">
        <v>225.26446</v>
      </c>
      <c r="D3232" s="1">
        <v>0.0909351612766612</v>
      </c>
      <c r="E3232" s="2">
        <f t="shared" si="1"/>
        <v>0.05638354342</v>
      </c>
    </row>
    <row r="3233">
      <c r="A3233" s="3">
        <v>44877.625</v>
      </c>
      <c r="B3233" s="1">
        <v>200.35</v>
      </c>
      <c r="C3233" s="1">
        <v>223.70742</v>
      </c>
      <c r="D3233" s="1">
        <v>0.104410573417725</v>
      </c>
      <c r="E3233" s="2">
        <f t="shared" si="1"/>
        <v>0.05799168153</v>
      </c>
    </row>
    <row r="3234">
      <c r="A3234" s="3">
        <v>44877.666666666664</v>
      </c>
      <c r="B3234" s="1">
        <v>196.45</v>
      </c>
      <c r="C3234" s="1">
        <v>220.65437</v>
      </c>
      <c r="D3234" s="1">
        <v>0.109693590024978</v>
      </c>
      <c r="E3234" s="2">
        <f t="shared" si="1"/>
        <v>0.06025566377</v>
      </c>
    </row>
    <row r="3235">
      <c r="A3235" s="3">
        <v>44877.708333333336</v>
      </c>
      <c r="B3235" s="1">
        <v>197.34</v>
      </c>
      <c r="C3235" s="1">
        <v>217.68686</v>
      </c>
      <c r="D3235" s="1">
        <v>0.0934684803667065</v>
      </c>
      <c r="E3235" s="2">
        <f t="shared" si="1"/>
        <v>0.062514439</v>
      </c>
    </row>
    <row r="3236">
      <c r="A3236" s="3">
        <v>44877.75</v>
      </c>
      <c r="B3236" s="1">
        <v>197.65</v>
      </c>
      <c r="C3236" s="1">
        <v>216.38334</v>
      </c>
      <c r="D3236" s="1">
        <v>0.0865747797404365</v>
      </c>
      <c r="E3236" s="2">
        <f t="shared" si="1"/>
        <v>0.06537323441</v>
      </c>
    </row>
    <row r="3237">
      <c r="A3237" s="3">
        <v>44877.791666666664</v>
      </c>
      <c r="B3237" s="1">
        <v>200.82</v>
      </c>
      <c r="C3237" s="1">
        <v>217.16691</v>
      </c>
      <c r="D3237" s="1">
        <v>0.075273484344369</v>
      </c>
      <c r="E3237" s="2">
        <f t="shared" si="1"/>
        <v>0.06804481327</v>
      </c>
    </row>
    <row r="3238">
      <c r="A3238" s="3">
        <v>44877.833333333336</v>
      </c>
      <c r="B3238" s="1">
        <v>203.55</v>
      </c>
      <c r="C3238" s="1">
        <v>218.78385</v>
      </c>
      <c r="D3238" s="1">
        <v>0.0696296824468533</v>
      </c>
      <c r="E3238" s="2">
        <f t="shared" si="1"/>
        <v>0.06981630934</v>
      </c>
    </row>
    <row r="3239">
      <c r="A3239" s="3">
        <v>44877.875</v>
      </c>
      <c r="B3239" s="1">
        <v>213.39</v>
      </c>
      <c r="C3239" s="1">
        <v>221.34462</v>
      </c>
      <c r="D3239" s="1">
        <v>0.0359377155857685</v>
      </c>
      <c r="E3239" s="2">
        <f t="shared" si="1"/>
        <v>0.0713043795</v>
      </c>
    </row>
    <row r="3240">
      <c r="A3240" s="3">
        <v>44877.916666666664</v>
      </c>
      <c r="B3240" s="1">
        <v>211.33</v>
      </c>
      <c r="C3240" s="1">
        <v>223.07487</v>
      </c>
      <c r="D3240" s="1">
        <v>0.0526499018020272</v>
      </c>
      <c r="E3240" s="2">
        <f t="shared" si="1"/>
        <v>0.07102806026</v>
      </c>
    </row>
    <row r="3241">
      <c r="A3241" s="3">
        <v>44877.958333333336</v>
      </c>
      <c r="B3241" s="1">
        <v>213.11</v>
      </c>
      <c r="C3241" s="1">
        <v>224.03757</v>
      </c>
      <c r="D3241" s="1">
        <v>0.048775613840125</v>
      </c>
      <c r="E3241" s="2">
        <f t="shared" si="1"/>
        <v>0.07033225528</v>
      </c>
    </row>
    <row r="3242">
      <c r="A3242" s="3">
        <v>44878.0</v>
      </c>
      <c r="B3242" s="1">
        <v>215.46</v>
      </c>
      <c r="C3242" s="1">
        <v>216.0539</v>
      </c>
      <c r="D3242" s="1">
        <v>0.00274885109687902</v>
      </c>
      <c r="E3242" s="2">
        <f t="shared" si="1"/>
        <v>0.06909021491</v>
      </c>
    </row>
    <row r="3243">
      <c r="A3243" s="3">
        <v>44878.041666666664</v>
      </c>
      <c r="B3243" s="1">
        <v>226.0</v>
      </c>
      <c r="C3243" s="1">
        <v>213.42824</v>
      </c>
      <c r="D3243" s="1">
        <v>0.0589039201185373</v>
      </c>
      <c r="E3243" s="2">
        <f t="shared" si="1"/>
        <v>0.07135092055</v>
      </c>
    </row>
    <row r="3244">
      <c r="A3244" s="3">
        <v>44878.083333333336</v>
      </c>
      <c r="B3244" s="1">
        <v>230.59</v>
      </c>
      <c r="C3244" s="1">
        <v>209.77088</v>
      </c>
      <c r="D3244" s="1">
        <v>0.09924694981496</v>
      </c>
      <c r="E3244" s="2">
        <f t="shared" si="1"/>
        <v>0.0732923986</v>
      </c>
    </row>
    <row r="3245">
      <c r="A3245" s="3">
        <v>44878.125</v>
      </c>
      <c r="B3245" s="1">
        <v>231.28</v>
      </c>
      <c r="C3245" s="1">
        <v>205.70618</v>
      </c>
      <c r="D3245" s="1">
        <v>0.124322079190814</v>
      </c>
      <c r="E3245" s="2">
        <f t="shared" si="1"/>
        <v>0.075551704</v>
      </c>
    </row>
    <row r="3246">
      <c r="A3246" s="3">
        <v>44878.166666666664</v>
      </c>
      <c r="B3246" s="1">
        <v>228.19</v>
      </c>
      <c r="C3246" s="1">
        <v>202.36782</v>
      </c>
      <c r="D3246" s="1">
        <v>0.127600228139039</v>
      </c>
      <c r="E3246" s="2">
        <f t="shared" si="1"/>
        <v>0.07748546028</v>
      </c>
    </row>
    <row r="3247">
      <c r="A3247" s="3">
        <v>44878.208333333336</v>
      </c>
      <c r="B3247" s="1">
        <v>222.51</v>
      </c>
      <c r="C3247" s="1">
        <v>200.9213</v>
      </c>
      <c r="D3247" s="1">
        <v>0.107448538308282</v>
      </c>
      <c r="E3247" s="2">
        <f t="shared" si="1"/>
        <v>0.07947206656</v>
      </c>
    </row>
    <row r="3248">
      <c r="A3248" s="3">
        <v>44878.25</v>
      </c>
      <c r="B3248" s="1">
        <v>209.13</v>
      </c>
      <c r="C3248" s="1">
        <v>200.50837</v>
      </c>
      <c r="D3248" s="1">
        <v>0.0429988533645751</v>
      </c>
      <c r="E3248" s="2">
        <f t="shared" si="1"/>
        <v>0.07639786897</v>
      </c>
    </row>
    <row r="3249">
      <c r="A3249" s="3">
        <v>44878.291666666664</v>
      </c>
      <c r="B3249" s="1">
        <v>206.83</v>
      </c>
      <c r="C3249" s="1">
        <v>201.15798</v>
      </c>
      <c r="D3249" s="1">
        <v>0.028196843098146</v>
      </c>
      <c r="E3249" s="2">
        <f t="shared" si="1"/>
        <v>0.07284509198</v>
      </c>
    </row>
    <row r="3250">
      <c r="A3250" s="3">
        <v>44878.333333333336</v>
      </c>
      <c r="B3250" s="1">
        <v>207.07</v>
      </c>
      <c r="C3250" s="1">
        <v>201.99629</v>
      </c>
      <c r="D3250" s="1">
        <v>0.0251178375602839</v>
      </c>
      <c r="E3250" s="2">
        <f t="shared" si="1"/>
        <v>0.07050577804</v>
      </c>
    </row>
    <row r="3251">
      <c r="A3251" s="3">
        <v>44878.375</v>
      </c>
      <c r="B3251" s="1">
        <v>201.9</v>
      </c>
      <c r="C3251" s="1">
        <v>204.21882</v>
      </c>
      <c r="D3251" s="1">
        <v>0.0113545852434167</v>
      </c>
      <c r="E3251" s="2">
        <f t="shared" si="1"/>
        <v>0.07052739093</v>
      </c>
    </row>
    <row r="3252">
      <c r="A3252" s="3">
        <v>44878.416666666664</v>
      </c>
      <c r="B3252" s="1">
        <v>208.7</v>
      </c>
      <c r="C3252" s="1">
        <v>207.00691</v>
      </c>
      <c r="D3252" s="1">
        <v>0.00817890571865443</v>
      </c>
      <c r="E3252" s="2">
        <f t="shared" si="1"/>
        <v>0.06931288186</v>
      </c>
    </row>
    <row r="3253">
      <c r="A3253" s="3">
        <v>44878.458333333336</v>
      </c>
      <c r="B3253" s="1">
        <v>204.28</v>
      </c>
      <c r="C3253" s="1">
        <v>210.78123</v>
      </c>
      <c r="D3253" s="1">
        <v>0.0308434958843346</v>
      </c>
      <c r="E3253" s="2">
        <f t="shared" si="1"/>
        <v>0.06706496718</v>
      </c>
    </row>
    <row r="3254">
      <c r="A3254" s="3">
        <v>44878.5</v>
      </c>
      <c r="B3254" s="1">
        <v>212.87</v>
      </c>
      <c r="C3254" s="1">
        <v>213.66508</v>
      </c>
      <c r="D3254" s="1">
        <v>0.00372115087781299</v>
      </c>
      <c r="E3254" s="2">
        <f t="shared" si="1"/>
        <v>0.06393183394</v>
      </c>
    </row>
    <row r="3255">
      <c r="A3255" s="3">
        <v>44878.541666666664</v>
      </c>
      <c r="B3255" s="1">
        <v>217.11</v>
      </c>
      <c r="C3255" s="1">
        <v>215.93167</v>
      </c>
      <c r="D3255" s="1">
        <v>0.00545695774964375</v>
      </c>
      <c r="E3255" s="2">
        <f t="shared" si="1"/>
        <v>0.06014534079</v>
      </c>
    </row>
    <row r="3256">
      <c r="A3256" s="3">
        <v>44878.583333333336</v>
      </c>
      <c r="B3256" s="1">
        <v>230.85</v>
      </c>
      <c r="C3256" s="1">
        <v>216.96515</v>
      </c>
      <c r="D3256" s="1">
        <v>0.0639957615312874</v>
      </c>
      <c r="E3256" s="2">
        <f t="shared" si="1"/>
        <v>0.0590228658</v>
      </c>
    </row>
    <row r="3257">
      <c r="A3257" s="3">
        <v>44878.625</v>
      </c>
      <c r="B3257" s="1">
        <v>235.7</v>
      </c>
      <c r="C3257" s="1">
        <v>217.31469</v>
      </c>
      <c r="D3257" s="1">
        <v>0.0846022420297494</v>
      </c>
      <c r="E3257" s="2">
        <f t="shared" si="1"/>
        <v>0.05819751866</v>
      </c>
    </row>
    <row r="3258">
      <c r="A3258" s="3">
        <v>44878.666666666664</v>
      </c>
      <c r="B3258" s="1">
        <v>237.55</v>
      </c>
      <c r="C3258" s="1">
        <v>217.45611</v>
      </c>
      <c r="D3258" s="1">
        <v>0.0924043477095217</v>
      </c>
      <c r="E3258" s="2">
        <f t="shared" si="1"/>
        <v>0.05747713357</v>
      </c>
    </row>
    <row r="3259">
      <c r="A3259" s="3">
        <v>44878.708333333336</v>
      </c>
      <c r="B3259" s="1">
        <v>239.16</v>
      </c>
      <c r="C3259" s="1">
        <v>218.05655</v>
      </c>
      <c r="D3259" s="1">
        <v>0.0967797115014431</v>
      </c>
      <c r="E3259" s="2">
        <f t="shared" si="1"/>
        <v>0.05761510153</v>
      </c>
    </row>
    <row r="3260">
      <c r="A3260" s="3">
        <v>44878.75</v>
      </c>
      <c r="B3260" s="1">
        <v>232.29</v>
      </c>
      <c r="C3260" s="1">
        <v>218.79534</v>
      </c>
      <c r="D3260" s="1">
        <v>0.0616770905632632</v>
      </c>
      <c r="E3260" s="2">
        <f t="shared" si="1"/>
        <v>0.05657769781</v>
      </c>
    </row>
    <row r="3261">
      <c r="A3261" s="3">
        <v>44878.791666666664</v>
      </c>
      <c r="B3261" s="1">
        <v>221.88</v>
      </c>
      <c r="C3261" s="1">
        <v>220.52781</v>
      </c>
      <c r="D3261" s="1">
        <v>0.00613160761901189</v>
      </c>
      <c r="E3261" s="2">
        <f t="shared" si="1"/>
        <v>0.05369678628</v>
      </c>
    </row>
    <row r="3262">
      <c r="A3262" s="3">
        <v>44878.833333333336</v>
      </c>
      <c r="B3262" s="1">
        <v>221.37</v>
      </c>
      <c r="C3262" s="1">
        <v>222.76931</v>
      </c>
      <c r="D3262" s="1">
        <v>0.00628143077697724</v>
      </c>
      <c r="E3262" s="2">
        <f t="shared" si="1"/>
        <v>0.0510572758</v>
      </c>
    </row>
    <row r="3263">
      <c r="A3263" s="3">
        <v>44878.875</v>
      </c>
      <c r="B3263" s="1">
        <v>224.57</v>
      </c>
      <c r="C3263" s="1">
        <v>224.56143</v>
      </c>
      <c r="D3263" s="5">
        <v>3.81632767478892E-5</v>
      </c>
      <c r="E3263" s="2">
        <f t="shared" si="1"/>
        <v>0.04956146112</v>
      </c>
    </row>
    <row r="3264">
      <c r="A3264" s="3">
        <v>44878.916666666664</v>
      </c>
      <c r="B3264" s="1">
        <v>223.07</v>
      </c>
      <c r="C3264" s="1">
        <v>224.76458</v>
      </c>
      <c r="D3264" s="1">
        <v>0.00753935517775977</v>
      </c>
      <c r="E3264" s="2">
        <f t="shared" si="1"/>
        <v>0.04768185501</v>
      </c>
    </row>
    <row r="3265">
      <c r="A3265" s="3">
        <v>44878.958333333336</v>
      </c>
      <c r="B3265" s="1">
        <v>211.97</v>
      </c>
      <c r="C3265" s="1">
        <v>224.23604</v>
      </c>
      <c r="D3265" s="1">
        <v>0.0547014654736143</v>
      </c>
      <c r="E3265" s="2">
        <f t="shared" si="1"/>
        <v>0.04792876549</v>
      </c>
    </row>
    <row r="3266">
      <c r="A3266" s="3">
        <v>44879.0</v>
      </c>
      <c r="B3266" s="1">
        <v>218.48</v>
      </c>
      <c r="C3266" s="1">
        <v>216.70059</v>
      </c>
      <c r="D3266" s="1">
        <v>0.00821137588965486</v>
      </c>
      <c r="E3266" s="2">
        <f t="shared" si="1"/>
        <v>0.04815637069</v>
      </c>
    </row>
    <row r="3267">
      <c r="A3267" s="3">
        <v>44879.041666666664</v>
      </c>
      <c r="B3267" s="1">
        <v>222.27</v>
      </c>
      <c r="C3267" s="1">
        <v>215.72837</v>
      </c>
      <c r="D3267" s="1">
        <v>0.0303234572253987</v>
      </c>
      <c r="E3267" s="2">
        <f t="shared" si="1"/>
        <v>0.04696551807</v>
      </c>
    </row>
    <row r="3268">
      <c r="A3268" s="3">
        <v>44879.083333333336</v>
      </c>
      <c r="B3268" s="1">
        <v>210.74</v>
      </c>
      <c r="C3268" s="1">
        <v>211.97815</v>
      </c>
      <c r="D3268" s="1">
        <v>0.00584093219041674</v>
      </c>
      <c r="E3268" s="2">
        <f t="shared" si="1"/>
        <v>0.04307360067</v>
      </c>
    </row>
    <row r="3269">
      <c r="A3269" s="3">
        <v>44879.125</v>
      </c>
      <c r="B3269" s="1">
        <v>195.47</v>
      </c>
      <c r="C3269" s="1">
        <v>206.56401</v>
      </c>
      <c r="D3269" s="1">
        <v>0.053707371385751</v>
      </c>
      <c r="E3269" s="2">
        <f t="shared" si="1"/>
        <v>0.04013132118</v>
      </c>
    </row>
    <row r="3270">
      <c r="A3270" s="3">
        <v>44879.166666666664</v>
      </c>
      <c r="B3270" s="1">
        <v>191.22</v>
      </c>
      <c r="C3270" s="1">
        <v>199.43249</v>
      </c>
      <c r="D3270" s="1">
        <v>0.041179298317942</v>
      </c>
      <c r="E3270" s="2">
        <f t="shared" si="1"/>
        <v>0.0365304491</v>
      </c>
    </row>
    <row r="3271">
      <c r="A3271" s="3">
        <v>44879.208333333336</v>
      </c>
      <c r="B3271" s="1">
        <v>181.96</v>
      </c>
      <c r="C3271" s="1">
        <v>191.95849</v>
      </c>
      <c r="D3271" s="1">
        <v>0.0520867297924671</v>
      </c>
      <c r="E3271" s="2">
        <f t="shared" si="1"/>
        <v>0.03422370708</v>
      </c>
    </row>
    <row r="3272">
      <c r="A3272" s="3">
        <v>44879.25</v>
      </c>
      <c r="B3272" s="1">
        <v>170.08</v>
      </c>
      <c r="C3272" s="1">
        <v>185.28578</v>
      </c>
      <c r="D3272" s="1">
        <v>0.0820666324204694</v>
      </c>
      <c r="E3272" s="2">
        <f t="shared" si="1"/>
        <v>0.03585153121</v>
      </c>
    </row>
    <row r="3273">
      <c r="A3273" s="3">
        <v>44879.291666666664</v>
      </c>
      <c r="B3273" s="1">
        <v>175.42</v>
      </c>
      <c r="C3273" s="1">
        <v>180.99734</v>
      </c>
      <c r="D3273" s="1">
        <v>0.0308144860029435</v>
      </c>
      <c r="E3273" s="2">
        <f t="shared" si="1"/>
        <v>0.03596059966</v>
      </c>
    </row>
    <row r="3274">
      <c r="A3274" s="3">
        <v>44879.333333333336</v>
      </c>
      <c r="B3274" s="1">
        <v>176.97</v>
      </c>
      <c r="C3274" s="1">
        <v>179.76299</v>
      </c>
      <c r="D3274" s="1">
        <v>0.0155370691152834</v>
      </c>
      <c r="E3274" s="2">
        <f t="shared" si="1"/>
        <v>0.03556140098</v>
      </c>
    </row>
    <row r="3275">
      <c r="A3275" s="3">
        <v>44879.375</v>
      </c>
      <c r="B3275" s="1">
        <v>173.0</v>
      </c>
      <c r="C3275" s="1">
        <v>182.12316</v>
      </c>
      <c r="D3275" s="1">
        <v>0.0500933544091811</v>
      </c>
      <c r="E3275" s="2">
        <f t="shared" si="1"/>
        <v>0.03717551636</v>
      </c>
    </row>
    <row r="3276">
      <c r="A3276" s="3">
        <v>44879.416666666664</v>
      </c>
      <c r="B3276" s="1">
        <v>177.73</v>
      </c>
      <c r="C3276" s="1">
        <v>188.79152</v>
      </c>
      <c r="D3276" s="1">
        <v>0.0585911909602719</v>
      </c>
      <c r="E3276" s="2">
        <f t="shared" si="1"/>
        <v>0.03927602825</v>
      </c>
    </row>
    <row r="3277">
      <c r="A3277" s="3">
        <v>44879.458333333336</v>
      </c>
      <c r="B3277" s="1">
        <v>186.25</v>
      </c>
      <c r="C3277" s="1">
        <v>197.251</v>
      </c>
      <c r="D3277" s="1">
        <v>0.0557715803722161</v>
      </c>
      <c r="E3277" s="2">
        <f t="shared" si="1"/>
        <v>0.04031469843</v>
      </c>
    </row>
    <row r="3278">
      <c r="A3278" s="3">
        <v>44879.5</v>
      </c>
      <c r="B3278" s="1">
        <v>198.63</v>
      </c>
      <c r="C3278" s="1">
        <v>204.67033</v>
      </c>
      <c r="D3278" s="1">
        <v>0.0295124847846779</v>
      </c>
      <c r="E3278" s="2">
        <f t="shared" si="1"/>
        <v>0.04138933734</v>
      </c>
    </row>
    <row r="3279">
      <c r="A3279" s="3">
        <v>44879.541666666664</v>
      </c>
      <c r="B3279" s="1">
        <v>195.47</v>
      </c>
      <c r="C3279" s="1">
        <v>210.03946</v>
      </c>
      <c r="D3279" s="1">
        <v>0.0693653468733922</v>
      </c>
      <c r="E3279" s="2">
        <f t="shared" si="1"/>
        <v>0.04405218689</v>
      </c>
    </row>
    <row r="3280">
      <c r="A3280" s="3">
        <v>44879.583333333336</v>
      </c>
      <c r="B3280" s="1">
        <v>194.63</v>
      </c>
      <c r="C3280" s="1">
        <v>211.73345</v>
      </c>
      <c r="D3280" s="1">
        <v>0.0807782143067144</v>
      </c>
      <c r="E3280" s="2">
        <f t="shared" si="1"/>
        <v>0.04475145576</v>
      </c>
    </row>
    <row r="3281">
      <c r="A3281" s="3">
        <v>44879.625</v>
      </c>
      <c r="B3281" s="1">
        <v>182.47</v>
      </c>
      <c r="C3281" s="1">
        <v>211.4788</v>
      </c>
      <c r="D3281" s="1">
        <v>0.137171196356325</v>
      </c>
      <c r="E3281" s="2">
        <f t="shared" si="1"/>
        <v>0.04694182885</v>
      </c>
    </row>
    <row r="3282">
      <c r="A3282" s="3">
        <v>44879.666666666664</v>
      </c>
      <c r="B3282" s="1">
        <v>168.28</v>
      </c>
      <c r="C3282" s="1">
        <v>209.75552</v>
      </c>
      <c r="D3282" s="1">
        <v>0.197732674687178</v>
      </c>
      <c r="E3282" s="2">
        <f t="shared" si="1"/>
        <v>0.05133050914</v>
      </c>
    </row>
    <row r="3283">
      <c r="A3283" s="3">
        <v>44879.708333333336</v>
      </c>
      <c r="B3283" s="1">
        <v>164.92</v>
      </c>
      <c r="C3283" s="1">
        <v>208.23091</v>
      </c>
      <c r="D3283" s="1">
        <v>0.207994624813386</v>
      </c>
      <c r="E3283" s="2">
        <f t="shared" si="1"/>
        <v>0.05596446387</v>
      </c>
    </row>
    <row r="3284">
      <c r="A3284" s="3">
        <v>44879.75</v>
      </c>
      <c r="B3284" s="1">
        <v>170.97</v>
      </c>
      <c r="C3284" s="1">
        <v>207.7698</v>
      </c>
      <c r="D3284" s="1">
        <v>0.17711813747715</v>
      </c>
      <c r="E3284" s="2">
        <f t="shared" si="1"/>
        <v>0.06077450749</v>
      </c>
    </row>
    <row r="3285">
      <c r="A3285" s="3">
        <v>44879.791666666664</v>
      </c>
      <c r="B3285" s="1">
        <v>181.27</v>
      </c>
      <c r="C3285" s="1">
        <v>208.93511</v>
      </c>
      <c r="D3285" s="1">
        <v>0.132410057840446</v>
      </c>
      <c r="E3285" s="2">
        <f t="shared" si="1"/>
        <v>0.06603610958</v>
      </c>
    </row>
    <row r="3286">
      <c r="A3286" s="3">
        <v>44879.833333333336</v>
      </c>
      <c r="B3286" s="1">
        <v>194.96</v>
      </c>
      <c r="C3286" s="1">
        <v>211.08292</v>
      </c>
      <c r="D3286" s="1">
        <v>0.076381926116997</v>
      </c>
      <c r="E3286" s="6">
        <f t="shared" si="1"/>
        <v>0.06895696355</v>
      </c>
    </row>
    <row r="3287">
      <c r="A3287" s="3">
        <v>44879.875</v>
      </c>
      <c r="B3287" s="1">
        <v>215.85</v>
      </c>
      <c r="C3287" s="1">
        <v>213.47881</v>
      </c>
      <c r="D3287" s="1">
        <v>0.0111073787604492</v>
      </c>
      <c r="E3287" s="2">
        <f t="shared" si="1"/>
        <v>0.06941818086</v>
      </c>
    </row>
    <row r="3288">
      <c r="A3288" s="3">
        <v>44879.916666666664</v>
      </c>
      <c r="B3288" s="1">
        <v>218.56</v>
      </c>
      <c r="C3288" s="1">
        <v>214.76768</v>
      </c>
      <c r="D3288" s="1">
        <v>0.017657777930087</v>
      </c>
      <c r="E3288" s="2">
        <f t="shared" si="1"/>
        <v>0.06983978181</v>
      </c>
    </row>
    <row r="3289">
      <c r="A3289" s="3">
        <v>44879.958333333336</v>
      </c>
      <c r="B3289" s="1">
        <v>218.57</v>
      </c>
      <c r="C3289" s="1">
        <v>216.16126</v>
      </c>
      <c r="D3289" s="1">
        <v>0.0111432548089328</v>
      </c>
      <c r="E3289" s="2">
        <f t="shared" si="1"/>
        <v>0.06802485637</v>
      </c>
    </row>
    <row r="3290">
      <c r="A3290" s="3">
        <v>44880.0</v>
      </c>
      <c r="B3290" s="1">
        <v>219.43</v>
      </c>
      <c r="C3290" s="1">
        <v>227.27931</v>
      </c>
      <c r="D3290" s="1">
        <v>0.0345359637003473</v>
      </c>
      <c r="E3290" s="2">
        <f t="shared" si="1"/>
        <v>0.06912171419</v>
      </c>
    </row>
    <row r="3291">
      <c r="A3291" s="3">
        <v>44880.041666666664</v>
      </c>
      <c r="B3291" s="1">
        <v>217.91</v>
      </c>
      <c r="C3291" s="1">
        <v>221.72047</v>
      </c>
      <c r="D3291" s="1">
        <v>0.0171859188283337</v>
      </c>
      <c r="E3291" s="2">
        <f t="shared" si="1"/>
        <v>0.06857431676</v>
      </c>
    </row>
    <row r="3292">
      <c r="A3292" s="3">
        <v>44880.083333333336</v>
      </c>
      <c r="B3292" s="1">
        <v>221.97</v>
      </c>
      <c r="C3292" s="1">
        <v>214.41884</v>
      </c>
      <c r="D3292" s="1">
        <v>0.0352168680699886</v>
      </c>
      <c r="E3292" s="2">
        <f t="shared" si="1"/>
        <v>0.06979831409</v>
      </c>
    </row>
    <row r="3293">
      <c r="A3293" s="3">
        <v>44880.125</v>
      </c>
      <c r="B3293" s="1">
        <v>221.11</v>
      </c>
      <c r="C3293" s="1">
        <v>206.7156</v>
      </c>
      <c r="D3293" s="1">
        <v>0.0696338350854992</v>
      </c>
      <c r="E3293" s="2">
        <f t="shared" si="1"/>
        <v>0.07046191674</v>
      </c>
    </row>
    <row r="3294">
      <c r="A3294" s="3">
        <v>44880.166666666664</v>
      </c>
      <c r="B3294" s="1">
        <v>215.48</v>
      </c>
      <c r="C3294" s="1">
        <v>200.01829</v>
      </c>
      <c r="D3294" s="1">
        <v>0.0773014807795826</v>
      </c>
      <c r="E3294" s="2">
        <f t="shared" si="1"/>
        <v>0.07196700768</v>
      </c>
    </row>
    <row r="3295">
      <c r="A3295" s="3">
        <v>44880.208333333336</v>
      </c>
      <c r="B3295" s="1">
        <v>205.5</v>
      </c>
      <c r="C3295" s="1">
        <v>196.37548</v>
      </c>
      <c r="D3295" s="1">
        <v>0.0464646604555721</v>
      </c>
      <c r="E3295" s="2">
        <f t="shared" si="1"/>
        <v>0.07173275479</v>
      </c>
    </row>
    <row r="3296">
      <c r="A3296" s="3">
        <v>44880.25</v>
      </c>
      <c r="B3296" s="1">
        <v>203.16</v>
      </c>
      <c r="C3296" s="1">
        <v>195.0021</v>
      </c>
      <c r="D3296" s="1">
        <v>0.0418349340853251</v>
      </c>
      <c r="E3296" s="2">
        <f t="shared" si="1"/>
        <v>0.07005643403</v>
      </c>
    </row>
    <row r="3297">
      <c r="A3297" s="3">
        <v>44880.291666666664</v>
      </c>
      <c r="B3297" s="1">
        <v>202.68</v>
      </c>
      <c r="C3297" s="1">
        <v>196.26538</v>
      </c>
      <c r="D3297" s="1">
        <v>0.0326834004040856</v>
      </c>
      <c r="E3297" s="2">
        <f t="shared" si="1"/>
        <v>0.07013430546</v>
      </c>
    </row>
    <row r="3298">
      <c r="A3298" s="3">
        <v>44880.333333333336</v>
      </c>
      <c r="B3298" s="1">
        <v>206.0</v>
      </c>
      <c r="C3298" s="1">
        <v>199.18701</v>
      </c>
      <c r="D3298" s="1">
        <v>0.034203987498984</v>
      </c>
      <c r="E3298" s="2">
        <f t="shared" si="1"/>
        <v>0.07091209373</v>
      </c>
    </row>
    <row r="3299">
      <c r="A3299" s="3">
        <v>44880.375</v>
      </c>
      <c r="B3299" s="1">
        <v>207.58</v>
      </c>
      <c r="C3299" s="1">
        <v>204.15726</v>
      </c>
      <c r="D3299" s="1">
        <v>0.0167652132478659</v>
      </c>
      <c r="E3299" s="2">
        <f t="shared" si="1"/>
        <v>0.06952342118</v>
      </c>
    </row>
    <row r="3300">
      <c r="A3300" s="3">
        <v>44880.416666666664</v>
      </c>
      <c r="B3300" s="1">
        <v>209.57</v>
      </c>
      <c r="C3300" s="1">
        <v>209.46425</v>
      </c>
      <c r="D3300" s="1">
        <v>5.04859421118403E-4</v>
      </c>
      <c r="E3300" s="2">
        <f t="shared" si="1"/>
        <v>0.06710315736</v>
      </c>
    </row>
    <row r="3301">
      <c r="A3301" s="3">
        <v>44880.458333333336</v>
      </c>
      <c r="B3301" s="1">
        <v>215.73</v>
      </c>
      <c r="C3301" s="1">
        <v>215.10847</v>
      </c>
      <c r="D3301" s="1">
        <v>0.00288937948375523</v>
      </c>
      <c r="E3301" s="2">
        <f t="shared" si="1"/>
        <v>0.06489973233</v>
      </c>
    </row>
    <row r="3302">
      <c r="A3302" s="3">
        <v>44880.5</v>
      </c>
      <c r="B3302" s="1">
        <v>217.32</v>
      </c>
      <c r="C3302" s="1">
        <v>218.73354</v>
      </c>
      <c r="D3302" s="1">
        <v>0.00646238340951283</v>
      </c>
      <c r="E3302" s="2">
        <f t="shared" si="1"/>
        <v>0.06393931144</v>
      </c>
    </row>
    <row r="3303">
      <c r="A3303" s="3">
        <v>44880.541666666664</v>
      </c>
      <c r="B3303" s="1">
        <v>224.1</v>
      </c>
      <c r="C3303" s="1">
        <v>220.82004</v>
      </c>
      <c r="D3303" s="1">
        <v>0.0148535431838522</v>
      </c>
      <c r="E3303" s="2">
        <f t="shared" si="1"/>
        <v>0.06166798628</v>
      </c>
    </row>
    <row r="3304">
      <c r="A3304" s="3">
        <v>44880.583333333336</v>
      </c>
      <c r="B3304" s="1">
        <v>231.59</v>
      </c>
      <c r="C3304" s="1">
        <v>221.57928</v>
      </c>
      <c r="D3304" s="1">
        <v>0.0451789535555851</v>
      </c>
      <c r="E3304" s="2">
        <f t="shared" si="1"/>
        <v>0.06018468375</v>
      </c>
    </row>
    <row r="3305">
      <c r="A3305" s="3">
        <v>44880.625</v>
      </c>
      <c r="B3305" s="1">
        <v>225.03</v>
      </c>
      <c r="C3305" s="1">
        <v>221.93923</v>
      </c>
      <c r="D3305" s="1">
        <v>0.0139261995276814</v>
      </c>
      <c r="E3305" s="2">
        <f t="shared" si="1"/>
        <v>0.05504947555</v>
      </c>
    </row>
    <row r="3306">
      <c r="A3306" s="3">
        <v>44880.666666666664</v>
      </c>
      <c r="B3306" s="1">
        <v>231.17</v>
      </c>
      <c r="C3306" s="1">
        <v>222.06069</v>
      </c>
      <c r="D3306" s="1">
        <v>0.0410217134784188</v>
      </c>
      <c r="E3306" s="2">
        <f t="shared" si="1"/>
        <v>0.04851985217</v>
      </c>
    </row>
    <row r="3307">
      <c r="A3307" s="3">
        <v>44880.708333333336</v>
      </c>
      <c r="B3307" s="1">
        <v>234.06</v>
      </c>
      <c r="C3307" s="1">
        <v>222.45865</v>
      </c>
      <c r="D3307" s="1">
        <v>0.0521505906828077</v>
      </c>
      <c r="E3307" s="2">
        <f t="shared" si="1"/>
        <v>0.04202635074</v>
      </c>
    </row>
    <row r="3308">
      <c r="A3308" s="3">
        <v>44880.75</v>
      </c>
      <c r="B3308" s="1">
        <v>236.98</v>
      </c>
      <c r="C3308" s="1">
        <v>223.54932</v>
      </c>
      <c r="D3308" s="1">
        <v>0.0600792702031032</v>
      </c>
      <c r="E3308" s="2">
        <f t="shared" si="1"/>
        <v>0.03714973127</v>
      </c>
    </row>
    <row r="3309">
      <c r="A3309" s="3">
        <v>44880.791666666664</v>
      </c>
      <c r="B3309" s="1">
        <v>246.47</v>
      </c>
      <c r="C3309" s="1">
        <v>225.67228</v>
      </c>
      <c r="D3309" s="1">
        <v>0.0921589483653021</v>
      </c>
      <c r="E3309" s="2">
        <f t="shared" si="1"/>
        <v>0.03547260171</v>
      </c>
    </row>
    <row r="3310">
      <c r="A3310" s="3">
        <v>44880.833333333336</v>
      </c>
      <c r="B3310" s="1">
        <v>251.82</v>
      </c>
      <c r="C3310" s="1">
        <v>228.17068</v>
      </c>
      <c r="D3310" s="1">
        <v>0.103647497566295</v>
      </c>
      <c r="E3310" s="2">
        <f t="shared" si="1"/>
        <v>0.03660866719</v>
      </c>
    </row>
    <row r="3311">
      <c r="A3311" s="3">
        <v>44880.875</v>
      </c>
      <c r="B3311" s="1">
        <v>252.08</v>
      </c>
      <c r="C3311" s="1">
        <v>230.56242</v>
      </c>
      <c r="D3311" s="1">
        <v>0.0933264839950934</v>
      </c>
      <c r="E3311" s="2">
        <f t="shared" si="1"/>
        <v>0.04003446324</v>
      </c>
    </row>
    <row r="3312">
      <c r="A3312" s="3">
        <v>44880.916666666664</v>
      </c>
      <c r="B3312" s="1">
        <v>250.03</v>
      </c>
      <c r="C3312" s="1">
        <v>231.16757</v>
      </c>
      <c r="D3312" s="1">
        <v>0.0815963502146948</v>
      </c>
      <c r="E3312" s="2">
        <f t="shared" si="1"/>
        <v>0.04269857042</v>
      </c>
    </row>
    <row r="3313">
      <c r="A3313" s="3">
        <v>44880.958333333336</v>
      </c>
      <c r="B3313" s="1">
        <v>249.83</v>
      </c>
      <c r="C3313" s="1">
        <v>230.28197</v>
      </c>
      <c r="D3313" s="1">
        <v>0.0848873665619588</v>
      </c>
      <c r="E3313" s="2">
        <f t="shared" si="1"/>
        <v>0.04577124174</v>
      </c>
    </row>
    <row r="3314">
      <c r="A3314" s="3">
        <v>44881.0</v>
      </c>
      <c r="B3314" s="1">
        <v>249.3</v>
      </c>
      <c r="C3314" s="1">
        <v>251.80331</v>
      </c>
      <c r="D3314" s="1">
        <v>0.0099415293627395</v>
      </c>
      <c r="E3314" s="2">
        <f t="shared" si="1"/>
        <v>0.04474647364</v>
      </c>
    </row>
    <row r="3315">
      <c r="A3315" s="3">
        <v>44881.041666666664</v>
      </c>
      <c r="B3315" s="1">
        <v>246.05</v>
      </c>
      <c r="C3315" s="1">
        <v>248.92232</v>
      </c>
      <c r="D3315" s="1">
        <v>0.0115390214907204</v>
      </c>
      <c r="E3315" s="2">
        <f t="shared" si="1"/>
        <v>0.04451118626</v>
      </c>
    </row>
    <row r="3316">
      <c r="A3316" s="3">
        <v>44881.083333333336</v>
      </c>
      <c r="B3316" s="1">
        <v>249.55</v>
      </c>
      <c r="C3316" s="1">
        <v>243.74031</v>
      </c>
      <c r="D3316" s="1">
        <v>0.0238355731967355</v>
      </c>
      <c r="E3316" s="2">
        <f t="shared" si="1"/>
        <v>0.04403696564</v>
      </c>
    </row>
    <row r="3317">
      <c r="A3317" s="3">
        <v>44881.125</v>
      </c>
      <c r="B3317" s="1">
        <v>247.5</v>
      </c>
      <c r="C3317" s="1">
        <v>235.94187</v>
      </c>
      <c r="D3317" s="1">
        <v>0.048987193328594</v>
      </c>
      <c r="E3317" s="2">
        <f t="shared" si="1"/>
        <v>0.0431766889</v>
      </c>
    </row>
    <row r="3318">
      <c r="A3318" s="3">
        <v>44881.166666666664</v>
      </c>
      <c r="B3318" s="1">
        <v>237.89</v>
      </c>
      <c r="C3318" s="1">
        <v>228.08755</v>
      </c>
      <c r="D3318" s="1">
        <v>0.0429766990789282</v>
      </c>
      <c r="E3318" s="2">
        <f t="shared" si="1"/>
        <v>0.04174648966</v>
      </c>
    </row>
    <row r="3319">
      <c r="A3319" s="3">
        <v>44881.208333333336</v>
      </c>
      <c r="B3319" s="1">
        <v>226.43</v>
      </c>
      <c r="C3319" s="1">
        <v>222.07741</v>
      </c>
      <c r="D3319" s="1">
        <v>0.0195994270646439</v>
      </c>
      <c r="E3319" s="2">
        <f t="shared" si="1"/>
        <v>0.04062710493</v>
      </c>
    </row>
    <row r="3320">
      <c r="A3320" s="3">
        <v>44881.25</v>
      </c>
      <c r="B3320" s="1">
        <v>221.7</v>
      </c>
      <c r="C3320" s="1">
        <v>217.79314</v>
      </c>
      <c r="D3320" s="1">
        <v>0.0179383978760763</v>
      </c>
      <c r="E3320" s="2">
        <f t="shared" si="1"/>
        <v>0.03963141592</v>
      </c>
    </row>
    <row r="3321">
      <c r="A3321" s="3">
        <v>44881.291666666664</v>
      </c>
      <c r="B3321" s="1">
        <v>221.1</v>
      </c>
      <c r="C3321" s="1">
        <v>215.8369</v>
      </c>
      <c r="D3321" s="1">
        <v>0.0243846163468803</v>
      </c>
      <c r="E3321" s="2">
        <f t="shared" si="1"/>
        <v>0.03928563326</v>
      </c>
    </row>
    <row r="3322">
      <c r="A3322" s="3">
        <v>44881.333333333336</v>
      </c>
      <c r="B3322" s="1">
        <v>213.74</v>
      </c>
      <c r="C3322" s="1">
        <v>216.63743</v>
      </c>
      <c r="D3322" s="1">
        <v>0.0133745585885134</v>
      </c>
      <c r="E3322" s="2">
        <f t="shared" si="1"/>
        <v>0.03841774038</v>
      </c>
    </row>
    <row r="3323">
      <c r="A3323" s="3">
        <v>44881.375</v>
      </c>
      <c r="B3323" s="1">
        <v>210.09</v>
      </c>
      <c r="C3323" s="1">
        <v>220.31123</v>
      </c>
      <c r="D3323" s="1">
        <v>0.0463945029039145</v>
      </c>
      <c r="E3323" s="2">
        <f t="shared" si="1"/>
        <v>0.03965229412</v>
      </c>
    </row>
    <row r="3324">
      <c r="A3324" s="3">
        <v>44881.416666666664</v>
      </c>
      <c r="B3324" s="1">
        <v>210.71</v>
      </c>
      <c r="C3324" s="1">
        <v>226.50638</v>
      </c>
      <c r="D3324" s="1">
        <v>0.0697392276544263</v>
      </c>
      <c r="E3324" s="2">
        <f t="shared" si="1"/>
        <v>0.04253705946</v>
      </c>
    </row>
    <row r="3325">
      <c r="A3325" s="3">
        <v>44881.458333333336</v>
      </c>
      <c r="B3325" s="1">
        <v>215.59</v>
      </c>
      <c r="C3325" s="1">
        <v>234.01042</v>
      </c>
      <c r="D3325" s="1">
        <v>0.0787162383623772</v>
      </c>
      <c r="E3325" s="2">
        <f t="shared" si="1"/>
        <v>0.04569651192</v>
      </c>
    </row>
    <row r="3326">
      <c r="A3326" s="3">
        <v>44881.5</v>
      </c>
      <c r="B3326" s="1">
        <v>221.47</v>
      </c>
      <c r="C3326" s="1">
        <v>239.4853</v>
      </c>
      <c r="D3326" s="1">
        <v>0.075225076445193</v>
      </c>
      <c r="E3326" s="2">
        <f t="shared" si="1"/>
        <v>0.04856162413</v>
      </c>
    </row>
    <row r="3327">
      <c r="A3327" s="3">
        <v>44881.541666666664</v>
      </c>
      <c r="B3327" s="1">
        <v>222.61</v>
      </c>
      <c r="C3327" s="1">
        <v>243.04124</v>
      </c>
      <c r="D3327" s="1">
        <v>0.0840649101362385</v>
      </c>
      <c r="E3327" s="2">
        <f t="shared" si="1"/>
        <v>0.05144543108</v>
      </c>
    </row>
    <row r="3328">
      <c r="A3328" s="3">
        <v>44881.583333333336</v>
      </c>
      <c r="B3328" s="1">
        <v>224.38</v>
      </c>
      <c r="C3328" s="1">
        <v>244.33749</v>
      </c>
      <c r="D3328" s="1">
        <v>0.0816800156210166</v>
      </c>
      <c r="E3328" s="2">
        <f t="shared" si="1"/>
        <v>0.05296630867</v>
      </c>
    </row>
    <row r="3329">
      <c r="A3329" s="3">
        <v>44881.625</v>
      </c>
      <c r="B3329" s="1">
        <v>226.92</v>
      </c>
      <c r="C3329" s="1">
        <v>244.15935</v>
      </c>
      <c r="D3329" s="1">
        <v>0.0706069622154547</v>
      </c>
      <c r="E3329" s="2">
        <f t="shared" si="1"/>
        <v>0.05532800711</v>
      </c>
    </row>
    <row r="3330">
      <c r="A3330" s="3">
        <v>44881.666666666664</v>
      </c>
      <c r="B3330" s="1">
        <v>230.33</v>
      </c>
      <c r="C3330" s="1">
        <v>242.87793</v>
      </c>
      <c r="D3330" s="1">
        <v>0.0516635249649895</v>
      </c>
      <c r="E3330" s="2">
        <f t="shared" si="1"/>
        <v>0.05577141593</v>
      </c>
    </row>
    <row r="3331">
      <c r="A3331" s="3">
        <v>44881.708333333336</v>
      </c>
      <c r="B3331" s="1">
        <v>232.27</v>
      </c>
      <c r="C3331" s="1">
        <v>242.18497</v>
      </c>
      <c r="D3331" s="1">
        <v>0.0409396586419049</v>
      </c>
      <c r="E3331" s="2">
        <f t="shared" si="1"/>
        <v>0.05530429376</v>
      </c>
    </row>
    <row r="3332">
      <c r="A3332" s="3">
        <v>44881.75</v>
      </c>
      <c r="B3332" s="1">
        <v>233.65</v>
      </c>
      <c r="C3332" s="1">
        <v>242.0591</v>
      </c>
      <c r="D3332" s="1">
        <v>0.0347398631160737</v>
      </c>
      <c r="E3332" s="2">
        <f t="shared" si="1"/>
        <v>0.05424848513</v>
      </c>
    </row>
    <row r="3333">
      <c r="A3333" s="3">
        <v>44881.791666666664</v>
      </c>
      <c r="B3333" s="1">
        <v>232.66</v>
      </c>
      <c r="C3333" s="1">
        <v>243.20011</v>
      </c>
      <c r="D3333" s="1">
        <v>0.0433392484896491</v>
      </c>
      <c r="E3333" s="2">
        <f t="shared" si="1"/>
        <v>0.05221433097</v>
      </c>
    </row>
    <row r="3334">
      <c r="A3334" s="3">
        <v>44881.833333333336</v>
      </c>
      <c r="B3334" s="1">
        <v>233.14</v>
      </c>
      <c r="C3334" s="1">
        <v>243.85765</v>
      </c>
      <c r="D3334" s="1">
        <v>0.0439504358382852</v>
      </c>
      <c r="E3334" s="2">
        <f t="shared" si="1"/>
        <v>0.0497269534</v>
      </c>
    </row>
    <row r="3335">
      <c r="A3335" s="3">
        <v>44881.875</v>
      </c>
      <c r="B3335" s="1">
        <v>240.28</v>
      </c>
      <c r="C3335" s="1">
        <v>244.08492</v>
      </c>
      <c r="D3335" s="1">
        <v>0.0155885091139592</v>
      </c>
      <c r="E3335" s="2">
        <f t="shared" si="1"/>
        <v>0.04648787111</v>
      </c>
    </row>
    <row r="3336">
      <c r="A3336" s="3">
        <v>44881.916666666664</v>
      </c>
      <c r="B3336" s="1">
        <v>240.25</v>
      </c>
      <c r="C3336" s="1">
        <v>244.28952</v>
      </c>
      <c r="D3336" s="1">
        <v>0.0165357891734365</v>
      </c>
      <c r="E3336" s="2">
        <f t="shared" si="1"/>
        <v>0.0437770144</v>
      </c>
    </row>
    <row r="3337">
      <c r="A3337" s="3">
        <v>44881.958333333336</v>
      </c>
      <c r="B3337" s="1">
        <v>241.38</v>
      </c>
      <c r="C3337" s="1">
        <v>244.38912</v>
      </c>
      <c r="D3337" s="1">
        <v>0.0123128230913061</v>
      </c>
      <c r="E3337" s="2">
        <f t="shared" si="1"/>
        <v>0.04075307509</v>
      </c>
    </row>
    <row r="3338">
      <c r="A3338" s="3">
        <v>44882.0</v>
      </c>
      <c r="B3338" s="1">
        <v>240.96</v>
      </c>
      <c r="C3338" s="1">
        <v>235.81705</v>
      </c>
      <c r="D3338" s="1">
        <v>0.0218090676649547</v>
      </c>
      <c r="E3338" s="2">
        <f t="shared" si="1"/>
        <v>0.04124755585</v>
      </c>
    </row>
    <row r="3339">
      <c r="A3339" s="3">
        <v>44882.041666666664</v>
      </c>
      <c r="B3339" s="1">
        <v>240.51</v>
      </c>
      <c r="C3339" s="1">
        <v>234.25301</v>
      </c>
      <c r="D3339" s="1">
        <v>0.0267103931770183</v>
      </c>
      <c r="E3339" s="2">
        <f t="shared" si="1"/>
        <v>0.04187969634</v>
      </c>
    </row>
    <row r="3340">
      <c r="A3340" s="3">
        <v>44882.083333333336</v>
      </c>
      <c r="B3340" s="1">
        <v>241.35</v>
      </c>
      <c r="C3340" s="1">
        <v>230.34426</v>
      </c>
      <c r="D3340" s="1">
        <v>0.0477795279118307</v>
      </c>
      <c r="E3340" s="2">
        <f t="shared" si="1"/>
        <v>0.04287736112</v>
      </c>
    </row>
    <row r="3341">
      <c r="A3341" s="3">
        <v>44882.125</v>
      </c>
      <c r="B3341" s="1">
        <v>231.19</v>
      </c>
      <c r="C3341" s="1">
        <v>223.80071</v>
      </c>
      <c r="D3341" s="1">
        <v>0.0330172768442065</v>
      </c>
      <c r="E3341" s="2">
        <f t="shared" si="1"/>
        <v>0.04221194793</v>
      </c>
    </row>
    <row r="3342">
      <c r="A3342" s="3">
        <v>44882.166666666664</v>
      </c>
      <c r="B3342" s="1">
        <v>223.9</v>
      </c>
      <c r="C3342" s="1">
        <v>216.2265</v>
      </c>
      <c r="D3342" s="1">
        <v>0.0354882495901289</v>
      </c>
      <c r="E3342" s="2">
        <f t="shared" si="1"/>
        <v>0.0418999292</v>
      </c>
    </row>
    <row r="3343">
      <c r="A3343" s="3">
        <v>44882.208333333336</v>
      </c>
      <c r="B3343" s="1">
        <v>214.5</v>
      </c>
      <c r="C3343" s="1">
        <v>209.40453</v>
      </c>
      <c r="D3343" s="1">
        <v>0.0243331412171456</v>
      </c>
      <c r="E3343" s="2">
        <f t="shared" si="1"/>
        <v>0.04209716729</v>
      </c>
    </row>
    <row r="3344">
      <c r="A3344" s="3">
        <v>44882.25</v>
      </c>
      <c r="B3344" s="1">
        <v>212.03</v>
      </c>
      <c r="C3344" s="1">
        <v>204.28162</v>
      </c>
      <c r="D3344" s="1">
        <v>0.037929893056458</v>
      </c>
      <c r="E3344" s="2">
        <f t="shared" si="1"/>
        <v>0.04293014626</v>
      </c>
    </row>
    <row r="3345">
      <c r="A3345" s="3">
        <v>44882.291666666664</v>
      </c>
      <c r="B3345" s="1">
        <v>207.31</v>
      </c>
      <c r="C3345" s="1">
        <v>201.39338</v>
      </c>
      <c r="D3345" s="1">
        <v>0.0293784234615854</v>
      </c>
      <c r="E3345" s="2">
        <f t="shared" si="1"/>
        <v>0.04313822155</v>
      </c>
    </row>
    <row r="3346">
      <c r="A3346" s="3">
        <v>44882.333333333336</v>
      </c>
      <c r="B3346" s="1">
        <v>203.79</v>
      </c>
      <c r="C3346" s="1">
        <v>201.3087</v>
      </c>
      <c r="D3346" s="1">
        <v>0.0123258458278256</v>
      </c>
      <c r="E3346" s="2">
        <f t="shared" si="1"/>
        <v>0.04309452519</v>
      </c>
    </row>
    <row r="3347">
      <c r="A3347" s="3">
        <v>44882.375</v>
      </c>
      <c r="B3347" s="1">
        <v>208.58</v>
      </c>
      <c r="C3347" s="1">
        <v>204.40201</v>
      </c>
      <c r="D3347" s="1">
        <v>0.0204400631872456</v>
      </c>
      <c r="E3347" s="2">
        <f t="shared" si="1"/>
        <v>0.0420130902</v>
      </c>
    </row>
    <row r="3348">
      <c r="A3348" s="3">
        <v>44882.416666666664</v>
      </c>
      <c r="B3348" s="1">
        <v>214.97</v>
      </c>
      <c r="C3348" s="1">
        <v>210.70715</v>
      </c>
      <c r="D3348" s="1">
        <v>0.0202311596924925</v>
      </c>
      <c r="E3348" s="2">
        <f t="shared" si="1"/>
        <v>0.03995025404</v>
      </c>
    </row>
    <row r="3349">
      <c r="A3349" s="3">
        <v>44882.458333333336</v>
      </c>
      <c r="B3349" s="1">
        <v>217.92</v>
      </c>
      <c r="C3349" s="1">
        <v>218.53284</v>
      </c>
      <c r="D3349" s="1">
        <v>0.00280433824042192</v>
      </c>
      <c r="E3349" s="2">
        <f t="shared" si="1"/>
        <v>0.0367872582</v>
      </c>
    </row>
    <row r="3350">
      <c r="A3350" s="3">
        <v>44882.5</v>
      </c>
      <c r="B3350" s="1">
        <v>224.64</v>
      </c>
      <c r="C3350" s="1">
        <v>224.71234</v>
      </c>
      <c r="D3350" s="1">
        <v>3.21922685687957E-4</v>
      </c>
      <c r="E3350" s="2">
        <f t="shared" si="1"/>
        <v>0.03366629346</v>
      </c>
    </row>
    <row r="3351">
      <c r="A3351" s="3">
        <v>44882.541666666664</v>
      </c>
      <c r="B3351" s="1">
        <v>227.17</v>
      </c>
      <c r="C3351" s="1">
        <v>228.76272</v>
      </c>
      <c r="D3351" s="1">
        <v>0.00696232323168746</v>
      </c>
      <c r="E3351" s="2">
        <f t="shared" si="1"/>
        <v>0.03045368567</v>
      </c>
    </row>
    <row r="3352">
      <c r="A3352" s="3">
        <v>44882.583333333336</v>
      </c>
      <c r="B3352" s="1">
        <v>227.48</v>
      </c>
      <c r="C3352" s="1">
        <v>230.13148</v>
      </c>
      <c r="D3352" s="1">
        <v>0.0115215875724608</v>
      </c>
      <c r="E3352" s="2">
        <f t="shared" si="1"/>
        <v>0.02753041783</v>
      </c>
    </row>
    <row r="3353">
      <c r="A3353" s="3">
        <v>44882.625</v>
      </c>
      <c r="B3353" s="1">
        <v>222.06</v>
      </c>
      <c r="C3353" s="1">
        <v>229.64763</v>
      </c>
      <c r="D3353" s="1">
        <v>0.0330403148510611</v>
      </c>
      <c r="E3353" s="2">
        <f t="shared" si="1"/>
        <v>0.02596514086</v>
      </c>
    </row>
    <row r="3354">
      <c r="A3354" s="3">
        <v>44882.666666666664</v>
      </c>
      <c r="B3354" s="1">
        <v>219.5</v>
      </c>
      <c r="C3354" s="1">
        <v>227.90992</v>
      </c>
      <c r="D3354" s="1">
        <v>0.0369001928481217</v>
      </c>
      <c r="E3354" s="2">
        <f t="shared" si="1"/>
        <v>0.02535000202</v>
      </c>
    </row>
    <row r="3355">
      <c r="A3355" s="3">
        <v>44882.708333333336</v>
      </c>
      <c r="B3355" s="1">
        <v>220.38</v>
      </c>
      <c r="C3355" s="1">
        <v>226.67436</v>
      </c>
      <c r="D3355" s="1">
        <v>0.0277682928055912</v>
      </c>
      <c r="E3355" s="2">
        <f t="shared" si="1"/>
        <v>0.02480119511</v>
      </c>
    </row>
    <row r="3356">
      <c r="A3356" s="3">
        <v>44882.75</v>
      </c>
      <c r="B3356" s="1">
        <v>218.67</v>
      </c>
      <c r="C3356" s="1">
        <v>225.94092</v>
      </c>
      <c r="D3356" s="1">
        <v>0.0321806249173457</v>
      </c>
      <c r="E3356" s="2">
        <f t="shared" si="1"/>
        <v>0.02469456019</v>
      </c>
    </row>
    <row r="3357">
      <c r="A3357" s="3">
        <v>44882.791666666664</v>
      </c>
      <c r="B3357" s="1">
        <v>218.0</v>
      </c>
      <c r="C3357" s="1">
        <v>226.79872</v>
      </c>
      <c r="D3357" s="1">
        <v>0.0387952806788327</v>
      </c>
      <c r="E3357" s="2">
        <f t="shared" si="1"/>
        <v>0.02450522819</v>
      </c>
    </row>
    <row r="3358">
      <c r="A3358" s="3">
        <v>44882.833333333336</v>
      </c>
      <c r="B3358" s="1">
        <v>223.7</v>
      </c>
      <c r="C3358" s="1">
        <v>227.90749</v>
      </c>
      <c r="D3358" s="1">
        <v>0.0184613941384726</v>
      </c>
      <c r="E3358" s="2">
        <f t="shared" si="1"/>
        <v>0.02344318479</v>
      </c>
    </row>
    <row r="3359">
      <c r="A3359" s="3">
        <v>44882.875</v>
      </c>
      <c r="B3359" s="1">
        <v>230.28</v>
      </c>
      <c r="C3359" s="1">
        <v>229.01983</v>
      </c>
      <c r="D3359" s="1">
        <v>0.00550244928572337</v>
      </c>
      <c r="E3359" s="2">
        <f t="shared" si="1"/>
        <v>0.0230229323</v>
      </c>
    </row>
    <row r="3360">
      <c r="A3360" s="3">
        <v>44882.916666666664</v>
      </c>
      <c r="B3360" s="1">
        <v>226.7</v>
      </c>
      <c r="C3360" s="1">
        <v>229.91851</v>
      </c>
      <c r="D3360" s="1">
        <v>0.0139984814619754</v>
      </c>
      <c r="E3360" s="2">
        <f t="shared" si="1"/>
        <v>0.02291721114</v>
      </c>
    </row>
    <row r="3361">
      <c r="A3361" s="3">
        <v>44882.958333333336</v>
      </c>
      <c r="B3361" s="1">
        <v>225.07</v>
      </c>
      <c r="C3361" s="1">
        <v>230.77077</v>
      </c>
      <c r="D3361" s="1">
        <v>0.0247031718965101</v>
      </c>
      <c r="E3361" s="2">
        <f t="shared" si="1"/>
        <v>0.02343347568</v>
      </c>
    </row>
    <row r="3362">
      <c r="A3362" s="3">
        <v>44883.0</v>
      </c>
      <c r="B3362" s="1">
        <v>230.04</v>
      </c>
      <c r="C3362" s="1">
        <v>227.66347</v>
      </c>
      <c r="D3362" s="1">
        <v>0.010438784931109</v>
      </c>
      <c r="E3362" s="2">
        <f t="shared" si="1"/>
        <v>0.0229597139</v>
      </c>
    </row>
    <row r="3363">
      <c r="A3363" s="3">
        <v>44883.041666666664</v>
      </c>
      <c r="B3363" s="1">
        <v>235.03</v>
      </c>
      <c r="C3363" s="1">
        <v>224.24849</v>
      </c>
      <c r="D3363" s="1">
        <v>0.048078406235868</v>
      </c>
      <c r="E3363" s="2">
        <f t="shared" si="1"/>
        <v>0.02385004777</v>
      </c>
    </row>
    <row r="3364">
      <c r="A3364" s="3">
        <v>44883.083333333336</v>
      </c>
      <c r="B3364" s="1">
        <v>232.39</v>
      </c>
      <c r="C3364" s="1">
        <v>218.35086</v>
      </c>
      <c r="D3364" s="1">
        <v>0.064296243211499</v>
      </c>
      <c r="E3364" s="2">
        <f t="shared" si="1"/>
        <v>0.02453824424</v>
      </c>
    </row>
    <row r="3365">
      <c r="A3365" s="3">
        <v>44883.125</v>
      </c>
      <c r="B3365" s="1">
        <v>231.82</v>
      </c>
      <c r="C3365" s="1">
        <v>210.69296</v>
      </c>
      <c r="D3365" s="1">
        <v>0.100274067059478</v>
      </c>
      <c r="E3365" s="2">
        <f t="shared" si="1"/>
        <v>0.0273406105</v>
      </c>
    </row>
    <row r="3366">
      <c r="A3366" s="3">
        <v>44883.166666666664</v>
      </c>
      <c r="B3366" s="1">
        <v>218.98</v>
      </c>
      <c r="C3366" s="1">
        <v>202.55268</v>
      </c>
      <c r="D3366" s="1">
        <v>0.0811014695041308</v>
      </c>
      <c r="E3366" s="2">
        <f t="shared" si="1"/>
        <v>0.02924116133</v>
      </c>
    </row>
    <row r="3367">
      <c r="A3367" s="3">
        <v>44883.208333333336</v>
      </c>
      <c r="B3367" s="1">
        <v>213.27</v>
      </c>
      <c r="C3367" s="1">
        <v>196.0036</v>
      </c>
      <c r="D3367" s="1">
        <v>0.088092259529927</v>
      </c>
      <c r="E3367" s="2">
        <f t="shared" si="1"/>
        <v>0.03189779126</v>
      </c>
    </row>
    <row r="3368">
      <c r="A3368" s="3">
        <v>44883.25</v>
      </c>
      <c r="B3368" s="1">
        <v>209.02</v>
      </c>
      <c r="C3368" s="1">
        <v>191.58005</v>
      </c>
      <c r="D3368" s="1">
        <v>0.0910321821087321</v>
      </c>
      <c r="E3368" s="2">
        <f t="shared" si="1"/>
        <v>0.03411038664</v>
      </c>
    </row>
    <row r="3369">
      <c r="A3369" s="3">
        <v>44883.291666666664</v>
      </c>
      <c r="B3369" s="1">
        <v>208.05</v>
      </c>
      <c r="C3369" s="1">
        <v>190.27381</v>
      </c>
      <c r="D3369" s="1">
        <v>0.0934242605432666</v>
      </c>
      <c r="E3369" s="2">
        <f t="shared" si="1"/>
        <v>0.03677896319</v>
      </c>
    </row>
    <row r="3370">
      <c r="A3370" s="3">
        <v>44883.333333333336</v>
      </c>
      <c r="B3370" s="1">
        <v>209.33</v>
      </c>
      <c r="C3370" s="1">
        <v>192.02236</v>
      </c>
      <c r="D3370" s="1">
        <v>0.0901334615406248</v>
      </c>
      <c r="E3370" s="2">
        <f t="shared" si="1"/>
        <v>0.04002094717</v>
      </c>
    </row>
    <row r="3371">
      <c r="A3371" s="3">
        <v>44883.375</v>
      </c>
      <c r="B3371" s="1">
        <v>213.0</v>
      </c>
      <c r="C3371" s="1">
        <v>196.96522</v>
      </c>
      <c r="D3371" s="1">
        <v>0.0814091949837642</v>
      </c>
      <c r="E3371" s="2">
        <f t="shared" si="1"/>
        <v>0.04256132766</v>
      </c>
    </row>
    <row r="3372">
      <c r="A3372" s="3">
        <v>44883.416666666664</v>
      </c>
      <c r="B3372" s="1">
        <v>223.29</v>
      </c>
      <c r="C3372" s="1">
        <v>204.76417</v>
      </c>
      <c r="D3372" s="1">
        <v>0.0904739828261945</v>
      </c>
      <c r="E3372" s="2">
        <f t="shared" si="1"/>
        <v>0.04548811196</v>
      </c>
    </row>
    <row r="3373">
      <c r="A3373" s="3">
        <v>44883.458333333336</v>
      </c>
      <c r="B3373" s="1">
        <v>227.9</v>
      </c>
      <c r="C3373" s="1">
        <v>213.32403</v>
      </c>
      <c r="D3373" s="1">
        <v>0.0683278391093587</v>
      </c>
      <c r="E3373" s="2">
        <f t="shared" si="1"/>
        <v>0.04821825783</v>
      </c>
    </row>
    <row r="3374">
      <c r="A3374" s="3">
        <v>44883.5</v>
      </c>
      <c r="B3374" s="1">
        <v>228.99</v>
      </c>
      <c r="C3374" s="1">
        <v>219.55387</v>
      </c>
      <c r="D3374" s="1">
        <v>0.0429786548513128</v>
      </c>
      <c r="E3374" s="2">
        <f t="shared" si="1"/>
        <v>0.04999562167</v>
      </c>
    </row>
    <row r="3375">
      <c r="A3375" s="3">
        <v>44883.541666666664</v>
      </c>
      <c r="B3375" s="1">
        <v>234.66</v>
      </c>
      <c r="C3375" s="1">
        <v>223.21803</v>
      </c>
      <c r="D3375" s="1">
        <v>0.0512591657582498</v>
      </c>
      <c r="E3375" s="2">
        <f t="shared" si="1"/>
        <v>0.05184132344</v>
      </c>
    </row>
    <row r="3376">
      <c r="A3376" s="3">
        <v>44883.583333333336</v>
      </c>
      <c r="B3376" s="1">
        <v>240.99</v>
      </c>
      <c r="C3376" s="1">
        <v>224.04472</v>
      </c>
      <c r="D3376" s="1">
        <v>0.0756334717461763</v>
      </c>
      <c r="E3376" s="2">
        <f t="shared" si="1"/>
        <v>0.05451265195</v>
      </c>
    </row>
    <row r="3377">
      <c r="A3377" s="3">
        <v>44883.625</v>
      </c>
      <c r="B3377" s="1">
        <v>232.83</v>
      </c>
      <c r="C3377" s="1">
        <v>223.24118</v>
      </c>
      <c r="D3377" s="1">
        <v>0.0429527383791825</v>
      </c>
      <c r="E3377" s="2">
        <f t="shared" si="1"/>
        <v>0.0549256696</v>
      </c>
    </row>
    <row r="3378">
      <c r="A3378" s="3">
        <v>44883.666666666664</v>
      </c>
      <c r="B3378" s="1">
        <v>226.31</v>
      </c>
      <c r="C3378" s="1">
        <v>221.38119</v>
      </c>
      <c r="D3378" s="1">
        <v>0.0222639059804493</v>
      </c>
      <c r="E3378" s="2">
        <f t="shared" si="1"/>
        <v>0.05431582431</v>
      </c>
    </row>
    <row r="3379">
      <c r="A3379" s="3">
        <v>44883.708333333336</v>
      </c>
      <c r="B3379" s="1">
        <v>214.36</v>
      </c>
      <c r="C3379" s="1">
        <v>219.86737</v>
      </c>
      <c r="D3379" s="1">
        <v>0.0250486008906186</v>
      </c>
      <c r="E3379" s="2">
        <f t="shared" si="1"/>
        <v>0.05420250382</v>
      </c>
    </row>
    <row r="3380">
      <c r="A3380" s="3">
        <v>44883.75</v>
      </c>
      <c r="B3380" s="1">
        <v>214.25</v>
      </c>
      <c r="C3380" s="1">
        <v>219.31051</v>
      </c>
      <c r="D3380" s="1">
        <v>0.0230746351371851</v>
      </c>
      <c r="E3380" s="2">
        <f t="shared" si="1"/>
        <v>0.05382308757</v>
      </c>
    </row>
    <row r="3381">
      <c r="A3381" s="3">
        <v>44883.791666666664</v>
      </c>
      <c r="B3381" s="1">
        <v>225.14</v>
      </c>
      <c r="C3381" s="1">
        <v>220.3519</v>
      </c>
      <c r="D3381" s="1">
        <v>0.0217293338518977</v>
      </c>
      <c r="E3381" s="2">
        <f t="shared" si="1"/>
        <v>0.05311200646</v>
      </c>
    </row>
    <row r="3382">
      <c r="A3382" s="3">
        <v>44883.833333333336</v>
      </c>
      <c r="B3382" s="1">
        <v>239.22</v>
      </c>
      <c r="C3382" s="1">
        <v>222.06251</v>
      </c>
      <c r="D3382" s="1">
        <v>0.0772642351921537</v>
      </c>
      <c r="E3382" s="2">
        <f t="shared" si="1"/>
        <v>0.05556212483</v>
      </c>
    </row>
    <row r="3383">
      <c r="A3383" s="3">
        <v>44883.875</v>
      </c>
      <c r="B3383" s="1">
        <v>245.85</v>
      </c>
      <c r="C3383" s="1">
        <v>224.15155</v>
      </c>
      <c r="D3383" s="1">
        <v>0.0968025873566344</v>
      </c>
      <c r="E3383" s="2">
        <f t="shared" si="1"/>
        <v>0.05936629725</v>
      </c>
    </row>
    <row r="3384">
      <c r="A3384" s="3">
        <v>44883.916666666664</v>
      </c>
      <c r="B3384" s="1">
        <v>239.09</v>
      </c>
      <c r="C3384" s="1">
        <v>225.33787</v>
      </c>
      <c r="D3384" s="1">
        <v>0.0610289340180591</v>
      </c>
      <c r="E3384" s="2">
        <f t="shared" si="1"/>
        <v>0.06132589944</v>
      </c>
    </row>
    <row r="3385">
      <c r="A3385" s="3">
        <v>44883.958333333336</v>
      </c>
      <c r="B3385" s="1">
        <v>234.19</v>
      </c>
      <c r="C3385" s="1">
        <v>225.88836</v>
      </c>
      <c r="D3385" s="1">
        <v>0.0367510747344395</v>
      </c>
      <c r="E3385" s="2">
        <f t="shared" si="1"/>
        <v>0.0618278954</v>
      </c>
    </row>
    <row r="3386">
      <c r="A3386" s="3">
        <v>44884.0</v>
      </c>
      <c r="B3386" s="1">
        <v>243.34</v>
      </c>
      <c r="C3386" s="1">
        <v>236.50154</v>
      </c>
      <c r="D3386" s="1">
        <v>0.0289150759863973</v>
      </c>
      <c r="E3386" s="2">
        <f t="shared" si="1"/>
        <v>0.06259774086</v>
      </c>
    </row>
    <row r="3387">
      <c r="A3387" s="3">
        <v>44884.041666666664</v>
      </c>
      <c r="B3387" s="1">
        <v>244.86</v>
      </c>
      <c r="C3387" s="1">
        <v>231.04313</v>
      </c>
      <c r="D3387" s="1">
        <v>0.0598021243912338</v>
      </c>
      <c r="E3387" s="2">
        <f t="shared" si="1"/>
        <v>0.06308622911</v>
      </c>
    </row>
    <row r="3388">
      <c r="A3388" s="3">
        <v>44884.083333333336</v>
      </c>
      <c r="B3388" s="1">
        <v>244.83</v>
      </c>
      <c r="C3388" s="1">
        <v>223.90668</v>
      </c>
      <c r="D3388" s="1">
        <v>0.0934466090962539</v>
      </c>
      <c r="E3388" s="2">
        <f t="shared" si="1"/>
        <v>0.06430082769</v>
      </c>
    </row>
    <row r="3389">
      <c r="A3389" s="3">
        <v>44884.125</v>
      </c>
      <c r="B3389" s="1">
        <v>239.81</v>
      </c>
      <c r="C3389" s="1">
        <v>215.76473</v>
      </c>
      <c r="D3389" s="1">
        <v>0.111442078601076</v>
      </c>
      <c r="E3389" s="2">
        <f t="shared" si="1"/>
        <v>0.0647661615</v>
      </c>
    </row>
    <row r="3390">
      <c r="A3390" s="3">
        <v>44884.166666666664</v>
      </c>
      <c r="B3390" s="1">
        <v>237.72</v>
      </c>
      <c r="C3390" s="1">
        <v>208.82811</v>
      </c>
      <c r="D3390" s="1">
        <v>0.138352494786262</v>
      </c>
      <c r="E3390" s="2">
        <f t="shared" si="1"/>
        <v>0.06715162089</v>
      </c>
    </row>
    <row r="3391">
      <c r="A3391" s="3">
        <v>44884.208333333336</v>
      </c>
      <c r="B3391" s="1">
        <v>230.09</v>
      </c>
      <c r="C3391" s="1">
        <v>205.40254</v>
      </c>
      <c r="D3391" s="1">
        <v>0.120190626659241</v>
      </c>
      <c r="E3391" s="2">
        <f t="shared" si="1"/>
        <v>0.06848905286</v>
      </c>
    </row>
    <row r="3392">
      <c r="A3392" s="3">
        <v>44884.25</v>
      </c>
      <c r="B3392" s="1">
        <v>228.71</v>
      </c>
      <c r="C3392" s="1">
        <v>204.62254</v>
      </c>
      <c r="D3392" s="1">
        <v>0.117716552633937</v>
      </c>
      <c r="E3392" s="2">
        <f t="shared" si="1"/>
        <v>0.06960090163</v>
      </c>
    </row>
    <row r="3393">
      <c r="A3393" s="3">
        <v>44884.291666666664</v>
      </c>
      <c r="B3393" s="1">
        <v>230.85</v>
      </c>
      <c r="C3393" s="1">
        <v>206.55256</v>
      </c>
      <c r="D3393" s="1">
        <v>0.117633206773133</v>
      </c>
      <c r="E3393" s="2">
        <f t="shared" si="1"/>
        <v>0.07060960772</v>
      </c>
    </row>
    <row r="3394">
      <c r="A3394" s="3">
        <v>44884.333333333336</v>
      </c>
      <c r="B3394" s="1">
        <v>231.77</v>
      </c>
      <c r="C3394" s="1">
        <v>209.87178</v>
      </c>
      <c r="D3394" s="1">
        <v>0.104340945695509</v>
      </c>
      <c r="E3394" s="2">
        <f t="shared" si="1"/>
        <v>0.07120158623</v>
      </c>
    </row>
    <row r="3395">
      <c r="A3395" s="3">
        <v>44884.375</v>
      </c>
      <c r="B3395" s="1">
        <v>233.59</v>
      </c>
      <c r="C3395" s="1">
        <v>214.86385</v>
      </c>
      <c r="D3395" s="1">
        <v>0.0871535625932421</v>
      </c>
      <c r="E3395" s="2">
        <f t="shared" si="1"/>
        <v>0.07144093488</v>
      </c>
    </row>
    <row r="3396">
      <c r="A3396" s="3">
        <v>44884.416666666664</v>
      </c>
      <c r="B3396" s="1">
        <v>234.26</v>
      </c>
      <c r="C3396" s="1">
        <v>219.85294</v>
      </c>
      <c r="D3396" s="1">
        <v>0.0655304404844438</v>
      </c>
      <c r="E3396" s="2">
        <f t="shared" si="1"/>
        <v>0.07040162061</v>
      </c>
    </row>
    <row r="3397">
      <c r="A3397" s="3">
        <v>44884.458333333336</v>
      </c>
      <c r="B3397" s="1">
        <v>237.05</v>
      </c>
      <c r="C3397" s="1">
        <v>224.84748</v>
      </c>
      <c r="D3397" s="1">
        <v>0.0542702101887022</v>
      </c>
      <c r="E3397" s="2">
        <f t="shared" si="1"/>
        <v>0.06981588607</v>
      </c>
    </row>
    <row r="3398">
      <c r="A3398" s="3">
        <v>44884.5</v>
      </c>
      <c r="B3398" s="1">
        <v>236.97</v>
      </c>
      <c r="C3398" s="1">
        <v>227.5508</v>
      </c>
      <c r="D3398" s="1">
        <v>0.0413938338164488</v>
      </c>
      <c r="E3398" s="2">
        <f t="shared" si="1"/>
        <v>0.06974985186</v>
      </c>
    </row>
    <row r="3399">
      <c r="A3399" s="3">
        <v>44884.541666666664</v>
      </c>
      <c r="B3399" s="1">
        <v>238.19</v>
      </c>
      <c r="C3399" s="1">
        <v>228.94464</v>
      </c>
      <c r="D3399" s="1">
        <v>0.0403825134320681</v>
      </c>
      <c r="E3399" s="2">
        <f t="shared" si="1"/>
        <v>0.06929665802</v>
      </c>
    </row>
    <row r="3400">
      <c r="A3400" s="3">
        <v>44884.583333333336</v>
      </c>
      <c r="B3400" s="1">
        <v>229.63</v>
      </c>
      <c r="C3400" s="1">
        <v>229.45288</v>
      </c>
      <c r="D3400" s="1">
        <v>7.71923193990862E-4</v>
      </c>
      <c r="E3400" s="2">
        <f t="shared" si="1"/>
        <v>0.06617742683</v>
      </c>
    </row>
    <row r="3401">
      <c r="A3401" s="3">
        <v>44884.625</v>
      </c>
      <c r="B3401" s="1">
        <v>222.77</v>
      </c>
      <c r="C3401" s="1">
        <v>229.61591</v>
      </c>
      <c r="D3401" s="1">
        <v>0.0298146151980496</v>
      </c>
      <c r="E3401" s="2">
        <f t="shared" si="1"/>
        <v>0.06563000503</v>
      </c>
    </row>
    <row r="3402">
      <c r="A3402" s="3">
        <v>44884.666666666664</v>
      </c>
      <c r="B3402" s="1">
        <v>218.8</v>
      </c>
      <c r="C3402" s="1">
        <v>229.49633</v>
      </c>
      <c r="D3402" s="1">
        <v>0.0466078477159089</v>
      </c>
      <c r="E3402" s="2">
        <f t="shared" si="1"/>
        <v>0.06664433593</v>
      </c>
    </row>
    <row r="3403">
      <c r="A3403" s="3">
        <v>44884.708333333336</v>
      </c>
      <c r="B3403" s="1">
        <v>206.64</v>
      </c>
      <c r="C3403" s="1">
        <v>229.69157</v>
      </c>
      <c r="D3403" s="1">
        <v>0.100358798540146</v>
      </c>
      <c r="E3403" s="2">
        <f t="shared" si="1"/>
        <v>0.06978226084</v>
      </c>
    </row>
    <row r="3404">
      <c r="A3404" s="3">
        <v>44884.75</v>
      </c>
      <c r="B3404" s="1">
        <v>206.92</v>
      </c>
      <c r="C3404" s="1">
        <v>230.08223</v>
      </c>
      <c r="D3404" s="1">
        <v>0.10066935634273</v>
      </c>
      <c r="E3404" s="2">
        <f t="shared" si="1"/>
        <v>0.07301537422</v>
      </c>
    </row>
    <row r="3405">
      <c r="A3405" s="3">
        <v>44884.791666666664</v>
      </c>
      <c r="B3405" s="1">
        <v>213.65</v>
      </c>
      <c r="C3405" s="1">
        <v>231.44416</v>
      </c>
      <c r="D3405" s="1">
        <v>0.0768831669807525</v>
      </c>
      <c r="E3405" s="2">
        <f t="shared" si="1"/>
        <v>0.0753134506</v>
      </c>
    </row>
    <row r="3406">
      <c r="A3406" s="3">
        <v>44884.833333333336</v>
      </c>
      <c r="B3406" s="1">
        <v>227.4</v>
      </c>
      <c r="C3406" s="1">
        <v>233.06422</v>
      </c>
      <c r="D3406" s="1">
        <v>0.0243032585610953</v>
      </c>
      <c r="E3406" s="2">
        <f t="shared" si="1"/>
        <v>0.07310674324</v>
      </c>
    </row>
    <row r="3407">
      <c r="A3407" s="3">
        <v>44884.875</v>
      </c>
      <c r="B3407" s="1">
        <v>237.82</v>
      </c>
      <c r="C3407" s="1">
        <v>234.79206</v>
      </c>
      <c r="D3407" s="1">
        <v>0.0128962623352765</v>
      </c>
      <c r="E3407" s="2">
        <f t="shared" si="1"/>
        <v>0.06961064636</v>
      </c>
    </row>
    <row r="3408">
      <c r="A3408" s="3">
        <v>44884.916666666664</v>
      </c>
      <c r="B3408" s="1">
        <v>237.82</v>
      </c>
      <c r="C3408" s="1">
        <v>235.59272</v>
      </c>
      <c r="D3408" s="1">
        <v>0.00945394237988329</v>
      </c>
      <c r="E3408" s="2">
        <f t="shared" si="1"/>
        <v>0.06746168838</v>
      </c>
    </row>
    <row r="3409">
      <c r="A3409" s="3">
        <v>44884.958333333336</v>
      </c>
      <c r="B3409" s="1">
        <v>238.05</v>
      </c>
      <c r="C3409" s="1">
        <v>235.06512</v>
      </c>
      <c r="D3409" s="1">
        <v>0.0126980982971867</v>
      </c>
      <c r="E3409" s="2">
        <f t="shared" si="1"/>
        <v>0.06645948103</v>
      </c>
    </row>
    <row r="3410">
      <c r="A3410" s="3">
        <v>44885.0</v>
      </c>
      <c r="B3410" s="1">
        <v>243.71</v>
      </c>
      <c r="C3410" s="1">
        <v>226.71465</v>
      </c>
      <c r="D3410" s="1">
        <v>0.0749636161580206</v>
      </c>
      <c r="E3410" s="2">
        <f t="shared" si="1"/>
        <v>0.0683781702</v>
      </c>
    </row>
    <row r="3411">
      <c r="A3411" s="3">
        <v>44885.041666666664</v>
      </c>
      <c r="B3411" s="1">
        <v>246.77</v>
      </c>
      <c r="C3411" s="1">
        <v>223.85573</v>
      </c>
      <c r="D3411" s="1">
        <v>0.10236177559538</v>
      </c>
      <c r="E3411" s="2">
        <f t="shared" si="1"/>
        <v>0.070151489</v>
      </c>
    </row>
    <row r="3412">
      <c r="A3412" s="3">
        <v>44885.083333333336</v>
      </c>
      <c r="B3412" s="1">
        <v>249.09</v>
      </c>
      <c r="C3412" s="1">
        <v>219.70582</v>
      </c>
      <c r="D3412" s="1">
        <v>0.133743293646021</v>
      </c>
      <c r="E3412" s="2">
        <f t="shared" si="1"/>
        <v>0.07183051753</v>
      </c>
    </row>
    <row r="3413">
      <c r="A3413" s="3">
        <v>44885.125</v>
      </c>
      <c r="B3413" s="1">
        <v>251.97</v>
      </c>
      <c r="C3413" s="1">
        <v>214.53052</v>
      </c>
      <c r="D3413" s="1">
        <v>0.174518199088875</v>
      </c>
      <c r="E3413" s="2">
        <f t="shared" si="1"/>
        <v>0.07445868921</v>
      </c>
    </row>
    <row r="3414">
      <c r="A3414" s="3">
        <v>44885.166666666664</v>
      </c>
      <c r="B3414" s="1">
        <v>246.6</v>
      </c>
      <c r="C3414" s="1">
        <v>210.1074</v>
      </c>
      <c r="D3414" s="1">
        <v>0.173685458008618</v>
      </c>
      <c r="E3414" s="2">
        <f t="shared" si="1"/>
        <v>0.07593089601</v>
      </c>
    </row>
    <row r="3415">
      <c r="A3415" s="3">
        <v>44885.208333333336</v>
      </c>
      <c r="B3415" s="1">
        <v>231.49</v>
      </c>
      <c r="C3415" s="1">
        <v>208.16612</v>
      </c>
      <c r="D3415" s="1">
        <v>0.112044553647827</v>
      </c>
      <c r="E3415" s="2">
        <f t="shared" si="1"/>
        <v>0.0755914763</v>
      </c>
    </row>
    <row r="3416">
      <c r="A3416" s="3">
        <v>44885.25</v>
      </c>
      <c r="B3416" s="1">
        <v>230.05</v>
      </c>
      <c r="C3416" s="1">
        <v>208.06016</v>
      </c>
      <c r="D3416" s="1">
        <v>0.105689815868641</v>
      </c>
      <c r="E3416" s="2">
        <f t="shared" si="1"/>
        <v>0.07509036227</v>
      </c>
    </row>
    <row r="3417">
      <c r="A3417" s="3">
        <v>44885.291666666664</v>
      </c>
      <c r="B3417" s="1">
        <v>228.6</v>
      </c>
      <c r="C3417" s="1">
        <v>209.47871</v>
      </c>
      <c r="D3417" s="1">
        <v>0.0912803501606439</v>
      </c>
      <c r="E3417" s="2">
        <f t="shared" si="1"/>
        <v>0.07399232658</v>
      </c>
    </row>
    <row r="3418">
      <c r="A3418" s="3">
        <v>44885.333333333336</v>
      </c>
      <c r="B3418" s="1">
        <v>224.92</v>
      </c>
      <c r="C3418" s="1">
        <v>211.06492</v>
      </c>
      <c r="D3418" s="1">
        <v>0.0656436891549765</v>
      </c>
      <c r="E3418" s="2">
        <f t="shared" si="1"/>
        <v>0.07237994089</v>
      </c>
    </row>
    <row r="3419">
      <c r="A3419" s="3">
        <v>44885.375</v>
      </c>
      <c r="B3419" s="1">
        <v>224.08</v>
      </c>
      <c r="C3419" s="1">
        <v>213.81537</v>
      </c>
      <c r="D3419" s="1">
        <v>0.0480069791053842</v>
      </c>
      <c r="E3419" s="2">
        <f t="shared" si="1"/>
        <v>0.07074883325</v>
      </c>
    </row>
    <row r="3420">
      <c r="A3420" s="3">
        <v>44885.416666666664</v>
      </c>
      <c r="B3420" s="1">
        <v>221.95</v>
      </c>
      <c r="C3420" s="1">
        <v>216.60766</v>
      </c>
      <c r="D3420" s="1">
        <v>0.0246636707122914</v>
      </c>
      <c r="E3420" s="2">
        <f t="shared" si="1"/>
        <v>0.06904605117</v>
      </c>
    </row>
    <row r="3421">
      <c r="A3421" s="3">
        <v>44885.458333333336</v>
      </c>
      <c r="B3421" s="1">
        <v>223.25</v>
      </c>
      <c r="C3421" s="1">
        <v>219.79922</v>
      </c>
      <c r="D3421" s="1">
        <v>0.0156996917459489</v>
      </c>
      <c r="E3421" s="2">
        <f t="shared" si="1"/>
        <v>0.06743894624</v>
      </c>
    </row>
    <row r="3422">
      <c r="A3422" s="3">
        <v>44885.5</v>
      </c>
      <c r="B3422" s="1">
        <v>221.34</v>
      </c>
      <c r="C3422" s="1">
        <v>221.51117</v>
      </c>
      <c r="D3422" s="1">
        <v>7.72737555401785E-4</v>
      </c>
      <c r="E3422" s="2">
        <f t="shared" si="1"/>
        <v>0.06574640056</v>
      </c>
    </row>
    <row r="3423">
      <c r="A3423" s="3">
        <v>44885.541666666664</v>
      </c>
      <c r="B3423" s="1">
        <v>217.34</v>
      </c>
      <c r="C3423" s="1">
        <v>222.46131</v>
      </c>
      <c r="D3423" s="1">
        <v>0.0230211266849053</v>
      </c>
      <c r="E3423" s="2">
        <f t="shared" si="1"/>
        <v>0.06502300944</v>
      </c>
    </row>
    <row r="3424">
      <c r="A3424" s="3">
        <v>44885.583333333336</v>
      </c>
      <c r="B3424" s="1">
        <v>212.6</v>
      </c>
      <c r="C3424" s="1">
        <v>222.52857</v>
      </c>
      <c r="D3424" s="1">
        <v>0.0446170574861466</v>
      </c>
      <c r="E3424" s="2">
        <f t="shared" si="1"/>
        <v>0.06684989004</v>
      </c>
    </row>
    <row r="3425">
      <c r="A3425" s="3">
        <v>44885.625</v>
      </c>
      <c r="B3425" s="1">
        <v>201.66</v>
      </c>
      <c r="C3425" s="1">
        <v>222.32808</v>
      </c>
      <c r="D3425" s="1">
        <v>0.0929620765851979</v>
      </c>
      <c r="E3425" s="2">
        <f t="shared" si="1"/>
        <v>0.06948103426</v>
      </c>
    </row>
    <row r="3426">
      <c r="A3426" s="3">
        <v>44885.666666666664</v>
      </c>
      <c r="B3426" s="1">
        <v>190.26</v>
      </c>
      <c r="C3426" s="1">
        <v>222.08594</v>
      </c>
      <c r="D3426" s="1">
        <v>0.143304614420885</v>
      </c>
      <c r="E3426" s="2">
        <f t="shared" si="1"/>
        <v>0.07351006621</v>
      </c>
    </row>
    <row r="3427">
      <c r="A3427" s="3">
        <v>44885.708333333336</v>
      </c>
      <c r="B3427" s="1">
        <v>185.8</v>
      </c>
      <c r="C3427" s="1">
        <v>222.3036</v>
      </c>
      <c r="D3427" s="1">
        <v>0.164206067737994</v>
      </c>
      <c r="E3427" s="2">
        <f t="shared" si="1"/>
        <v>0.07617036909</v>
      </c>
    </row>
    <row r="3428">
      <c r="A3428" s="3">
        <v>44885.75</v>
      </c>
      <c r="B3428" s="1">
        <v>190.26</v>
      </c>
      <c r="C3428" s="1">
        <v>222.22147</v>
      </c>
      <c r="D3428" s="1">
        <v>0.143827101854739</v>
      </c>
      <c r="E3428" s="2">
        <f t="shared" si="1"/>
        <v>0.07796860849</v>
      </c>
    </row>
    <row r="3429">
      <c r="A3429" s="3">
        <v>44885.791666666664</v>
      </c>
      <c r="B3429" s="1">
        <v>194.21</v>
      </c>
      <c r="C3429" s="1">
        <v>223.08369</v>
      </c>
      <c r="D3429" s="1">
        <v>0.129429856570868</v>
      </c>
      <c r="E3429" s="2">
        <f t="shared" si="1"/>
        <v>0.08015805389</v>
      </c>
    </row>
    <row r="3430">
      <c r="A3430" s="3">
        <v>44885.833333333336</v>
      </c>
      <c r="B3430" s="1">
        <v>199.19</v>
      </c>
      <c r="C3430" s="1">
        <v>224.45068</v>
      </c>
      <c r="D3430" s="1">
        <v>0.112544457428242</v>
      </c>
      <c r="E3430" s="2">
        <f t="shared" si="1"/>
        <v>0.08383477051</v>
      </c>
    </row>
    <row r="3431">
      <c r="A3431" s="3">
        <v>44885.875</v>
      </c>
      <c r="B3431" s="1">
        <v>213.38</v>
      </c>
      <c r="C3431" s="1">
        <v>225.88491</v>
      </c>
      <c r="D3431" s="1">
        <v>0.0553596519572732</v>
      </c>
      <c r="E3431" s="2">
        <f t="shared" si="1"/>
        <v>0.08560407841</v>
      </c>
    </row>
    <row r="3432">
      <c r="A3432" s="3">
        <v>44885.916666666664</v>
      </c>
      <c r="B3432" s="1">
        <v>206.75</v>
      </c>
      <c r="C3432" s="1">
        <v>226.71669</v>
      </c>
      <c r="D3432" s="1">
        <v>0.0880689022056558</v>
      </c>
      <c r="E3432" s="2">
        <f t="shared" si="1"/>
        <v>0.08887970174</v>
      </c>
    </row>
    <row r="3433">
      <c r="A3433" s="3">
        <v>44885.958333333336</v>
      </c>
      <c r="B3433" s="1">
        <v>210.1</v>
      </c>
      <c r="C3433" s="1">
        <v>226.99398</v>
      </c>
      <c r="D3433" s="1">
        <v>0.0744247931156588</v>
      </c>
      <c r="E3433" s="2">
        <f t="shared" si="1"/>
        <v>0.09145164735</v>
      </c>
    </row>
    <row r="3434">
      <c r="A3434" s="3">
        <v>44886.0</v>
      </c>
      <c r="B3434" s="1">
        <v>211.77</v>
      </c>
      <c r="C3434" s="1">
        <v>204.83248</v>
      </c>
      <c r="D3434" s="1">
        <v>0.0338692379255477</v>
      </c>
      <c r="E3434" s="2">
        <f t="shared" si="1"/>
        <v>0.08973938159</v>
      </c>
    </row>
    <row r="3435">
      <c r="A3435" s="3">
        <v>44886.041666666664</v>
      </c>
      <c r="B3435" s="1">
        <v>211.05</v>
      </c>
      <c r="C3435" s="1">
        <v>199.33753</v>
      </c>
      <c r="D3435" s="1">
        <v>0.0587569736617084</v>
      </c>
      <c r="E3435" s="2">
        <f t="shared" si="1"/>
        <v>0.08792251485</v>
      </c>
    </row>
    <row r="3436">
      <c r="A3436" s="3">
        <v>44886.083333333336</v>
      </c>
      <c r="B3436" s="1">
        <v>213.62</v>
      </c>
      <c r="C3436" s="1">
        <v>192.74274</v>
      </c>
      <c r="D3436" s="1">
        <v>0.108316712733252</v>
      </c>
      <c r="E3436" s="2">
        <f t="shared" si="1"/>
        <v>0.08686307398</v>
      </c>
    </row>
    <row r="3437">
      <c r="A3437" s="3">
        <v>44886.125</v>
      </c>
      <c r="B3437" s="1">
        <v>207.67</v>
      </c>
      <c r="C3437" s="1">
        <v>187.23713</v>
      </c>
      <c r="D3437" s="1">
        <v>0.109128301635471</v>
      </c>
      <c r="E3437" s="2">
        <f t="shared" si="1"/>
        <v>0.08413849492</v>
      </c>
    </row>
    <row r="3438">
      <c r="A3438" s="3">
        <v>44886.166666666664</v>
      </c>
      <c r="B3438" s="1">
        <v>205.18</v>
      </c>
      <c r="C3438" s="1">
        <v>183.80409</v>
      </c>
      <c r="D3438" s="1">
        <v>0.116297248880588</v>
      </c>
      <c r="E3438" s="2">
        <f t="shared" si="1"/>
        <v>0.08174731953</v>
      </c>
    </row>
    <row r="3439">
      <c r="A3439" s="3">
        <v>44886.208333333336</v>
      </c>
      <c r="B3439" s="1">
        <v>199.74</v>
      </c>
      <c r="C3439" s="1">
        <v>183.84964</v>
      </c>
      <c r="D3439" s="1">
        <v>0.0864312815624769</v>
      </c>
      <c r="E3439" s="2">
        <f t="shared" si="1"/>
        <v>0.08068009986</v>
      </c>
    </row>
    <row r="3440">
      <c r="A3440" s="3">
        <v>44886.25</v>
      </c>
      <c r="B3440" s="1">
        <v>195.67</v>
      </c>
      <c r="C3440" s="1">
        <v>185.94323</v>
      </c>
      <c r="D3440" s="1">
        <v>0.052310428295776</v>
      </c>
      <c r="E3440" s="2">
        <f t="shared" si="1"/>
        <v>0.07845595872</v>
      </c>
    </row>
    <row r="3441">
      <c r="A3441" s="3">
        <v>44886.291666666664</v>
      </c>
      <c r="B3441" s="1">
        <v>198.77</v>
      </c>
      <c r="C3441" s="1">
        <v>190.2371</v>
      </c>
      <c r="D3441" s="1">
        <v>0.0448540268959104</v>
      </c>
      <c r="E3441" s="2">
        <f t="shared" si="1"/>
        <v>0.07652152858</v>
      </c>
    </row>
    <row r="3442">
      <c r="A3442" s="3">
        <v>44886.333333333336</v>
      </c>
      <c r="B3442" s="1">
        <v>200.44</v>
      </c>
      <c r="C3442" s="1">
        <v>194.56299</v>
      </c>
      <c r="D3442" s="1">
        <v>0.0302062072545245</v>
      </c>
      <c r="E3442" s="2">
        <f t="shared" si="1"/>
        <v>0.07504496683</v>
      </c>
    </row>
    <row r="3443">
      <c r="A3443" s="3">
        <v>44886.375</v>
      </c>
      <c r="B3443" s="1">
        <v>203.15</v>
      </c>
      <c r="C3443" s="1">
        <v>198.99037</v>
      </c>
      <c r="D3443" s="1">
        <v>0.0209036748863776</v>
      </c>
      <c r="E3443" s="2">
        <f t="shared" si="1"/>
        <v>0.07391566249</v>
      </c>
    </row>
    <row r="3444">
      <c r="A3444" s="3">
        <v>44886.416666666664</v>
      </c>
      <c r="B3444" s="1">
        <v>208.98</v>
      </c>
      <c r="C3444" s="1">
        <v>202.17279</v>
      </c>
      <c r="D3444" s="1">
        <v>0.0336702580005944</v>
      </c>
      <c r="E3444" s="2">
        <f t="shared" si="1"/>
        <v>0.07429093696</v>
      </c>
    </row>
    <row r="3445">
      <c r="A3445" s="3">
        <v>44886.458333333336</v>
      </c>
      <c r="B3445" s="1">
        <v>217.11</v>
      </c>
      <c r="C3445" s="1">
        <v>204.40491</v>
      </c>
      <c r="D3445" s="1">
        <v>0.0621564814661253</v>
      </c>
      <c r="E3445" s="2">
        <f t="shared" si="1"/>
        <v>0.07622663653</v>
      </c>
    </row>
    <row r="3446">
      <c r="A3446" s="3">
        <v>44886.5</v>
      </c>
      <c r="B3446" s="1">
        <v>225.28</v>
      </c>
      <c r="C3446" s="1">
        <v>204.43169</v>
      </c>
      <c r="D3446" s="1">
        <v>0.101981791570573</v>
      </c>
      <c r="E3446" s="2">
        <f t="shared" si="1"/>
        <v>0.08044368045</v>
      </c>
    </row>
    <row r="3447">
      <c r="A3447" s="3">
        <v>44886.541666666664</v>
      </c>
      <c r="B3447" s="1">
        <v>220.61</v>
      </c>
      <c r="C3447" s="1">
        <v>204.66399</v>
      </c>
      <c r="D3447" s="1">
        <v>0.0779131199386858</v>
      </c>
      <c r="E3447" s="2">
        <f t="shared" si="1"/>
        <v>0.08273084684</v>
      </c>
    </row>
    <row r="3448">
      <c r="A3448" s="3">
        <v>44886.583333333336</v>
      </c>
      <c r="B3448" s="1">
        <v>212.77</v>
      </c>
      <c r="C3448" s="1">
        <v>204.32687</v>
      </c>
      <c r="D3448" s="1">
        <v>0.0413216822633263</v>
      </c>
      <c r="E3448" s="2">
        <f t="shared" si="1"/>
        <v>0.08259353954</v>
      </c>
    </row>
    <row r="3449">
      <c r="A3449" s="3">
        <v>44886.625</v>
      </c>
      <c r="B3449" s="1">
        <v>224.17</v>
      </c>
      <c r="C3449" s="1">
        <v>204.82131</v>
      </c>
      <c r="D3449" s="1">
        <v>0.0944661959246329</v>
      </c>
      <c r="E3449" s="2">
        <f t="shared" si="1"/>
        <v>0.08265621117</v>
      </c>
    </row>
    <row r="3450">
      <c r="A3450" s="3">
        <v>44886.666666666664</v>
      </c>
      <c r="B3450" s="1">
        <v>233.55</v>
      </c>
      <c r="C3450" s="1">
        <v>205.66303</v>
      </c>
      <c r="D3450" s="1">
        <v>0.135595444645544</v>
      </c>
      <c r="E3450" s="2">
        <f t="shared" si="1"/>
        <v>0.08233499577</v>
      </c>
    </row>
    <row r="3451">
      <c r="A3451" s="3">
        <v>44886.708333333336</v>
      </c>
      <c r="B3451" s="1">
        <v>234.9</v>
      </c>
      <c r="C3451" s="1">
        <v>206.60521</v>
      </c>
      <c r="D3451" s="1">
        <v>0.136950999444786</v>
      </c>
      <c r="E3451" s="2">
        <f t="shared" si="1"/>
        <v>0.08119936792</v>
      </c>
    </row>
    <row r="3452">
      <c r="A3452" s="3">
        <v>44886.75</v>
      </c>
      <c r="B3452" s="1">
        <v>235.09</v>
      </c>
      <c r="C3452" s="1">
        <v>207.69833</v>
      </c>
      <c r="D3452" s="1">
        <v>0.131881994429131</v>
      </c>
      <c r="E3452" s="2">
        <f t="shared" si="1"/>
        <v>0.08070165511</v>
      </c>
    </row>
    <row r="3453">
      <c r="A3453" s="3">
        <v>44886.791666666664</v>
      </c>
      <c r="B3453" s="1">
        <v>234.22</v>
      </c>
      <c r="C3453" s="1">
        <v>209.01017</v>
      </c>
      <c r="D3453" s="1">
        <v>0.12061532699581</v>
      </c>
      <c r="E3453" s="2">
        <f t="shared" si="1"/>
        <v>0.08033438305</v>
      </c>
    </row>
    <row r="3454">
      <c r="A3454" s="3">
        <v>44886.833333333336</v>
      </c>
      <c r="B3454" s="1">
        <v>235.53</v>
      </c>
      <c r="C3454" s="1">
        <v>212.10182</v>
      </c>
      <c r="D3454" s="1">
        <v>0.110457232285889</v>
      </c>
      <c r="E3454" s="2">
        <f t="shared" si="1"/>
        <v>0.08024741533</v>
      </c>
    </row>
    <row r="3455">
      <c r="A3455" s="3">
        <v>44886.875</v>
      </c>
      <c r="B3455" s="1">
        <v>238.28</v>
      </c>
      <c r="C3455" s="1">
        <v>215.323</v>
      </c>
      <c r="D3455" s="1">
        <v>0.106616571383456</v>
      </c>
      <c r="E3455" s="2">
        <f t="shared" si="1"/>
        <v>0.08238312031</v>
      </c>
    </row>
    <row r="3456">
      <c r="A3456" s="3">
        <v>44886.916666666664</v>
      </c>
      <c r="B3456" s="1">
        <v>227.43</v>
      </c>
      <c r="C3456" s="1">
        <v>215.98495</v>
      </c>
      <c r="D3456" s="1">
        <v>0.0529900347223267</v>
      </c>
      <c r="E3456" s="2">
        <f t="shared" si="1"/>
        <v>0.08092150083</v>
      </c>
    </row>
    <row r="3457">
      <c r="A3457" s="3">
        <v>44886.958333333336</v>
      </c>
      <c r="B3457" s="1">
        <v>221.72</v>
      </c>
      <c r="C3457" s="1">
        <v>215.08826</v>
      </c>
      <c r="D3457" s="1">
        <v>0.0308326451662215</v>
      </c>
      <c r="E3457" s="2">
        <f t="shared" si="1"/>
        <v>0.07910516133</v>
      </c>
    </row>
    <row r="3458">
      <c r="A3458" s="3">
        <v>44887.0</v>
      </c>
      <c r="B3458" s="1">
        <v>219.69</v>
      </c>
      <c r="C3458" s="1">
        <v>230.06778</v>
      </c>
      <c r="D3458" s="1">
        <v>0.0451074896276219</v>
      </c>
      <c r="E3458" s="2">
        <f t="shared" si="1"/>
        <v>0.07957342182</v>
      </c>
    </row>
    <row r="3459">
      <c r="A3459" s="3">
        <v>44887.041666666664</v>
      </c>
      <c r="B3459" s="1">
        <v>223.87</v>
      </c>
      <c r="C3459" s="1">
        <v>222.72655</v>
      </c>
      <c r="D3459" s="1">
        <v>0.00513387380175377</v>
      </c>
      <c r="E3459" s="2">
        <f t="shared" si="1"/>
        <v>0.07733912599</v>
      </c>
    </row>
    <row r="3460">
      <c r="A3460" s="3">
        <v>44887.083333333336</v>
      </c>
      <c r="B3460" s="1">
        <v>226.47</v>
      </c>
      <c r="C3460" s="1">
        <v>213.19361</v>
      </c>
      <c r="D3460" s="1">
        <v>0.0622738645872171</v>
      </c>
      <c r="E3460" s="2">
        <f t="shared" si="1"/>
        <v>0.07542067399</v>
      </c>
    </row>
    <row r="3461">
      <c r="A3461" s="3">
        <v>44887.125</v>
      </c>
      <c r="B3461" s="1">
        <v>214.89</v>
      </c>
      <c r="C3461" s="1">
        <v>203.32379</v>
      </c>
      <c r="D3461" s="1">
        <v>0.0568856698962771</v>
      </c>
      <c r="E3461" s="2">
        <f t="shared" si="1"/>
        <v>0.07324389766</v>
      </c>
    </row>
    <row r="3462">
      <c r="A3462" s="3">
        <v>44887.166666666664</v>
      </c>
      <c r="B3462" s="1">
        <v>207.7</v>
      </c>
      <c r="C3462" s="1">
        <v>194.57063</v>
      </c>
      <c r="D3462" s="1">
        <v>0.0674786837047297</v>
      </c>
      <c r="E3462" s="2">
        <f t="shared" si="1"/>
        <v>0.07120979078</v>
      </c>
    </row>
    <row r="3463">
      <c r="A3463" s="3">
        <v>44887.208333333336</v>
      </c>
      <c r="B3463" s="1">
        <v>194.26</v>
      </c>
      <c r="C3463" s="1">
        <v>189.59986</v>
      </c>
      <c r="D3463" s="1">
        <v>0.0245788156172688</v>
      </c>
      <c r="E3463" s="2">
        <f t="shared" si="1"/>
        <v>0.0686326047</v>
      </c>
    </row>
    <row r="3464">
      <c r="A3464" s="3">
        <v>44887.25</v>
      </c>
      <c r="B3464" s="1">
        <v>186.14</v>
      </c>
      <c r="C3464" s="1">
        <v>187.98162</v>
      </c>
      <c r="D3464" s="1">
        <v>0.00979680885822776</v>
      </c>
      <c r="E3464" s="2">
        <f t="shared" si="1"/>
        <v>0.06686120389</v>
      </c>
    </row>
    <row r="3465">
      <c r="A3465" s="3">
        <v>44887.291666666664</v>
      </c>
      <c r="B3465" s="1">
        <v>190.89</v>
      </c>
      <c r="C3465" s="1">
        <v>190.41648</v>
      </c>
      <c r="D3465" s="1">
        <v>0.00248675954938343</v>
      </c>
      <c r="E3465" s="2">
        <f t="shared" si="1"/>
        <v>0.06509590108</v>
      </c>
    </row>
    <row r="3466">
      <c r="A3466" s="3">
        <v>44887.333333333336</v>
      </c>
      <c r="B3466" s="1">
        <v>197.32</v>
      </c>
      <c r="C3466" s="1">
        <v>195.29133</v>
      </c>
      <c r="D3466" s="1">
        <v>0.0103879163504084</v>
      </c>
      <c r="E3466" s="2">
        <f t="shared" si="1"/>
        <v>0.06427013896</v>
      </c>
    </row>
    <row r="3467">
      <c r="A3467" s="3">
        <v>44887.375</v>
      </c>
      <c r="B3467" s="1">
        <v>196.38</v>
      </c>
      <c r="C3467" s="1">
        <v>202.34401</v>
      </c>
      <c r="D3467" s="1">
        <v>0.0294746061422821</v>
      </c>
      <c r="E3467" s="2">
        <f t="shared" si="1"/>
        <v>0.0646272611</v>
      </c>
    </row>
    <row r="3468">
      <c r="A3468" s="3">
        <v>44887.416666666664</v>
      </c>
      <c r="B3468" s="1">
        <v>197.22</v>
      </c>
      <c r="C3468" s="1">
        <v>209.71319</v>
      </c>
      <c r="D3468" s="1">
        <v>0.0595727431355176</v>
      </c>
      <c r="E3468" s="2">
        <f t="shared" si="1"/>
        <v>0.06570653131</v>
      </c>
    </row>
    <row r="3469">
      <c r="A3469" s="3">
        <v>44887.458333333336</v>
      </c>
      <c r="B3469" s="1">
        <v>210.1</v>
      </c>
      <c r="C3469" s="1">
        <v>216.40636</v>
      </c>
      <c r="D3469" s="1">
        <v>0.0291412877144646</v>
      </c>
      <c r="E3469" s="2">
        <f t="shared" si="1"/>
        <v>0.06433089824</v>
      </c>
    </row>
    <row r="3470">
      <c r="A3470" s="3">
        <v>44887.5</v>
      </c>
      <c r="B3470" s="1">
        <v>216.73</v>
      </c>
      <c r="C3470" s="1">
        <v>219.88773</v>
      </c>
      <c r="D3470" s="1">
        <v>0.0143606466809221</v>
      </c>
      <c r="E3470" s="2">
        <f t="shared" si="1"/>
        <v>0.0606800172</v>
      </c>
    </row>
    <row r="3471">
      <c r="A3471" s="3">
        <v>44887.541666666664</v>
      </c>
      <c r="B3471" s="1">
        <v>217.06</v>
      </c>
      <c r="C3471" s="1">
        <v>221.37211</v>
      </c>
      <c r="D3471" s="1">
        <v>0.0194790120580229</v>
      </c>
      <c r="E3471" s="2">
        <f t="shared" si="1"/>
        <v>0.05824526271</v>
      </c>
    </row>
    <row r="3472">
      <c r="A3472" s="3">
        <v>44887.583333333336</v>
      </c>
      <c r="B3472" s="1">
        <v>215.58</v>
      </c>
      <c r="C3472" s="1">
        <v>221.47875</v>
      </c>
      <c r="D3472" s="1">
        <v>0.0266334806386616</v>
      </c>
      <c r="E3472" s="2">
        <f t="shared" si="1"/>
        <v>0.05763325431</v>
      </c>
    </row>
    <row r="3473">
      <c r="A3473" s="3">
        <v>44887.625</v>
      </c>
      <c r="B3473" s="1">
        <v>213.99</v>
      </c>
      <c r="C3473" s="1">
        <v>221.48524</v>
      </c>
      <c r="D3473" s="1">
        <v>0.0338408103402285</v>
      </c>
      <c r="E3473" s="2">
        <f t="shared" si="1"/>
        <v>0.05510719657</v>
      </c>
    </row>
    <row r="3474">
      <c r="A3474" s="3">
        <v>44887.666666666664</v>
      </c>
      <c r="B3474" s="1">
        <v>218.21</v>
      </c>
      <c r="C3474" s="1">
        <v>221.14366</v>
      </c>
      <c r="D3474" s="1">
        <v>0.0132658562311938</v>
      </c>
      <c r="E3474" s="2">
        <f t="shared" si="1"/>
        <v>0.05001013039</v>
      </c>
    </row>
    <row r="3475">
      <c r="A3475" s="3">
        <v>44887.708333333336</v>
      </c>
      <c r="B3475" s="1">
        <v>221.14</v>
      </c>
      <c r="C3475" s="1">
        <v>220.78588</v>
      </c>
      <c r="D3475" s="1">
        <v>0.00160390691651112</v>
      </c>
      <c r="E3475" s="2">
        <f t="shared" si="1"/>
        <v>0.0443706682</v>
      </c>
    </row>
    <row r="3476">
      <c r="A3476" s="3">
        <v>44887.75</v>
      </c>
      <c r="B3476" s="1">
        <v>219.56</v>
      </c>
      <c r="C3476" s="1">
        <v>221.13539</v>
      </c>
      <c r="D3476" s="1">
        <v>0.00712409714247908</v>
      </c>
      <c r="E3476" s="2">
        <f t="shared" si="1"/>
        <v>0.03917242248</v>
      </c>
    </row>
    <row r="3477">
      <c r="A3477" s="3">
        <v>44887.791666666664</v>
      </c>
      <c r="B3477" s="1">
        <v>227.08</v>
      </c>
      <c r="C3477" s="1">
        <v>222.36302</v>
      </c>
      <c r="D3477" s="1">
        <v>0.0212129696745439</v>
      </c>
      <c r="E3477" s="2">
        <f t="shared" si="1"/>
        <v>0.03503065759</v>
      </c>
    </row>
    <row r="3478">
      <c r="A3478" s="3">
        <v>44887.833333333336</v>
      </c>
      <c r="B3478" s="1">
        <v>238.75</v>
      </c>
      <c r="C3478" s="1">
        <v>224.28319</v>
      </c>
      <c r="D3478" s="1">
        <v>0.0645024265973745</v>
      </c>
      <c r="E3478" s="2">
        <f t="shared" si="1"/>
        <v>0.03311587402</v>
      </c>
    </row>
    <row r="3479">
      <c r="A3479" s="3">
        <v>44887.875</v>
      </c>
      <c r="B3479" s="1">
        <v>252.73</v>
      </c>
      <c r="C3479" s="1">
        <v>226.85566</v>
      </c>
      <c r="D3479" s="1">
        <v>0.114056400444229</v>
      </c>
      <c r="E3479" s="2">
        <f t="shared" si="1"/>
        <v>0.0334258669</v>
      </c>
    </row>
    <row r="3480">
      <c r="A3480" s="3">
        <v>44887.916666666664</v>
      </c>
      <c r="B3480" s="1">
        <v>246.39</v>
      </c>
      <c r="C3480" s="1">
        <v>227.94709</v>
      </c>
      <c r="D3480" s="1">
        <v>0.0809087319342395</v>
      </c>
      <c r="E3480" s="2">
        <f t="shared" si="1"/>
        <v>0.03458914595</v>
      </c>
    </row>
    <row r="3481">
      <c r="A3481" s="3">
        <v>44887.958333333336</v>
      </c>
      <c r="B3481" s="1">
        <v>248.02</v>
      </c>
      <c r="C3481" s="1">
        <v>227.2632</v>
      </c>
      <c r="D3481" s="1">
        <v>0.0913337487107459</v>
      </c>
      <c r="E3481" s="2">
        <f t="shared" si="1"/>
        <v>0.03711002526</v>
      </c>
    </row>
    <row r="3482">
      <c r="A3482" s="3">
        <v>44888.0</v>
      </c>
      <c r="B3482" s="1">
        <v>247.56</v>
      </c>
      <c r="C3482" s="1">
        <v>247.33201</v>
      </c>
      <c r="D3482" s="1">
        <v>9.21797384818914E-4</v>
      </c>
      <c r="E3482" s="2">
        <f t="shared" si="1"/>
        <v>0.03526895475</v>
      </c>
    </row>
    <row r="3483">
      <c r="A3483" s="3">
        <v>44888.041666666664</v>
      </c>
      <c r="B3483" s="1">
        <v>247.35</v>
      </c>
      <c r="C3483" s="1">
        <v>242.32917</v>
      </c>
      <c r="D3483" s="1">
        <v>0.0207190492172279</v>
      </c>
      <c r="E3483" s="2">
        <f t="shared" si="1"/>
        <v>0.03591833706</v>
      </c>
    </row>
    <row r="3484">
      <c r="A3484" s="3">
        <v>44888.083333333336</v>
      </c>
      <c r="B3484" s="1">
        <v>248.66</v>
      </c>
      <c r="C3484" s="1">
        <v>235.73074</v>
      </c>
      <c r="D3484" s="1">
        <v>0.0548475773672962</v>
      </c>
      <c r="E3484" s="2">
        <f t="shared" si="1"/>
        <v>0.03560890843</v>
      </c>
    </row>
    <row r="3485">
      <c r="A3485" s="3">
        <v>44888.125</v>
      </c>
      <c r="B3485" s="1">
        <v>245.85</v>
      </c>
      <c r="C3485" s="1">
        <v>227.62703</v>
      </c>
      <c r="D3485" s="1">
        <v>0.0800562657255599</v>
      </c>
      <c r="E3485" s="2">
        <f t="shared" si="1"/>
        <v>0.03657434992</v>
      </c>
    </row>
    <row r="3486">
      <c r="A3486" s="3">
        <v>44888.166666666664</v>
      </c>
      <c r="B3486" s="1">
        <v>228.77</v>
      </c>
      <c r="C3486" s="1">
        <v>221.00281</v>
      </c>
      <c r="D3486" s="1">
        <v>0.0351452092396472</v>
      </c>
      <c r="E3486" s="2">
        <f t="shared" si="1"/>
        <v>0.03522712182</v>
      </c>
    </row>
    <row r="3487">
      <c r="A3487" s="3">
        <v>44888.208333333336</v>
      </c>
      <c r="B3487" s="1">
        <v>222.59</v>
      </c>
      <c r="C3487" s="1">
        <v>218.02707</v>
      </c>
      <c r="D3487" s="1">
        <v>0.0209282728057575</v>
      </c>
      <c r="E3487" s="2">
        <f t="shared" si="1"/>
        <v>0.03507501587</v>
      </c>
    </row>
    <row r="3488">
      <c r="A3488" s="3">
        <v>44888.25</v>
      </c>
      <c r="B3488" s="1">
        <v>211.43</v>
      </c>
      <c r="C3488" s="1">
        <v>217.25318</v>
      </c>
      <c r="D3488" s="1">
        <v>0.0268036582939774</v>
      </c>
      <c r="E3488" s="2">
        <f t="shared" si="1"/>
        <v>0.0357836346</v>
      </c>
    </row>
    <row r="3489">
      <c r="A3489" s="3">
        <v>44888.291666666664</v>
      </c>
      <c r="B3489" s="1">
        <v>207.18</v>
      </c>
      <c r="C3489" s="1">
        <v>218.90557</v>
      </c>
      <c r="D3489" s="1">
        <v>0.0535645118577841</v>
      </c>
      <c r="E3489" s="2">
        <f t="shared" si="1"/>
        <v>0.03791187428</v>
      </c>
    </row>
    <row r="3490">
      <c r="A3490" s="3">
        <v>44888.333333333336</v>
      </c>
      <c r="B3490" s="1">
        <v>205.2</v>
      </c>
      <c r="C3490" s="1">
        <v>221.8743</v>
      </c>
      <c r="D3490" s="1">
        <v>0.075152011747192</v>
      </c>
      <c r="E3490" s="2">
        <f t="shared" si="1"/>
        <v>0.04061037825</v>
      </c>
    </row>
    <row r="3491">
      <c r="A3491" s="3">
        <v>44888.375</v>
      </c>
      <c r="B3491" s="1">
        <v>204.81</v>
      </c>
      <c r="C3491" s="1">
        <v>226.28166</v>
      </c>
      <c r="D3491" s="1">
        <v>0.0948890864597687</v>
      </c>
      <c r="E3491" s="2">
        <f t="shared" si="1"/>
        <v>0.0433359816</v>
      </c>
    </row>
    <row r="3492">
      <c r="A3492" s="3">
        <v>44888.416666666664</v>
      </c>
      <c r="B3492" s="1">
        <v>207.96</v>
      </c>
      <c r="C3492" s="1">
        <v>230.90824</v>
      </c>
      <c r="D3492" s="1">
        <v>0.0993825079607379</v>
      </c>
      <c r="E3492" s="2">
        <f t="shared" si="1"/>
        <v>0.0449947218</v>
      </c>
    </row>
    <row r="3493">
      <c r="A3493" s="3">
        <v>44888.458333333336</v>
      </c>
      <c r="B3493" s="1">
        <v>215.23</v>
      </c>
      <c r="C3493" s="1">
        <v>235.76291</v>
      </c>
      <c r="D3493" s="1">
        <v>0.0870913495256739</v>
      </c>
      <c r="E3493" s="2">
        <f t="shared" si="1"/>
        <v>0.04740930771</v>
      </c>
    </row>
    <row r="3494">
      <c r="A3494" s="3">
        <v>44888.5</v>
      </c>
      <c r="B3494" s="1">
        <v>222.55</v>
      </c>
      <c r="C3494" s="1">
        <v>238.51096</v>
      </c>
      <c r="D3494" s="1">
        <v>0.0669191889546711</v>
      </c>
      <c r="E3494" s="2">
        <f t="shared" si="1"/>
        <v>0.04959924697</v>
      </c>
    </row>
    <row r="3495">
      <c r="A3495" s="3">
        <v>44888.541666666664</v>
      </c>
      <c r="B3495" s="1">
        <v>227.93</v>
      </c>
      <c r="C3495" s="1">
        <v>240.25702</v>
      </c>
      <c r="D3495" s="1">
        <v>0.0513076371296039</v>
      </c>
      <c r="E3495" s="2">
        <f t="shared" si="1"/>
        <v>0.05092543968</v>
      </c>
    </row>
    <row r="3496">
      <c r="A3496" s="3">
        <v>44888.583333333336</v>
      </c>
      <c r="B3496" s="1">
        <v>226.35</v>
      </c>
      <c r="C3496" s="1">
        <v>241.05557</v>
      </c>
      <c r="D3496" s="1">
        <v>0.0610048960909718</v>
      </c>
      <c r="E3496" s="2">
        <f t="shared" si="1"/>
        <v>0.05235758199</v>
      </c>
    </row>
    <row r="3497">
      <c r="A3497" s="3">
        <v>44888.625</v>
      </c>
      <c r="B3497" s="1">
        <v>224.76</v>
      </c>
      <c r="C3497" s="1">
        <v>241.17498</v>
      </c>
      <c r="D3497" s="1">
        <v>0.0680625328547762</v>
      </c>
      <c r="E3497" s="2">
        <f t="shared" si="1"/>
        <v>0.05378348709</v>
      </c>
    </row>
    <row r="3498">
      <c r="A3498" s="3">
        <v>44888.666666666664</v>
      </c>
      <c r="B3498" s="1">
        <v>221.83</v>
      </c>
      <c r="C3498" s="1">
        <v>240.75104</v>
      </c>
      <c r="D3498" s="1">
        <v>0.0785917269557796</v>
      </c>
      <c r="E3498" s="2">
        <f t="shared" si="1"/>
        <v>0.05650539837</v>
      </c>
    </row>
    <row r="3499">
      <c r="A3499" s="3">
        <v>44888.708333333336</v>
      </c>
      <c r="B3499" s="1">
        <v>216.2</v>
      </c>
      <c r="C3499" s="1">
        <v>240.81516</v>
      </c>
      <c r="D3499" s="1">
        <v>0.102215990056439</v>
      </c>
      <c r="E3499" s="2">
        <f t="shared" si="1"/>
        <v>0.06069756851</v>
      </c>
    </row>
    <row r="3500">
      <c r="A3500" s="3">
        <v>44888.75</v>
      </c>
      <c r="B3500" s="1">
        <v>214.21</v>
      </c>
      <c r="C3500" s="1">
        <v>241.05514</v>
      </c>
      <c r="D3500" s="1">
        <v>0.111365142431727</v>
      </c>
      <c r="E3500" s="2">
        <f t="shared" si="1"/>
        <v>0.06504094539</v>
      </c>
    </row>
    <row r="3501">
      <c r="A3501" s="3">
        <v>44888.791666666664</v>
      </c>
      <c r="B3501" s="1">
        <v>218.1</v>
      </c>
      <c r="C3501" s="1">
        <v>242.29461</v>
      </c>
      <c r="D3501" s="1">
        <v>0.0998561627103467</v>
      </c>
      <c r="E3501" s="2">
        <f t="shared" si="1"/>
        <v>0.0683177451</v>
      </c>
    </row>
    <row r="3502">
      <c r="A3502" s="3">
        <v>44888.833333333336</v>
      </c>
      <c r="B3502" s="1">
        <v>230.08</v>
      </c>
      <c r="C3502" s="1">
        <v>243.46437</v>
      </c>
      <c r="D3502" s="1">
        <v>0.0549746560451535</v>
      </c>
      <c r="E3502" s="2">
        <f t="shared" si="1"/>
        <v>0.06792075466</v>
      </c>
    </row>
    <row r="3503">
      <c r="A3503" s="3">
        <v>44888.875</v>
      </c>
      <c r="B3503" s="1">
        <v>239.26</v>
      </c>
      <c r="C3503" s="1">
        <v>244.47157</v>
      </c>
      <c r="D3503" s="1">
        <v>0.0213176935052203</v>
      </c>
      <c r="E3503" s="2">
        <f t="shared" si="1"/>
        <v>0.06405664187</v>
      </c>
    </row>
    <row r="3504">
      <c r="A3504" s="3">
        <v>44888.916666666664</v>
      </c>
      <c r="B3504" s="1">
        <v>233.2</v>
      </c>
      <c r="C3504" s="1">
        <v>245.01827</v>
      </c>
      <c r="D3504" s="1">
        <v>0.0482342398385231</v>
      </c>
      <c r="E3504" s="2">
        <f t="shared" si="1"/>
        <v>0.0626952047</v>
      </c>
    </row>
    <row r="3505">
      <c r="A3505" s="3">
        <v>44888.958333333336</v>
      </c>
      <c r="B3505" s="1">
        <v>233.17</v>
      </c>
      <c r="C3505" s="1">
        <v>244.5365</v>
      </c>
      <c r="D3505" s="1">
        <v>0.0464818135533959</v>
      </c>
      <c r="E3505" s="2">
        <f t="shared" si="1"/>
        <v>0.06082637407</v>
      </c>
    </row>
    <row r="3506">
      <c r="A3506" s="3">
        <v>44889.0</v>
      </c>
      <c r="B3506" s="1">
        <v>238.67</v>
      </c>
      <c r="C3506" s="1">
        <v>239.89951</v>
      </c>
      <c r="D3506" s="1">
        <v>0.00512510425719504</v>
      </c>
      <c r="E3506" s="2">
        <f t="shared" si="1"/>
        <v>0.06100151186</v>
      </c>
    </row>
    <row r="3507">
      <c r="A3507" s="3">
        <v>44889.041666666664</v>
      </c>
      <c r="B3507" s="1">
        <v>243.39</v>
      </c>
      <c r="C3507" s="1">
        <v>234.36125</v>
      </c>
      <c r="D3507" s="1">
        <v>0.0385249267957052</v>
      </c>
      <c r="E3507" s="2">
        <f t="shared" si="1"/>
        <v>0.06174342342</v>
      </c>
    </row>
    <row r="3508">
      <c r="A3508" s="3">
        <v>44889.083333333336</v>
      </c>
      <c r="B3508" s="1">
        <v>239.73</v>
      </c>
      <c r="C3508" s="1">
        <v>227.23847</v>
      </c>
      <c r="D3508" s="1">
        <v>0.0549710178914687</v>
      </c>
      <c r="E3508" s="2">
        <f t="shared" si="1"/>
        <v>0.06174856678</v>
      </c>
    </row>
    <row r="3509">
      <c r="A3509" s="3">
        <v>44889.125</v>
      </c>
      <c r="B3509" s="1">
        <v>232.73</v>
      </c>
      <c r="C3509" s="1">
        <v>219.13971</v>
      </c>
      <c r="D3509" s="1">
        <v>0.062016555557183</v>
      </c>
      <c r="E3509" s="2">
        <f t="shared" si="1"/>
        <v>0.06099691219</v>
      </c>
    </row>
    <row r="3510">
      <c r="A3510" s="3">
        <v>44889.166666666664</v>
      </c>
      <c r="B3510" s="1">
        <v>221.58</v>
      </c>
      <c r="C3510" s="1">
        <v>212.42418</v>
      </c>
      <c r="D3510" s="1">
        <v>0.0431015904121649</v>
      </c>
      <c r="E3510" s="2">
        <f t="shared" si="1"/>
        <v>0.06132842807</v>
      </c>
    </row>
    <row r="3511">
      <c r="A3511" s="3">
        <v>44889.208333333336</v>
      </c>
      <c r="B3511" s="1">
        <v>217.67</v>
      </c>
      <c r="C3511" s="1">
        <v>209.36367</v>
      </c>
      <c r="D3511" s="1">
        <v>0.039674170786173</v>
      </c>
      <c r="E3511" s="2">
        <f t="shared" si="1"/>
        <v>0.06210950715</v>
      </c>
    </row>
    <row r="3512">
      <c r="A3512" s="3">
        <v>44889.25</v>
      </c>
      <c r="B3512" s="1">
        <v>218.22</v>
      </c>
      <c r="C3512" s="1">
        <v>208.68035</v>
      </c>
      <c r="D3512" s="1">
        <v>0.0457141748132969</v>
      </c>
      <c r="E3512" s="2">
        <f t="shared" si="1"/>
        <v>0.06289744534</v>
      </c>
    </row>
    <row r="3513">
      <c r="A3513" s="3">
        <v>44889.291666666664</v>
      </c>
      <c r="B3513" s="1">
        <v>216.53</v>
      </c>
      <c r="C3513" s="1">
        <v>210.49663</v>
      </c>
      <c r="D3513" s="1">
        <v>0.028662549134397</v>
      </c>
      <c r="E3513" s="2">
        <f t="shared" si="1"/>
        <v>0.06185986356</v>
      </c>
    </row>
    <row r="3514">
      <c r="A3514" s="3">
        <v>44889.333333333336</v>
      </c>
      <c r="B3514" s="1">
        <v>215.74</v>
      </c>
      <c r="C3514" s="1">
        <v>213.6301</v>
      </c>
      <c r="D3514" s="1">
        <v>0.00987641722772217</v>
      </c>
      <c r="E3514" s="2">
        <f t="shared" si="1"/>
        <v>0.05914004712</v>
      </c>
    </row>
    <row r="3515">
      <c r="A3515" s="3">
        <v>44889.375</v>
      </c>
      <c r="B3515" s="1">
        <v>217.69</v>
      </c>
      <c r="C3515" s="1">
        <v>218.39339</v>
      </c>
      <c r="D3515" s="1">
        <v>0.00322074766090682</v>
      </c>
      <c r="E3515" s="2">
        <f t="shared" si="1"/>
        <v>0.05532053301</v>
      </c>
    </row>
    <row r="3516">
      <c r="A3516" s="3">
        <v>44889.416666666664</v>
      </c>
      <c r="B3516" s="1">
        <v>218.03</v>
      </c>
      <c r="C3516" s="1">
        <v>223.02528</v>
      </c>
      <c r="D3516" s="1">
        <v>0.0223978196552427</v>
      </c>
      <c r="E3516" s="2">
        <f t="shared" si="1"/>
        <v>0.05211283766</v>
      </c>
    </row>
    <row r="3517">
      <c r="A3517" s="3">
        <v>44889.458333333336</v>
      </c>
      <c r="B3517" s="1">
        <v>227.2</v>
      </c>
      <c r="C3517" s="1">
        <v>227.8729</v>
      </c>
      <c r="D3517" s="1">
        <v>0.00295296193623725</v>
      </c>
      <c r="E3517" s="2">
        <f t="shared" si="1"/>
        <v>0.04860707151</v>
      </c>
    </row>
    <row r="3518">
      <c r="A3518" s="3">
        <v>44889.5</v>
      </c>
      <c r="B3518" s="1">
        <v>228.09</v>
      </c>
      <c r="C3518" s="1">
        <v>230.66208</v>
      </c>
      <c r="D3518" s="1">
        <v>0.0111508575661851</v>
      </c>
      <c r="E3518" s="2">
        <f t="shared" si="1"/>
        <v>0.04628339104</v>
      </c>
    </row>
    <row r="3519">
      <c r="A3519" s="3">
        <v>44889.541666666664</v>
      </c>
      <c r="B3519" s="1">
        <v>231.37</v>
      </c>
      <c r="C3519" s="1">
        <v>232.26323</v>
      </c>
      <c r="D3519" s="1">
        <v>0.00384576585798788</v>
      </c>
      <c r="E3519" s="2">
        <f t="shared" si="1"/>
        <v>0.04430581307</v>
      </c>
    </row>
    <row r="3520">
      <c r="A3520" s="3">
        <v>44889.583333333336</v>
      </c>
      <c r="B3520" s="1">
        <v>230.14</v>
      </c>
      <c r="C3520" s="1">
        <v>233.03361</v>
      </c>
      <c r="D3520" s="1">
        <v>0.0124171358800991</v>
      </c>
      <c r="E3520" s="2">
        <f t="shared" si="1"/>
        <v>0.04228132306</v>
      </c>
    </row>
    <row r="3521">
      <c r="A3521" s="3">
        <v>44889.625</v>
      </c>
      <c r="B3521" s="1">
        <v>230.04</v>
      </c>
      <c r="C3521" s="1">
        <v>233.37731</v>
      </c>
      <c r="D3521" s="1">
        <v>0.0143000619897452</v>
      </c>
      <c r="E3521" s="2">
        <f t="shared" si="1"/>
        <v>0.0400412201</v>
      </c>
    </row>
    <row r="3522">
      <c r="A3522" s="3">
        <v>44889.666666666664</v>
      </c>
      <c r="B3522" s="1">
        <v>226.15</v>
      </c>
      <c r="C3522" s="1">
        <v>233.42116</v>
      </c>
      <c r="D3522" s="1">
        <v>0.0311503892791895</v>
      </c>
      <c r="E3522" s="2">
        <f t="shared" si="1"/>
        <v>0.0380644977</v>
      </c>
    </row>
    <row r="3523">
      <c r="A3523" s="3">
        <v>44889.708333333336</v>
      </c>
      <c r="B3523" s="1">
        <v>231.09</v>
      </c>
      <c r="C3523" s="1">
        <v>233.8014</v>
      </c>
      <c r="D3523" s="1">
        <v>0.0115970220879772</v>
      </c>
      <c r="E3523" s="2">
        <f t="shared" si="1"/>
        <v>0.03428870737</v>
      </c>
    </row>
    <row r="3524">
      <c r="A3524" s="3">
        <v>44889.75</v>
      </c>
      <c r="B3524" s="1">
        <v>231.76</v>
      </c>
      <c r="C3524" s="1">
        <v>234.45552</v>
      </c>
      <c r="D3524" s="1">
        <v>0.0114969355381354</v>
      </c>
      <c r="E3524" s="2">
        <f t="shared" si="1"/>
        <v>0.03012753208</v>
      </c>
    </row>
    <row r="3525">
      <c r="A3525" s="3">
        <v>44889.791666666664</v>
      </c>
      <c r="B3525" s="1">
        <v>232.23</v>
      </c>
      <c r="C3525" s="1">
        <v>236.10662</v>
      </c>
      <c r="D3525" s="1">
        <v>0.0164189381898737</v>
      </c>
      <c r="E3525" s="2">
        <f t="shared" si="1"/>
        <v>0.02665098106</v>
      </c>
    </row>
    <row r="3526">
      <c r="A3526" s="3">
        <v>44889.833333333336</v>
      </c>
      <c r="B3526" s="1">
        <v>237.87</v>
      </c>
      <c r="C3526" s="1">
        <v>237.84153</v>
      </c>
      <c r="D3526" s="1">
        <v>1.1970155086035E-4</v>
      </c>
      <c r="E3526" s="2">
        <f t="shared" si="1"/>
        <v>0.02436535796</v>
      </c>
    </row>
    <row r="3527">
      <c r="A3527" s="3">
        <v>44889.875</v>
      </c>
      <c r="B3527" s="1">
        <v>240.36</v>
      </c>
      <c r="C3527" s="1">
        <v>239.48013</v>
      </c>
      <c r="D3527" s="1">
        <v>0.00367408352417384</v>
      </c>
      <c r="E3527" s="2">
        <f t="shared" si="1"/>
        <v>0.02363020754</v>
      </c>
    </row>
    <row r="3528">
      <c r="A3528" s="3">
        <v>44889.916666666664</v>
      </c>
      <c r="B3528" s="1">
        <v>228.06</v>
      </c>
      <c r="C3528" s="1">
        <v>240.09393</v>
      </c>
      <c r="D3528" s="1">
        <v>0.0501217585967291</v>
      </c>
      <c r="E3528" s="2">
        <f t="shared" si="1"/>
        <v>0.02370885416</v>
      </c>
    </row>
    <row r="3529">
      <c r="A3529" s="3">
        <v>44889.958333333336</v>
      </c>
      <c r="B3529" s="1">
        <v>228.92</v>
      </c>
      <c r="C3529" s="1">
        <v>239.36179</v>
      </c>
      <c r="D3529" s="1">
        <v>0.0436234622075646</v>
      </c>
      <c r="E3529" s="2">
        <f t="shared" si="1"/>
        <v>0.02358975618</v>
      </c>
    </row>
    <row r="3530">
      <c r="A3530" s="3">
        <v>44890.0</v>
      </c>
      <c r="B3530" s="1">
        <v>230.74</v>
      </c>
      <c r="C3530" s="1">
        <v>236.59849</v>
      </c>
      <c r="D3530" s="1">
        <v>0.0247613161013833</v>
      </c>
      <c r="E3530" s="2">
        <f t="shared" si="1"/>
        <v>0.02440793168</v>
      </c>
    </row>
    <row r="3531">
      <c r="A3531" s="3">
        <v>44890.041666666664</v>
      </c>
      <c r="B3531" s="1">
        <v>236.44</v>
      </c>
      <c r="C3531" s="1">
        <v>234.07801</v>
      </c>
      <c r="D3531" s="1">
        <v>0.0100906103909546</v>
      </c>
      <c r="E3531" s="2">
        <f t="shared" si="1"/>
        <v>0.02322316849</v>
      </c>
    </row>
    <row r="3532">
      <c r="A3532" s="3">
        <v>44890.083333333336</v>
      </c>
      <c r="B3532" s="1">
        <v>240.25</v>
      </c>
      <c r="C3532" s="1">
        <v>229.56633</v>
      </c>
      <c r="D3532" s="1">
        <v>0.0465384884621364</v>
      </c>
      <c r="E3532" s="2">
        <f t="shared" si="1"/>
        <v>0.0228718131</v>
      </c>
    </row>
    <row r="3533">
      <c r="A3533" s="3">
        <v>44890.125</v>
      </c>
      <c r="B3533" s="1">
        <v>241.47</v>
      </c>
      <c r="C3533" s="1">
        <v>223.13965</v>
      </c>
      <c r="D3533" s="1">
        <v>0.0821474354737045</v>
      </c>
      <c r="E3533" s="2">
        <f t="shared" si="1"/>
        <v>0.02371059976</v>
      </c>
    </row>
    <row r="3534">
      <c r="A3534" s="3">
        <v>44890.166666666664</v>
      </c>
      <c r="B3534" s="1">
        <v>239.7</v>
      </c>
      <c r="C3534" s="1">
        <v>216.30083</v>
      </c>
      <c r="D3534" s="1">
        <v>0.108178826683189</v>
      </c>
      <c r="E3534" s="2">
        <f t="shared" si="1"/>
        <v>0.02642215127</v>
      </c>
    </row>
    <row r="3535">
      <c r="A3535" s="3">
        <v>44890.208333333336</v>
      </c>
      <c r="B3535" s="1">
        <v>232.49</v>
      </c>
      <c r="C3535" s="1">
        <v>210.92572</v>
      </c>
      <c r="D3535" s="1">
        <v>0.102236370225499</v>
      </c>
      <c r="E3535" s="2">
        <f t="shared" si="1"/>
        <v>0.02902890958</v>
      </c>
    </row>
    <row r="3536">
      <c r="A3536" s="3">
        <v>44890.25</v>
      </c>
      <c r="B3536" s="1">
        <v>221.77</v>
      </c>
      <c r="C3536" s="1">
        <v>207.14177</v>
      </c>
      <c r="D3536" s="1">
        <v>0.0706194120094658</v>
      </c>
      <c r="E3536" s="2">
        <f t="shared" si="1"/>
        <v>0.0300666278</v>
      </c>
    </row>
    <row r="3537">
      <c r="A3537" s="3">
        <v>44890.291666666664</v>
      </c>
      <c r="B3537" s="1">
        <v>218.17</v>
      </c>
      <c r="C3537" s="1">
        <v>205.30889</v>
      </c>
      <c r="D3537" s="1">
        <v>0.0626427331032767</v>
      </c>
      <c r="E3537" s="2">
        <f t="shared" si="1"/>
        <v>0.0314824688</v>
      </c>
    </row>
    <row r="3538">
      <c r="A3538" s="3">
        <v>44890.333333333336</v>
      </c>
      <c r="B3538" s="1">
        <v>217.58</v>
      </c>
      <c r="C3538" s="1">
        <v>205.6013</v>
      </c>
      <c r="D3538" s="1">
        <v>0.0582617911462622</v>
      </c>
      <c r="E3538" s="2">
        <f t="shared" si="1"/>
        <v>0.03349852605</v>
      </c>
    </row>
    <row r="3539">
      <c r="A3539" s="3">
        <v>44890.375</v>
      </c>
      <c r="B3539" s="1">
        <v>219.18</v>
      </c>
      <c r="C3539" s="1">
        <v>208.86049</v>
      </c>
      <c r="D3539" s="1">
        <v>0.0494086267824039</v>
      </c>
      <c r="E3539" s="2">
        <f t="shared" si="1"/>
        <v>0.03542302101</v>
      </c>
    </row>
    <row r="3540">
      <c r="A3540" s="3">
        <v>44890.416666666664</v>
      </c>
      <c r="B3540" s="1">
        <v>215.34</v>
      </c>
      <c r="C3540" s="1">
        <v>214.21196</v>
      </c>
      <c r="D3540" s="1">
        <v>0.00526599915336192</v>
      </c>
      <c r="E3540" s="2">
        <f t="shared" si="1"/>
        <v>0.03470919516</v>
      </c>
    </row>
    <row r="3541">
      <c r="A3541" s="3">
        <v>44890.458333333336</v>
      </c>
      <c r="B3541" s="1">
        <v>213.23</v>
      </c>
      <c r="C3541" s="1">
        <v>221.03745</v>
      </c>
      <c r="D3541" s="1">
        <v>0.0353218425203512</v>
      </c>
      <c r="E3541" s="2">
        <f t="shared" si="1"/>
        <v>0.03605789851</v>
      </c>
    </row>
    <row r="3542">
      <c r="A3542" s="3">
        <v>44890.5</v>
      </c>
      <c r="B3542" s="1">
        <v>213.95</v>
      </c>
      <c r="C3542" s="1">
        <v>226.36709</v>
      </c>
      <c r="D3542" s="1">
        <v>0.0548537775522051</v>
      </c>
      <c r="E3542" s="2">
        <f t="shared" si="1"/>
        <v>0.03787885351</v>
      </c>
    </row>
    <row r="3543">
      <c r="A3543" s="3">
        <v>44890.541666666664</v>
      </c>
      <c r="B3543" s="1">
        <v>220.41</v>
      </c>
      <c r="C3543" s="1">
        <v>229.51224</v>
      </c>
      <c r="D3543" s="1">
        <v>0.0396590613206511</v>
      </c>
      <c r="E3543" s="2">
        <f t="shared" si="1"/>
        <v>0.03937107416</v>
      </c>
    </row>
    <row r="3544">
      <c r="A3544" s="3">
        <v>44890.583333333336</v>
      </c>
      <c r="B3544" s="1">
        <v>225.89</v>
      </c>
      <c r="C3544" s="1">
        <v>230.45913</v>
      </c>
      <c r="D3544" s="1">
        <v>0.0198262051930856</v>
      </c>
      <c r="E3544" s="2">
        <f t="shared" si="1"/>
        <v>0.03967978538</v>
      </c>
    </row>
    <row r="3545">
      <c r="A3545" s="3">
        <v>44890.625</v>
      </c>
      <c r="B3545" s="1">
        <v>224.42</v>
      </c>
      <c r="C3545" s="1">
        <v>230.03176</v>
      </c>
      <c r="D3545" s="1">
        <v>0.024395587809266</v>
      </c>
      <c r="E3545" s="2">
        <f t="shared" si="1"/>
        <v>0.04010043229</v>
      </c>
    </row>
    <row r="3546">
      <c r="A3546" s="3">
        <v>44890.666666666664</v>
      </c>
      <c r="B3546" s="1">
        <v>222.23</v>
      </c>
      <c r="C3546" s="1">
        <v>228.95603</v>
      </c>
      <c r="D3546" s="1">
        <v>0.0293769506747649</v>
      </c>
      <c r="E3546" s="2">
        <f t="shared" si="1"/>
        <v>0.04002653901</v>
      </c>
    </row>
    <row r="3547">
      <c r="A3547" s="3">
        <v>44890.708333333336</v>
      </c>
      <c r="B3547" s="1">
        <v>220.05</v>
      </c>
      <c r="C3547" s="1">
        <v>228.4549</v>
      </c>
      <c r="D3547" s="1">
        <v>0.0367901936005749</v>
      </c>
      <c r="E3547" s="2">
        <f t="shared" si="1"/>
        <v>0.04107625449</v>
      </c>
    </row>
    <row r="3548">
      <c r="A3548" s="3">
        <v>44890.75</v>
      </c>
      <c r="B3548" s="1">
        <v>223.4</v>
      </c>
      <c r="C3548" s="1">
        <v>228.53758</v>
      </c>
      <c r="D3548" s="1">
        <v>0.0224802415427694</v>
      </c>
      <c r="E3548" s="2">
        <f t="shared" si="1"/>
        <v>0.04153389224</v>
      </c>
    </row>
    <row r="3549">
      <c r="A3549" s="3">
        <v>44890.791666666664</v>
      </c>
      <c r="B3549" s="1">
        <v>224.88</v>
      </c>
      <c r="C3549" s="1">
        <v>230.0985</v>
      </c>
      <c r="D3549" s="1">
        <v>0.0226794177276253</v>
      </c>
      <c r="E3549" s="2">
        <f t="shared" si="1"/>
        <v>0.04179474556</v>
      </c>
    </row>
    <row r="3550">
      <c r="A3550" s="3">
        <v>44890.833333333336</v>
      </c>
      <c r="B3550" s="1">
        <v>226.48</v>
      </c>
      <c r="C3550" s="1">
        <v>231.40808</v>
      </c>
      <c r="D3550" s="1">
        <v>0.0212960584608801</v>
      </c>
      <c r="E3550" s="2">
        <f t="shared" si="1"/>
        <v>0.04267709376</v>
      </c>
    </row>
    <row r="3551">
      <c r="A3551" s="3">
        <v>44890.875</v>
      </c>
      <c r="B3551" s="1">
        <v>225.78</v>
      </c>
      <c r="C3551" s="1">
        <v>232.54973</v>
      </c>
      <c r="D3551" s="1">
        <v>0.029110891678954</v>
      </c>
      <c r="E3551" s="2">
        <f t="shared" si="1"/>
        <v>0.04373696077</v>
      </c>
    </row>
    <row r="3552">
      <c r="A3552" s="3">
        <v>44890.916666666664</v>
      </c>
      <c r="B3552" s="1">
        <v>220.08</v>
      </c>
      <c r="C3552" s="1">
        <v>233.1395</v>
      </c>
      <c r="D3552" s="1">
        <v>0.0560158188552346</v>
      </c>
      <c r="E3552" s="2">
        <f t="shared" si="1"/>
        <v>0.04398254661</v>
      </c>
    </row>
    <row r="3553">
      <c r="A3553" s="3">
        <v>44890.958333333336</v>
      </c>
      <c r="B3553" s="1">
        <v>212.14</v>
      </c>
      <c r="C3553" s="1">
        <v>233.44089</v>
      </c>
      <c r="D3553" s="1">
        <v>0.0912474673995631</v>
      </c>
      <c r="E3553" s="2">
        <f t="shared" si="1"/>
        <v>0.04596688016</v>
      </c>
    </row>
    <row r="3554">
      <c r="A3554" s="3">
        <v>44891.0</v>
      </c>
      <c r="B3554" s="1">
        <v>218.24</v>
      </c>
      <c r="C3554" s="1">
        <v>218.34642</v>
      </c>
      <c r="D3554" s="1">
        <v>4.87390633654473E-4</v>
      </c>
      <c r="E3554" s="2">
        <f t="shared" si="1"/>
        <v>0.0449554666</v>
      </c>
    </row>
    <row r="3555">
      <c r="A3555" s="3">
        <v>44891.041666666664</v>
      </c>
      <c r="B3555" s="1">
        <v>224.51</v>
      </c>
      <c r="C3555" s="1">
        <v>216.44247</v>
      </c>
      <c r="D3555" s="1">
        <v>0.0372733225600317</v>
      </c>
      <c r="E3555" s="2">
        <f t="shared" si="1"/>
        <v>0.04608807961</v>
      </c>
    </row>
    <row r="3556">
      <c r="A3556" s="3">
        <v>44891.083333333336</v>
      </c>
      <c r="B3556" s="1">
        <v>219.54</v>
      </c>
      <c r="C3556" s="1">
        <v>211.43956</v>
      </c>
      <c r="D3556" s="1">
        <v>0.038310900760482</v>
      </c>
      <c r="E3556" s="2">
        <f t="shared" si="1"/>
        <v>0.04574526345</v>
      </c>
    </row>
    <row r="3557">
      <c r="A3557" s="3">
        <v>44891.125</v>
      </c>
      <c r="B3557" s="1">
        <v>215.32</v>
      </c>
      <c r="C3557" s="1">
        <v>204.68505</v>
      </c>
      <c r="D3557" s="1">
        <v>0.0519576295386497</v>
      </c>
      <c r="E3557" s="2">
        <f t="shared" si="1"/>
        <v>0.04448735487</v>
      </c>
    </row>
    <row r="3558">
      <c r="A3558" s="3">
        <v>44891.166666666664</v>
      </c>
      <c r="B3558" s="1">
        <v>209.1</v>
      </c>
      <c r="C3558" s="1">
        <v>196.41225</v>
      </c>
      <c r="D3558" s="1">
        <v>0.0645975492872771</v>
      </c>
      <c r="E3558" s="2">
        <f t="shared" si="1"/>
        <v>0.04267146831</v>
      </c>
    </row>
    <row r="3559">
      <c r="A3559" s="3">
        <v>44891.208333333336</v>
      </c>
      <c r="B3559" s="1">
        <v>204.01</v>
      </c>
      <c r="C3559" s="1">
        <v>188.39968</v>
      </c>
      <c r="D3559" s="1">
        <v>0.0828574655753131</v>
      </c>
      <c r="E3559" s="2">
        <f t="shared" si="1"/>
        <v>0.04186401395</v>
      </c>
    </row>
    <row r="3560">
      <c r="A3560" s="3">
        <v>44891.25</v>
      </c>
      <c r="B3560" s="1">
        <v>201.88</v>
      </c>
      <c r="C3560" s="1">
        <v>182.01123</v>
      </c>
      <c r="D3560" s="1">
        <v>0.109162330258413</v>
      </c>
      <c r="E3560" s="2">
        <f t="shared" si="1"/>
        <v>0.04346996888</v>
      </c>
    </row>
    <row r="3561">
      <c r="A3561" s="3">
        <v>44891.291666666664</v>
      </c>
      <c r="B3561" s="1">
        <v>194.67</v>
      </c>
      <c r="C3561" s="1">
        <v>178.62113</v>
      </c>
      <c r="D3561" s="1">
        <v>0.0898486646008789</v>
      </c>
      <c r="E3561" s="2">
        <f t="shared" si="1"/>
        <v>0.04460354936</v>
      </c>
    </row>
    <row r="3562">
      <c r="A3562" s="3">
        <v>44891.333333333336</v>
      </c>
      <c r="B3562" s="1">
        <v>197.36</v>
      </c>
      <c r="C3562" s="1">
        <v>178.90247</v>
      </c>
      <c r="D3562" s="1">
        <v>0.103170906472113</v>
      </c>
      <c r="E3562" s="2">
        <f t="shared" si="1"/>
        <v>0.0464747625</v>
      </c>
    </row>
    <row r="3563">
      <c r="A3563" s="3">
        <v>44891.375</v>
      </c>
      <c r="B3563" s="1">
        <v>197.22</v>
      </c>
      <c r="C3563" s="1">
        <v>182.80337</v>
      </c>
      <c r="D3563" s="1">
        <v>0.0788641369138873</v>
      </c>
      <c r="E3563" s="2">
        <f t="shared" si="1"/>
        <v>0.04770207542</v>
      </c>
    </row>
    <row r="3564">
      <c r="A3564" s="3">
        <v>44891.416666666664</v>
      </c>
      <c r="B3564" s="1">
        <v>199.25</v>
      </c>
      <c r="C3564" s="1">
        <v>190.94261</v>
      </c>
      <c r="D3564" s="1">
        <v>0.0435072611608273</v>
      </c>
      <c r="E3564" s="2">
        <f t="shared" si="1"/>
        <v>0.04929546134</v>
      </c>
    </row>
    <row r="3565">
      <c r="A3565" s="3">
        <v>44891.458333333336</v>
      </c>
      <c r="B3565" s="1">
        <v>200.03</v>
      </c>
      <c r="C3565" s="1">
        <v>200.23699</v>
      </c>
      <c r="D3565" s="1">
        <v>0.00103372508745756</v>
      </c>
      <c r="E3565" s="2">
        <f t="shared" si="1"/>
        <v>0.04786678978</v>
      </c>
    </row>
    <row r="3566">
      <c r="A3566" s="3">
        <v>44891.5</v>
      </c>
      <c r="B3566" s="1">
        <v>208.61</v>
      </c>
      <c r="C3566" s="1">
        <v>207.65538</v>
      </c>
      <c r="D3566" s="1">
        <v>0.00459713588927965</v>
      </c>
      <c r="E3566" s="2">
        <f t="shared" si="1"/>
        <v>0.04577276304</v>
      </c>
    </row>
    <row r="3567">
      <c r="A3567" s="3">
        <v>44891.541666666664</v>
      </c>
      <c r="B3567" s="1">
        <v>212.49</v>
      </c>
      <c r="C3567" s="1">
        <v>212.5126</v>
      </c>
      <c r="D3567" s="1">
        <v>1.06346635446476E-4</v>
      </c>
      <c r="E3567" s="2">
        <f t="shared" si="1"/>
        <v>0.04412473326</v>
      </c>
    </row>
    <row r="3568">
      <c r="A3568" s="3">
        <v>44891.583333333336</v>
      </c>
      <c r="B3568" s="1">
        <v>203.23</v>
      </c>
      <c r="C3568" s="1">
        <v>213.33536</v>
      </c>
      <c r="D3568" s="1">
        <v>0.0473684249999625</v>
      </c>
      <c r="E3568" s="2">
        <f t="shared" si="1"/>
        <v>0.04527232576</v>
      </c>
    </row>
    <row r="3569">
      <c r="A3569" s="3">
        <v>44891.625</v>
      </c>
      <c r="B3569" s="1">
        <v>189.67</v>
      </c>
      <c r="C3569" s="1">
        <v>212.17122</v>
      </c>
      <c r="D3569" s="1">
        <v>0.106052178047522</v>
      </c>
      <c r="E3569" s="2">
        <f t="shared" si="1"/>
        <v>0.04867468368</v>
      </c>
    </row>
    <row r="3570">
      <c r="A3570" s="3">
        <v>44891.666666666664</v>
      </c>
      <c r="B3570" s="1">
        <v>186.92</v>
      </c>
      <c r="C3570" s="1">
        <v>209.71312</v>
      </c>
      <c r="D3570" s="1">
        <v>0.108687143656057</v>
      </c>
      <c r="E3570" s="2">
        <f t="shared" si="1"/>
        <v>0.05197927506</v>
      </c>
    </row>
    <row r="3571">
      <c r="A3571" s="3">
        <v>44891.708333333336</v>
      </c>
      <c r="B3571" s="1">
        <v>181.63</v>
      </c>
      <c r="C3571" s="1">
        <v>207.66878</v>
      </c>
      <c r="D3571" s="1">
        <v>0.125386107627732</v>
      </c>
      <c r="E3571" s="2">
        <f t="shared" si="1"/>
        <v>0.05567077147</v>
      </c>
    </row>
    <row r="3572">
      <c r="A3572" s="3">
        <v>44891.75</v>
      </c>
      <c r="B3572" s="1">
        <v>186.77</v>
      </c>
      <c r="C3572" s="1">
        <v>207.07063</v>
      </c>
      <c r="D3572" s="1">
        <v>0.0980372252694647</v>
      </c>
      <c r="E3572" s="2">
        <f t="shared" si="1"/>
        <v>0.05881897913</v>
      </c>
    </row>
    <row r="3573">
      <c r="A3573" s="3">
        <v>44891.791666666664</v>
      </c>
      <c r="B3573" s="1">
        <v>198.88</v>
      </c>
      <c r="C3573" s="1">
        <v>208.27831</v>
      </c>
      <c r="D3573" s="1">
        <v>0.0451238057385812</v>
      </c>
      <c r="E3573" s="2">
        <f t="shared" si="1"/>
        <v>0.05975416196</v>
      </c>
    </row>
    <row r="3574">
      <c r="A3574" s="3">
        <v>44891.833333333336</v>
      </c>
      <c r="B3574" s="1">
        <v>213.0</v>
      </c>
      <c r="C3574" s="1">
        <v>210.65476</v>
      </c>
      <c r="D3574" s="1">
        <v>0.0111330975858318</v>
      </c>
      <c r="E3574" s="2">
        <f t="shared" si="1"/>
        <v>0.05933070526</v>
      </c>
    </row>
    <row r="3575">
      <c r="A3575" s="3">
        <v>44891.875</v>
      </c>
      <c r="B3575" s="1">
        <v>229.07</v>
      </c>
      <c r="C3575" s="1">
        <v>213.35891</v>
      </c>
      <c r="D3575" s="1">
        <v>0.0736369060003164</v>
      </c>
      <c r="E3575" s="2">
        <f t="shared" si="1"/>
        <v>0.06118595586</v>
      </c>
    </row>
    <row r="3576">
      <c r="A3576" s="3">
        <v>44891.916666666664</v>
      </c>
      <c r="B3576" s="1">
        <v>222.98</v>
      </c>
      <c r="C3576" s="1">
        <v>214.87586</v>
      </c>
      <c r="D3576" s="1">
        <v>0.0377154511446748</v>
      </c>
      <c r="E3576" s="2">
        <f t="shared" si="1"/>
        <v>0.06042344054</v>
      </c>
    </row>
    <row r="3577">
      <c r="A3577" s="3">
        <v>44891.958333333336</v>
      </c>
      <c r="B3577" s="1">
        <v>216.47</v>
      </c>
      <c r="C3577" s="1">
        <v>216.24233</v>
      </c>
      <c r="D3577" s="1">
        <v>0.00105284659113684</v>
      </c>
      <c r="E3577" s="2">
        <f t="shared" si="1"/>
        <v>0.05666533133</v>
      </c>
    </row>
    <row r="3578">
      <c r="A3578" s="3">
        <v>44892.0</v>
      </c>
      <c r="B3578" s="1">
        <v>215.22</v>
      </c>
      <c r="C3578" s="1">
        <v>223.75038</v>
      </c>
      <c r="D3578" s="1">
        <v>0.0381245386041355</v>
      </c>
      <c r="E3578" s="2">
        <f t="shared" si="1"/>
        <v>0.05823354583</v>
      </c>
    </row>
    <row r="3579">
      <c r="A3579" s="3">
        <v>44892.041666666664</v>
      </c>
      <c r="B3579" s="1">
        <v>219.75</v>
      </c>
      <c r="C3579" s="1">
        <v>220.62311</v>
      </c>
      <c r="D3579" s="1">
        <v>0.0039574729954627</v>
      </c>
      <c r="E3579" s="2">
        <f t="shared" si="1"/>
        <v>0.05684538544</v>
      </c>
    </row>
    <row r="3580">
      <c r="A3580" s="3">
        <v>44892.083333333336</v>
      </c>
      <c r="B3580" s="1">
        <v>225.77</v>
      </c>
      <c r="C3580" s="1">
        <v>216.15967</v>
      </c>
      <c r="D3580" s="1">
        <v>0.0444594035510879</v>
      </c>
      <c r="E3580" s="2">
        <f t="shared" si="1"/>
        <v>0.05710157305</v>
      </c>
    </row>
    <row r="3581">
      <c r="A3581" s="3">
        <v>44892.125</v>
      </c>
      <c r="B3581" s="1">
        <v>229.79</v>
      </c>
      <c r="C3581" s="1">
        <v>210.97002</v>
      </c>
      <c r="D3581" s="1">
        <v>0.089206892998351</v>
      </c>
      <c r="E3581" s="2">
        <f t="shared" si="1"/>
        <v>0.0586536257</v>
      </c>
    </row>
    <row r="3582">
      <c r="A3582" s="3">
        <v>44892.166666666664</v>
      </c>
      <c r="B3582" s="1">
        <v>224.88</v>
      </c>
      <c r="C3582" s="1">
        <v>206.30694</v>
      </c>
      <c r="D3582" s="1">
        <v>0.0900263461810833</v>
      </c>
      <c r="E3582" s="2">
        <f t="shared" si="1"/>
        <v>0.0597131589</v>
      </c>
    </row>
    <row r="3583">
      <c r="A3583" s="3">
        <v>44892.208333333336</v>
      </c>
      <c r="B3583" s="1">
        <v>217.77</v>
      </c>
      <c r="C3583" s="1">
        <v>203.65715</v>
      </c>
      <c r="D3583" s="1">
        <v>0.0692971005437324</v>
      </c>
      <c r="E3583" s="2">
        <f t="shared" si="1"/>
        <v>0.05914814369</v>
      </c>
    </row>
    <row r="3584">
      <c r="A3584" s="3">
        <v>44892.25</v>
      </c>
      <c r="B3584" s="1">
        <v>209.67</v>
      </c>
      <c r="C3584" s="1">
        <v>202.3748</v>
      </c>
      <c r="D3584" s="1">
        <v>0.0360479664464152</v>
      </c>
      <c r="E3584" s="2">
        <f t="shared" si="1"/>
        <v>0.05610171186</v>
      </c>
    </row>
    <row r="3585">
      <c r="A3585" s="3">
        <v>44892.291666666664</v>
      </c>
      <c r="B3585" s="1">
        <v>209.24</v>
      </c>
      <c r="C3585" s="1">
        <v>202.51929</v>
      </c>
      <c r="D3585" s="1">
        <v>0.0331855301290064</v>
      </c>
      <c r="E3585" s="2">
        <f t="shared" si="1"/>
        <v>0.05374074793</v>
      </c>
    </row>
    <row r="3586">
      <c r="A3586" s="3">
        <v>44892.333333333336</v>
      </c>
      <c r="B3586" s="1">
        <v>213.25</v>
      </c>
      <c r="C3586" s="1">
        <v>203.48066</v>
      </c>
      <c r="D3586" s="1">
        <v>0.0480111475950589</v>
      </c>
      <c r="E3586" s="2">
        <f t="shared" si="1"/>
        <v>0.05144242464</v>
      </c>
    </row>
    <row r="3587">
      <c r="A3587" s="3">
        <v>44892.375</v>
      </c>
      <c r="B3587" s="1">
        <v>209.58</v>
      </c>
      <c r="C3587" s="1">
        <v>206.32382</v>
      </c>
      <c r="D3587" s="1">
        <v>0.0157818908160967</v>
      </c>
      <c r="E3587" s="2">
        <f t="shared" si="1"/>
        <v>0.04881399772</v>
      </c>
    </row>
    <row r="3588">
      <c r="A3588" s="3">
        <v>44892.416666666664</v>
      </c>
      <c r="B3588" s="1">
        <v>209.39</v>
      </c>
      <c r="C3588" s="1">
        <v>209.89986</v>
      </c>
      <c r="D3588" s="1">
        <v>0.00242906307798396</v>
      </c>
      <c r="E3588" s="2">
        <f t="shared" si="1"/>
        <v>0.04710240613</v>
      </c>
    </row>
    <row r="3589">
      <c r="A3589" s="3">
        <v>44892.458333333336</v>
      </c>
      <c r="B3589" s="1">
        <v>215.37</v>
      </c>
      <c r="C3589" s="1">
        <v>214.53404</v>
      </c>
      <c r="D3589" s="1">
        <v>0.00389663104279395</v>
      </c>
      <c r="E3589" s="2">
        <f t="shared" si="1"/>
        <v>0.04722169388</v>
      </c>
    </row>
    <row r="3590">
      <c r="A3590" s="3">
        <v>44892.5</v>
      </c>
      <c r="B3590" s="1">
        <v>218.91</v>
      </c>
      <c r="C3590" s="1">
        <v>218.01293</v>
      </c>
      <c r="D3590" s="1">
        <v>0.00411475594589726</v>
      </c>
      <c r="E3590" s="2">
        <f t="shared" si="1"/>
        <v>0.04720159472</v>
      </c>
    </row>
    <row r="3591">
      <c r="A3591" s="3">
        <v>44892.541666666664</v>
      </c>
      <c r="B3591" s="1">
        <v>220.62</v>
      </c>
      <c r="C3591" s="1">
        <v>220.32491</v>
      </c>
      <c r="D3591" s="1">
        <v>0.00133934015904064</v>
      </c>
      <c r="E3591" s="2">
        <f t="shared" si="1"/>
        <v>0.04725296945</v>
      </c>
    </row>
    <row r="3592">
      <c r="A3592" s="3">
        <v>44892.583333333336</v>
      </c>
      <c r="B3592" s="1">
        <v>221.3</v>
      </c>
      <c r="C3592" s="1">
        <v>221.2215</v>
      </c>
      <c r="D3592" s="1">
        <v>3.54847969117014E-4</v>
      </c>
      <c r="E3592" s="2">
        <f t="shared" si="1"/>
        <v>0.0452940704</v>
      </c>
    </row>
    <row r="3593">
      <c r="A3593" s="3">
        <v>44892.625</v>
      </c>
      <c r="B3593" s="1">
        <v>224.87</v>
      </c>
      <c r="C3593" s="1">
        <v>221.36143</v>
      </c>
      <c r="D3593" s="1">
        <v>0.0158499608536138</v>
      </c>
      <c r="E3593" s="2">
        <f t="shared" si="1"/>
        <v>0.04153564469</v>
      </c>
    </row>
    <row r="3594">
      <c r="A3594" s="3">
        <v>44892.666666666664</v>
      </c>
      <c r="B3594" s="1">
        <v>232.41</v>
      </c>
      <c r="C3594" s="1">
        <v>221.27352</v>
      </c>
      <c r="D3594" s="1">
        <v>0.0503290226503379</v>
      </c>
      <c r="E3594" s="2">
        <f t="shared" si="1"/>
        <v>0.03910405631</v>
      </c>
    </row>
    <row r="3595">
      <c r="A3595" s="3">
        <v>44892.708333333336</v>
      </c>
      <c r="B3595" s="1">
        <v>240.45</v>
      </c>
      <c r="C3595" s="1">
        <v>221.6783</v>
      </c>
      <c r="D3595" s="1">
        <v>0.0846799167983513</v>
      </c>
      <c r="E3595" s="2">
        <f t="shared" si="1"/>
        <v>0.03740796503</v>
      </c>
    </row>
    <row r="3596">
      <c r="A3596" s="3">
        <v>44892.75</v>
      </c>
      <c r="B3596" s="1">
        <v>245.35</v>
      </c>
      <c r="C3596" s="1">
        <v>222.45085</v>
      </c>
      <c r="D3596" s="1">
        <v>0.10294026747931</v>
      </c>
      <c r="E3596" s="2">
        <f t="shared" si="1"/>
        <v>0.03761225845</v>
      </c>
    </row>
    <row r="3597">
      <c r="A3597" s="3">
        <v>44892.791666666664</v>
      </c>
      <c r="B3597" s="1">
        <v>246.06</v>
      </c>
      <c r="C3597" s="1">
        <v>224.38855</v>
      </c>
      <c r="D3597" s="1">
        <v>0.0965800171176291</v>
      </c>
      <c r="E3597" s="2">
        <f t="shared" si="1"/>
        <v>0.03975626726</v>
      </c>
    </row>
    <row r="3598">
      <c r="A3598" s="3">
        <v>44892.833333333336</v>
      </c>
      <c r="B3598" s="1">
        <v>245.47</v>
      </c>
      <c r="C3598" s="1">
        <v>226.53905</v>
      </c>
      <c r="D3598" s="1">
        <v>0.0835659459152847</v>
      </c>
      <c r="E3598" s="2">
        <f t="shared" si="1"/>
        <v>0.04277430261</v>
      </c>
    </row>
    <row r="3599">
      <c r="A3599" s="3">
        <v>44892.875</v>
      </c>
      <c r="B3599" s="1">
        <v>238.91</v>
      </c>
      <c r="C3599" s="1">
        <v>228.3211</v>
      </c>
      <c r="D3599" s="1">
        <v>0.0463772292617721</v>
      </c>
      <c r="E3599" s="2">
        <f t="shared" si="1"/>
        <v>0.04163848274</v>
      </c>
    </row>
    <row r="3600">
      <c r="A3600" s="3">
        <v>44892.916666666664</v>
      </c>
      <c r="B3600" s="1">
        <v>233.05</v>
      </c>
      <c r="C3600" s="1">
        <v>228.71366</v>
      </c>
      <c r="D3600" s="1">
        <v>0.0189596895961527</v>
      </c>
      <c r="E3600" s="2">
        <f t="shared" si="1"/>
        <v>0.04085699268</v>
      </c>
    </row>
    <row r="3601">
      <c r="A3601" s="3">
        <v>44892.958333333336</v>
      </c>
      <c r="B3601" s="1">
        <v>224.05</v>
      </c>
      <c r="C3601" s="1">
        <v>228.32124</v>
      </c>
      <c r="D3601" s="1">
        <v>0.0187071513802219</v>
      </c>
      <c r="E3601" s="2">
        <f t="shared" si="1"/>
        <v>0.04159258871</v>
      </c>
    </row>
    <row r="3602">
      <c r="A3602" s="3">
        <v>44893.0</v>
      </c>
      <c r="B3602" s="1">
        <v>229.72</v>
      </c>
      <c r="C3602" s="1">
        <v>227.33826</v>
      </c>
      <c r="D3602" s="1">
        <v>0.0104766351251215</v>
      </c>
      <c r="E3602" s="2">
        <f t="shared" si="1"/>
        <v>0.04044059273</v>
      </c>
    </row>
    <row r="3603">
      <c r="A3603" s="3">
        <v>44893.041666666664</v>
      </c>
      <c r="B3603" s="1">
        <v>237.39</v>
      </c>
      <c r="C3603" s="1">
        <v>224.29789</v>
      </c>
      <c r="D3603" s="1">
        <v>0.0583692962960997</v>
      </c>
      <c r="E3603" s="2">
        <f t="shared" si="1"/>
        <v>0.04270775204</v>
      </c>
    </row>
    <row r="3604">
      <c r="A3604" s="3">
        <v>44893.083333333336</v>
      </c>
      <c r="B3604" s="1">
        <v>237.0</v>
      </c>
      <c r="C3604" s="1">
        <v>219.04751</v>
      </c>
      <c r="D3604" s="1">
        <v>0.0819570603655801</v>
      </c>
      <c r="E3604" s="2">
        <f t="shared" si="1"/>
        <v>0.04427015441</v>
      </c>
    </row>
    <row r="3605">
      <c r="A3605" s="3">
        <v>44893.125</v>
      </c>
      <c r="B3605" s="1">
        <v>230.65</v>
      </c>
      <c r="C3605" s="1">
        <v>212.29563</v>
      </c>
      <c r="D3605" s="1">
        <v>0.086456654807261</v>
      </c>
      <c r="E3605" s="2">
        <f t="shared" si="1"/>
        <v>0.04415556115</v>
      </c>
    </row>
    <row r="3606">
      <c r="A3606" s="3">
        <v>44893.166666666664</v>
      </c>
      <c r="B3606" s="1">
        <v>221.23</v>
      </c>
      <c r="C3606" s="1">
        <v>205.15746</v>
      </c>
      <c r="D3606" s="1">
        <v>0.0783424594942831</v>
      </c>
      <c r="E3606" s="2">
        <f t="shared" si="1"/>
        <v>0.04366873254</v>
      </c>
    </row>
    <row r="3607">
      <c r="A3607" s="3">
        <v>44893.208333333336</v>
      </c>
      <c r="B3607" s="1">
        <v>209.95</v>
      </c>
      <c r="C3607" s="1">
        <v>199.59096</v>
      </c>
      <c r="D3607" s="1">
        <v>0.0519013486382348</v>
      </c>
      <c r="E3607" s="2">
        <f t="shared" si="1"/>
        <v>0.04294390954</v>
      </c>
    </row>
    <row r="3608">
      <c r="A3608" s="3">
        <v>44893.25</v>
      </c>
      <c r="B3608" s="1">
        <v>203.04</v>
      </c>
      <c r="C3608" s="1">
        <v>195.89309</v>
      </c>
      <c r="D3608" s="1">
        <v>0.0364837269145123</v>
      </c>
      <c r="E3608" s="2">
        <f t="shared" si="1"/>
        <v>0.04296206623</v>
      </c>
    </row>
    <row r="3609">
      <c r="A3609" s="3">
        <v>44893.291666666664</v>
      </c>
      <c r="B3609" s="1">
        <v>199.19</v>
      </c>
      <c r="C3609" s="1">
        <v>194.84888</v>
      </c>
      <c r="D3609" s="1">
        <v>0.0222794198252511</v>
      </c>
      <c r="E3609" s="2">
        <f t="shared" si="1"/>
        <v>0.04250764496</v>
      </c>
    </row>
    <row r="3610">
      <c r="A3610" s="3">
        <v>44893.333333333336</v>
      </c>
      <c r="B3610" s="1">
        <v>198.94</v>
      </c>
      <c r="C3610" s="1">
        <v>196.0651</v>
      </c>
      <c r="D3610" s="1">
        <v>0.0146629869364817</v>
      </c>
      <c r="E3610" s="2">
        <f t="shared" si="1"/>
        <v>0.04111813827</v>
      </c>
    </row>
    <row r="3611">
      <c r="A3611" s="3">
        <v>44893.375</v>
      </c>
      <c r="B3611" s="1">
        <v>198.59</v>
      </c>
      <c r="C3611" s="1">
        <v>200.1844</v>
      </c>
      <c r="D3611" s="1">
        <v>0.00796465658662716</v>
      </c>
      <c r="E3611" s="2">
        <f t="shared" si="1"/>
        <v>0.04079242018</v>
      </c>
    </row>
    <row r="3612">
      <c r="A3612" s="3">
        <v>44893.416666666664</v>
      </c>
      <c r="B3612" s="1">
        <v>197.73</v>
      </c>
      <c r="C3612" s="1">
        <v>206.62576</v>
      </c>
      <c r="D3612" s="1">
        <v>0.0430525216216991</v>
      </c>
      <c r="E3612" s="2">
        <f t="shared" si="1"/>
        <v>0.04248506428</v>
      </c>
    </row>
    <row r="3613">
      <c r="A3613" s="3">
        <v>44893.458333333336</v>
      </c>
      <c r="B3613" s="1">
        <v>204.96</v>
      </c>
      <c r="C3613" s="1">
        <v>213.94734</v>
      </c>
      <c r="D3613" s="1">
        <v>0.0420072528127715</v>
      </c>
      <c r="E3613" s="2">
        <f t="shared" si="1"/>
        <v>0.04407300686</v>
      </c>
    </row>
    <row r="3614">
      <c r="A3614" s="3">
        <v>44893.5</v>
      </c>
      <c r="B3614" s="1">
        <v>215.88</v>
      </c>
      <c r="C3614" s="1">
        <v>219.27704</v>
      </c>
      <c r="D3614" s="1">
        <v>0.0154920004392616</v>
      </c>
      <c r="E3614" s="2">
        <f t="shared" si="1"/>
        <v>0.04454705871</v>
      </c>
    </row>
    <row r="3615">
      <c r="A3615" s="3">
        <v>44893.541666666664</v>
      </c>
      <c r="B3615" s="1">
        <v>219.88</v>
      </c>
      <c r="C3615" s="1">
        <v>222.15272</v>
      </c>
      <c r="D3615" s="1">
        <v>0.0102304396723118</v>
      </c>
      <c r="E3615" s="2">
        <f t="shared" si="1"/>
        <v>0.04491752119</v>
      </c>
    </row>
    <row r="3616">
      <c r="A3616" s="3">
        <v>44893.583333333336</v>
      </c>
      <c r="B3616" s="1">
        <v>217.24</v>
      </c>
      <c r="C3616" s="1">
        <v>222.43067</v>
      </c>
      <c r="D3616" s="1">
        <v>0.0233361253643662</v>
      </c>
      <c r="E3616" s="2">
        <f t="shared" si="1"/>
        <v>0.04587507441</v>
      </c>
    </row>
    <row r="3617">
      <c r="A3617" s="3">
        <v>44893.625</v>
      </c>
      <c r="B3617" s="1">
        <v>219.45</v>
      </c>
      <c r="C3617" s="1">
        <v>221.44772</v>
      </c>
      <c r="D3617" s="1">
        <v>0.00902118116185624</v>
      </c>
      <c r="E3617" s="2">
        <f t="shared" si="1"/>
        <v>0.04559054193</v>
      </c>
    </row>
    <row r="3618">
      <c r="A3618" s="3">
        <v>44893.666666666664</v>
      </c>
      <c r="B3618" s="1">
        <v>217.8</v>
      </c>
      <c r="C3618" s="1">
        <v>219.7893</v>
      </c>
      <c r="D3618" s="1">
        <v>0.00905094106037002</v>
      </c>
      <c r="E3618" s="2">
        <f t="shared" si="1"/>
        <v>0.04387062186</v>
      </c>
    </row>
    <row r="3619">
      <c r="A3619" s="3">
        <v>44893.708333333336</v>
      </c>
      <c r="B3619" s="1">
        <v>215.92</v>
      </c>
      <c r="C3619" s="1">
        <v>218.62049</v>
      </c>
      <c r="D3619" s="1">
        <v>0.0123524103344567</v>
      </c>
      <c r="E3619" s="2">
        <f t="shared" si="1"/>
        <v>0.04085697576</v>
      </c>
    </row>
    <row r="3620">
      <c r="A3620" s="3">
        <v>44893.75</v>
      </c>
      <c r="B3620" s="1">
        <v>217.21</v>
      </c>
      <c r="C3620" s="1">
        <v>218.22939</v>
      </c>
      <c r="D3620" s="1">
        <v>0.00467118567302042</v>
      </c>
      <c r="E3620" s="2">
        <f t="shared" si="1"/>
        <v>0.03676243068</v>
      </c>
    </row>
    <row r="3621">
      <c r="A3621" s="3">
        <v>44893.791666666664</v>
      </c>
      <c r="B3621" s="1">
        <v>220.4</v>
      </c>
      <c r="C3621" s="1">
        <v>219.37575</v>
      </c>
      <c r="D3621" s="1">
        <v>0.00466892990679231</v>
      </c>
      <c r="E3621" s="2">
        <f t="shared" si="1"/>
        <v>0.03293280205</v>
      </c>
    </row>
    <row r="3622">
      <c r="A3622" s="3">
        <v>44893.833333333336</v>
      </c>
      <c r="B3622" s="1">
        <v>223.12</v>
      </c>
      <c r="C3622" s="1">
        <v>220.97139</v>
      </c>
      <c r="D3622" s="1">
        <v>0.00972347596673031</v>
      </c>
      <c r="E3622" s="2">
        <f t="shared" si="1"/>
        <v>0.02985603247</v>
      </c>
    </row>
    <row r="3623">
      <c r="A3623" s="3">
        <v>44893.875</v>
      </c>
      <c r="B3623" s="1">
        <v>232.49</v>
      </c>
      <c r="C3623" s="1">
        <v>222.90102</v>
      </c>
      <c r="D3623" s="1">
        <v>0.0430190045788037</v>
      </c>
      <c r="E3623" s="2">
        <f t="shared" si="1"/>
        <v>0.02971610644</v>
      </c>
    </row>
    <row r="3624">
      <c r="A3624" s="3">
        <v>44893.916666666664</v>
      </c>
      <c r="B3624" s="1">
        <v>225.27</v>
      </c>
      <c r="C3624" s="1">
        <v>224.04884</v>
      </c>
      <c r="D3624" s="1">
        <v>0.00545041875691031</v>
      </c>
      <c r="E3624" s="2">
        <f t="shared" si="1"/>
        <v>0.02915322015</v>
      </c>
    </row>
    <row r="3625">
      <c r="A3625" s="3">
        <v>44893.958333333336</v>
      </c>
      <c r="B3625" s="1">
        <v>217.17</v>
      </c>
      <c r="C3625" s="1">
        <v>224.74447</v>
      </c>
      <c r="D3625" s="1">
        <v>0.0337025867644263</v>
      </c>
      <c r="E3625" s="2">
        <f t="shared" si="1"/>
        <v>0.02977802996</v>
      </c>
    </row>
    <row r="3626">
      <c r="A3626" s="3">
        <v>44894.0</v>
      </c>
      <c r="B3626" s="1">
        <v>219.74</v>
      </c>
      <c r="C3626" s="1">
        <v>229.13841</v>
      </c>
      <c r="D3626" s="1">
        <v>0.0410163010208545</v>
      </c>
      <c r="E3626" s="2">
        <f t="shared" si="1"/>
        <v>0.03105051604</v>
      </c>
    </row>
    <row r="3627">
      <c r="A3627" s="3">
        <v>44894.041666666664</v>
      </c>
      <c r="B3627" s="1">
        <v>231.04</v>
      </c>
      <c r="C3627" s="1">
        <v>222.57202</v>
      </c>
      <c r="D3627" s="1">
        <v>0.0380460221370142</v>
      </c>
      <c r="E3627" s="2">
        <f t="shared" si="1"/>
        <v>0.03020371295</v>
      </c>
    </row>
    <row r="3628">
      <c r="A3628" s="3">
        <v>44894.083333333336</v>
      </c>
      <c r="B3628" s="1">
        <v>226.15</v>
      </c>
      <c r="C3628" s="1">
        <v>214.25835</v>
      </c>
      <c r="D3628" s="1">
        <v>0.0555014542023683</v>
      </c>
      <c r="E3628" s="2">
        <f t="shared" si="1"/>
        <v>0.02910139603</v>
      </c>
    </row>
    <row r="3629">
      <c r="A3629" s="3">
        <v>44894.125</v>
      </c>
      <c r="B3629" s="1">
        <v>222.49</v>
      </c>
      <c r="C3629" s="1">
        <v>205.77318</v>
      </c>
      <c r="D3629" s="1">
        <v>0.0812390613781641</v>
      </c>
      <c r="E3629" s="2">
        <f t="shared" si="1"/>
        <v>0.0288839963</v>
      </c>
    </row>
    <row r="3630">
      <c r="A3630" s="3">
        <v>44894.166666666664</v>
      </c>
      <c r="B3630" s="1">
        <v>210.48</v>
      </c>
      <c r="C3630" s="1">
        <v>198.71546</v>
      </c>
      <c r="D3630" s="1">
        <v>0.0592029427403382</v>
      </c>
      <c r="E3630" s="2">
        <f t="shared" si="1"/>
        <v>0.02808651644</v>
      </c>
    </row>
    <row r="3631">
      <c r="A3631" s="3">
        <v>44894.208333333336</v>
      </c>
      <c r="B3631" s="1">
        <v>197.17</v>
      </c>
      <c r="C3631" s="1">
        <v>195.37259</v>
      </c>
      <c r="D3631" s="1">
        <v>0.00919990874871436</v>
      </c>
      <c r="E3631" s="2">
        <f t="shared" si="1"/>
        <v>0.02630728978</v>
      </c>
    </row>
    <row r="3632">
      <c r="A3632" s="3">
        <v>44894.25</v>
      </c>
      <c r="B3632" s="1">
        <v>192.93</v>
      </c>
      <c r="C3632" s="1">
        <v>194.69067</v>
      </c>
      <c r="D3632" s="1">
        <v>0.00904342257387066</v>
      </c>
      <c r="E3632" s="2">
        <f t="shared" si="1"/>
        <v>0.02516394376</v>
      </c>
    </row>
    <row r="3633">
      <c r="A3633" s="3">
        <v>44894.291666666664</v>
      </c>
      <c r="B3633" s="1">
        <v>192.06</v>
      </c>
      <c r="C3633" s="1">
        <v>196.96771</v>
      </c>
      <c r="D3633" s="1">
        <v>0.0249163175019906</v>
      </c>
      <c r="E3633" s="2">
        <f t="shared" si="1"/>
        <v>0.0252738145</v>
      </c>
    </row>
    <row r="3634">
      <c r="A3634" s="3">
        <v>44894.333333333336</v>
      </c>
      <c r="B3634" s="1">
        <v>200.85</v>
      </c>
      <c r="C3634" s="1">
        <v>200.80135</v>
      </c>
      <c r="D3634" s="1">
        <v>2.42279247624484E-4</v>
      </c>
      <c r="E3634" s="2">
        <f t="shared" si="1"/>
        <v>0.02467295168</v>
      </c>
    </row>
    <row r="3635">
      <c r="A3635" s="3">
        <v>44894.375</v>
      </c>
      <c r="B3635" s="1">
        <v>201.89</v>
      </c>
      <c r="C3635" s="1">
        <v>206.42122</v>
      </c>
      <c r="D3635" s="1">
        <v>0.0219513284535379</v>
      </c>
      <c r="E3635" s="2">
        <f t="shared" si="1"/>
        <v>0.02525572967</v>
      </c>
    </row>
    <row r="3636">
      <c r="A3636" s="3">
        <v>44894.416666666664</v>
      </c>
      <c r="B3636" s="1">
        <v>207.53</v>
      </c>
      <c r="C3636" s="1">
        <v>211.70532</v>
      </c>
      <c r="D3636" s="1">
        <v>0.0197223196847391</v>
      </c>
      <c r="E3636" s="2">
        <f t="shared" si="1"/>
        <v>0.02428363792</v>
      </c>
    </row>
    <row r="3637">
      <c r="A3637" s="3">
        <v>44894.458333333336</v>
      </c>
      <c r="B3637" s="1">
        <v>213.89</v>
      </c>
      <c r="C3637" s="1">
        <v>216.91476</v>
      </c>
      <c r="D3637" s="1">
        <v>0.0139444637146868</v>
      </c>
      <c r="E3637" s="2">
        <f t="shared" si="1"/>
        <v>0.02311435505</v>
      </c>
    </row>
    <row r="3638">
      <c r="A3638" s="3">
        <v>44894.5</v>
      </c>
      <c r="B3638" s="1">
        <v>226.24</v>
      </c>
      <c r="C3638" s="1">
        <v>219.86686</v>
      </c>
      <c r="D3638" s="1">
        <v>0.0289863601999865</v>
      </c>
      <c r="E3638" s="2">
        <f t="shared" si="1"/>
        <v>0.02367662004</v>
      </c>
    </row>
    <row r="3639">
      <c r="A3639" s="3">
        <v>44894.541666666664</v>
      </c>
      <c r="B3639" s="1">
        <v>230.24</v>
      </c>
      <c r="C3639" s="1">
        <v>221.47275</v>
      </c>
      <c r="D3639" s="1">
        <v>0.0395861341858084</v>
      </c>
      <c r="E3639" s="2">
        <f t="shared" si="1"/>
        <v>0.02489977397</v>
      </c>
    </row>
    <row r="3640">
      <c r="A3640" s="3">
        <v>44894.583333333336</v>
      </c>
      <c r="B3640" s="1">
        <v>239.5</v>
      </c>
      <c r="C3640" s="1">
        <v>222.20814</v>
      </c>
      <c r="D3640" s="1">
        <v>0.0778183013457563</v>
      </c>
      <c r="E3640" s="2">
        <f t="shared" si="1"/>
        <v>0.02716986464</v>
      </c>
    </row>
    <row r="3641">
      <c r="A3641" s="3">
        <v>44894.625</v>
      </c>
      <c r="B3641" s="1">
        <v>237.89</v>
      </c>
      <c r="C3641" s="1">
        <v>222.89697</v>
      </c>
      <c r="D3641" s="1">
        <v>0.0672643957430196</v>
      </c>
      <c r="E3641" s="2">
        <f t="shared" si="1"/>
        <v>0.02959666525</v>
      </c>
    </row>
    <row r="3642">
      <c r="A3642" s="3">
        <v>44894.666666666664</v>
      </c>
      <c r="B3642" s="1">
        <v>239.74</v>
      </c>
      <c r="C3642" s="1">
        <v>223.43632</v>
      </c>
      <c r="D3642" s="1">
        <v>0.0729679042332957</v>
      </c>
      <c r="E3642" s="2">
        <f t="shared" si="1"/>
        <v>0.03225987205</v>
      </c>
    </row>
    <row r="3643">
      <c r="A3643" s="3">
        <v>44894.708333333336</v>
      </c>
      <c r="B3643" s="1">
        <v>236.47</v>
      </c>
      <c r="C3643" s="1">
        <v>224.06408</v>
      </c>
      <c r="D3643" s="1">
        <v>0.0553677323022949</v>
      </c>
      <c r="E3643" s="2">
        <f t="shared" si="1"/>
        <v>0.03405217713</v>
      </c>
    </row>
    <row r="3644">
      <c r="A3644" s="3">
        <v>44894.75</v>
      </c>
      <c r="B3644" s="1">
        <v>235.36</v>
      </c>
      <c r="C3644" s="1">
        <v>225.23052</v>
      </c>
      <c r="D3644" s="1">
        <v>0.0449738339191331</v>
      </c>
      <c r="E3644" s="2">
        <f t="shared" si="1"/>
        <v>0.03573145414</v>
      </c>
    </row>
    <row r="3645">
      <c r="A3645" s="3">
        <v>44894.791666666664</v>
      </c>
      <c r="B3645" s="1">
        <v>241.04</v>
      </c>
      <c r="C3645" s="1">
        <v>227.24055</v>
      </c>
      <c r="D3645" s="1">
        <v>0.0607261776122262</v>
      </c>
      <c r="E3645" s="2">
        <f t="shared" si="1"/>
        <v>0.03806717279</v>
      </c>
    </row>
    <row r="3646">
      <c r="A3646" s="3">
        <v>44894.833333333336</v>
      </c>
      <c r="B3646" s="1">
        <v>247.16</v>
      </c>
      <c r="C3646" s="1">
        <v>229.70193</v>
      </c>
      <c r="D3646" s="1">
        <v>0.076003148950468</v>
      </c>
      <c r="E3646" s="2">
        <f t="shared" si="1"/>
        <v>0.04082882583</v>
      </c>
    </row>
    <row r="3647">
      <c r="A3647" s="3">
        <v>44894.875</v>
      </c>
      <c r="B3647" s="1">
        <v>254.59</v>
      </c>
      <c r="C3647" s="1">
        <v>232.18039</v>
      </c>
      <c r="D3647" s="1">
        <v>0.0965180995690463</v>
      </c>
      <c r="E3647" s="2">
        <f t="shared" si="1"/>
        <v>0.04305795479</v>
      </c>
    </row>
    <row r="3648">
      <c r="A3648" s="3">
        <v>44894.916666666664</v>
      </c>
      <c r="B3648" s="1">
        <v>247.34</v>
      </c>
      <c r="C3648" s="1">
        <v>232.83654</v>
      </c>
      <c r="D3648" s="1">
        <v>0.0622903089008279</v>
      </c>
      <c r="E3648" s="2">
        <f t="shared" si="1"/>
        <v>0.04542628355</v>
      </c>
    </row>
    <row r="3649">
      <c r="A3649" s="3">
        <v>44894.958333333336</v>
      </c>
      <c r="B3649" s="1">
        <v>243.5</v>
      </c>
      <c r="C3649" s="1">
        <v>231.70198</v>
      </c>
      <c r="D3649" s="1">
        <v>0.0509189433771779</v>
      </c>
      <c r="E3649" s="2">
        <f t="shared" si="1"/>
        <v>0.04614363174</v>
      </c>
    </row>
    <row r="3650">
      <c r="A3650" s="3">
        <v>44895.0</v>
      </c>
      <c r="B3650" s="1">
        <v>245.64</v>
      </c>
      <c r="C3650" s="1">
        <v>240.69127</v>
      </c>
      <c r="D3650" s="1">
        <v>0.0205604881307077</v>
      </c>
      <c r="E3650" s="2">
        <f t="shared" si="1"/>
        <v>0.0452913062</v>
      </c>
    </row>
    <row r="3651">
      <c r="A3651" s="3">
        <v>44895.041666666664</v>
      </c>
      <c r="B3651" s="1">
        <v>243.45</v>
      </c>
      <c r="C3651" s="1">
        <v>239.80302</v>
      </c>
      <c r="D3651" s="1">
        <v>0.0152082321565424</v>
      </c>
      <c r="E3651" s="2">
        <f t="shared" si="1"/>
        <v>0.04433973162</v>
      </c>
    </row>
    <row r="3652">
      <c r="A3652" s="3">
        <v>44895.083333333336</v>
      </c>
      <c r="B3652" s="1">
        <v>253.69</v>
      </c>
      <c r="C3652" s="1">
        <v>236.73366</v>
      </c>
      <c r="D3652" s="1">
        <v>0.0716262317745605</v>
      </c>
      <c r="E3652" s="2">
        <f t="shared" si="1"/>
        <v>0.04501159735</v>
      </c>
    </row>
    <row r="3653">
      <c r="A3653" s="3">
        <v>44895.125</v>
      </c>
      <c r="B3653" s="1">
        <v>252.09</v>
      </c>
      <c r="C3653" s="1">
        <v>230.77718</v>
      </c>
      <c r="D3653" s="1">
        <v>0.0923523721019557</v>
      </c>
      <c r="E3653" s="2">
        <f t="shared" si="1"/>
        <v>0.04547465197</v>
      </c>
    </row>
    <row r="3654">
      <c r="A3654" s="3">
        <v>44895.166666666664</v>
      </c>
      <c r="B3654" s="1">
        <v>237.11</v>
      </c>
      <c r="C3654" s="1">
        <v>223.70341</v>
      </c>
      <c r="D3654" s="1">
        <v>0.0599301995441197</v>
      </c>
      <c r="E3654" s="2">
        <f t="shared" si="1"/>
        <v>0.04550495433</v>
      </c>
    </row>
    <row r="3655">
      <c r="A3655" s="3">
        <v>44895.208333333336</v>
      </c>
      <c r="B3655" s="1">
        <v>225.09</v>
      </c>
      <c r="C3655" s="1">
        <v>217.22213</v>
      </c>
      <c r="D3655" s="1">
        <v>0.0362203887789886</v>
      </c>
      <c r="E3655" s="2">
        <f t="shared" si="1"/>
        <v>0.04663080767</v>
      </c>
    </row>
    <row r="3656">
      <c r="A3656" s="3">
        <v>44895.25</v>
      </c>
      <c r="B3656" s="1">
        <v>215.1</v>
      </c>
      <c r="C3656" s="1">
        <v>212.36775</v>
      </c>
      <c r="D3656" s="1">
        <v>0.0128656540364532</v>
      </c>
      <c r="E3656" s="2">
        <f t="shared" si="1"/>
        <v>0.04679006731</v>
      </c>
    </row>
    <row r="3657">
      <c r="A3657" s="3">
        <v>44895.291666666664</v>
      </c>
      <c r="B3657" s="1">
        <v>211.03</v>
      </c>
      <c r="C3657" s="1">
        <v>209.33077</v>
      </c>
      <c r="D3657" s="1">
        <v>0.00811744016419564</v>
      </c>
      <c r="E3657" s="2">
        <f t="shared" si="1"/>
        <v>0.04609011409</v>
      </c>
    </row>
    <row r="3658">
      <c r="A3658" s="3">
        <v>44895.333333333336</v>
      </c>
      <c r="B3658" s="1">
        <v>208.38</v>
      </c>
      <c r="C3658" s="1">
        <v>208.67464</v>
      </c>
      <c r="D3658" s="1">
        <v>0.00141195882738801</v>
      </c>
      <c r="E3658" s="2">
        <f t="shared" si="1"/>
        <v>0.04613885074</v>
      </c>
    </row>
    <row r="3659">
      <c r="A3659" s="3">
        <v>44895.375</v>
      </c>
      <c r="B3659" s="1">
        <v>206.54</v>
      </c>
      <c r="C3659" s="1">
        <v>211.02882</v>
      </c>
      <c r="D3659" s="1">
        <v>0.0212711230627172</v>
      </c>
      <c r="E3659" s="2">
        <f t="shared" si="1"/>
        <v>0.04611050885</v>
      </c>
    </row>
    <row r="3660">
      <c r="A3660" s="3">
        <v>44895.416666666664</v>
      </c>
      <c r="B3660" s="1">
        <v>206.39</v>
      </c>
      <c r="C3660" s="1">
        <v>216.39419</v>
      </c>
      <c r="D3660" s="1">
        <v>0.0462313244177213</v>
      </c>
      <c r="E3660" s="2">
        <f t="shared" si="1"/>
        <v>0.04721505071</v>
      </c>
    </row>
    <row r="3661">
      <c r="A3661" s="3">
        <v>44895.458333333336</v>
      </c>
      <c r="B3661" s="1">
        <v>204.5</v>
      </c>
      <c r="C3661" s="1">
        <v>223.46645</v>
      </c>
      <c r="D3661" s="1">
        <v>0.0848738143913773</v>
      </c>
      <c r="E3661" s="2">
        <f t="shared" si="1"/>
        <v>0.05017044032</v>
      </c>
    </row>
    <row r="3662">
      <c r="A3662" s="3">
        <v>44895.5</v>
      </c>
      <c r="B3662" s="1">
        <v>210.53</v>
      </c>
      <c r="C3662" s="1">
        <v>229.06498</v>
      </c>
      <c r="D3662" s="1">
        <v>0.0809158169878258</v>
      </c>
      <c r="E3662" s="2">
        <f t="shared" si="1"/>
        <v>0.05233416769</v>
      </c>
    </row>
    <row r="3663">
      <c r="A3663" s="3">
        <v>44895.541666666664</v>
      </c>
      <c r="B3663" s="1">
        <v>219.01</v>
      </c>
      <c r="C3663" s="1">
        <v>232.54693</v>
      </c>
      <c r="D3663" s="1">
        <v>0.0582116048575657</v>
      </c>
      <c r="E3663" s="2">
        <f t="shared" si="1"/>
        <v>0.05311022897</v>
      </c>
    </row>
    <row r="3664">
      <c r="A3664" s="3">
        <v>44895.583333333336</v>
      </c>
      <c r="B3664" s="1">
        <v>226.43</v>
      </c>
      <c r="C3664" s="1">
        <v>233.46607</v>
      </c>
      <c r="D3664" s="1">
        <v>0.0301374413849515</v>
      </c>
      <c r="E3664" s="2">
        <f t="shared" si="1"/>
        <v>0.05112352647</v>
      </c>
    </row>
    <row r="3665">
      <c r="A3665" s="3">
        <v>44895.625</v>
      </c>
      <c r="B3665" s="1">
        <v>222.26</v>
      </c>
      <c r="C3665" s="1">
        <v>232.68121</v>
      </c>
      <c r="D3665" s="1">
        <v>0.0447875013199389</v>
      </c>
      <c r="E3665" s="2">
        <f t="shared" si="1"/>
        <v>0.0501869892</v>
      </c>
    </row>
    <row r="3666">
      <c r="A3666" s="3">
        <v>44895.666666666664</v>
      </c>
      <c r="B3666" s="1">
        <v>227.7</v>
      </c>
      <c r="C3666" s="1">
        <v>230.84388</v>
      </c>
      <c r="D3666" s="1">
        <v>0.0136190745017802</v>
      </c>
      <c r="E3666" s="2">
        <f t="shared" si="1"/>
        <v>0.04771412129</v>
      </c>
    </row>
    <row r="3667">
      <c r="A3667" s="3">
        <v>44895.708333333336</v>
      </c>
      <c r="B3667" s="1">
        <v>228.89</v>
      </c>
      <c r="C3667" s="1">
        <v>229.71006</v>
      </c>
      <c r="D3667" s="1">
        <v>0.00356997860694482</v>
      </c>
      <c r="E3667" s="2">
        <f t="shared" si="1"/>
        <v>0.04555588156</v>
      </c>
    </row>
    <row r="3668">
      <c r="A3668" s="3">
        <v>44895.75</v>
      </c>
      <c r="B3668" s="1">
        <v>233.07</v>
      </c>
      <c r="C3668" s="1">
        <v>228.86647</v>
      </c>
      <c r="D3668" s="1">
        <v>0.0183667358525694</v>
      </c>
      <c r="E3668" s="2">
        <f t="shared" si="1"/>
        <v>0.04444725247</v>
      </c>
    </row>
    <row r="3669">
      <c r="A3669" s="3">
        <v>44895.791666666664</v>
      </c>
      <c r="B3669" s="1">
        <v>229.0</v>
      </c>
      <c r="C3669" s="1">
        <v>229.58864</v>
      </c>
      <c r="D3669" s="1">
        <v>0.00256388992068596</v>
      </c>
      <c r="E3669" s="2">
        <f t="shared" si="1"/>
        <v>0.04202382382</v>
      </c>
    </row>
    <row r="3670">
      <c r="A3670" s="3">
        <v>44895.833333333336</v>
      </c>
      <c r="B3670" s="1">
        <v>226.41</v>
      </c>
      <c r="C3670" s="1">
        <v>230.20457</v>
      </c>
      <c r="D3670" s="1">
        <v>0.0164834694637034</v>
      </c>
      <c r="E3670" s="2">
        <f t="shared" si="1"/>
        <v>0.03954383717</v>
      </c>
    </row>
    <row r="3671">
      <c r="A3671" s="3">
        <v>44895.875</v>
      </c>
      <c r="B3671" s="1">
        <v>225.67</v>
      </c>
      <c r="C3671" s="1">
        <v>230.68966</v>
      </c>
      <c r="D3671" s="1">
        <v>0.0217593627733467</v>
      </c>
      <c r="E3671" s="2">
        <f t="shared" si="1"/>
        <v>0.03642888981</v>
      </c>
    </row>
    <row r="3672">
      <c r="A3672" s="3">
        <v>44895.916666666664</v>
      </c>
      <c r="B3672" s="1">
        <v>219.69</v>
      </c>
      <c r="C3672" s="1">
        <v>231.37599</v>
      </c>
      <c r="D3672" s="1">
        <v>0.0505064937809666</v>
      </c>
      <c r="E3672" s="2">
        <f t="shared" si="1"/>
        <v>0.03593789751</v>
      </c>
    </row>
    <row r="3673">
      <c r="A3673" s="3">
        <v>44895.958333333336</v>
      </c>
      <c r="B3673" s="1">
        <v>220.8</v>
      </c>
      <c r="C3673" s="1">
        <v>232.34444</v>
      </c>
      <c r="D3673" s="1">
        <v>0.0496867495516569</v>
      </c>
      <c r="E3673" s="2">
        <f t="shared" si="1"/>
        <v>0.0358865561</v>
      </c>
    </row>
    <row r="3674">
      <c r="A3674" s="3">
        <v>44896.0</v>
      </c>
      <c r="B3674" s="1">
        <v>225.12</v>
      </c>
      <c r="C3674" s="1">
        <v>210.70251</v>
      </c>
      <c r="D3674" s="1">
        <v>0.0684258103996958</v>
      </c>
      <c r="E3674" s="2">
        <f t="shared" si="1"/>
        <v>0.03788094453</v>
      </c>
    </row>
    <row r="3675">
      <c r="A3675" s="3">
        <v>44896.041666666664</v>
      </c>
      <c r="B3675" s="1">
        <v>224.6</v>
      </c>
      <c r="C3675" s="1">
        <v>209.08644</v>
      </c>
      <c r="D3675" s="1">
        <v>0.0741968728340297</v>
      </c>
      <c r="E3675" s="2">
        <f t="shared" si="1"/>
        <v>0.04033880456</v>
      </c>
    </row>
    <row r="3676">
      <c r="A3676" s="3">
        <v>44896.083333333336</v>
      </c>
      <c r="B3676" s="1">
        <v>215.11</v>
      </c>
      <c r="C3676" s="1">
        <v>204.49814</v>
      </c>
      <c r="D3676" s="1">
        <v>0.0518922079193483</v>
      </c>
      <c r="E3676" s="2">
        <f t="shared" si="1"/>
        <v>0.03951655356</v>
      </c>
    </row>
    <row r="3677">
      <c r="A3677" s="3">
        <v>44896.125</v>
      </c>
      <c r="B3677" s="1">
        <v>206.87</v>
      </c>
      <c r="C3677" s="1">
        <v>198.76509</v>
      </c>
      <c r="D3677" s="1">
        <v>0.0407763254603714</v>
      </c>
      <c r="E3677" s="2">
        <f t="shared" si="1"/>
        <v>0.03736755162</v>
      </c>
    </row>
    <row r="3678">
      <c r="A3678" s="3">
        <v>44896.166666666664</v>
      </c>
      <c r="B3678" s="1">
        <v>193.63</v>
      </c>
      <c r="C3678" s="1">
        <v>191.7541</v>
      </c>
      <c r="D3678" s="1">
        <v>0.0097828416706605</v>
      </c>
      <c r="E3678" s="2">
        <f t="shared" si="1"/>
        <v>0.03527807837</v>
      </c>
    </row>
    <row r="3679">
      <c r="A3679" s="3">
        <v>44896.208333333336</v>
      </c>
      <c r="B3679" s="1">
        <v>179.67</v>
      </c>
      <c r="C3679" s="1">
        <v>185.1477</v>
      </c>
      <c r="D3679" s="1">
        <v>0.0295855687108184</v>
      </c>
      <c r="E3679" s="2">
        <f t="shared" si="1"/>
        <v>0.03500162754</v>
      </c>
    </row>
    <row r="3680">
      <c r="A3680" s="3">
        <v>44896.25</v>
      </c>
      <c r="B3680" s="1">
        <v>179.83</v>
      </c>
      <c r="C3680" s="1">
        <v>180.01114</v>
      </c>
      <c r="D3680" s="1">
        <v>0.00100627105633573</v>
      </c>
      <c r="E3680" s="2">
        <f t="shared" si="1"/>
        <v>0.03450748658</v>
      </c>
    </row>
    <row r="3681">
      <c r="A3681" s="3">
        <v>44896.291666666664</v>
      </c>
      <c r="B3681" s="1">
        <v>178.58</v>
      </c>
      <c r="C3681" s="1">
        <v>177.37764</v>
      </c>
      <c r="D3681" s="1">
        <v>0.00677853195025031</v>
      </c>
      <c r="E3681" s="2">
        <f t="shared" si="1"/>
        <v>0.03445169874</v>
      </c>
    </row>
    <row r="3682">
      <c r="A3682" s="3">
        <v>44896.333333333336</v>
      </c>
      <c r="B3682" s="1">
        <v>177.17</v>
      </c>
      <c r="C3682" s="1">
        <v>177.61114</v>
      </c>
      <c r="D3682" s="1">
        <v>0.00248374060320776</v>
      </c>
      <c r="E3682" s="2">
        <f t="shared" si="1"/>
        <v>0.03449635631</v>
      </c>
    </row>
    <row r="3683">
      <c r="A3683" s="3">
        <v>44896.375</v>
      </c>
      <c r="B3683" s="1">
        <v>176.64</v>
      </c>
      <c r="C3683" s="1">
        <v>180.67405</v>
      </c>
      <c r="D3683" s="1">
        <v>0.0223277775640719</v>
      </c>
      <c r="E3683" s="2">
        <f t="shared" si="1"/>
        <v>0.03454038358</v>
      </c>
    </row>
    <row r="3684">
      <c r="A3684" s="3">
        <v>44896.416666666664</v>
      </c>
      <c r="B3684" s="1">
        <v>179.54</v>
      </c>
      <c r="C3684" s="1">
        <v>187.33983</v>
      </c>
      <c r="D3684" s="1">
        <v>0.0416346593247149</v>
      </c>
      <c r="E3684" s="2">
        <f t="shared" si="1"/>
        <v>0.03434885587</v>
      </c>
    </row>
    <row r="3685">
      <c r="A3685" s="3">
        <v>44896.458333333336</v>
      </c>
      <c r="B3685" s="1">
        <v>199.98</v>
      </c>
      <c r="C3685" s="1">
        <v>194.82922</v>
      </c>
      <c r="D3685" s="1">
        <v>0.0264374101584967</v>
      </c>
      <c r="E3685" s="2">
        <f t="shared" si="1"/>
        <v>0.03191400569</v>
      </c>
    </row>
    <row r="3686">
      <c r="A3686" s="3">
        <v>44896.5</v>
      </c>
      <c r="B3686" s="1">
        <v>212.39</v>
      </c>
      <c r="C3686" s="1">
        <v>200.7003</v>
      </c>
      <c r="D3686" s="1">
        <v>0.0582445566847682</v>
      </c>
      <c r="E3686" s="2">
        <f t="shared" si="1"/>
        <v>0.03096936985</v>
      </c>
    </row>
    <row r="3687">
      <c r="A3687" s="3">
        <v>44896.541666666664</v>
      </c>
      <c r="B3687" s="1">
        <v>222.76</v>
      </c>
      <c r="C3687" s="1">
        <v>204.82386</v>
      </c>
      <c r="D3687" s="1">
        <v>0.0875686065090268</v>
      </c>
      <c r="E3687" s="2">
        <f t="shared" si="1"/>
        <v>0.03219257825</v>
      </c>
    </row>
    <row r="3688">
      <c r="A3688" s="3">
        <v>44896.583333333336</v>
      </c>
      <c r="B3688" s="1">
        <v>215.51</v>
      </c>
      <c r="C3688" s="1">
        <v>205.07799</v>
      </c>
      <c r="D3688" s="1">
        <v>0.0508685012955314</v>
      </c>
      <c r="E3688" s="2">
        <f t="shared" si="1"/>
        <v>0.03305637241</v>
      </c>
    </row>
    <row r="3689">
      <c r="A3689" s="3">
        <v>44896.625</v>
      </c>
      <c r="B3689" s="1">
        <v>203.87</v>
      </c>
      <c r="C3689" s="1">
        <v>203.94935</v>
      </c>
      <c r="D3689" s="1">
        <v>3.89067187514964E-4</v>
      </c>
      <c r="E3689" s="2">
        <f t="shared" si="1"/>
        <v>0.03120643766</v>
      </c>
    </row>
    <row r="3690">
      <c r="A3690" s="3">
        <v>44896.666666666664</v>
      </c>
      <c r="B3690" s="1">
        <v>190.19</v>
      </c>
      <c r="C3690" s="1">
        <v>202.0797</v>
      </c>
      <c r="D3690" s="1">
        <v>0.0588366867132126</v>
      </c>
      <c r="E3690" s="2">
        <f t="shared" si="1"/>
        <v>0.03309050483</v>
      </c>
    </row>
    <row r="3691">
      <c r="A3691" s="3">
        <v>44896.708333333336</v>
      </c>
      <c r="B3691" s="1">
        <v>186.43</v>
      </c>
      <c r="C3691" s="1">
        <v>200.77354</v>
      </c>
      <c r="D3691" s="1">
        <v>0.0714413861507845</v>
      </c>
      <c r="E3691" s="2">
        <f t="shared" si="1"/>
        <v>0.03591848015</v>
      </c>
    </row>
    <row r="3692">
      <c r="A3692" s="3">
        <v>44896.75</v>
      </c>
      <c r="B3692" s="1">
        <v>194.89</v>
      </c>
      <c r="C3692" s="1">
        <v>200.743</v>
      </c>
      <c r="D3692" s="1">
        <v>0.0291566829229413</v>
      </c>
      <c r="E3692" s="2">
        <f t="shared" si="1"/>
        <v>0.03636806128</v>
      </c>
    </row>
    <row r="3693">
      <c r="A3693" s="3">
        <v>44896.791666666664</v>
      </c>
      <c r="B3693" s="1">
        <v>204.17</v>
      </c>
      <c r="C3693" s="1">
        <v>202.13097</v>
      </c>
      <c r="D3693" s="1">
        <v>0.0100876674168238</v>
      </c>
      <c r="E3693" s="2">
        <f t="shared" si="1"/>
        <v>0.036681552</v>
      </c>
    </row>
    <row r="3694">
      <c r="A3694" s="3">
        <v>44896.833333333336</v>
      </c>
      <c r="B3694" s="1">
        <v>210.3</v>
      </c>
      <c r="C3694" s="1">
        <v>204.81287</v>
      </c>
      <c r="D3694" s="1">
        <v>0.0267909433621041</v>
      </c>
      <c r="E3694" s="2">
        <f t="shared" si="1"/>
        <v>0.03711103008</v>
      </c>
    </row>
    <row r="3695">
      <c r="A3695" s="3">
        <v>44896.875</v>
      </c>
      <c r="B3695" s="1">
        <v>213.06</v>
      </c>
      <c r="C3695" s="1">
        <v>207.6106</v>
      </c>
      <c r="D3695" s="1">
        <v>0.0262481780795392</v>
      </c>
      <c r="E3695" s="2">
        <f t="shared" si="1"/>
        <v>0.03729806405</v>
      </c>
    </row>
    <row r="3696">
      <c r="A3696" s="3">
        <v>44896.916666666664</v>
      </c>
      <c r="B3696" s="1">
        <v>206.32</v>
      </c>
      <c r="C3696" s="1">
        <v>208.9247</v>
      </c>
      <c r="D3696" s="1">
        <v>0.0124671711865567</v>
      </c>
      <c r="E3696" s="2">
        <f t="shared" si="1"/>
        <v>0.03571309228</v>
      </c>
    </row>
    <row r="3697">
      <c r="A3697" s="3">
        <v>44896.958333333336</v>
      </c>
      <c r="B3697" s="1">
        <v>205.4</v>
      </c>
      <c r="C3697" s="1">
        <v>210.24199</v>
      </c>
      <c r="D3697" s="1">
        <v>0.0230305563603159</v>
      </c>
      <c r="E3697" s="2">
        <f t="shared" si="1"/>
        <v>0.03460241756</v>
      </c>
    </row>
    <row r="3698">
      <c r="A3698" s="3">
        <v>44897.0</v>
      </c>
      <c r="B3698" s="1">
        <v>207.89</v>
      </c>
      <c r="C3698" s="1">
        <v>212.71382</v>
      </c>
      <c r="D3698" s="1">
        <v>0.0226775110333687</v>
      </c>
      <c r="E3698" s="2">
        <f t="shared" si="1"/>
        <v>0.03269623842</v>
      </c>
    </row>
    <row r="3699">
      <c r="A3699" s="3">
        <v>44897.041666666664</v>
      </c>
      <c r="B3699" s="1">
        <v>208.94</v>
      </c>
      <c r="C3699" s="1">
        <v>206.86281</v>
      </c>
      <c r="D3699" s="1">
        <v>0.0100413892666352</v>
      </c>
      <c r="E3699" s="2">
        <f t="shared" si="1"/>
        <v>0.03002309327</v>
      </c>
    </row>
    <row r="3700">
      <c r="A3700" s="3">
        <v>44897.083333333336</v>
      </c>
      <c r="B3700" s="1">
        <v>210.81</v>
      </c>
      <c r="C3700" s="1">
        <v>199.2607</v>
      </c>
      <c r="D3700" s="1">
        <v>0.0579607519194702</v>
      </c>
      <c r="E3700" s="2">
        <f t="shared" si="1"/>
        <v>0.03027594927</v>
      </c>
    </row>
    <row r="3701">
      <c r="A3701" s="3">
        <v>44897.125</v>
      </c>
      <c r="B3701" s="1">
        <v>208.96</v>
      </c>
      <c r="C3701" s="1">
        <v>192.04394</v>
      </c>
      <c r="D3701" s="1">
        <v>0.0880843207028559</v>
      </c>
      <c r="E3701" s="2">
        <f t="shared" si="1"/>
        <v>0.03224711574</v>
      </c>
    </row>
    <row r="3702">
      <c r="A3702" s="3">
        <v>44897.166666666664</v>
      </c>
      <c r="B3702" s="1">
        <v>199.66</v>
      </c>
      <c r="C3702" s="1">
        <v>186.09295</v>
      </c>
      <c r="D3702" s="1">
        <v>0.0729046962821536</v>
      </c>
      <c r="E3702" s="2">
        <f t="shared" si="1"/>
        <v>0.03487719302</v>
      </c>
    </row>
    <row r="3703">
      <c r="A3703" s="3">
        <v>44897.208333333336</v>
      </c>
      <c r="B3703" s="1">
        <v>181.49</v>
      </c>
      <c r="C3703" s="1">
        <v>183.15774</v>
      </c>
      <c r="D3703" s="1">
        <v>0.00910548470405881</v>
      </c>
      <c r="E3703" s="2">
        <f t="shared" si="1"/>
        <v>0.03402385618</v>
      </c>
    </row>
    <row r="3704">
      <c r="A3704" s="3">
        <v>44897.25</v>
      </c>
      <c r="B3704" s="1">
        <v>173.54</v>
      </c>
      <c r="C3704" s="1">
        <v>182.44718</v>
      </c>
      <c r="D3704" s="1">
        <v>0.0488205956375977</v>
      </c>
      <c r="E3704" s="2">
        <f t="shared" si="1"/>
        <v>0.03601611971</v>
      </c>
    </row>
    <row r="3705">
      <c r="A3705" s="3">
        <v>44897.291666666664</v>
      </c>
      <c r="B3705" s="1">
        <v>174.77</v>
      </c>
      <c r="C3705" s="1">
        <v>184.77709</v>
      </c>
      <c r="D3705" s="1">
        <v>0.0541576339361117</v>
      </c>
      <c r="E3705" s="2">
        <f t="shared" si="1"/>
        <v>0.03799024896</v>
      </c>
    </row>
    <row r="3706">
      <c r="A3706" s="3">
        <v>44897.333333333336</v>
      </c>
      <c r="B3706" s="1">
        <v>173.61</v>
      </c>
      <c r="C3706" s="1">
        <v>188.68778</v>
      </c>
      <c r="D3706" s="1">
        <v>0.0799086194135094</v>
      </c>
      <c r="E3706" s="2">
        <f t="shared" si="1"/>
        <v>0.04121628558</v>
      </c>
    </row>
    <row r="3707">
      <c r="A3707" s="3">
        <v>44897.375</v>
      </c>
      <c r="B3707" s="1">
        <v>178.55</v>
      </c>
      <c r="C3707" s="1">
        <v>194.1556</v>
      </c>
      <c r="D3707" s="1">
        <v>0.0803767699721253</v>
      </c>
      <c r="E3707" s="2">
        <f t="shared" si="1"/>
        <v>0.04363499359</v>
      </c>
    </row>
    <row r="3708">
      <c r="A3708" s="3">
        <v>44897.416666666664</v>
      </c>
      <c r="B3708" s="1">
        <v>186.35</v>
      </c>
      <c r="C3708" s="1">
        <v>200.10458</v>
      </c>
      <c r="D3708" s="1">
        <v>0.068736957444952</v>
      </c>
      <c r="E3708" s="2">
        <f t="shared" si="1"/>
        <v>0.04476425601</v>
      </c>
    </row>
    <row r="3709">
      <c r="A3709" s="3">
        <v>44897.458333333336</v>
      </c>
      <c r="B3709" s="1">
        <v>201.14</v>
      </c>
      <c r="C3709" s="1">
        <v>205.6326</v>
      </c>
      <c r="D3709" s="1">
        <v>0.0218477031365649</v>
      </c>
      <c r="E3709" s="2">
        <f t="shared" si="1"/>
        <v>0.04457301822</v>
      </c>
    </row>
    <row r="3710">
      <c r="A3710" s="3">
        <v>44897.5</v>
      </c>
      <c r="B3710" s="1">
        <v>219.7</v>
      </c>
      <c r="C3710" s="1">
        <v>208.6279</v>
      </c>
      <c r="D3710" s="1">
        <v>0.0530710417925885</v>
      </c>
      <c r="E3710" s="2">
        <f t="shared" si="1"/>
        <v>0.0443574551</v>
      </c>
    </row>
    <row r="3711">
      <c r="A3711" s="3">
        <v>44897.541666666664</v>
      </c>
      <c r="B3711" s="1">
        <v>217.58</v>
      </c>
      <c r="C3711" s="1">
        <v>210.34528</v>
      </c>
      <c r="D3711" s="1">
        <v>0.0343944965154436</v>
      </c>
      <c r="E3711" s="2">
        <f t="shared" si="1"/>
        <v>0.04214186718</v>
      </c>
    </row>
    <row r="3712">
      <c r="A3712" s="3">
        <v>44897.583333333336</v>
      </c>
      <c r="B3712" s="1">
        <v>218.06</v>
      </c>
      <c r="C3712" s="1">
        <v>210.35189</v>
      </c>
      <c r="D3712" s="1">
        <v>0.0366438827813717</v>
      </c>
      <c r="E3712" s="2">
        <f t="shared" si="1"/>
        <v>0.04154917475</v>
      </c>
    </row>
    <row r="3713">
      <c r="A3713" s="3">
        <v>44897.625</v>
      </c>
      <c r="B3713" s="1">
        <v>221.79</v>
      </c>
      <c r="C3713" s="1">
        <v>210.29208</v>
      </c>
      <c r="D3713" s="1">
        <v>0.0546759535594492</v>
      </c>
      <c r="E3713" s="2">
        <f t="shared" si="1"/>
        <v>0.04381112835</v>
      </c>
    </row>
    <row r="3714">
      <c r="A3714" s="3">
        <v>44897.666666666664</v>
      </c>
      <c r="B3714" s="1">
        <v>219.16</v>
      </c>
      <c r="C3714" s="1">
        <v>210.07699</v>
      </c>
      <c r="D3714" s="1">
        <v>0.0432365772186663</v>
      </c>
      <c r="E3714" s="2">
        <f t="shared" si="1"/>
        <v>0.04316112378</v>
      </c>
    </row>
    <row r="3715">
      <c r="A3715" s="3">
        <v>44897.708333333336</v>
      </c>
      <c r="B3715" s="1">
        <v>217.38</v>
      </c>
      <c r="C3715" s="1">
        <v>210.08837</v>
      </c>
      <c r="D3715" s="1">
        <v>0.0347074423967399</v>
      </c>
      <c r="E3715" s="2">
        <f t="shared" si="1"/>
        <v>0.04163054279</v>
      </c>
    </row>
    <row r="3716">
      <c r="A3716" s="3">
        <v>44897.75</v>
      </c>
      <c r="B3716" s="1">
        <v>221.76</v>
      </c>
      <c r="C3716" s="1">
        <v>210.94259</v>
      </c>
      <c r="D3716" s="1">
        <v>0.0512812988595617</v>
      </c>
      <c r="E3716" s="2">
        <f t="shared" si="1"/>
        <v>0.04255240179</v>
      </c>
    </row>
    <row r="3717">
      <c r="A3717" s="3">
        <v>44897.791666666664</v>
      </c>
      <c r="B3717" s="1">
        <v>224.66</v>
      </c>
      <c r="C3717" s="1">
        <v>212.53156</v>
      </c>
      <c r="D3717" s="1">
        <v>0.0570665363769972</v>
      </c>
      <c r="E3717" s="2">
        <f t="shared" si="1"/>
        <v>0.04450985466</v>
      </c>
    </row>
    <row r="3718">
      <c r="A3718" s="3">
        <v>44897.833333333336</v>
      </c>
      <c r="B3718" s="1">
        <v>237.65</v>
      </c>
      <c r="C3718" s="1">
        <v>215.41475</v>
      </c>
      <c r="D3718" s="1">
        <v>0.103220647611178</v>
      </c>
      <c r="E3718" s="2">
        <f t="shared" si="1"/>
        <v>0.04769442567</v>
      </c>
    </row>
    <row r="3719">
      <c r="A3719" s="3">
        <v>44897.875</v>
      </c>
      <c r="B3719" s="1">
        <v>237.59</v>
      </c>
      <c r="C3719" s="1">
        <v>218.55168</v>
      </c>
      <c r="D3719" s="1">
        <v>0.0871112955983683</v>
      </c>
      <c r="E3719" s="2">
        <f t="shared" si="1"/>
        <v>0.0502303889</v>
      </c>
    </row>
    <row r="3720">
      <c r="A3720" s="3">
        <v>44897.916666666664</v>
      </c>
      <c r="B3720" s="1">
        <v>226.27</v>
      </c>
      <c r="C3720" s="1">
        <v>219.3573</v>
      </c>
      <c r="D3720" s="1">
        <v>0.0315134258125897</v>
      </c>
      <c r="E3720" s="2">
        <f t="shared" si="1"/>
        <v>0.05102398285</v>
      </c>
    </row>
    <row r="3721">
      <c r="A3721" s="3">
        <v>44897.958333333336</v>
      </c>
      <c r="B3721" s="1">
        <v>224.87</v>
      </c>
      <c r="C3721" s="1">
        <v>218.61218</v>
      </c>
      <c r="D3721" s="1">
        <v>0.0286252120078579</v>
      </c>
      <c r="E3721" s="2">
        <f t="shared" si="1"/>
        <v>0.0512570935</v>
      </c>
    </row>
    <row r="3722">
      <c r="A3722" s="3">
        <v>44898.0</v>
      </c>
      <c r="B3722" s="1">
        <v>230.9</v>
      </c>
      <c r="C3722" s="1">
        <v>229.08093</v>
      </c>
      <c r="D3722" s="1">
        <v>0.00794073081508797</v>
      </c>
      <c r="E3722" s="2">
        <f t="shared" si="1"/>
        <v>0.05064306099</v>
      </c>
    </row>
    <row r="3723">
      <c r="A3723" s="3">
        <v>44898.041666666664</v>
      </c>
      <c r="B3723" s="1">
        <v>234.27</v>
      </c>
      <c r="C3723" s="1">
        <v>228.51483</v>
      </c>
      <c r="D3723" s="1">
        <v>0.0251851050542322</v>
      </c>
      <c r="E3723" s="2">
        <f t="shared" si="1"/>
        <v>0.05127404915</v>
      </c>
    </row>
    <row r="3724">
      <c r="A3724" s="3">
        <v>44898.083333333336</v>
      </c>
      <c r="B3724" s="1">
        <v>228.54</v>
      </c>
      <c r="C3724" s="1">
        <v>224.81521</v>
      </c>
      <c r="D3724" s="1">
        <v>0.0165682295250396</v>
      </c>
      <c r="E3724" s="2">
        <f t="shared" si="1"/>
        <v>0.04954936071</v>
      </c>
    </row>
    <row r="3725">
      <c r="A3725" s="3">
        <v>44898.125</v>
      </c>
      <c r="B3725" s="1">
        <v>219.57</v>
      </c>
      <c r="C3725" s="1">
        <v>218.23815</v>
      </c>
      <c r="D3725" s="1">
        <v>0.00610273684962965</v>
      </c>
      <c r="E3725" s="2">
        <f t="shared" si="1"/>
        <v>0.04613346139</v>
      </c>
    </row>
    <row r="3726">
      <c r="A3726" s="3">
        <v>44898.166666666664</v>
      </c>
      <c r="B3726" s="1">
        <v>205.71</v>
      </c>
      <c r="C3726" s="1">
        <v>209.19286</v>
      </c>
      <c r="D3726" s="1">
        <v>0.0166490385952942</v>
      </c>
      <c r="E3726" s="2">
        <f t="shared" si="1"/>
        <v>0.04378947565</v>
      </c>
    </row>
    <row r="3727">
      <c r="A3727" s="3">
        <v>44898.208333333336</v>
      </c>
      <c r="B3727" s="1">
        <v>191.89</v>
      </c>
      <c r="C3727" s="1">
        <v>199.72451</v>
      </c>
      <c r="D3727" s="1">
        <v>0.03922658265628</v>
      </c>
      <c r="E3727" s="2">
        <f t="shared" si="1"/>
        <v>0.0450445214</v>
      </c>
    </row>
    <row r="3728">
      <c r="A3728" s="3">
        <v>44898.25</v>
      </c>
      <c r="B3728" s="1">
        <v>174.6</v>
      </c>
      <c r="C3728" s="1">
        <v>192.12628</v>
      </c>
      <c r="D3728" s="1">
        <v>0.0912227103965163</v>
      </c>
      <c r="E3728" s="2">
        <f t="shared" si="1"/>
        <v>0.04681127618</v>
      </c>
    </row>
    <row r="3729">
      <c r="A3729" s="3">
        <v>44898.291666666664</v>
      </c>
      <c r="B3729" s="1">
        <v>159.55</v>
      </c>
      <c r="C3729" s="1">
        <v>187.55656</v>
      </c>
      <c r="D3729" s="1">
        <v>0.149323276136009</v>
      </c>
      <c r="E3729" s="2">
        <f t="shared" si="1"/>
        <v>0.05077651127</v>
      </c>
    </row>
    <row r="3730">
      <c r="A3730" s="3">
        <v>44898.333333333336</v>
      </c>
      <c r="B3730" s="1">
        <v>156.47</v>
      </c>
      <c r="C3730" s="1">
        <v>186.96315</v>
      </c>
      <c r="D3730" s="1">
        <v>0.163097112987238</v>
      </c>
      <c r="E3730" s="2">
        <f t="shared" si="1"/>
        <v>0.0542426985</v>
      </c>
    </row>
    <row r="3731">
      <c r="A3731" s="3">
        <v>44898.375</v>
      </c>
      <c r="B3731" s="1">
        <v>162.24</v>
      </c>
      <c r="C3731" s="1">
        <v>190.58391</v>
      </c>
      <c r="D3731" s="1">
        <v>0.148721421446332</v>
      </c>
      <c r="E3731" s="2">
        <f t="shared" si="1"/>
        <v>0.05709039232</v>
      </c>
    </row>
    <row r="3732">
      <c r="A3732" s="3">
        <v>44898.416666666664</v>
      </c>
      <c r="B3732" s="1">
        <v>157.83</v>
      </c>
      <c r="C3732" s="1">
        <v>198.96729</v>
      </c>
      <c r="D3732" s="1">
        <v>0.206754034796372</v>
      </c>
      <c r="E3732" s="2">
        <f t="shared" si="1"/>
        <v>0.06284110387</v>
      </c>
    </row>
    <row r="3733">
      <c r="A3733" s="3">
        <v>44898.458333333336</v>
      </c>
      <c r="B3733" s="1">
        <v>156.08</v>
      </c>
      <c r="C3733" s="1">
        <v>208.98996</v>
      </c>
      <c r="D3733" s="1">
        <v>0.253169865193524</v>
      </c>
      <c r="E3733" s="2">
        <f t="shared" si="1"/>
        <v>0.07247952729</v>
      </c>
    </row>
    <row r="3734">
      <c r="A3734" s="3">
        <v>44898.5</v>
      </c>
      <c r="B3734" s="1">
        <v>166.61</v>
      </c>
      <c r="C3734" s="1">
        <v>217.09176</v>
      </c>
      <c r="D3734" s="1">
        <v>0.232536508985877</v>
      </c>
      <c r="E3734" s="2">
        <f t="shared" si="1"/>
        <v>0.07995725509</v>
      </c>
    </row>
    <row r="3735">
      <c r="A3735" s="3">
        <v>44898.541666666664</v>
      </c>
      <c r="B3735" s="1">
        <v>168.64</v>
      </c>
      <c r="C3735" s="1">
        <v>221.77898</v>
      </c>
      <c r="D3735" s="1">
        <v>0.23960332038681</v>
      </c>
      <c r="E3735" s="2">
        <f t="shared" si="1"/>
        <v>0.08850762275</v>
      </c>
    </row>
    <row r="3736">
      <c r="A3736" s="3">
        <v>44898.583333333336</v>
      </c>
      <c r="B3736" s="1">
        <v>180.8</v>
      </c>
      <c r="C3736" s="1">
        <v>222.20664</v>
      </c>
      <c r="D3736" s="1">
        <v>0.186342946367399</v>
      </c>
      <c r="E3736" s="2">
        <f t="shared" si="1"/>
        <v>0.09474508373</v>
      </c>
    </row>
    <row r="3737">
      <c r="A3737" s="3">
        <v>44898.625</v>
      </c>
      <c r="B3737" s="1">
        <v>184.07</v>
      </c>
      <c r="C3737" s="1">
        <v>220.23052</v>
      </c>
      <c r="D3737" s="1">
        <v>0.164193954589037</v>
      </c>
      <c r="E3737" s="2">
        <f t="shared" si="1"/>
        <v>0.09930833378</v>
      </c>
    </row>
    <row r="3738">
      <c r="A3738" s="3">
        <v>44898.666666666664</v>
      </c>
      <c r="B3738" s="1">
        <v>196.69</v>
      </c>
      <c r="C3738" s="1">
        <v>216.6756</v>
      </c>
      <c r="D3738" s="1">
        <v>0.0922374277491328</v>
      </c>
      <c r="E3738" s="2">
        <f t="shared" si="1"/>
        <v>0.1013500359</v>
      </c>
    </row>
    <row r="3739">
      <c r="A3739" s="3">
        <v>44898.708333333336</v>
      </c>
      <c r="B3739" s="1">
        <v>198.32</v>
      </c>
      <c r="C3739" s="1">
        <v>213.54242</v>
      </c>
      <c r="D3739" s="1">
        <v>0.0712852275440167</v>
      </c>
      <c r="E3739" s="2">
        <f t="shared" si="1"/>
        <v>0.1028741103</v>
      </c>
    </row>
    <row r="3740">
      <c r="A3740" s="3">
        <v>44898.75</v>
      </c>
      <c r="B3740" s="1">
        <v>197.73</v>
      </c>
      <c r="C3740" s="1">
        <v>211.63981</v>
      </c>
      <c r="D3740" s="1">
        <v>0.0657239769776774</v>
      </c>
      <c r="E3740" s="2">
        <f t="shared" si="1"/>
        <v>0.1034758885</v>
      </c>
    </row>
    <row r="3741">
      <c r="A3741" s="3">
        <v>44898.791666666664</v>
      </c>
      <c r="B3741" s="1">
        <v>199.96</v>
      </c>
      <c r="C3741" s="1">
        <v>212.06701</v>
      </c>
      <c r="D3741" s="1">
        <v>0.0570904922929785</v>
      </c>
      <c r="E3741" s="2">
        <f t="shared" si="1"/>
        <v>0.1034768867</v>
      </c>
    </row>
    <row r="3742">
      <c r="A3742" s="3">
        <v>44898.833333333336</v>
      </c>
      <c r="B3742" s="1">
        <v>202.21</v>
      </c>
      <c r="C3742" s="1">
        <v>213.19699</v>
      </c>
      <c r="D3742" s="1">
        <v>0.0515344517762656</v>
      </c>
      <c r="E3742" s="2">
        <f t="shared" si="1"/>
        <v>0.1013232952</v>
      </c>
    </row>
    <row r="3743">
      <c r="A3743" s="3">
        <v>44898.875</v>
      </c>
      <c r="B3743" s="1">
        <v>202.26</v>
      </c>
      <c r="C3743" s="1">
        <v>214.95047</v>
      </c>
      <c r="D3743" s="1">
        <v>0.0590390428083269</v>
      </c>
      <c r="E3743" s="2">
        <f t="shared" si="1"/>
        <v>0.100153618</v>
      </c>
    </row>
    <row r="3744">
      <c r="A3744" s="3">
        <v>44898.916666666664</v>
      </c>
      <c r="B3744" s="1">
        <v>196.69</v>
      </c>
      <c r="C3744" s="1">
        <v>216.66298</v>
      </c>
      <c r="D3744" s="1">
        <v>0.0921845531710124</v>
      </c>
      <c r="E3744" s="2">
        <f t="shared" si="1"/>
        <v>0.1026815816</v>
      </c>
    </row>
    <row r="3745">
      <c r="A3745" s="3">
        <v>44898.958333333336</v>
      </c>
      <c r="B3745" s="1">
        <v>203.7</v>
      </c>
      <c r="C3745" s="1">
        <v>218.89449</v>
      </c>
      <c r="D3745" s="1">
        <v>0.0694146755361453</v>
      </c>
      <c r="E3745" s="2">
        <f t="shared" si="1"/>
        <v>0.1043811426</v>
      </c>
    </row>
    <row r="3746">
      <c r="A3746" s="3">
        <v>44899.0</v>
      </c>
      <c r="B3746" s="1">
        <v>202.77</v>
      </c>
      <c r="C3746" s="1">
        <v>205.33688</v>
      </c>
      <c r="D3746" s="1">
        <v>0.0125008230377319</v>
      </c>
      <c r="E3746" s="2">
        <f t="shared" si="1"/>
        <v>0.1045711465</v>
      </c>
    </row>
    <row r="3747">
      <c r="A3747" s="3">
        <v>44899.041666666664</v>
      </c>
      <c r="B3747" s="1">
        <v>201.82</v>
      </c>
      <c r="C3747" s="1">
        <v>203.17206</v>
      </c>
      <c r="D3747" s="1">
        <v>0.00665475361129869</v>
      </c>
      <c r="E3747" s="2">
        <f t="shared" si="1"/>
        <v>0.1037990485</v>
      </c>
    </row>
    <row r="3748">
      <c r="A3748" s="3">
        <v>44899.083333333336</v>
      </c>
      <c r="B3748" s="1">
        <v>194.21</v>
      </c>
      <c r="C3748" s="1">
        <v>197.50982</v>
      </c>
      <c r="D3748" s="1">
        <v>0.0167071186637706</v>
      </c>
      <c r="E3748" s="2">
        <f t="shared" si="1"/>
        <v>0.1038048355</v>
      </c>
    </row>
    <row r="3749">
      <c r="A3749" s="3">
        <v>44899.125</v>
      </c>
      <c r="B3749" s="1">
        <v>185.03</v>
      </c>
      <c r="C3749" s="1">
        <v>191.04933</v>
      </c>
      <c r="D3749" s="1">
        <v>0.0315066794528931</v>
      </c>
      <c r="E3749" s="2">
        <f t="shared" si="1"/>
        <v>0.1048633331</v>
      </c>
    </row>
    <row r="3750">
      <c r="A3750" s="3">
        <v>44899.166666666664</v>
      </c>
      <c r="B3750" s="1">
        <v>183.22</v>
      </c>
      <c r="C3750" s="1">
        <v>182.96087</v>
      </c>
      <c r="D3750" s="1">
        <v>0.00141631377244762</v>
      </c>
      <c r="E3750" s="2">
        <f t="shared" si="1"/>
        <v>0.1042286363</v>
      </c>
    </row>
    <row r="3751">
      <c r="A3751" s="3">
        <v>44899.208333333336</v>
      </c>
      <c r="B3751" s="1">
        <v>170.27</v>
      </c>
      <c r="C3751" s="1">
        <v>174.87011</v>
      </c>
      <c r="D3751" s="1">
        <v>0.0263058678238379</v>
      </c>
      <c r="E3751" s="2">
        <f t="shared" si="1"/>
        <v>0.1036902731</v>
      </c>
    </row>
    <row r="3752">
      <c r="A3752" s="3">
        <v>44899.25</v>
      </c>
      <c r="B3752" s="1">
        <v>151.12</v>
      </c>
      <c r="C3752" s="1">
        <v>168.0989</v>
      </c>
      <c r="D3752" s="1">
        <v>0.101005420023569</v>
      </c>
      <c r="E3752" s="2">
        <f t="shared" si="1"/>
        <v>0.104097886</v>
      </c>
    </row>
    <row r="3753">
      <c r="A3753" s="3">
        <v>44899.291666666664</v>
      </c>
      <c r="B3753" s="1">
        <v>144.77</v>
      </c>
      <c r="C3753" s="1">
        <v>164.49627</v>
      </c>
      <c r="D3753" s="1">
        <v>0.119919254096156</v>
      </c>
      <c r="E3753" s="2">
        <f t="shared" si="1"/>
        <v>0.1028727185</v>
      </c>
    </row>
    <row r="3754">
      <c r="A3754" s="3">
        <v>44899.333333333336</v>
      </c>
      <c r="B3754" s="1">
        <v>138.96</v>
      </c>
      <c r="C3754" s="1">
        <v>164.77362</v>
      </c>
      <c r="D3754" s="1">
        <v>0.156661120876023</v>
      </c>
      <c r="E3754" s="2">
        <f t="shared" si="1"/>
        <v>0.1026045521</v>
      </c>
    </row>
    <row r="3755">
      <c r="A3755" s="3">
        <v>44899.375</v>
      </c>
      <c r="B3755" s="1">
        <v>137.68</v>
      </c>
      <c r="C3755" s="1">
        <v>168.70653</v>
      </c>
      <c r="D3755" s="1">
        <v>0.183908293294871</v>
      </c>
      <c r="E3755" s="2">
        <f t="shared" si="1"/>
        <v>0.1040706718</v>
      </c>
    </row>
    <row r="3756">
      <c r="A3756" s="3">
        <v>44899.416666666664</v>
      </c>
      <c r="B3756" s="1">
        <v>140.38</v>
      </c>
      <c r="C3756" s="1">
        <v>177.40717</v>
      </c>
      <c r="D3756" s="1">
        <v>0.20871292856991</v>
      </c>
      <c r="E3756" s="2">
        <f t="shared" si="1"/>
        <v>0.1041522924</v>
      </c>
    </row>
    <row r="3757">
      <c r="A3757" s="3">
        <v>44899.458333333336</v>
      </c>
      <c r="B3757" s="1">
        <v>147.66</v>
      </c>
      <c r="C3757" s="1">
        <v>187.11938</v>
      </c>
      <c r="D3757" s="1">
        <v>0.210878103593545</v>
      </c>
      <c r="E3757" s="2">
        <f t="shared" si="1"/>
        <v>0.1023901356</v>
      </c>
    </row>
    <row r="3758">
      <c r="A3758" s="3">
        <v>44899.5</v>
      </c>
      <c r="B3758" s="1">
        <v>156.17</v>
      </c>
      <c r="C3758" s="1">
        <v>195.16304</v>
      </c>
      <c r="D3758" s="1">
        <v>0.199797256693685</v>
      </c>
      <c r="E3758" s="2">
        <f t="shared" si="1"/>
        <v>0.1010260001</v>
      </c>
    </row>
    <row r="3759">
      <c r="A3759" s="3">
        <v>44899.541666666664</v>
      </c>
      <c r="B3759" s="1">
        <v>156.67</v>
      </c>
      <c r="C3759" s="1">
        <v>200.76713</v>
      </c>
      <c r="D3759" s="1">
        <v>0.219643175653305</v>
      </c>
      <c r="E3759" s="2">
        <f t="shared" si="1"/>
        <v>0.1001943274</v>
      </c>
    </row>
    <row r="3760">
      <c r="A3760" s="3">
        <v>44899.583333333336</v>
      </c>
      <c r="B3760" s="1">
        <v>148.35</v>
      </c>
      <c r="C3760" s="1">
        <v>201.55589</v>
      </c>
      <c r="D3760" s="1">
        <v>0.263975862972796</v>
      </c>
      <c r="E3760" s="2">
        <f t="shared" si="1"/>
        <v>0.1034290323</v>
      </c>
    </row>
    <row r="3761">
      <c r="A3761" s="3">
        <v>44899.625</v>
      </c>
      <c r="B3761" s="1">
        <v>143.79</v>
      </c>
      <c r="C3761" s="1">
        <v>200.47365</v>
      </c>
      <c r="D3761" s="1">
        <v>0.282748630555686</v>
      </c>
      <c r="E3761" s="2">
        <f t="shared" si="1"/>
        <v>0.1083688104</v>
      </c>
    </row>
    <row r="3762">
      <c r="A3762" s="3">
        <v>44899.666666666664</v>
      </c>
      <c r="B3762" s="1">
        <v>138.49</v>
      </c>
      <c r="C3762" s="1">
        <v>198.27125</v>
      </c>
      <c r="D3762" s="1">
        <v>0.301512448224339</v>
      </c>
      <c r="E3762" s="2">
        <f t="shared" si="1"/>
        <v>0.117088603</v>
      </c>
    </row>
    <row r="3763">
      <c r="A3763" s="3">
        <v>44899.708333333336</v>
      </c>
      <c r="B3763" s="1">
        <v>139.18</v>
      </c>
      <c r="C3763" s="1">
        <v>196.42292</v>
      </c>
      <c r="D3763" s="1">
        <v>0.291426886434638</v>
      </c>
      <c r="E3763" s="2">
        <f t="shared" si="1"/>
        <v>0.1262611721</v>
      </c>
    </row>
    <row r="3764">
      <c r="A3764" s="3">
        <v>44899.75</v>
      </c>
      <c r="B3764" s="1">
        <v>160.01</v>
      </c>
      <c r="C3764" s="1">
        <v>196.51274</v>
      </c>
      <c r="D3764" s="1">
        <v>0.185752536960199</v>
      </c>
      <c r="E3764" s="2">
        <f t="shared" si="1"/>
        <v>0.1312623621</v>
      </c>
    </row>
    <row r="3765">
      <c r="A3765" s="3">
        <v>44899.791666666664</v>
      </c>
      <c r="B3765" s="1">
        <v>173.31</v>
      </c>
      <c r="C3765" s="1">
        <v>198.11353</v>
      </c>
      <c r="D3765" s="1">
        <v>0.125198566700618</v>
      </c>
      <c r="E3765" s="2">
        <f t="shared" si="1"/>
        <v>0.1341001985</v>
      </c>
    </row>
    <row r="3766">
      <c r="A3766" s="3">
        <v>44899.833333333336</v>
      </c>
      <c r="B3766" s="1">
        <v>194.72</v>
      </c>
      <c r="C3766" s="1">
        <v>201.14015</v>
      </c>
      <c r="D3766" s="1">
        <v>0.0319187889638145</v>
      </c>
      <c r="E3766" s="2">
        <f t="shared" si="1"/>
        <v>0.1332828792</v>
      </c>
    </row>
    <row r="3767">
      <c r="A3767" s="3">
        <v>44899.875</v>
      </c>
      <c r="B3767" s="1">
        <v>209.37</v>
      </c>
      <c r="C3767" s="1">
        <v>204.30745</v>
      </c>
      <c r="D3767" s="1">
        <v>0.0247790768275949</v>
      </c>
      <c r="E3767" s="2">
        <f t="shared" si="1"/>
        <v>0.1318553806</v>
      </c>
    </row>
    <row r="3768">
      <c r="A3768" s="3">
        <v>44899.916666666664</v>
      </c>
      <c r="B3768" s="1">
        <v>216.89</v>
      </c>
      <c r="C3768" s="1">
        <v>205.42664</v>
      </c>
      <c r="D3768" s="1">
        <v>0.0558026943340941</v>
      </c>
      <c r="E3768" s="2">
        <f t="shared" si="1"/>
        <v>0.1303394699</v>
      </c>
    </row>
    <row r="3769">
      <c r="A3769" s="3">
        <v>44899.958333333336</v>
      </c>
      <c r="B3769" s="1">
        <v>211.53</v>
      </c>
      <c r="C3769" s="1">
        <v>206.38588</v>
      </c>
      <c r="D3769" s="1">
        <v>0.0249247671400776</v>
      </c>
      <c r="E3769" s="2">
        <f t="shared" si="1"/>
        <v>0.1284857237</v>
      </c>
    </row>
    <row r="3770">
      <c r="A3770" s="3">
        <v>44900.0</v>
      </c>
      <c r="B3770" s="1">
        <v>211.75</v>
      </c>
      <c r="C3770" s="1">
        <v>213.97114</v>
      </c>
      <c r="D3770" s="1">
        <v>0.0103805587987239</v>
      </c>
      <c r="E3770" s="2">
        <f t="shared" si="1"/>
        <v>0.1283973793</v>
      </c>
    </row>
    <row r="3771">
      <c r="A3771" s="3">
        <v>44900.041666666664</v>
      </c>
      <c r="B3771" s="1">
        <v>220.49</v>
      </c>
      <c r="C3771" s="1">
        <v>212.24174</v>
      </c>
      <c r="D3771" s="1">
        <v>0.0388625724610061</v>
      </c>
      <c r="E3771" s="2">
        <f t="shared" si="1"/>
        <v>0.1297393718</v>
      </c>
    </row>
    <row r="3772">
      <c r="A3772" s="3">
        <v>44900.083333333336</v>
      </c>
      <c r="B3772" s="1">
        <v>218.32</v>
      </c>
      <c r="C3772" s="1">
        <v>208.20927</v>
      </c>
      <c r="D3772" s="1">
        <v>0.0485604219254982</v>
      </c>
      <c r="E3772" s="2">
        <f t="shared" si="1"/>
        <v>0.1310665928</v>
      </c>
    </row>
    <row r="3773">
      <c r="A3773" s="3">
        <v>44900.125</v>
      </c>
      <c r="B3773" s="1">
        <v>224.87</v>
      </c>
      <c r="C3773" s="1">
        <v>203.18539</v>
      </c>
      <c r="D3773" s="1">
        <v>0.106723273755066</v>
      </c>
      <c r="E3773" s="2">
        <f t="shared" si="1"/>
        <v>0.1342006175</v>
      </c>
    </row>
    <row r="3774">
      <c r="A3774" s="3">
        <v>44900.166666666664</v>
      </c>
      <c r="B3774" s="1">
        <v>213.25</v>
      </c>
      <c r="C3774" s="1">
        <v>197.31299</v>
      </c>
      <c r="D3774" s="1">
        <v>0.080770201698327</v>
      </c>
      <c r="E3774" s="2">
        <f t="shared" si="1"/>
        <v>0.1375070295</v>
      </c>
    </row>
    <row r="3775">
      <c r="A3775" s="3">
        <v>44900.208333333336</v>
      </c>
      <c r="B3775" s="1">
        <v>198.47</v>
      </c>
      <c r="C3775" s="1">
        <v>191.93561</v>
      </c>
      <c r="D3775" s="1">
        <v>0.0340446986361728</v>
      </c>
      <c r="E3775" s="2">
        <f t="shared" si="1"/>
        <v>0.1378294808</v>
      </c>
    </row>
    <row r="3776">
      <c r="A3776" s="3">
        <v>44900.25</v>
      </c>
      <c r="B3776" s="1">
        <v>199.39</v>
      </c>
      <c r="C3776" s="1">
        <v>187.44998</v>
      </c>
      <c r="D3776" s="1">
        <v>0.0636970993541849</v>
      </c>
      <c r="E3776" s="2">
        <f t="shared" si="1"/>
        <v>0.1362749674</v>
      </c>
    </row>
    <row r="3777">
      <c r="A3777" s="3">
        <v>44900.291666666664</v>
      </c>
      <c r="B3777" s="1">
        <v>194.9</v>
      </c>
      <c r="C3777" s="1">
        <v>184.92416</v>
      </c>
      <c r="D3777" s="1">
        <v>0.0539455742289163</v>
      </c>
      <c r="E3777" s="2">
        <f t="shared" si="1"/>
        <v>0.1335260641</v>
      </c>
    </row>
    <row r="3778">
      <c r="A3778" s="3">
        <v>44900.333333333336</v>
      </c>
      <c r="B3778" s="1">
        <v>194.73</v>
      </c>
      <c r="C3778" s="1">
        <v>184.44734</v>
      </c>
      <c r="D3778" s="1">
        <v>0.0557484862617156</v>
      </c>
      <c r="E3778" s="2">
        <f t="shared" si="1"/>
        <v>0.129321371</v>
      </c>
    </row>
    <row r="3779">
      <c r="A3779" s="3">
        <v>44900.375</v>
      </c>
      <c r="B3779" s="1">
        <v>190.94</v>
      </c>
      <c r="C3779" s="1">
        <v>186.87131</v>
      </c>
      <c r="D3779" s="1">
        <v>0.02177268410009</v>
      </c>
      <c r="E3779" s="2">
        <f t="shared" si="1"/>
        <v>0.1225657206</v>
      </c>
    </row>
    <row r="3780">
      <c r="A3780" s="3">
        <v>44900.416666666664</v>
      </c>
      <c r="B3780" s="1">
        <v>190.69</v>
      </c>
      <c r="C3780" s="1">
        <v>192.43358</v>
      </c>
      <c r="D3780" s="1">
        <v>0.0090606847308043</v>
      </c>
      <c r="E3780" s="2">
        <f t="shared" si="1"/>
        <v>0.1142468771</v>
      </c>
    </row>
    <row r="3781">
      <c r="A3781" s="3">
        <v>44900.458333333336</v>
      </c>
      <c r="B3781" s="1">
        <v>194.9</v>
      </c>
      <c r="C3781" s="1">
        <v>199.32941</v>
      </c>
      <c r="D3781" s="1">
        <v>0.022221557772132</v>
      </c>
      <c r="E3781" s="2">
        <f t="shared" si="1"/>
        <v>0.1063861877</v>
      </c>
    </row>
    <row r="3782">
      <c r="A3782" s="3">
        <v>44900.5</v>
      </c>
      <c r="B3782" s="1">
        <v>211.43</v>
      </c>
      <c r="C3782" s="1">
        <v>205.00771</v>
      </c>
      <c r="D3782" s="1">
        <v>0.0313270656991388</v>
      </c>
      <c r="E3782" s="2">
        <f t="shared" si="1"/>
        <v>0.09936659642</v>
      </c>
    </row>
    <row r="3783">
      <c r="A3783" s="3">
        <v>44900.541666666664</v>
      </c>
      <c r="B3783" s="1">
        <v>202.46</v>
      </c>
      <c r="C3783" s="1">
        <v>208.81077</v>
      </c>
      <c r="D3783" s="1">
        <v>0.0304139963661835</v>
      </c>
      <c r="E3783" s="2">
        <f t="shared" si="1"/>
        <v>0.09148204729</v>
      </c>
    </row>
    <row r="3784">
      <c r="A3784" s="3">
        <v>44900.583333333336</v>
      </c>
      <c r="B3784" s="1">
        <v>205.68</v>
      </c>
      <c r="C3784" s="1">
        <v>209.35471</v>
      </c>
      <c r="D3784" s="1">
        <v>0.0175525547048834</v>
      </c>
      <c r="E3784" s="2">
        <f t="shared" si="1"/>
        <v>0.08121440944</v>
      </c>
    </row>
    <row r="3785">
      <c r="A3785" s="3">
        <v>44900.625</v>
      </c>
      <c r="B3785" s="1">
        <v>197.09</v>
      </c>
      <c r="C3785" s="1">
        <v>208.42348</v>
      </c>
      <c r="D3785" s="1">
        <v>0.0543771747789644</v>
      </c>
      <c r="E3785" s="2">
        <f t="shared" si="1"/>
        <v>0.07169893212</v>
      </c>
    </row>
    <row r="3786">
      <c r="A3786" s="3">
        <v>44900.666666666664</v>
      </c>
      <c r="B3786" s="1">
        <v>182.0</v>
      </c>
      <c r="C3786" s="1">
        <v>206.82435</v>
      </c>
      <c r="D3786" s="1">
        <v>0.120026244492004</v>
      </c>
      <c r="E3786" s="2">
        <f t="shared" si="1"/>
        <v>0.06413700696</v>
      </c>
    </row>
    <row r="3787">
      <c r="A3787" s="3">
        <v>44900.708333333336</v>
      </c>
      <c r="B3787" s="1">
        <v>175.68</v>
      </c>
      <c r="C3787" s="1">
        <v>205.91857</v>
      </c>
      <c r="D3787" s="1">
        <v>0.146847222181078</v>
      </c>
      <c r="E3787" s="2">
        <f t="shared" si="1"/>
        <v>0.05811285429</v>
      </c>
    </row>
    <row r="3788">
      <c r="A3788" s="3">
        <v>44900.75</v>
      </c>
      <c r="B3788" s="1">
        <v>185.29</v>
      </c>
      <c r="C3788" s="1">
        <v>206.19509</v>
      </c>
      <c r="D3788" s="1">
        <v>0.101385003881518</v>
      </c>
      <c r="E3788" s="2">
        <f t="shared" si="1"/>
        <v>0.05459754041</v>
      </c>
    </row>
    <row r="3789">
      <c r="A3789" s="3">
        <v>44900.791666666664</v>
      </c>
      <c r="B3789" s="1">
        <v>193.47</v>
      </c>
      <c r="C3789" s="1">
        <v>208.12902</v>
      </c>
      <c r="D3789" s="1">
        <v>0.0704323693063081</v>
      </c>
      <c r="E3789" s="2">
        <f t="shared" si="1"/>
        <v>0.05231561552</v>
      </c>
    </row>
    <row r="3790">
      <c r="A3790" s="3">
        <v>44900.833333333336</v>
      </c>
      <c r="B3790" s="1">
        <v>208.12</v>
      </c>
      <c r="C3790" s="1">
        <v>210.8878</v>
      </c>
      <c r="D3790" s="1">
        <v>0.0131245145522879</v>
      </c>
      <c r="E3790" s="2">
        <f t="shared" si="1"/>
        <v>0.05153252075</v>
      </c>
    </row>
    <row r="3791">
      <c r="A3791" s="3">
        <v>44900.875</v>
      </c>
      <c r="B3791" s="1">
        <v>211.47</v>
      </c>
      <c r="C3791" s="1">
        <v>213.72803</v>
      </c>
      <c r="D3791" s="1">
        <v>0.0105649689467497</v>
      </c>
      <c r="E3791" s="2">
        <f t="shared" si="1"/>
        <v>0.05094026625</v>
      </c>
    </row>
    <row r="3792">
      <c r="A3792" s="3">
        <v>44900.916666666664</v>
      </c>
      <c r="B3792" s="1">
        <v>214.35</v>
      </c>
      <c r="C3792" s="1">
        <v>215.10094</v>
      </c>
      <c r="D3792" s="1">
        <v>0.00349110515277159</v>
      </c>
      <c r="E3792" s="2">
        <f t="shared" si="1"/>
        <v>0.04876061671</v>
      </c>
    </row>
    <row r="3793">
      <c r="A3793" s="3">
        <v>44900.958333333336</v>
      </c>
      <c r="B3793" s="1">
        <v>209.86</v>
      </c>
      <c r="C3793" s="1">
        <v>216.26501</v>
      </c>
      <c r="D3793" s="1">
        <v>0.029616487660209</v>
      </c>
      <c r="E3793" s="2">
        <f t="shared" si="1"/>
        <v>0.04895610506</v>
      </c>
    </row>
    <row r="3794">
      <c r="A3794" s="3">
        <v>44901.0</v>
      </c>
      <c r="B3794" s="1">
        <v>212.85</v>
      </c>
      <c r="C3794" s="1">
        <v>221.48571</v>
      </c>
      <c r="D3794" s="1">
        <v>0.0389899194850991</v>
      </c>
      <c r="E3794" s="2">
        <f t="shared" si="1"/>
        <v>0.05014816176</v>
      </c>
    </row>
    <row r="3795">
      <c r="A3795" s="3">
        <v>44901.041666666664</v>
      </c>
      <c r="B3795" s="1">
        <v>214.34</v>
      </c>
      <c r="C3795" s="1">
        <v>216.91538</v>
      </c>
      <c r="D3795" s="1">
        <v>0.0118727404207115</v>
      </c>
      <c r="E3795" s="2">
        <f t="shared" si="1"/>
        <v>0.04902358542</v>
      </c>
    </row>
    <row r="3796">
      <c r="A3796" s="3">
        <v>44901.083333333336</v>
      </c>
      <c r="B3796" s="1">
        <v>214.63</v>
      </c>
      <c r="C3796" s="1">
        <v>209.60345</v>
      </c>
      <c r="D3796" s="1">
        <v>0.0239812369500596</v>
      </c>
      <c r="E3796" s="2">
        <f t="shared" si="1"/>
        <v>0.04799945271</v>
      </c>
    </row>
    <row r="3797">
      <c r="A3797" s="3">
        <v>44901.125</v>
      </c>
      <c r="B3797" s="1">
        <v>209.6</v>
      </c>
      <c r="C3797" s="1">
        <v>201.12562</v>
      </c>
      <c r="D3797" s="1">
        <v>0.042134761349648</v>
      </c>
      <c r="E3797" s="2">
        <f t="shared" si="1"/>
        <v>0.0453082647</v>
      </c>
    </row>
    <row r="3798">
      <c r="A3798" s="3">
        <v>44901.166666666664</v>
      </c>
      <c r="B3798" s="1">
        <v>197.85</v>
      </c>
      <c r="C3798" s="1">
        <v>192.31685</v>
      </c>
      <c r="D3798" s="1">
        <v>0.0287710099245074</v>
      </c>
      <c r="E3798" s="2">
        <f t="shared" si="1"/>
        <v>0.04314163171</v>
      </c>
    </row>
    <row r="3799">
      <c r="A3799" s="3">
        <v>44901.208333333336</v>
      </c>
      <c r="B3799" s="1">
        <v>187.87</v>
      </c>
      <c r="C3799" s="1">
        <v>185.37227</v>
      </c>
      <c r="D3799" s="1">
        <v>0.0134741296527253</v>
      </c>
      <c r="E3799" s="2">
        <f t="shared" si="1"/>
        <v>0.04228452466</v>
      </c>
    </row>
    <row r="3800">
      <c r="A3800" s="3">
        <v>44901.25</v>
      </c>
      <c r="B3800" s="1">
        <v>185.4</v>
      </c>
      <c r="C3800" s="1">
        <v>180.86348</v>
      </c>
      <c r="D3800" s="1">
        <v>0.0250825650374525</v>
      </c>
      <c r="E3800" s="2">
        <f t="shared" si="1"/>
        <v>0.04067558573</v>
      </c>
    </row>
    <row r="3801">
      <c r="A3801" s="3">
        <v>44901.291666666664</v>
      </c>
      <c r="B3801" s="1">
        <v>184.69</v>
      </c>
      <c r="C3801" s="1">
        <v>180.16993</v>
      </c>
      <c r="D3801" s="1">
        <v>0.0250878157082039</v>
      </c>
      <c r="E3801" s="2">
        <f t="shared" si="1"/>
        <v>0.03947317913</v>
      </c>
    </row>
    <row r="3802">
      <c r="A3802" s="3">
        <v>44901.333333333336</v>
      </c>
      <c r="B3802" s="1">
        <v>182.18</v>
      </c>
      <c r="C3802" s="1">
        <v>183.05726</v>
      </c>
      <c r="D3802" s="1">
        <v>0.00479227100853583</v>
      </c>
      <c r="E3802" s="2">
        <f t="shared" si="1"/>
        <v>0.03735000349</v>
      </c>
    </row>
    <row r="3803">
      <c r="A3803" s="3">
        <v>44901.375</v>
      </c>
      <c r="B3803" s="1">
        <v>185.37</v>
      </c>
      <c r="C3803" s="1">
        <v>189.27906</v>
      </c>
      <c r="D3803" s="1">
        <v>0.020652363763852</v>
      </c>
      <c r="E3803" s="2">
        <f t="shared" si="1"/>
        <v>0.03730332348</v>
      </c>
    </row>
    <row r="3804">
      <c r="A3804" s="3">
        <v>44901.416666666664</v>
      </c>
      <c r="B3804" s="1">
        <v>185.24</v>
      </c>
      <c r="C3804" s="1">
        <v>198.4639</v>
      </c>
      <c r="D3804" s="1">
        <v>0.0666312614032072</v>
      </c>
      <c r="E3804" s="2">
        <f t="shared" si="1"/>
        <v>0.03970209751</v>
      </c>
    </row>
    <row r="3805">
      <c r="A3805" s="3">
        <v>44901.458333333336</v>
      </c>
      <c r="B3805" s="1">
        <v>192.91</v>
      </c>
      <c r="C3805" s="1">
        <v>207.91339</v>
      </c>
      <c r="D3805" s="1">
        <v>0.0721617304205371</v>
      </c>
      <c r="E3805" s="2">
        <f t="shared" si="1"/>
        <v>0.04178293804</v>
      </c>
    </row>
    <row r="3806">
      <c r="A3806" s="3">
        <v>44901.5</v>
      </c>
      <c r="B3806" s="1">
        <v>208.26</v>
      </c>
      <c r="C3806" s="1">
        <v>214.50659</v>
      </c>
      <c r="D3806" s="1">
        <v>0.0291207370365637</v>
      </c>
      <c r="E3806" s="2">
        <f t="shared" si="1"/>
        <v>0.04169100767</v>
      </c>
    </row>
    <row r="3807">
      <c r="A3807" s="3">
        <v>44901.541666666664</v>
      </c>
      <c r="B3807" s="1">
        <v>216.18</v>
      </c>
      <c r="C3807" s="1">
        <v>218.22557</v>
      </c>
      <c r="D3807" s="1">
        <v>0.0093736494765485</v>
      </c>
      <c r="E3807" s="2">
        <f t="shared" si="1"/>
        <v>0.04081432655</v>
      </c>
    </row>
    <row r="3808">
      <c r="A3808" s="3">
        <v>44901.583333333336</v>
      </c>
      <c r="B3808" s="1">
        <v>218.59</v>
      </c>
      <c r="C3808" s="1">
        <v>218.70709</v>
      </c>
      <c r="D3808" s="1">
        <v>5.35373590312003E-4</v>
      </c>
      <c r="E3808" s="2">
        <f t="shared" si="1"/>
        <v>0.04010527734</v>
      </c>
    </row>
    <row r="3809">
      <c r="A3809" s="3">
        <v>44901.625</v>
      </c>
      <c r="B3809" s="1">
        <v>218.98</v>
      </c>
      <c r="C3809" s="1">
        <v>217.63423</v>
      </c>
      <c r="D3809" s="1">
        <v>0.00618363205089561</v>
      </c>
      <c r="E3809" s="2">
        <f t="shared" si="1"/>
        <v>0.03809721306</v>
      </c>
    </row>
    <row r="3810">
      <c r="A3810" s="3">
        <v>44901.666666666664</v>
      </c>
      <c r="B3810" s="1">
        <v>222.43</v>
      </c>
      <c r="C3810" s="1">
        <v>215.53359</v>
      </c>
      <c r="D3810" s="1">
        <v>0.0319969151908062</v>
      </c>
      <c r="E3810" s="2">
        <f t="shared" si="1"/>
        <v>0.03442932434</v>
      </c>
    </row>
    <row r="3811">
      <c r="A3811" s="3">
        <v>44901.708333333336</v>
      </c>
      <c r="B3811" s="1">
        <v>217.8</v>
      </c>
      <c r="C3811" s="1">
        <v>213.65728</v>
      </c>
      <c r="D3811" s="1">
        <v>0.0193895569577597</v>
      </c>
      <c r="E3811" s="2">
        <f t="shared" si="1"/>
        <v>0.02911858829</v>
      </c>
    </row>
    <row r="3812">
      <c r="A3812" s="3">
        <v>44901.75</v>
      </c>
      <c r="B3812" s="1">
        <v>219.04</v>
      </c>
      <c r="C3812" s="1">
        <v>213.19127</v>
      </c>
      <c r="D3812" s="1">
        <v>0.027434190902845</v>
      </c>
      <c r="E3812" s="2">
        <f t="shared" si="1"/>
        <v>0.02603730441</v>
      </c>
    </row>
    <row r="3813">
      <c r="A3813" s="3">
        <v>44901.791666666664</v>
      </c>
      <c r="B3813" s="1">
        <v>222.13</v>
      </c>
      <c r="C3813" s="1">
        <v>214.30917</v>
      </c>
      <c r="D3813" s="1">
        <v>0.036493212119668</v>
      </c>
      <c r="E3813" s="2">
        <f t="shared" si="1"/>
        <v>0.02462317287</v>
      </c>
    </row>
    <row r="3814">
      <c r="A3814" s="3">
        <v>44901.833333333336</v>
      </c>
      <c r="B3814" s="1">
        <v>223.43</v>
      </c>
      <c r="C3814" s="1">
        <v>216.47295</v>
      </c>
      <c r="D3814" s="1">
        <v>0.0321381955574588</v>
      </c>
      <c r="E3814" s="2">
        <f t="shared" si="1"/>
        <v>0.02541540957</v>
      </c>
    </row>
    <row r="3815">
      <c r="A3815" s="3">
        <v>44901.875</v>
      </c>
      <c r="B3815" s="1">
        <v>219.69</v>
      </c>
      <c r="C3815" s="1">
        <v>219.24239</v>
      </c>
      <c r="D3815" s="1">
        <v>0.00204162160428919</v>
      </c>
      <c r="E3815" s="2">
        <f t="shared" si="1"/>
        <v>0.0250602701</v>
      </c>
    </row>
    <row r="3816">
      <c r="A3816" s="3">
        <v>44901.916666666664</v>
      </c>
      <c r="B3816" s="1">
        <v>212.97</v>
      </c>
      <c r="C3816" s="1">
        <v>220.57149</v>
      </c>
      <c r="D3816" s="1">
        <v>0.0344627041327961</v>
      </c>
      <c r="E3816" s="2">
        <f t="shared" si="1"/>
        <v>0.02635075339</v>
      </c>
    </row>
    <row r="3817">
      <c r="A3817" s="3">
        <v>44901.958333333336</v>
      </c>
      <c r="B3817" s="1">
        <v>211.39</v>
      </c>
      <c r="C3817" s="1">
        <v>220.92292</v>
      </c>
      <c r="D3817" s="1">
        <v>0.0431504345497516</v>
      </c>
      <c r="E3817" s="2">
        <f t="shared" si="1"/>
        <v>0.02691466785</v>
      </c>
    </row>
    <row r="3818">
      <c r="A3818" s="3">
        <v>44902.0</v>
      </c>
      <c r="B3818" s="1">
        <v>210.56</v>
      </c>
      <c r="C3818" s="1">
        <v>225.84785</v>
      </c>
      <c r="D3818" s="1">
        <v>0.0676909255500992</v>
      </c>
      <c r="E3818" s="2">
        <f t="shared" si="1"/>
        <v>0.0281105431</v>
      </c>
    </row>
    <row r="3819">
      <c r="A3819" s="3">
        <v>44902.041666666664</v>
      </c>
      <c r="B3819" s="1">
        <v>212.48</v>
      </c>
      <c r="C3819" s="1">
        <v>221.57857</v>
      </c>
      <c r="D3819" s="1">
        <v>0.0410624998617872</v>
      </c>
      <c r="E3819" s="2">
        <f t="shared" si="1"/>
        <v>0.02932678308</v>
      </c>
    </row>
    <row r="3820">
      <c r="A3820" s="3">
        <v>44902.083333333336</v>
      </c>
      <c r="B3820" s="1">
        <v>216.32</v>
      </c>
      <c r="C3820" s="1">
        <v>214.22155</v>
      </c>
      <c r="D3820" s="1">
        <v>0.00979569982571774</v>
      </c>
      <c r="E3820" s="2">
        <f t="shared" si="1"/>
        <v>0.02873571903</v>
      </c>
    </row>
    <row r="3821">
      <c r="A3821" s="3">
        <v>44902.125</v>
      </c>
      <c r="B3821" s="1">
        <v>202.62</v>
      </c>
      <c r="C3821" s="1">
        <v>205.16955</v>
      </c>
      <c r="D3821" s="1">
        <v>0.0124265516008588</v>
      </c>
      <c r="E3821" s="2">
        <f t="shared" si="1"/>
        <v>0.02749787696</v>
      </c>
    </row>
    <row r="3822">
      <c r="A3822" s="3">
        <v>44902.166666666664</v>
      </c>
      <c r="B3822" s="1">
        <v>184.42</v>
      </c>
      <c r="C3822" s="1">
        <v>195.20939</v>
      </c>
      <c r="D3822" s="1">
        <v>0.0552708555669377</v>
      </c>
      <c r="E3822" s="2">
        <f t="shared" si="1"/>
        <v>0.02860203719</v>
      </c>
    </row>
    <row r="3823">
      <c r="A3823" s="3">
        <v>44902.208333333336</v>
      </c>
      <c r="B3823" s="1">
        <v>177.8</v>
      </c>
      <c r="C3823" s="1">
        <v>186.71021</v>
      </c>
      <c r="D3823" s="1">
        <v>0.0477221358167824</v>
      </c>
      <c r="E3823" s="2">
        <f t="shared" si="1"/>
        <v>0.03002903745</v>
      </c>
    </row>
    <row r="3824">
      <c r="A3824" s="3">
        <v>44902.25</v>
      </c>
      <c r="B3824" s="1">
        <v>172.35</v>
      </c>
      <c r="C3824" s="1">
        <v>180.6901</v>
      </c>
      <c r="D3824" s="1">
        <v>0.0461569283541268</v>
      </c>
      <c r="E3824" s="2">
        <f t="shared" si="1"/>
        <v>0.03090713592</v>
      </c>
    </row>
    <row r="3825">
      <c r="A3825" s="3">
        <v>44902.291666666664</v>
      </c>
      <c r="B3825" s="1">
        <v>167.12</v>
      </c>
      <c r="C3825" s="1">
        <v>178.77806</v>
      </c>
      <c r="D3825" s="1">
        <v>0.0652096795322647</v>
      </c>
      <c r="E3825" s="2">
        <f t="shared" si="1"/>
        <v>0.03257888024</v>
      </c>
    </row>
    <row r="3826">
      <c r="A3826" s="3">
        <v>44902.333333333336</v>
      </c>
      <c r="B3826" s="1">
        <v>169.13</v>
      </c>
      <c r="C3826" s="1">
        <v>181.21043</v>
      </c>
      <c r="D3826" s="1">
        <v>0.0666652024389545</v>
      </c>
      <c r="E3826" s="2">
        <f t="shared" si="1"/>
        <v>0.03515691905</v>
      </c>
    </row>
    <row r="3827">
      <c r="A3827" s="3">
        <v>44902.375</v>
      </c>
      <c r="B3827" s="1">
        <v>168.02</v>
      </c>
      <c r="C3827" s="1">
        <v>187.69063</v>
      </c>
      <c r="D3827" s="1">
        <v>0.104803473673672</v>
      </c>
      <c r="E3827" s="2">
        <f t="shared" si="1"/>
        <v>0.0386632153</v>
      </c>
    </row>
    <row r="3828">
      <c r="A3828" s="3">
        <v>44902.416666666664</v>
      </c>
      <c r="B3828" s="1">
        <v>173.84</v>
      </c>
      <c r="C3828" s="1">
        <v>197.94348</v>
      </c>
      <c r="D3828" s="1">
        <v>0.121769507134056</v>
      </c>
      <c r="E3828" s="2">
        <f t="shared" si="1"/>
        <v>0.04096064221</v>
      </c>
    </row>
    <row r="3829">
      <c r="A3829" s="3">
        <v>44902.458333333336</v>
      </c>
      <c r="B3829" s="1">
        <v>182.88</v>
      </c>
      <c r="C3829" s="1">
        <v>208.84453</v>
      </c>
      <c r="D3829" s="1">
        <v>0.124324683054902</v>
      </c>
      <c r="E3829" s="2">
        <f t="shared" si="1"/>
        <v>0.04313409857</v>
      </c>
    </row>
    <row r="3830">
      <c r="A3830" s="3">
        <v>44902.5</v>
      </c>
      <c r="B3830" s="1">
        <v>191.79</v>
      </c>
      <c r="C3830" s="1">
        <v>216.88289</v>
      </c>
      <c r="D3830" s="1">
        <v>0.115697877319875</v>
      </c>
      <c r="E3830" s="2">
        <f t="shared" si="1"/>
        <v>0.04674147941</v>
      </c>
    </row>
    <row r="3831">
      <c r="A3831" s="3">
        <v>44902.541666666664</v>
      </c>
      <c r="B3831" s="1">
        <v>208.16</v>
      </c>
      <c r="C3831" s="1">
        <v>221.43117</v>
      </c>
      <c r="D3831" s="1">
        <v>0.0599336127790862</v>
      </c>
      <c r="E3831" s="2">
        <f t="shared" si="1"/>
        <v>0.04884814455</v>
      </c>
    </row>
    <row r="3832">
      <c r="A3832" s="3">
        <v>44902.583333333336</v>
      </c>
      <c r="B3832" s="1">
        <v>215.42</v>
      </c>
      <c r="C3832" s="1">
        <v>222.26053</v>
      </c>
      <c r="D3832" s="1">
        <v>0.0307770794931515</v>
      </c>
      <c r="E3832" s="2">
        <f t="shared" si="1"/>
        <v>0.05010821563</v>
      </c>
    </row>
    <row r="3833">
      <c r="A3833" s="3">
        <v>44902.625</v>
      </c>
      <c r="B3833" s="1">
        <v>218.29</v>
      </c>
      <c r="C3833" s="1">
        <v>221.02645</v>
      </c>
      <c r="D3833" s="1">
        <v>0.012380644940911</v>
      </c>
      <c r="E3833" s="2">
        <f t="shared" si="1"/>
        <v>0.0503664245</v>
      </c>
    </row>
    <row r="3834">
      <c r="A3834" s="3">
        <v>44902.666666666664</v>
      </c>
      <c r="B3834" s="1">
        <v>217.42</v>
      </c>
      <c r="C3834" s="1">
        <v>218.41219</v>
      </c>
      <c r="D3834" s="1">
        <v>0.00454274095232515</v>
      </c>
      <c r="E3834" s="2">
        <f t="shared" si="1"/>
        <v>0.04922250057</v>
      </c>
    </row>
    <row r="3835">
      <c r="A3835" s="3">
        <v>44902.708333333336</v>
      </c>
      <c r="B3835" s="1">
        <v>212.04</v>
      </c>
      <c r="C3835" s="1">
        <v>215.97702</v>
      </c>
      <c r="D3835" s="1">
        <v>0.0182288837951371</v>
      </c>
      <c r="E3835" s="2">
        <f t="shared" si="1"/>
        <v>0.04917413919</v>
      </c>
    </row>
    <row r="3836">
      <c r="A3836" s="3">
        <v>44902.75</v>
      </c>
      <c r="B3836" s="1">
        <v>222.47</v>
      </c>
      <c r="C3836" s="1">
        <v>215.20408</v>
      </c>
      <c r="D3836" s="1">
        <v>0.0337629286582298</v>
      </c>
      <c r="E3836" s="2">
        <f t="shared" si="1"/>
        <v>0.0494378366</v>
      </c>
    </row>
    <row r="3837">
      <c r="A3837" s="3">
        <v>44902.791666666664</v>
      </c>
      <c r="B3837" s="1">
        <v>214.83</v>
      </c>
      <c r="C3837" s="1">
        <v>216.3378</v>
      </c>
      <c r="D3837" s="1">
        <v>0.00696965578830872</v>
      </c>
      <c r="E3837" s="2">
        <f t="shared" si="1"/>
        <v>0.04820768842</v>
      </c>
    </row>
    <row r="3838">
      <c r="A3838" s="3">
        <v>44902.833333333336</v>
      </c>
      <c r="B3838" s="1">
        <v>221.55</v>
      </c>
      <c r="C3838" s="1">
        <v>218.34328</v>
      </c>
      <c r="D3838" s="1">
        <v>0.0146865980945235</v>
      </c>
      <c r="E3838" s="2">
        <f t="shared" si="1"/>
        <v>0.04748053852</v>
      </c>
    </row>
    <row r="3839">
      <c r="A3839" s="3">
        <v>44902.875</v>
      </c>
      <c r="B3839" s="1">
        <v>217.89</v>
      </c>
      <c r="C3839" s="1">
        <v>221.00312</v>
      </c>
      <c r="D3839" s="1">
        <v>0.0140863169714527</v>
      </c>
      <c r="E3839" s="2">
        <f t="shared" si="1"/>
        <v>0.04798240083</v>
      </c>
    </row>
    <row r="3840">
      <c r="A3840" s="3">
        <v>44902.916666666664</v>
      </c>
      <c r="B3840" s="1">
        <v>208.96</v>
      </c>
      <c r="C3840" s="1">
        <v>222.4307</v>
      </c>
      <c r="D3840" s="1">
        <v>0.0605613343841474</v>
      </c>
      <c r="E3840" s="2">
        <f t="shared" si="1"/>
        <v>0.04906984376</v>
      </c>
    </row>
    <row r="3841">
      <c r="A3841" s="3">
        <v>44902.958333333336</v>
      </c>
      <c r="B3841" s="1">
        <v>206.37</v>
      </c>
      <c r="C3841" s="1">
        <v>223.01731</v>
      </c>
      <c r="D3841" s="1">
        <v>0.0746458200935165</v>
      </c>
      <c r="E3841" s="2">
        <f t="shared" si="1"/>
        <v>0.05038215149</v>
      </c>
    </row>
    <row r="3842">
      <c r="A3842" s="3">
        <v>44903.0</v>
      </c>
      <c r="B3842" s="1">
        <v>210.53</v>
      </c>
      <c r="C3842" s="1">
        <v>213.35914</v>
      </c>
      <c r="D3842" s="1">
        <v>0.0132599897056202</v>
      </c>
      <c r="E3842" s="2">
        <f t="shared" si="1"/>
        <v>0.04811419583</v>
      </c>
    </row>
    <row r="3843">
      <c r="A3843" s="3">
        <v>44903.041666666664</v>
      </c>
      <c r="B3843" s="1">
        <v>212.18</v>
      </c>
      <c r="C3843" s="1">
        <v>212.58621</v>
      </c>
      <c r="D3843" s="1">
        <v>0.00191080126975304</v>
      </c>
      <c r="E3843" s="2">
        <f t="shared" si="1"/>
        <v>0.04648287505</v>
      </c>
    </row>
    <row r="3844">
      <c r="A3844" s="3">
        <v>44903.083333333336</v>
      </c>
      <c r="B3844" s="1">
        <v>212.06</v>
      </c>
      <c r="C3844" s="1">
        <v>208.46812</v>
      </c>
      <c r="D3844" s="1">
        <v>0.0172298766833029</v>
      </c>
      <c r="E3844" s="2">
        <f t="shared" si="1"/>
        <v>0.04679263242</v>
      </c>
    </row>
    <row r="3845">
      <c r="A3845" s="3">
        <v>44903.125</v>
      </c>
      <c r="B3845" s="1">
        <v>201.66</v>
      </c>
      <c r="C3845" s="1">
        <v>203.3504</v>
      </c>
      <c r="D3845" s="1">
        <v>0.00831274489747751</v>
      </c>
      <c r="E3845" s="2">
        <f t="shared" si="1"/>
        <v>0.04662122381</v>
      </c>
    </row>
    <row r="3846">
      <c r="A3846" s="3">
        <v>44903.166666666664</v>
      </c>
      <c r="B3846" s="1">
        <v>181.61</v>
      </c>
      <c r="C3846" s="1">
        <v>195.6562</v>
      </c>
      <c r="D3846" s="1">
        <v>0.0717902116058678</v>
      </c>
      <c r="E3846" s="2">
        <f t="shared" si="1"/>
        <v>0.04730953031</v>
      </c>
    </row>
    <row r="3847">
      <c r="A3847" s="3">
        <v>44903.208333333336</v>
      </c>
      <c r="B3847" s="1">
        <v>160.54</v>
      </c>
      <c r="C3847" s="1">
        <v>187.21166</v>
      </c>
      <c r="D3847" s="1">
        <v>0.142467942434782</v>
      </c>
      <c r="E3847" s="2">
        <f t="shared" si="1"/>
        <v>0.05125727225</v>
      </c>
    </row>
    <row r="3848">
      <c r="A3848" s="3">
        <v>44903.25</v>
      </c>
      <c r="B3848" s="1">
        <v>158.88</v>
      </c>
      <c r="C3848" s="1">
        <v>179.27809</v>
      </c>
      <c r="D3848" s="1">
        <v>0.113779045727227</v>
      </c>
      <c r="E3848" s="2">
        <f t="shared" si="1"/>
        <v>0.05407486048</v>
      </c>
    </row>
    <row r="3849">
      <c r="A3849" s="3">
        <v>44903.291666666664</v>
      </c>
      <c r="B3849" s="1">
        <v>162.21</v>
      </c>
      <c r="C3849" s="1">
        <v>173.57844</v>
      </c>
      <c r="D3849" s="1">
        <v>0.065494539529218</v>
      </c>
      <c r="E3849" s="2">
        <f t="shared" si="1"/>
        <v>0.05408672964</v>
      </c>
    </row>
    <row r="3850">
      <c r="A3850" s="3">
        <v>44903.333333333336</v>
      </c>
      <c r="B3850" s="1">
        <v>156.28</v>
      </c>
      <c r="C3850" s="1">
        <v>170.72739</v>
      </c>
      <c r="D3850" s="1">
        <v>0.084622567005798</v>
      </c>
      <c r="E3850" s="2">
        <f t="shared" si="1"/>
        <v>0.05483495317</v>
      </c>
    </row>
    <row r="3851">
      <c r="A3851" s="3">
        <v>44903.375</v>
      </c>
      <c r="B3851" s="1">
        <v>150.56</v>
      </c>
      <c r="C3851" s="1">
        <v>171.52092</v>
      </c>
      <c r="D3851" s="1">
        <v>0.122206200852933</v>
      </c>
      <c r="E3851" s="2">
        <f t="shared" si="1"/>
        <v>0.0555600668</v>
      </c>
    </row>
    <row r="3852">
      <c r="A3852" s="3">
        <v>44903.416666666664</v>
      </c>
      <c r="B3852" s="1">
        <v>158.97</v>
      </c>
      <c r="C3852" s="1">
        <v>176.54339</v>
      </c>
      <c r="D3852" s="1">
        <v>0.0995414781601281</v>
      </c>
      <c r="E3852" s="2">
        <f t="shared" si="1"/>
        <v>0.05463389892</v>
      </c>
    </row>
    <row r="3853">
      <c r="A3853" s="3">
        <v>44903.458333333336</v>
      </c>
      <c r="B3853" s="1">
        <v>166.95</v>
      </c>
      <c r="C3853" s="1">
        <v>183.52192</v>
      </c>
      <c r="D3853" s="1">
        <v>0.0902994040166973</v>
      </c>
      <c r="E3853" s="2">
        <f t="shared" si="1"/>
        <v>0.05321617896</v>
      </c>
    </row>
    <row r="3854">
      <c r="A3854" s="3">
        <v>44903.5</v>
      </c>
      <c r="B3854" s="1">
        <v>178.25</v>
      </c>
      <c r="C3854" s="1">
        <v>190.37043</v>
      </c>
      <c r="D3854" s="1">
        <v>0.0636676084620915</v>
      </c>
      <c r="E3854" s="2">
        <f t="shared" si="1"/>
        <v>0.0510482511</v>
      </c>
    </row>
    <row r="3855">
      <c r="A3855" s="3">
        <v>44903.541666666664</v>
      </c>
      <c r="B3855" s="1">
        <v>190.7</v>
      </c>
      <c r="C3855" s="1">
        <v>196.15557</v>
      </c>
      <c r="D3855" s="1">
        <v>0.0278124653814318</v>
      </c>
      <c r="E3855" s="2">
        <f t="shared" si="1"/>
        <v>0.04970986995</v>
      </c>
    </row>
    <row r="3856">
      <c r="A3856" s="3">
        <v>44903.583333333336</v>
      </c>
      <c r="B3856" s="1">
        <v>187.34</v>
      </c>
      <c r="C3856" s="1">
        <v>198.42995</v>
      </c>
      <c r="D3856" s="1">
        <v>0.0558884886076924</v>
      </c>
      <c r="E3856" s="2">
        <f t="shared" si="1"/>
        <v>0.05075617867</v>
      </c>
    </row>
    <row r="3857">
      <c r="A3857" s="3">
        <v>44903.625</v>
      </c>
      <c r="B3857" s="1">
        <v>181.83</v>
      </c>
      <c r="C3857" s="1">
        <v>199.6141</v>
      </c>
      <c r="D3857" s="1">
        <v>0.0890924037931188</v>
      </c>
      <c r="E3857" s="2">
        <f t="shared" si="1"/>
        <v>0.05395250195</v>
      </c>
    </row>
    <row r="3858">
      <c r="A3858" s="3">
        <v>44903.666666666664</v>
      </c>
      <c r="B3858" s="1">
        <v>179.51</v>
      </c>
      <c r="C3858" s="1">
        <v>199.6909</v>
      </c>
      <c r="D3858" s="1">
        <v>0.101060689295305</v>
      </c>
      <c r="E3858" s="2">
        <f t="shared" si="1"/>
        <v>0.05797408313</v>
      </c>
    </row>
    <row r="3859">
      <c r="A3859" s="3">
        <v>44903.708333333336</v>
      </c>
      <c r="B3859" s="1">
        <v>179.67</v>
      </c>
      <c r="C3859" s="1">
        <v>199.43909</v>
      </c>
      <c r="D3859" s="1">
        <v>0.0991234466623368</v>
      </c>
      <c r="E3859" s="2">
        <f t="shared" si="1"/>
        <v>0.06134468992</v>
      </c>
    </row>
    <row r="3860">
      <c r="A3860" s="3">
        <v>44903.75</v>
      </c>
      <c r="B3860" s="1">
        <v>191.72</v>
      </c>
      <c r="C3860" s="1">
        <v>199.89326</v>
      </c>
      <c r="D3860" s="1">
        <v>0.0408881219907064</v>
      </c>
      <c r="E3860" s="2">
        <f t="shared" si="1"/>
        <v>0.06164157298</v>
      </c>
    </row>
    <row r="3861">
      <c r="A3861" s="3">
        <v>44903.791666666664</v>
      </c>
      <c r="B3861" s="1">
        <v>195.49</v>
      </c>
      <c r="C3861" s="1">
        <v>201.25916</v>
      </c>
      <c r="D3861" s="1">
        <v>0.0286653288227974</v>
      </c>
      <c r="E3861" s="2">
        <f t="shared" si="1"/>
        <v>0.06254555935</v>
      </c>
    </row>
    <row r="3862">
      <c r="A3862" s="3">
        <v>44903.833333333336</v>
      </c>
      <c r="B3862" s="1">
        <v>198.98</v>
      </c>
      <c r="C3862" s="1">
        <v>203.09074</v>
      </c>
      <c r="D3862" s="1">
        <v>0.0202409031549149</v>
      </c>
      <c r="E3862" s="2">
        <f t="shared" si="1"/>
        <v>0.06277698873</v>
      </c>
    </row>
    <row r="3863">
      <c r="A3863" s="3">
        <v>44903.875</v>
      </c>
      <c r="B3863" s="1">
        <v>197.59</v>
      </c>
      <c r="C3863" s="1">
        <v>205.24408</v>
      </c>
      <c r="D3863" s="1">
        <v>0.0372925737979872</v>
      </c>
      <c r="E3863" s="2">
        <f t="shared" si="1"/>
        <v>0.0637439161</v>
      </c>
    </row>
    <row r="3864">
      <c r="A3864" s="3">
        <v>44903.916666666664</v>
      </c>
      <c r="B3864" s="1">
        <v>196.75</v>
      </c>
      <c r="C3864" s="1">
        <v>206.35776</v>
      </c>
      <c r="D3864" s="1">
        <v>0.0465587531091634</v>
      </c>
      <c r="E3864" s="2">
        <f t="shared" si="1"/>
        <v>0.06316047521</v>
      </c>
    </row>
    <row r="3865">
      <c r="A3865" s="3">
        <v>44903.958333333336</v>
      </c>
      <c r="B3865" s="1">
        <v>200.47</v>
      </c>
      <c r="C3865" s="1">
        <v>208.1016</v>
      </c>
      <c r="D3865" s="1">
        <v>0.036672471523525</v>
      </c>
      <c r="E3865" s="2">
        <f t="shared" si="1"/>
        <v>0.06157825235</v>
      </c>
    </row>
    <row r="3866">
      <c r="A3866" s="3">
        <v>44904.0</v>
      </c>
      <c r="B3866" s="1">
        <v>200.4</v>
      </c>
      <c r="C3866" s="1">
        <v>203.29184</v>
      </c>
      <c r="D3866" s="1">
        <v>0.0142250667808407</v>
      </c>
      <c r="E3866" s="2">
        <f t="shared" si="1"/>
        <v>0.0616184639</v>
      </c>
    </row>
    <row r="3867">
      <c r="A3867" s="3">
        <v>44904.041666666664</v>
      </c>
      <c r="B3867" s="1">
        <v>203.79</v>
      </c>
      <c r="C3867" s="1">
        <v>201.24227</v>
      </c>
      <c r="D3867" s="1">
        <v>0.0126600142206704</v>
      </c>
      <c r="E3867" s="2">
        <f t="shared" si="1"/>
        <v>0.06206634777</v>
      </c>
    </row>
    <row r="3868">
      <c r="A3868" s="3">
        <v>44904.083333333336</v>
      </c>
      <c r="B3868" s="1">
        <v>206.94</v>
      </c>
      <c r="C3868" s="1">
        <v>195.98708</v>
      </c>
      <c r="D3868" s="1">
        <v>0.0558859288071438</v>
      </c>
      <c r="E3868" s="2">
        <f t="shared" si="1"/>
        <v>0.06367701661</v>
      </c>
    </row>
    <row r="3869">
      <c r="A3869" s="3">
        <v>44904.125</v>
      </c>
      <c r="B3869" s="1">
        <v>208.09</v>
      </c>
      <c r="C3869" s="1">
        <v>189.94316</v>
      </c>
      <c r="D3869" s="1">
        <v>0.0955382652368213</v>
      </c>
      <c r="E3869" s="2">
        <f t="shared" si="1"/>
        <v>0.06731141329</v>
      </c>
    </row>
    <row r="3870">
      <c r="A3870" s="3">
        <v>44904.166666666664</v>
      </c>
      <c r="B3870" s="1">
        <v>203.05</v>
      </c>
      <c r="C3870" s="1">
        <v>182.57239</v>
      </c>
      <c r="D3870" s="1">
        <v>0.112161592451082</v>
      </c>
      <c r="E3870" s="2">
        <f t="shared" si="1"/>
        <v>0.06899355416</v>
      </c>
    </row>
    <row r="3871">
      <c r="A3871" s="3">
        <v>44904.208333333336</v>
      </c>
      <c r="B3871" s="1">
        <v>189.4</v>
      </c>
      <c r="C3871" s="1">
        <v>175.49715</v>
      </c>
      <c r="D3871" s="1">
        <v>0.0792198049939842</v>
      </c>
      <c r="E3871" s="2">
        <f t="shared" si="1"/>
        <v>0.0663582151</v>
      </c>
    </row>
    <row r="3872">
      <c r="A3872" s="3">
        <v>44904.25</v>
      </c>
      <c r="B3872" s="1">
        <v>181.3</v>
      </c>
      <c r="C3872" s="1">
        <v>169.99535</v>
      </c>
      <c r="D3872" s="1">
        <v>0.066499760140498</v>
      </c>
      <c r="E3872" s="2">
        <f t="shared" si="1"/>
        <v>0.06438824487</v>
      </c>
    </row>
    <row r="3873">
      <c r="A3873" s="3">
        <v>44904.291666666664</v>
      </c>
      <c r="B3873" s="1">
        <v>174.06</v>
      </c>
      <c r="C3873" s="1">
        <v>167.63918</v>
      </c>
      <c r="D3873" s="1">
        <v>0.0383014281029052</v>
      </c>
      <c r="E3873" s="2">
        <f t="shared" si="1"/>
        <v>0.06325519856</v>
      </c>
    </row>
    <row r="3874">
      <c r="A3874" s="3">
        <v>44904.333333333336</v>
      </c>
      <c r="B3874" s="1">
        <v>166.69</v>
      </c>
      <c r="C3874" s="1">
        <v>168.87704</v>
      </c>
      <c r="D3874" s="1">
        <v>0.012950487526309</v>
      </c>
      <c r="E3874" s="2">
        <f t="shared" si="1"/>
        <v>0.06026886191</v>
      </c>
    </row>
    <row r="3875">
      <c r="A3875" s="3">
        <v>44904.375</v>
      </c>
      <c r="B3875" s="1">
        <v>169.42</v>
      </c>
      <c r="C3875" s="1">
        <v>173.32258</v>
      </c>
      <c r="D3875" s="1">
        <v>0.0225162814908478</v>
      </c>
      <c r="E3875" s="2">
        <f t="shared" si="1"/>
        <v>0.05611511527</v>
      </c>
    </row>
    <row r="3876">
      <c r="A3876" s="3">
        <v>44904.416666666664</v>
      </c>
      <c r="B3876" s="1">
        <v>179.47</v>
      </c>
      <c r="C3876" s="1">
        <v>182.08219</v>
      </c>
      <c r="D3876" s="1">
        <v>0.0143462136521973</v>
      </c>
      <c r="E3876" s="2">
        <f t="shared" si="1"/>
        <v>0.05256531258</v>
      </c>
    </row>
    <row r="3877">
      <c r="A3877" s="3">
        <v>44904.458333333336</v>
      </c>
      <c r="B3877" s="1">
        <v>187.19</v>
      </c>
      <c r="C3877" s="1">
        <v>191.30465</v>
      </c>
      <c r="D3877" s="1">
        <v>0.0215083637538345</v>
      </c>
      <c r="E3877" s="2">
        <f t="shared" si="1"/>
        <v>0.04969901924</v>
      </c>
    </row>
    <row r="3878">
      <c r="A3878" s="3">
        <v>44904.5</v>
      </c>
      <c r="B3878" s="1">
        <v>190.01</v>
      </c>
      <c r="C3878" s="1">
        <v>198.19257</v>
      </c>
      <c r="D3878" s="1">
        <v>0.0412859573898254</v>
      </c>
      <c r="E3878" s="2">
        <f t="shared" si="1"/>
        <v>0.04876645045</v>
      </c>
    </row>
    <row r="3879">
      <c r="A3879" s="3">
        <v>44904.541666666664</v>
      </c>
      <c r="B3879" s="1">
        <v>196.11</v>
      </c>
      <c r="C3879" s="1">
        <v>202.50866</v>
      </c>
      <c r="D3879" s="1">
        <v>0.0315969697295907</v>
      </c>
      <c r="E3879" s="2">
        <f t="shared" si="1"/>
        <v>0.04892413813</v>
      </c>
    </row>
    <row r="3880">
      <c r="A3880" s="3">
        <v>44904.583333333336</v>
      </c>
      <c r="B3880" s="1">
        <v>187.97</v>
      </c>
      <c r="C3880" s="1">
        <v>201.95805</v>
      </c>
      <c r="D3880" s="1">
        <v>0.0692621561755027</v>
      </c>
      <c r="E3880" s="2">
        <f t="shared" si="1"/>
        <v>0.04948137428</v>
      </c>
    </row>
    <row r="3881">
      <c r="A3881" s="3">
        <v>44904.625</v>
      </c>
      <c r="B3881" s="1">
        <v>178.09</v>
      </c>
      <c r="C3881" s="1">
        <v>199.65802</v>
      </c>
      <c r="D3881" s="1">
        <v>0.108024811625398</v>
      </c>
      <c r="E3881" s="2">
        <f t="shared" si="1"/>
        <v>0.0502702246</v>
      </c>
    </row>
    <row r="3882">
      <c r="A3882" s="3">
        <v>44904.666666666664</v>
      </c>
      <c r="B3882" s="1">
        <v>170.53</v>
      </c>
      <c r="C3882" s="1">
        <v>196.55234</v>
      </c>
      <c r="D3882" s="1">
        <v>0.132393946569142</v>
      </c>
      <c r="E3882" s="2">
        <f t="shared" si="1"/>
        <v>0.05157577699</v>
      </c>
    </row>
    <row r="3883">
      <c r="A3883" s="3">
        <v>44904.708333333336</v>
      </c>
      <c r="B3883" s="1">
        <v>164.39</v>
      </c>
      <c r="C3883" s="1">
        <v>194.08436</v>
      </c>
      <c r="D3883" s="1">
        <v>0.152997181225731</v>
      </c>
      <c r="E3883" s="2">
        <f t="shared" si="1"/>
        <v>0.05382051593</v>
      </c>
    </row>
    <row r="3884">
      <c r="A3884" s="3">
        <v>44904.75</v>
      </c>
      <c r="B3884" s="1">
        <v>165.72</v>
      </c>
      <c r="C3884" s="1">
        <v>193.61468</v>
      </c>
      <c r="D3884" s="1">
        <v>0.144073166352881</v>
      </c>
      <c r="E3884" s="2">
        <f t="shared" si="1"/>
        <v>0.05811989278</v>
      </c>
    </row>
    <row r="3885">
      <c r="A3885" s="3">
        <v>44904.791666666664</v>
      </c>
      <c r="B3885" s="1">
        <v>174.49</v>
      </c>
      <c r="C3885" s="1">
        <v>194.87683</v>
      </c>
      <c r="D3885" s="1">
        <v>0.104613924600477</v>
      </c>
      <c r="E3885" s="2">
        <f t="shared" si="1"/>
        <v>0.0612844176</v>
      </c>
    </row>
    <row r="3886">
      <c r="A3886" s="3">
        <v>44904.833333333336</v>
      </c>
      <c r="B3886" s="1">
        <v>190.74</v>
      </c>
      <c r="C3886" s="1">
        <v>197.88159</v>
      </c>
      <c r="D3886" s="1">
        <v>0.0360902194084855</v>
      </c>
      <c r="E3886" s="2">
        <f t="shared" si="1"/>
        <v>0.06194480578</v>
      </c>
    </row>
    <row r="3887">
      <c r="A3887" s="3">
        <v>44904.875</v>
      </c>
      <c r="B3887" s="1">
        <v>204.15</v>
      </c>
      <c r="C3887" s="1">
        <v>201.25011</v>
      </c>
      <c r="D3887" s="1">
        <v>0.0144093834284115</v>
      </c>
      <c r="E3887" s="2">
        <f t="shared" si="1"/>
        <v>0.06099133951</v>
      </c>
    </row>
    <row r="3888">
      <c r="A3888" s="3">
        <v>44904.916666666664</v>
      </c>
      <c r="B3888" s="1">
        <v>204.54</v>
      </c>
      <c r="C3888" s="1">
        <v>202.67006</v>
      </c>
      <c r="D3888" s="1">
        <v>0.00922652314801695</v>
      </c>
      <c r="E3888" s="2">
        <f t="shared" si="1"/>
        <v>0.05943582993</v>
      </c>
    </row>
    <row r="3889">
      <c r="A3889" s="3">
        <v>44904.958333333336</v>
      </c>
      <c r="B3889" s="1">
        <v>202.05</v>
      </c>
      <c r="C3889" s="1">
        <v>204.05996</v>
      </c>
      <c r="D3889" s="1">
        <v>0.00984985001467205</v>
      </c>
      <c r="E3889" s="2">
        <f t="shared" si="1"/>
        <v>0.0583182207</v>
      </c>
    </row>
    <row r="3890">
      <c r="A3890" s="3">
        <v>44905.0</v>
      </c>
      <c r="B3890" s="1">
        <v>200.85</v>
      </c>
      <c r="C3890" s="1">
        <v>212.83249</v>
      </c>
      <c r="D3890" s="1">
        <v>0.0563000977905206</v>
      </c>
      <c r="E3890" s="2">
        <f t="shared" si="1"/>
        <v>0.06007134699</v>
      </c>
    </row>
    <row r="3891">
      <c r="A3891" s="3">
        <v>44905.041666666664</v>
      </c>
      <c r="B3891" s="1">
        <v>207.41</v>
      </c>
      <c r="C3891" s="1">
        <v>208.57045</v>
      </c>
      <c r="D3891" s="1">
        <v>0.00556382747412204</v>
      </c>
      <c r="E3891" s="2">
        <f t="shared" si="1"/>
        <v>0.05977567255</v>
      </c>
    </row>
    <row r="3892">
      <c r="A3892" s="3">
        <v>44905.083333333336</v>
      </c>
      <c r="B3892" s="1">
        <v>212.41</v>
      </c>
      <c r="C3892" s="1">
        <v>201.54483</v>
      </c>
      <c r="D3892" s="1">
        <v>0.0539094453576408</v>
      </c>
      <c r="E3892" s="2">
        <f t="shared" si="1"/>
        <v>0.05969331907</v>
      </c>
    </row>
    <row r="3893">
      <c r="A3893" s="3">
        <v>44905.125</v>
      </c>
      <c r="B3893" s="1">
        <v>206.94</v>
      </c>
      <c r="C3893" s="1">
        <v>193.70847</v>
      </c>
      <c r="D3893" s="1">
        <v>0.0683064091105566</v>
      </c>
      <c r="E3893" s="2">
        <f t="shared" si="1"/>
        <v>0.0585586584</v>
      </c>
    </row>
    <row r="3894">
      <c r="A3894" s="3">
        <v>44905.166666666664</v>
      </c>
      <c r="B3894" s="1">
        <v>201.54</v>
      </c>
      <c r="C3894" s="1">
        <v>185.6065</v>
      </c>
      <c r="D3894" s="1">
        <v>0.0858455926920661</v>
      </c>
      <c r="E3894" s="2">
        <f t="shared" si="1"/>
        <v>0.05746215841</v>
      </c>
    </row>
    <row r="3895">
      <c r="A3895" s="3">
        <v>44905.208333333336</v>
      </c>
      <c r="B3895" s="1">
        <v>191.71</v>
      </c>
      <c r="C3895" s="1">
        <v>179.1741</v>
      </c>
      <c r="D3895" s="1">
        <v>0.069964911223218</v>
      </c>
      <c r="E3895" s="2">
        <f t="shared" si="1"/>
        <v>0.05707653783</v>
      </c>
    </row>
    <row r="3896">
      <c r="A3896" s="3">
        <v>44905.25</v>
      </c>
      <c r="B3896" s="1">
        <v>191.66</v>
      </c>
      <c r="C3896" s="1">
        <v>174.98145</v>
      </c>
      <c r="D3896" s="1">
        <v>0.0953161035069717</v>
      </c>
      <c r="E3896" s="2">
        <f t="shared" si="1"/>
        <v>0.05827721881</v>
      </c>
    </row>
    <row r="3897">
      <c r="A3897" s="3">
        <v>44905.291666666664</v>
      </c>
      <c r="B3897" s="1">
        <v>181.05</v>
      </c>
      <c r="C3897" s="1">
        <v>174.70446</v>
      </c>
      <c r="D3897" s="1">
        <v>0.0363215684362036</v>
      </c>
      <c r="E3897" s="2">
        <f t="shared" si="1"/>
        <v>0.05819472465</v>
      </c>
    </row>
    <row r="3898">
      <c r="A3898" s="3">
        <v>44905.333333333336</v>
      </c>
      <c r="B3898" s="1">
        <v>179.0</v>
      </c>
      <c r="C3898" s="1">
        <v>177.90059</v>
      </c>
      <c r="D3898" s="1">
        <v>0.00617991205088193</v>
      </c>
      <c r="E3898" s="2">
        <f t="shared" si="1"/>
        <v>0.05791261734</v>
      </c>
    </row>
    <row r="3899">
      <c r="A3899" s="3">
        <v>44905.375</v>
      </c>
      <c r="B3899" s="1">
        <v>179.93</v>
      </c>
      <c r="C3899" s="1">
        <v>184.21944</v>
      </c>
      <c r="D3899" s="1">
        <v>0.0232844047294899</v>
      </c>
      <c r="E3899" s="2">
        <f t="shared" si="1"/>
        <v>0.05794462248</v>
      </c>
    </row>
    <row r="3900">
      <c r="A3900" s="3">
        <v>44905.416666666664</v>
      </c>
      <c r="B3900" s="1">
        <v>180.56</v>
      </c>
      <c r="C3900" s="1">
        <v>193.78188</v>
      </c>
      <c r="D3900" s="1">
        <v>0.0682307344732128</v>
      </c>
      <c r="E3900" s="2">
        <f t="shared" si="1"/>
        <v>0.06018981084</v>
      </c>
    </row>
    <row r="3901">
      <c r="A3901" s="3">
        <v>44905.458333333336</v>
      </c>
      <c r="B3901" s="1">
        <v>181.33</v>
      </c>
      <c r="C3901" s="1">
        <v>203.26803</v>
      </c>
      <c r="D3901" s="1">
        <v>0.107926612955318</v>
      </c>
      <c r="E3901" s="2">
        <f t="shared" si="1"/>
        <v>0.06379057123</v>
      </c>
    </row>
    <row r="3902">
      <c r="A3902" s="3">
        <v>44905.5</v>
      </c>
      <c r="B3902" s="1">
        <v>188.47</v>
      </c>
      <c r="C3902" s="1">
        <v>209.62157</v>
      </c>
      <c r="D3902" s="1">
        <v>0.100903594987863</v>
      </c>
      <c r="E3902" s="2">
        <f t="shared" si="1"/>
        <v>0.06627463946</v>
      </c>
    </row>
    <row r="3903">
      <c r="A3903" s="3">
        <v>44905.541666666664</v>
      </c>
      <c r="B3903" s="1">
        <v>198.12</v>
      </c>
      <c r="C3903" s="1">
        <v>213.06119</v>
      </c>
      <c r="D3903" s="1">
        <v>0.0701262862560751</v>
      </c>
      <c r="E3903" s="2">
        <f t="shared" si="1"/>
        <v>0.06788002765</v>
      </c>
    </row>
    <row r="3904">
      <c r="A3904" s="3">
        <v>44905.583333333336</v>
      </c>
      <c r="B3904" s="1">
        <v>201.67</v>
      </c>
      <c r="C3904" s="1">
        <v>212.77558</v>
      </c>
      <c r="D3904" s="1">
        <v>0.0521938654802398</v>
      </c>
      <c r="E3904" s="2">
        <f t="shared" si="1"/>
        <v>0.06716884887</v>
      </c>
    </row>
    <row r="3905">
      <c r="A3905" s="3">
        <v>44905.625</v>
      </c>
      <c r="B3905" s="1">
        <v>203.19</v>
      </c>
      <c r="C3905" s="1">
        <v>210.95502</v>
      </c>
      <c r="D3905" s="1">
        <v>0.0368088894021104</v>
      </c>
      <c r="E3905" s="2">
        <f t="shared" si="1"/>
        <v>0.06420151878</v>
      </c>
    </row>
    <row r="3906">
      <c r="A3906" s="3">
        <v>44905.666666666664</v>
      </c>
      <c r="B3906" s="1">
        <v>188.73</v>
      </c>
      <c r="C3906" s="1">
        <v>208.17113</v>
      </c>
      <c r="D3906" s="1">
        <v>0.0933901353179954</v>
      </c>
      <c r="E3906" s="2">
        <f t="shared" si="1"/>
        <v>0.06257635998</v>
      </c>
    </row>
    <row r="3907">
      <c r="A3907" s="3">
        <v>44905.708333333336</v>
      </c>
      <c r="B3907" s="1">
        <v>185.24</v>
      </c>
      <c r="C3907" s="1">
        <v>205.69569</v>
      </c>
      <c r="D3907" s="1">
        <v>0.0994463714820665</v>
      </c>
      <c r="E3907" s="2">
        <f t="shared" si="1"/>
        <v>0.06034507624</v>
      </c>
    </row>
    <row r="3908">
      <c r="A3908" s="3">
        <v>44905.75</v>
      </c>
      <c r="B3908" s="1">
        <v>187.01</v>
      </c>
      <c r="C3908" s="1">
        <v>204.83428</v>
      </c>
      <c r="D3908" s="1">
        <v>0.0870180518612412</v>
      </c>
      <c r="E3908" s="2">
        <f t="shared" si="1"/>
        <v>0.0579677798</v>
      </c>
    </row>
    <row r="3909">
      <c r="A3909" s="3">
        <v>44905.791666666664</v>
      </c>
      <c r="B3909" s="1">
        <v>186.59</v>
      </c>
      <c r="C3909" s="1">
        <v>205.6053</v>
      </c>
      <c r="D3909" s="1">
        <v>0.0924844836198288</v>
      </c>
      <c r="E3909" s="2">
        <f t="shared" si="1"/>
        <v>0.05746238643</v>
      </c>
    </row>
    <row r="3910">
      <c r="A3910" s="3">
        <v>44905.833333333336</v>
      </c>
      <c r="B3910" s="1">
        <v>198.88</v>
      </c>
      <c r="C3910" s="1">
        <v>208.02913</v>
      </c>
      <c r="D3910" s="1">
        <v>0.0439800426026874</v>
      </c>
      <c r="E3910" s="2">
        <f t="shared" si="1"/>
        <v>0.05779112906</v>
      </c>
    </row>
    <row r="3911">
      <c r="A3911" s="3">
        <v>44905.875</v>
      </c>
      <c r="B3911" s="1">
        <v>206.27</v>
      </c>
      <c r="C3911" s="1">
        <v>211.31744</v>
      </c>
      <c r="D3911" s="1">
        <v>0.0238855818052688</v>
      </c>
      <c r="E3911" s="2">
        <f t="shared" si="1"/>
        <v>0.05818597066</v>
      </c>
    </row>
    <row r="3912">
      <c r="A3912" s="3">
        <v>44905.916666666664</v>
      </c>
      <c r="B3912" s="1">
        <v>195.32</v>
      </c>
      <c r="C3912" s="1">
        <v>212.94788</v>
      </c>
      <c r="D3912" s="1">
        <v>0.0827802559011153</v>
      </c>
      <c r="E3912" s="2">
        <f t="shared" si="1"/>
        <v>0.06125070952</v>
      </c>
    </row>
    <row r="3913">
      <c r="A3913" s="3">
        <v>44905.958333333336</v>
      </c>
      <c r="B3913" s="1">
        <v>194.66</v>
      </c>
      <c r="C3913" s="1">
        <v>213.7375</v>
      </c>
      <c r="D3913" s="1">
        <v>0.0892566816772911</v>
      </c>
      <c r="E3913" s="2">
        <f t="shared" si="1"/>
        <v>0.06455932751</v>
      </c>
    </row>
    <row r="3914">
      <c r="A3914" s="3">
        <v>44906.0</v>
      </c>
      <c r="B3914" s="1">
        <v>198.81</v>
      </c>
      <c r="C3914" s="1">
        <v>200.62048</v>
      </c>
      <c r="D3914" s="1">
        <v>0.00902440269308489</v>
      </c>
      <c r="E3914" s="2">
        <f t="shared" si="1"/>
        <v>0.06258950688</v>
      </c>
    </row>
    <row r="3915">
      <c r="A3915" s="3">
        <v>44906.041666666664</v>
      </c>
      <c r="B3915" s="1">
        <v>203.73</v>
      </c>
      <c r="C3915" s="1">
        <v>196.8594</v>
      </c>
      <c r="D3915" s="1">
        <v>0.0349010512071051</v>
      </c>
      <c r="E3915" s="2">
        <f t="shared" si="1"/>
        <v>0.0638118912</v>
      </c>
    </row>
    <row r="3916">
      <c r="A3916" s="3">
        <v>44906.083333333336</v>
      </c>
      <c r="B3916" s="1">
        <v>208.1</v>
      </c>
      <c r="C3916" s="1">
        <v>191.9007</v>
      </c>
      <c r="D3916" s="1">
        <v>0.0844150125559729</v>
      </c>
      <c r="E3916" s="2">
        <f t="shared" si="1"/>
        <v>0.0650829565</v>
      </c>
    </row>
    <row r="3917">
      <c r="A3917" s="3">
        <v>44906.125</v>
      </c>
      <c r="B3917" s="1">
        <v>209.98</v>
      </c>
      <c r="C3917" s="1">
        <v>187.53451</v>
      </c>
      <c r="D3917" s="1">
        <v>0.119687251162465</v>
      </c>
      <c r="E3917" s="2">
        <f t="shared" si="1"/>
        <v>0.06722382492</v>
      </c>
    </row>
    <row r="3918">
      <c r="A3918" s="3">
        <v>44906.166666666664</v>
      </c>
      <c r="B3918" s="1">
        <v>201.99</v>
      </c>
      <c r="C3918" s="1">
        <v>184.60069</v>
      </c>
      <c r="D3918" s="1">
        <v>0.0941995937284959</v>
      </c>
      <c r="E3918" s="2">
        <f t="shared" si="1"/>
        <v>0.0675719083</v>
      </c>
    </row>
    <row r="3919">
      <c r="A3919" s="3">
        <v>44906.208333333336</v>
      </c>
      <c r="B3919" s="1">
        <v>193.13</v>
      </c>
      <c r="C3919" s="1">
        <v>184.00624</v>
      </c>
      <c r="D3919" s="1">
        <v>0.0495839706305612</v>
      </c>
      <c r="E3919" s="2">
        <f t="shared" si="1"/>
        <v>0.06672270244</v>
      </c>
    </row>
    <row r="3920">
      <c r="A3920" s="3">
        <v>44906.25</v>
      </c>
      <c r="B3920" s="1">
        <v>192.61</v>
      </c>
      <c r="C3920" s="1">
        <v>184.32573</v>
      </c>
      <c r="D3920" s="1">
        <v>0.0449436440588084</v>
      </c>
      <c r="E3920" s="2">
        <f t="shared" si="1"/>
        <v>0.06462384996</v>
      </c>
    </row>
    <row r="3921">
      <c r="A3921" s="3">
        <v>44906.291666666664</v>
      </c>
      <c r="B3921" s="1">
        <v>189.6</v>
      </c>
      <c r="C3921" s="1">
        <v>186.34462</v>
      </c>
      <c r="D3921" s="1">
        <v>0.0174696752715479</v>
      </c>
      <c r="E3921" s="2">
        <f t="shared" si="1"/>
        <v>0.06383835441</v>
      </c>
    </row>
    <row r="3922">
      <c r="A3922" s="3">
        <v>44906.333333333336</v>
      </c>
      <c r="B3922" s="1">
        <v>193.54</v>
      </c>
      <c r="C3922" s="1">
        <v>188.37357</v>
      </c>
      <c r="D3922" s="1">
        <v>0.0274265121163228</v>
      </c>
      <c r="E3922" s="2">
        <f t="shared" si="1"/>
        <v>0.06472362942</v>
      </c>
    </row>
    <row r="3923">
      <c r="A3923" s="3">
        <v>44906.375</v>
      </c>
      <c r="B3923" s="1">
        <v>192.8</v>
      </c>
      <c r="C3923" s="1">
        <v>191.15641</v>
      </c>
      <c r="D3923" s="1">
        <v>0.0085981422229054</v>
      </c>
      <c r="E3923" s="2">
        <f t="shared" si="1"/>
        <v>0.06411170181</v>
      </c>
    </row>
    <row r="3924">
      <c r="A3924" s="3">
        <v>44906.416666666664</v>
      </c>
      <c r="B3924" s="1">
        <v>195.84</v>
      </c>
      <c r="C3924" s="1">
        <v>194.70389</v>
      </c>
      <c r="D3924" s="1">
        <v>0.00583506575035559</v>
      </c>
      <c r="E3924" s="2">
        <f t="shared" si="1"/>
        <v>0.06151188228</v>
      </c>
    </row>
    <row r="3925">
      <c r="A3925" s="3">
        <v>44906.458333333336</v>
      </c>
      <c r="B3925" s="1">
        <v>194.45</v>
      </c>
      <c r="C3925" s="1">
        <v>198.43097</v>
      </c>
      <c r="D3925" s="1">
        <v>0.0200622412922741</v>
      </c>
      <c r="E3925" s="2">
        <f t="shared" si="1"/>
        <v>0.0578508668</v>
      </c>
    </row>
    <row r="3926">
      <c r="A3926" s="3">
        <v>44906.5</v>
      </c>
      <c r="B3926" s="1">
        <v>193.0</v>
      </c>
      <c r="C3926" s="1">
        <v>200.89944</v>
      </c>
      <c r="D3926" s="1">
        <v>0.0393203684390558</v>
      </c>
      <c r="E3926" s="2">
        <f t="shared" si="1"/>
        <v>0.05528489902</v>
      </c>
    </row>
    <row r="3927">
      <c r="A3927" s="3">
        <v>44906.541666666664</v>
      </c>
      <c r="B3927" s="1">
        <v>204.46</v>
      </c>
      <c r="C3927" s="1">
        <v>203.09695</v>
      </c>
      <c r="D3927" s="1">
        <v>0.00671132678260316</v>
      </c>
      <c r="E3927" s="2">
        <f t="shared" si="1"/>
        <v>0.05264260904</v>
      </c>
    </row>
    <row r="3928">
      <c r="A3928" s="3">
        <v>44906.583333333336</v>
      </c>
      <c r="B3928" s="1">
        <v>211.01</v>
      </c>
      <c r="C3928" s="1">
        <v>203.70199</v>
      </c>
      <c r="D3928" s="1">
        <v>0.0358759872694419</v>
      </c>
      <c r="E3928" s="2">
        <f t="shared" si="1"/>
        <v>0.05196269745</v>
      </c>
    </row>
    <row r="3929">
      <c r="A3929" s="3">
        <v>44906.625</v>
      </c>
      <c r="B3929" s="1">
        <v>216.48</v>
      </c>
      <c r="C3929" s="1">
        <v>204.12486</v>
      </c>
      <c r="D3929" s="1">
        <v>0.060527365456613</v>
      </c>
      <c r="E3929" s="2">
        <f t="shared" si="1"/>
        <v>0.05295096729</v>
      </c>
    </row>
    <row r="3930">
      <c r="A3930" s="3">
        <v>44906.666666666664</v>
      </c>
      <c r="B3930" s="1">
        <v>216.96</v>
      </c>
      <c r="C3930" s="1">
        <v>204.43392</v>
      </c>
      <c r="D3930" s="1">
        <v>0.0612720237424396</v>
      </c>
      <c r="E3930" s="2">
        <f t="shared" si="1"/>
        <v>0.05161271264</v>
      </c>
    </row>
    <row r="3931">
      <c r="A3931" s="3">
        <v>44906.708333333336</v>
      </c>
      <c r="B3931" s="1">
        <v>224.7</v>
      </c>
      <c r="C3931" s="1">
        <v>205.27358</v>
      </c>
      <c r="D3931" s="1">
        <v>0.0946367282141227</v>
      </c>
      <c r="E3931" s="2">
        <f t="shared" si="1"/>
        <v>0.05141231084</v>
      </c>
    </row>
    <row r="3932">
      <c r="A3932" s="3">
        <v>44906.75</v>
      </c>
      <c r="B3932" s="1">
        <v>226.32</v>
      </c>
      <c r="C3932" s="1">
        <v>206.52085</v>
      </c>
      <c r="D3932" s="1">
        <v>0.0958699811665504</v>
      </c>
      <c r="E3932" s="2">
        <f t="shared" si="1"/>
        <v>0.05178114122</v>
      </c>
    </row>
    <row r="3933">
      <c r="A3933" s="3">
        <v>44906.791666666664</v>
      </c>
      <c r="B3933" s="1">
        <v>227.47</v>
      </c>
      <c r="C3933" s="1">
        <v>208.26463</v>
      </c>
      <c r="D3933" s="1">
        <v>0.0922161866851802</v>
      </c>
      <c r="E3933" s="2">
        <f t="shared" si="1"/>
        <v>0.05176996218</v>
      </c>
    </row>
    <row r="3934">
      <c r="A3934" s="3">
        <v>44906.833333333336</v>
      </c>
      <c r="B3934" s="1">
        <v>229.34</v>
      </c>
      <c r="C3934" s="1">
        <v>211.45303</v>
      </c>
      <c r="D3934" s="1">
        <v>0.0845907481202799</v>
      </c>
      <c r="E3934" s="2">
        <f t="shared" si="1"/>
        <v>0.05346207491</v>
      </c>
    </row>
    <row r="3935">
      <c r="A3935" s="3">
        <v>44906.875</v>
      </c>
      <c r="B3935" s="1">
        <v>230.24</v>
      </c>
      <c r="C3935" s="1">
        <v>214.33185</v>
      </c>
      <c r="D3935" s="1">
        <v>0.0742220533252524</v>
      </c>
      <c r="E3935" s="2">
        <f t="shared" si="1"/>
        <v>0.05555942789</v>
      </c>
    </row>
    <row r="3936">
      <c r="A3936" s="3">
        <v>44906.916666666664</v>
      </c>
      <c r="B3936" s="1">
        <v>221.51</v>
      </c>
      <c r="C3936" s="1">
        <v>214.57822</v>
      </c>
      <c r="D3936" s="1">
        <v>0.0323042105578096</v>
      </c>
      <c r="E3936" s="2">
        <f t="shared" si="1"/>
        <v>0.05345625934</v>
      </c>
    </row>
    <row r="3937">
      <c r="A3937" s="3">
        <v>44906.958333333336</v>
      </c>
      <c r="B3937" s="1">
        <v>219.06</v>
      </c>
      <c r="C3937" s="1">
        <v>213.7038</v>
      </c>
      <c r="D3937" s="1">
        <v>0.0250636628829248</v>
      </c>
      <c r="E3937" s="2">
        <f t="shared" si="1"/>
        <v>0.05078155022</v>
      </c>
    </row>
    <row r="3938">
      <c r="A3938" s="3">
        <v>44907.0</v>
      </c>
      <c r="B3938" s="1">
        <v>224.07</v>
      </c>
      <c r="C3938" s="1">
        <v>215.78121</v>
      </c>
      <c r="D3938" s="1">
        <v>0.0384129368817609</v>
      </c>
      <c r="E3938" s="2">
        <f t="shared" si="1"/>
        <v>0.05200607248</v>
      </c>
    </row>
    <row r="3939">
      <c r="A3939" s="3">
        <v>44907.041666666664</v>
      </c>
      <c r="B3939" s="1">
        <v>235.9</v>
      </c>
      <c r="C3939" s="1">
        <v>214.29145</v>
      </c>
      <c r="D3939" s="1">
        <v>0.100837200924255</v>
      </c>
      <c r="E3939" s="2">
        <f t="shared" si="1"/>
        <v>0.05475341205</v>
      </c>
    </row>
    <row r="3940">
      <c r="A3940" s="3">
        <v>44907.083333333336</v>
      </c>
      <c r="B3940" s="1">
        <v>227.32</v>
      </c>
      <c r="C3940" s="1">
        <v>210.72259</v>
      </c>
      <c r="D3940" s="1">
        <v>0.0787642653784769</v>
      </c>
      <c r="E3940" s="2">
        <f t="shared" si="1"/>
        <v>0.05451796425</v>
      </c>
    </row>
    <row r="3941">
      <c r="A3941" s="3">
        <v>44907.125</v>
      </c>
      <c r="B3941" s="1">
        <v>212.65</v>
      </c>
      <c r="C3941" s="1">
        <v>205.70351</v>
      </c>
      <c r="D3941" s="1">
        <v>0.0337694286305567</v>
      </c>
      <c r="E3941" s="2">
        <f t="shared" si="1"/>
        <v>0.05093805498</v>
      </c>
    </row>
    <row r="3942">
      <c r="A3942" s="3">
        <v>44907.166666666664</v>
      </c>
      <c r="B3942" s="1">
        <v>212.04</v>
      </c>
      <c r="C3942" s="1">
        <v>200.00729</v>
      </c>
      <c r="D3942" s="1">
        <v>0.0601613571185329</v>
      </c>
      <c r="E3942" s="2">
        <f t="shared" si="1"/>
        <v>0.04951979512</v>
      </c>
    </row>
    <row r="3943">
      <c r="A3943" s="3">
        <v>44907.208333333336</v>
      </c>
      <c r="B3943" s="1">
        <v>204.66</v>
      </c>
      <c r="C3943" s="1">
        <v>194.94805</v>
      </c>
      <c r="D3943" s="1">
        <v>0.0498181438593512</v>
      </c>
      <c r="E3943" s="2">
        <f t="shared" si="1"/>
        <v>0.04952955234</v>
      </c>
    </row>
    <row r="3944">
      <c r="A3944" s="3">
        <v>44907.25</v>
      </c>
      <c r="B3944" s="1">
        <v>208.45</v>
      </c>
      <c r="C3944" s="1">
        <v>190.89448</v>
      </c>
      <c r="D3944" s="1">
        <v>0.0919645240658609</v>
      </c>
      <c r="E3944" s="2">
        <f t="shared" si="1"/>
        <v>0.05148875567</v>
      </c>
    </row>
    <row r="3945">
      <c r="A3945" s="3">
        <v>44907.291666666664</v>
      </c>
      <c r="B3945" s="1">
        <v>207.65</v>
      </c>
      <c r="C3945" s="1">
        <v>189.00406</v>
      </c>
      <c r="D3945" s="1">
        <v>0.0986536479692552</v>
      </c>
      <c r="E3945" s="2">
        <f t="shared" si="1"/>
        <v>0.0548714212</v>
      </c>
    </row>
    <row r="3946">
      <c r="A3946" s="3">
        <v>44907.333333333336</v>
      </c>
      <c r="B3946" s="1">
        <v>208.38</v>
      </c>
      <c r="C3946" s="1">
        <v>189.16485</v>
      </c>
      <c r="D3946" s="1">
        <v>0.101578860977607</v>
      </c>
      <c r="E3946" s="2">
        <f t="shared" si="1"/>
        <v>0.0579611024</v>
      </c>
    </row>
    <row r="3947">
      <c r="A3947" s="3">
        <v>44907.375</v>
      </c>
      <c r="B3947" s="1">
        <v>207.56</v>
      </c>
      <c r="C3947" s="1">
        <v>192.04834</v>
      </c>
      <c r="D3947" s="1">
        <v>0.0807695604138</v>
      </c>
      <c r="E3947" s="2">
        <f t="shared" si="1"/>
        <v>0.06096824483</v>
      </c>
    </row>
    <row r="3948">
      <c r="A3948" s="3">
        <v>44907.416666666664</v>
      </c>
      <c r="B3948" s="1">
        <v>207.38</v>
      </c>
      <c r="C3948" s="1">
        <v>198.13069</v>
      </c>
      <c r="D3948" s="1">
        <v>0.0466828738142486</v>
      </c>
      <c r="E3948" s="2">
        <f t="shared" si="1"/>
        <v>0.06267023683</v>
      </c>
    </row>
    <row r="3949">
      <c r="A3949" s="3">
        <v>44907.458333333336</v>
      </c>
      <c r="B3949" s="1">
        <v>211.47</v>
      </c>
      <c r="C3949" s="1">
        <v>205.41798</v>
      </c>
      <c r="D3949" s="1">
        <v>0.0294619779631753</v>
      </c>
      <c r="E3949" s="2">
        <f t="shared" si="1"/>
        <v>0.06306189253</v>
      </c>
    </row>
    <row r="3950">
      <c r="A3950" s="3">
        <v>44907.5</v>
      </c>
      <c r="B3950" s="1">
        <v>216.25</v>
      </c>
      <c r="C3950" s="1">
        <v>211.19595</v>
      </c>
      <c r="D3950" s="1">
        <v>0.0239306198816785</v>
      </c>
      <c r="E3950" s="2">
        <f t="shared" si="1"/>
        <v>0.062420653</v>
      </c>
    </row>
    <row r="3951">
      <c r="A3951" s="3">
        <v>44907.541666666664</v>
      </c>
      <c r="B3951" s="1">
        <v>217.99</v>
      </c>
      <c r="C3951" s="1">
        <v>215.0252</v>
      </c>
      <c r="D3951" s="1">
        <v>0.0137881513422612</v>
      </c>
      <c r="E3951" s="2">
        <f t="shared" si="1"/>
        <v>0.06271552069</v>
      </c>
    </row>
    <row r="3952">
      <c r="A3952" s="3">
        <v>44907.583333333336</v>
      </c>
      <c r="B3952" s="1">
        <v>217.16</v>
      </c>
      <c r="C3952" s="1">
        <v>215.79842</v>
      </c>
      <c r="D3952" s="1">
        <v>0.00630949939299835</v>
      </c>
      <c r="E3952" s="2">
        <f t="shared" si="1"/>
        <v>0.0614835837</v>
      </c>
    </row>
    <row r="3953">
      <c r="A3953" s="3">
        <v>44907.625</v>
      </c>
      <c r="B3953" s="1">
        <v>224.08</v>
      </c>
      <c r="C3953" s="1">
        <v>214.95283</v>
      </c>
      <c r="D3953" s="1">
        <v>0.0424612692933608</v>
      </c>
      <c r="E3953" s="2">
        <f t="shared" si="1"/>
        <v>0.06073082969</v>
      </c>
    </row>
    <row r="3954">
      <c r="A3954" s="3">
        <v>44907.666666666664</v>
      </c>
      <c r="B3954" s="1">
        <v>225.25</v>
      </c>
      <c r="C3954" s="1">
        <v>213.09354</v>
      </c>
      <c r="D3954" s="1">
        <v>0.0570475294558437</v>
      </c>
      <c r="E3954" s="2">
        <f t="shared" si="1"/>
        <v>0.0605548091</v>
      </c>
    </row>
    <row r="3955">
      <c r="A3955" s="3">
        <v>44907.708333333336</v>
      </c>
      <c r="B3955" s="1">
        <v>230.53</v>
      </c>
      <c r="C3955" s="1">
        <v>211.73504</v>
      </c>
      <c r="D3955" s="1">
        <v>0.0887664129659408</v>
      </c>
      <c r="E3955" s="2">
        <f t="shared" si="1"/>
        <v>0.06031021263</v>
      </c>
    </row>
    <row r="3956">
      <c r="A3956" s="3">
        <v>44907.75</v>
      </c>
      <c r="B3956" s="1">
        <v>230.61</v>
      </c>
      <c r="C3956" s="1">
        <v>211.14072</v>
      </c>
      <c r="D3956" s="1">
        <v>0.092209972571847</v>
      </c>
      <c r="E3956" s="2">
        <f t="shared" si="1"/>
        <v>0.06015771227</v>
      </c>
    </row>
    <row r="3957">
      <c r="A3957" s="3">
        <v>44907.791666666664</v>
      </c>
      <c r="B3957" s="1">
        <v>227.42</v>
      </c>
      <c r="C3957" s="1">
        <v>212.05859</v>
      </c>
      <c r="D3957" s="1">
        <v>0.0724394611885327</v>
      </c>
      <c r="E3957" s="2">
        <f t="shared" si="1"/>
        <v>0.05933368204</v>
      </c>
    </row>
    <row r="3958">
      <c r="A3958" s="3">
        <v>44907.833333333336</v>
      </c>
      <c r="B3958" s="1">
        <v>223.47</v>
      </c>
      <c r="C3958" s="1">
        <v>214.005</v>
      </c>
      <c r="D3958" s="1">
        <v>0.0442279385995654</v>
      </c>
      <c r="E3958" s="2">
        <f t="shared" si="1"/>
        <v>0.05765189831</v>
      </c>
    </row>
    <row r="3959">
      <c r="A3959" s="3">
        <v>44907.875</v>
      </c>
      <c r="B3959" s="1">
        <v>228.95</v>
      </c>
      <c r="C3959" s="1">
        <v>216.16971</v>
      </c>
      <c r="D3959" s="1">
        <v>0.0591215577797647</v>
      </c>
      <c r="E3959" s="2">
        <f t="shared" si="1"/>
        <v>0.057022711</v>
      </c>
    </row>
    <row r="3960">
      <c r="A3960" s="3">
        <v>44907.916666666664</v>
      </c>
      <c r="B3960" s="1">
        <v>211.47</v>
      </c>
      <c r="C3960" s="1">
        <v>217.23457</v>
      </c>
      <c r="D3960" s="1">
        <v>0.0265361539832264</v>
      </c>
      <c r="E3960" s="2">
        <f t="shared" si="1"/>
        <v>0.05678237531</v>
      </c>
    </row>
    <row r="3961">
      <c r="A3961" s="3">
        <v>44907.958333333336</v>
      </c>
      <c r="B3961" s="1">
        <v>216.19</v>
      </c>
      <c r="C3961" s="1">
        <v>218.19621</v>
      </c>
      <c r="D3961" s="1">
        <v>0.00919452267296489</v>
      </c>
      <c r="E3961" s="2">
        <f t="shared" si="1"/>
        <v>0.05612116113</v>
      </c>
    </row>
    <row r="3962">
      <c r="A3962" s="3">
        <v>44908.0</v>
      </c>
      <c r="B3962" s="1">
        <v>213.15</v>
      </c>
      <c r="C3962" s="1">
        <v>214.47436</v>
      </c>
      <c r="D3962" s="1">
        <v>0.00617491060469878</v>
      </c>
      <c r="E3962" s="2">
        <f t="shared" si="1"/>
        <v>0.05477791004</v>
      </c>
    </row>
    <row r="3963">
      <c r="A3963" s="3">
        <v>44908.041666666664</v>
      </c>
      <c r="B3963" s="1">
        <v>220.29</v>
      </c>
      <c r="C3963" s="1">
        <v>211.05097</v>
      </c>
      <c r="D3963" s="1">
        <v>0.0437762972612728</v>
      </c>
      <c r="E3963" s="2">
        <f t="shared" si="1"/>
        <v>0.05240037238</v>
      </c>
    </row>
    <row r="3964">
      <c r="A3964" s="3">
        <v>44908.083333333336</v>
      </c>
      <c r="B3964" s="1">
        <v>223.23</v>
      </c>
      <c r="C3964" s="1">
        <v>205.53331</v>
      </c>
      <c r="D3964" s="1">
        <v>0.0861013234302507</v>
      </c>
      <c r="E3964" s="2">
        <f t="shared" si="1"/>
        <v>0.05270608313</v>
      </c>
    </row>
    <row r="3965">
      <c r="A3965" s="3">
        <v>44908.125</v>
      </c>
      <c r="B3965" s="1">
        <v>225.27</v>
      </c>
      <c r="C3965" s="1">
        <v>199.19677</v>
      </c>
      <c r="D3965" s="1">
        <v>0.130891831227986</v>
      </c>
      <c r="E3965" s="2">
        <f t="shared" si="1"/>
        <v>0.05675284991</v>
      </c>
    </row>
    <row r="3966">
      <c r="A3966" s="3">
        <v>44908.166666666664</v>
      </c>
      <c r="B3966" s="1">
        <v>216.29</v>
      </c>
      <c r="C3966" s="1">
        <v>192.92629</v>
      </c>
      <c r="D3966" s="1">
        <v>0.121101743054303</v>
      </c>
      <c r="E3966" s="2">
        <f t="shared" si="1"/>
        <v>0.05929203266</v>
      </c>
    </row>
    <row r="3967">
      <c r="A3967" s="3">
        <v>44908.208333333336</v>
      </c>
      <c r="B3967" s="1">
        <v>198.82</v>
      </c>
      <c r="C3967" s="1">
        <v>188.42825</v>
      </c>
      <c r="D3967" s="1">
        <v>0.0551496391862685</v>
      </c>
      <c r="E3967" s="2">
        <f t="shared" si="1"/>
        <v>0.0595141783</v>
      </c>
    </row>
    <row r="3968">
      <c r="A3968" s="3">
        <v>44908.25</v>
      </c>
      <c r="B3968" s="1">
        <v>196.42</v>
      </c>
      <c r="C3968" s="1">
        <v>185.694</v>
      </c>
      <c r="D3968" s="1">
        <v>0.0577616939696489</v>
      </c>
      <c r="E3968" s="2">
        <f t="shared" si="1"/>
        <v>0.05808906038</v>
      </c>
    </row>
    <row r="3969">
      <c r="A3969" s="3">
        <v>44908.291666666664</v>
      </c>
      <c r="B3969" s="1">
        <v>198.61</v>
      </c>
      <c r="C3969" s="1">
        <v>185.79186</v>
      </c>
      <c r="D3969" s="1">
        <v>0.0689919353840367</v>
      </c>
      <c r="E3969" s="2">
        <f t="shared" si="1"/>
        <v>0.05685315568</v>
      </c>
    </row>
    <row r="3970">
      <c r="A3970" s="3">
        <v>44908.333333333336</v>
      </c>
      <c r="B3970" s="1">
        <v>199.42</v>
      </c>
      <c r="C3970" s="1">
        <v>188.01115</v>
      </c>
      <c r="D3970" s="1">
        <v>0.0606817733948226</v>
      </c>
      <c r="E3970" s="2">
        <f t="shared" si="1"/>
        <v>0.05514911037</v>
      </c>
    </row>
    <row r="3971">
      <c r="A3971" s="3">
        <v>44908.375</v>
      </c>
      <c r="B3971" s="1">
        <v>199.01</v>
      </c>
      <c r="C3971" s="1">
        <v>192.56565</v>
      </c>
      <c r="D3971" s="1">
        <v>0.033465729739442</v>
      </c>
      <c r="E3971" s="2">
        <f t="shared" si="1"/>
        <v>0.05317811742</v>
      </c>
    </row>
    <row r="3972">
      <c r="A3972" s="3">
        <v>44908.416666666664</v>
      </c>
      <c r="B3972" s="1">
        <v>204.14</v>
      </c>
      <c r="C3972" s="1">
        <v>199.3983</v>
      </c>
      <c r="D3972" s="1">
        <v>0.0237800422571304</v>
      </c>
      <c r="E3972" s="2">
        <f t="shared" si="1"/>
        <v>0.05222383278</v>
      </c>
    </row>
    <row r="3973">
      <c r="A3973" s="3">
        <v>44908.458333333336</v>
      </c>
      <c r="B3973" s="1">
        <v>217.25</v>
      </c>
      <c r="C3973" s="1">
        <v>206.49691</v>
      </c>
      <c r="D3973" s="1">
        <v>0.0520738542770445</v>
      </c>
      <c r="E3973" s="2">
        <f t="shared" si="1"/>
        <v>0.05316599429</v>
      </c>
    </row>
    <row r="3974">
      <c r="A3974" s="3">
        <v>44908.5</v>
      </c>
      <c r="B3974" s="1">
        <v>223.88</v>
      </c>
      <c r="C3974" s="1">
        <v>211.30307</v>
      </c>
      <c r="D3974" s="1">
        <v>0.0595208105589758</v>
      </c>
      <c r="E3974" s="2">
        <f t="shared" si="1"/>
        <v>0.0546489189</v>
      </c>
    </row>
    <row r="3975">
      <c r="A3975" s="3">
        <v>44908.541666666664</v>
      </c>
      <c r="B3975" s="1">
        <v>222.99</v>
      </c>
      <c r="C3975" s="1">
        <v>214.21106</v>
      </c>
      <c r="D3975" s="1">
        <v>0.0409826644805361</v>
      </c>
      <c r="E3975" s="2">
        <f t="shared" si="1"/>
        <v>0.05578202361</v>
      </c>
    </row>
    <row r="3976">
      <c r="A3976" s="3">
        <v>44908.583333333336</v>
      </c>
      <c r="B3976" s="1">
        <v>217.18</v>
      </c>
      <c r="C3976" s="1">
        <v>214.42416</v>
      </c>
      <c r="D3976" s="1">
        <v>0.0128522830636249</v>
      </c>
      <c r="E3976" s="2">
        <f t="shared" si="1"/>
        <v>0.0560546396</v>
      </c>
    </row>
    <row r="3977">
      <c r="A3977" s="3">
        <v>44908.625</v>
      </c>
      <c r="B3977" s="1">
        <v>213.71</v>
      </c>
      <c r="C3977" s="1">
        <v>213.58004</v>
      </c>
      <c r="D3977" s="1">
        <v>6.08483826484961E-4</v>
      </c>
      <c r="E3977" s="2">
        <f t="shared" si="1"/>
        <v>0.05431077354</v>
      </c>
    </row>
    <row r="3978">
      <c r="A3978" s="3">
        <v>44908.666666666664</v>
      </c>
      <c r="B3978" s="1">
        <v>213.12</v>
      </c>
      <c r="C3978" s="1">
        <v>212.07803</v>
      </c>
      <c r="D3978" s="1">
        <v>0.00491314446857127</v>
      </c>
      <c r="E3978" s="2">
        <f t="shared" si="1"/>
        <v>0.0521385075</v>
      </c>
    </row>
    <row r="3979">
      <c r="A3979" s="3">
        <v>44908.708333333336</v>
      </c>
      <c r="B3979" s="1">
        <v>216.23</v>
      </c>
      <c r="C3979" s="1">
        <v>210.94318</v>
      </c>
      <c r="D3979" s="1">
        <v>0.0250627680875958</v>
      </c>
      <c r="E3979" s="2">
        <f t="shared" si="1"/>
        <v>0.04948418896</v>
      </c>
    </row>
    <row r="3980">
      <c r="A3980" s="3">
        <v>44908.75</v>
      </c>
      <c r="B3980" s="1">
        <v>216.59</v>
      </c>
      <c r="C3980" s="1">
        <v>210.61021</v>
      </c>
      <c r="D3980" s="1">
        <v>0.0283926880847799</v>
      </c>
      <c r="E3980" s="2">
        <f t="shared" si="1"/>
        <v>0.04682513544</v>
      </c>
    </row>
    <row r="3981">
      <c r="A3981" s="3">
        <v>44908.791666666664</v>
      </c>
      <c r="B3981" s="1">
        <v>221.18</v>
      </c>
      <c r="C3981" s="1">
        <v>211.46112</v>
      </c>
      <c r="D3981" s="1">
        <v>0.0459606002275974</v>
      </c>
      <c r="E3981" s="2">
        <f t="shared" si="1"/>
        <v>0.04572184957</v>
      </c>
    </row>
    <row r="3982">
      <c r="A3982" s="3">
        <v>44908.833333333336</v>
      </c>
      <c r="B3982" s="1">
        <v>229.02</v>
      </c>
      <c r="C3982" s="1">
        <v>213.48874</v>
      </c>
      <c r="D3982" s="1">
        <v>0.0727497853048362</v>
      </c>
      <c r="E3982" s="2">
        <f t="shared" si="1"/>
        <v>0.04691025985</v>
      </c>
    </row>
    <row r="3983">
      <c r="A3983" s="3">
        <v>44908.875</v>
      </c>
      <c r="B3983" s="1">
        <v>237.37</v>
      </c>
      <c r="C3983" s="1">
        <v>215.92851</v>
      </c>
      <c r="D3983" s="1">
        <v>0.0992990226255903</v>
      </c>
      <c r="E3983" s="2">
        <f t="shared" si="1"/>
        <v>0.04858432088</v>
      </c>
    </row>
    <row r="3984">
      <c r="A3984" s="3">
        <v>44908.916666666664</v>
      </c>
      <c r="B3984" s="1">
        <v>230.98</v>
      </c>
      <c r="C3984" s="1">
        <v>216.95327</v>
      </c>
      <c r="D3984" s="1">
        <v>0.0646532315461296</v>
      </c>
      <c r="E3984" s="2">
        <f t="shared" si="1"/>
        <v>0.05017253245</v>
      </c>
    </row>
    <row r="3985">
      <c r="A3985" s="3">
        <v>44908.958333333336</v>
      </c>
      <c r="B3985" s="1">
        <v>226.08</v>
      </c>
      <c r="C3985" s="1">
        <v>217.34535</v>
      </c>
      <c r="D3985" s="1">
        <v>0.0401878853170772</v>
      </c>
      <c r="E3985" s="2">
        <f t="shared" si="1"/>
        <v>0.05146392256</v>
      </c>
    </row>
    <row r="3986">
      <c r="A3986" s="3">
        <v>44909.0</v>
      </c>
      <c r="B3986" s="1">
        <v>226.56</v>
      </c>
      <c r="C3986" s="1">
        <v>225.76854</v>
      </c>
      <c r="D3986" s="1">
        <v>0.00350562571738294</v>
      </c>
      <c r="E3986" s="2">
        <f t="shared" si="1"/>
        <v>0.05135270235</v>
      </c>
    </row>
    <row r="3987">
      <c r="A3987" s="3">
        <v>44909.041666666664</v>
      </c>
      <c r="B3987" s="1">
        <v>226.95</v>
      </c>
      <c r="C3987" s="1">
        <v>225.21505</v>
      </c>
      <c r="D3987" s="1">
        <v>0.00770352602989896</v>
      </c>
      <c r="E3987" s="2">
        <f t="shared" si="1"/>
        <v>0.04984967022</v>
      </c>
    </row>
    <row r="3988">
      <c r="A3988" s="3">
        <v>44909.083333333336</v>
      </c>
      <c r="B3988" s="1">
        <v>231.53</v>
      </c>
      <c r="C3988" s="1">
        <v>221.76212</v>
      </c>
      <c r="D3988" s="1">
        <v>0.0440466568411232</v>
      </c>
      <c r="E3988" s="2">
        <f t="shared" si="1"/>
        <v>0.04809739244</v>
      </c>
    </row>
    <row r="3989">
      <c r="A3989" s="3">
        <v>44909.125</v>
      </c>
      <c r="B3989" s="1">
        <v>221.09</v>
      </c>
      <c r="C3989" s="1">
        <v>215.80061</v>
      </c>
      <c r="D3989" s="1">
        <v>0.0245105423937402</v>
      </c>
      <c r="E3989" s="2">
        <f t="shared" si="1"/>
        <v>0.04366483874</v>
      </c>
    </row>
    <row r="3990">
      <c r="A3990" s="3">
        <v>44909.166666666664</v>
      </c>
      <c r="B3990" s="1">
        <v>201.71</v>
      </c>
      <c r="C3990" s="1">
        <v>207.78494</v>
      </c>
      <c r="D3990" s="1">
        <v>0.0292366713391259</v>
      </c>
      <c r="E3990" s="2">
        <f t="shared" si="1"/>
        <v>0.03983712742</v>
      </c>
    </row>
    <row r="3991">
      <c r="A3991" s="3">
        <v>44909.208333333336</v>
      </c>
      <c r="B3991" s="1">
        <v>186.64</v>
      </c>
      <c r="C3991" s="1">
        <v>199.56828</v>
      </c>
      <c r="D3991" s="1">
        <v>0.0647812367777083</v>
      </c>
      <c r="E3991" s="2">
        <f t="shared" si="1"/>
        <v>0.04023844399</v>
      </c>
    </row>
    <row r="3992">
      <c r="A3992" s="3">
        <v>44909.25</v>
      </c>
      <c r="B3992" s="1">
        <v>190.42</v>
      </c>
      <c r="C3992" s="1">
        <v>192.98795</v>
      </c>
      <c r="D3992" s="1">
        <v>0.0133062711946524</v>
      </c>
      <c r="E3992" s="2">
        <f t="shared" si="1"/>
        <v>0.03838613471</v>
      </c>
    </row>
    <row r="3993">
      <c r="A3993" s="3">
        <v>44909.291666666664</v>
      </c>
      <c r="B3993" s="1">
        <v>190.55</v>
      </c>
      <c r="C3993" s="1">
        <v>188.97737</v>
      </c>
      <c r="D3993" s="1">
        <v>0.00832179006406959</v>
      </c>
      <c r="E3993" s="2">
        <f t="shared" si="1"/>
        <v>0.03585821198</v>
      </c>
    </row>
    <row r="3994">
      <c r="A3994" s="3">
        <v>44909.333333333336</v>
      </c>
      <c r="B3994" s="1">
        <v>184.86</v>
      </c>
      <c r="C3994" s="1">
        <v>188.16286</v>
      </c>
      <c r="D3994" s="1">
        <v>0.0175531983304249</v>
      </c>
      <c r="E3994" s="2">
        <f t="shared" si="1"/>
        <v>0.03406118802</v>
      </c>
    </row>
    <row r="3995">
      <c r="A3995" s="3">
        <v>44909.375</v>
      </c>
      <c r="B3995" s="1">
        <v>184.76</v>
      </c>
      <c r="C3995" s="1">
        <v>190.88285</v>
      </c>
      <c r="D3995" s="1">
        <v>0.0320764804171773</v>
      </c>
      <c r="E3995" s="2">
        <f t="shared" si="1"/>
        <v>0.03400330263</v>
      </c>
    </row>
    <row r="3996">
      <c r="A3996" s="3">
        <v>44909.416666666664</v>
      </c>
      <c r="B3996" s="1">
        <v>185.45</v>
      </c>
      <c r="C3996" s="1">
        <v>197.85215</v>
      </c>
      <c r="D3996" s="1">
        <v>0.0626839283778316</v>
      </c>
      <c r="E3996" s="2">
        <f t="shared" si="1"/>
        <v>0.03562429789</v>
      </c>
    </row>
    <row r="3997">
      <c r="A3997" s="3">
        <v>44909.458333333336</v>
      </c>
      <c r="B3997" s="1">
        <v>199.04</v>
      </c>
      <c r="C3997" s="1">
        <v>206.33726</v>
      </c>
      <c r="D3997" s="1">
        <v>0.0353656920713204</v>
      </c>
      <c r="E3997" s="2">
        <f t="shared" si="1"/>
        <v>0.03492812446</v>
      </c>
    </row>
    <row r="3998">
      <c r="A3998" s="3">
        <v>44909.5</v>
      </c>
      <c r="B3998" s="1">
        <v>203.01</v>
      </c>
      <c r="C3998" s="1">
        <v>213.23766</v>
      </c>
      <c r="D3998" s="1">
        <v>0.0479636664555408</v>
      </c>
      <c r="E3998" s="2">
        <f t="shared" si="1"/>
        <v>0.03444657679</v>
      </c>
    </row>
    <row r="3999">
      <c r="A3999" s="3">
        <v>44909.541666666664</v>
      </c>
      <c r="B3999" s="1">
        <v>208.77</v>
      </c>
      <c r="C3999" s="1">
        <v>217.53241</v>
      </c>
      <c r="D3999" s="1">
        <v>0.0402809402056456</v>
      </c>
      <c r="E3999" s="2">
        <f t="shared" si="1"/>
        <v>0.03441733828</v>
      </c>
    </row>
    <row r="4000">
      <c r="A4000" s="3">
        <v>44909.583333333336</v>
      </c>
      <c r="B4000" s="1">
        <v>210.55</v>
      </c>
      <c r="C4000" s="1">
        <v>217.98582</v>
      </c>
      <c r="D4000" s="1">
        <v>0.0341114848663091</v>
      </c>
      <c r="E4000" s="2">
        <f t="shared" si="1"/>
        <v>0.03530313836</v>
      </c>
    </row>
    <row r="4001">
      <c r="A4001" s="3">
        <v>44909.625</v>
      </c>
      <c r="B4001" s="1">
        <v>212.28</v>
      </c>
      <c r="C4001" s="1">
        <v>216.48742</v>
      </c>
      <c r="D4001" s="1">
        <v>0.0194349399147534</v>
      </c>
      <c r="E4001" s="2">
        <f t="shared" si="1"/>
        <v>0.03608757403</v>
      </c>
    </row>
    <row r="4002">
      <c r="A4002" s="3">
        <v>44909.666666666664</v>
      </c>
      <c r="B4002" s="1">
        <v>211.84</v>
      </c>
      <c r="C4002" s="1">
        <v>213.69309</v>
      </c>
      <c r="D4002" s="1">
        <v>0.00867173571218427</v>
      </c>
      <c r="E4002" s="2">
        <f t="shared" si="1"/>
        <v>0.036244182</v>
      </c>
    </row>
    <row r="4003">
      <c r="A4003" s="3">
        <v>44909.708333333336</v>
      </c>
      <c r="B4003" s="1">
        <v>208.8</v>
      </c>
      <c r="C4003" s="1">
        <v>211.44617</v>
      </c>
      <c r="D4003" s="1">
        <v>0.0125146272453172</v>
      </c>
      <c r="E4003" s="2">
        <f t="shared" si="1"/>
        <v>0.03572134279</v>
      </c>
    </row>
    <row r="4004">
      <c r="A4004" s="3">
        <v>44909.75</v>
      </c>
      <c r="B4004" s="1">
        <v>208.97</v>
      </c>
      <c r="C4004" s="1">
        <v>210.1367</v>
      </c>
      <c r="D4004" s="1">
        <v>0.00555210013291344</v>
      </c>
      <c r="E4004" s="2">
        <f t="shared" si="1"/>
        <v>0.03476965163</v>
      </c>
    </row>
    <row r="4005">
      <c r="A4005" s="3">
        <v>44909.791666666664</v>
      </c>
      <c r="B4005" s="1">
        <v>215.05</v>
      </c>
      <c r="C4005" s="1">
        <v>210.77846</v>
      </c>
      <c r="D4005" s="1">
        <v>0.0202655432628173</v>
      </c>
      <c r="E4005" s="2">
        <f t="shared" si="1"/>
        <v>0.03369902426</v>
      </c>
    </row>
    <row r="4006">
      <c r="A4006" s="3">
        <v>44909.833333333336</v>
      </c>
      <c r="B4006" s="1">
        <v>222.09</v>
      </c>
      <c r="C4006" s="1">
        <v>212.18161</v>
      </c>
      <c r="D4006" s="1">
        <v>0.0466976850632813</v>
      </c>
      <c r="E4006" s="2">
        <f t="shared" si="1"/>
        <v>0.03261352008</v>
      </c>
    </row>
    <row r="4007">
      <c r="A4007" s="3">
        <v>44909.875</v>
      </c>
      <c r="B4007" s="1">
        <v>232.46</v>
      </c>
      <c r="C4007" s="1">
        <v>213.97626</v>
      </c>
      <c r="D4007" s="1">
        <v>0.0863821995954131</v>
      </c>
      <c r="E4007" s="2">
        <f t="shared" si="1"/>
        <v>0.03207531912</v>
      </c>
    </row>
    <row r="4008">
      <c r="A4008" s="3">
        <v>44909.916666666664</v>
      </c>
      <c r="B4008" s="1">
        <v>231.39</v>
      </c>
      <c r="C4008" s="1">
        <v>215.51828</v>
      </c>
      <c r="D4008" s="1">
        <v>0.0736444258927826</v>
      </c>
      <c r="E4008" s="2">
        <f t="shared" si="1"/>
        <v>0.03244995222</v>
      </c>
    </row>
    <row r="4009">
      <c r="A4009" s="3">
        <v>44909.958333333336</v>
      </c>
      <c r="B4009" s="1">
        <v>229.11</v>
      </c>
      <c r="C4009" s="1">
        <v>217.52284</v>
      </c>
      <c r="D4009" s="1">
        <v>0.0532687050242632</v>
      </c>
      <c r="E4009" s="2">
        <f t="shared" si="1"/>
        <v>0.03299498637</v>
      </c>
    </row>
    <row r="4010">
      <c r="A4010" s="3">
        <v>44910.0</v>
      </c>
      <c r="B4010" s="1">
        <v>231.88</v>
      </c>
      <c r="C4010" s="1">
        <v>232.78593</v>
      </c>
      <c r="D4010" s="1">
        <v>0.00389168709638083</v>
      </c>
      <c r="E4010" s="2">
        <f t="shared" si="1"/>
        <v>0.03301107226</v>
      </c>
    </row>
    <row r="4011">
      <c r="A4011" s="3">
        <v>44910.041666666664</v>
      </c>
      <c r="B4011" s="1">
        <v>234.12</v>
      </c>
      <c r="C4011" s="1">
        <v>230.92487</v>
      </c>
      <c r="D4011" s="1">
        <v>0.0138362316713656</v>
      </c>
      <c r="E4011" s="2">
        <f t="shared" si="1"/>
        <v>0.03326660166</v>
      </c>
    </row>
    <row r="4012">
      <c r="A4012" s="3">
        <v>44910.083333333336</v>
      </c>
      <c r="B4012" s="1">
        <v>237.06</v>
      </c>
      <c r="C4012" s="1">
        <v>226.46515</v>
      </c>
      <c r="D4012" s="1">
        <v>0.0467835779589045</v>
      </c>
      <c r="E4012" s="2">
        <f t="shared" si="1"/>
        <v>0.03338064004</v>
      </c>
    </row>
    <row r="4013">
      <c r="A4013" s="3">
        <v>44910.125</v>
      </c>
      <c r="B4013" s="1">
        <v>230.41</v>
      </c>
      <c r="C4013" s="1">
        <v>219.42714</v>
      </c>
      <c r="D4013" s="1">
        <v>0.0500524228680189</v>
      </c>
      <c r="E4013" s="2">
        <f t="shared" si="1"/>
        <v>0.03444488506</v>
      </c>
    </row>
    <row r="4014">
      <c r="A4014" s="3">
        <v>44910.166666666664</v>
      </c>
      <c r="B4014" s="1">
        <v>225.48</v>
      </c>
      <c r="C4014" s="1">
        <v>211.13831</v>
      </c>
      <c r="D4014" s="1">
        <v>0.0679255697367285</v>
      </c>
      <c r="E4014" s="2">
        <f t="shared" si="1"/>
        <v>0.0360569225</v>
      </c>
    </row>
    <row r="4015">
      <c r="A4015" s="3">
        <v>44910.208333333336</v>
      </c>
      <c r="B4015" s="1">
        <v>209.51</v>
      </c>
      <c r="C4015" s="1">
        <v>203.63543</v>
      </c>
      <c r="D4015" s="1">
        <v>0.0288484670864985</v>
      </c>
      <c r="E4015" s="2">
        <f t="shared" si="1"/>
        <v>0.03455972376</v>
      </c>
    </row>
    <row r="4016">
      <c r="A4016" s="3">
        <v>44910.25</v>
      </c>
      <c r="B4016" s="1">
        <v>202.24</v>
      </c>
      <c r="C4016" s="1">
        <v>198.10719</v>
      </c>
      <c r="D4016" s="1">
        <v>0.0208614841288698</v>
      </c>
      <c r="E4016" s="2">
        <f t="shared" si="1"/>
        <v>0.0348745243</v>
      </c>
    </row>
    <row r="4017">
      <c r="A4017" s="3">
        <v>44910.291666666664</v>
      </c>
      <c r="B4017" s="1">
        <v>204.23</v>
      </c>
      <c r="C4017" s="1">
        <v>195.41794</v>
      </c>
      <c r="D4017" s="1">
        <v>0.045093403399913</v>
      </c>
      <c r="E4017" s="2">
        <f t="shared" si="1"/>
        <v>0.03640667485</v>
      </c>
    </row>
    <row r="4018">
      <c r="A4018" s="3">
        <v>44910.333333333336</v>
      </c>
      <c r="B4018" s="1">
        <v>204.84</v>
      </c>
      <c r="C4018" s="1">
        <v>195.91881</v>
      </c>
      <c r="D4018" s="1">
        <v>0.0455351377440481</v>
      </c>
      <c r="E4018" s="2">
        <f t="shared" si="1"/>
        <v>0.037572589</v>
      </c>
    </row>
    <row r="4019">
      <c r="A4019" s="3">
        <v>44910.375</v>
      </c>
      <c r="B4019" s="1">
        <v>207.11</v>
      </c>
      <c r="C4019" s="1">
        <v>199.95673</v>
      </c>
      <c r="D4019" s="1">
        <v>0.0357740897243119</v>
      </c>
      <c r="E4019" s="2">
        <f t="shared" si="1"/>
        <v>0.03772665605</v>
      </c>
    </row>
    <row r="4020">
      <c r="A4020" s="3">
        <v>44910.416666666664</v>
      </c>
      <c r="B4020" s="1">
        <v>207.98</v>
      </c>
      <c r="C4020" s="1">
        <v>207.60262</v>
      </c>
      <c r="D4020" s="1">
        <v>0.00181779979462681</v>
      </c>
      <c r="E4020" s="2">
        <f t="shared" si="1"/>
        <v>0.03519056736</v>
      </c>
    </row>
    <row r="4021">
      <c r="A4021" s="3">
        <v>44910.458333333336</v>
      </c>
      <c r="B4021" s="1">
        <v>216.82</v>
      </c>
      <c r="C4021" s="1">
        <v>216.51204</v>
      </c>
      <c r="D4021" s="1">
        <v>0.00142236893615699</v>
      </c>
      <c r="E4021" s="2">
        <f t="shared" si="1"/>
        <v>0.03377626223</v>
      </c>
    </row>
    <row r="4022">
      <c r="A4022" s="3">
        <v>44910.5</v>
      </c>
      <c r="B4022" s="1">
        <v>225.97</v>
      </c>
      <c r="C4022" s="1">
        <v>223.34685</v>
      </c>
      <c r="D4022" s="1">
        <v>0.0117447369416672</v>
      </c>
      <c r="E4022" s="2">
        <f t="shared" si="1"/>
        <v>0.03226714017</v>
      </c>
    </row>
    <row r="4023">
      <c r="A4023" s="3">
        <v>44910.541666666664</v>
      </c>
      <c r="B4023" s="1">
        <v>235.58</v>
      </c>
      <c r="C4023" s="1">
        <v>227.32088</v>
      </c>
      <c r="D4023" s="1">
        <v>0.0363324301753539</v>
      </c>
      <c r="E4023" s="2">
        <f t="shared" si="1"/>
        <v>0.03210261892</v>
      </c>
    </row>
    <row r="4024">
      <c r="A4024" s="3">
        <v>44910.583333333336</v>
      </c>
      <c r="B4024" s="1">
        <v>238.51</v>
      </c>
      <c r="C4024" s="1">
        <v>228.08968</v>
      </c>
      <c r="D4024" s="1">
        <v>0.0456851883873045</v>
      </c>
      <c r="E4024" s="2">
        <f t="shared" si="1"/>
        <v>0.03258485656</v>
      </c>
    </row>
    <row r="4025">
      <c r="A4025" s="3">
        <v>44910.625</v>
      </c>
      <c r="B4025" s="1">
        <v>235.88</v>
      </c>
      <c r="C4025" s="1">
        <v>226.82994</v>
      </c>
      <c r="D4025" s="1">
        <v>0.0398979958289456</v>
      </c>
      <c r="E4025" s="2">
        <f t="shared" si="1"/>
        <v>0.03343748389</v>
      </c>
    </row>
    <row r="4026">
      <c r="A4026" s="3">
        <v>44910.666666666664</v>
      </c>
      <c r="B4026" s="1">
        <v>238.24</v>
      </c>
      <c r="C4026" s="1">
        <v>224.29504</v>
      </c>
      <c r="D4026" s="1">
        <v>0.0621723957872631</v>
      </c>
      <c r="E4026" s="2">
        <f t="shared" si="1"/>
        <v>0.03566667806</v>
      </c>
    </row>
    <row r="4027">
      <c r="A4027" s="3">
        <v>44910.708333333336</v>
      </c>
      <c r="B4027" s="1">
        <v>236.75</v>
      </c>
      <c r="C4027" s="1">
        <v>222.23756</v>
      </c>
      <c r="D4027" s="1">
        <v>0.0653014728923409</v>
      </c>
      <c r="E4027" s="2">
        <f t="shared" si="1"/>
        <v>0.03786612996</v>
      </c>
    </row>
    <row r="4028">
      <c r="A4028" s="3">
        <v>44910.75</v>
      </c>
      <c r="B4028" s="1">
        <v>235.2</v>
      </c>
      <c r="C4028" s="1">
        <v>220.97782</v>
      </c>
      <c r="D4028" s="1">
        <v>0.0643602149754214</v>
      </c>
      <c r="E4028" s="2">
        <f t="shared" si="1"/>
        <v>0.04031646808</v>
      </c>
    </row>
    <row r="4029">
      <c r="A4029" s="3">
        <v>44910.791666666664</v>
      </c>
      <c r="B4029" s="1">
        <v>234.98</v>
      </c>
      <c r="C4029" s="1">
        <v>221.56537</v>
      </c>
      <c r="D4029" s="1">
        <v>0.0605447954253861</v>
      </c>
      <c r="E4029" s="2">
        <f t="shared" si="1"/>
        <v>0.04199477026</v>
      </c>
    </row>
    <row r="4030">
      <c r="A4030" s="3">
        <v>44910.833333333336</v>
      </c>
      <c r="B4030" s="1">
        <v>234.31</v>
      </c>
      <c r="C4030" s="1">
        <v>222.56933</v>
      </c>
      <c r="D4030" s="1">
        <v>0.0527506193238753</v>
      </c>
      <c r="E4030" s="2">
        <f t="shared" si="1"/>
        <v>0.04224697585</v>
      </c>
    </row>
    <row r="4031">
      <c r="A4031" s="3">
        <v>44910.875</v>
      </c>
      <c r="B4031" s="1">
        <v>235.36</v>
      </c>
      <c r="C4031" s="1">
        <v>223.96723</v>
      </c>
      <c r="D4031" s="1">
        <v>0.0508680220762654</v>
      </c>
      <c r="E4031" s="2">
        <f t="shared" si="1"/>
        <v>0.04076721845</v>
      </c>
    </row>
    <row r="4032">
      <c r="A4032" s="3">
        <v>44910.916666666664</v>
      </c>
      <c r="B4032" s="1">
        <v>235.51</v>
      </c>
      <c r="C4032" s="1">
        <v>225.19145</v>
      </c>
      <c r="D4032" s="1">
        <v>0.0458212334438096</v>
      </c>
      <c r="E4032" s="2">
        <f t="shared" si="1"/>
        <v>0.03960791877</v>
      </c>
    </row>
    <row r="4033">
      <c r="A4033" s="3">
        <v>44910.958333333336</v>
      </c>
      <c r="B4033" s="1">
        <v>235.37</v>
      </c>
      <c r="C4033" s="1">
        <v>226.38378</v>
      </c>
      <c r="D4033" s="1">
        <v>0.0396946282989002</v>
      </c>
      <c r="E4033" s="2">
        <f t="shared" si="1"/>
        <v>0.03904233224</v>
      </c>
    </row>
    <row r="4034">
      <c r="A4034" s="3">
        <v>44911.0</v>
      </c>
      <c r="B4034" s="1">
        <v>230.0</v>
      </c>
      <c r="C4034" s="1">
        <v>237.73113</v>
      </c>
      <c r="D4034" s="1">
        <v>0.0325204780711722</v>
      </c>
      <c r="E4034" s="2">
        <f t="shared" si="1"/>
        <v>0.04023519853</v>
      </c>
    </row>
    <row r="4035">
      <c r="A4035" s="3">
        <v>44911.041666666664</v>
      </c>
      <c r="B4035" s="1">
        <v>231.76</v>
      </c>
      <c r="C4035" s="1">
        <v>235.28038</v>
      </c>
      <c r="D4035" s="1">
        <v>0.0149624885848961</v>
      </c>
      <c r="E4035" s="2">
        <f t="shared" si="1"/>
        <v>0.0402821259</v>
      </c>
    </row>
    <row r="4036">
      <c r="A4036" s="3">
        <v>44911.083333333336</v>
      </c>
      <c r="B4036" s="1">
        <v>230.98</v>
      </c>
      <c r="C4036" s="1">
        <v>230.12367</v>
      </c>
      <c r="D4036" s="1">
        <v>0.00372117305447103</v>
      </c>
      <c r="E4036" s="2">
        <f t="shared" si="1"/>
        <v>0.03848785903</v>
      </c>
    </row>
    <row r="4037">
      <c r="A4037" s="3">
        <v>44911.125</v>
      </c>
      <c r="B4037" s="1">
        <v>222.57</v>
      </c>
      <c r="C4037" s="1">
        <v>222.22015</v>
      </c>
      <c r="D4037" s="1">
        <v>0.00157433968071753</v>
      </c>
      <c r="E4037" s="2">
        <f t="shared" si="1"/>
        <v>0.0364679389</v>
      </c>
    </row>
    <row r="4038">
      <c r="A4038" s="3">
        <v>44911.166666666664</v>
      </c>
      <c r="B4038" s="1">
        <v>209.16</v>
      </c>
      <c r="C4038" s="1">
        <v>213.21781</v>
      </c>
      <c r="D4038" s="1">
        <v>0.0190312901159616</v>
      </c>
      <c r="E4038" s="2">
        <f t="shared" si="1"/>
        <v>0.03443067724</v>
      </c>
    </row>
    <row r="4039">
      <c r="A4039" s="3">
        <v>44911.208333333336</v>
      </c>
      <c r="B4039" s="1">
        <v>197.83</v>
      </c>
      <c r="C4039" s="1">
        <v>205.36916</v>
      </c>
      <c r="D4039" s="1">
        <v>0.0367102830824257</v>
      </c>
      <c r="E4039" s="2">
        <f t="shared" si="1"/>
        <v>0.03475825291</v>
      </c>
    </row>
    <row r="4040">
      <c r="A4040" s="3">
        <v>44911.25</v>
      </c>
      <c r="B4040" s="1">
        <v>190.09</v>
      </c>
      <c r="C4040" s="1">
        <v>199.89674</v>
      </c>
      <c r="D4040" s="1">
        <v>0.0490590291767639</v>
      </c>
      <c r="E4040" s="2">
        <f t="shared" si="1"/>
        <v>0.03593315062</v>
      </c>
    </row>
    <row r="4041">
      <c r="A4041" s="3">
        <v>44911.291666666664</v>
      </c>
      <c r="B4041" s="1">
        <v>190.88</v>
      </c>
      <c r="C4041" s="1">
        <v>197.58723</v>
      </c>
      <c r="D4041" s="1">
        <v>0.0339456654157255</v>
      </c>
      <c r="E4041" s="2">
        <f t="shared" si="1"/>
        <v>0.03546866154</v>
      </c>
    </row>
    <row r="4042">
      <c r="A4042" s="3">
        <v>44911.333333333336</v>
      </c>
      <c r="B4042" s="1">
        <v>191.03</v>
      </c>
      <c r="C4042" s="1">
        <v>198.59559</v>
      </c>
      <c r="D4042" s="1">
        <v>0.0380954582123398</v>
      </c>
      <c r="E4042" s="2">
        <f t="shared" si="1"/>
        <v>0.03515867489</v>
      </c>
    </row>
    <row r="4043">
      <c r="A4043" s="3">
        <v>44911.375</v>
      </c>
      <c r="B4043" s="1">
        <v>192.24</v>
      </c>
      <c r="C4043" s="1">
        <v>203.13403</v>
      </c>
      <c r="D4043" s="1">
        <v>0.0536297635605417</v>
      </c>
      <c r="E4043" s="2">
        <f t="shared" si="1"/>
        <v>0.0359026613</v>
      </c>
    </row>
    <row r="4044">
      <c r="A4044" s="3">
        <v>44911.416666666664</v>
      </c>
      <c r="B4044" s="1">
        <v>198.45</v>
      </c>
      <c r="C4044" s="1">
        <v>211.21505</v>
      </c>
      <c r="D4044" s="1">
        <v>0.0604362709948936</v>
      </c>
      <c r="E4044" s="2">
        <f t="shared" si="1"/>
        <v>0.0383450976</v>
      </c>
    </row>
    <row r="4045">
      <c r="A4045" s="3">
        <v>44911.458333333336</v>
      </c>
      <c r="B4045" s="1">
        <v>206.75</v>
      </c>
      <c r="C4045" s="1">
        <v>220.33471</v>
      </c>
      <c r="D4045" s="1">
        <v>0.0616548795239751</v>
      </c>
      <c r="E4045" s="2">
        <f t="shared" si="1"/>
        <v>0.04085478554</v>
      </c>
    </row>
    <row r="4046">
      <c r="A4046" s="3">
        <v>44911.5</v>
      </c>
      <c r="B4046" s="1">
        <v>219.3</v>
      </c>
      <c r="C4046" s="1">
        <v>227.06174</v>
      </c>
      <c r="D4046" s="1">
        <v>0.0341833899449549</v>
      </c>
      <c r="E4046" s="2">
        <f t="shared" si="1"/>
        <v>0.04178972942</v>
      </c>
    </row>
    <row r="4047">
      <c r="A4047" s="3">
        <v>44911.541666666664</v>
      </c>
      <c r="B4047" s="1">
        <v>229.31</v>
      </c>
      <c r="C4047" s="1">
        <v>230.82262</v>
      </c>
      <c r="D4047" s="1">
        <v>0.00655317056881166</v>
      </c>
      <c r="E4047" s="2">
        <f t="shared" si="1"/>
        <v>0.04054892693</v>
      </c>
    </row>
    <row r="4048">
      <c r="A4048" s="3">
        <v>44911.583333333336</v>
      </c>
      <c r="B4048" s="1">
        <v>231.25</v>
      </c>
      <c r="C4048" s="1">
        <v>231.48626</v>
      </c>
      <c r="D4048" s="1">
        <v>0.00102062213109316</v>
      </c>
      <c r="E4048" s="2">
        <f t="shared" si="1"/>
        <v>0.03868790334</v>
      </c>
    </row>
    <row r="4049">
      <c r="A4049" s="3">
        <v>44911.625</v>
      </c>
      <c r="B4049" s="1">
        <v>231.41</v>
      </c>
      <c r="C4049" s="1">
        <v>230.14564</v>
      </c>
      <c r="D4049" s="1">
        <v>0.00549373866044132</v>
      </c>
      <c r="E4049" s="2">
        <f t="shared" si="1"/>
        <v>0.03725439263</v>
      </c>
    </row>
    <row r="4050">
      <c r="A4050" s="3">
        <v>44911.666666666664</v>
      </c>
      <c r="B4050" s="1">
        <v>240.1</v>
      </c>
      <c r="C4050" s="1">
        <v>227.49623</v>
      </c>
      <c r="D4050" s="1">
        <v>0.0554021049052109</v>
      </c>
      <c r="E4050" s="2">
        <f t="shared" si="1"/>
        <v>0.03697229717</v>
      </c>
    </row>
    <row r="4051">
      <c r="A4051" s="3">
        <v>44911.708333333336</v>
      </c>
      <c r="B4051" s="1">
        <v>243.27</v>
      </c>
      <c r="C4051" s="1">
        <v>225.3406</v>
      </c>
      <c r="D4051" s="1">
        <v>0.0795657773166487</v>
      </c>
      <c r="E4051" s="2">
        <f t="shared" si="1"/>
        <v>0.03756664319</v>
      </c>
    </row>
    <row r="4052">
      <c r="A4052" s="3">
        <v>44911.75</v>
      </c>
      <c r="B4052" s="1">
        <v>242.74</v>
      </c>
      <c r="C4052" s="1">
        <v>223.94346</v>
      </c>
      <c r="D4052" s="1">
        <v>0.0839343109193723</v>
      </c>
      <c r="E4052" s="2">
        <f t="shared" si="1"/>
        <v>0.03838223052</v>
      </c>
    </row>
    <row r="4053">
      <c r="A4053" s="3">
        <v>44911.791666666664</v>
      </c>
      <c r="B4053" s="1">
        <v>240.07</v>
      </c>
      <c r="C4053" s="1">
        <v>224.40099</v>
      </c>
      <c r="D4053" s="1">
        <v>0.0698259397162195</v>
      </c>
      <c r="E4053" s="2">
        <f t="shared" si="1"/>
        <v>0.03876894487</v>
      </c>
    </row>
    <row r="4054">
      <c r="A4054" s="3">
        <v>44911.833333333336</v>
      </c>
      <c r="B4054" s="1">
        <v>240.2</v>
      </c>
      <c r="C4054" s="1">
        <v>225.15541</v>
      </c>
      <c r="D4054" s="1">
        <v>0.0668186920314284</v>
      </c>
      <c r="E4054" s="2">
        <f t="shared" si="1"/>
        <v>0.03935511456</v>
      </c>
    </row>
    <row r="4055">
      <c r="A4055" s="3">
        <v>44911.875</v>
      </c>
      <c r="B4055" s="1">
        <v>242.94</v>
      </c>
      <c r="C4055" s="1">
        <v>226.37064</v>
      </c>
      <c r="D4055" s="1">
        <v>0.0731957112459459</v>
      </c>
      <c r="E4055" s="2">
        <f t="shared" si="1"/>
        <v>0.04028543494</v>
      </c>
    </row>
    <row r="4056">
      <c r="A4056" s="3">
        <v>44911.916666666664</v>
      </c>
      <c r="B4056" s="1">
        <v>235.27</v>
      </c>
      <c r="C4056" s="1">
        <v>227.62846</v>
      </c>
      <c r="D4056" s="1">
        <v>0.0335702310686459</v>
      </c>
      <c r="E4056" s="2">
        <f t="shared" si="1"/>
        <v>0.03977497651</v>
      </c>
    </row>
    <row r="4057">
      <c r="A4057" s="3">
        <v>44911.958333333336</v>
      </c>
      <c r="B4057" s="1">
        <v>230.53</v>
      </c>
      <c r="C4057" s="1">
        <v>228.73216</v>
      </c>
      <c r="D4057" s="1">
        <v>0.00786002283194461</v>
      </c>
      <c r="E4057" s="2">
        <f t="shared" si="1"/>
        <v>0.03844853462</v>
      </c>
    </row>
    <row r="4058">
      <c r="A4058" s="3">
        <v>44912.0</v>
      </c>
      <c r="B4058" s="1">
        <v>232.44</v>
      </c>
      <c r="C4058" s="1">
        <v>230.13903</v>
      </c>
      <c r="D4058" s="1">
        <v>0.00999817371264668</v>
      </c>
      <c r="E4058" s="2">
        <f t="shared" si="1"/>
        <v>0.03751010527</v>
      </c>
    </row>
    <row r="4059">
      <c r="A4059" s="3">
        <v>44912.041666666664</v>
      </c>
      <c r="B4059" s="1">
        <v>232.87</v>
      </c>
      <c r="C4059" s="1">
        <v>230.05682</v>
      </c>
      <c r="D4059" s="1">
        <v>0.0122281964951094</v>
      </c>
      <c r="E4059" s="2">
        <f t="shared" si="1"/>
        <v>0.03739617643</v>
      </c>
    </row>
    <row r="4060">
      <c r="A4060" s="3">
        <v>44912.083333333336</v>
      </c>
      <c r="B4060" s="1">
        <v>230.46</v>
      </c>
      <c r="C4060" s="1">
        <v>226.98426</v>
      </c>
      <c r="D4060" s="1">
        <v>0.0153126917258491</v>
      </c>
      <c r="E4060" s="2">
        <f t="shared" si="1"/>
        <v>0.03787915638</v>
      </c>
    </row>
    <row r="4061">
      <c r="A4061" s="3">
        <v>44912.125</v>
      </c>
      <c r="B4061" s="1">
        <v>230.97</v>
      </c>
      <c r="C4061" s="1">
        <v>221.03357</v>
      </c>
      <c r="D4061" s="1">
        <v>0.0449543931267997</v>
      </c>
      <c r="E4061" s="2">
        <f t="shared" si="1"/>
        <v>0.0396866586</v>
      </c>
    </row>
    <row r="4062">
      <c r="A4062" s="3">
        <v>44912.166666666664</v>
      </c>
      <c r="B4062" s="1">
        <v>220.73</v>
      </c>
      <c r="C4062" s="1">
        <v>212.53717</v>
      </c>
      <c r="D4062" s="1">
        <v>0.0385477514356664</v>
      </c>
      <c r="E4062" s="2">
        <f t="shared" si="1"/>
        <v>0.04049984449</v>
      </c>
    </row>
    <row r="4063">
      <c r="A4063" s="3">
        <v>44912.208333333336</v>
      </c>
      <c r="B4063" s="1">
        <v>207.05</v>
      </c>
      <c r="C4063" s="1">
        <v>203.35553</v>
      </c>
      <c r="D4063" s="1">
        <v>0.0181675413498714</v>
      </c>
      <c r="E4063" s="2">
        <f t="shared" si="1"/>
        <v>0.03972723025</v>
      </c>
    </row>
    <row r="4064">
      <c r="A4064" s="3">
        <v>44912.25</v>
      </c>
      <c r="B4064" s="1">
        <v>184.32</v>
      </c>
      <c r="C4064" s="1">
        <v>195.55927</v>
      </c>
      <c r="D4064" s="1">
        <v>0.0574724481227609</v>
      </c>
      <c r="E4064" s="2">
        <f t="shared" si="1"/>
        <v>0.04007778938</v>
      </c>
    </row>
    <row r="4065">
      <c r="A4065" s="3">
        <v>44912.291666666664</v>
      </c>
      <c r="B4065" s="1">
        <v>174.68</v>
      </c>
      <c r="C4065" s="1">
        <v>190.19072</v>
      </c>
      <c r="D4065" s="1">
        <v>0.0815535058703179</v>
      </c>
      <c r="E4065" s="2">
        <f t="shared" si="1"/>
        <v>0.04206144939</v>
      </c>
    </row>
    <row r="4066">
      <c r="A4066" s="3">
        <v>44912.333333333336</v>
      </c>
      <c r="B4066" s="1">
        <v>174.41</v>
      </c>
      <c r="C4066" s="1">
        <v>188.27274</v>
      </c>
      <c r="D4066" s="1">
        <v>0.0736311587115585</v>
      </c>
      <c r="E4066" s="2">
        <f t="shared" si="1"/>
        <v>0.04354210358</v>
      </c>
    </row>
    <row r="4067">
      <c r="A4067" s="3">
        <v>44912.375</v>
      </c>
      <c r="B4067" s="1">
        <v>177.08</v>
      </c>
      <c r="C4067" s="1">
        <v>190.17712</v>
      </c>
      <c r="D4067" s="1">
        <v>0.0688680110414964</v>
      </c>
      <c r="E4067" s="2">
        <f t="shared" si="1"/>
        <v>0.04417703056</v>
      </c>
    </row>
    <row r="4068">
      <c r="A4068" s="3">
        <v>44912.416666666664</v>
      </c>
      <c r="B4068" s="1">
        <v>173.34</v>
      </c>
      <c r="C4068" s="1">
        <v>196.75173</v>
      </c>
      <c r="D4068" s="1">
        <v>0.118991228183864</v>
      </c>
      <c r="E4068" s="2">
        <f t="shared" si="1"/>
        <v>0.04661682044</v>
      </c>
    </row>
    <row r="4069">
      <c r="A4069" s="3">
        <v>44912.458333333336</v>
      </c>
      <c r="B4069" s="1">
        <v>176.29</v>
      </c>
      <c r="C4069" s="1">
        <v>205.33576</v>
      </c>
      <c r="D4069" s="1">
        <v>0.141454951636285</v>
      </c>
      <c r="E4069" s="2">
        <f t="shared" si="1"/>
        <v>0.04994182345</v>
      </c>
    </row>
    <row r="4070">
      <c r="A4070" s="3">
        <v>44912.5</v>
      </c>
      <c r="B4070" s="1">
        <v>189.44</v>
      </c>
      <c r="C4070" s="1">
        <v>212.80255</v>
      </c>
      <c r="D4070" s="1">
        <v>0.109785103608955</v>
      </c>
      <c r="E4070" s="2">
        <f t="shared" si="1"/>
        <v>0.05309189485</v>
      </c>
    </row>
    <row r="4071">
      <c r="A4071" s="3">
        <v>44912.541666666664</v>
      </c>
      <c r="B4071" s="1">
        <v>202.07</v>
      </c>
      <c r="C4071" s="1">
        <v>218.0432</v>
      </c>
      <c r="D4071" s="1">
        <v>0.0732570426410914</v>
      </c>
      <c r="E4071" s="2">
        <f t="shared" si="1"/>
        <v>0.05587122285</v>
      </c>
    </row>
    <row r="4072">
      <c r="A4072" s="3">
        <v>44912.583333333336</v>
      </c>
      <c r="B4072" s="1">
        <v>211.27</v>
      </c>
      <c r="C4072" s="1">
        <v>219.65647</v>
      </c>
      <c r="D4072" s="1">
        <v>0.0381799361521197</v>
      </c>
      <c r="E4072" s="2">
        <f t="shared" si="1"/>
        <v>0.0574195276</v>
      </c>
    </row>
    <row r="4073">
      <c r="A4073" s="3">
        <v>44912.625</v>
      </c>
      <c r="B4073" s="1">
        <v>209.68</v>
      </c>
      <c r="C4073" s="1">
        <v>219.1984</v>
      </c>
      <c r="D4073" s="1">
        <v>0.0434236746253621</v>
      </c>
      <c r="E4073" s="2">
        <f t="shared" si="1"/>
        <v>0.0589999416</v>
      </c>
    </row>
    <row r="4074">
      <c r="A4074" s="3">
        <v>44912.666666666664</v>
      </c>
      <c r="B4074" s="1">
        <v>201.79</v>
      </c>
      <c r="C4074" s="1">
        <v>217.0686</v>
      </c>
      <c r="D4074" s="1">
        <v>0.070386043858946</v>
      </c>
      <c r="E4074" s="2">
        <f t="shared" si="1"/>
        <v>0.05962427239</v>
      </c>
    </row>
    <row r="4075">
      <c r="A4075" s="3">
        <v>44912.708333333336</v>
      </c>
      <c r="B4075" s="1">
        <v>195.49</v>
      </c>
      <c r="C4075" s="1">
        <v>215.19034</v>
      </c>
      <c r="D4075" s="1">
        <v>0.0915484403249699</v>
      </c>
      <c r="E4075" s="2">
        <f t="shared" si="1"/>
        <v>0.06012355002</v>
      </c>
    </row>
    <row r="4076">
      <c r="A4076" s="3">
        <v>44912.75</v>
      </c>
      <c r="B4076" s="1">
        <v>197.75</v>
      </c>
      <c r="C4076" s="1">
        <v>213.93597</v>
      </c>
      <c r="D4076" s="1">
        <v>0.0756580111329572</v>
      </c>
      <c r="E4076" s="2">
        <f t="shared" si="1"/>
        <v>0.05977870419</v>
      </c>
    </row>
    <row r="4077">
      <c r="A4077" s="3">
        <v>44912.791666666664</v>
      </c>
      <c r="B4077" s="1">
        <v>203.36</v>
      </c>
      <c r="C4077" s="1">
        <v>214.43887</v>
      </c>
      <c r="D4077" s="1">
        <v>0.0516644673607914</v>
      </c>
      <c r="E4077" s="2">
        <f t="shared" si="1"/>
        <v>0.05902197618</v>
      </c>
    </row>
    <row r="4078">
      <c r="A4078" s="3">
        <v>44912.833333333336</v>
      </c>
      <c r="B4078" s="1">
        <v>214.26</v>
      </c>
      <c r="C4078" s="1">
        <v>215.41303</v>
      </c>
      <c r="D4078" s="1">
        <v>0.00535264742341724</v>
      </c>
      <c r="E4078" s="2">
        <f t="shared" si="1"/>
        <v>0.05646089099</v>
      </c>
    </row>
    <row r="4079">
      <c r="A4079" s="3">
        <v>44912.875</v>
      </c>
      <c r="B4079" s="1">
        <v>221.47</v>
      </c>
      <c r="C4079" s="1">
        <v>216.70977</v>
      </c>
      <c r="D4079" s="1">
        <v>0.0219659224408756</v>
      </c>
      <c r="E4079" s="2">
        <f t="shared" si="1"/>
        <v>0.05432631645</v>
      </c>
    </row>
    <row r="4080">
      <c r="A4080" s="3">
        <v>44912.916666666664</v>
      </c>
      <c r="B4080" s="1">
        <v>221.6</v>
      </c>
      <c r="C4080" s="1">
        <v>218.02107</v>
      </c>
      <c r="D4080" s="1">
        <v>0.0164155235088057</v>
      </c>
      <c r="E4080" s="2">
        <f t="shared" si="1"/>
        <v>0.05361153697</v>
      </c>
    </row>
    <row r="4081">
      <c r="A4081" s="3">
        <v>44912.958333333336</v>
      </c>
      <c r="B4081" s="1">
        <v>220.31</v>
      </c>
      <c r="C4081" s="1">
        <v>219.99828</v>
      </c>
      <c r="D4081" s="1">
        <v>0.00141692016864862</v>
      </c>
      <c r="E4081" s="2">
        <f t="shared" si="1"/>
        <v>0.05334307436</v>
      </c>
    </row>
    <row r="4082">
      <c r="A4082" s="3">
        <v>44913.0</v>
      </c>
      <c r="B4082" s="1">
        <v>224.6</v>
      </c>
      <c r="C4082" s="1">
        <v>222.21616</v>
      </c>
      <c r="D4082" s="1">
        <v>0.0107275726481818</v>
      </c>
      <c r="E4082" s="2">
        <f t="shared" si="1"/>
        <v>0.05337346598</v>
      </c>
    </row>
    <row r="4083">
      <c r="A4083" s="3">
        <v>44913.041666666664</v>
      </c>
      <c r="B4083" s="1">
        <v>230.82</v>
      </c>
      <c r="C4083" s="1">
        <v>221.2543</v>
      </c>
      <c r="D4083" s="1">
        <v>0.043233962006614</v>
      </c>
      <c r="E4083" s="2">
        <f t="shared" si="1"/>
        <v>0.05466537288</v>
      </c>
    </row>
    <row r="4084">
      <c r="A4084" s="3">
        <v>44913.083333333336</v>
      </c>
      <c r="B4084" s="1">
        <v>235.95</v>
      </c>
      <c r="C4084" s="1">
        <v>217.72689</v>
      </c>
      <c r="D4084" s="1">
        <v>0.0836971032838433</v>
      </c>
      <c r="E4084" s="2">
        <f t="shared" si="1"/>
        <v>0.05751472336</v>
      </c>
    </row>
    <row r="4085">
      <c r="A4085" s="3">
        <v>44913.125</v>
      </c>
      <c r="B4085" s="1">
        <v>233.2</v>
      </c>
      <c r="C4085" s="1">
        <v>212.1427</v>
      </c>
      <c r="D4085" s="1">
        <v>0.0992600735259803</v>
      </c>
      <c r="E4085" s="2">
        <f t="shared" si="1"/>
        <v>0.05977746004</v>
      </c>
    </row>
    <row r="4086">
      <c r="A4086" s="3">
        <v>44913.166666666664</v>
      </c>
      <c r="B4086" s="1">
        <v>223.84</v>
      </c>
      <c r="C4086" s="1">
        <v>204.94949</v>
      </c>
      <c r="D4086" s="1">
        <v>0.0921715394363753</v>
      </c>
      <c r="E4086" s="2">
        <f t="shared" si="1"/>
        <v>0.06201178454</v>
      </c>
    </row>
    <row r="4087">
      <c r="A4087" s="3">
        <v>44913.208333333336</v>
      </c>
      <c r="B4087" s="1">
        <v>215.9</v>
      </c>
      <c r="C4087" s="1">
        <v>197.7042</v>
      </c>
      <c r="D4087" s="1">
        <v>0.092035475220051</v>
      </c>
      <c r="E4087" s="2">
        <f t="shared" si="1"/>
        <v>0.06508961512</v>
      </c>
    </row>
    <row r="4088">
      <c r="A4088" s="3">
        <v>44913.25</v>
      </c>
      <c r="B4088" s="1">
        <v>211.63</v>
      </c>
      <c r="C4088" s="1">
        <v>191.66918</v>
      </c>
      <c r="D4088" s="1">
        <v>0.104142043076513</v>
      </c>
      <c r="E4088" s="2">
        <f t="shared" si="1"/>
        <v>0.06703418158</v>
      </c>
    </row>
    <row r="4089">
      <c r="A4089" s="3">
        <v>44913.291666666664</v>
      </c>
      <c r="B4089" s="1">
        <v>201.59</v>
      </c>
      <c r="C4089" s="1">
        <v>188.07039</v>
      </c>
      <c r="D4089" s="1">
        <v>0.071885903995839</v>
      </c>
      <c r="E4089" s="2">
        <f t="shared" si="1"/>
        <v>0.06663136483</v>
      </c>
    </row>
    <row r="4090">
      <c r="A4090" s="3">
        <v>44913.333333333336</v>
      </c>
      <c r="B4090" s="1">
        <v>199.12</v>
      </c>
      <c r="C4090" s="1">
        <v>187.50759</v>
      </c>
      <c r="D4090" s="1">
        <v>0.0619303463929114</v>
      </c>
      <c r="E4090" s="2">
        <f t="shared" si="1"/>
        <v>0.06614383099</v>
      </c>
    </row>
    <row r="4091">
      <c r="A4091" s="3">
        <v>44913.375</v>
      </c>
      <c r="B4091" s="1">
        <v>196.27</v>
      </c>
      <c r="C4091" s="1">
        <v>190.57228</v>
      </c>
      <c r="D4091" s="1">
        <v>0.0298979473824839</v>
      </c>
      <c r="E4091" s="2">
        <f t="shared" si="1"/>
        <v>0.06452007833</v>
      </c>
    </row>
    <row r="4092">
      <c r="A4092" s="3">
        <v>44913.416666666664</v>
      </c>
      <c r="B4092" s="1">
        <v>193.26</v>
      </c>
      <c r="C4092" s="1">
        <v>197.6378</v>
      </c>
      <c r="D4092" s="1">
        <v>0.0221506209844473</v>
      </c>
      <c r="E4092" s="2">
        <f t="shared" si="1"/>
        <v>0.06048505303</v>
      </c>
    </row>
    <row r="4093">
      <c r="A4093" s="3">
        <v>44913.458333333336</v>
      </c>
      <c r="B4093" s="1">
        <v>193.58</v>
      </c>
      <c r="C4093" s="1">
        <v>206.33435</v>
      </c>
      <c r="D4093" s="1">
        <v>0.0618139926774189</v>
      </c>
      <c r="E4093" s="2">
        <f t="shared" si="1"/>
        <v>0.05716667974</v>
      </c>
    </row>
    <row r="4094">
      <c r="A4094" s="3">
        <v>44913.5</v>
      </c>
      <c r="B4094" s="1">
        <v>200.09</v>
      </c>
      <c r="C4094" s="1">
        <v>213.49379</v>
      </c>
      <c r="D4094" s="1">
        <v>0.0627830439470861</v>
      </c>
      <c r="E4094" s="2">
        <f t="shared" si="1"/>
        <v>0.05520826059</v>
      </c>
    </row>
    <row r="4095">
      <c r="A4095" s="3">
        <v>44913.541666666664</v>
      </c>
      <c r="B4095" s="1">
        <v>211.02</v>
      </c>
      <c r="C4095" s="1">
        <v>217.99115</v>
      </c>
      <c r="D4095" s="1">
        <v>0.0319790505256749</v>
      </c>
      <c r="E4095" s="2">
        <f t="shared" si="1"/>
        <v>0.05348834425</v>
      </c>
    </row>
    <row r="4096">
      <c r="A4096" s="3">
        <v>44913.583333333336</v>
      </c>
      <c r="B4096" s="1">
        <v>212.56</v>
      </c>
      <c r="C4096" s="1">
        <v>218.85597</v>
      </c>
      <c r="D4096" s="1">
        <v>0.0287676411111838</v>
      </c>
      <c r="E4096" s="2">
        <f t="shared" si="1"/>
        <v>0.05309616529</v>
      </c>
    </row>
    <row r="4097">
      <c r="A4097" s="3">
        <v>44913.625</v>
      </c>
      <c r="B4097" s="1">
        <v>211.1</v>
      </c>
      <c r="C4097" s="1">
        <v>217.64392</v>
      </c>
      <c r="D4097" s="1">
        <v>0.0300670930756991</v>
      </c>
      <c r="E4097" s="2">
        <f t="shared" si="1"/>
        <v>0.05253964106</v>
      </c>
    </row>
    <row r="4098">
      <c r="A4098" s="3">
        <v>44913.666666666664</v>
      </c>
      <c r="B4098" s="1">
        <v>211.99</v>
      </c>
      <c r="C4098" s="1">
        <v>215.12919</v>
      </c>
      <c r="D4098" s="1">
        <v>0.0145921155562384</v>
      </c>
      <c r="E4098" s="2">
        <f t="shared" si="1"/>
        <v>0.05021489405</v>
      </c>
    </row>
    <row r="4099">
      <c r="A4099" s="3">
        <v>44913.708333333336</v>
      </c>
      <c r="B4099" s="1">
        <v>210.89</v>
      </c>
      <c r="C4099" s="1">
        <v>213.03822</v>
      </c>
      <c r="D4099" s="1">
        <v>0.0100837305155854</v>
      </c>
      <c r="E4099" s="2">
        <f t="shared" si="1"/>
        <v>0.04682053114</v>
      </c>
    </row>
    <row r="4100">
      <c r="A4100" s="3">
        <v>44913.75</v>
      </c>
      <c r="B4100" s="1">
        <v>214.1</v>
      </c>
      <c r="C4100" s="1">
        <v>212.01726</v>
      </c>
      <c r="D4100" s="1">
        <v>0.00982344550627624</v>
      </c>
      <c r="E4100" s="2">
        <f t="shared" si="1"/>
        <v>0.04407742424</v>
      </c>
    </row>
    <row r="4101">
      <c r="A4101" s="3">
        <v>44913.791666666664</v>
      </c>
      <c r="B4101" s="1">
        <v>217.79</v>
      </c>
      <c r="C4101" s="1">
        <v>212.92555</v>
      </c>
      <c r="D4101" s="1">
        <v>0.0228457787240657</v>
      </c>
      <c r="E4101" s="2">
        <f t="shared" si="1"/>
        <v>0.04287664555</v>
      </c>
    </row>
    <row r="4102">
      <c r="A4102" s="3">
        <v>44913.833333333336</v>
      </c>
      <c r="B4102" s="1">
        <v>224.51</v>
      </c>
      <c r="C4102" s="1">
        <v>214.59675</v>
      </c>
      <c r="D4102" s="1">
        <v>0.0461947816078295</v>
      </c>
      <c r="E4102" s="2">
        <f t="shared" si="1"/>
        <v>0.04457840114</v>
      </c>
    </row>
    <row r="4103">
      <c r="A4103" s="3">
        <v>44913.875</v>
      </c>
      <c r="B4103" s="1">
        <v>226.9</v>
      </c>
      <c r="C4103" s="1">
        <v>216.62667</v>
      </c>
      <c r="D4103" s="1">
        <v>0.0474241237240087</v>
      </c>
      <c r="E4103" s="2">
        <f t="shared" si="1"/>
        <v>0.04563915953</v>
      </c>
    </row>
    <row r="4104">
      <c r="A4104" s="3">
        <v>44913.916666666664</v>
      </c>
      <c r="B4104" s="1">
        <v>219.75</v>
      </c>
      <c r="C4104" s="1">
        <v>217.98009</v>
      </c>
      <c r="D4104" s="1">
        <v>0.00811959477583484</v>
      </c>
      <c r="E4104" s="2">
        <f t="shared" si="1"/>
        <v>0.04529349583</v>
      </c>
    </row>
    <row r="4105">
      <c r="A4105" s="3">
        <v>44913.958333333336</v>
      </c>
      <c r="B4105" s="1">
        <v>210.67</v>
      </c>
      <c r="C4105" s="1">
        <v>219.50359</v>
      </c>
      <c r="D4105" s="1">
        <v>0.0402434875894285</v>
      </c>
      <c r="E4105" s="2">
        <f t="shared" si="1"/>
        <v>0.04691126947</v>
      </c>
    </row>
    <row r="4106">
      <c r="A4106" s="3">
        <v>44914.0</v>
      </c>
      <c r="B4106" s="1">
        <v>211.99</v>
      </c>
      <c r="C4106" s="1">
        <v>214.79237</v>
      </c>
      <c r="D4106" s="1">
        <v>0.0130468787136153</v>
      </c>
      <c r="E4106" s="2">
        <f t="shared" si="1"/>
        <v>0.04700790722</v>
      </c>
    </row>
    <row r="4107">
      <c r="A4107" s="3">
        <v>44914.041666666664</v>
      </c>
      <c r="B4107" s="1">
        <v>217.39</v>
      </c>
      <c r="C4107" s="1">
        <v>213.93025</v>
      </c>
      <c r="D4107" s="1">
        <v>0.0161723271954292</v>
      </c>
      <c r="E4107" s="2">
        <f t="shared" si="1"/>
        <v>0.04588033911</v>
      </c>
    </row>
    <row r="4108">
      <c r="A4108" s="3">
        <v>44914.083333333336</v>
      </c>
      <c r="B4108" s="1">
        <v>224.35</v>
      </c>
      <c r="C4108" s="1">
        <v>210.89307</v>
      </c>
      <c r="D4108" s="1">
        <v>0.0638092565108943</v>
      </c>
      <c r="E4108" s="2">
        <f t="shared" si="1"/>
        <v>0.04505167882</v>
      </c>
    </row>
    <row r="4109">
      <c r="A4109" s="3">
        <v>44914.125</v>
      </c>
      <c r="B4109" s="1">
        <v>218.17</v>
      </c>
      <c r="C4109" s="1">
        <v>206.24316</v>
      </c>
      <c r="D4109" s="1">
        <v>0.0578290208509217</v>
      </c>
      <c r="E4109" s="2">
        <f t="shared" si="1"/>
        <v>0.04332538496</v>
      </c>
    </row>
    <row r="4110">
      <c r="A4110" s="3">
        <v>44914.166666666664</v>
      </c>
      <c r="B4110" s="1">
        <v>218.93</v>
      </c>
      <c r="C4110" s="1">
        <v>200.5618</v>
      </c>
      <c r="D4110" s="1">
        <v>0.0915837412707704</v>
      </c>
      <c r="E4110" s="2">
        <f t="shared" si="1"/>
        <v>0.04330089337</v>
      </c>
    </row>
    <row r="4111">
      <c r="A4111" s="3">
        <v>44914.208333333336</v>
      </c>
      <c r="B4111" s="1">
        <v>205.61</v>
      </c>
      <c r="C4111" s="1">
        <v>195.1105</v>
      </c>
      <c r="D4111" s="1">
        <v>0.0538130956560513</v>
      </c>
      <c r="E4111" s="2">
        <f t="shared" si="1"/>
        <v>0.04170829422</v>
      </c>
    </row>
    <row r="4112">
      <c r="A4112" s="3">
        <v>44914.25</v>
      </c>
      <c r="B4112" s="1">
        <v>204.21</v>
      </c>
      <c r="C4112" s="1">
        <v>190.58583</v>
      </c>
      <c r="D4112" s="1">
        <v>0.0714857447691679</v>
      </c>
      <c r="E4112" s="2">
        <f t="shared" si="1"/>
        <v>0.04034761513</v>
      </c>
    </row>
    <row r="4113">
      <c r="A4113" s="3">
        <v>44914.291666666664</v>
      </c>
      <c r="B4113" s="1">
        <v>199.81</v>
      </c>
      <c r="C4113" s="1">
        <v>188.22497</v>
      </c>
      <c r="D4113" s="1">
        <v>0.0615488476369526</v>
      </c>
      <c r="E4113" s="2">
        <f t="shared" si="1"/>
        <v>0.03991690445</v>
      </c>
    </row>
    <row r="4114">
      <c r="A4114" s="3">
        <v>44914.333333333336</v>
      </c>
      <c r="B4114" s="1">
        <v>198.68</v>
      </c>
      <c r="C4114" s="1">
        <v>188.05867</v>
      </c>
      <c r="D4114" s="1">
        <v>0.0564788105754443</v>
      </c>
      <c r="E4114" s="2">
        <f t="shared" si="1"/>
        <v>0.03968975712</v>
      </c>
    </row>
    <row r="4115">
      <c r="A4115" s="3">
        <v>44914.375</v>
      </c>
      <c r="B4115" s="1">
        <v>198.55</v>
      </c>
      <c r="C4115" s="1">
        <v>190.77042</v>
      </c>
      <c r="D4115" s="1">
        <v>0.0407798022355877</v>
      </c>
      <c r="E4115" s="2">
        <f t="shared" si="1"/>
        <v>0.04014316774</v>
      </c>
    </row>
    <row r="4116">
      <c r="A4116" s="3">
        <v>44914.416666666664</v>
      </c>
      <c r="B4116" s="1">
        <v>205.33</v>
      </c>
      <c r="C4116" s="1">
        <v>197.03879</v>
      </c>
      <c r="D4116" s="1">
        <v>0.0420790748867266</v>
      </c>
      <c r="E4116" s="2">
        <f t="shared" si="1"/>
        <v>0.04097351998</v>
      </c>
    </row>
    <row r="4117">
      <c r="A4117" s="3">
        <v>44914.458333333336</v>
      </c>
      <c r="B4117" s="1">
        <v>213.62</v>
      </c>
      <c r="C4117" s="1">
        <v>204.57179</v>
      </c>
      <c r="D4117" s="1">
        <v>0.0442299986718599</v>
      </c>
      <c r="E4117" s="2">
        <f t="shared" si="1"/>
        <v>0.04024085357</v>
      </c>
    </row>
    <row r="4118">
      <c r="A4118" s="3">
        <v>44914.5</v>
      </c>
      <c r="B4118" s="1">
        <v>223.97</v>
      </c>
      <c r="C4118" s="1">
        <v>210.54991</v>
      </c>
      <c r="D4118" s="1">
        <v>0.0637382841911449</v>
      </c>
      <c r="E4118" s="2">
        <f t="shared" si="1"/>
        <v>0.04028065524</v>
      </c>
    </row>
    <row r="4119">
      <c r="A4119" s="3">
        <v>44914.541666666664</v>
      </c>
      <c r="B4119" s="1">
        <v>222.19</v>
      </c>
      <c r="C4119" s="1">
        <v>214.40583</v>
      </c>
      <c r="D4119" s="1">
        <v>0.0363057758270845</v>
      </c>
      <c r="E4119" s="2">
        <f t="shared" si="1"/>
        <v>0.04046093547</v>
      </c>
    </row>
    <row r="4120">
      <c r="A4120" s="3">
        <v>44914.583333333336</v>
      </c>
      <c r="B4120" s="1">
        <v>223.02</v>
      </c>
      <c r="C4120" s="1">
        <v>214.88043</v>
      </c>
      <c r="D4120" s="1">
        <v>0.0378795314212654</v>
      </c>
      <c r="E4120" s="2">
        <f t="shared" si="1"/>
        <v>0.04084059756</v>
      </c>
    </row>
    <row r="4121">
      <c r="A4121" s="3">
        <v>44914.625</v>
      </c>
      <c r="B4121" s="1">
        <v>230.79</v>
      </c>
      <c r="C4121" s="1">
        <v>213.61796</v>
      </c>
      <c r="D4121" s="1">
        <v>0.0803866865875883</v>
      </c>
      <c r="E4121" s="2">
        <f t="shared" si="1"/>
        <v>0.04293724729</v>
      </c>
    </row>
    <row r="4122">
      <c r="A4122" s="3">
        <v>44914.666666666664</v>
      </c>
      <c r="B4122" s="1">
        <v>221.47</v>
      </c>
      <c r="C4122" s="1">
        <v>211.27618</v>
      </c>
      <c r="D4122" s="1">
        <v>0.0482487898067827</v>
      </c>
      <c r="E4122" s="2">
        <f t="shared" si="1"/>
        <v>0.04433960872</v>
      </c>
    </row>
    <row r="4123">
      <c r="A4123" s="3">
        <v>44914.708333333336</v>
      </c>
      <c r="B4123" s="1">
        <v>218.93</v>
      </c>
      <c r="C4123" s="1">
        <v>209.44477</v>
      </c>
      <c r="D4123" s="1">
        <v>0.0452874998979444</v>
      </c>
      <c r="E4123" s="2">
        <f t="shared" si="1"/>
        <v>0.04580643244</v>
      </c>
    </row>
    <row r="4124">
      <c r="A4124" s="3">
        <v>44914.75</v>
      </c>
      <c r="B4124" s="1">
        <v>220.38</v>
      </c>
      <c r="C4124" s="1">
        <v>208.41906</v>
      </c>
      <c r="D4124" s="1">
        <v>0.0573888971574864</v>
      </c>
      <c r="E4124" s="2">
        <f t="shared" si="1"/>
        <v>0.04778832626</v>
      </c>
    </row>
    <row r="4125">
      <c r="A4125" s="3">
        <v>44914.791666666664</v>
      </c>
      <c r="B4125" s="1">
        <v>223.83</v>
      </c>
      <c r="C4125" s="1">
        <v>209.04032</v>
      </c>
      <c r="D4125" s="1">
        <v>0.0707503700721468</v>
      </c>
      <c r="E4125" s="2">
        <f t="shared" si="1"/>
        <v>0.0497843509</v>
      </c>
    </row>
    <row r="4126">
      <c r="A4126" s="3">
        <v>44914.833333333336</v>
      </c>
      <c r="B4126" s="1">
        <v>228.48</v>
      </c>
      <c r="C4126" s="1">
        <v>210.80815</v>
      </c>
      <c r="D4126" s="1">
        <v>0.0838290644835125</v>
      </c>
      <c r="E4126" s="2">
        <f t="shared" si="1"/>
        <v>0.05135244602</v>
      </c>
    </row>
    <row r="4127">
      <c r="A4127" s="3">
        <v>44914.875</v>
      </c>
      <c r="B4127" s="1">
        <v>231.61</v>
      </c>
      <c r="C4127" s="1">
        <v>212.95356</v>
      </c>
      <c r="D4127" s="1">
        <v>0.0876080212042475</v>
      </c>
      <c r="E4127" s="2">
        <f t="shared" si="1"/>
        <v>0.05302677508</v>
      </c>
    </row>
    <row r="4128">
      <c r="A4128" s="3">
        <v>44914.916666666664</v>
      </c>
      <c r="B4128" s="1">
        <v>224.43</v>
      </c>
      <c r="C4128" s="1">
        <v>214.21498</v>
      </c>
      <c r="D4128" s="1">
        <v>0.0476858341092672</v>
      </c>
      <c r="E4128" s="2">
        <f t="shared" si="1"/>
        <v>0.05467536839</v>
      </c>
    </row>
    <row r="4129">
      <c r="A4129" s="3">
        <v>44914.958333333336</v>
      </c>
      <c r="B4129" s="1">
        <v>225.89</v>
      </c>
      <c r="C4129" s="1">
        <v>215.6528</v>
      </c>
      <c r="D4129" s="1">
        <v>0.0474707492784697</v>
      </c>
      <c r="E4129" s="2">
        <f t="shared" si="1"/>
        <v>0.05497650429</v>
      </c>
    </row>
    <row r="4130">
      <c r="A4130" s="3">
        <v>44915.0</v>
      </c>
      <c r="B4130" s="1">
        <v>226.32</v>
      </c>
      <c r="C4130" s="1">
        <v>229.50496</v>
      </c>
      <c r="D4130" s="1">
        <v>0.0138775214269879</v>
      </c>
      <c r="E4130" s="2">
        <f t="shared" si="1"/>
        <v>0.05501111441</v>
      </c>
    </row>
    <row r="4131">
      <c r="A4131" s="3">
        <v>44915.041666666664</v>
      </c>
      <c r="B4131" s="1">
        <v>225.04</v>
      </c>
      <c r="C4131" s="1">
        <v>224.252</v>
      </c>
      <c r="D4131" s="1">
        <v>0.0035139040008561</v>
      </c>
      <c r="E4131" s="2">
        <f t="shared" si="1"/>
        <v>0.05448368011</v>
      </c>
    </row>
    <row r="4132">
      <c r="A4132" s="3">
        <v>44915.083333333336</v>
      </c>
      <c r="B4132" s="1">
        <v>233.21</v>
      </c>
      <c r="C4132" s="1">
        <v>216.59606</v>
      </c>
      <c r="D4132" s="1">
        <v>0.0767047193748585</v>
      </c>
      <c r="E4132" s="2">
        <f t="shared" si="1"/>
        <v>0.05502099106</v>
      </c>
    </row>
    <row r="4133">
      <c r="A4133" s="3">
        <v>44915.125</v>
      </c>
      <c r="B4133" s="1">
        <v>228.9</v>
      </c>
      <c r="C4133" s="1">
        <v>207.73729</v>
      </c>
      <c r="D4133" s="1">
        <v>0.101872465940034</v>
      </c>
      <c r="E4133" s="2">
        <f t="shared" si="1"/>
        <v>0.0568561346</v>
      </c>
    </row>
    <row r="4134">
      <c r="A4134" s="3">
        <v>44915.166666666664</v>
      </c>
      <c r="B4134" s="1">
        <v>217.48</v>
      </c>
      <c r="C4134" s="1">
        <v>199.13145</v>
      </c>
      <c r="D4134" s="1">
        <v>0.0921429035945853</v>
      </c>
      <c r="E4134" s="2">
        <f t="shared" si="1"/>
        <v>0.05687943303</v>
      </c>
    </row>
    <row r="4135">
      <c r="A4135" s="3">
        <v>44915.208333333336</v>
      </c>
      <c r="B4135" s="1">
        <v>208.64</v>
      </c>
      <c r="C4135" s="1">
        <v>193.17615</v>
      </c>
      <c r="D4135" s="1">
        <v>0.0800505134821248</v>
      </c>
      <c r="E4135" s="2">
        <f t="shared" si="1"/>
        <v>0.05797265878</v>
      </c>
    </row>
    <row r="4136">
      <c r="A4136" s="3">
        <v>44915.25</v>
      </c>
      <c r="B4136" s="1">
        <v>201.64</v>
      </c>
      <c r="C4136" s="1">
        <v>190.03504</v>
      </c>
      <c r="D4136" s="1">
        <v>0.0610674747141368</v>
      </c>
      <c r="E4136" s="2">
        <f t="shared" si="1"/>
        <v>0.05753856419</v>
      </c>
    </row>
    <row r="4137">
      <c r="A4137" s="3">
        <v>44915.291666666664</v>
      </c>
      <c r="B4137" s="1">
        <v>198.46</v>
      </c>
      <c r="C4137" s="1">
        <v>190.54298</v>
      </c>
      <c r="D4137" s="1">
        <v>0.0415497857753668</v>
      </c>
      <c r="E4137" s="2">
        <f t="shared" si="1"/>
        <v>0.05670526995</v>
      </c>
    </row>
    <row r="4138">
      <c r="A4138" s="3">
        <v>44915.333333333336</v>
      </c>
      <c r="B4138" s="1">
        <v>197.3</v>
      </c>
      <c r="C4138" s="1">
        <v>193.88554</v>
      </c>
      <c r="D4138" s="1">
        <v>0.0176106995911093</v>
      </c>
      <c r="E4138" s="2">
        <f t="shared" si="1"/>
        <v>0.05508576532</v>
      </c>
    </row>
    <row r="4139">
      <c r="A4139" s="3">
        <v>44915.375</v>
      </c>
      <c r="B4139" s="1">
        <v>206.39</v>
      </c>
      <c r="C4139" s="1">
        <v>199.99977</v>
      </c>
      <c r="D4139" s="1">
        <v>0.0319511867438646</v>
      </c>
      <c r="E4139" s="2">
        <f t="shared" si="1"/>
        <v>0.05471790634</v>
      </c>
    </row>
    <row r="4140">
      <c r="A4140" s="3">
        <v>44915.416666666664</v>
      </c>
      <c r="B4140" s="1">
        <v>203.74</v>
      </c>
      <c r="C4140" s="1">
        <v>207.98425</v>
      </c>
      <c r="D4140" s="1">
        <v>0.0204065932877128</v>
      </c>
      <c r="E4140" s="2">
        <f t="shared" si="1"/>
        <v>0.05381488628</v>
      </c>
    </row>
    <row r="4141">
      <c r="A4141" s="3">
        <v>44915.458333333336</v>
      </c>
      <c r="B4141" s="1">
        <v>200.87</v>
      </c>
      <c r="C4141" s="1">
        <v>215.94646</v>
      </c>
      <c r="D4141" s="1">
        <v>0.0698157311770704</v>
      </c>
      <c r="E4141" s="2">
        <f t="shared" si="1"/>
        <v>0.05488095846</v>
      </c>
    </row>
    <row r="4142">
      <c r="A4142" s="3">
        <v>44915.5</v>
      </c>
      <c r="B4142" s="1">
        <v>213.93</v>
      </c>
      <c r="C4142" s="1">
        <v>221.00217</v>
      </c>
      <c r="D4142" s="1">
        <v>0.0320004550181566</v>
      </c>
      <c r="E4142" s="2">
        <f t="shared" si="1"/>
        <v>0.05355854892</v>
      </c>
    </row>
    <row r="4143">
      <c r="A4143" s="3">
        <v>44915.541666666664</v>
      </c>
      <c r="B4143" s="1">
        <v>215.83</v>
      </c>
      <c r="C4143" s="1">
        <v>223.66113</v>
      </c>
      <c r="D4143" s="1">
        <v>0.0350133704501984</v>
      </c>
      <c r="E4143" s="2">
        <f t="shared" si="1"/>
        <v>0.05350469869</v>
      </c>
    </row>
    <row r="4144">
      <c r="A4144" s="3">
        <v>44915.583333333336</v>
      </c>
      <c r="B4144" s="1">
        <v>218.08</v>
      </c>
      <c r="C4144" s="1">
        <v>224.07777</v>
      </c>
      <c r="D4144" s="1">
        <v>0.0267664659461756</v>
      </c>
      <c r="E4144" s="2">
        <f t="shared" si="1"/>
        <v>0.0530416543</v>
      </c>
    </row>
    <row r="4145">
      <c r="A4145" s="3">
        <v>44915.625</v>
      </c>
      <c r="B4145" s="1">
        <v>220.19</v>
      </c>
      <c r="C4145" s="1">
        <v>223.46384</v>
      </c>
      <c r="D4145" s="1">
        <v>0.01465042397911</v>
      </c>
      <c r="E4145" s="2">
        <f t="shared" si="1"/>
        <v>0.05030264335</v>
      </c>
    </row>
    <row r="4146">
      <c r="A4146" s="3">
        <v>44915.666666666664</v>
      </c>
      <c r="B4146" s="1">
        <v>211.56</v>
      </c>
      <c r="C4146" s="1">
        <v>222.11168</v>
      </c>
      <c r="D4146" s="1">
        <v>0.0475061914798897</v>
      </c>
      <c r="E4146" s="2">
        <f t="shared" si="1"/>
        <v>0.05027170176</v>
      </c>
    </row>
    <row r="4147">
      <c r="A4147" s="3">
        <v>44915.708333333336</v>
      </c>
      <c r="B4147" s="1">
        <v>207.45</v>
      </c>
      <c r="C4147" s="1">
        <v>220.97362</v>
      </c>
      <c r="D4147" s="1">
        <v>0.0612001559281149</v>
      </c>
      <c r="E4147" s="2">
        <f t="shared" si="1"/>
        <v>0.05093472909</v>
      </c>
    </row>
    <row r="4148">
      <c r="A4148" s="3">
        <v>44915.75</v>
      </c>
      <c r="B4148" s="1">
        <v>209.01</v>
      </c>
      <c r="C4148" s="1">
        <v>220.63997</v>
      </c>
      <c r="D4148" s="1">
        <v>0.0527101685157046</v>
      </c>
      <c r="E4148" s="2">
        <f t="shared" si="1"/>
        <v>0.05073978207</v>
      </c>
    </row>
    <row r="4149">
      <c r="A4149" s="3">
        <v>44915.791666666664</v>
      </c>
      <c r="B4149" s="1">
        <v>212.25</v>
      </c>
      <c r="C4149" s="1">
        <v>221.55404</v>
      </c>
      <c r="D4149" s="1">
        <v>0.0419944497514014</v>
      </c>
      <c r="E4149" s="2">
        <f t="shared" si="1"/>
        <v>0.04954161872</v>
      </c>
    </row>
    <row r="4150">
      <c r="A4150" s="3">
        <v>44915.833333333336</v>
      </c>
      <c r="B4150" s="1">
        <v>222.81</v>
      </c>
      <c r="C4150" s="1">
        <v>223.08565</v>
      </c>
      <c r="D4150" s="1">
        <v>0.00123562407532705</v>
      </c>
      <c r="E4150" s="2">
        <f t="shared" si="1"/>
        <v>0.04610022537</v>
      </c>
    </row>
    <row r="4151">
      <c r="A4151" s="3">
        <v>44915.875</v>
      </c>
      <c r="B4151" s="1">
        <v>239.13</v>
      </c>
      <c r="C4151" s="1">
        <v>225.19489</v>
      </c>
      <c r="D4151" s="1">
        <v>0.0618802229482205</v>
      </c>
      <c r="E4151" s="2">
        <f t="shared" si="1"/>
        <v>0.04502823377</v>
      </c>
    </row>
    <row r="4152">
      <c r="A4152" s="3">
        <v>44915.916666666664</v>
      </c>
      <c r="B4152" s="1">
        <v>238.84</v>
      </c>
      <c r="C4152" s="1">
        <v>226.32341</v>
      </c>
      <c r="D4152" s="1">
        <v>0.0553040005892453</v>
      </c>
      <c r="E4152" s="2">
        <f t="shared" si="1"/>
        <v>0.04534565738</v>
      </c>
    </row>
    <row r="4153">
      <c r="A4153" s="3">
        <v>44915.958333333336</v>
      </c>
      <c r="B4153" s="1">
        <v>235.61</v>
      </c>
      <c r="C4153" s="1">
        <v>226.32745</v>
      </c>
      <c r="D4153" s="1">
        <v>0.0410138054398616</v>
      </c>
      <c r="E4153" s="2">
        <f t="shared" si="1"/>
        <v>0.04507661805</v>
      </c>
    </row>
    <row r="4154">
      <c r="A4154" s="3">
        <v>44916.0</v>
      </c>
      <c r="B4154" s="1">
        <v>237.8</v>
      </c>
      <c r="C4154" s="1">
        <v>239.8161</v>
      </c>
      <c r="D4154" s="1">
        <v>0.00840685842193244</v>
      </c>
      <c r="E4154" s="2">
        <f t="shared" si="1"/>
        <v>0.04484867376</v>
      </c>
    </row>
    <row r="4155">
      <c r="A4155" s="3">
        <v>44916.041666666664</v>
      </c>
      <c r="B4155" s="1">
        <v>238.61</v>
      </c>
      <c r="C4155" s="1">
        <v>236.34277</v>
      </c>
      <c r="D4155" s="1">
        <v>0.00959297379818308</v>
      </c>
      <c r="E4155" s="2">
        <f t="shared" si="1"/>
        <v>0.04510196833</v>
      </c>
    </row>
    <row r="4156">
      <c r="A4156" s="3">
        <v>44916.083333333336</v>
      </c>
      <c r="B4156" s="1">
        <v>239.49</v>
      </c>
      <c r="C4156" s="1">
        <v>231.34165</v>
      </c>
      <c r="D4156" s="1">
        <v>0.0352221487138179</v>
      </c>
      <c r="E4156" s="2">
        <f t="shared" si="1"/>
        <v>0.04337352789</v>
      </c>
    </row>
    <row r="4157">
      <c r="A4157" s="3">
        <v>44916.125</v>
      </c>
      <c r="B4157" s="1">
        <v>237.28</v>
      </c>
      <c r="C4157" s="1">
        <v>224.89976</v>
      </c>
      <c r="D4157" s="1">
        <v>0.055047813301357</v>
      </c>
      <c r="E4157" s="2">
        <f t="shared" si="1"/>
        <v>0.0414225007</v>
      </c>
    </row>
    <row r="4158">
      <c r="A4158" s="3">
        <v>44916.166666666664</v>
      </c>
      <c r="B4158" s="1">
        <v>235.91</v>
      </c>
      <c r="C4158" s="1">
        <v>219.13724</v>
      </c>
      <c r="D4158" s="1">
        <v>0.0765399801512513</v>
      </c>
      <c r="E4158" s="2">
        <f t="shared" si="1"/>
        <v>0.04077237889</v>
      </c>
    </row>
    <row r="4159">
      <c r="A4159" s="3">
        <v>44916.208333333336</v>
      </c>
      <c r="B4159" s="1">
        <v>226.62</v>
      </c>
      <c r="C4159" s="1">
        <v>215.96675</v>
      </c>
      <c r="D4159" s="1">
        <v>0.0493281951967143</v>
      </c>
      <c r="E4159" s="2">
        <f t="shared" si="1"/>
        <v>0.03949228229</v>
      </c>
    </row>
    <row r="4160">
      <c r="A4160" s="3">
        <v>44916.25</v>
      </c>
      <c r="B4160" s="1">
        <v>217.54</v>
      </c>
      <c r="C4160" s="1">
        <v>214.45009</v>
      </c>
      <c r="D4160" s="1">
        <v>0.0144085274107369</v>
      </c>
      <c r="E4160" s="2">
        <f t="shared" si="1"/>
        <v>0.03754815949</v>
      </c>
    </row>
    <row r="4161">
      <c r="A4161" s="3">
        <v>44916.291666666664</v>
      </c>
      <c r="B4161" s="1">
        <v>218.22</v>
      </c>
      <c r="C4161" s="1">
        <v>214.60776</v>
      </c>
      <c r="D4161" s="1">
        <v>0.0168318237886644</v>
      </c>
      <c r="E4161" s="2">
        <f t="shared" si="1"/>
        <v>0.0365182444</v>
      </c>
    </row>
    <row r="4162">
      <c r="A4162" s="3">
        <v>44916.333333333336</v>
      </c>
      <c r="B4162" s="1">
        <v>215.89</v>
      </c>
      <c r="C4162" s="1">
        <v>215.94759</v>
      </c>
      <c r="D4162" s="1">
        <v>2.66685078541532E-4</v>
      </c>
      <c r="E4162" s="2">
        <f t="shared" si="1"/>
        <v>0.03579557713</v>
      </c>
    </row>
    <row r="4163">
      <c r="A4163" s="3">
        <v>44916.375</v>
      </c>
      <c r="B4163" s="1">
        <v>224.96</v>
      </c>
      <c r="C4163" s="1">
        <v>219.25443</v>
      </c>
      <c r="D4163" s="1">
        <v>0.026022598494361</v>
      </c>
      <c r="E4163" s="2">
        <f t="shared" si="1"/>
        <v>0.03554855262</v>
      </c>
    </row>
    <row r="4164">
      <c r="A4164" s="3">
        <v>44916.416666666664</v>
      </c>
      <c r="B4164" s="1">
        <v>225.09</v>
      </c>
      <c r="C4164" s="1">
        <v>223.16402</v>
      </c>
      <c r="D4164" s="1">
        <v>0.00863033386833598</v>
      </c>
      <c r="E4164" s="2">
        <f t="shared" si="1"/>
        <v>0.03505787515</v>
      </c>
    </row>
    <row r="4165">
      <c r="A4165" s="3">
        <v>44916.458333333336</v>
      </c>
      <c r="B4165" s="1">
        <v>234.13</v>
      </c>
      <c r="C4165" s="1">
        <v>228.0505</v>
      </c>
      <c r="D4165" s="1">
        <v>0.0266585690450141</v>
      </c>
      <c r="E4165" s="2">
        <f t="shared" si="1"/>
        <v>0.03325966006</v>
      </c>
    </row>
    <row r="4166">
      <c r="A4166" s="3">
        <v>44916.5</v>
      </c>
      <c r="B4166" s="1">
        <v>238.17</v>
      </c>
      <c r="C4166" s="1">
        <v>231.4871</v>
      </c>
      <c r="D4166" s="1">
        <v>0.0288694272812609</v>
      </c>
      <c r="E4166" s="2">
        <f t="shared" si="1"/>
        <v>0.03312920057</v>
      </c>
    </row>
    <row r="4167">
      <c r="A4167" s="3">
        <v>44916.541666666664</v>
      </c>
      <c r="B4167" s="1">
        <v>227.05</v>
      </c>
      <c r="C4167" s="1">
        <v>233.61823</v>
      </c>
      <c r="D4167" s="1">
        <v>0.0281152288500773</v>
      </c>
      <c r="E4167" s="2">
        <f t="shared" si="1"/>
        <v>0.032841778</v>
      </c>
    </row>
    <row r="4168">
      <c r="A4168" s="3">
        <v>44916.583333333336</v>
      </c>
      <c r="B4168" s="1">
        <v>230.8</v>
      </c>
      <c r="C4168" s="1">
        <v>234.52847</v>
      </c>
      <c r="D4168" s="1">
        <v>0.0158977287490938</v>
      </c>
      <c r="E4168" s="2">
        <f t="shared" si="1"/>
        <v>0.03238891395</v>
      </c>
    </row>
    <row r="4169">
      <c r="A4169" s="3">
        <v>44916.625</v>
      </c>
      <c r="B4169" s="1">
        <v>237.73</v>
      </c>
      <c r="C4169" s="1">
        <v>234.56932</v>
      </c>
      <c r="D4169" s="1">
        <v>0.0134743963959139</v>
      </c>
      <c r="E4169" s="2">
        <f t="shared" si="1"/>
        <v>0.0323399128</v>
      </c>
    </row>
    <row r="4170">
      <c r="A4170" s="3">
        <v>44916.666666666664</v>
      </c>
      <c r="B4170" s="1">
        <v>229.14</v>
      </c>
      <c r="C4170" s="1">
        <v>234.22573</v>
      </c>
      <c r="D4170" s="1">
        <v>0.0217129433218118</v>
      </c>
      <c r="E4170" s="2">
        <f t="shared" si="1"/>
        <v>0.03126519413</v>
      </c>
    </row>
    <row r="4171">
      <c r="A4171" s="3">
        <v>44916.708333333336</v>
      </c>
      <c r="B4171" s="1">
        <v>224.66</v>
      </c>
      <c r="C4171" s="1">
        <v>234.32272</v>
      </c>
      <c r="D4171" s="1">
        <v>0.0412368036697423</v>
      </c>
      <c r="E4171" s="2">
        <f t="shared" si="1"/>
        <v>0.03043338779</v>
      </c>
    </row>
    <row r="4172">
      <c r="A4172" s="3">
        <v>44916.75</v>
      </c>
      <c r="B4172" s="1">
        <v>218.83</v>
      </c>
      <c r="C4172" s="1">
        <v>234.6378</v>
      </c>
      <c r="D4172" s="1">
        <v>0.0673710714982836</v>
      </c>
      <c r="E4172" s="2">
        <f t="shared" si="1"/>
        <v>0.03104425874</v>
      </c>
    </row>
    <row r="4173">
      <c r="A4173" s="3">
        <v>44916.791666666664</v>
      </c>
      <c r="B4173" s="1">
        <v>223.33</v>
      </c>
      <c r="C4173" s="1">
        <v>236.15447</v>
      </c>
      <c r="D4173" s="1">
        <v>0.0543054298315843</v>
      </c>
      <c r="E4173" s="2">
        <f t="shared" si="1"/>
        <v>0.03155721625</v>
      </c>
    </row>
    <row r="4174">
      <c r="A4174" s="3">
        <v>44916.833333333336</v>
      </c>
      <c r="B4174" s="1">
        <v>235.2</v>
      </c>
      <c r="C4174" s="1">
        <v>237.51113</v>
      </c>
      <c r="D4174" s="1">
        <v>0.00973061767673801</v>
      </c>
      <c r="E4174" s="2">
        <f t="shared" si="1"/>
        <v>0.03191117431</v>
      </c>
    </row>
    <row r="4175">
      <c r="A4175" s="3">
        <v>44916.875</v>
      </c>
      <c r="B4175" s="1">
        <v>242.08</v>
      </c>
      <c r="C4175" s="1">
        <v>238.61404</v>
      </c>
      <c r="D4175" s="1">
        <v>0.0145253816581791</v>
      </c>
      <c r="E4175" s="2">
        <f t="shared" si="1"/>
        <v>0.02993805593</v>
      </c>
    </row>
    <row r="4176">
      <c r="A4176" s="3">
        <v>44916.916666666664</v>
      </c>
      <c r="B4176" s="1">
        <v>246.28</v>
      </c>
      <c r="C4176" s="1">
        <v>239.08471</v>
      </c>
      <c r="D4176" s="1">
        <v>0.0300951491209956</v>
      </c>
      <c r="E4176" s="2">
        <f t="shared" si="1"/>
        <v>0.02888768712</v>
      </c>
    </row>
    <row r="4177">
      <c r="A4177" s="3">
        <v>44916.958333333336</v>
      </c>
      <c r="B4177" s="1">
        <v>243.74</v>
      </c>
      <c r="C4177" s="1">
        <v>238.92368</v>
      </c>
      <c r="D4177" s="1">
        <v>0.0201584037212218</v>
      </c>
      <c r="E4177" s="2">
        <f t="shared" si="1"/>
        <v>0.02801871204</v>
      </c>
    </row>
    <row r="4178">
      <c r="A4178" s="3">
        <v>44917.0</v>
      </c>
      <c r="B4178" s="1">
        <v>246.04</v>
      </c>
      <c r="C4178" s="1">
        <v>243.34509</v>
      </c>
      <c r="D4178" s="1">
        <v>0.0110744375405314</v>
      </c>
      <c r="E4178" s="2">
        <f t="shared" si="1"/>
        <v>0.02812986117</v>
      </c>
    </row>
    <row r="4179">
      <c r="A4179" s="3">
        <v>44917.041666666664</v>
      </c>
      <c r="B4179" s="1">
        <v>251.29</v>
      </c>
      <c r="C4179" s="1">
        <v>240.05473</v>
      </c>
      <c r="D4179" s="1">
        <v>0.0468029519768262</v>
      </c>
      <c r="E4179" s="2">
        <f t="shared" si="1"/>
        <v>0.02968027693</v>
      </c>
    </row>
    <row r="4180">
      <c r="A4180" s="3">
        <v>44917.083333333336</v>
      </c>
      <c r="B4180" s="1">
        <v>253.26</v>
      </c>
      <c r="C4180" s="1">
        <v>235.18865</v>
      </c>
      <c r="D4180" s="1">
        <v>0.0768376790291538</v>
      </c>
      <c r="E4180" s="2">
        <f t="shared" si="1"/>
        <v>0.03141425736</v>
      </c>
    </row>
    <row r="4181">
      <c r="A4181" s="3">
        <v>44917.125</v>
      </c>
      <c r="B4181" s="1">
        <v>256.15</v>
      </c>
      <c r="C4181" s="1">
        <v>228.57092</v>
      </c>
      <c r="D4181" s="1">
        <v>0.120658743465704</v>
      </c>
      <c r="E4181" s="2">
        <f t="shared" si="1"/>
        <v>0.03414804612</v>
      </c>
    </row>
    <row r="4182">
      <c r="A4182" s="3">
        <v>44917.166666666664</v>
      </c>
      <c r="B4182" s="1">
        <v>244.07</v>
      </c>
      <c r="C4182" s="1">
        <v>222.66272</v>
      </c>
      <c r="D4182" s="1">
        <v>0.0961421831189342</v>
      </c>
      <c r="E4182" s="2">
        <f t="shared" si="1"/>
        <v>0.03496480457</v>
      </c>
    </row>
    <row r="4183">
      <c r="A4183" s="3">
        <v>44917.208333333336</v>
      </c>
      <c r="B4183" s="1">
        <v>234.29</v>
      </c>
      <c r="C4183" s="1">
        <v>219.37796</v>
      </c>
      <c r="D4183" s="1">
        <v>0.0679741939436395</v>
      </c>
      <c r="E4183" s="2">
        <f t="shared" si="1"/>
        <v>0.03574172119</v>
      </c>
    </row>
    <row r="4184">
      <c r="A4184" s="3">
        <v>44917.25</v>
      </c>
      <c r="B4184" s="1">
        <v>230.79</v>
      </c>
      <c r="C4184" s="1">
        <v>217.87869</v>
      </c>
      <c r="D4184" s="1">
        <v>0.0592591684849949</v>
      </c>
      <c r="E4184" s="2">
        <f t="shared" si="1"/>
        <v>0.0376104979</v>
      </c>
    </row>
    <row r="4185">
      <c r="A4185" s="3">
        <v>44917.291666666664</v>
      </c>
      <c r="B4185" s="1">
        <v>224.85</v>
      </c>
      <c r="C4185" s="1">
        <v>218.14493</v>
      </c>
      <c r="D4185" s="1">
        <v>0.0307367675242326</v>
      </c>
      <c r="E4185" s="2">
        <f t="shared" si="1"/>
        <v>0.03818987056</v>
      </c>
    </row>
    <row r="4186">
      <c r="A4186" s="3">
        <v>44917.333333333336</v>
      </c>
      <c r="B4186" s="1">
        <v>228.13</v>
      </c>
      <c r="C4186" s="1">
        <v>219.56937</v>
      </c>
      <c r="D4186" s="1">
        <v>0.0389882705406496</v>
      </c>
      <c r="E4186" s="2">
        <f t="shared" si="1"/>
        <v>0.03980326995</v>
      </c>
    </row>
    <row r="4187">
      <c r="A4187" s="3">
        <v>44917.375</v>
      </c>
      <c r="B4187" s="1">
        <v>228.38</v>
      </c>
      <c r="C4187" s="1">
        <v>222.79871</v>
      </c>
      <c r="D4187" s="1">
        <v>0.0250508182924398</v>
      </c>
      <c r="E4187" s="2">
        <f t="shared" si="1"/>
        <v>0.03976277911</v>
      </c>
    </row>
    <row r="4188">
      <c r="A4188" s="3">
        <v>44917.416666666664</v>
      </c>
      <c r="B4188" s="1">
        <v>226.9</v>
      </c>
      <c r="C4188" s="1">
        <v>226.7503</v>
      </c>
      <c r="D4188" s="1">
        <v>6.60197582980025E-4</v>
      </c>
      <c r="E4188" s="2">
        <f t="shared" si="1"/>
        <v>0.0394306901</v>
      </c>
    </row>
    <row r="4189">
      <c r="A4189" s="3">
        <v>44917.458333333336</v>
      </c>
      <c r="B4189" s="1">
        <v>238.89</v>
      </c>
      <c r="C4189" s="1">
        <v>231.52645</v>
      </c>
      <c r="D4189" s="1">
        <v>0.0318043575582831</v>
      </c>
      <c r="E4189" s="2">
        <f t="shared" si="1"/>
        <v>0.03964509795</v>
      </c>
    </row>
    <row r="4190">
      <c r="A4190" s="3">
        <v>44917.5</v>
      </c>
      <c r="B4190" s="1">
        <v>250.24</v>
      </c>
      <c r="C4190" s="1">
        <v>234.68275</v>
      </c>
      <c r="D4190" s="1">
        <v>0.0662905560804959</v>
      </c>
      <c r="E4190" s="2">
        <f t="shared" si="1"/>
        <v>0.04120431165</v>
      </c>
    </row>
    <row r="4191">
      <c r="A4191" s="3">
        <v>44917.541666666664</v>
      </c>
      <c r="B4191" s="1">
        <v>252.01</v>
      </c>
      <c r="C4191" s="1">
        <v>236.60206</v>
      </c>
      <c r="D4191" s="1">
        <v>0.0651217491512964</v>
      </c>
      <c r="E4191" s="2">
        <f t="shared" si="1"/>
        <v>0.04274625</v>
      </c>
    </row>
    <row r="4192">
      <c r="A4192" s="3">
        <v>44917.583333333336</v>
      </c>
      <c r="B4192" s="1">
        <v>251.0</v>
      </c>
      <c r="C4192" s="1">
        <v>237.28481</v>
      </c>
      <c r="D4192" s="1">
        <v>0.0578005393602734</v>
      </c>
      <c r="E4192" s="2">
        <f t="shared" si="1"/>
        <v>0.04449220044</v>
      </c>
    </row>
    <row r="4193">
      <c r="A4193" s="3">
        <v>44917.625</v>
      </c>
      <c r="B4193" s="1">
        <v>253.54</v>
      </c>
      <c r="C4193" s="1">
        <v>237.09784</v>
      </c>
      <c r="D4193" s="1">
        <v>0.0693475739804293</v>
      </c>
      <c r="E4193" s="2">
        <f t="shared" si="1"/>
        <v>0.04682024951</v>
      </c>
    </row>
    <row r="4194">
      <c r="A4194" s="3">
        <v>44917.666666666664</v>
      </c>
      <c r="B4194" s="1">
        <v>254.71</v>
      </c>
      <c r="C4194" s="1">
        <v>236.45613</v>
      </c>
      <c r="D4194" s="1">
        <v>0.0771977025928657</v>
      </c>
      <c r="E4194" s="2">
        <f t="shared" si="1"/>
        <v>0.04913211448</v>
      </c>
    </row>
    <row r="4195">
      <c r="A4195" s="3">
        <v>44917.708333333336</v>
      </c>
      <c r="B4195" s="1">
        <v>253.98</v>
      </c>
      <c r="C4195" s="1">
        <v>236.38548</v>
      </c>
      <c r="D4195" s="1">
        <v>0.0744314752327426</v>
      </c>
      <c r="E4195" s="2">
        <f t="shared" si="1"/>
        <v>0.05051522579</v>
      </c>
    </row>
    <row r="4196">
      <c r="A4196" s="3">
        <v>44917.75</v>
      </c>
      <c r="B4196" s="1">
        <v>253.47</v>
      </c>
      <c r="C4196" s="1">
        <v>236.40831</v>
      </c>
      <c r="D4196" s="1">
        <v>0.0721704325875854</v>
      </c>
      <c r="E4196" s="2">
        <f t="shared" si="1"/>
        <v>0.05071519917</v>
      </c>
    </row>
    <row r="4197">
      <c r="A4197" s="3">
        <v>44917.791666666664</v>
      </c>
      <c r="B4197" s="1">
        <v>250.74</v>
      </c>
      <c r="C4197" s="1">
        <v>237.59925</v>
      </c>
      <c r="D4197" s="1">
        <v>0.0553063614468479</v>
      </c>
      <c r="E4197" s="2">
        <f t="shared" si="1"/>
        <v>0.05075690465</v>
      </c>
    </row>
    <row r="4198">
      <c r="A4198" s="3">
        <v>44917.833333333336</v>
      </c>
      <c r="B4198" s="1">
        <v>250.98</v>
      </c>
      <c r="C4198" s="1">
        <v>238.63015</v>
      </c>
      <c r="D4198" s="1">
        <v>0.0517530999330973</v>
      </c>
      <c r="E4198" s="2">
        <f t="shared" si="1"/>
        <v>0.05250784141</v>
      </c>
    </row>
    <row r="4199">
      <c r="A4199" s="3">
        <v>44917.875</v>
      </c>
      <c r="B4199" s="1">
        <v>251.48</v>
      </c>
      <c r="C4199" s="1">
        <v>239.45744</v>
      </c>
      <c r="D4199" s="1">
        <v>0.0502075024271536</v>
      </c>
      <c r="E4199" s="2">
        <f t="shared" si="1"/>
        <v>0.05399459645</v>
      </c>
    </row>
    <row r="4200">
      <c r="A4200" s="3">
        <v>44917.916666666664</v>
      </c>
      <c r="B4200" s="1">
        <v>244.23</v>
      </c>
      <c r="C4200" s="1">
        <v>240.02325</v>
      </c>
      <c r="D4200" s="1">
        <v>0.017526427127372</v>
      </c>
      <c r="E4200" s="2">
        <f t="shared" si="1"/>
        <v>0.0534708997</v>
      </c>
    </row>
    <row r="4201">
      <c r="A4201" s="3">
        <v>44917.958333333336</v>
      </c>
      <c r="B4201" s="1">
        <v>238.41</v>
      </c>
      <c r="C4201" s="1">
        <v>240.07258</v>
      </c>
      <c r="D4201" s="1">
        <v>0.00692532233377085</v>
      </c>
      <c r="E4201" s="2">
        <f t="shared" si="1"/>
        <v>0.0529195213</v>
      </c>
    </row>
    <row r="4202">
      <c r="A4202" s="3">
        <v>44918.0</v>
      </c>
      <c r="B4202" s="1">
        <v>238.63</v>
      </c>
      <c r="C4202" s="1">
        <v>234.50058</v>
      </c>
      <c r="D4202" s="1">
        <v>0.0176094233967352</v>
      </c>
      <c r="E4202" s="2">
        <f t="shared" si="1"/>
        <v>0.05319181238</v>
      </c>
    </row>
    <row r="4203">
      <c r="A4203" s="3">
        <v>44918.041666666664</v>
      </c>
      <c r="B4203" s="1">
        <v>235.88</v>
      </c>
      <c r="C4203" s="1">
        <v>234.45502</v>
      </c>
      <c r="D4203" s="1">
        <v>0.00607783957878148</v>
      </c>
      <c r="E4203" s="2">
        <f t="shared" si="1"/>
        <v>0.0514949327</v>
      </c>
    </row>
    <row r="4204">
      <c r="A4204" s="3">
        <v>44918.083333333336</v>
      </c>
      <c r="B4204" s="1">
        <v>244.28</v>
      </c>
      <c r="C4204" s="1">
        <v>231.03294</v>
      </c>
      <c r="D4204" s="1">
        <v>0.0573384037791321</v>
      </c>
      <c r="E4204" s="2">
        <f t="shared" si="1"/>
        <v>0.0506824629</v>
      </c>
    </row>
    <row r="4205">
      <c r="A4205" s="3">
        <v>44918.125</v>
      </c>
      <c r="B4205" s="1">
        <v>229.51</v>
      </c>
      <c r="C4205" s="1">
        <v>224.01568</v>
      </c>
      <c r="D4205" s="1">
        <v>0.024526497430894</v>
      </c>
      <c r="E4205" s="2">
        <f t="shared" si="1"/>
        <v>0.04667695265</v>
      </c>
    </row>
    <row r="4206">
      <c r="A4206" s="3">
        <v>44918.166666666664</v>
      </c>
      <c r="B4206" s="1">
        <v>212.91</v>
      </c>
      <c r="C4206" s="1">
        <v>213.80049</v>
      </c>
      <c r="D4206" s="1">
        <v>0.00416505125876933</v>
      </c>
      <c r="E4206" s="2">
        <f t="shared" si="1"/>
        <v>0.04284457215</v>
      </c>
    </row>
    <row r="4207">
      <c r="A4207" s="3">
        <v>44918.208333333336</v>
      </c>
      <c r="B4207" s="1">
        <v>198.3</v>
      </c>
      <c r="C4207" s="1">
        <v>202.8064</v>
      </c>
      <c r="D4207" s="1">
        <v>0.0222202060684474</v>
      </c>
      <c r="E4207" s="2">
        <f t="shared" si="1"/>
        <v>0.04093815599</v>
      </c>
    </row>
    <row r="4208">
      <c r="A4208" s="3">
        <v>44918.25</v>
      </c>
      <c r="B4208" s="1">
        <v>192.69</v>
      </c>
      <c r="C4208" s="1">
        <v>194.328</v>
      </c>
      <c r="D4208" s="1">
        <v>0.00842904779547983</v>
      </c>
      <c r="E4208" s="2">
        <f t="shared" si="1"/>
        <v>0.03882023429</v>
      </c>
    </row>
    <row r="4209">
      <c r="A4209" s="3">
        <v>44918.291666666664</v>
      </c>
      <c r="B4209" s="1">
        <v>182.7</v>
      </c>
      <c r="C4209" s="1">
        <v>188.76152</v>
      </c>
      <c r="D4209" s="1">
        <v>0.0321120533464659</v>
      </c>
      <c r="E4209" s="2">
        <f t="shared" si="1"/>
        <v>0.03887753787</v>
      </c>
    </row>
    <row r="4210">
      <c r="A4210" s="3">
        <v>44918.333333333336</v>
      </c>
      <c r="B4210" s="1">
        <v>171.83</v>
      </c>
      <c r="C4210" s="1">
        <v>187.12187</v>
      </c>
      <c r="D4210" s="1">
        <v>0.0817214470975519</v>
      </c>
      <c r="E4210" s="2">
        <f t="shared" si="1"/>
        <v>0.04065808689</v>
      </c>
    </row>
    <row r="4211">
      <c r="A4211" s="3">
        <v>44918.375</v>
      </c>
      <c r="B4211" s="1">
        <v>170.54</v>
      </c>
      <c r="C4211" s="1">
        <v>189.14591</v>
      </c>
      <c r="D4211" s="1">
        <v>0.0983680270961185</v>
      </c>
      <c r="E4211" s="2">
        <f t="shared" si="1"/>
        <v>0.04371297059</v>
      </c>
    </row>
    <row r="4212">
      <c r="A4212" s="3">
        <v>44918.416666666664</v>
      </c>
      <c r="B4212" s="1">
        <v>175.57</v>
      </c>
      <c r="C4212" s="1">
        <v>196.55861</v>
      </c>
      <c r="D4212" s="1">
        <v>0.106780415266469</v>
      </c>
      <c r="E4212" s="2">
        <f t="shared" si="1"/>
        <v>0.04813464633</v>
      </c>
    </row>
    <row r="4213">
      <c r="A4213" s="3">
        <v>44918.458333333336</v>
      </c>
      <c r="B4213" s="1">
        <v>182.33</v>
      </c>
      <c r="C4213" s="1">
        <v>205.64913</v>
      </c>
      <c r="D4213" s="1">
        <v>0.113392796750465</v>
      </c>
      <c r="E4213" s="2">
        <f t="shared" si="1"/>
        <v>0.05153416463</v>
      </c>
    </row>
    <row r="4214">
      <c r="A4214" s="3">
        <v>44918.5</v>
      </c>
      <c r="B4214" s="1">
        <v>185.66</v>
      </c>
      <c r="C4214" s="1">
        <v>213.10937</v>
      </c>
      <c r="D4214" s="1">
        <v>0.12880414408808</v>
      </c>
      <c r="E4214" s="2">
        <f t="shared" si="1"/>
        <v>0.05413889746</v>
      </c>
    </row>
    <row r="4215">
      <c r="A4215" s="3">
        <v>44918.541666666664</v>
      </c>
      <c r="B4215" s="1">
        <v>200.67</v>
      </c>
      <c r="C4215" s="1">
        <v>217.97342</v>
      </c>
      <c r="D4215" s="1">
        <v>0.0793831651583941</v>
      </c>
      <c r="E4215" s="2">
        <f t="shared" si="1"/>
        <v>0.05473312313</v>
      </c>
    </row>
    <row r="4216">
      <c r="A4216" s="3">
        <v>44918.583333333336</v>
      </c>
      <c r="B4216" s="1">
        <v>212.71</v>
      </c>
      <c r="C4216" s="1">
        <v>218.47183</v>
      </c>
      <c r="D4216" s="1">
        <v>0.0263733315183014</v>
      </c>
      <c r="E4216" s="2">
        <f t="shared" si="1"/>
        <v>0.05342365614</v>
      </c>
    </row>
    <row r="4217">
      <c r="A4217" s="3">
        <v>44918.625</v>
      </c>
      <c r="B4217" s="1">
        <v>217.7</v>
      </c>
      <c r="C4217" s="1">
        <v>216.75096</v>
      </c>
      <c r="D4217" s="1">
        <v>0.00437848118412022</v>
      </c>
      <c r="E4217" s="2">
        <f t="shared" si="1"/>
        <v>0.0507166106</v>
      </c>
    </row>
    <row r="4218">
      <c r="A4218" s="3">
        <v>44918.666666666664</v>
      </c>
      <c r="B4218" s="1">
        <v>215.19</v>
      </c>
      <c r="C4218" s="1">
        <v>213.33864</v>
      </c>
      <c r="D4218" s="1">
        <v>0.00867803413390091</v>
      </c>
      <c r="E4218" s="2">
        <f t="shared" si="1"/>
        <v>0.04786162442</v>
      </c>
    </row>
    <row r="4219">
      <c r="A4219" s="3">
        <v>44918.708333333336</v>
      </c>
      <c r="B4219" s="1">
        <v>215.85</v>
      </c>
      <c r="C4219" s="1">
        <v>210.75994</v>
      </c>
      <c r="D4219" s="1">
        <v>0.024150984290468</v>
      </c>
      <c r="E4219" s="2">
        <f t="shared" si="1"/>
        <v>0.04576660396</v>
      </c>
    </row>
    <row r="4220">
      <c r="A4220" s="3">
        <v>44918.75</v>
      </c>
      <c r="B4220" s="1">
        <v>217.78</v>
      </c>
      <c r="C4220" s="1">
        <v>209.12185</v>
      </c>
      <c r="D4220" s="1">
        <v>0.0414024168206239</v>
      </c>
      <c r="E4220" s="2">
        <f t="shared" si="1"/>
        <v>0.04448460331</v>
      </c>
    </row>
    <row r="4221">
      <c r="A4221" s="3">
        <v>44918.791666666664</v>
      </c>
      <c r="B4221" s="1">
        <v>221.61</v>
      </c>
      <c r="C4221" s="1">
        <v>209.75183</v>
      </c>
      <c r="D4221" s="1">
        <v>0.0565342862562867</v>
      </c>
      <c r="E4221" s="2">
        <f t="shared" si="1"/>
        <v>0.04453576684</v>
      </c>
    </row>
    <row r="4222">
      <c r="A4222" s="3">
        <v>44918.833333333336</v>
      </c>
      <c r="B4222" s="1">
        <v>227.74</v>
      </c>
      <c r="C4222" s="1">
        <v>210.7004</v>
      </c>
      <c r="D4222" s="1">
        <v>0.0808712275819125</v>
      </c>
      <c r="E4222" s="2">
        <f t="shared" si="1"/>
        <v>0.04574902216</v>
      </c>
    </row>
    <row r="4223">
      <c r="A4223" s="3">
        <v>44918.875</v>
      </c>
      <c r="B4223" s="1">
        <v>231.81</v>
      </c>
      <c r="C4223" s="1">
        <v>211.78669</v>
      </c>
      <c r="D4223" s="1">
        <v>0.0945447043910078</v>
      </c>
      <c r="E4223" s="2">
        <f t="shared" si="1"/>
        <v>0.04759640557</v>
      </c>
    </row>
    <row r="4224">
      <c r="A4224" s="3">
        <v>44918.916666666664</v>
      </c>
      <c r="B4224" s="1">
        <v>230.34</v>
      </c>
      <c r="C4224" s="1">
        <v>213.1681</v>
      </c>
      <c r="D4224" s="1">
        <v>0.0805556741369838</v>
      </c>
      <c r="E4224" s="2">
        <f t="shared" si="1"/>
        <v>0.0502226242</v>
      </c>
    </row>
    <row r="4225">
      <c r="A4225" s="3">
        <v>44918.958333333336</v>
      </c>
      <c r="B4225" s="1">
        <v>229.7</v>
      </c>
      <c r="C4225" s="1">
        <v>215.45112</v>
      </c>
      <c r="D4225" s="1">
        <v>0.0661350936583666</v>
      </c>
      <c r="E4225" s="2">
        <f t="shared" si="1"/>
        <v>0.052689698</v>
      </c>
    </row>
    <row r="4226">
      <c r="A4226" s="3">
        <v>44919.0</v>
      </c>
      <c r="B4226" s="1">
        <v>228.24</v>
      </c>
      <c r="C4226" s="1">
        <v>221.12451</v>
      </c>
      <c r="D4226" s="1">
        <v>0.0321786580782022</v>
      </c>
      <c r="E4226" s="2">
        <f t="shared" si="1"/>
        <v>0.05329674945</v>
      </c>
    </row>
    <row r="4227">
      <c r="A4227" s="3">
        <v>44919.041666666664</v>
      </c>
      <c r="B4227" s="1">
        <v>231.62</v>
      </c>
      <c r="C4227" s="1">
        <v>221.14018</v>
      </c>
      <c r="D4227" s="1">
        <v>0.0473899406249918</v>
      </c>
      <c r="E4227" s="2">
        <f t="shared" si="1"/>
        <v>0.05501808699</v>
      </c>
    </row>
    <row r="4228">
      <c r="A4228" s="3">
        <v>44919.083333333336</v>
      </c>
      <c r="B4228" s="1">
        <v>235.13</v>
      </c>
      <c r="C4228" s="1">
        <v>218.28797</v>
      </c>
      <c r="D4228" s="1">
        <v>0.0771550992938364</v>
      </c>
      <c r="E4228" s="2">
        <f t="shared" si="1"/>
        <v>0.05584378264</v>
      </c>
    </row>
    <row r="4229">
      <c r="A4229" s="3">
        <v>44919.125</v>
      </c>
      <c r="B4229" s="1">
        <v>234.82</v>
      </c>
      <c r="C4229" s="1">
        <v>213.42692</v>
      </c>
      <c r="D4229" s="1">
        <v>0.100236090180189</v>
      </c>
      <c r="E4229" s="2">
        <f t="shared" si="1"/>
        <v>0.058998349</v>
      </c>
    </row>
    <row r="4230">
      <c r="A4230" s="3">
        <v>44919.166666666664</v>
      </c>
      <c r="B4230" s="1">
        <v>235.49</v>
      </c>
      <c r="C4230" s="1">
        <v>206.08768</v>
      </c>
      <c r="D4230" s="1">
        <v>0.142668984385675</v>
      </c>
      <c r="E4230" s="2">
        <f t="shared" si="1"/>
        <v>0.06476934622</v>
      </c>
    </row>
    <row r="4231">
      <c r="A4231" s="3">
        <v>44919.208333333336</v>
      </c>
      <c r="B4231" s="1">
        <v>230.47</v>
      </c>
      <c r="C4231" s="1">
        <v>198.15188</v>
      </c>
      <c r="D4231" s="1">
        <v>0.163097720798813</v>
      </c>
      <c r="E4231" s="2">
        <f t="shared" si="1"/>
        <v>0.07063924266</v>
      </c>
    </row>
    <row r="4232">
      <c r="A4232" s="3">
        <v>44919.25</v>
      </c>
      <c r="B4232" s="1">
        <v>226.07</v>
      </c>
      <c r="C4232" s="1">
        <v>191.42242</v>
      </c>
      <c r="D4232" s="1">
        <v>0.181000637229432</v>
      </c>
      <c r="E4232" s="2">
        <f t="shared" si="1"/>
        <v>0.07782972556</v>
      </c>
    </row>
    <row r="4233">
      <c r="A4233" s="3">
        <v>44919.291666666664</v>
      </c>
      <c r="B4233" s="1">
        <v>224.91</v>
      </c>
      <c r="C4233" s="1">
        <v>186.72885</v>
      </c>
      <c r="D4233" s="1">
        <v>0.204473759678807</v>
      </c>
      <c r="E4233" s="2">
        <f t="shared" si="1"/>
        <v>0.08501146332</v>
      </c>
    </row>
    <row r="4234">
      <c r="A4234" s="3">
        <v>44919.333333333336</v>
      </c>
      <c r="B4234" s="1">
        <v>228.02</v>
      </c>
      <c r="C4234" s="1">
        <v>184.61094</v>
      </c>
      <c r="D4234" s="1">
        <v>0.235138069282351</v>
      </c>
      <c r="E4234" s="2">
        <f t="shared" si="1"/>
        <v>0.09140382258</v>
      </c>
    </row>
    <row r="4235">
      <c r="A4235" s="3">
        <v>44919.375</v>
      </c>
      <c r="B4235" s="1">
        <v>231.81</v>
      </c>
      <c r="C4235" s="1">
        <v>185.55702</v>
      </c>
      <c r="D4235" s="1">
        <v>0.24926558962846</v>
      </c>
      <c r="E4235" s="2">
        <f t="shared" si="1"/>
        <v>0.09769122102</v>
      </c>
    </row>
    <row r="4236">
      <c r="A4236" s="3">
        <v>44919.416666666664</v>
      </c>
      <c r="B4236" s="1">
        <v>236.49</v>
      </c>
      <c r="C4236" s="1">
        <v>190.40171</v>
      </c>
      <c r="D4236" s="1">
        <v>0.242058172691831</v>
      </c>
      <c r="E4236" s="2">
        <f t="shared" si="1"/>
        <v>0.1033277942</v>
      </c>
    </row>
    <row r="4237">
      <c r="A4237" s="3">
        <v>44919.458333333336</v>
      </c>
      <c r="B4237" s="1">
        <v>239.85</v>
      </c>
      <c r="C4237" s="1">
        <v>196.93701</v>
      </c>
      <c r="D4237" s="1">
        <v>0.217902109918293</v>
      </c>
      <c r="E4237" s="2">
        <f t="shared" si="1"/>
        <v>0.107682349</v>
      </c>
    </row>
    <row r="4238">
      <c r="A4238" s="3">
        <v>44919.5</v>
      </c>
      <c r="B4238" s="1">
        <v>244.47</v>
      </c>
      <c r="C4238" s="1">
        <v>202.74851</v>
      </c>
      <c r="D4238" s="1">
        <v>0.205779514729849</v>
      </c>
      <c r="E4238" s="2">
        <f t="shared" si="1"/>
        <v>0.1108896561</v>
      </c>
    </row>
    <row r="4239">
      <c r="A4239" s="3">
        <v>44919.541666666664</v>
      </c>
      <c r="B4239" s="1">
        <v>240.11</v>
      </c>
      <c r="C4239" s="1">
        <v>207.24927</v>
      </c>
      <c r="D4239" s="1">
        <v>0.158556553661202</v>
      </c>
      <c r="E4239" s="2">
        <f t="shared" si="1"/>
        <v>0.1141885473</v>
      </c>
    </row>
    <row r="4240">
      <c r="A4240" s="3">
        <v>44919.583333333336</v>
      </c>
      <c r="B4240" s="1">
        <v>240.17</v>
      </c>
      <c r="C4240" s="1">
        <v>208.39707</v>
      </c>
      <c r="D4240" s="1">
        <v>0.152463419951153</v>
      </c>
      <c r="E4240" s="2">
        <f t="shared" si="1"/>
        <v>0.1194423009</v>
      </c>
    </row>
    <row r="4241">
      <c r="A4241" s="3">
        <v>44919.625</v>
      </c>
      <c r="B4241" s="1">
        <v>246.32</v>
      </c>
      <c r="C4241" s="1">
        <v>208.3559</v>
      </c>
      <c r="D4241" s="1">
        <v>0.182207943235588</v>
      </c>
      <c r="E4241" s="2">
        <f t="shared" si="1"/>
        <v>0.1268518619</v>
      </c>
    </row>
    <row r="4242">
      <c r="A4242" s="3">
        <v>44919.666666666664</v>
      </c>
      <c r="B4242" s="1">
        <v>242.82</v>
      </c>
      <c r="C4242" s="1">
        <v>207.23811</v>
      </c>
      <c r="D4242" s="1">
        <v>0.171695688597044</v>
      </c>
      <c r="E4242" s="2">
        <f t="shared" si="1"/>
        <v>0.1336442641</v>
      </c>
    </row>
    <row r="4243">
      <c r="A4243" s="3">
        <v>44919.708333333336</v>
      </c>
      <c r="B4243" s="1">
        <v>242.25</v>
      </c>
      <c r="C4243" s="1">
        <v>206.28806</v>
      </c>
      <c r="D4243" s="1">
        <v>0.174328751746465</v>
      </c>
      <c r="E4243" s="2">
        <f t="shared" si="1"/>
        <v>0.1399016711</v>
      </c>
    </row>
    <row r="4244">
      <c r="A4244" s="3">
        <v>44919.75</v>
      </c>
      <c r="B4244" s="1">
        <v>240.42</v>
      </c>
      <c r="C4244" s="1">
        <v>205.67103</v>
      </c>
      <c r="D4244" s="1">
        <v>0.168954130292438</v>
      </c>
      <c r="E4244" s="2">
        <f t="shared" si="1"/>
        <v>0.1452163258</v>
      </c>
    </row>
    <row r="4245">
      <c r="A4245" s="3">
        <v>44919.791666666664</v>
      </c>
      <c r="B4245" s="1">
        <v>248.26</v>
      </c>
      <c r="C4245" s="1">
        <v>206.25039</v>
      </c>
      <c r="D4245" s="1">
        <v>0.203682572430529</v>
      </c>
      <c r="E4245" s="2">
        <f t="shared" si="1"/>
        <v>0.1513475044</v>
      </c>
    </row>
    <row r="4246">
      <c r="A4246" s="3">
        <v>44919.833333333336</v>
      </c>
      <c r="B4246" s="1">
        <v>253.89</v>
      </c>
      <c r="C4246" s="1">
        <v>207.30085</v>
      </c>
      <c r="D4246" s="1">
        <v>0.224741721994868</v>
      </c>
      <c r="E4246" s="2">
        <f t="shared" si="1"/>
        <v>0.1573421084</v>
      </c>
    </row>
    <row r="4247">
      <c r="A4247" s="3">
        <v>44919.875</v>
      </c>
      <c r="B4247" s="1">
        <v>253.9</v>
      </c>
      <c r="C4247" s="1">
        <v>208.57594</v>
      </c>
      <c r="D4247" s="1">
        <v>0.217302436704828</v>
      </c>
      <c r="E4247" s="2">
        <f t="shared" si="1"/>
        <v>0.1624570139</v>
      </c>
    </row>
    <row r="4248">
      <c r="A4248" s="3">
        <v>44919.916666666664</v>
      </c>
      <c r="B4248" s="1">
        <v>254.39</v>
      </c>
      <c r="C4248" s="1">
        <v>209.57962</v>
      </c>
      <c r="D4248" s="1">
        <v>0.213810770341123</v>
      </c>
      <c r="E4248" s="2">
        <f t="shared" si="1"/>
        <v>0.1680093095</v>
      </c>
    </row>
    <row r="4249">
      <c r="A4249" s="3">
        <v>44919.958333333336</v>
      </c>
      <c r="B4249" s="1">
        <v>258.29</v>
      </c>
      <c r="C4249" s="1">
        <v>211.48295</v>
      </c>
      <c r="D4249" s="1">
        <v>0.221327771340432</v>
      </c>
      <c r="E4249" s="2">
        <f t="shared" si="1"/>
        <v>0.1744756711</v>
      </c>
    </row>
    <row r="4250">
      <c r="A4250" s="3">
        <v>44920.0</v>
      </c>
      <c r="B4250" s="1">
        <v>250.85</v>
      </c>
      <c r="C4250" s="1">
        <v>240.73949</v>
      </c>
      <c r="D4250" s="1">
        <v>0.041997721271238</v>
      </c>
      <c r="E4250" s="2">
        <f t="shared" si="1"/>
        <v>0.1748847988</v>
      </c>
    </row>
    <row r="4251">
      <c r="A4251" s="3">
        <v>44920.041666666664</v>
      </c>
      <c r="B4251" s="1">
        <v>255.47</v>
      </c>
      <c r="C4251" s="1">
        <v>238.10949</v>
      </c>
      <c r="D4251" s="1">
        <v>0.0729097777665224</v>
      </c>
      <c r="E4251" s="2">
        <f t="shared" si="1"/>
        <v>0.1759481253</v>
      </c>
    </row>
    <row r="4252">
      <c r="A4252" s="3">
        <v>44920.083333333336</v>
      </c>
      <c r="B4252" s="1">
        <v>266.88</v>
      </c>
      <c r="C4252" s="1">
        <v>233.85772</v>
      </c>
      <c r="D4252" s="1">
        <v>0.141206713210066</v>
      </c>
      <c r="E4252" s="2">
        <f t="shared" si="1"/>
        <v>0.1786169425</v>
      </c>
    </row>
    <row r="4253">
      <c r="A4253" s="3">
        <v>44920.125</v>
      </c>
      <c r="B4253" s="1">
        <v>265.82</v>
      </c>
      <c r="C4253" s="1">
        <v>227.54362</v>
      </c>
      <c r="D4253" s="1">
        <v>0.168215571150709</v>
      </c>
      <c r="E4253" s="2">
        <f t="shared" si="1"/>
        <v>0.1814494209</v>
      </c>
    </row>
    <row r="4254">
      <c r="A4254" s="3">
        <v>44920.166666666664</v>
      </c>
      <c r="B4254" s="1">
        <v>265.64</v>
      </c>
      <c r="C4254" s="1">
        <v>221.58967</v>
      </c>
      <c r="D4254" s="1">
        <v>0.198792344426524</v>
      </c>
      <c r="E4254" s="2">
        <f t="shared" si="1"/>
        <v>0.1837878943</v>
      </c>
    </row>
    <row r="4255">
      <c r="A4255" s="3">
        <v>44920.208333333336</v>
      </c>
      <c r="B4255" s="1">
        <v>261.23</v>
      </c>
      <c r="C4255" s="1">
        <v>217.87576</v>
      </c>
      <c r="D4255" s="1">
        <v>0.198986064351536</v>
      </c>
      <c r="E4255" s="2">
        <f t="shared" si="1"/>
        <v>0.1852832419</v>
      </c>
    </row>
    <row r="4256">
      <c r="A4256" s="3">
        <v>44920.25</v>
      </c>
      <c r="B4256" s="1">
        <v>257.84</v>
      </c>
      <c r="C4256" s="1">
        <v>216.18532</v>
      </c>
      <c r="D4256" s="1">
        <v>0.192680428069768</v>
      </c>
      <c r="E4256" s="2">
        <f t="shared" si="1"/>
        <v>0.1857698999</v>
      </c>
    </row>
    <row r="4257">
      <c r="A4257" s="3">
        <v>44920.291666666664</v>
      </c>
      <c r="B4257" s="1">
        <v>257.89</v>
      </c>
      <c r="C4257" s="1">
        <v>216.30325</v>
      </c>
      <c r="D4257" s="1">
        <v>0.192261327557491</v>
      </c>
      <c r="E4257" s="2">
        <f t="shared" si="1"/>
        <v>0.1852610485</v>
      </c>
    </row>
    <row r="4258">
      <c r="A4258" s="3">
        <v>44920.333333333336</v>
      </c>
      <c r="B4258" s="1">
        <v>257.65</v>
      </c>
      <c r="C4258" s="1">
        <v>217.41567</v>
      </c>
      <c r="D4258" s="1">
        <v>0.185057176421552</v>
      </c>
      <c r="E4258" s="2">
        <f t="shared" si="1"/>
        <v>0.1831743446</v>
      </c>
    </row>
    <row r="4259">
      <c r="A4259" s="3">
        <v>44920.375</v>
      </c>
      <c r="B4259" s="1">
        <v>259.22</v>
      </c>
      <c r="C4259" s="1">
        <v>220.29175</v>
      </c>
      <c r="D4259" s="1">
        <v>0.176712246373275</v>
      </c>
      <c r="E4259" s="2">
        <f t="shared" si="1"/>
        <v>0.1801512887</v>
      </c>
    </row>
    <row r="4260">
      <c r="A4260" s="3">
        <v>44920.416666666664</v>
      </c>
      <c r="B4260" s="1">
        <v>256.6</v>
      </c>
      <c r="C4260" s="1">
        <v>224.23456</v>
      </c>
      <c r="D4260" s="1">
        <v>0.144337429520231</v>
      </c>
      <c r="E4260" s="2">
        <f t="shared" si="1"/>
        <v>0.176079591</v>
      </c>
    </row>
    <row r="4261">
      <c r="A4261" s="3">
        <v>44920.458333333336</v>
      </c>
      <c r="B4261" s="1">
        <v>255.17</v>
      </c>
      <c r="C4261" s="1">
        <v>228.91973</v>
      </c>
      <c r="D4261" s="1">
        <v>0.114670194657315</v>
      </c>
      <c r="E4261" s="2">
        <f t="shared" si="1"/>
        <v>0.1717782612</v>
      </c>
    </row>
    <row r="4262">
      <c r="A4262" s="3">
        <v>44920.5</v>
      </c>
      <c r="B4262" s="1">
        <v>257.88</v>
      </c>
      <c r="C4262" s="1">
        <v>231.90164</v>
      </c>
      <c r="D4262" s="1">
        <v>0.112023183622159</v>
      </c>
      <c r="E4262" s="2">
        <f t="shared" si="1"/>
        <v>0.1678717474</v>
      </c>
    </row>
    <row r="4263">
      <c r="A4263" s="3">
        <v>44920.541666666664</v>
      </c>
      <c r="B4263" s="1">
        <v>259.45</v>
      </c>
      <c r="C4263" s="1">
        <v>233.62635</v>
      </c>
      <c r="D4263" s="1">
        <v>0.110533978722862</v>
      </c>
      <c r="E4263" s="2">
        <f t="shared" si="1"/>
        <v>0.1658708068</v>
      </c>
    </row>
    <row r="4264">
      <c r="A4264" s="3">
        <v>44920.583333333336</v>
      </c>
      <c r="B4264" s="1">
        <v>251.96</v>
      </c>
      <c r="C4264" s="1">
        <v>234.06383</v>
      </c>
      <c r="D4264" s="1">
        <v>0.0764585027938747</v>
      </c>
      <c r="E4264" s="2">
        <f t="shared" si="1"/>
        <v>0.1627039353</v>
      </c>
    </row>
    <row r="4265">
      <c r="A4265" s="3">
        <v>44920.625</v>
      </c>
      <c r="B4265" s="1">
        <v>247.69</v>
      </c>
      <c r="C4265" s="1">
        <v>233.64566</v>
      </c>
      <c r="D4265" s="1">
        <v>0.0601095693367469</v>
      </c>
      <c r="E4265" s="2">
        <f t="shared" si="1"/>
        <v>0.157616503</v>
      </c>
    </row>
    <row r="4266">
      <c r="A4266" s="3">
        <v>44920.666666666664</v>
      </c>
      <c r="B4266" s="1">
        <v>243.25</v>
      </c>
      <c r="C4266" s="1">
        <v>232.74206</v>
      </c>
      <c r="D4266" s="1">
        <v>0.0451484359982032</v>
      </c>
      <c r="E4266" s="2">
        <f t="shared" si="1"/>
        <v>0.1523437008</v>
      </c>
    </row>
    <row r="4267">
      <c r="A4267" s="3">
        <v>44920.708333333336</v>
      </c>
      <c r="B4267" s="1">
        <v>233.51</v>
      </c>
      <c r="C4267" s="1">
        <v>232.50075</v>
      </c>
      <c r="D4267" s="1">
        <v>0.00434084621232396</v>
      </c>
      <c r="E4267" s="2">
        <f t="shared" si="1"/>
        <v>0.1452608714</v>
      </c>
    </row>
    <row r="4268">
      <c r="A4268" s="3">
        <v>44920.75</v>
      </c>
      <c r="B4268" s="1">
        <v>230.88</v>
      </c>
      <c r="C4268" s="1">
        <v>232.03275</v>
      </c>
      <c r="D4268" s="1">
        <v>0.00496804869140238</v>
      </c>
      <c r="E4268" s="2">
        <f t="shared" si="1"/>
        <v>0.138428118</v>
      </c>
    </row>
    <row r="4269">
      <c r="A4269" s="3">
        <v>44920.791666666664</v>
      </c>
      <c r="B4269" s="1">
        <v>233.69</v>
      </c>
      <c r="C4269" s="1">
        <v>232.69408</v>
      </c>
      <c r="D4269" s="1">
        <v>0.00427995417846463</v>
      </c>
      <c r="E4269" s="2">
        <f t="shared" si="1"/>
        <v>0.1301196756</v>
      </c>
    </row>
    <row r="4270">
      <c r="A4270" s="3">
        <v>44920.833333333336</v>
      </c>
      <c r="B4270" s="1">
        <v>237.72</v>
      </c>
      <c r="C4270" s="1">
        <v>233.32566</v>
      </c>
      <c r="D4270" s="1">
        <v>0.0188335050675523</v>
      </c>
      <c r="E4270" s="2">
        <f t="shared" si="1"/>
        <v>0.1215401666</v>
      </c>
    </row>
    <row r="4271">
      <c r="A4271" s="3">
        <v>44920.875</v>
      </c>
      <c r="B4271" s="1">
        <v>243.88</v>
      </c>
      <c r="C4271" s="1">
        <v>233.94101</v>
      </c>
      <c r="D4271" s="1">
        <v>0.0424850264603029</v>
      </c>
      <c r="E4271" s="2">
        <f t="shared" si="1"/>
        <v>0.1142561078</v>
      </c>
    </row>
    <row r="4272">
      <c r="A4272" s="3">
        <v>44920.916666666664</v>
      </c>
      <c r="B4272" s="1">
        <v>241.87</v>
      </c>
      <c r="C4272" s="1">
        <v>234.70484</v>
      </c>
      <c r="D4272" s="1">
        <v>0.0305283862062666</v>
      </c>
      <c r="E4272" s="2">
        <f t="shared" si="1"/>
        <v>0.1066193418</v>
      </c>
    </row>
    <row r="4273">
      <c r="A4273" s="3">
        <v>44920.958333333336</v>
      </c>
      <c r="B4273" s="1">
        <v>238.57</v>
      </c>
      <c r="C4273" s="1">
        <v>235.113</v>
      </c>
      <c r="D4273" s="1">
        <v>0.014703568071523</v>
      </c>
      <c r="E4273" s="2">
        <f t="shared" si="1"/>
        <v>0.09801000001</v>
      </c>
    </row>
    <row r="4274">
      <c r="A4274" s="3">
        <v>44921.0</v>
      </c>
      <c r="B4274" s="1">
        <v>240.26</v>
      </c>
      <c r="C4274" s="1">
        <v>230.07677</v>
      </c>
      <c r="D4274" s="1">
        <v>0.0442601397785616</v>
      </c>
      <c r="E4274" s="2">
        <f t="shared" si="1"/>
        <v>0.09810426744</v>
      </c>
    </row>
    <row r="4275">
      <c r="A4275" s="3">
        <v>44921.041666666664</v>
      </c>
      <c r="B4275" s="1">
        <v>240.33</v>
      </c>
      <c r="C4275" s="1">
        <v>227.95904</v>
      </c>
      <c r="D4275" s="1">
        <v>0.0542683457519387</v>
      </c>
      <c r="E4275" s="2">
        <f t="shared" si="1"/>
        <v>0.09732754111</v>
      </c>
    </row>
    <row r="4276">
      <c r="A4276" s="3">
        <v>44921.083333333336</v>
      </c>
      <c r="B4276" s="1">
        <v>239.16</v>
      </c>
      <c r="C4276" s="1">
        <v>224.96875</v>
      </c>
      <c r="D4276" s="1">
        <v>0.0630809834699263</v>
      </c>
      <c r="E4276" s="2">
        <f t="shared" si="1"/>
        <v>0.09407230237</v>
      </c>
    </row>
    <row r="4277">
      <c r="A4277" s="3">
        <v>44921.125</v>
      </c>
      <c r="B4277" s="1">
        <v>242.34</v>
      </c>
      <c r="C4277" s="1">
        <v>220.82572</v>
      </c>
      <c r="D4277" s="1">
        <v>0.0974265135419914</v>
      </c>
      <c r="E4277" s="2">
        <f t="shared" si="1"/>
        <v>0.0911227583</v>
      </c>
    </row>
    <row r="4278">
      <c r="A4278" s="3">
        <v>44921.166666666664</v>
      </c>
      <c r="B4278" s="1">
        <v>241.96</v>
      </c>
      <c r="C4278" s="1">
        <v>217.49778</v>
      </c>
      <c r="D4278" s="1">
        <v>0.112471124992632</v>
      </c>
      <c r="E4278" s="2">
        <f t="shared" si="1"/>
        <v>0.08752604083</v>
      </c>
    </row>
    <row r="4279">
      <c r="A4279" s="3">
        <v>44921.208333333336</v>
      </c>
      <c r="B4279" s="1">
        <v>238.4</v>
      </c>
      <c r="C4279" s="1">
        <v>216.65995</v>
      </c>
      <c r="D4279" s="1">
        <v>0.100341802903582</v>
      </c>
      <c r="E4279" s="2">
        <f t="shared" si="1"/>
        <v>0.08341586327</v>
      </c>
    </row>
    <row r="4280">
      <c r="A4280" s="3">
        <v>44921.25</v>
      </c>
      <c r="B4280" s="1">
        <v>240.91</v>
      </c>
      <c r="C4280" s="1">
        <v>217.464</v>
      </c>
      <c r="D4280" s="1">
        <v>0.107815546481256</v>
      </c>
      <c r="E4280" s="2">
        <f t="shared" si="1"/>
        <v>0.07987982653</v>
      </c>
    </row>
    <row r="4281">
      <c r="A4281" s="3">
        <v>44921.291666666664</v>
      </c>
      <c r="B4281" s="1">
        <v>242.6</v>
      </c>
      <c r="C4281" s="1">
        <v>219.08168</v>
      </c>
      <c r="D4281" s="1">
        <v>0.107349551089803</v>
      </c>
      <c r="E4281" s="2">
        <f t="shared" si="1"/>
        <v>0.07634183585</v>
      </c>
    </row>
    <row r="4282">
      <c r="A4282" s="3">
        <v>44921.333333333336</v>
      </c>
      <c r="B4282" s="1">
        <v>246.97</v>
      </c>
      <c r="C4282" s="1">
        <v>220.51805</v>
      </c>
      <c r="D4282" s="1">
        <v>0.119953672726563</v>
      </c>
      <c r="E4282" s="2">
        <f t="shared" si="1"/>
        <v>0.07362918986</v>
      </c>
    </row>
    <row r="4283">
      <c r="A4283" s="3">
        <v>44921.375</v>
      </c>
      <c r="B4283" s="1">
        <v>246.64</v>
      </c>
      <c r="C4283" s="1">
        <v>222.81595</v>
      </c>
      <c r="D4283" s="1">
        <v>0.106922551998633</v>
      </c>
      <c r="E4283" s="2">
        <f t="shared" si="1"/>
        <v>0.07072128593</v>
      </c>
    </row>
    <row r="4284">
      <c r="A4284" s="3">
        <v>44921.416666666664</v>
      </c>
      <c r="B4284" s="1">
        <v>248.54</v>
      </c>
      <c r="C4284" s="1">
        <v>224.46042</v>
      </c>
      <c r="D4284" s="1">
        <v>0.107277621595825</v>
      </c>
      <c r="E4284" s="2">
        <f t="shared" si="1"/>
        <v>0.06917712726</v>
      </c>
    </row>
    <row r="4285">
      <c r="A4285" s="3">
        <v>44921.458333333336</v>
      </c>
      <c r="B4285" s="1">
        <v>247.72</v>
      </c>
      <c r="C4285" s="1">
        <v>226.7045</v>
      </c>
      <c r="D4285" s="1">
        <v>0.0926999684611465</v>
      </c>
      <c r="E4285" s="2">
        <f t="shared" si="1"/>
        <v>0.06826170117</v>
      </c>
    </row>
    <row r="4286">
      <c r="A4286" s="3">
        <v>44921.5</v>
      </c>
      <c r="B4286" s="1">
        <v>248.31</v>
      </c>
      <c r="C4286" s="1">
        <v>227.87632</v>
      </c>
      <c r="D4286" s="1">
        <v>0.0896700455756</v>
      </c>
      <c r="E4286" s="2">
        <f t="shared" si="1"/>
        <v>0.06733032042</v>
      </c>
    </row>
    <row r="4287">
      <c r="A4287" s="3">
        <v>44921.541666666664</v>
      </c>
      <c r="B4287" s="1">
        <v>251.93</v>
      </c>
      <c r="C4287" s="1">
        <v>228.82376</v>
      </c>
      <c r="D4287" s="1">
        <v>0.10097832497814</v>
      </c>
      <c r="E4287" s="2">
        <f t="shared" si="1"/>
        <v>0.06693216818</v>
      </c>
    </row>
    <row r="4288">
      <c r="A4288" s="3">
        <v>44921.583333333336</v>
      </c>
      <c r="B4288" s="1">
        <v>253.39</v>
      </c>
      <c r="C4288" s="1">
        <v>229.4106</v>
      </c>
      <c r="D4288" s="1">
        <v>0.104526120414662</v>
      </c>
      <c r="E4288" s="2">
        <f t="shared" si="1"/>
        <v>0.06810165225</v>
      </c>
    </row>
    <row r="4289">
      <c r="A4289" s="3">
        <v>44921.625</v>
      </c>
      <c r="B4289" s="1">
        <v>247.99</v>
      </c>
      <c r="C4289" s="1">
        <v>229.56954</v>
      </c>
      <c r="D4289" s="1">
        <v>0.0802391292851831</v>
      </c>
      <c r="E4289" s="2">
        <f t="shared" si="1"/>
        <v>0.06894038391</v>
      </c>
    </row>
    <row r="4290">
      <c r="A4290" s="3">
        <v>44921.666666666664</v>
      </c>
      <c r="B4290" s="1">
        <v>234.99</v>
      </c>
      <c r="C4290" s="1">
        <v>229.66114</v>
      </c>
      <c r="D4290" s="1">
        <v>0.0232031418114532</v>
      </c>
      <c r="E4290" s="2">
        <f t="shared" si="1"/>
        <v>0.06802599666</v>
      </c>
    </row>
    <row r="4291">
      <c r="A4291" s="3">
        <v>44921.708333333336</v>
      </c>
      <c r="B4291" s="1">
        <v>227.27</v>
      </c>
      <c r="C4291" s="1">
        <v>229.95214</v>
      </c>
      <c r="D4291" s="1">
        <v>0.0116639053674386</v>
      </c>
      <c r="E4291" s="2">
        <f t="shared" si="1"/>
        <v>0.06833112412</v>
      </c>
    </row>
    <row r="4292">
      <c r="A4292" s="3">
        <v>44921.75</v>
      </c>
      <c r="B4292" s="1">
        <v>226.07</v>
      </c>
      <c r="C4292" s="1">
        <v>229.65726</v>
      </c>
      <c r="D4292" s="1">
        <v>0.0156200592134558</v>
      </c>
      <c r="E4292" s="2">
        <f t="shared" si="1"/>
        <v>0.06877495789</v>
      </c>
    </row>
    <row r="4293">
      <c r="A4293" s="3">
        <v>44921.791666666664</v>
      </c>
      <c r="B4293" s="1">
        <v>229.4</v>
      </c>
      <c r="C4293" s="1">
        <v>230.35977</v>
      </c>
      <c r="D4293" s="1">
        <v>0.00416639589456089</v>
      </c>
      <c r="E4293" s="2">
        <f t="shared" si="1"/>
        <v>0.0687702263</v>
      </c>
    </row>
    <row r="4294">
      <c r="A4294" s="3">
        <v>44921.833333333336</v>
      </c>
      <c r="B4294" s="1">
        <v>238.59</v>
      </c>
      <c r="C4294" s="1">
        <v>231.31254</v>
      </c>
      <c r="D4294" s="1">
        <v>0.0314615887232053</v>
      </c>
      <c r="E4294" s="2">
        <f t="shared" si="1"/>
        <v>0.06929639645</v>
      </c>
    </row>
    <row r="4295">
      <c r="A4295" s="3">
        <v>44921.875</v>
      </c>
      <c r="B4295" s="1">
        <v>250.14</v>
      </c>
      <c r="C4295" s="1">
        <v>232.04212</v>
      </c>
      <c r="D4295" s="1">
        <v>0.0779939435133585</v>
      </c>
      <c r="E4295" s="2">
        <f t="shared" si="1"/>
        <v>0.07077593466</v>
      </c>
    </row>
    <row r="4296">
      <c r="A4296" s="3">
        <v>44921.916666666664</v>
      </c>
      <c r="B4296" s="1">
        <v>256.39</v>
      </c>
      <c r="C4296" s="1">
        <v>232.38503</v>
      </c>
      <c r="D4296" s="1">
        <v>0.103298263231499</v>
      </c>
      <c r="E4296" s="2">
        <f t="shared" si="1"/>
        <v>0.07380801287</v>
      </c>
    </row>
    <row r="4297">
      <c r="A4297" s="3">
        <v>44921.958333333336</v>
      </c>
      <c r="B4297" s="1">
        <v>259.68</v>
      </c>
      <c r="C4297" s="1">
        <v>232.36027</v>
      </c>
      <c r="D4297" s="1">
        <v>0.117574876290167</v>
      </c>
      <c r="E4297" s="2">
        <f t="shared" si="1"/>
        <v>0.07809431738</v>
      </c>
    </row>
    <row r="4298">
      <c r="A4298" s="3">
        <v>44922.0</v>
      </c>
      <c r="B4298" s="1">
        <v>258.96</v>
      </c>
      <c r="C4298" s="1">
        <v>250.23791</v>
      </c>
      <c r="D4298" s="1">
        <v>0.0348551904066013</v>
      </c>
      <c r="E4298" s="2">
        <f t="shared" si="1"/>
        <v>0.07770244449</v>
      </c>
    </row>
    <row r="4299">
      <c r="A4299" s="3">
        <v>44922.041666666664</v>
      </c>
      <c r="B4299" s="1">
        <v>256.72</v>
      </c>
      <c r="C4299" s="1">
        <v>247.48287</v>
      </c>
      <c r="D4299" s="1">
        <v>0.0373243206691438</v>
      </c>
      <c r="E4299" s="2">
        <f t="shared" si="1"/>
        <v>0.07699644344</v>
      </c>
    </row>
    <row r="4300">
      <c r="A4300" s="3">
        <v>44922.083333333336</v>
      </c>
      <c r="B4300" s="1">
        <v>263.19</v>
      </c>
      <c r="C4300" s="1">
        <v>243.44547</v>
      </c>
      <c r="D4300" s="1">
        <v>0.081104528254315</v>
      </c>
      <c r="E4300" s="2">
        <f t="shared" si="1"/>
        <v>0.07774742448</v>
      </c>
    </row>
    <row r="4301">
      <c r="A4301" s="3">
        <v>44922.125</v>
      </c>
      <c r="B4301" s="1">
        <v>259.61</v>
      </c>
      <c r="C4301" s="1">
        <v>237.52462</v>
      </c>
      <c r="D4301" s="1">
        <v>0.0929814349350396</v>
      </c>
      <c r="E4301" s="2">
        <f t="shared" si="1"/>
        <v>0.07756221287</v>
      </c>
    </row>
    <row r="4302">
      <c r="A4302" s="3">
        <v>44922.166666666664</v>
      </c>
      <c r="B4302" s="1">
        <v>253.53</v>
      </c>
      <c r="C4302" s="1">
        <v>232.89803</v>
      </c>
      <c r="D4302" s="1">
        <v>0.0885879970732255</v>
      </c>
      <c r="E4302" s="2">
        <f t="shared" si="1"/>
        <v>0.07656708254</v>
      </c>
    </row>
    <row r="4303">
      <c r="A4303" s="3">
        <v>44922.208333333336</v>
      </c>
      <c r="B4303" s="1">
        <v>246.18</v>
      </c>
      <c r="C4303" s="1">
        <v>231.20976</v>
      </c>
      <c r="D4303" s="1">
        <v>0.0647474397274579</v>
      </c>
      <c r="E4303" s="2">
        <f t="shared" si="1"/>
        <v>0.07508398407</v>
      </c>
    </row>
    <row r="4304">
      <c r="A4304" s="3">
        <v>44922.25</v>
      </c>
      <c r="B4304" s="1">
        <v>242.39</v>
      </c>
      <c r="C4304" s="1">
        <v>230.98232</v>
      </c>
      <c r="D4304" s="1">
        <v>0.0493876760784115</v>
      </c>
      <c r="E4304" s="2">
        <f t="shared" si="1"/>
        <v>0.07264948947</v>
      </c>
    </row>
    <row r="4305">
      <c r="A4305" s="3">
        <v>44922.291666666664</v>
      </c>
      <c r="B4305" s="1">
        <v>241.54</v>
      </c>
      <c r="C4305" s="1">
        <v>232.14522</v>
      </c>
      <c r="D4305" s="1">
        <v>0.0404694096221322</v>
      </c>
      <c r="E4305" s="2">
        <f t="shared" si="1"/>
        <v>0.06986281691</v>
      </c>
    </row>
    <row r="4306">
      <c r="A4306" s="3">
        <v>44922.333333333336</v>
      </c>
      <c r="B4306" s="1">
        <v>240.11</v>
      </c>
      <c r="C4306" s="1">
        <v>234.01184</v>
      </c>
      <c r="D4306" s="1">
        <v>0.0260591942698284</v>
      </c>
      <c r="E4306" s="2">
        <f t="shared" si="1"/>
        <v>0.06595054697</v>
      </c>
    </row>
    <row r="4307">
      <c r="A4307" s="3">
        <v>44922.375</v>
      </c>
      <c r="B4307" s="1">
        <v>243.73</v>
      </c>
      <c r="C4307" s="1">
        <v>236.76665</v>
      </c>
      <c r="D4307" s="1">
        <v>0.0294101808679558</v>
      </c>
      <c r="E4307" s="2">
        <f t="shared" si="1"/>
        <v>0.06272086484</v>
      </c>
    </row>
    <row r="4308">
      <c r="A4308" s="3">
        <v>44922.416666666664</v>
      </c>
      <c r="B4308" s="1">
        <v>246.28</v>
      </c>
      <c r="C4308" s="1">
        <v>239.73171</v>
      </c>
      <c r="D4308" s="1">
        <v>0.0273150765078178</v>
      </c>
      <c r="E4308" s="2">
        <f t="shared" si="1"/>
        <v>0.05938909213</v>
      </c>
    </row>
    <row r="4309">
      <c r="A4309" s="3">
        <v>44922.458333333336</v>
      </c>
      <c r="B4309" s="1">
        <v>252.02</v>
      </c>
      <c r="C4309" s="1">
        <v>243.18241</v>
      </c>
      <c r="D4309" s="1">
        <v>0.0363414031467161</v>
      </c>
      <c r="E4309" s="2">
        <f t="shared" si="1"/>
        <v>0.05704081858</v>
      </c>
    </row>
    <row r="4310">
      <c r="A4310" s="3">
        <v>44922.5</v>
      </c>
      <c r="B4310" s="1">
        <v>254.97</v>
      </c>
      <c r="C4310" s="1">
        <v>245.0832</v>
      </c>
      <c r="D4310" s="1">
        <v>0.0403405863804617</v>
      </c>
      <c r="E4310" s="2">
        <f t="shared" si="1"/>
        <v>0.05498542444</v>
      </c>
    </row>
    <row r="4311">
      <c r="A4311" s="3">
        <v>44922.541666666664</v>
      </c>
      <c r="B4311" s="1">
        <v>252.62</v>
      </c>
      <c r="C4311" s="1">
        <v>246.59349</v>
      </c>
      <c r="D4311" s="1">
        <v>0.0244390474379514</v>
      </c>
      <c r="E4311" s="2">
        <f t="shared" si="1"/>
        <v>0.05179628788</v>
      </c>
    </row>
    <row r="4312">
      <c r="A4312" s="3">
        <v>44922.583333333336</v>
      </c>
      <c r="B4312" s="1">
        <v>251.02</v>
      </c>
      <c r="C4312" s="1">
        <v>247.13761</v>
      </c>
      <c r="D4312" s="1">
        <v>0.0157094260157327</v>
      </c>
      <c r="E4312" s="2">
        <f t="shared" si="1"/>
        <v>0.04809559228</v>
      </c>
    </row>
    <row r="4313">
      <c r="A4313" s="3">
        <v>44922.625</v>
      </c>
      <c r="B4313" s="1">
        <v>256.61</v>
      </c>
      <c r="C4313" s="1">
        <v>246.92113</v>
      </c>
      <c r="D4313" s="1">
        <v>0.0392387237171642</v>
      </c>
      <c r="E4313" s="2">
        <f t="shared" si="1"/>
        <v>0.04638724205</v>
      </c>
    </row>
    <row r="4314">
      <c r="A4314" s="3">
        <v>44922.666666666664</v>
      </c>
      <c r="B4314" s="1">
        <v>258.29</v>
      </c>
      <c r="C4314" s="1">
        <v>246.10036</v>
      </c>
      <c r="D4314" s="1">
        <v>0.049531175005189</v>
      </c>
      <c r="E4314" s="2">
        <f t="shared" si="1"/>
        <v>0.04748424343</v>
      </c>
    </row>
    <row r="4315">
      <c r="A4315" s="3">
        <v>44922.708333333336</v>
      </c>
      <c r="B4315" s="1">
        <v>244.4</v>
      </c>
      <c r="C4315" s="1">
        <v>245.76858</v>
      </c>
      <c r="D4315" s="1">
        <v>0.00556857186545155</v>
      </c>
      <c r="E4315" s="2">
        <f t="shared" si="1"/>
        <v>0.0472302712</v>
      </c>
    </row>
    <row r="4316">
      <c r="A4316" s="3">
        <v>44922.75</v>
      </c>
      <c r="B4316" s="1">
        <v>236.97</v>
      </c>
      <c r="C4316" s="1">
        <v>245.40053</v>
      </c>
      <c r="D4316" s="1">
        <v>0.0343541637827758</v>
      </c>
      <c r="E4316" s="2">
        <f t="shared" si="1"/>
        <v>0.04801085889</v>
      </c>
    </row>
    <row r="4317">
      <c r="A4317" s="3">
        <v>44922.791666666664</v>
      </c>
      <c r="B4317" s="1">
        <v>237.08</v>
      </c>
      <c r="C4317" s="1">
        <v>246.06625</v>
      </c>
      <c r="D4317" s="1">
        <v>0.0365196364800129</v>
      </c>
      <c r="E4317" s="2">
        <f t="shared" si="1"/>
        <v>0.04935891058</v>
      </c>
    </row>
    <row r="4318">
      <c r="A4318" s="3">
        <v>44922.833333333336</v>
      </c>
      <c r="B4318" s="1">
        <v>239.6</v>
      </c>
      <c r="C4318" s="1">
        <v>246.52671</v>
      </c>
      <c r="D4318" s="1">
        <v>0.0280971988795859</v>
      </c>
      <c r="E4318" s="2">
        <f t="shared" si="1"/>
        <v>0.04921872767</v>
      </c>
    </row>
    <row r="4319">
      <c r="A4319" s="3">
        <v>44922.875</v>
      </c>
      <c r="B4319" s="1">
        <v>248.41</v>
      </c>
      <c r="C4319" s="1">
        <v>246.55321</v>
      </c>
      <c r="D4319" s="1">
        <v>0.00753099097756621</v>
      </c>
      <c r="E4319" s="2">
        <f t="shared" si="1"/>
        <v>0.04628277132</v>
      </c>
    </row>
    <row r="4320">
      <c r="A4320" s="3">
        <v>44922.916666666664</v>
      </c>
      <c r="B4320" s="1">
        <v>248.05</v>
      </c>
      <c r="C4320" s="1">
        <v>246.67178</v>
      </c>
      <c r="D4320" s="1">
        <v>0.00558726255593566</v>
      </c>
      <c r="E4320" s="2">
        <f t="shared" si="1"/>
        <v>0.04221147962</v>
      </c>
    </row>
    <row r="4321">
      <c r="A4321" s="3">
        <v>44922.958333333336</v>
      </c>
      <c r="B4321" s="1">
        <v>243.41</v>
      </c>
      <c r="C4321" s="1">
        <v>246.69951</v>
      </c>
      <c r="D4321" s="1">
        <v>0.0133340759371593</v>
      </c>
      <c r="E4321" s="2">
        <f t="shared" si="1"/>
        <v>0.03786811294</v>
      </c>
    </row>
    <row r="4322">
      <c r="A4322" s="3">
        <v>44923.0</v>
      </c>
      <c r="B4322" s="1">
        <v>244.68</v>
      </c>
      <c r="C4322" s="1">
        <v>240.5995</v>
      </c>
      <c r="D4322" s="1">
        <v>0.0169597193676628</v>
      </c>
      <c r="E4322" s="2">
        <f t="shared" si="1"/>
        <v>0.03712246831</v>
      </c>
    </row>
    <row r="4323">
      <c r="A4323" s="3">
        <v>44923.041666666664</v>
      </c>
      <c r="B4323" s="1">
        <v>255.71</v>
      </c>
      <c r="C4323" s="1">
        <v>237.89102</v>
      </c>
      <c r="D4323" s="1">
        <v>0.0749039623269512</v>
      </c>
      <c r="E4323" s="2">
        <f t="shared" si="1"/>
        <v>0.03868828672</v>
      </c>
    </row>
    <row r="4324">
      <c r="A4324" s="3">
        <v>44923.083333333336</v>
      </c>
      <c r="B4324" s="1">
        <v>258.82</v>
      </c>
      <c r="C4324" s="1">
        <v>234.3336</v>
      </c>
      <c r="D4324" s="1">
        <v>0.104493764445218</v>
      </c>
      <c r="E4324" s="2">
        <f t="shared" si="1"/>
        <v>0.03966283823</v>
      </c>
    </row>
    <row r="4325">
      <c r="A4325" s="3">
        <v>44923.125</v>
      </c>
      <c r="B4325" s="1">
        <v>265.09</v>
      </c>
      <c r="C4325" s="1">
        <v>229.32908</v>
      </c>
      <c r="D4325" s="1">
        <v>0.155937136275957</v>
      </c>
      <c r="E4325" s="2">
        <f t="shared" si="1"/>
        <v>0.04228599245</v>
      </c>
    </row>
    <row r="4326">
      <c r="A4326" s="3">
        <v>44923.166666666664</v>
      </c>
      <c r="B4326" s="1">
        <v>258.18</v>
      </c>
      <c r="C4326" s="1">
        <v>225.61536</v>
      </c>
      <c r="D4326" s="1">
        <v>0.14433698131191</v>
      </c>
      <c r="E4326" s="2">
        <f t="shared" si="1"/>
        <v>0.04460886679</v>
      </c>
    </row>
    <row r="4327">
      <c r="A4327" s="3">
        <v>44923.208333333336</v>
      </c>
      <c r="B4327" s="1">
        <v>248.81</v>
      </c>
      <c r="C4327" s="1">
        <v>224.94563</v>
      </c>
      <c r="D4327" s="1">
        <v>0.106089502605585</v>
      </c>
      <c r="E4327" s="2">
        <f t="shared" si="1"/>
        <v>0.04633145274</v>
      </c>
    </row>
    <row r="4328">
      <c r="A4328" s="3">
        <v>44923.25</v>
      </c>
      <c r="B4328" s="1">
        <v>235.59</v>
      </c>
      <c r="C4328" s="1">
        <v>225.94056</v>
      </c>
      <c r="D4328" s="1">
        <v>0.0427078697158226</v>
      </c>
      <c r="E4328" s="2">
        <f t="shared" si="1"/>
        <v>0.04605312748</v>
      </c>
    </row>
    <row r="4329">
      <c r="A4329" s="3">
        <v>44923.291666666664</v>
      </c>
      <c r="B4329" s="1">
        <v>234.88</v>
      </c>
      <c r="C4329" s="1">
        <v>228.04734</v>
      </c>
      <c r="D4329" s="1">
        <v>0.0299615860461253</v>
      </c>
      <c r="E4329" s="2">
        <f t="shared" si="1"/>
        <v>0.0456153015</v>
      </c>
    </row>
    <row r="4330">
      <c r="A4330" s="3">
        <v>44923.333333333336</v>
      </c>
      <c r="B4330" s="1">
        <v>236.29</v>
      </c>
      <c r="C4330" s="1">
        <v>230.32636</v>
      </c>
      <c r="D4330" s="1">
        <v>0.0258921297588343</v>
      </c>
      <c r="E4330" s="2">
        <f t="shared" si="1"/>
        <v>0.04560834048</v>
      </c>
    </row>
    <row r="4331">
      <c r="A4331" s="3">
        <v>44923.375</v>
      </c>
      <c r="B4331" s="1">
        <v>238.19</v>
      </c>
      <c r="C4331" s="1">
        <v>233.23695</v>
      </c>
      <c r="D4331" s="1">
        <v>0.0212361291810752</v>
      </c>
      <c r="E4331" s="2">
        <f t="shared" si="1"/>
        <v>0.04526775499</v>
      </c>
    </row>
    <row r="4332">
      <c r="A4332" s="3">
        <v>44923.416666666664</v>
      </c>
      <c r="B4332" s="1">
        <v>240.55</v>
      </c>
      <c r="C4332" s="1">
        <v>235.49136</v>
      </c>
      <c r="D4332" s="1">
        <v>0.0214812127289936</v>
      </c>
      <c r="E4332" s="2">
        <f t="shared" si="1"/>
        <v>0.04502467733</v>
      </c>
    </row>
    <row r="4333">
      <c r="A4333" s="3">
        <v>44923.458333333336</v>
      </c>
      <c r="B4333" s="1">
        <v>247.64</v>
      </c>
      <c r="C4333" s="1">
        <v>238.05953</v>
      </c>
      <c r="D4333" s="1">
        <v>0.0402440095550889</v>
      </c>
      <c r="E4333" s="2">
        <f t="shared" si="1"/>
        <v>0.04518728593</v>
      </c>
    </row>
    <row r="4334">
      <c r="A4334" s="3">
        <v>44923.5</v>
      </c>
      <c r="B4334" s="1">
        <v>243.51</v>
      </c>
      <c r="C4334" s="1">
        <v>239.22451</v>
      </c>
      <c r="D4334" s="1">
        <v>0.0179140924982978</v>
      </c>
      <c r="E4334" s="2">
        <f t="shared" si="1"/>
        <v>0.04425284869</v>
      </c>
    </row>
    <row r="4335">
      <c r="A4335" s="3">
        <v>44923.541666666664</v>
      </c>
      <c r="B4335" s="1">
        <v>245.24</v>
      </c>
      <c r="C4335" s="1">
        <v>240.21567</v>
      </c>
      <c r="D4335" s="1">
        <v>0.0209159127712193</v>
      </c>
      <c r="E4335" s="2">
        <f t="shared" si="1"/>
        <v>0.04410605141</v>
      </c>
    </row>
    <row r="4336">
      <c r="A4336" s="3">
        <v>44923.583333333336</v>
      </c>
      <c r="B4336" s="1">
        <v>249.59</v>
      </c>
      <c r="C4336" s="1">
        <v>240.78414</v>
      </c>
      <c r="D4336" s="1">
        <v>0.0365715947902548</v>
      </c>
      <c r="E4336" s="2">
        <f t="shared" si="1"/>
        <v>0.04497530844</v>
      </c>
    </row>
    <row r="4337">
      <c r="A4337" s="3">
        <v>44923.625</v>
      </c>
      <c r="B4337" s="1">
        <v>252.18</v>
      </c>
      <c r="C4337" s="1">
        <v>240.70499</v>
      </c>
      <c r="D4337" s="1">
        <v>0.0476725056676224</v>
      </c>
      <c r="E4337" s="2">
        <f t="shared" si="1"/>
        <v>0.04532671602</v>
      </c>
    </row>
    <row r="4338">
      <c r="A4338" s="3">
        <v>44923.666666666664</v>
      </c>
      <c r="B4338" s="1">
        <v>250.09</v>
      </c>
      <c r="C4338" s="1">
        <v>240.25828</v>
      </c>
      <c r="D4338" s="1">
        <v>0.0409214616869811</v>
      </c>
      <c r="E4338" s="2">
        <f t="shared" si="1"/>
        <v>0.04496797797</v>
      </c>
    </row>
    <row r="4339">
      <c r="A4339" s="3">
        <v>44923.708333333336</v>
      </c>
      <c r="B4339" s="1">
        <v>247.22</v>
      </c>
      <c r="C4339" s="1">
        <v>240.02464</v>
      </c>
      <c r="D4339" s="1">
        <v>0.0299775889675326</v>
      </c>
      <c r="E4339" s="2">
        <f t="shared" si="1"/>
        <v>0.04598502035</v>
      </c>
    </row>
    <row r="4340">
      <c r="A4340" s="3">
        <v>44923.75</v>
      </c>
      <c r="B4340" s="1">
        <v>241.59</v>
      </c>
      <c r="C4340" s="1">
        <v>239.45985</v>
      </c>
      <c r="D4340" s="1">
        <v>0.00889564576274483</v>
      </c>
      <c r="E4340" s="2">
        <f t="shared" si="1"/>
        <v>0.04492424876</v>
      </c>
    </row>
    <row r="4341">
      <c r="A4341" s="3">
        <v>44923.791666666664</v>
      </c>
      <c r="B4341" s="1">
        <v>239.82</v>
      </c>
      <c r="C4341" s="1">
        <v>240.02473</v>
      </c>
      <c r="D4341" s="1">
        <v>8.52953776887956E-4</v>
      </c>
      <c r="E4341" s="2">
        <f t="shared" si="1"/>
        <v>0.04343813698</v>
      </c>
    </row>
    <row r="4342">
      <c r="A4342" s="3">
        <v>44923.833333333336</v>
      </c>
      <c r="B4342" s="1">
        <v>248.13</v>
      </c>
      <c r="C4342" s="1">
        <v>240.73265</v>
      </c>
      <c r="D4342" s="1">
        <v>0.0307284865596751</v>
      </c>
      <c r="E4342" s="2">
        <f t="shared" si="1"/>
        <v>0.04354777397</v>
      </c>
    </row>
    <row r="4343">
      <c r="A4343" s="3">
        <v>44923.875</v>
      </c>
      <c r="B4343" s="1">
        <v>252.83</v>
      </c>
      <c r="C4343" s="1">
        <v>241.16184</v>
      </c>
      <c r="D4343" s="1">
        <v>0.0483831106944614</v>
      </c>
      <c r="E4343" s="2">
        <f t="shared" si="1"/>
        <v>0.04524994562</v>
      </c>
    </row>
    <row r="4344">
      <c r="A4344" s="3">
        <v>44923.916666666664</v>
      </c>
      <c r="B4344" s="1">
        <v>247.3</v>
      </c>
      <c r="C4344" s="1">
        <v>241.34514</v>
      </c>
      <c r="D4344" s="1">
        <v>0.0246736271548705</v>
      </c>
      <c r="E4344" s="2">
        <f t="shared" si="1"/>
        <v>0.04604521082</v>
      </c>
    </row>
    <row r="4345">
      <c r="A4345" s="3">
        <v>44923.958333333336</v>
      </c>
      <c r="B4345" s="1">
        <v>242.23</v>
      </c>
      <c r="C4345" s="1">
        <v>241.13896</v>
      </c>
      <c r="D4345" s="1">
        <v>0.00452452809782373</v>
      </c>
      <c r="E4345" s="2">
        <f t="shared" si="1"/>
        <v>0.04567814632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7"/>
    </row>
    <row r="2">
      <c r="A2" s="9">
        <v>44743.0</v>
      </c>
      <c r="B2" s="10">
        <v>270.3</v>
      </c>
      <c r="C2" s="10">
        <v>268.57235</v>
      </c>
      <c r="D2" s="10">
        <v>0.00643271729200731</v>
      </c>
      <c r="E2" s="7"/>
      <c r="F2" s="7"/>
    </row>
    <row r="3">
      <c r="A3" s="9">
        <v>44743.041666666664</v>
      </c>
      <c r="B3" s="10">
        <v>274.48</v>
      </c>
      <c r="C3" s="10">
        <v>267.41077</v>
      </c>
      <c r="D3" s="10">
        <v>0.0264358462450858</v>
      </c>
      <c r="E3" s="7"/>
      <c r="F3" s="7"/>
    </row>
    <row r="4">
      <c r="A4" s="9">
        <v>44743.083333333336</v>
      </c>
      <c r="B4" s="10">
        <v>283.87</v>
      </c>
      <c r="C4" s="10">
        <v>264.15955</v>
      </c>
      <c r="D4" s="10">
        <v>0.0746157010034275</v>
      </c>
      <c r="E4" s="7"/>
      <c r="F4" s="7"/>
    </row>
    <row r="5">
      <c r="A5" s="9">
        <v>44743.125</v>
      </c>
      <c r="B5" s="10">
        <v>275.9</v>
      </c>
      <c r="C5" s="10">
        <v>257.80315</v>
      </c>
      <c r="D5" s="10">
        <v>0.0701963882132548</v>
      </c>
      <c r="E5" s="7"/>
      <c r="F5" s="7"/>
    </row>
    <row r="6">
      <c r="A6" s="9">
        <v>44743.166666666664</v>
      </c>
      <c r="B6" s="10">
        <v>262.15</v>
      </c>
      <c r="C6" s="10">
        <v>251.93573</v>
      </c>
      <c r="D6" s="10">
        <v>0.0405431575743542</v>
      </c>
      <c r="E6" s="7"/>
      <c r="F6" s="7"/>
      <c r="G6" s="2" t="str">
        <f>IFERROR(__xludf.DUMMYFUNCTION("FILTER(A:A, MOD(ROW(A:A), 24) = 1)
"),"datetime")</f>
        <v>datetime</v>
      </c>
      <c r="H6" s="2" t="str">
        <f>IFERROR(__xludf.DUMMYFUNCTION("FILTER(E:E, MOD(ROW(E:E), 24) = 1)
"),"daily mape")</f>
        <v>daily mape</v>
      </c>
    </row>
    <row r="7">
      <c r="A7" s="9">
        <v>44743.208333333336</v>
      </c>
      <c r="B7" s="10">
        <v>254.36</v>
      </c>
      <c r="C7" s="10">
        <v>247.17662</v>
      </c>
      <c r="D7" s="10">
        <v>0.0290617292201827</v>
      </c>
      <c r="E7" s="7"/>
      <c r="F7" s="7"/>
      <c r="G7" s="4">
        <f>IFERROR(__xludf.DUMMYFUNCTION("""COMPUTED_VALUE"""),44743.958333333336)</f>
        <v>44743.95833</v>
      </c>
      <c r="H7" s="2">
        <f>IFERROR(__xludf.DUMMYFUNCTION("""COMPUTED_VALUE"""),0.0287992544809245)</f>
        <v>0.02879925448</v>
      </c>
    </row>
    <row r="8">
      <c r="A8" s="9">
        <v>44743.25</v>
      </c>
      <c r="B8" s="10">
        <v>248.41</v>
      </c>
      <c r="C8" s="10">
        <v>242.96258</v>
      </c>
      <c r="D8" s="10">
        <v>0.0224208188767175</v>
      </c>
      <c r="E8" s="7"/>
      <c r="F8" s="7"/>
      <c r="G8" s="4">
        <f>IFERROR(__xludf.DUMMYFUNCTION("""COMPUTED_VALUE"""),44744.958333333336)</f>
        <v>44744.95833</v>
      </c>
      <c r="H8" s="2">
        <f>IFERROR(__xludf.DUMMYFUNCTION("""COMPUTED_VALUE"""),0.03924274572548425)</f>
        <v>0.03924274573</v>
      </c>
    </row>
    <row r="9">
      <c r="A9" s="9">
        <v>44743.291666666664</v>
      </c>
      <c r="B9" s="10">
        <v>241.6</v>
      </c>
      <c r="C9" s="10">
        <v>239.79363</v>
      </c>
      <c r="D9" s="10">
        <v>0.00753301912148369</v>
      </c>
      <c r="E9" s="7"/>
      <c r="F9" s="7"/>
      <c r="G9" s="4">
        <f>IFERROR(__xludf.DUMMYFUNCTION("""COMPUTED_VALUE"""),44745.958333333336)</f>
        <v>44745.95833</v>
      </c>
      <c r="H9" s="2">
        <f>IFERROR(__xludf.DUMMYFUNCTION("""COMPUTED_VALUE"""),0.027871608953203047)</f>
        <v>0.02787160895</v>
      </c>
    </row>
    <row r="10">
      <c r="A10" s="9">
        <v>44743.333333333336</v>
      </c>
      <c r="B10" s="10">
        <v>238.23</v>
      </c>
      <c r="C10" s="10">
        <v>238.89481</v>
      </c>
      <c r="D10" s="10">
        <v>0.00278285660538216</v>
      </c>
      <c r="E10" s="7"/>
      <c r="F10" s="7"/>
      <c r="G10" s="4">
        <f>IFERROR(__xludf.DUMMYFUNCTION("""COMPUTED_VALUE"""),44746.958333333336)</f>
        <v>44746.95833</v>
      </c>
      <c r="H10" s="2">
        <f>IFERROR(__xludf.DUMMYFUNCTION("""COMPUTED_VALUE"""),0.05926945854062776)</f>
        <v>0.05926945854</v>
      </c>
    </row>
    <row r="11">
      <c r="A11" s="9">
        <v>44743.375</v>
      </c>
      <c r="B11" s="10">
        <v>236.72</v>
      </c>
      <c r="C11" s="10">
        <v>240.04028</v>
      </c>
      <c r="D11" s="10">
        <v>0.0138321784993751</v>
      </c>
      <c r="E11" s="7"/>
      <c r="F11" s="7"/>
      <c r="G11" s="4">
        <f>IFERROR(__xludf.DUMMYFUNCTION("""COMPUTED_VALUE"""),44744.958333333336)</f>
        <v>44744.95833</v>
      </c>
      <c r="H11" s="2">
        <f>IFERROR(__xludf.DUMMYFUNCTION("""COMPUTED_VALUE"""),0.05243710268669477)</f>
        <v>0.05243710269</v>
      </c>
    </row>
    <row r="12">
      <c r="A12" s="9">
        <v>44743.416666666664</v>
      </c>
      <c r="B12" s="10">
        <v>233.84</v>
      </c>
      <c r="C12" s="10">
        <v>243.90261</v>
      </c>
      <c r="D12" s="10">
        <v>0.0412566720790728</v>
      </c>
      <c r="E12" s="7"/>
      <c r="F12" s="7"/>
      <c r="G12" s="4">
        <f>IFERROR(__xludf.DUMMYFUNCTION("""COMPUTED_VALUE"""),44745.958333333336)</f>
        <v>44745.95833</v>
      </c>
      <c r="H12" s="2">
        <f>IFERROR(__xludf.DUMMYFUNCTION("""COMPUTED_VALUE"""),0.04136010519275735)</f>
        <v>0.04136010519</v>
      </c>
    </row>
    <row r="13">
      <c r="A13" s="9">
        <v>44743.458333333336</v>
      </c>
      <c r="B13" s="10">
        <v>235.52</v>
      </c>
      <c r="C13" s="10">
        <v>249.59164</v>
      </c>
      <c r="D13" s="10">
        <v>0.0563786511439245</v>
      </c>
      <c r="E13" s="7"/>
      <c r="F13" s="7"/>
      <c r="G13" s="4">
        <f>IFERROR(__xludf.DUMMYFUNCTION("""COMPUTED_VALUE"""),44746.958333333336)</f>
        <v>44746.95833</v>
      </c>
      <c r="H13" s="2">
        <f>IFERROR(__xludf.DUMMYFUNCTION("""COMPUTED_VALUE"""),0.06211597442171244)</f>
        <v>0.06211597442</v>
      </c>
    </row>
    <row r="14">
      <c r="A14" s="9">
        <v>44743.5</v>
      </c>
      <c r="B14" s="10">
        <v>240.78</v>
      </c>
      <c r="C14" s="10">
        <v>253.74124</v>
      </c>
      <c r="D14" s="10">
        <v>0.0510805417361403</v>
      </c>
      <c r="E14" s="7"/>
      <c r="F14" s="7"/>
      <c r="G14" s="4">
        <f>IFERROR(__xludf.DUMMYFUNCTION("""COMPUTED_VALUE"""),44747.958333333336)</f>
        <v>44747.95833</v>
      </c>
      <c r="H14" s="2">
        <f>IFERROR(__xludf.DUMMYFUNCTION("""COMPUTED_VALUE"""),0.07956463121583976)</f>
        <v>0.07956463122</v>
      </c>
    </row>
    <row r="15">
      <c r="A15" s="9">
        <v>44743.541666666664</v>
      </c>
      <c r="B15" s="10">
        <v>250.66</v>
      </c>
      <c r="C15" s="10">
        <v>257.67229</v>
      </c>
      <c r="D15" s="10">
        <v>0.0272139856404426</v>
      </c>
      <c r="E15" s="7"/>
      <c r="F15" s="7"/>
      <c r="G15" s="4">
        <f>IFERROR(__xludf.DUMMYFUNCTION("""COMPUTED_VALUE"""),44745.958333333336)</f>
        <v>44745.95833</v>
      </c>
      <c r="H15" s="2">
        <f>IFERROR(__xludf.DUMMYFUNCTION("""COMPUTED_VALUE"""),0.0452097778220503)</f>
        <v>0.04520977782</v>
      </c>
    </row>
    <row r="16">
      <c r="A16" s="9">
        <v>44743.583333333336</v>
      </c>
      <c r="B16" s="10">
        <v>254.99</v>
      </c>
      <c r="C16" s="10">
        <v>259.8644</v>
      </c>
      <c r="D16" s="10">
        <v>0.0187574750523733</v>
      </c>
      <c r="E16" s="7"/>
      <c r="F16" s="7"/>
      <c r="G16" s="4">
        <f>IFERROR(__xludf.DUMMYFUNCTION("""COMPUTED_VALUE"""),44746.958333333336)</f>
        <v>44746.95833</v>
      </c>
      <c r="H16" s="2">
        <f>IFERROR(__xludf.DUMMYFUNCTION("""COMPUTED_VALUE"""),0.0667715092293036)</f>
        <v>0.06677150923</v>
      </c>
    </row>
    <row r="17">
      <c r="A17" s="9">
        <v>44743.625</v>
      </c>
      <c r="B17" s="10">
        <v>259.35</v>
      </c>
      <c r="C17" s="10">
        <v>260.92837</v>
      </c>
      <c r="D17" s="10">
        <v>0.00604905476548966</v>
      </c>
      <c r="E17" s="7"/>
      <c r="F17" s="7"/>
      <c r="G17" s="4">
        <f>IFERROR(__xludf.DUMMYFUNCTION("""COMPUTED_VALUE"""),44747.958333333336)</f>
        <v>44747.95833</v>
      </c>
      <c r="H17" s="2">
        <f>IFERROR(__xludf.DUMMYFUNCTION("""COMPUTED_VALUE"""),0.06719116322156511)</f>
        <v>0.06719116322</v>
      </c>
    </row>
    <row r="18">
      <c r="A18" s="9">
        <v>44743.666666666664</v>
      </c>
      <c r="B18" s="10">
        <v>264.11</v>
      </c>
      <c r="C18" s="10">
        <v>260.3058</v>
      </c>
      <c r="D18" s="10">
        <v>0.0146143497378853</v>
      </c>
      <c r="E18" s="7"/>
      <c r="F18" s="7"/>
      <c r="G18" s="4">
        <f>IFERROR(__xludf.DUMMYFUNCTION("""COMPUTED_VALUE"""),44748.958333333336)</f>
        <v>44748.95833</v>
      </c>
      <c r="H18" s="2">
        <f>IFERROR(__xludf.DUMMYFUNCTION("""COMPUTED_VALUE"""),0.09407276351293022)</f>
        <v>0.09407276351</v>
      </c>
    </row>
    <row r="19">
      <c r="A19" s="9">
        <v>44743.708333333336</v>
      </c>
      <c r="B19" s="10">
        <v>270.45</v>
      </c>
      <c r="C19" s="10">
        <v>260.1399</v>
      </c>
      <c r="D19" s="10">
        <v>0.0396329052175386</v>
      </c>
      <c r="E19" s="7"/>
      <c r="F19" s="7"/>
      <c r="G19" s="4">
        <f>IFERROR(__xludf.DUMMYFUNCTION("""COMPUTED_VALUE"""),44746.958333333336)</f>
        <v>44746.95833</v>
      </c>
      <c r="H19" s="2">
        <f>IFERROR(__xludf.DUMMYFUNCTION("""COMPUTED_VALUE"""),0.05821487852882373)</f>
        <v>0.05821487853</v>
      </c>
    </row>
    <row r="20">
      <c r="A20" s="9">
        <v>44743.75</v>
      </c>
      <c r="B20" s="10">
        <v>274.1</v>
      </c>
      <c r="C20" s="10">
        <v>260.10559</v>
      </c>
      <c r="D20" s="10">
        <v>0.0538028036998359</v>
      </c>
      <c r="E20" s="7"/>
      <c r="F20" s="7"/>
      <c r="G20" s="4">
        <f>IFERROR(__xludf.DUMMYFUNCTION("""COMPUTED_VALUE"""),44747.958333333336)</f>
        <v>44747.95833</v>
      </c>
      <c r="H20" s="2">
        <f>IFERROR(__xludf.DUMMYFUNCTION("""COMPUTED_VALUE"""),0.06271109526069907)</f>
        <v>0.06271109526</v>
      </c>
    </row>
    <row r="21">
      <c r="A21" s="9">
        <v>44743.791666666664</v>
      </c>
      <c r="B21" s="10">
        <v>271.61</v>
      </c>
      <c r="C21" s="10">
        <v>260.67468</v>
      </c>
      <c r="D21" s="10">
        <v>0.041950065882885</v>
      </c>
      <c r="E21" s="7"/>
      <c r="F21" s="7"/>
      <c r="G21" s="4">
        <f>IFERROR(__xludf.DUMMYFUNCTION("""COMPUTED_VALUE"""),44748.958333333336)</f>
        <v>44748.95833</v>
      </c>
      <c r="H21" s="2">
        <f>IFERROR(__xludf.DUMMYFUNCTION("""COMPUTED_VALUE"""),0.08590376884019861)</f>
        <v>0.08590376884</v>
      </c>
    </row>
    <row r="22">
      <c r="A22" s="9">
        <v>44743.833333333336</v>
      </c>
      <c r="B22" s="10">
        <v>263.14</v>
      </c>
      <c r="C22" s="10">
        <v>260.53985</v>
      </c>
      <c r="D22" s="10">
        <v>0.00997985528893175</v>
      </c>
      <c r="E22" s="7"/>
      <c r="F22" s="7"/>
      <c r="G22" s="4">
        <f>IFERROR(__xludf.DUMMYFUNCTION("""COMPUTED_VALUE"""),44749.958333333336)</f>
        <v>44749.95833</v>
      </c>
      <c r="H22" s="2">
        <f>IFERROR(__xludf.DUMMYFUNCTION("""COMPUTED_VALUE"""),0.08153446730177438)</f>
        <v>0.0815344673</v>
      </c>
    </row>
    <row r="23">
      <c r="A23" s="9">
        <v>44743.875</v>
      </c>
      <c r="B23" s="10">
        <v>263.25</v>
      </c>
      <c r="C23" s="10">
        <v>259.14479</v>
      </c>
      <c r="D23" s="10">
        <v>0.0158413757806977</v>
      </c>
      <c r="E23" s="7"/>
      <c r="F23" s="7"/>
      <c r="G23" s="4">
        <f>IFERROR(__xludf.DUMMYFUNCTION("""COMPUTED_VALUE"""),44747.958333333336)</f>
        <v>44747.95833</v>
      </c>
      <c r="H23" s="2">
        <f>IFERROR(__xludf.DUMMYFUNCTION("""COMPUTED_VALUE"""),0.05096094285528457)</f>
        <v>0.05096094286</v>
      </c>
    </row>
    <row r="24">
      <c r="A24" s="9">
        <v>44743.916666666664</v>
      </c>
      <c r="B24" s="10">
        <v>261.38</v>
      </c>
      <c r="C24" s="10">
        <v>258.51119</v>
      </c>
      <c r="D24" s="10">
        <v>0.0110974306373352</v>
      </c>
      <c r="E24" s="7"/>
      <c r="F24" s="7"/>
      <c r="G24" s="4">
        <f>IFERROR(__xludf.DUMMYFUNCTION("""COMPUTED_VALUE"""),44748.958333333336)</f>
        <v>44748.95833</v>
      </c>
      <c r="H24" s="2">
        <f>IFERROR(__xludf.DUMMYFUNCTION("""COMPUTED_VALUE"""),0.0772544437166766)</f>
        <v>0.07725444372</v>
      </c>
    </row>
    <row r="25">
      <c r="A25" s="9">
        <v>44743.958333333336</v>
      </c>
      <c r="B25" s="10">
        <v>261.06</v>
      </c>
      <c r="C25" s="10">
        <v>258.55908</v>
      </c>
      <c r="D25" s="10">
        <v>0.0096725282283647</v>
      </c>
      <c r="E25" s="7">
        <f t="shared" ref="E25:E17377" si="1">AVERAGE(D2:D25)</f>
        <v>0.02879925448</v>
      </c>
      <c r="F25" s="7"/>
      <c r="G25" s="4">
        <f>IFERROR(__xludf.DUMMYFUNCTION("""COMPUTED_VALUE"""),44749.958333333336)</f>
        <v>44749.95833</v>
      </c>
      <c r="H25" s="2">
        <f>IFERROR(__xludf.DUMMYFUNCTION("""COMPUTED_VALUE"""),0.07945148722508528)</f>
        <v>0.07945148723</v>
      </c>
    </row>
    <row r="26">
      <c r="A26" s="9">
        <v>44744.0</v>
      </c>
      <c r="B26" s="10">
        <v>267.97</v>
      </c>
      <c r="C26" s="10">
        <v>264.74605</v>
      </c>
      <c r="D26" s="10">
        <v>0.0121775187958422</v>
      </c>
      <c r="E26" s="7">
        <f t="shared" si="1"/>
        <v>0.02903862121</v>
      </c>
      <c r="F26" s="7"/>
      <c r="G26" s="4">
        <f>IFERROR(__xludf.DUMMYFUNCTION("""COMPUTED_VALUE"""),44750.958333333336)</f>
        <v>44750.95833</v>
      </c>
      <c r="H26" s="2">
        <f>IFERROR(__xludf.DUMMYFUNCTION("""COMPUTED_VALUE"""),0.07022718379265608)</f>
        <v>0.07022718379</v>
      </c>
    </row>
    <row r="27">
      <c r="A27" s="9">
        <v>44744.041666666664</v>
      </c>
      <c r="B27" s="10">
        <v>266.6</v>
      </c>
      <c r="C27" s="10">
        <v>263.46859</v>
      </c>
      <c r="D27" s="10">
        <v>0.0118853256853123</v>
      </c>
      <c r="E27" s="7">
        <f t="shared" si="1"/>
        <v>0.02843234952</v>
      </c>
      <c r="F27" s="7"/>
      <c r="G27" s="4">
        <f>IFERROR(__xludf.DUMMYFUNCTION("""COMPUTED_VALUE"""),44748.958333333336)</f>
        <v>44748.95833</v>
      </c>
      <c r="H27" s="2">
        <f>IFERROR(__xludf.DUMMYFUNCTION("""COMPUTED_VALUE"""),0.05234270148910911)</f>
        <v>0.05234270149</v>
      </c>
    </row>
    <row r="28">
      <c r="A28" s="9">
        <v>44744.083333333336</v>
      </c>
      <c r="B28" s="10">
        <v>277.27</v>
      </c>
      <c r="C28" s="10">
        <v>259.95841</v>
      </c>
      <c r="D28" s="10">
        <v>0.066593690890785</v>
      </c>
      <c r="E28" s="7">
        <f t="shared" si="1"/>
        <v>0.0280980991</v>
      </c>
      <c r="F28" s="7"/>
      <c r="G28" s="4">
        <f>IFERROR(__xludf.DUMMYFUNCTION("""COMPUTED_VALUE"""),44749.958333333336)</f>
        <v>44749.95833</v>
      </c>
      <c r="H28" s="2">
        <f>IFERROR(__xludf.DUMMYFUNCTION("""COMPUTED_VALUE"""),0.06910206652874469)</f>
        <v>0.06910206653</v>
      </c>
    </row>
    <row r="29">
      <c r="A29" s="9">
        <v>44744.125</v>
      </c>
      <c r="B29" s="10">
        <v>280.01</v>
      </c>
      <c r="C29" s="10">
        <v>253.37554</v>
      </c>
      <c r="D29" s="10">
        <v>0.105118513018265</v>
      </c>
      <c r="E29" s="7">
        <f t="shared" si="1"/>
        <v>0.02955318763</v>
      </c>
      <c r="F29" s="7"/>
      <c r="G29" s="4">
        <f>IFERROR(__xludf.DUMMYFUNCTION("""COMPUTED_VALUE"""),44750.958333333336)</f>
        <v>44750.95833</v>
      </c>
      <c r="H29" s="2">
        <f>IFERROR(__xludf.DUMMYFUNCTION("""COMPUTED_VALUE"""),0.06527843937191634)</f>
        <v>0.06527843937</v>
      </c>
    </row>
    <row r="30">
      <c r="A30" s="9">
        <v>44744.166666666664</v>
      </c>
      <c r="B30" s="10">
        <v>274.49</v>
      </c>
      <c r="C30" s="10">
        <v>246.97794</v>
      </c>
      <c r="D30" s="10">
        <v>0.111394807163749</v>
      </c>
      <c r="E30" s="7">
        <f t="shared" si="1"/>
        <v>0.0325053397</v>
      </c>
      <c r="F30" s="7"/>
      <c r="G30" s="4">
        <f>IFERROR(__xludf.DUMMYFUNCTION("""COMPUTED_VALUE"""),44751.958333333336)</f>
        <v>44751.95833</v>
      </c>
      <c r="H30" s="2">
        <f>IFERROR(__xludf.DUMMYFUNCTION("""COMPUTED_VALUE"""),0.046187297923418774)</f>
        <v>0.04618729792</v>
      </c>
    </row>
    <row r="31">
      <c r="A31" s="9">
        <v>44744.208333333336</v>
      </c>
      <c r="B31" s="10">
        <v>266.1</v>
      </c>
      <c r="C31" s="10">
        <v>241.51882</v>
      </c>
      <c r="D31" s="10">
        <v>0.101777492950652</v>
      </c>
      <c r="E31" s="7">
        <f t="shared" si="1"/>
        <v>0.03553516319</v>
      </c>
      <c r="F31" s="7"/>
      <c r="G31" s="4">
        <f>IFERROR(__xludf.DUMMYFUNCTION("""COMPUTED_VALUE"""),44749.958333333336)</f>
        <v>44749.95833</v>
      </c>
      <c r="H31" s="2">
        <f>IFERROR(__xludf.DUMMYFUNCTION("""COMPUTED_VALUE"""),0.04514492061375813)</f>
        <v>0.04514492061</v>
      </c>
    </row>
    <row r="32">
      <c r="A32" s="9">
        <v>44744.25</v>
      </c>
      <c r="B32" s="10">
        <v>258.39</v>
      </c>
      <c r="C32" s="10">
        <v>236.89366</v>
      </c>
      <c r="D32" s="10">
        <v>0.0907425720046706</v>
      </c>
      <c r="E32" s="7">
        <f t="shared" si="1"/>
        <v>0.0383819029</v>
      </c>
      <c r="F32" s="7"/>
      <c r="G32" s="4">
        <f>IFERROR(__xludf.DUMMYFUNCTION("""COMPUTED_VALUE"""),44750.958333333336)</f>
        <v>44750.95833</v>
      </c>
      <c r="H32" s="2">
        <f>IFERROR(__xludf.DUMMYFUNCTION("""COMPUTED_VALUE"""),0.04953564240957784)</f>
        <v>0.04953564241</v>
      </c>
    </row>
    <row r="33">
      <c r="A33" s="9">
        <v>44744.291666666664</v>
      </c>
      <c r="B33" s="10">
        <v>254.36</v>
      </c>
      <c r="C33" s="10">
        <v>233.49976</v>
      </c>
      <c r="D33" s="10">
        <v>0.0893373080983038</v>
      </c>
      <c r="E33" s="7">
        <f t="shared" si="1"/>
        <v>0.04179041494</v>
      </c>
      <c r="F33" s="7"/>
      <c r="G33" s="4">
        <f>IFERROR(__xludf.DUMMYFUNCTION("""COMPUTED_VALUE"""),44751.958333333336)</f>
        <v>44751.95833</v>
      </c>
      <c r="H33" s="2">
        <f>IFERROR(__xludf.DUMMYFUNCTION("""COMPUTED_VALUE"""),0.04525202422990401)</f>
        <v>0.04525202423</v>
      </c>
    </row>
    <row r="34">
      <c r="A34" s="9">
        <v>44744.333333333336</v>
      </c>
      <c r="B34" s="10">
        <v>244.63</v>
      </c>
      <c r="C34" s="10">
        <v>232.56927</v>
      </c>
      <c r="D34" s="10">
        <v>0.0518586569928177</v>
      </c>
      <c r="E34" s="7">
        <f t="shared" si="1"/>
        <v>0.04383523996</v>
      </c>
      <c r="F34" s="7"/>
      <c r="G34" s="4">
        <f>IFERROR(__xludf.DUMMYFUNCTION("""COMPUTED_VALUE"""),44752.958333333336)</f>
        <v>44752.95833</v>
      </c>
      <c r="H34" s="2">
        <f>IFERROR(__xludf.DUMMYFUNCTION("""COMPUTED_VALUE"""),0.044830447420579934)</f>
        <v>0.04483044742</v>
      </c>
    </row>
    <row r="35">
      <c r="A35" s="9">
        <v>44744.375</v>
      </c>
      <c r="B35" s="10">
        <v>244.63</v>
      </c>
      <c r="C35" s="10">
        <v>233.92442</v>
      </c>
      <c r="D35" s="10">
        <v>0.0457651236241175</v>
      </c>
      <c r="E35" s="7">
        <f t="shared" si="1"/>
        <v>0.04516577934</v>
      </c>
      <c r="F35" s="7"/>
      <c r="G35" s="4">
        <f>IFERROR(__xludf.DUMMYFUNCTION("""COMPUTED_VALUE"""),44750.958333333336)</f>
        <v>44750.95833</v>
      </c>
      <c r="H35" s="2">
        <f>IFERROR(__xludf.DUMMYFUNCTION("""COMPUTED_VALUE"""),0.029936730369072646)</f>
        <v>0.02993673037</v>
      </c>
    </row>
    <row r="36">
      <c r="A36" s="9">
        <v>44744.416666666664</v>
      </c>
      <c r="B36" s="10">
        <v>241.47</v>
      </c>
      <c r="C36" s="10">
        <v>238.27784</v>
      </c>
      <c r="D36" s="10">
        <v>0.0133967976207942</v>
      </c>
      <c r="E36" s="7">
        <f t="shared" si="1"/>
        <v>0.04400495124</v>
      </c>
      <c r="F36" s="7"/>
      <c r="G36" s="4">
        <f>IFERROR(__xludf.DUMMYFUNCTION("""COMPUTED_VALUE"""),44751.958333333336)</f>
        <v>44751.95833</v>
      </c>
      <c r="H36" s="2">
        <f>IFERROR(__xludf.DUMMYFUNCTION("""COMPUTED_VALUE"""),0.04637832435811425)</f>
        <v>0.04637832436</v>
      </c>
    </row>
    <row r="37">
      <c r="A37" s="9">
        <v>44744.458333333336</v>
      </c>
      <c r="B37" s="10">
        <v>239.56</v>
      </c>
      <c r="C37" s="10">
        <v>244.51117</v>
      </c>
      <c r="D37" s="10">
        <v>0.0202492589602347</v>
      </c>
      <c r="E37" s="7">
        <f t="shared" si="1"/>
        <v>0.04249955989</v>
      </c>
      <c r="F37" s="7"/>
      <c r="G37" s="4">
        <f>IFERROR(__xludf.DUMMYFUNCTION("""COMPUTED_VALUE"""),44752.958333333336)</f>
        <v>44752.95833</v>
      </c>
      <c r="H37" s="2">
        <f>IFERROR(__xludf.DUMMYFUNCTION("""COMPUTED_VALUE"""),0.04659892996492591)</f>
        <v>0.04659892996</v>
      </c>
    </row>
    <row r="38">
      <c r="A38" s="9">
        <v>44744.5</v>
      </c>
      <c r="B38" s="10">
        <v>250.81</v>
      </c>
      <c r="C38" s="10">
        <v>249.10045</v>
      </c>
      <c r="D38" s="10">
        <v>0.00686289406542624</v>
      </c>
      <c r="E38" s="7">
        <f t="shared" si="1"/>
        <v>0.04065715791</v>
      </c>
      <c r="F38" s="7"/>
      <c r="G38" s="4">
        <f>IFERROR(__xludf.DUMMYFUNCTION("""COMPUTED_VALUE"""),44753.958333333336)</f>
        <v>44753.95833</v>
      </c>
      <c r="H38" s="2">
        <f>IFERROR(__xludf.DUMMYFUNCTION("""COMPUTED_VALUE"""),0.06595197854017654)</f>
        <v>0.06595197854</v>
      </c>
    </row>
    <row r="39">
      <c r="A39" s="9">
        <v>44744.541666666664</v>
      </c>
      <c r="B39" s="10">
        <v>256.11</v>
      </c>
      <c r="C39" s="10">
        <v>253.24227</v>
      </c>
      <c r="D39" s="10">
        <v>0.0113240573937361</v>
      </c>
      <c r="E39" s="7">
        <f t="shared" si="1"/>
        <v>0.03999507756</v>
      </c>
      <c r="F39" s="7"/>
      <c r="G39" s="4">
        <f>IFERROR(__xludf.DUMMYFUNCTION("""COMPUTED_VALUE"""),44751.958333333336)</f>
        <v>44751.95833</v>
      </c>
      <c r="H39" s="2">
        <f>IFERROR(__xludf.DUMMYFUNCTION("""COMPUTED_VALUE"""),0.0429040922797169)</f>
        <v>0.04290409228</v>
      </c>
    </row>
    <row r="40">
      <c r="A40" s="9">
        <v>44744.583333333336</v>
      </c>
      <c r="B40" s="10">
        <v>258.3</v>
      </c>
      <c r="C40" s="10">
        <v>255.41499</v>
      </c>
      <c r="D40" s="10">
        <v>0.0112953824675678</v>
      </c>
      <c r="E40" s="7">
        <f t="shared" si="1"/>
        <v>0.03968415704</v>
      </c>
      <c r="F40" s="7"/>
      <c r="G40" s="4">
        <f>IFERROR(__xludf.DUMMYFUNCTION("""COMPUTED_VALUE"""),44752.958333333336)</f>
        <v>44752.95833</v>
      </c>
      <c r="H40" s="2">
        <f>IFERROR(__xludf.DUMMYFUNCTION("""COMPUTED_VALUE"""),0.0438548268715176)</f>
        <v>0.04385482687</v>
      </c>
    </row>
    <row r="41">
      <c r="A41" s="9">
        <v>44744.625</v>
      </c>
      <c r="B41" s="10">
        <v>259.54</v>
      </c>
      <c r="C41" s="10">
        <v>256.41529</v>
      </c>
      <c r="D41" s="10">
        <v>0.0121861297740863</v>
      </c>
      <c r="E41" s="7">
        <f t="shared" si="1"/>
        <v>0.0399398685</v>
      </c>
      <c r="F41" s="7"/>
      <c r="G41" s="4">
        <f>IFERROR(__xludf.DUMMYFUNCTION("""COMPUTED_VALUE"""),44753.958333333336)</f>
        <v>44753.95833</v>
      </c>
      <c r="H41" s="2">
        <f>IFERROR(__xludf.DUMMYFUNCTION("""COMPUTED_VALUE"""),0.06545298086637123)</f>
        <v>0.06545298087</v>
      </c>
    </row>
    <row r="42">
      <c r="A42" s="9">
        <v>44744.666666666664</v>
      </c>
      <c r="B42" s="10">
        <v>257.92</v>
      </c>
      <c r="C42" s="10">
        <v>255.83395</v>
      </c>
      <c r="D42" s="10">
        <v>0.00815392171367415</v>
      </c>
      <c r="E42" s="7">
        <f t="shared" si="1"/>
        <v>0.039670684</v>
      </c>
      <c r="F42" s="7"/>
      <c r="G42" s="4">
        <f>IFERROR(__xludf.DUMMYFUNCTION("""COMPUTED_VALUE"""),44754.958333333336)</f>
        <v>44754.95833</v>
      </c>
      <c r="H42" s="2">
        <f>IFERROR(__xludf.DUMMYFUNCTION("""COMPUTED_VALUE"""),0.10225151335650352)</f>
        <v>0.1022515134</v>
      </c>
    </row>
    <row r="43">
      <c r="A43" s="9">
        <v>44744.708333333336</v>
      </c>
      <c r="B43" s="10">
        <v>261.74</v>
      </c>
      <c r="C43" s="10">
        <v>255.81049</v>
      </c>
      <c r="D43" s="10">
        <v>0.0231793074631146</v>
      </c>
      <c r="E43" s="7">
        <f t="shared" si="1"/>
        <v>0.03898511743</v>
      </c>
      <c r="F43" s="7"/>
      <c r="G43" s="4">
        <f>IFERROR(__xludf.DUMMYFUNCTION("""COMPUTED_VALUE"""),44752.958333333336)</f>
        <v>44752.95833</v>
      </c>
      <c r="H43" s="2">
        <f>IFERROR(__xludf.DUMMYFUNCTION("""COMPUTED_VALUE"""),0.04497138617194208)</f>
        <v>0.04497138617</v>
      </c>
    </row>
    <row r="44">
      <c r="A44" s="9">
        <v>44744.75</v>
      </c>
      <c r="B44" s="10">
        <v>261.29</v>
      </c>
      <c r="C44" s="10">
        <v>256.01692</v>
      </c>
      <c r="D44" s="10">
        <v>0.0205966074429767</v>
      </c>
      <c r="E44" s="7">
        <f t="shared" si="1"/>
        <v>0.03760152591</v>
      </c>
      <c r="F44" s="7"/>
      <c r="G44" s="4">
        <f>IFERROR(__xludf.DUMMYFUNCTION("""COMPUTED_VALUE"""),44753.958333333336)</f>
        <v>44753.95833</v>
      </c>
      <c r="H44" s="2">
        <f>IFERROR(__xludf.DUMMYFUNCTION("""COMPUTED_VALUE"""),0.06293106623175747)</f>
        <v>0.06293106623</v>
      </c>
    </row>
    <row r="45">
      <c r="A45" s="9">
        <v>44744.791666666664</v>
      </c>
      <c r="B45" s="10">
        <v>262.79</v>
      </c>
      <c r="C45" s="10">
        <v>256.91611</v>
      </c>
      <c r="D45" s="10">
        <v>0.0228630660802081</v>
      </c>
      <c r="E45" s="7">
        <f t="shared" si="1"/>
        <v>0.03680623426</v>
      </c>
      <c r="F45" s="7"/>
      <c r="G45" s="4">
        <f>IFERROR(__xludf.DUMMYFUNCTION("""COMPUTED_VALUE"""),44754.958333333336)</f>
        <v>44754.95833</v>
      </c>
      <c r="H45" s="2">
        <f>IFERROR(__xludf.DUMMYFUNCTION("""COMPUTED_VALUE"""),0.0905738342738932)</f>
        <v>0.09057383427</v>
      </c>
    </row>
    <row r="46">
      <c r="A46" s="9">
        <v>44744.833333333336</v>
      </c>
      <c r="B46" s="10">
        <v>265.62</v>
      </c>
      <c r="C46" s="10">
        <v>257.05124</v>
      </c>
      <c r="D46" s="10">
        <v>0.0333348323859476</v>
      </c>
      <c r="E46" s="7">
        <f t="shared" si="1"/>
        <v>0.0377793583</v>
      </c>
      <c r="F46" s="7"/>
      <c r="G46" s="4">
        <f>IFERROR(__xludf.DUMMYFUNCTION("""COMPUTED_VALUE"""),44755.958333333336)</f>
        <v>44755.95833</v>
      </c>
      <c r="H46" s="2">
        <f>IFERROR(__xludf.DUMMYFUNCTION("""COMPUTED_VALUE"""),0.11212699688930217)</f>
        <v>0.1121269969</v>
      </c>
    </row>
    <row r="47">
      <c r="A47" s="9">
        <v>44744.875</v>
      </c>
      <c r="B47" s="10">
        <v>262.07</v>
      </c>
      <c r="C47" s="10">
        <v>255.82574</v>
      </c>
      <c r="D47" s="10">
        <v>0.024408255400727</v>
      </c>
      <c r="E47" s="7">
        <f t="shared" si="1"/>
        <v>0.03813631162</v>
      </c>
      <c r="F47" s="7"/>
      <c r="G47" s="4">
        <f>IFERROR(__xludf.DUMMYFUNCTION("""COMPUTED_VALUE"""),44753.958333333336)</f>
        <v>44753.95833</v>
      </c>
      <c r="H47" s="2">
        <f>IFERROR(__xludf.DUMMYFUNCTION("""COMPUTED_VALUE"""),0.046273634751790915)</f>
        <v>0.04627363475</v>
      </c>
    </row>
    <row r="48">
      <c r="A48" s="9">
        <v>44744.916666666664</v>
      </c>
      <c r="B48" s="10">
        <v>258.75</v>
      </c>
      <c r="C48" s="10">
        <v>255.08756</v>
      </c>
      <c r="D48" s="10">
        <v>0.0143575798051461</v>
      </c>
      <c r="E48" s="7">
        <f t="shared" si="1"/>
        <v>0.03827215117</v>
      </c>
      <c r="F48" s="7"/>
      <c r="G48" s="4">
        <f>IFERROR(__xludf.DUMMYFUNCTION("""COMPUTED_VALUE"""),44754.958333333336)</f>
        <v>44754.95833</v>
      </c>
      <c r="H48" s="2">
        <f>IFERROR(__xludf.DUMMYFUNCTION("""COMPUTED_VALUE"""),0.07358107302063875)</f>
        <v>0.07358107302</v>
      </c>
    </row>
    <row r="49">
      <c r="A49" s="9">
        <v>44744.958333333336</v>
      </c>
      <c r="B49" s="10">
        <v>263.34</v>
      </c>
      <c r="C49" s="10">
        <v>254.93559</v>
      </c>
      <c r="D49" s="10">
        <v>0.0329667976134677</v>
      </c>
      <c r="E49" s="7">
        <f t="shared" si="1"/>
        <v>0.03924274573</v>
      </c>
      <c r="F49" s="7"/>
      <c r="G49" s="4">
        <f>IFERROR(__xludf.DUMMYFUNCTION("""COMPUTED_VALUE"""),44755.958333333336)</f>
        <v>44755.95833</v>
      </c>
      <c r="H49" s="2">
        <f>IFERROR(__xludf.DUMMYFUNCTION("""COMPUTED_VALUE"""),0.12040492993190992)</f>
        <v>0.1204049299</v>
      </c>
    </row>
    <row r="50">
      <c r="A50" s="9">
        <v>44745.0</v>
      </c>
      <c r="B50" s="10">
        <v>270.18</v>
      </c>
      <c r="C50" s="10">
        <v>255.03599</v>
      </c>
      <c r="D50" s="10">
        <v>0.0593798937945974</v>
      </c>
      <c r="E50" s="7">
        <f t="shared" si="1"/>
        <v>0.04120951135</v>
      </c>
      <c r="F50" s="7"/>
      <c r="G50" s="4">
        <f>IFERROR(__xludf.DUMMYFUNCTION("""COMPUTED_VALUE"""),44756.958333333336)</f>
        <v>44756.95833</v>
      </c>
      <c r="H50" s="2">
        <f>IFERROR(__xludf.DUMMYFUNCTION("""COMPUTED_VALUE"""),0.13781599691032478)</f>
        <v>0.1378159969</v>
      </c>
    </row>
    <row r="51">
      <c r="A51" s="9">
        <v>44745.041666666664</v>
      </c>
      <c r="B51" s="10">
        <v>272.92</v>
      </c>
      <c r="C51" s="10">
        <v>254.49779</v>
      </c>
      <c r="D51" s="10">
        <v>0.0723865224920028</v>
      </c>
      <c r="E51" s="7">
        <f t="shared" si="1"/>
        <v>0.04373039455</v>
      </c>
      <c r="F51" s="7"/>
      <c r="G51" s="4">
        <f>IFERROR(__xludf.DUMMYFUNCTION("""COMPUTED_VALUE"""),44754.958333333336)</f>
        <v>44754.95833</v>
      </c>
      <c r="H51" s="2">
        <f>IFERROR(__xludf.DUMMYFUNCTION("""COMPUTED_VALUE"""),0.03428894436761995)</f>
        <v>0.03428894437</v>
      </c>
    </row>
    <row r="52">
      <c r="A52" s="9">
        <v>44745.083333333336</v>
      </c>
      <c r="B52" s="10">
        <v>268.64</v>
      </c>
      <c r="C52" s="10">
        <v>252.52191</v>
      </c>
      <c r="D52" s="10">
        <v>0.0638284812593093</v>
      </c>
      <c r="E52" s="7">
        <f t="shared" si="1"/>
        <v>0.04361517748</v>
      </c>
      <c r="F52" s="7"/>
      <c r="G52" s="4">
        <f>IFERROR(__xludf.DUMMYFUNCTION("""COMPUTED_VALUE"""),44755.958333333336)</f>
        <v>44755.95833</v>
      </c>
      <c r="H52" s="2">
        <f>IFERROR(__xludf.DUMMYFUNCTION("""COMPUTED_VALUE"""),0.08151209057388654)</f>
        <v>0.08151209057</v>
      </c>
    </row>
    <row r="53">
      <c r="A53" s="9">
        <v>44745.125</v>
      </c>
      <c r="B53" s="10">
        <v>260.79</v>
      </c>
      <c r="C53" s="10">
        <v>248.24852</v>
      </c>
      <c r="D53" s="10">
        <v>0.0505198580841489</v>
      </c>
      <c r="E53" s="7">
        <f t="shared" si="1"/>
        <v>0.04134023353</v>
      </c>
      <c r="F53" s="7"/>
      <c r="G53" s="4">
        <f>IFERROR(__xludf.DUMMYFUNCTION("""COMPUTED_VALUE"""),44756.958333333336)</f>
        <v>44756.95833</v>
      </c>
      <c r="H53" s="2">
        <f>IFERROR(__xludf.DUMMYFUNCTION("""COMPUTED_VALUE"""),0.08490750880187914)</f>
        <v>0.0849075088</v>
      </c>
    </row>
    <row r="54">
      <c r="A54" s="9">
        <v>44745.166666666664</v>
      </c>
      <c r="B54" s="10">
        <v>254.79</v>
      </c>
      <c r="C54" s="10">
        <v>244.37251</v>
      </c>
      <c r="D54" s="10">
        <v>0.0426295494530051</v>
      </c>
      <c r="E54" s="7">
        <f t="shared" si="1"/>
        <v>0.03847501446</v>
      </c>
      <c r="F54" s="7"/>
      <c r="G54" s="4">
        <f>IFERROR(__xludf.DUMMYFUNCTION("""COMPUTED_VALUE"""),44757.958333333336)</f>
        <v>44757.95833</v>
      </c>
      <c r="H54" s="2">
        <f>IFERROR(__xludf.DUMMYFUNCTION("""COMPUTED_VALUE"""),0.06384731317236379)</f>
        <v>0.06384731317</v>
      </c>
    </row>
    <row r="55">
      <c r="A55" s="9">
        <v>44745.208333333336</v>
      </c>
      <c r="B55" s="10">
        <v>246.67</v>
      </c>
      <c r="C55" s="10">
        <v>242.04127</v>
      </c>
      <c r="D55" s="10">
        <v>0.0191237221652323</v>
      </c>
      <c r="E55" s="7">
        <f t="shared" si="1"/>
        <v>0.03503110734</v>
      </c>
      <c r="F55" s="7"/>
      <c r="G55" s="4">
        <f>IFERROR(__xludf.DUMMYFUNCTION("""COMPUTED_VALUE"""),44755.958333333336)</f>
        <v>44755.95833</v>
      </c>
      <c r="H55" s="2">
        <f>IFERROR(__xludf.DUMMYFUNCTION("""COMPUTED_VALUE"""),0.057235251636234)</f>
        <v>0.05723525164</v>
      </c>
    </row>
    <row r="56">
      <c r="A56" s="9">
        <v>44745.25</v>
      </c>
      <c r="B56" s="10">
        <v>239.62</v>
      </c>
      <c r="C56" s="10">
        <v>240.00388</v>
      </c>
      <c r="D56" s="10">
        <v>0.00159947414183472</v>
      </c>
      <c r="E56" s="7">
        <f t="shared" si="1"/>
        <v>0.0313168116</v>
      </c>
      <c r="F56" s="7"/>
      <c r="G56" s="4">
        <f>IFERROR(__xludf.DUMMYFUNCTION("""COMPUTED_VALUE"""),44756.958333333336)</f>
        <v>44756.95833</v>
      </c>
      <c r="H56" s="2">
        <f>IFERROR(__xludf.DUMMYFUNCTION("""COMPUTED_VALUE"""),0.07508757324064241)</f>
        <v>0.07508757324</v>
      </c>
    </row>
    <row r="57">
      <c r="A57" s="9">
        <v>44745.291666666664</v>
      </c>
      <c r="B57" s="10">
        <v>235.91</v>
      </c>
      <c r="C57" s="10">
        <v>238.46694</v>
      </c>
      <c r="D57" s="10">
        <v>0.0107224087330512</v>
      </c>
      <c r="E57" s="7">
        <f t="shared" si="1"/>
        <v>0.02804119079</v>
      </c>
      <c r="F57" s="7"/>
      <c r="G57" s="4">
        <f>IFERROR(__xludf.DUMMYFUNCTION("""COMPUTED_VALUE"""),44757.958333333336)</f>
        <v>44757.95833</v>
      </c>
      <c r="H57" s="2">
        <f>IFERROR(__xludf.DUMMYFUNCTION("""COMPUTED_VALUE"""),0.061447142604512665)</f>
        <v>0.0614471426</v>
      </c>
    </row>
    <row r="58">
      <c r="A58" s="9">
        <v>44745.333333333336</v>
      </c>
      <c r="B58" s="10">
        <v>237.51</v>
      </c>
      <c r="C58" s="10">
        <v>237.9525</v>
      </c>
      <c r="D58" s="10">
        <v>0.00185961483909601</v>
      </c>
      <c r="E58" s="7">
        <f t="shared" si="1"/>
        <v>0.02595789737</v>
      </c>
      <c r="F58" s="7"/>
      <c r="G58" s="4">
        <f>IFERROR(__xludf.DUMMYFUNCTION("""COMPUTED_VALUE"""),44758.958333333336)</f>
        <v>44758.95833</v>
      </c>
      <c r="H58" s="2">
        <f>IFERROR(__xludf.DUMMYFUNCTION("""COMPUTED_VALUE"""),0.06106595782995741)</f>
        <v>0.06106595783</v>
      </c>
    </row>
    <row r="59">
      <c r="A59" s="9">
        <v>44745.375</v>
      </c>
      <c r="B59" s="10">
        <v>239.96</v>
      </c>
      <c r="C59" s="10">
        <v>238.83607</v>
      </c>
      <c r="D59" s="10">
        <v>0.00470586373322924</v>
      </c>
      <c r="E59" s="7">
        <f t="shared" si="1"/>
        <v>0.02424709487</v>
      </c>
      <c r="F59" s="7"/>
      <c r="G59" s="4">
        <f>IFERROR(__xludf.DUMMYFUNCTION("""COMPUTED_VALUE"""),44756.958333333336)</f>
        <v>44756.95833</v>
      </c>
      <c r="H59" s="2">
        <f>IFERROR(__xludf.DUMMYFUNCTION("""COMPUTED_VALUE"""),0.030645688746576347)</f>
        <v>0.03064568875</v>
      </c>
    </row>
    <row r="60">
      <c r="A60" s="9">
        <v>44745.416666666664</v>
      </c>
      <c r="B60" s="10">
        <v>236.28</v>
      </c>
      <c r="C60" s="10">
        <v>240.81554</v>
      </c>
      <c r="D60" s="10">
        <v>0.0188340835479304</v>
      </c>
      <c r="E60" s="7">
        <f t="shared" si="1"/>
        <v>0.02447364845</v>
      </c>
      <c r="F60" s="7"/>
      <c r="G60" s="4">
        <f>IFERROR(__xludf.DUMMYFUNCTION("""COMPUTED_VALUE"""),44757.958333333336)</f>
        <v>44757.95833</v>
      </c>
      <c r="H60" s="2">
        <f>IFERROR(__xludf.DUMMYFUNCTION("""COMPUTED_VALUE"""),0.04179262711800486)</f>
        <v>0.04179262712</v>
      </c>
    </row>
    <row r="61">
      <c r="A61" s="9">
        <v>44745.458333333336</v>
      </c>
      <c r="B61" s="10">
        <v>235.81</v>
      </c>
      <c r="C61" s="10">
        <v>244.24849</v>
      </c>
      <c r="D61" s="10">
        <v>0.0345487908645822</v>
      </c>
      <c r="E61" s="7">
        <f t="shared" si="1"/>
        <v>0.02506946228</v>
      </c>
      <c r="F61" s="7"/>
      <c r="G61" s="4">
        <f>IFERROR(__xludf.DUMMYFUNCTION("""COMPUTED_VALUE"""),44758.958333333336)</f>
        <v>44758.95833</v>
      </c>
      <c r="H61" s="2">
        <f>IFERROR(__xludf.DUMMYFUNCTION("""COMPUTED_VALUE"""),0.04878489851003093)</f>
        <v>0.04878489851</v>
      </c>
    </row>
    <row r="62">
      <c r="A62" s="9">
        <v>44745.5</v>
      </c>
      <c r="B62" s="10">
        <v>240.16</v>
      </c>
      <c r="C62" s="10">
        <v>246.86821</v>
      </c>
      <c r="D62" s="10">
        <v>0.0271732435699193</v>
      </c>
      <c r="E62" s="7">
        <f t="shared" si="1"/>
        <v>0.02591572684</v>
      </c>
      <c r="F62" s="7"/>
      <c r="G62" s="4">
        <f>IFERROR(__xludf.DUMMYFUNCTION("""COMPUTED_VALUE"""),44759.958333333336)</f>
        <v>44759.95833</v>
      </c>
      <c r="H62" s="2">
        <f>IFERROR(__xludf.DUMMYFUNCTION("""COMPUTED_VALUE"""),0.07677954944070794)</f>
        <v>0.07677954944</v>
      </c>
    </row>
    <row r="63">
      <c r="A63" s="9">
        <v>44745.541666666664</v>
      </c>
      <c r="B63" s="10">
        <v>243.01</v>
      </c>
      <c r="C63" s="10">
        <v>249.36855</v>
      </c>
      <c r="D63" s="10">
        <v>0.0254986043749302</v>
      </c>
      <c r="E63" s="7">
        <f t="shared" si="1"/>
        <v>0.02650633297</v>
      </c>
      <c r="F63" s="7"/>
      <c r="G63" s="4">
        <f>IFERROR(__xludf.DUMMYFUNCTION("""COMPUTED_VALUE"""),44757.958333333336)</f>
        <v>44757.95833</v>
      </c>
      <c r="H63" s="2">
        <f>IFERROR(__xludf.DUMMYFUNCTION("""COMPUTED_VALUE"""),0.033692365325484266)</f>
        <v>0.03369236533</v>
      </c>
    </row>
    <row r="64">
      <c r="A64" s="9">
        <v>44745.583333333336</v>
      </c>
      <c r="B64" s="10">
        <v>246.77</v>
      </c>
      <c r="C64" s="10">
        <v>250.6546</v>
      </c>
      <c r="D64" s="10">
        <v>0.0154978205067849</v>
      </c>
      <c r="E64" s="7">
        <f t="shared" si="1"/>
        <v>0.02668143455</v>
      </c>
      <c r="F64" s="7"/>
      <c r="G64" s="4">
        <f>IFERROR(__xludf.DUMMYFUNCTION("""COMPUTED_VALUE"""),44758.958333333336)</f>
        <v>44758.95833</v>
      </c>
      <c r="H64" s="2">
        <f>IFERROR(__xludf.DUMMYFUNCTION("""COMPUTED_VALUE"""),0.04563380739232987)</f>
        <v>0.04563380739</v>
      </c>
    </row>
    <row r="65">
      <c r="A65" s="9">
        <v>44745.625</v>
      </c>
      <c r="B65" s="10">
        <v>239.07</v>
      </c>
      <c r="C65" s="10">
        <v>251.15155</v>
      </c>
      <c r="D65" s="10">
        <v>0.0481046204970663</v>
      </c>
      <c r="E65" s="7">
        <f t="shared" si="1"/>
        <v>0.02817803833</v>
      </c>
      <c r="F65" s="7"/>
      <c r="G65" s="4">
        <f>IFERROR(__xludf.DUMMYFUNCTION("""COMPUTED_VALUE"""),44759.958333333336)</f>
        <v>44759.95833</v>
      </c>
      <c r="H65" s="2">
        <f>IFERROR(__xludf.DUMMYFUNCTION("""COMPUTED_VALUE"""),0.07657210773043588)</f>
        <v>0.07657210773</v>
      </c>
    </row>
    <row r="66">
      <c r="A66" s="9">
        <v>44745.666666666664</v>
      </c>
      <c r="B66" s="10">
        <v>238.38</v>
      </c>
      <c r="C66" s="10">
        <v>250.78421</v>
      </c>
      <c r="D66" s="10">
        <v>0.0494616866029962</v>
      </c>
      <c r="E66" s="7">
        <f t="shared" si="1"/>
        <v>0.0298991952</v>
      </c>
      <c r="F66" s="7"/>
      <c r="G66" s="4">
        <f>IFERROR(__xludf.DUMMYFUNCTION("""COMPUTED_VALUE"""),44760.958333333336)</f>
        <v>44760.95833</v>
      </c>
      <c r="H66" s="2">
        <f>IFERROR(__xludf.DUMMYFUNCTION("""COMPUTED_VALUE"""),0.1522110907438646)</f>
        <v>0.1522110907</v>
      </c>
    </row>
    <row r="67">
      <c r="A67" s="9">
        <v>44745.708333333336</v>
      </c>
      <c r="B67" s="10">
        <v>240.68</v>
      </c>
      <c r="C67" s="10">
        <v>250.68833</v>
      </c>
      <c r="D67" s="10">
        <v>0.0399233981095171</v>
      </c>
      <c r="E67" s="7">
        <f t="shared" si="1"/>
        <v>0.03059686565</v>
      </c>
      <c r="F67" s="7"/>
      <c r="G67" s="4">
        <f>IFERROR(__xludf.DUMMYFUNCTION("""COMPUTED_VALUE"""),44758.958333333336)</f>
        <v>44758.95833</v>
      </c>
      <c r="H67" s="2">
        <f>IFERROR(__xludf.DUMMYFUNCTION("""COMPUTED_VALUE"""),0.03485043535059885)</f>
        <v>0.03485043535</v>
      </c>
    </row>
    <row r="68">
      <c r="A68" s="9">
        <v>44745.75</v>
      </c>
      <c r="B68" s="10">
        <v>242.35</v>
      </c>
      <c r="C68" s="10">
        <v>250.53651</v>
      </c>
      <c r="D68" s="10">
        <v>0.0326759161768478</v>
      </c>
      <c r="E68" s="7">
        <f t="shared" si="1"/>
        <v>0.03110017018</v>
      </c>
      <c r="F68" s="7"/>
      <c r="G68" s="4">
        <f>IFERROR(__xludf.DUMMYFUNCTION("""COMPUTED_VALUE"""),44759.958333333336)</f>
        <v>44759.95833</v>
      </c>
      <c r="H68" s="2">
        <f>IFERROR(__xludf.DUMMYFUNCTION("""COMPUTED_VALUE"""),0.06347387704295876)</f>
        <v>0.06347387704</v>
      </c>
    </row>
    <row r="69">
      <c r="A69" s="9">
        <v>44745.791666666664</v>
      </c>
      <c r="B69" s="10">
        <v>244.4</v>
      </c>
      <c r="C69" s="10">
        <v>251.17859</v>
      </c>
      <c r="D69" s="10">
        <v>0.0269871329399532</v>
      </c>
      <c r="E69" s="7">
        <f t="shared" si="1"/>
        <v>0.0312720063</v>
      </c>
      <c r="F69" s="7"/>
      <c r="G69" s="4">
        <f>IFERROR(__xludf.DUMMYFUNCTION("""COMPUTED_VALUE"""),44760.958333333336)</f>
        <v>44760.95833</v>
      </c>
      <c r="H69" s="2">
        <f>IFERROR(__xludf.DUMMYFUNCTION("""COMPUTED_VALUE"""),0.1295550847958901)</f>
        <v>0.1295550848</v>
      </c>
    </row>
    <row r="70">
      <c r="A70" s="9">
        <v>44745.833333333336</v>
      </c>
      <c r="B70" s="10">
        <v>249.89</v>
      </c>
      <c r="C70" s="10">
        <v>251.14967</v>
      </c>
      <c r="D70" s="10">
        <v>0.00501561479256572</v>
      </c>
      <c r="E70" s="7">
        <f t="shared" si="1"/>
        <v>0.0300920389</v>
      </c>
      <c r="F70" s="7"/>
      <c r="G70" s="4">
        <f>IFERROR(__xludf.DUMMYFUNCTION("""COMPUTED_VALUE"""),44761.958333333336)</f>
        <v>44761.95833</v>
      </c>
      <c r="H70" s="2">
        <f>IFERROR(__xludf.DUMMYFUNCTION("""COMPUTED_VALUE"""),0.10532914155646157)</f>
        <v>0.1053291416</v>
      </c>
    </row>
    <row r="71">
      <c r="A71" s="9">
        <v>44745.875</v>
      </c>
      <c r="B71" s="10">
        <v>252.64</v>
      </c>
      <c r="C71" s="10">
        <v>250.238</v>
      </c>
      <c r="D71" s="10">
        <v>0.00959886188348686</v>
      </c>
      <c r="E71" s="7">
        <f t="shared" si="1"/>
        <v>0.02947498083</v>
      </c>
      <c r="F71" s="7"/>
      <c r="G71" s="4">
        <f>IFERROR(__xludf.DUMMYFUNCTION("""COMPUTED_VALUE"""),44759.958333333336)</f>
        <v>44759.95833</v>
      </c>
      <c r="H71" s="2">
        <f>IFERROR(__xludf.DUMMYFUNCTION("""COMPUTED_VALUE"""),0.05767414870133546)</f>
        <v>0.0576741487</v>
      </c>
    </row>
    <row r="72">
      <c r="A72" s="9">
        <v>44745.916666666664</v>
      </c>
      <c r="B72" s="10">
        <v>249.29</v>
      </c>
      <c r="C72" s="10">
        <v>249.61945</v>
      </c>
      <c r="D72" s="10">
        <v>0.00131980901328004</v>
      </c>
      <c r="E72" s="7">
        <f t="shared" si="1"/>
        <v>0.02893174038</v>
      </c>
      <c r="F72" s="7"/>
      <c r="G72" s="4">
        <f>IFERROR(__xludf.DUMMYFUNCTION("""COMPUTED_VALUE"""),44760.958333333336)</f>
        <v>44760.95833</v>
      </c>
      <c r="H72" s="2">
        <f>IFERROR(__xludf.DUMMYFUNCTION("""COMPUTED_VALUE"""),0.1097168080784201)</f>
        <v>0.1097168081</v>
      </c>
    </row>
    <row r="73">
      <c r="A73" s="9">
        <v>44745.958333333336</v>
      </c>
      <c r="B73" s="10">
        <v>251.85</v>
      </c>
      <c r="C73" s="10">
        <v>249.96932</v>
      </c>
      <c r="D73" s="10">
        <v>0.00752364330150589</v>
      </c>
      <c r="E73" s="7">
        <f t="shared" si="1"/>
        <v>0.02787160895</v>
      </c>
      <c r="F73" s="7"/>
      <c r="G73" s="4">
        <f>IFERROR(__xludf.DUMMYFUNCTION("""COMPUTED_VALUE"""),44761.958333333336)</f>
        <v>44761.95833</v>
      </c>
      <c r="H73" s="2">
        <f>IFERROR(__xludf.DUMMYFUNCTION("""COMPUTED_VALUE"""),0.08990462333303602)</f>
        <v>0.08990462333</v>
      </c>
    </row>
    <row r="74">
      <c r="A74" s="9">
        <v>44746.0</v>
      </c>
      <c r="B74" s="10">
        <v>259.68</v>
      </c>
      <c r="C74" s="10">
        <v>253.42547</v>
      </c>
      <c r="D74" s="10">
        <v>0.0246799581746855</v>
      </c>
      <c r="E74" s="7">
        <f t="shared" si="1"/>
        <v>0.0264257783</v>
      </c>
      <c r="F74" s="7"/>
      <c r="G74" s="4">
        <f>IFERROR(__xludf.DUMMYFUNCTION("""COMPUTED_VALUE"""),44762.958333333336)</f>
        <v>44762.95833</v>
      </c>
      <c r="H74" s="2">
        <f>IFERROR(__xludf.DUMMYFUNCTION("""COMPUTED_VALUE"""),0.11338571408493893)</f>
        <v>0.1133857141</v>
      </c>
    </row>
    <row r="75">
      <c r="A75" s="9">
        <v>44746.041666666664</v>
      </c>
      <c r="B75" s="10">
        <v>266.08</v>
      </c>
      <c r="C75" s="10">
        <v>253.02592</v>
      </c>
      <c r="D75" s="10">
        <v>0.0515918685326782</v>
      </c>
      <c r="E75" s="7">
        <f t="shared" si="1"/>
        <v>0.02555933439</v>
      </c>
      <c r="F75" s="7"/>
      <c r="G75" s="4">
        <f>IFERROR(__xludf.DUMMYFUNCTION("""COMPUTED_VALUE"""),44760.958333333336)</f>
        <v>44760.95833</v>
      </c>
      <c r="H75" s="2">
        <f>IFERROR(__xludf.DUMMYFUNCTION("""COMPUTED_VALUE"""),0.06417533859158565)</f>
        <v>0.06417533859</v>
      </c>
    </row>
    <row r="76">
      <c r="A76" s="9">
        <v>44746.083333333336</v>
      </c>
      <c r="B76" s="10">
        <v>259.19</v>
      </c>
      <c r="C76" s="10">
        <v>251.28544</v>
      </c>
      <c r="D76" s="10">
        <v>0.0314564982356319</v>
      </c>
      <c r="E76" s="7">
        <f t="shared" si="1"/>
        <v>0.02421050176</v>
      </c>
      <c r="F76" s="7"/>
      <c r="G76" s="4">
        <f>IFERROR(__xludf.DUMMYFUNCTION("""COMPUTED_VALUE"""),44761.958333333336)</f>
        <v>44761.95833</v>
      </c>
      <c r="H76" s="2">
        <f>IFERROR(__xludf.DUMMYFUNCTION("""COMPUTED_VALUE"""),0.07119107826057545)</f>
        <v>0.07119107826</v>
      </c>
    </row>
    <row r="77">
      <c r="A77" s="9">
        <v>44746.125</v>
      </c>
      <c r="B77" s="10">
        <v>252.32</v>
      </c>
      <c r="C77" s="10">
        <v>247.34967</v>
      </c>
      <c r="D77" s="10">
        <v>0.0200943465984813</v>
      </c>
      <c r="E77" s="7">
        <f t="shared" si="1"/>
        <v>0.02294277212</v>
      </c>
      <c r="F77" s="7"/>
      <c r="G77" s="4">
        <f>IFERROR(__xludf.DUMMYFUNCTION("""COMPUTED_VALUE"""),44762.958333333336)</f>
        <v>44762.95833</v>
      </c>
      <c r="H77" s="2">
        <f>IFERROR(__xludf.DUMMYFUNCTION("""COMPUTED_VALUE"""),0.10589327601169803)</f>
        <v>0.105893276</v>
      </c>
    </row>
    <row r="78">
      <c r="A78" s="9">
        <v>44746.166666666664</v>
      </c>
      <c r="B78" s="10">
        <v>246.82</v>
      </c>
      <c r="C78" s="10">
        <v>243.62928</v>
      </c>
      <c r="D78" s="10">
        <v>0.0130966195852977</v>
      </c>
      <c r="E78" s="7">
        <f t="shared" si="1"/>
        <v>0.02171223337</v>
      </c>
      <c r="F78" s="7"/>
      <c r="G78" s="4">
        <f>IFERROR(__xludf.DUMMYFUNCTION("""COMPUTED_VALUE"""),44763.958333333336)</f>
        <v>44763.95833</v>
      </c>
      <c r="H78" s="2">
        <f>IFERROR(__xludf.DUMMYFUNCTION("""COMPUTED_VALUE"""),0.15015287075470482)</f>
        <v>0.1501528708</v>
      </c>
    </row>
    <row r="79">
      <c r="A79" s="9">
        <v>44746.208333333336</v>
      </c>
      <c r="B79" s="10">
        <v>239.14</v>
      </c>
      <c r="C79" s="10">
        <v>241.29929</v>
      </c>
      <c r="D79" s="10">
        <v>0.00894859657481804</v>
      </c>
      <c r="E79" s="7">
        <f t="shared" si="1"/>
        <v>0.02128826981</v>
      </c>
      <c r="F79" s="7"/>
      <c r="G79" s="4">
        <f>IFERROR(__xludf.DUMMYFUNCTION("""COMPUTED_VALUE"""),44761.958333333336)</f>
        <v>44761.95833</v>
      </c>
      <c r="H79" s="2">
        <f>IFERROR(__xludf.DUMMYFUNCTION("""COMPUTED_VALUE"""),0.04584587449926181)</f>
        <v>0.0458458745</v>
      </c>
    </row>
    <row r="80">
      <c r="A80" s="9">
        <v>44746.25</v>
      </c>
      <c r="B80" s="10">
        <v>227.05</v>
      </c>
      <c r="C80" s="10">
        <v>238.93987</v>
      </c>
      <c r="D80" s="10">
        <v>0.0497609293919846</v>
      </c>
      <c r="E80" s="7">
        <f t="shared" si="1"/>
        <v>0.02329499711</v>
      </c>
      <c r="F80" s="7"/>
      <c r="G80" s="4">
        <f>IFERROR(__xludf.DUMMYFUNCTION("""COMPUTED_VALUE"""),44762.958333333336)</f>
        <v>44762.95833</v>
      </c>
      <c r="H80" s="2">
        <f>IFERROR(__xludf.DUMMYFUNCTION("""COMPUTED_VALUE"""),0.08337570325409872)</f>
        <v>0.08337570325</v>
      </c>
    </row>
    <row r="81">
      <c r="A81" s="9">
        <v>44746.291666666664</v>
      </c>
      <c r="B81" s="10">
        <v>223.39</v>
      </c>
      <c r="C81" s="10">
        <v>236.94207</v>
      </c>
      <c r="D81" s="10">
        <v>0.057195710327001</v>
      </c>
      <c r="E81" s="7">
        <f t="shared" si="1"/>
        <v>0.02523138467</v>
      </c>
      <c r="F81" s="7"/>
      <c r="G81" s="4">
        <f>IFERROR(__xludf.DUMMYFUNCTION("""COMPUTED_VALUE"""),44763.958333333336)</f>
        <v>44763.95833</v>
      </c>
      <c r="H81" s="2">
        <f>IFERROR(__xludf.DUMMYFUNCTION("""COMPUTED_VALUE"""),0.12824085147151623)</f>
        <v>0.1282408515</v>
      </c>
    </row>
    <row r="82">
      <c r="A82" s="9">
        <v>44746.333333333336</v>
      </c>
      <c r="B82" s="10">
        <v>218.17</v>
      </c>
      <c r="C82" s="10">
        <v>236.01548</v>
      </c>
      <c r="D82" s="10">
        <v>0.0756114810774276</v>
      </c>
      <c r="E82" s="7">
        <f t="shared" si="1"/>
        <v>0.0283043791</v>
      </c>
      <c r="F82" s="7"/>
      <c r="G82" s="4">
        <f>IFERROR(__xludf.DUMMYFUNCTION("""COMPUTED_VALUE"""),44764.958333333336)</f>
        <v>44764.95833</v>
      </c>
      <c r="H82" s="2">
        <f>IFERROR(__xludf.DUMMYFUNCTION("""COMPUTED_VALUE"""),0.12779902539173796)</f>
        <v>0.1277990254</v>
      </c>
    </row>
    <row r="83">
      <c r="A83" s="9">
        <v>44746.375</v>
      </c>
      <c r="B83" s="10">
        <v>218.03</v>
      </c>
      <c r="C83" s="10">
        <v>236.77183</v>
      </c>
      <c r="D83" s="10">
        <v>0.0791556580020519</v>
      </c>
      <c r="E83" s="7">
        <f t="shared" si="1"/>
        <v>0.03140645386</v>
      </c>
      <c r="F83" s="7"/>
      <c r="G83" s="4">
        <f>IFERROR(__xludf.DUMMYFUNCTION("""COMPUTED_VALUE"""),44762.958333333336)</f>
        <v>44762.95833</v>
      </c>
      <c r="H83" s="2">
        <f>IFERROR(__xludf.DUMMYFUNCTION("""COMPUTED_VALUE"""),0.05898184062428736)</f>
        <v>0.05898184062</v>
      </c>
    </row>
    <row r="84">
      <c r="A84" s="9">
        <v>44746.416666666664</v>
      </c>
      <c r="B84" s="10">
        <v>216.14</v>
      </c>
      <c r="C84" s="10">
        <v>238.78751</v>
      </c>
      <c r="D84" s="10">
        <v>0.094843779727005</v>
      </c>
      <c r="E84" s="7">
        <f t="shared" si="1"/>
        <v>0.03457352454</v>
      </c>
      <c r="F84" s="7"/>
      <c r="G84" s="4">
        <f>IFERROR(__xludf.DUMMYFUNCTION("""COMPUTED_VALUE"""),44763.958333333336)</f>
        <v>44763.95833</v>
      </c>
      <c r="H84" s="2">
        <f>IFERROR(__xludf.DUMMYFUNCTION("""COMPUTED_VALUE"""),0.11304209984841475)</f>
        <v>0.1130420998</v>
      </c>
    </row>
    <row r="85">
      <c r="A85" s="9">
        <v>44746.458333333336</v>
      </c>
      <c r="B85" s="10">
        <v>222.63</v>
      </c>
      <c r="C85" s="10">
        <v>242.52753</v>
      </c>
      <c r="D85" s="10">
        <v>0.0820423561811725</v>
      </c>
      <c r="E85" s="7">
        <f t="shared" si="1"/>
        <v>0.03655242309</v>
      </c>
      <c r="F85" s="7"/>
      <c r="G85" s="4">
        <f>IFERROR(__xludf.DUMMYFUNCTION("""COMPUTED_VALUE"""),44764.958333333336)</f>
        <v>44764.95833</v>
      </c>
      <c r="H85" s="2">
        <f>IFERROR(__xludf.DUMMYFUNCTION("""COMPUTED_VALUE"""),0.12259352236196276)</f>
        <v>0.1225935224</v>
      </c>
    </row>
    <row r="86">
      <c r="A86" s="9">
        <v>44746.5</v>
      </c>
      <c r="B86" s="10">
        <v>227.75</v>
      </c>
      <c r="C86" s="10">
        <v>245.68287</v>
      </c>
      <c r="D86" s="10">
        <v>0.0729919428245038</v>
      </c>
      <c r="E86" s="7">
        <f t="shared" si="1"/>
        <v>0.03846153556</v>
      </c>
      <c r="F86" s="7"/>
      <c r="G86" s="4">
        <f>IFERROR(__xludf.DUMMYFUNCTION("""COMPUTED_VALUE"""),44765.958333333336)</f>
        <v>44765.95833</v>
      </c>
      <c r="H86" s="2">
        <f>IFERROR(__xludf.DUMMYFUNCTION("""COMPUTED_VALUE"""),0.12434198708799517)</f>
        <v>0.1243419871</v>
      </c>
    </row>
    <row r="87">
      <c r="A87" s="9">
        <v>44746.541666666664</v>
      </c>
      <c r="B87" s="10">
        <v>222.29</v>
      </c>
      <c r="C87" s="10">
        <v>248.6426</v>
      </c>
      <c r="D87" s="10">
        <v>0.105985860829962</v>
      </c>
      <c r="E87" s="7">
        <f t="shared" si="1"/>
        <v>0.04181517125</v>
      </c>
      <c r="F87" s="7"/>
      <c r="G87" s="4">
        <f>IFERROR(__xludf.DUMMYFUNCTION("""COMPUTED_VALUE"""),44763.958333333336)</f>
        <v>44763.95833</v>
      </c>
      <c r="H87" s="2">
        <f>IFERROR(__xludf.DUMMYFUNCTION("""COMPUTED_VALUE"""),0.0569645756149563)</f>
        <v>0.05696457561</v>
      </c>
    </row>
    <row r="88">
      <c r="A88" s="9">
        <v>44746.583333333336</v>
      </c>
      <c r="B88" s="10">
        <v>217.72</v>
      </c>
      <c r="C88" s="10">
        <v>250.41331</v>
      </c>
      <c r="D88" s="10">
        <v>0.130557397288506</v>
      </c>
      <c r="E88" s="7">
        <f t="shared" si="1"/>
        <v>0.04660932028</v>
      </c>
      <c r="F88" s="7"/>
      <c r="G88" s="4">
        <f>IFERROR(__xludf.DUMMYFUNCTION("""COMPUTED_VALUE"""),44764.958333333336)</f>
        <v>44764.95833</v>
      </c>
      <c r="H88" s="2">
        <f>IFERROR(__xludf.DUMMYFUNCTION("""COMPUTED_VALUE"""),0.08430675492208345)</f>
        <v>0.08430675492</v>
      </c>
    </row>
    <row r="89">
      <c r="A89" s="9">
        <v>44746.625</v>
      </c>
      <c r="B89" s="10">
        <v>215.36</v>
      </c>
      <c r="C89" s="10">
        <v>251.17972</v>
      </c>
      <c r="D89" s="10">
        <v>0.142605939683347</v>
      </c>
      <c r="E89" s="7">
        <f t="shared" si="1"/>
        <v>0.05054687524</v>
      </c>
      <c r="F89" s="7"/>
      <c r="G89" s="4">
        <f>IFERROR(__xludf.DUMMYFUNCTION("""COMPUTED_VALUE"""),44765.958333333336)</f>
        <v>44765.95833</v>
      </c>
      <c r="H89" s="2">
        <f>IFERROR(__xludf.DUMMYFUNCTION("""COMPUTED_VALUE"""),0.0986025771256)</f>
        <v>0.09860257713</v>
      </c>
    </row>
    <row r="90">
      <c r="A90" s="9">
        <v>44746.666666666664</v>
      </c>
      <c r="B90" s="10">
        <v>221.82</v>
      </c>
      <c r="C90" s="10">
        <v>251.00545</v>
      </c>
      <c r="D90" s="10">
        <v>0.116274168548929</v>
      </c>
      <c r="E90" s="7">
        <f t="shared" si="1"/>
        <v>0.05333072866</v>
      </c>
      <c r="F90" s="7"/>
      <c r="G90" s="4">
        <f>IFERROR(__xludf.DUMMYFUNCTION("""COMPUTED_VALUE"""),44766.958333333336)</f>
        <v>44766.95833</v>
      </c>
      <c r="H90" s="2">
        <f>IFERROR(__xludf.DUMMYFUNCTION("""COMPUTED_VALUE"""),0.12210883560661999)</f>
        <v>0.1221088356</v>
      </c>
    </row>
    <row r="91">
      <c r="A91" s="9">
        <v>44746.708333333336</v>
      </c>
      <c r="B91" s="10">
        <v>231.89</v>
      </c>
      <c r="C91" s="10">
        <v>250.92987</v>
      </c>
      <c r="D91" s="10">
        <v>0.0758772560636165</v>
      </c>
      <c r="E91" s="7">
        <f t="shared" si="1"/>
        <v>0.05482880607</v>
      </c>
      <c r="F91" s="7"/>
      <c r="G91" s="4">
        <f>IFERROR(__xludf.DUMMYFUNCTION("""COMPUTED_VALUE"""),44764.958333333336)</f>
        <v>44764.95833</v>
      </c>
      <c r="H91" s="2">
        <f>IFERROR(__xludf.DUMMYFUNCTION("""COMPUTED_VALUE"""),0.05471471366796482)</f>
        <v>0.05471471367</v>
      </c>
    </row>
    <row r="92">
      <c r="A92" s="9">
        <v>44746.75</v>
      </c>
      <c r="B92" s="10">
        <v>236.76</v>
      </c>
      <c r="C92" s="10">
        <v>250.80493</v>
      </c>
      <c r="D92" s="10">
        <v>0.0559994175553089</v>
      </c>
      <c r="E92" s="7">
        <f t="shared" si="1"/>
        <v>0.05580061863</v>
      </c>
      <c r="F92" s="7"/>
      <c r="G92" s="4">
        <f>IFERROR(__xludf.DUMMYFUNCTION("""COMPUTED_VALUE"""),44765.958333333336)</f>
        <v>44765.95833</v>
      </c>
      <c r="H92" s="2">
        <f>IFERROR(__xludf.DUMMYFUNCTION("""COMPUTED_VALUE"""),0.08250334551604498)</f>
        <v>0.08250334552</v>
      </c>
    </row>
    <row r="93">
      <c r="A93" s="9">
        <v>44746.791666666664</v>
      </c>
      <c r="B93" s="10">
        <v>240.53</v>
      </c>
      <c r="C93" s="10">
        <v>251.52012</v>
      </c>
      <c r="D93" s="10">
        <v>0.0436947946748752</v>
      </c>
      <c r="E93" s="7">
        <f t="shared" si="1"/>
        <v>0.0564967712</v>
      </c>
      <c r="F93" s="7"/>
      <c r="G93" s="4">
        <f>IFERROR(__xludf.DUMMYFUNCTION("""COMPUTED_VALUE"""),44766.958333333336)</f>
        <v>44766.95833</v>
      </c>
      <c r="H93" s="2">
        <f>IFERROR(__xludf.DUMMYFUNCTION("""COMPUTED_VALUE"""),0.11603697540435726)</f>
        <v>0.1160369754</v>
      </c>
    </row>
    <row r="94">
      <c r="A94" s="9">
        <v>44746.833333333336</v>
      </c>
      <c r="B94" s="10">
        <v>242.46</v>
      </c>
      <c r="C94" s="10">
        <v>251.4665</v>
      </c>
      <c r="D94" s="10">
        <v>0.0358159039076775</v>
      </c>
      <c r="E94" s="7">
        <f t="shared" si="1"/>
        <v>0.05778011658</v>
      </c>
      <c r="F94" s="7"/>
      <c r="G94" s="4">
        <f>IFERROR(__xludf.DUMMYFUNCTION("""COMPUTED_VALUE"""),44767.958333333336)</f>
        <v>44767.95833</v>
      </c>
      <c r="H94" s="2">
        <f>IFERROR(__xludf.DUMMYFUNCTION("""COMPUTED_VALUE"""),0.17941181926653008)</f>
        <v>0.1794118193</v>
      </c>
    </row>
    <row r="95">
      <c r="A95" s="9">
        <v>44746.875</v>
      </c>
      <c r="B95" s="10">
        <v>244.88</v>
      </c>
      <c r="C95" s="10">
        <v>250.58181</v>
      </c>
      <c r="D95" s="10">
        <v>0.0227542853170387</v>
      </c>
      <c r="E95" s="7">
        <f t="shared" si="1"/>
        <v>0.05832825923</v>
      </c>
      <c r="F95" s="7"/>
      <c r="G95" s="4">
        <f>IFERROR(__xludf.DUMMYFUNCTION("""COMPUTED_VALUE"""),44765.958333333336)</f>
        <v>44765.95833</v>
      </c>
      <c r="H95" s="2">
        <f>IFERROR(__xludf.DUMMYFUNCTION("""COMPUTED_VALUE"""),0.04920845634069256)</f>
        <v>0.04920845634</v>
      </c>
    </row>
    <row r="96">
      <c r="A96" s="9">
        <v>44746.916666666664</v>
      </c>
      <c r="B96" s="10">
        <v>243.02</v>
      </c>
      <c r="C96" s="10">
        <v>249.8647</v>
      </c>
      <c r="D96" s="10">
        <v>0.0273936254300827</v>
      </c>
      <c r="E96" s="7">
        <f t="shared" si="1"/>
        <v>0.05941466824</v>
      </c>
      <c r="F96" s="7"/>
      <c r="G96" s="4">
        <f>IFERROR(__xludf.DUMMYFUNCTION("""COMPUTED_VALUE"""),44766.958333333336)</f>
        <v>44766.95833</v>
      </c>
      <c r="H96" s="2">
        <f>IFERROR(__xludf.DUMMYFUNCTION("""COMPUTED_VALUE"""),0.09098758854780979)</f>
        <v>0.09098758855</v>
      </c>
    </row>
    <row r="97">
      <c r="A97" s="9">
        <v>44746.958333333336</v>
      </c>
      <c r="B97" s="10">
        <v>249.15</v>
      </c>
      <c r="C97" s="10">
        <v>250.1603</v>
      </c>
      <c r="D97" s="10">
        <v>0.00403861044298396</v>
      </c>
      <c r="E97" s="7">
        <f t="shared" si="1"/>
        <v>0.05926945854</v>
      </c>
      <c r="F97" s="7"/>
      <c r="G97" s="4">
        <f>IFERROR(__xludf.DUMMYFUNCTION("""COMPUTED_VALUE"""),44767.958333333336)</f>
        <v>44767.95833</v>
      </c>
      <c r="H97" s="2">
        <f>IFERROR(__xludf.DUMMYFUNCTION("""COMPUTED_VALUE"""),0.1639600694259404)</f>
        <v>0.1639600694</v>
      </c>
    </row>
    <row r="98">
      <c r="A98" s="9">
        <v>44744.0</v>
      </c>
      <c r="B98" s="10">
        <v>267.97</v>
      </c>
      <c r="C98" s="10">
        <v>260.66673</v>
      </c>
      <c r="D98" s="10">
        <v>0.0280176530391893</v>
      </c>
      <c r="E98" s="7">
        <f t="shared" si="1"/>
        <v>0.05940852916</v>
      </c>
      <c r="F98" s="7"/>
      <c r="G98" s="4">
        <f>IFERROR(__xludf.DUMMYFUNCTION("""COMPUTED_VALUE"""),44768.958333333336)</f>
        <v>44768.95833</v>
      </c>
      <c r="H98" s="2">
        <f>IFERROR(__xludf.DUMMYFUNCTION("""COMPUTED_VALUE"""),0.11002355398225801)</f>
        <v>0.110023554</v>
      </c>
    </row>
    <row r="99">
      <c r="A99" s="9">
        <v>44744.041666666664</v>
      </c>
      <c r="B99" s="10">
        <v>266.6</v>
      </c>
      <c r="C99" s="10">
        <v>256.41462</v>
      </c>
      <c r="D99" s="10">
        <v>0.0397223060057964</v>
      </c>
      <c r="E99" s="7">
        <f t="shared" si="1"/>
        <v>0.05891396405</v>
      </c>
      <c r="F99" s="7"/>
      <c r="G99" s="4">
        <f>IFERROR(__xludf.DUMMYFUNCTION("""COMPUTED_VALUE"""),44766.958333333336)</f>
        <v>44766.95833</v>
      </c>
      <c r="H99" s="2">
        <f>IFERROR(__xludf.DUMMYFUNCTION("""COMPUTED_VALUE"""),0.04981258644586136)</f>
        <v>0.04981258645</v>
      </c>
    </row>
    <row r="100">
      <c r="A100" s="9">
        <v>44744.083333333336</v>
      </c>
      <c r="B100" s="10">
        <v>277.27</v>
      </c>
      <c r="C100" s="10">
        <v>250.39186</v>
      </c>
      <c r="D100" s="10">
        <v>0.107344304243756</v>
      </c>
      <c r="E100" s="7">
        <f t="shared" si="1"/>
        <v>0.06207595597</v>
      </c>
      <c r="F100" s="7"/>
      <c r="G100" s="4">
        <f>IFERROR(__xludf.DUMMYFUNCTION("""COMPUTED_VALUE"""),44767.958333333336)</f>
        <v>44767.95833</v>
      </c>
      <c r="H100" s="2">
        <f>IFERROR(__xludf.DUMMYFUNCTION("""COMPUTED_VALUE"""),0.13535564189604532)</f>
        <v>0.1353556419</v>
      </c>
    </row>
    <row r="101">
      <c r="A101" s="9">
        <v>44744.125</v>
      </c>
      <c r="B101" s="10">
        <v>280.01</v>
      </c>
      <c r="C101" s="10">
        <v>242.10377</v>
      </c>
      <c r="D101" s="10">
        <v>0.15657017649911</v>
      </c>
      <c r="E101" s="7">
        <f t="shared" si="1"/>
        <v>0.06776244888</v>
      </c>
      <c r="F101" s="7"/>
      <c r="G101" s="4">
        <f>IFERROR(__xludf.DUMMYFUNCTION("""COMPUTED_VALUE"""),44768.958333333336)</f>
        <v>44768.95833</v>
      </c>
      <c r="H101" s="2">
        <f>IFERROR(__xludf.DUMMYFUNCTION("""COMPUTED_VALUE"""),0.09499778001588403)</f>
        <v>0.09499778002</v>
      </c>
    </row>
    <row r="102">
      <c r="A102" s="9">
        <v>44744.166666666664</v>
      </c>
      <c r="B102" s="10">
        <v>274.49</v>
      </c>
      <c r="C102" s="10">
        <v>235.5597</v>
      </c>
      <c r="D102" s="10">
        <v>0.165267233741595</v>
      </c>
      <c r="E102" s="7">
        <f t="shared" si="1"/>
        <v>0.07410289114</v>
      </c>
      <c r="F102" s="7"/>
      <c r="G102" s="4">
        <f>IFERROR(__xludf.DUMMYFUNCTION("""COMPUTED_VALUE"""),44769.958333333336)</f>
        <v>44769.95833</v>
      </c>
      <c r="H102" s="2">
        <f>IFERROR(__xludf.DUMMYFUNCTION("""COMPUTED_VALUE"""),0.07716279654165491)</f>
        <v>0.07716279654</v>
      </c>
    </row>
    <row r="103">
      <c r="A103" s="9">
        <v>44744.208333333336</v>
      </c>
      <c r="B103" s="10">
        <v>266.1</v>
      </c>
      <c r="C103" s="10">
        <v>232.36703</v>
      </c>
      <c r="D103" s="10">
        <v>0.145171068374028</v>
      </c>
      <c r="E103" s="7">
        <f t="shared" si="1"/>
        <v>0.07977882747</v>
      </c>
      <c r="F103" s="7"/>
      <c r="G103" s="4">
        <f>IFERROR(__xludf.DUMMYFUNCTION("""COMPUTED_VALUE"""),44767.958333333336)</f>
        <v>44767.95833</v>
      </c>
      <c r="H103" s="2">
        <f>IFERROR(__xludf.DUMMYFUNCTION("""COMPUTED_VALUE"""),0.09978523370822014)</f>
        <v>0.09978523371</v>
      </c>
    </row>
    <row r="104">
      <c r="A104" s="9">
        <v>44744.25</v>
      </c>
      <c r="B104" s="10">
        <v>258.39</v>
      </c>
      <c r="C104" s="10">
        <v>230.93441</v>
      </c>
      <c r="D104" s="10">
        <v>0.118889125271543</v>
      </c>
      <c r="E104" s="7">
        <f t="shared" si="1"/>
        <v>0.08265916896</v>
      </c>
      <c r="F104" s="7"/>
      <c r="G104" s="4">
        <f>IFERROR(__xludf.DUMMYFUNCTION("""COMPUTED_VALUE"""),44768.958333333336)</f>
        <v>44768.95833</v>
      </c>
      <c r="H104" s="2">
        <f>IFERROR(__xludf.DUMMYFUNCTION("""COMPUTED_VALUE"""),0.06886195647376799)</f>
        <v>0.06886195647</v>
      </c>
    </row>
    <row r="105">
      <c r="A105" s="9">
        <v>44744.291666666664</v>
      </c>
      <c r="B105" s="10">
        <v>254.36</v>
      </c>
      <c r="C105" s="10">
        <v>231.72184</v>
      </c>
      <c r="D105" s="10">
        <v>0.0976954092889993</v>
      </c>
      <c r="E105" s="7">
        <f t="shared" si="1"/>
        <v>0.08434665642</v>
      </c>
      <c r="F105" s="7"/>
      <c r="G105" s="4">
        <f>IFERROR(__xludf.DUMMYFUNCTION("""COMPUTED_VALUE"""),44769.958333333336)</f>
        <v>44769.95833</v>
      </c>
      <c r="H105" s="2">
        <f>IFERROR(__xludf.DUMMYFUNCTION("""COMPUTED_VALUE"""),0.06754854459367372)</f>
        <v>0.06754854459</v>
      </c>
    </row>
    <row r="106">
      <c r="A106" s="9">
        <v>44744.333333333336</v>
      </c>
      <c r="B106" s="10">
        <v>244.63</v>
      </c>
      <c r="C106" s="10">
        <v>233.98675</v>
      </c>
      <c r="D106" s="10">
        <v>0.0454865499862705</v>
      </c>
      <c r="E106" s="7">
        <f t="shared" si="1"/>
        <v>0.08309145096</v>
      </c>
      <c r="F106" s="7"/>
      <c r="G106" s="4">
        <f>IFERROR(__xludf.DUMMYFUNCTION("""COMPUTED_VALUE"""),44770.958333333336)</f>
        <v>44770.95833</v>
      </c>
      <c r="H106" s="2">
        <f>IFERROR(__xludf.DUMMYFUNCTION("""COMPUTED_VALUE"""),0.09760407397657699)</f>
        <v>0.09760407398</v>
      </c>
    </row>
    <row r="107">
      <c r="A107" s="9">
        <v>44744.375</v>
      </c>
      <c r="B107" s="10">
        <v>244.63</v>
      </c>
      <c r="C107" s="10">
        <v>237.5296</v>
      </c>
      <c r="D107" s="10">
        <v>0.029892695478795</v>
      </c>
      <c r="E107" s="7">
        <f t="shared" si="1"/>
        <v>0.08103882752</v>
      </c>
      <c r="F107" s="7"/>
      <c r="G107" s="4">
        <f>IFERROR(__xludf.DUMMYFUNCTION("""COMPUTED_VALUE"""),44768.958333333336)</f>
        <v>44768.95833</v>
      </c>
      <c r="H107" s="2">
        <f>IFERROR(__xludf.DUMMYFUNCTION("""COMPUTED_VALUE"""),0.049518737794131025)</f>
        <v>0.04951873779</v>
      </c>
    </row>
    <row r="108">
      <c r="A108" s="9">
        <v>44744.416666666664</v>
      </c>
      <c r="B108" s="10">
        <v>241.47</v>
      </c>
      <c r="C108" s="10">
        <v>242.25813</v>
      </c>
      <c r="D108" s="10">
        <v>0.00325326543220652</v>
      </c>
      <c r="E108" s="7">
        <f t="shared" si="1"/>
        <v>0.07722255609</v>
      </c>
      <c r="F108" s="7"/>
      <c r="G108" s="4">
        <f>IFERROR(__xludf.DUMMYFUNCTION("""COMPUTED_VALUE"""),44769.958333333336)</f>
        <v>44769.95833</v>
      </c>
      <c r="H108" s="2">
        <f>IFERROR(__xludf.DUMMYFUNCTION("""COMPUTED_VALUE"""),0.07078317987761891)</f>
        <v>0.07078317988</v>
      </c>
    </row>
    <row r="109">
      <c r="A109" s="9">
        <v>44744.458333333336</v>
      </c>
      <c r="B109" s="10">
        <v>239.56</v>
      </c>
      <c r="C109" s="10">
        <v>247.42272</v>
      </c>
      <c r="D109" s="10">
        <v>0.0317784882487751</v>
      </c>
      <c r="E109" s="7">
        <f t="shared" si="1"/>
        <v>0.07512822826</v>
      </c>
      <c r="F109" s="7"/>
      <c r="G109" s="4">
        <f>IFERROR(__xludf.DUMMYFUNCTION("""COMPUTED_VALUE"""),44770.958333333336)</f>
        <v>44770.95833</v>
      </c>
      <c r="H109" s="2">
        <f>IFERROR(__xludf.DUMMYFUNCTION("""COMPUTED_VALUE"""),0.07705924453698047)</f>
        <v>0.07705924454</v>
      </c>
    </row>
    <row r="110">
      <c r="A110" s="9">
        <v>44744.5</v>
      </c>
      <c r="B110" s="10">
        <v>250.81</v>
      </c>
      <c r="C110" s="10">
        <v>250.36489</v>
      </c>
      <c r="D110" s="10">
        <v>0.00177784512836444</v>
      </c>
      <c r="E110" s="7">
        <f t="shared" si="1"/>
        <v>0.07216097419</v>
      </c>
      <c r="F110" s="7"/>
      <c r="G110" s="4">
        <f>IFERROR(__xludf.DUMMYFUNCTION("""COMPUTED_VALUE"""),44771.958333333336)</f>
        <v>44771.95833</v>
      </c>
      <c r="H110" s="2">
        <f>IFERROR(__xludf.DUMMYFUNCTION("""COMPUTED_VALUE"""),0.09260509805015354)</f>
        <v>0.09260509805</v>
      </c>
    </row>
    <row r="111">
      <c r="A111" s="9">
        <v>44744.541666666664</v>
      </c>
      <c r="B111" s="10">
        <v>256.11</v>
      </c>
      <c r="C111" s="10">
        <v>252.81058</v>
      </c>
      <c r="D111" s="10">
        <v>0.0130509569654878</v>
      </c>
      <c r="E111" s="7">
        <f t="shared" si="1"/>
        <v>0.06828868653</v>
      </c>
      <c r="F111" s="7"/>
      <c r="G111" s="4">
        <f>IFERROR(__xludf.DUMMYFUNCTION("""COMPUTED_VALUE"""),44769.958333333336)</f>
        <v>44769.95833</v>
      </c>
      <c r="H111" s="2">
        <f>IFERROR(__xludf.DUMMYFUNCTION("""COMPUTED_VALUE"""),0.05223522664165569)</f>
        <v>0.05223522664</v>
      </c>
    </row>
    <row r="112">
      <c r="A112" s="9">
        <v>44744.583333333336</v>
      </c>
      <c r="B112" s="10">
        <v>258.3</v>
      </c>
      <c r="C112" s="10">
        <v>254.05353</v>
      </c>
      <c r="D112" s="10">
        <v>0.0167148632022551</v>
      </c>
      <c r="E112" s="7">
        <f t="shared" si="1"/>
        <v>0.06354524761</v>
      </c>
      <c r="F112" s="7"/>
      <c r="G112" s="4">
        <f>IFERROR(__xludf.DUMMYFUNCTION("""COMPUTED_VALUE"""),44770.958333333336)</f>
        <v>44770.95833</v>
      </c>
      <c r="H112" s="2">
        <f>IFERROR(__xludf.DUMMYFUNCTION("""COMPUTED_VALUE"""),0.0677730262131175)</f>
        <v>0.06777302621</v>
      </c>
    </row>
    <row r="113">
      <c r="A113" s="9">
        <v>44744.625</v>
      </c>
      <c r="B113" s="10">
        <v>259.54</v>
      </c>
      <c r="C113" s="10">
        <v>254.30295</v>
      </c>
      <c r="D113" s="10">
        <v>0.0205937445869189</v>
      </c>
      <c r="E113" s="7">
        <f t="shared" si="1"/>
        <v>0.05846140614</v>
      </c>
      <c r="F113" s="7"/>
      <c r="G113" s="4">
        <f>IFERROR(__xludf.DUMMYFUNCTION("""COMPUTED_VALUE"""),44771.958333333336)</f>
        <v>44771.95833</v>
      </c>
      <c r="H113" s="2">
        <f>IFERROR(__xludf.DUMMYFUNCTION("""COMPUTED_VALUE"""),0.08799757321956413)</f>
        <v>0.08799757322</v>
      </c>
    </row>
    <row r="114">
      <c r="A114" s="9">
        <v>44744.666666666664</v>
      </c>
      <c r="B114" s="10">
        <v>257.92</v>
      </c>
      <c r="C114" s="10">
        <v>253.48278</v>
      </c>
      <c r="D114" s="10">
        <v>0.0175050155280766</v>
      </c>
      <c r="E114" s="7">
        <f t="shared" si="1"/>
        <v>0.05434602477</v>
      </c>
      <c r="F114" s="7"/>
      <c r="G114" s="4">
        <f>IFERROR(__xludf.DUMMYFUNCTION("""COMPUTED_VALUE"""),44772.958333333336)</f>
        <v>44772.95833</v>
      </c>
      <c r="H114" s="2">
        <f>IFERROR(__xludf.DUMMYFUNCTION("""COMPUTED_VALUE"""),0.07357999525564442)</f>
        <v>0.07357999526</v>
      </c>
    </row>
    <row r="115">
      <c r="A115" s="9">
        <v>44744.708333333336</v>
      </c>
      <c r="B115" s="10">
        <v>261.74</v>
      </c>
      <c r="C115" s="10">
        <v>253.41016</v>
      </c>
      <c r="D115" s="10">
        <v>0.0328709788115836</v>
      </c>
      <c r="E115" s="7">
        <f t="shared" si="1"/>
        <v>0.05255409655</v>
      </c>
      <c r="F115" s="7"/>
      <c r="G115" s="4">
        <f>IFERROR(__xludf.DUMMYFUNCTION("""COMPUTED_VALUE"""),44770.958333333336)</f>
        <v>44770.95833</v>
      </c>
      <c r="H115" s="2">
        <f>IFERROR(__xludf.DUMMYFUNCTION("""COMPUTED_VALUE"""),0.05703765168960768)</f>
        <v>0.05703765169</v>
      </c>
    </row>
    <row r="116">
      <c r="A116" s="9">
        <v>44744.75</v>
      </c>
      <c r="B116" s="10">
        <v>261.29</v>
      </c>
      <c r="C116" s="10">
        <v>253.46671</v>
      </c>
      <c r="D116" s="10">
        <v>0.0308651577952781</v>
      </c>
      <c r="E116" s="7">
        <f t="shared" si="1"/>
        <v>0.05150683573</v>
      </c>
      <c r="F116" s="7"/>
      <c r="G116" s="4">
        <f>IFERROR(__xludf.DUMMYFUNCTION("""COMPUTED_VALUE"""),44771.958333333336)</f>
        <v>44771.95833</v>
      </c>
      <c r="H116" s="2">
        <f>IFERROR(__xludf.DUMMYFUNCTION("""COMPUTED_VALUE"""),0.07736317368240155)</f>
        <v>0.07736317368</v>
      </c>
    </row>
    <row r="117">
      <c r="A117" s="9">
        <v>44744.791666666664</v>
      </c>
      <c r="B117" s="10">
        <v>262.79</v>
      </c>
      <c r="C117" s="10">
        <v>254.33047</v>
      </c>
      <c r="D117" s="10">
        <v>0.0332619603148613</v>
      </c>
      <c r="E117" s="7">
        <f t="shared" si="1"/>
        <v>0.05107213429</v>
      </c>
      <c r="F117" s="7"/>
      <c r="G117" s="4">
        <f>IFERROR(__xludf.DUMMYFUNCTION("""COMPUTED_VALUE"""),44772.958333333336)</f>
        <v>44772.95833</v>
      </c>
      <c r="H117" s="2">
        <f>IFERROR(__xludf.DUMMYFUNCTION("""COMPUTED_VALUE"""),0.06277734331292585)</f>
        <v>0.06277734331</v>
      </c>
    </row>
    <row r="118">
      <c r="A118" s="9">
        <v>44744.833333333336</v>
      </c>
      <c r="B118" s="10">
        <v>265.62</v>
      </c>
      <c r="C118" s="10">
        <v>254.76595</v>
      </c>
      <c r="D118" s="10">
        <v>0.0426040057550861</v>
      </c>
      <c r="E118" s="7">
        <f t="shared" si="1"/>
        <v>0.05135497187</v>
      </c>
      <c r="F118" s="7"/>
      <c r="G118" s="4">
        <f>IFERROR(__xludf.DUMMYFUNCTION("""COMPUTED_VALUE"""),44773.958333333336)</f>
        <v>44773.95833</v>
      </c>
      <c r="H118" s="2">
        <f>IFERROR(__xludf.DUMMYFUNCTION("""COMPUTED_VALUE"""),0.07033069108867972)</f>
        <v>0.07033069109</v>
      </c>
    </row>
    <row r="119">
      <c r="A119" s="9">
        <v>44744.875</v>
      </c>
      <c r="B119" s="10">
        <v>262.07</v>
      </c>
      <c r="C119" s="10">
        <v>254.60439</v>
      </c>
      <c r="D119" s="10">
        <v>0.0293223930663567</v>
      </c>
      <c r="E119" s="7">
        <f t="shared" si="1"/>
        <v>0.05162864303</v>
      </c>
      <c r="F119" s="7"/>
      <c r="G119" s="4">
        <f>IFERROR(__xludf.DUMMYFUNCTION("""COMPUTED_VALUE"""),44771.958333333336)</f>
        <v>44771.95833</v>
      </c>
      <c r="H119" s="2">
        <f>IFERROR(__xludf.DUMMYFUNCTION("""COMPUTED_VALUE"""),0.0459509371126128)</f>
        <v>0.04595093711</v>
      </c>
    </row>
    <row r="120">
      <c r="A120" s="9">
        <v>44744.916666666664</v>
      </c>
      <c r="B120" s="10">
        <v>258.75</v>
      </c>
      <c r="C120" s="10">
        <v>254.77541</v>
      </c>
      <c r="D120" s="10">
        <v>0.0156003673980938</v>
      </c>
      <c r="E120" s="7">
        <f t="shared" si="1"/>
        <v>0.05113725728</v>
      </c>
      <c r="F120" s="7"/>
      <c r="G120" s="4">
        <f>IFERROR(__xludf.DUMMYFUNCTION("""COMPUTED_VALUE"""),44772.958333333336)</f>
        <v>44772.95833</v>
      </c>
      <c r="H120" s="2">
        <f>IFERROR(__xludf.DUMMYFUNCTION("""COMPUTED_VALUE"""),0.052150029717162094)</f>
        <v>0.05215002972</v>
      </c>
    </row>
    <row r="121">
      <c r="A121" s="9">
        <v>44744.958333333336</v>
      </c>
      <c r="B121" s="10">
        <v>263.34</v>
      </c>
      <c r="C121" s="10">
        <v>254.37705</v>
      </c>
      <c r="D121" s="10">
        <v>0.0352349003182479</v>
      </c>
      <c r="E121" s="7">
        <f t="shared" si="1"/>
        <v>0.05243710269</v>
      </c>
      <c r="F121" s="7"/>
      <c r="G121" s="4">
        <f>IFERROR(__xludf.DUMMYFUNCTION("""COMPUTED_VALUE"""),44773.958333333336)</f>
        <v>44773.95833</v>
      </c>
      <c r="H121" s="2">
        <f>IFERROR(__xludf.DUMMYFUNCTION("""COMPUTED_VALUE"""),0.07017329996292605)</f>
        <v>0.07017329996</v>
      </c>
    </row>
    <row r="122">
      <c r="A122" s="9">
        <v>44745.0</v>
      </c>
      <c r="B122" s="10">
        <v>270.18</v>
      </c>
      <c r="C122" s="10">
        <v>247.58768</v>
      </c>
      <c r="D122" s="10">
        <v>0.0912497746252963</v>
      </c>
      <c r="E122" s="7">
        <f t="shared" si="1"/>
        <v>0.05507177442</v>
      </c>
      <c r="F122" s="7"/>
      <c r="G122" s="4">
        <f>IFERROR(__xludf.DUMMYFUNCTION("""COMPUTED_VALUE"""),44774.958333333336)</f>
        <v>44774.95833</v>
      </c>
      <c r="H122" s="2">
        <f>IFERROR(__xludf.DUMMYFUNCTION("""COMPUTED_VALUE"""),0.1137036048900681)</f>
        <v>0.1137036049</v>
      </c>
    </row>
    <row r="123">
      <c r="A123" s="9">
        <v>44745.041666666664</v>
      </c>
      <c r="B123" s="10">
        <v>272.92</v>
      </c>
      <c r="C123" s="10">
        <v>244.19996</v>
      </c>
      <c r="D123" s="10">
        <v>0.117608700673005</v>
      </c>
      <c r="E123" s="7">
        <f t="shared" si="1"/>
        <v>0.05831704086</v>
      </c>
      <c r="F123" s="7"/>
      <c r="G123" s="4">
        <f>IFERROR(__xludf.DUMMYFUNCTION("""COMPUTED_VALUE"""),44772.958333333336)</f>
        <v>44772.95833</v>
      </c>
      <c r="H123" s="2">
        <f>IFERROR(__xludf.DUMMYFUNCTION("""COMPUTED_VALUE"""),0.04533557925106216)</f>
        <v>0.04533557925</v>
      </c>
    </row>
    <row r="124">
      <c r="A124" s="9">
        <v>44745.083333333336</v>
      </c>
      <c r="B124" s="10">
        <v>268.64</v>
      </c>
      <c r="C124" s="10">
        <v>239.91898</v>
      </c>
      <c r="D124" s="10">
        <v>0.119711329216221</v>
      </c>
      <c r="E124" s="7">
        <f t="shared" si="1"/>
        <v>0.05883233357</v>
      </c>
      <c r="F124" s="7"/>
      <c r="G124" s="4">
        <f>IFERROR(__xludf.DUMMYFUNCTION("""COMPUTED_VALUE"""),44773.958333333336)</f>
        <v>44773.95833</v>
      </c>
      <c r="H124" s="2">
        <f>IFERROR(__xludf.DUMMYFUNCTION("""COMPUTED_VALUE"""),0.0690264878193757)</f>
        <v>0.06902648782</v>
      </c>
    </row>
    <row r="125">
      <c r="A125" s="9">
        <v>44745.125</v>
      </c>
      <c r="B125" s="10">
        <v>260.79</v>
      </c>
      <c r="C125" s="10">
        <v>234.12398</v>
      </c>
      <c r="D125" s="10">
        <v>0.113897004484547</v>
      </c>
      <c r="E125" s="7">
        <f t="shared" si="1"/>
        <v>0.05705428474</v>
      </c>
      <c r="F125" s="7"/>
      <c r="G125" s="4">
        <f>IFERROR(__xludf.DUMMYFUNCTION("""COMPUTED_VALUE"""),44774.958333333336)</f>
        <v>44774.95833</v>
      </c>
      <c r="H125" s="2">
        <f>IFERROR(__xludf.DUMMYFUNCTION("""COMPUTED_VALUE"""),0.10259191691362006)</f>
        <v>0.1025919169</v>
      </c>
    </row>
    <row r="126">
      <c r="A126" s="9">
        <v>44745.166666666664</v>
      </c>
      <c r="B126" s="10">
        <v>254.79</v>
      </c>
      <c r="C126" s="10">
        <v>230.06401</v>
      </c>
      <c r="D126" s="10">
        <v>0.107474393756763</v>
      </c>
      <c r="E126" s="7">
        <f t="shared" si="1"/>
        <v>0.05464624974</v>
      </c>
      <c r="F126" s="7"/>
      <c r="G126" s="4">
        <f>IFERROR(__xludf.DUMMYFUNCTION("""COMPUTED_VALUE"""),44775.958333333336)</f>
        <v>44775.95833</v>
      </c>
      <c r="H126" s="2">
        <f>IFERROR(__xludf.DUMMYFUNCTION("""COMPUTED_VALUE"""),0.1076121106493687)</f>
        <v>0.1076121106</v>
      </c>
    </row>
    <row r="127">
      <c r="A127" s="9">
        <v>44745.208333333336</v>
      </c>
      <c r="B127" s="10">
        <v>246.67</v>
      </c>
      <c r="C127" s="10">
        <v>229.50313</v>
      </c>
      <c r="D127" s="10">
        <v>0.074800156320308</v>
      </c>
      <c r="E127" s="7">
        <f t="shared" si="1"/>
        <v>0.0517141284</v>
      </c>
      <c r="F127" s="7"/>
      <c r="G127" s="4">
        <f>IFERROR(__xludf.DUMMYFUNCTION("""COMPUTED_VALUE"""),44773.958333333336)</f>
        <v>44773.95833</v>
      </c>
      <c r="H127" s="2">
        <f>IFERROR(__xludf.DUMMYFUNCTION("""COMPUTED_VALUE"""),0.06878286764444724)</f>
        <v>0.06878286764</v>
      </c>
    </row>
    <row r="128">
      <c r="A128" s="9">
        <v>44745.25</v>
      </c>
      <c r="B128" s="10">
        <v>239.62</v>
      </c>
      <c r="C128" s="10">
        <v>230.45989</v>
      </c>
      <c r="D128" s="10">
        <v>0.0397470900467756</v>
      </c>
      <c r="E128" s="7">
        <f t="shared" si="1"/>
        <v>0.0484165436</v>
      </c>
      <c r="F128" s="7"/>
      <c r="G128" s="4">
        <f>IFERROR(__xludf.DUMMYFUNCTION("""COMPUTED_VALUE"""),44774.958333333336)</f>
        <v>44774.95833</v>
      </c>
      <c r="H128" s="2">
        <f>IFERROR(__xludf.DUMMYFUNCTION("""COMPUTED_VALUE"""),0.1054886244861266)</f>
        <v>0.1054886245</v>
      </c>
    </row>
    <row r="129">
      <c r="A129" s="9">
        <v>44745.291666666664</v>
      </c>
      <c r="B129" s="10">
        <v>235.91</v>
      </c>
      <c r="C129" s="10">
        <v>232.8946</v>
      </c>
      <c r="D129" s="10">
        <v>0.0129474878335521</v>
      </c>
      <c r="E129" s="7">
        <f t="shared" si="1"/>
        <v>0.04488538021</v>
      </c>
      <c r="F129" s="7"/>
      <c r="G129" s="4">
        <f>IFERROR(__xludf.DUMMYFUNCTION("""COMPUTED_VALUE"""),44775.958333333336)</f>
        <v>44775.95833</v>
      </c>
      <c r="H129" s="2">
        <f>IFERROR(__xludf.DUMMYFUNCTION("""COMPUTED_VALUE"""),0.10773664397225201)</f>
        <v>0.107736644</v>
      </c>
    </row>
    <row r="130">
      <c r="A130" s="9">
        <v>44745.333333333336</v>
      </c>
      <c r="B130" s="10">
        <v>237.51</v>
      </c>
      <c r="C130" s="10">
        <v>235.86218</v>
      </c>
      <c r="D130" s="10">
        <v>0.00698636805612496</v>
      </c>
      <c r="E130" s="7">
        <f t="shared" si="1"/>
        <v>0.04328120596</v>
      </c>
      <c r="F130" s="7"/>
      <c r="G130" s="4">
        <f>IFERROR(__xludf.DUMMYFUNCTION("""COMPUTED_VALUE"""),44776.958333333336)</f>
        <v>44776.95833</v>
      </c>
      <c r="H130" s="2">
        <f>IFERROR(__xludf.DUMMYFUNCTION("""COMPUTED_VALUE"""),0.13493708327451853)</f>
        <v>0.1349370833</v>
      </c>
    </row>
    <row r="131">
      <c r="A131" s="9">
        <v>44745.375</v>
      </c>
      <c r="B131" s="10">
        <v>239.96</v>
      </c>
      <c r="C131" s="10">
        <v>239.33512</v>
      </c>
      <c r="D131" s="10">
        <v>0.00261089972921658</v>
      </c>
      <c r="E131" s="7">
        <f t="shared" si="1"/>
        <v>0.04214446447</v>
      </c>
      <c r="F131" s="7"/>
      <c r="G131" s="4">
        <f>IFERROR(__xludf.DUMMYFUNCTION("""COMPUTED_VALUE"""),44774.958333333336)</f>
        <v>44774.95833</v>
      </c>
      <c r="H131" s="2">
        <f>IFERROR(__xludf.DUMMYFUNCTION("""COMPUTED_VALUE"""),0.04677625361761772)</f>
        <v>0.04677625362</v>
      </c>
    </row>
    <row r="132">
      <c r="A132" s="9">
        <v>44745.416666666664</v>
      </c>
      <c r="B132" s="10">
        <v>236.28</v>
      </c>
      <c r="C132" s="10">
        <v>242.43333</v>
      </c>
      <c r="D132" s="10">
        <v>0.0253815347914414</v>
      </c>
      <c r="E132" s="7">
        <f t="shared" si="1"/>
        <v>0.04306647569</v>
      </c>
      <c r="F132" s="7"/>
      <c r="G132" s="4">
        <f>IFERROR(__xludf.DUMMYFUNCTION("""COMPUTED_VALUE"""),44775.958333333336)</f>
        <v>44775.95833</v>
      </c>
      <c r="H132" s="2">
        <f>IFERROR(__xludf.DUMMYFUNCTION("""COMPUTED_VALUE"""),0.06462958000089222)</f>
        <v>0.06462958</v>
      </c>
    </row>
    <row r="133">
      <c r="A133" s="9">
        <v>44745.458333333336</v>
      </c>
      <c r="B133" s="10">
        <v>235.81</v>
      </c>
      <c r="C133" s="10">
        <v>245.63435</v>
      </c>
      <c r="D133" s="10">
        <v>0.0399958312019471</v>
      </c>
      <c r="E133" s="7">
        <f t="shared" si="1"/>
        <v>0.04340886498</v>
      </c>
      <c r="F133" s="7"/>
      <c r="G133" s="4">
        <f>IFERROR(__xludf.DUMMYFUNCTION("""COMPUTED_VALUE"""),44776.958333333336)</f>
        <v>44776.95833</v>
      </c>
      <c r="H133" s="2">
        <f>IFERROR(__xludf.DUMMYFUNCTION("""COMPUTED_VALUE"""),0.10653475275658249)</f>
        <v>0.1065347528</v>
      </c>
    </row>
    <row r="134">
      <c r="A134" s="9">
        <v>44745.5</v>
      </c>
      <c r="B134" s="10">
        <v>240.16</v>
      </c>
      <c r="C134" s="10">
        <v>247.16702</v>
      </c>
      <c r="D134" s="10">
        <v>0.0283493323664298</v>
      </c>
      <c r="E134" s="7">
        <f t="shared" si="1"/>
        <v>0.04451601029</v>
      </c>
      <c r="F134" s="7"/>
      <c r="G134" s="4">
        <f>IFERROR(__xludf.DUMMYFUNCTION("""COMPUTED_VALUE"""),44777.958333333336)</f>
        <v>44777.95833</v>
      </c>
      <c r="H134" s="2">
        <f>IFERROR(__xludf.DUMMYFUNCTION("""COMPUTED_VALUE"""),0.12047808309951198)</f>
        <v>0.1204780831</v>
      </c>
    </row>
    <row r="135">
      <c r="A135" s="9">
        <v>44745.541666666664</v>
      </c>
      <c r="B135" s="10">
        <v>243.01</v>
      </c>
      <c r="C135" s="10">
        <v>248.4534</v>
      </c>
      <c r="D135" s="10">
        <v>0.0219091386956266</v>
      </c>
      <c r="E135" s="7">
        <f t="shared" si="1"/>
        <v>0.04488510119</v>
      </c>
      <c r="F135" s="7"/>
      <c r="G135" s="4">
        <f>IFERROR(__xludf.DUMMYFUNCTION("""COMPUTED_VALUE"""),44775.958333333336)</f>
        <v>44775.95833</v>
      </c>
      <c r="H135" s="2">
        <f>IFERROR(__xludf.DUMMYFUNCTION("""COMPUTED_VALUE"""),0.046323951298212866)</f>
        <v>0.0463239513</v>
      </c>
    </row>
    <row r="136">
      <c r="A136" s="9">
        <v>44745.583333333336</v>
      </c>
      <c r="B136" s="10">
        <v>246.77</v>
      </c>
      <c r="C136" s="10">
        <v>248.99375</v>
      </c>
      <c r="D136" s="10">
        <v>0.00893094706192422</v>
      </c>
      <c r="E136" s="7">
        <f t="shared" si="1"/>
        <v>0.04456077135</v>
      </c>
      <c r="F136" s="7"/>
      <c r="G136" s="4">
        <f>IFERROR(__xludf.DUMMYFUNCTION("""COMPUTED_VALUE"""),44776.958333333336)</f>
        <v>44776.95833</v>
      </c>
      <c r="H136" s="2">
        <f>IFERROR(__xludf.DUMMYFUNCTION("""COMPUTED_VALUE"""),0.09125177700654395)</f>
        <v>0.09125177701</v>
      </c>
    </row>
    <row r="137">
      <c r="A137" s="9">
        <v>44745.625</v>
      </c>
      <c r="B137" s="10">
        <v>239.07</v>
      </c>
      <c r="C137" s="10">
        <v>248.66788</v>
      </c>
      <c r="D137" s="10">
        <v>0.0385971843247306</v>
      </c>
      <c r="E137" s="7">
        <f t="shared" si="1"/>
        <v>0.04531091467</v>
      </c>
      <c r="F137" s="7"/>
      <c r="G137" s="4">
        <f>IFERROR(__xludf.DUMMYFUNCTION("""COMPUTED_VALUE"""),44777.958333333336)</f>
        <v>44777.95833</v>
      </c>
      <c r="H137" s="2">
        <f>IFERROR(__xludf.DUMMYFUNCTION("""COMPUTED_VALUE"""),0.10889368919743087)</f>
        <v>0.1088936892</v>
      </c>
    </row>
    <row r="138">
      <c r="A138" s="9">
        <v>44745.666666666664</v>
      </c>
      <c r="B138" s="10">
        <v>238.38</v>
      </c>
      <c r="C138" s="10">
        <v>247.7121</v>
      </c>
      <c r="D138" s="10">
        <v>0.0376731697805637</v>
      </c>
      <c r="E138" s="7">
        <f t="shared" si="1"/>
        <v>0.04615125443</v>
      </c>
      <c r="F138" s="7"/>
      <c r="G138" s="4">
        <f>IFERROR(__xludf.DUMMYFUNCTION("""COMPUTED_VALUE"""),44778.958333333336)</f>
        <v>44778.95833</v>
      </c>
      <c r="H138" s="2">
        <f>IFERROR(__xludf.DUMMYFUNCTION("""COMPUTED_VALUE"""),0.15359971415155366)</f>
        <v>0.1535997142</v>
      </c>
    </row>
    <row r="139">
      <c r="A139" s="9">
        <v>44745.708333333336</v>
      </c>
      <c r="B139" s="10">
        <v>240.68</v>
      </c>
      <c r="C139" s="10">
        <v>247.02771</v>
      </c>
      <c r="D139" s="10">
        <v>0.0256963479927009</v>
      </c>
      <c r="E139" s="7">
        <f t="shared" si="1"/>
        <v>0.04585231148</v>
      </c>
      <c r="F139" s="7"/>
      <c r="G139" s="4">
        <f>IFERROR(__xludf.DUMMYFUNCTION("""COMPUTED_VALUE"""),44776.958333333336)</f>
        <v>44776.95833</v>
      </c>
      <c r="H139" s="2">
        <f>IFERROR(__xludf.DUMMYFUNCTION("""COMPUTED_VALUE"""),0.05832524997516674)</f>
        <v>0.05832524998</v>
      </c>
    </row>
    <row r="140">
      <c r="A140" s="9">
        <v>44745.75</v>
      </c>
      <c r="B140" s="10">
        <v>242.35</v>
      </c>
      <c r="C140" s="10">
        <v>246.41985</v>
      </c>
      <c r="D140" s="10">
        <v>0.0165159178532086</v>
      </c>
      <c r="E140" s="7">
        <f t="shared" si="1"/>
        <v>0.04525442649</v>
      </c>
      <c r="F140" s="7"/>
      <c r="G140" s="4">
        <f>IFERROR(__xludf.DUMMYFUNCTION("""COMPUTED_VALUE"""),44777.958333333336)</f>
        <v>44777.95833</v>
      </c>
      <c r="H140" s="2">
        <f>IFERROR(__xludf.DUMMYFUNCTION("""COMPUTED_VALUE"""),0.08825486223007652)</f>
        <v>0.08825486223</v>
      </c>
    </row>
    <row r="141">
      <c r="A141" s="9">
        <v>44745.791666666664</v>
      </c>
      <c r="B141" s="10">
        <v>244.4</v>
      </c>
      <c r="C141" s="10">
        <v>247.02451</v>
      </c>
      <c r="D141" s="10">
        <v>0.0106244922821625</v>
      </c>
      <c r="E141" s="7">
        <f t="shared" si="1"/>
        <v>0.04431119865</v>
      </c>
      <c r="F141" s="7"/>
      <c r="G141" s="4">
        <f>IFERROR(__xludf.DUMMYFUNCTION("""COMPUTED_VALUE"""),44778.958333333336)</f>
        <v>44778.95833</v>
      </c>
      <c r="H141" s="2">
        <f>IFERROR(__xludf.DUMMYFUNCTION("""COMPUTED_VALUE"""),0.14450183267007205)</f>
        <v>0.1445018327</v>
      </c>
    </row>
    <row r="142">
      <c r="A142" s="9">
        <v>44745.833333333336</v>
      </c>
      <c r="B142" s="10">
        <v>249.89</v>
      </c>
      <c r="C142" s="10">
        <v>247.63399</v>
      </c>
      <c r="D142" s="10">
        <v>0.00911025986376092</v>
      </c>
      <c r="E142" s="7">
        <f t="shared" si="1"/>
        <v>0.04291562591</v>
      </c>
      <c r="F142" s="7"/>
      <c r="G142" s="4">
        <f>IFERROR(__xludf.DUMMYFUNCTION("""COMPUTED_VALUE"""),44779.958333333336)</f>
        <v>44779.95833</v>
      </c>
      <c r="H142" s="2">
        <f>IFERROR(__xludf.DUMMYFUNCTION("""COMPUTED_VALUE"""),0.1425152784522225)</f>
        <v>0.1425152785</v>
      </c>
    </row>
    <row r="143">
      <c r="A143" s="9">
        <v>44745.875</v>
      </c>
      <c r="B143" s="10">
        <v>252.64</v>
      </c>
      <c r="C143" s="10">
        <v>247.89303</v>
      </c>
      <c r="D143" s="10">
        <v>0.0191492677305206</v>
      </c>
      <c r="E143" s="7">
        <f t="shared" si="1"/>
        <v>0.04249174568</v>
      </c>
      <c r="F143" s="7"/>
      <c r="G143" s="4">
        <f>IFERROR(__xludf.DUMMYFUNCTION("""COMPUTED_VALUE"""),44777.958333333336)</f>
        <v>44777.95833</v>
      </c>
      <c r="H143" s="2">
        <f>IFERROR(__xludf.DUMMYFUNCTION("""COMPUTED_VALUE"""),0.05039549970480164)</f>
        <v>0.0503954997</v>
      </c>
    </row>
    <row r="144">
      <c r="A144" s="9">
        <v>44745.916666666664</v>
      </c>
      <c r="B144" s="10">
        <v>249.29</v>
      </c>
      <c r="C144" s="10">
        <v>247.84534</v>
      </c>
      <c r="D144" s="10">
        <v>0.00582887699240178</v>
      </c>
      <c r="E144" s="7">
        <f t="shared" si="1"/>
        <v>0.04208460025</v>
      </c>
      <c r="F144" s="7"/>
      <c r="G144" s="4">
        <f>IFERROR(__xludf.DUMMYFUNCTION("""COMPUTED_VALUE"""),44778.958333333336)</f>
        <v>44778.95833</v>
      </c>
      <c r="H144" s="2">
        <f>IFERROR(__xludf.DUMMYFUNCTION("""COMPUTED_VALUE"""),0.10896308111353482)</f>
        <v>0.1089630811</v>
      </c>
    </row>
    <row r="145">
      <c r="A145" s="9">
        <v>44745.958333333336</v>
      </c>
      <c r="B145" s="10">
        <v>251.85</v>
      </c>
      <c r="C145" s="10">
        <v>247.43404</v>
      </c>
      <c r="D145" s="10">
        <v>0.0178470189469483</v>
      </c>
      <c r="E145" s="7">
        <f t="shared" si="1"/>
        <v>0.04136010519</v>
      </c>
      <c r="F145" s="7"/>
      <c r="G145" s="4">
        <f>IFERROR(__xludf.DUMMYFUNCTION("""COMPUTED_VALUE"""),44779.958333333336)</f>
        <v>44779.95833</v>
      </c>
      <c r="H145" s="2">
        <f>IFERROR(__xludf.DUMMYFUNCTION("""COMPUTED_VALUE"""),0.110739392135333)</f>
        <v>0.1107393921</v>
      </c>
    </row>
    <row r="146">
      <c r="A146" s="9">
        <v>44746.0</v>
      </c>
      <c r="B146" s="10">
        <v>259.68</v>
      </c>
      <c r="C146" s="10">
        <v>241.41739</v>
      </c>
      <c r="D146" s="10">
        <v>0.0756474502520302</v>
      </c>
      <c r="E146" s="7">
        <f t="shared" si="1"/>
        <v>0.04071000834</v>
      </c>
      <c r="F146" s="7"/>
      <c r="G146" s="4">
        <f>IFERROR(__xludf.DUMMYFUNCTION("""COMPUTED_VALUE"""),44780.958333333336)</f>
        <v>44780.95833</v>
      </c>
      <c r="H146" s="2">
        <f>IFERROR(__xludf.DUMMYFUNCTION("""COMPUTED_VALUE"""),0.14257885278442642)</f>
        <v>0.1425788528</v>
      </c>
    </row>
    <row r="147">
      <c r="A147" s="9">
        <v>44746.041666666664</v>
      </c>
      <c r="B147" s="10">
        <v>266.08</v>
      </c>
      <c r="C147" s="10">
        <v>238.09602</v>
      </c>
      <c r="D147" s="10">
        <v>0.117532330023828</v>
      </c>
      <c r="E147" s="7">
        <f t="shared" si="1"/>
        <v>0.04070682623</v>
      </c>
      <c r="F147" s="7"/>
      <c r="G147" s="4">
        <f>IFERROR(__xludf.DUMMYFUNCTION("""COMPUTED_VALUE"""),44778.958333333336)</f>
        <v>44778.95833</v>
      </c>
      <c r="H147" s="2">
        <f>IFERROR(__xludf.DUMMYFUNCTION("""COMPUTED_VALUE"""),0.07425987695106152)</f>
        <v>0.07425987695</v>
      </c>
    </row>
    <row r="148">
      <c r="A148" s="9">
        <v>44746.083333333336</v>
      </c>
      <c r="B148" s="10">
        <v>259.19</v>
      </c>
      <c r="C148" s="10">
        <v>234.13194</v>
      </c>
      <c r="D148" s="10">
        <v>0.107025380646485</v>
      </c>
      <c r="E148" s="7">
        <f t="shared" si="1"/>
        <v>0.04017824504</v>
      </c>
      <c r="F148" s="7"/>
      <c r="G148" s="4">
        <f>IFERROR(__xludf.DUMMYFUNCTION("""COMPUTED_VALUE"""),44779.958333333336)</f>
        <v>44779.95833</v>
      </c>
      <c r="H148" s="2">
        <f>IFERROR(__xludf.DUMMYFUNCTION("""COMPUTED_VALUE"""),0.0939760175416796)</f>
        <v>0.09397601754</v>
      </c>
    </row>
    <row r="149">
      <c r="A149" s="9">
        <v>44746.125</v>
      </c>
      <c r="B149" s="10">
        <v>252.32</v>
      </c>
      <c r="C149" s="10">
        <v>228.92187</v>
      </c>
      <c r="D149" s="10">
        <v>0.102210112122533</v>
      </c>
      <c r="E149" s="7">
        <f t="shared" si="1"/>
        <v>0.03969129119</v>
      </c>
      <c r="F149" s="7"/>
      <c r="G149" s="4">
        <f>IFERROR(__xludf.DUMMYFUNCTION("""COMPUTED_VALUE"""),44780.958333333336)</f>
        <v>44780.95833</v>
      </c>
      <c r="H149" s="2">
        <f>IFERROR(__xludf.DUMMYFUNCTION("""COMPUTED_VALUE"""),0.1290419088255376)</f>
        <v>0.1290419088</v>
      </c>
    </row>
    <row r="150">
      <c r="A150" s="9">
        <v>44746.166666666664</v>
      </c>
      <c r="B150" s="10">
        <v>246.82</v>
      </c>
      <c r="C150" s="10">
        <v>225.33111</v>
      </c>
      <c r="D150" s="10">
        <v>0.0953658374114431</v>
      </c>
      <c r="E150" s="7">
        <f t="shared" si="1"/>
        <v>0.03918676801</v>
      </c>
      <c r="F150" s="7"/>
      <c r="G150" s="4">
        <f>IFERROR(__xludf.DUMMYFUNCTION("""COMPUTED_VALUE"""),44781.958333333336)</f>
        <v>44781.95833</v>
      </c>
      <c r="H150" s="2">
        <f>IFERROR(__xludf.DUMMYFUNCTION("""COMPUTED_VALUE"""),0.194283659542317)</f>
        <v>0.1942836595</v>
      </c>
    </row>
    <row r="151">
      <c r="A151" s="9">
        <v>44746.208333333336</v>
      </c>
      <c r="B151" s="10">
        <v>239.14</v>
      </c>
      <c r="C151" s="10">
        <v>225.12734</v>
      </c>
      <c r="D151" s="10">
        <v>0.0622432619689815</v>
      </c>
      <c r="E151" s="7">
        <f t="shared" si="1"/>
        <v>0.03866356408</v>
      </c>
      <c r="F151" s="7"/>
      <c r="G151" s="4">
        <f>IFERROR(__xludf.DUMMYFUNCTION("""COMPUTED_VALUE"""),44779.958333333336)</f>
        <v>44779.95833</v>
      </c>
      <c r="H151" s="2">
        <f>IFERROR(__xludf.DUMMYFUNCTION("""COMPUTED_VALUE"""),0.04568506551284079)</f>
        <v>0.04568506551</v>
      </c>
    </row>
    <row r="152">
      <c r="A152" s="9">
        <v>44746.25</v>
      </c>
      <c r="B152" s="10">
        <v>227.05</v>
      </c>
      <c r="C152" s="10">
        <v>226.55831</v>
      </c>
      <c r="D152" s="10">
        <v>0.00217025806733818</v>
      </c>
      <c r="E152" s="7">
        <f t="shared" si="1"/>
        <v>0.03709786275</v>
      </c>
      <c r="F152" s="7"/>
      <c r="G152" s="4">
        <f>IFERROR(__xludf.DUMMYFUNCTION("""COMPUTED_VALUE"""),44780.958333333336)</f>
        <v>44780.95833</v>
      </c>
      <c r="H152" s="2">
        <f>IFERROR(__xludf.DUMMYFUNCTION("""COMPUTED_VALUE"""),0.09336940933311794)</f>
        <v>0.09336940933</v>
      </c>
    </row>
    <row r="153">
      <c r="A153" s="9">
        <v>44746.291666666664</v>
      </c>
      <c r="B153" s="10">
        <v>223.39</v>
      </c>
      <c r="C153" s="10">
        <v>229.26341</v>
      </c>
      <c r="D153" s="10">
        <v>0.0256186104882589</v>
      </c>
      <c r="E153" s="7">
        <f t="shared" si="1"/>
        <v>0.03762582619</v>
      </c>
      <c r="F153" s="7"/>
      <c r="G153" s="4">
        <f>IFERROR(__xludf.DUMMYFUNCTION("""COMPUTED_VALUE"""),44781.958333333336)</f>
        <v>44781.95833</v>
      </c>
      <c r="H153" s="2">
        <f>IFERROR(__xludf.DUMMYFUNCTION("""COMPUTED_VALUE"""),0.17008643653907438)</f>
        <v>0.1700864365</v>
      </c>
    </row>
    <row r="154">
      <c r="A154" s="9">
        <v>44746.333333333336</v>
      </c>
      <c r="B154" s="10">
        <v>218.17</v>
      </c>
      <c r="C154" s="10">
        <v>232.28714</v>
      </c>
      <c r="D154" s="10">
        <v>0.060774522429438</v>
      </c>
      <c r="E154" s="7">
        <f t="shared" si="1"/>
        <v>0.03986699929</v>
      </c>
      <c r="F154" s="7"/>
      <c r="G154" s="4">
        <f>IFERROR(__xludf.DUMMYFUNCTION("""COMPUTED_VALUE"""),44782.958333333336)</f>
        <v>44782.95833</v>
      </c>
      <c r="H154" s="2">
        <f>IFERROR(__xludf.DUMMYFUNCTION("""COMPUTED_VALUE"""),0.2006002752078002)</f>
        <v>0.2006002752</v>
      </c>
    </row>
    <row r="155">
      <c r="A155" s="9">
        <v>44746.375</v>
      </c>
      <c r="B155" s="10">
        <v>218.03</v>
      </c>
      <c r="C155" s="10">
        <v>235.81242</v>
      </c>
      <c r="D155" s="10">
        <v>0.0754091748008862</v>
      </c>
      <c r="E155" s="7">
        <f t="shared" si="1"/>
        <v>0.04290026075</v>
      </c>
      <c r="F155" s="7"/>
      <c r="G155" s="4">
        <f>IFERROR(__xludf.DUMMYFUNCTION("""COMPUTED_VALUE"""),44780.958333333336)</f>
        <v>44780.95833</v>
      </c>
      <c r="H155" s="2">
        <f>IFERROR(__xludf.DUMMYFUNCTION("""COMPUTED_VALUE"""),0.06968016372080599)</f>
        <v>0.06968016372</v>
      </c>
    </row>
    <row r="156">
      <c r="A156" s="9">
        <v>44746.416666666664</v>
      </c>
      <c r="B156" s="10">
        <v>216.14</v>
      </c>
      <c r="C156" s="10">
        <v>238.59366</v>
      </c>
      <c r="D156" s="10">
        <v>0.0941083681770924</v>
      </c>
      <c r="E156" s="7">
        <f t="shared" si="1"/>
        <v>0.04576387881</v>
      </c>
      <c r="F156" s="7"/>
      <c r="G156" s="4">
        <f>IFERROR(__xludf.DUMMYFUNCTION("""COMPUTED_VALUE"""),44781.958333333336)</f>
        <v>44781.95833</v>
      </c>
      <c r="H156" s="2">
        <f>IFERROR(__xludf.DUMMYFUNCTION("""COMPUTED_VALUE"""),0.15219501291597187)</f>
        <v>0.1521950129</v>
      </c>
    </row>
    <row r="157">
      <c r="A157" s="9">
        <v>44746.458333333336</v>
      </c>
      <c r="B157" s="10">
        <v>222.63</v>
      </c>
      <c r="C157" s="10">
        <v>241.51046</v>
      </c>
      <c r="D157" s="10">
        <v>0.0781765725592175</v>
      </c>
      <c r="E157" s="7">
        <f t="shared" si="1"/>
        <v>0.04735474303</v>
      </c>
      <c r="F157" s="7"/>
      <c r="G157" s="4">
        <f>IFERROR(__xludf.DUMMYFUNCTION("""COMPUTED_VALUE"""),44782.958333333336)</f>
        <v>44782.95833</v>
      </c>
      <c r="H157" s="2">
        <f>IFERROR(__xludf.DUMMYFUNCTION("""COMPUTED_VALUE"""),0.1970412744195239)</f>
        <v>0.1970412744</v>
      </c>
    </row>
    <row r="158">
      <c r="A158" s="9">
        <v>44746.5</v>
      </c>
      <c r="B158" s="10">
        <v>227.75</v>
      </c>
      <c r="C158" s="10">
        <v>242.86096</v>
      </c>
      <c r="D158" s="10">
        <v>0.062220622038223</v>
      </c>
      <c r="E158" s="7">
        <f t="shared" si="1"/>
        <v>0.04876604677</v>
      </c>
      <c r="F158" s="7"/>
      <c r="G158" s="4">
        <f>IFERROR(__xludf.DUMMYFUNCTION("""COMPUTED_VALUE"""),44783.958333333336)</f>
        <v>44783.95833</v>
      </c>
      <c r="H158" s="2">
        <f>IFERROR(__xludf.DUMMYFUNCTION("""COMPUTED_VALUE"""),0.12972013755819223)</f>
        <v>0.1297201376</v>
      </c>
    </row>
    <row r="159">
      <c r="A159" s="9">
        <v>44746.541666666664</v>
      </c>
      <c r="B159" s="10">
        <v>222.29</v>
      </c>
      <c r="C159" s="10">
        <v>244.04122</v>
      </c>
      <c r="D159" s="10">
        <v>0.089129287257292</v>
      </c>
      <c r="E159" s="7">
        <f t="shared" si="1"/>
        <v>0.05156688629</v>
      </c>
      <c r="F159" s="7"/>
      <c r="G159" s="4">
        <f>IFERROR(__xludf.DUMMYFUNCTION("""COMPUTED_VALUE"""),44781.958333333336)</f>
        <v>44781.95833</v>
      </c>
      <c r="H159" s="2">
        <f>IFERROR(__xludf.DUMMYFUNCTION("""COMPUTED_VALUE"""),0.09179454025773774)</f>
        <v>0.09179454026</v>
      </c>
    </row>
    <row r="160">
      <c r="A160" s="9">
        <v>44746.583333333336</v>
      </c>
      <c r="B160" s="10">
        <v>217.72</v>
      </c>
      <c r="C160" s="10">
        <v>244.77031</v>
      </c>
      <c r="D160" s="10">
        <v>0.110513035670053</v>
      </c>
      <c r="E160" s="7">
        <f t="shared" si="1"/>
        <v>0.05579947332</v>
      </c>
      <c r="F160" s="7"/>
      <c r="G160" s="4">
        <f>IFERROR(__xludf.DUMMYFUNCTION("""COMPUTED_VALUE"""),44782.958333333336)</f>
        <v>44782.95833</v>
      </c>
      <c r="H160" s="2">
        <f>IFERROR(__xludf.DUMMYFUNCTION("""COMPUTED_VALUE"""),0.1509601090785084)</f>
        <v>0.1509601091</v>
      </c>
    </row>
    <row r="161">
      <c r="A161" s="9">
        <v>44746.625</v>
      </c>
      <c r="B161" s="10">
        <v>215.36</v>
      </c>
      <c r="C161" s="10">
        <v>244.67134</v>
      </c>
      <c r="D161" s="10">
        <v>0.119798828910652</v>
      </c>
      <c r="E161" s="7">
        <f t="shared" si="1"/>
        <v>0.05918287518</v>
      </c>
      <c r="F161" s="7"/>
      <c r="G161" s="4">
        <f>IFERROR(__xludf.DUMMYFUNCTION("""COMPUTED_VALUE"""),44783.958333333336)</f>
        <v>44783.95833</v>
      </c>
      <c r="H161" s="2">
        <f>IFERROR(__xludf.DUMMYFUNCTION("""COMPUTED_VALUE"""),0.09696916721263132)</f>
        <v>0.09696916721</v>
      </c>
    </row>
    <row r="162">
      <c r="A162" s="9">
        <v>44746.666666666664</v>
      </c>
      <c r="B162" s="10">
        <v>221.82</v>
      </c>
      <c r="C162" s="10">
        <v>244.05992</v>
      </c>
      <c r="D162" s="10">
        <v>0.0911248352453775</v>
      </c>
      <c r="E162" s="7">
        <f t="shared" si="1"/>
        <v>0.06141002791</v>
      </c>
      <c r="F162" s="7"/>
      <c r="G162" s="4">
        <f>IFERROR(__xludf.DUMMYFUNCTION("""COMPUTED_VALUE"""),44784.958333333336)</f>
        <v>44784.95833</v>
      </c>
      <c r="H162" s="2">
        <f>IFERROR(__xludf.DUMMYFUNCTION("""COMPUTED_VALUE"""),0.05707112916002402)</f>
        <v>0.05707112916</v>
      </c>
    </row>
    <row r="163">
      <c r="A163" s="9">
        <v>44746.708333333336</v>
      </c>
      <c r="B163" s="10">
        <v>231.89</v>
      </c>
      <c r="C163" s="10">
        <v>243.54664</v>
      </c>
      <c r="D163" s="10">
        <v>0.0478620440010997</v>
      </c>
      <c r="E163" s="7">
        <f t="shared" si="1"/>
        <v>0.06233359857</v>
      </c>
      <c r="F163" s="7"/>
      <c r="G163" s="4">
        <f>IFERROR(__xludf.DUMMYFUNCTION("""COMPUTED_VALUE"""),44782.958333333336)</f>
        <v>44782.95833</v>
      </c>
      <c r="H163" s="2">
        <f>IFERROR(__xludf.DUMMYFUNCTION("""COMPUTED_VALUE"""),0.07807351391641314)</f>
        <v>0.07807351392</v>
      </c>
    </row>
    <row r="164">
      <c r="A164" s="9">
        <v>44746.75</v>
      </c>
      <c r="B164" s="10">
        <v>236.76</v>
      </c>
      <c r="C164" s="10">
        <v>242.91416</v>
      </c>
      <c r="D164" s="10">
        <v>0.0253347108295375</v>
      </c>
      <c r="E164" s="7">
        <f t="shared" si="1"/>
        <v>0.06270104828</v>
      </c>
      <c r="F164" s="7"/>
      <c r="G164" s="4">
        <f>IFERROR(__xludf.DUMMYFUNCTION("""COMPUTED_VALUE"""),44783.958333333336)</f>
        <v>44783.95833</v>
      </c>
      <c r="H164" s="2">
        <f>IFERROR(__xludf.DUMMYFUNCTION("""COMPUTED_VALUE"""),0.05756202103757017)</f>
        <v>0.05756202104</v>
      </c>
    </row>
    <row r="165">
      <c r="A165" s="9">
        <v>44746.791666666664</v>
      </c>
      <c r="B165" s="10">
        <v>240.53</v>
      </c>
      <c r="C165" s="10">
        <v>243.4878</v>
      </c>
      <c r="D165" s="10">
        <v>0.0121476312160198</v>
      </c>
      <c r="E165" s="7">
        <f t="shared" si="1"/>
        <v>0.0627645124</v>
      </c>
      <c r="F165" s="7"/>
      <c r="G165" s="4">
        <f>IFERROR(__xludf.DUMMYFUNCTION("""COMPUTED_VALUE"""),44784.958333333336)</f>
        <v>44784.95833</v>
      </c>
      <c r="H165" s="2">
        <f>IFERROR(__xludf.DUMMYFUNCTION("""COMPUTED_VALUE"""),0.0439393956787941)</f>
        <v>0.04393939568</v>
      </c>
    </row>
    <row r="166">
      <c r="A166" s="9">
        <v>44746.833333333336</v>
      </c>
      <c r="B166" s="10">
        <v>242.46</v>
      </c>
      <c r="C166" s="10">
        <v>244.20779</v>
      </c>
      <c r="D166" s="10">
        <v>0.00715697889899409</v>
      </c>
      <c r="E166" s="7">
        <f t="shared" si="1"/>
        <v>0.0626831257</v>
      </c>
      <c r="F166" s="7"/>
      <c r="G166" s="4">
        <f>IFERROR(__xludf.DUMMYFUNCTION("""COMPUTED_VALUE"""),44785.958333333336)</f>
        <v>44785.95833</v>
      </c>
      <c r="H166" s="2">
        <f>IFERROR(__xludf.DUMMYFUNCTION("""COMPUTED_VALUE"""),0.058383268871874505)</f>
        <v>0.05838326887</v>
      </c>
    </row>
    <row r="167">
      <c r="A167" s="9">
        <v>44746.875</v>
      </c>
      <c r="B167" s="10">
        <v>244.88</v>
      </c>
      <c r="C167" s="10">
        <v>244.59402</v>
      </c>
      <c r="D167" s="10">
        <v>0.00116920274665748</v>
      </c>
      <c r="E167" s="7">
        <f t="shared" si="1"/>
        <v>0.06193395632</v>
      </c>
      <c r="F167" s="7"/>
      <c r="G167" s="4">
        <f>IFERROR(__xludf.DUMMYFUNCTION("""COMPUTED_VALUE"""),44783.958333333336)</f>
        <v>44783.95833</v>
      </c>
      <c r="H167" s="2">
        <f>IFERROR(__xludf.DUMMYFUNCTION("""COMPUTED_VALUE"""),0.03913238704188584)</f>
        <v>0.03913238704</v>
      </c>
    </row>
    <row r="168">
      <c r="A168" s="9">
        <v>44746.916666666664</v>
      </c>
      <c r="B168" s="10">
        <v>243.02</v>
      </c>
      <c r="C168" s="10">
        <v>244.44354</v>
      </c>
      <c r="D168" s="10">
        <v>0.00582359427457155</v>
      </c>
      <c r="E168" s="7">
        <f t="shared" si="1"/>
        <v>0.06193373621</v>
      </c>
      <c r="F168" s="7"/>
      <c r="G168" s="4">
        <f>IFERROR(__xludf.DUMMYFUNCTION("""COMPUTED_VALUE"""),44784.958333333336)</f>
        <v>44784.95833</v>
      </c>
      <c r="H168" s="2">
        <f>IFERROR(__xludf.DUMMYFUNCTION("""COMPUTED_VALUE"""),0.04550113101243066)</f>
        <v>0.04550113101</v>
      </c>
    </row>
    <row r="169">
      <c r="A169" s="9">
        <v>44746.958333333336</v>
      </c>
      <c r="B169" s="10">
        <v>249.15</v>
      </c>
      <c r="C169" s="10">
        <v>243.73405</v>
      </c>
      <c r="D169" s="10">
        <v>0.0222207360850895</v>
      </c>
      <c r="E169" s="7">
        <f t="shared" si="1"/>
        <v>0.06211597442</v>
      </c>
      <c r="F169" s="7"/>
      <c r="G169" s="4">
        <f>IFERROR(__xludf.DUMMYFUNCTION("""COMPUTED_VALUE"""),44785.958333333336)</f>
        <v>44785.95833</v>
      </c>
      <c r="H169" s="2">
        <f>IFERROR(__xludf.DUMMYFUNCTION("""COMPUTED_VALUE"""),0.05459549059181507)</f>
        <v>0.05459549059</v>
      </c>
    </row>
    <row r="170">
      <c r="A170" s="9">
        <v>44747.0</v>
      </c>
      <c r="B170" s="10">
        <v>257.83</v>
      </c>
      <c r="C170" s="10">
        <v>246.60166</v>
      </c>
      <c r="D170" s="10">
        <v>0.0455322969034351</v>
      </c>
      <c r="E170" s="7">
        <f t="shared" si="1"/>
        <v>0.06086117637</v>
      </c>
      <c r="F170" s="7"/>
      <c r="G170" s="4">
        <f>IFERROR(__xludf.DUMMYFUNCTION("""COMPUTED_VALUE"""),44786.958333333336)</f>
        <v>44786.95833</v>
      </c>
      <c r="H170" s="2">
        <f>IFERROR(__xludf.DUMMYFUNCTION("""COMPUTED_VALUE"""),0.06439848682494806)</f>
        <v>0.06439848682</v>
      </c>
    </row>
    <row r="171">
      <c r="A171" s="9">
        <v>44747.041666666664</v>
      </c>
      <c r="B171" s="10">
        <v>267.86</v>
      </c>
      <c r="C171" s="10">
        <v>240.18235</v>
      </c>
      <c r="D171" s="10">
        <v>0.115235986324557</v>
      </c>
      <c r="E171" s="7">
        <f t="shared" si="1"/>
        <v>0.06076549538</v>
      </c>
      <c r="F171" s="7"/>
      <c r="G171" s="4">
        <f>IFERROR(__xludf.DUMMYFUNCTION("""COMPUTED_VALUE"""),44784.958333333336)</f>
        <v>44784.95833</v>
      </c>
      <c r="H171" s="2">
        <f>IFERROR(__xludf.DUMMYFUNCTION("""COMPUTED_VALUE"""),0.03417169900055376)</f>
        <v>0.034171699</v>
      </c>
    </row>
    <row r="172">
      <c r="A172" s="9">
        <v>44747.083333333336</v>
      </c>
      <c r="B172" s="10">
        <v>268.38</v>
      </c>
      <c r="C172" s="10">
        <v>232.72477</v>
      </c>
      <c r="D172" s="10">
        <v>0.153207713987642</v>
      </c>
      <c r="E172" s="7">
        <f t="shared" si="1"/>
        <v>0.06268975927</v>
      </c>
      <c r="F172" s="7"/>
      <c r="G172" s="4">
        <f>IFERROR(__xludf.DUMMYFUNCTION("""COMPUTED_VALUE"""),44785.958333333336)</f>
        <v>44785.95833</v>
      </c>
      <c r="H172" s="2">
        <f>IFERROR(__xludf.DUMMYFUNCTION("""COMPUTED_VALUE"""),0.05163298810202599)</f>
        <v>0.0516329881</v>
      </c>
    </row>
    <row r="173">
      <c r="A173" s="9">
        <v>44747.125</v>
      </c>
      <c r="B173" s="10">
        <v>260.47</v>
      </c>
      <c r="C173" s="10">
        <v>224.42611</v>
      </c>
      <c r="D173" s="10">
        <v>0.160604708605429</v>
      </c>
      <c r="E173" s="7">
        <f t="shared" si="1"/>
        <v>0.06512286745</v>
      </c>
      <c r="F173" s="7"/>
      <c r="G173" s="4">
        <f>IFERROR(__xludf.DUMMYFUNCTION("""COMPUTED_VALUE"""),44786.958333333336)</f>
        <v>44786.95833</v>
      </c>
      <c r="H173" s="2">
        <f>IFERROR(__xludf.DUMMYFUNCTION("""COMPUTED_VALUE"""),0.06706910409304243)</f>
        <v>0.06706910409</v>
      </c>
    </row>
    <row r="174">
      <c r="A174" s="9">
        <v>44747.166666666664</v>
      </c>
      <c r="B174" s="10">
        <v>252.78</v>
      </c>
      <c r="C174" s="10">
        <v>218.68448</v>
      </c>
      <c r="D174" s="10">
        <v>0.155911933027894</v>
      </c>
      <c r="E174" s="7">
        <f t="shared" si="1"/>
        <v>0.06764562144</v>
      </c>
      <c r="F174" s="7"/>
      <c r="G174" s="4">
        <f>IFERROR(__xludf.DUMMYFUNCTION("""COMPUTED_VALUE"""),44787.958333333336)</f>
        <v>44787.95833</v>
      </c>
      <c r="H174" s="2">
        <f>IFERROR(__xludf.DUMMYFUNCTION("""COMPUTED_VALUE"""),0.10042119371228776)</f>
        <v>0.1004211937</v>
      </c>
    </row>
    <row r="175">
      <c r="A175" s="9">
        <v>44747.208333333336</v>
      </c>
      <c r="B175" s="10">
        <v>242.33</v>
      </c>
      <c r="C175" s="10">
        <v>217.67477</v>
      </c>
      <c r="D175" s="10">
        <v>0.11326636522919</v>
      </c>
      <c r="E175" s="7">
        <f t="shared" si="1"/>
        <v>0.06977158407</v>
      </c>
      <c r="F175" s="7"/>
      <c r="G175" s="4">
        <f>IFERROR(__xludf.DUMMYFUNCTION("""COMPUTED_VALUE"""),44785.958333333336)</f>
        <v>44785.95833</v>
      </c>
      <c r="H175" s="2">
        <f>IFERROR(__xludf.DUMMYFUNCTION("""COMPUTED_VALUE"""),0.047192487467753036)</f>
        <v>0.04719248747</v>
      </c>
    </row>
    <row r="176">
      <c r="A176" s="9">
        <v>44747.25</v>
      </c>
      <c r="B176" s="10">
        <v>238.46</v>
      </c>
      <c r="C176" s="10">
        <v>218.97</v>
      </c>
      <c r="D176" s="10">
        <v>0.0890076266155181</v>
      </c>
      <c r="E176" s="7">
        <f t="shared" si="1"/>
        <v>0.07338980776</v>
      </c>
      <c r="F176" s="7"/>
      <c r="G176" s="4">
        <f>IFERROR(__xludf.DUMMYFUNCTION("""COMPUTED_VALUE"""),44786.958333333336)</f>
        <v>44786.95833</v>
      </c>
      <c r="H176" s="2">
        <f>IFERROR(__xludf.DUMMYFUNCTION("""COMPUTED_VALUE"""),0.06962469838137385)</f>
        <v>0.06962469838</v>
      </c>
    </row>
    <row r="177">
      <c r="A177" s="9">
        <v>44747.291666666664</v>
      </c>
      <c r="B177" s="10">
        <v>235.1</v>
      </c>
      <c r="C177" s="10">
        <v>222.80264</v>
      </c>
      <c r="D177" s="10">
        <v>0.0551939599997558</v>
      </c>
      <c r="E177" s="7">
        <f t="shared" si="1"/>
        <v>0.07462211399</v>
      </c>
      <c r="F177" s="7"/>
      <c r="G177" s="4">
        <f>IFERROR(__xludf.DUMMYFUNCTION("""COMPUTED_VALUE"""),44787.958333333336)</f>
        <v>44787.95833</v>
      </c>
      <c r="H177" s="2">
        <f>IFERROR(__xludf.DUMMYFUNCTION("""COMPUTED_VALUE"""),0.10304314268701241)</f>
        <v>0.1030431427</v>
      </c>
    </row>
    <row r="178">
      <c r="A178" s="9">
        <v>44747.333333333336</v>
      </c>
      <c r="B178" s="10">
        <v>232.58</v>
      </c>
      <c r="C178" s="10">
        <v>227.59472</v>
      </c>
      <c r="D178" s="10">
        <v>0.0219041988320292</v>
      </c>
      <c r="E178" s="7">
        <f t="shared" si="1"/>
        <v>0.07300251718</v>
      </c>
      <c r="F178" s="7"/>
      <c r="G178" s="4">
        <f>IFERROR(__xludf.DUMMYFUNCTION("""COMPUTED_VALUE"""),44788.958333333336)</f>
        <v>44788.95833</v>
      </c>
      <c r="H178" s="2">
        <f>IFERROR(__xludf.DUMMYFUNCTION("""COMPUTED_VALUE"""),0.045016992853698)</f>
        <v>0.04501699285</v>
      </c>
    </row>
    <row r="179">
      <c r="A179" s="9">
        <v>44747.375</v>
      </c>
      <c r="B179" s="10">
        <v>232.56</v>
      </c>
      <c r="C179" s="10">
        <v>232.9932</v>
      </c>
      <c r="D179" s="10">
        <v>0.00185928173011057</v>
      </c>
      <c r="E179" s="7">
        <f t="shared" si="1"/>
        <v>0.0699379383</v>
      </c>
      <c r="F179" s="7"/>
      <c r="G179" s="4">
        <f>IFERROR(__xludf.DUMMYFUNCTION("""COMPUTED_VALUE"""),44786.958333333336)</f>
        <v>44786.95833</v>
      </c>
      <c r="H179" s="2">
        <f>IFERROR(__xludf.DUMMYFUNCTION("""COMPUTED_VALUE"""),0.07975091717461712)</f>
        <v>0.07975091717</v>
      </c>
    </row>
    <row r="180">
      <c r="A180" s="9">
        <v>44747.416666666664</v>
      </c>
      <c r="B180" s="10">
        <v>239.82</v>
      </c>
      <c r="C180" s="10">
        <v>237.48179</v>
      </c>
      <c r="D180" s="10">
        <v>0.0098458496544093</v>
      </c>
      <c r="E180" s="7">
        <f t="shared" si="1"/>
        <v>0.06642700003</v>
      </c>
      <c r="F180" s="7"/>
      <c r="G180" s="4">
        <f>IFERROR(__xludf.DUMMYFUNCTION("""COMPUTED_VALUE"""),44787.958333333336)</f>
        <v>44787.95833</v>
      </c>
      <c r="H180" s="2">
        <f>IFERROR(__xludf.DUMMYFUNCTION("""COMPUTED_VALUE"""),0.10690531669380449)</f>
        <v>0.1069053167</v>
      </c>
    </row>
    <row r="181">
      <c r="A181" s="9">
        <v>44747.458333333336</v>
      </c>
      <c r="B181" s="10">
        <v>247.27</v>
      </c>
      <c r="C181" s="10">
        <v>241.63556</v>
      </c>
      <c r="D181" s="10">
        <v>0.0233179255569834</v>
      </c>
      <c r="E181" s="7">
        <f t="shared" si="1"/>
        <v>0.06414122307</v>
      </c>
      <c r="F181" s="7"/>
      <c r="G181" s="4">
        <f>IFERROR(__xludf.DUMMYFUNCTION("""COMPUTED_VALUE"""),44788.958333333336)</f>
        <v>44788.95833</v>
      </c>
      <c r="H181" s="2">
        <f>IFERROR(__xludf.DUMMYFUNCTION("""COMPUTED_VALUE"""),0.04393714243426061)</f>
        <v>0.04393714243</v>
      </c>
    </row>
    <row r="182">
      <c r="A182" s="9">
        <v>44747.5</v>
      </c>
      <c r="B182" s="10">
        <v>258.55</v>
      </c>
      <c r="C182" s="10">
        <v>243.57301</v>
      </c>
      <c r="D182" s="10">
        <v>0.0614887092785855</v>
      </c>
      <c r="E182" s="7">
        <f t="shared" si="1"/>
        <v>0.0641107267</v>
      </c>
      <c r="F182" s="7"/>
      <c r="G182" s="4">
        <f>IFERROR(__xludf.DUMMYFUNCTION("""COMPUTED_VALUE"""),44789.958333333336)</f>
        <v>44789.95833</v>
      </c>
      <c r="H182" s="2">
        <f>IFERROR(__xludf.DUMMYFUNCTION("""COMPUTED_VALUE"""),0.049291599010311736)</f>
        <v>0.04929159901</v>
      </c>
    </row>
    <row r="183">
      <c r="A183" s="9">
        <v>44747.541666666664</v>
      </c>
      <c r="B183" s="10">
        <v>267.04</v>
      </c>
      <c r="C183" s="10">
        <v>245.05766</v>
      </c>
      <c r="D183" s="10">
        <v>0.0897027254728541</v>
      </c>
      <c r="E183" s="7">
        <f t="shared" si="1"/>
        <v>0.06413461996</v>
      </c>
      <c r="F183" s="7"/>
      <c r="G183" s="4">
        <f>IFERROR(__xludf.DUMMYFUNCTION("""COMPUTED_VALUE"""),44787.958333333336)</f>
        <v>44787.95833</v>
      </c>
      <c r="H183" s="2">
        <f>IFERROR(__xludf.DUMMYFUNCTION("""COMPUTED_VALUE"""),0.09272836081382534)</f>
        <v>0.09272836081</v>
      </c>
    </row>
    <row r="184">
      <c r="A184" s="9">
        <v>44747.583333333336</v>
      </c>
      <c r="B184" s="10">
        <v>271.12</v>
      </c>
      <c r="C184" s="10">
        <v>246.1066</v>
      </c>
      <c r="D184" s="10">
        <v>0.101636445345228</v>
      </c>
      <c r="E184" s="7">
        <f t="shared" si="1"/>
        <v>0.06376476203</v>
      </c>
      <c r="F184" s="7"/>
      <c r="G184" s="4">
        <f>IFERROR(__xludf.DUMMYFUNCTION("""COMPUTED_VALUE"""),44788.958333333336)</f>
        <v>44788.95833</v>
      </c>
      <c r="H184" s="2">
        <f>IFERROR(__xludf.DUMMYFUNCTION("""COMPUTED_VALUE"""),0.04510132538145902)</f>
        <v>0.04510132538</v>
      </c>
    </row>
    <row r="185">
      <c r="A185" s="9">
        <v>44747.625</v>
      </c>
      <c r="B185" s="10">
        <v>272.58</v>
      </c>
      <c r="C185" s="10">
        <v>246.44163</v>
      </c>
      <c r="D185" s="10">
        <v>0.106063127402622</v>
      </c>
      <c r="E185" s="7">
        <f t="shared" si="1"/>
        <v>0.06319244114</v>
      </c>
      <c r="F185" s="7"/>
      <c r="G185" s="4">
        <f>IFERROR(__xludf.DUMMYFUNCTION("""COMPUTED_VALUE"""),44789.958333333336)</f>
        <v>44789.95833</v>
      </c>
      <c r="H185" s="2">
        <f>IFERROR(__xludf.DUMMYFUNCTION("""COMPUTED_VALUE"""),0.05135081758780499)</f>
        <v>0.05135081759</v>
      </c>
    </row>
    <row r="186">
      <c r="A186" s="9">
        <v>44747.666666666664</v>
      </c>
      <c r="B186" s="10">
        <v>277.05</v>
      </c>
      <c r="C186" s="10">
        <v>246.14164</v>
      </c>
      <c r="D186" s="10">
        <v>0.125571439273745</v>
      </c>
      <c r="E186" s="7">
        <f t="shared" si="1"/>
        <v>0.0646277163</v>
      </c>
      <c r="F186" s="7"/>
      <c r="G186" s="4">
        <f>IFERROR(__xludf.DUMMYFUNCTION("""COMPUTED_VALUE"""),44790.958333333336)</f>
        <v>44790.95833</v>
      </c>
      <c r="H186" s="2">
        <f>IFERROR(__xludf.DUMMYFUNCTION("""COMPUTED_VALUE"""),0.05661384711532813)</f>
        <v>0.05661384712</v>
      </c>
    </row>
    <row r="187">
      <c r="A187" s="9">
        <v>44747.708333333336</v>
      </c>
      <c r="B187" s="10">
        <v>278.52</v>
      </c>
      <c r="C187" s="10">
        <v>246.01327</v>
      </c>
      <c r="D187" s="10">
        <v>0.13213405114285</v>
      </c>
      <c r="E187" s="7">
        <f t="shared" si="1"/>
        <v>0.06813904993</v>
      </c>
      <c r="F187" s="7"/>
      <c r="G187" s="4">
        <f>IFERROR(__xludf.DUMMYFUNCTION("""COMPUTED_VALUE"""),44788.958333333336)</f>
        <v>44788.95833</v>
      </c>
      <c r="H187" s="2">
        <f>IFERROR(__xludf.DUMMYFUNCTION("""COMPUTED_VALUE"""),0.04001197953084518)</f>
        <v>0.04001197953</v>
      </c>
    </row>
    <row r="188">
      <c r="A188" s="9">
        <v>44747.75</v>
      </c>
      <c r="B188" s="10">
        <v>277.78</v>
      </c>
      <c r="C188" s="10">
        <v>246.1791</v>
      </c>
      <c r="D188" s="10">
        <v>0.128365486753343</v>
      </c>
      <c r="E188" s="7">
        <f t="shared" si="1"/>
        <v>0.07243199893</v>
      </c>
      <c r="F188" s="7"/>
      <c r="G188" s="4">
        <f>IFERROR(__xludf.DUMMYFUNCTION("""COMPUTED_VALUE"""),44789.958333333336)</f>
        <v>44789.95833</v>
      </c>
      <c r="H188" s="2">
        <f>IFERROR(__xludf.DUMMYFUNCTION("""COMPUTED_VALUE"""),0.04947262282792838)</f>
        <v>0.04947262283</v>
      </c>
    </row>
    <row r="189">
      <c r="A189" s="9">
        <v>44747.791666666664</v>
      </c>
      <c r="B189" s="10">
        <v>269.19</v>
      </c>
      <c r="C189" s="10">
        <v>247.40905</v>
      </c>
      <c r="D189" s="10">
        <v>0.0880361894603289</v>
      </c>
      <c r="E189" s="7">
        <f t="shared" si="1"/>
        <v>0.07559402219</v>
      </c>
      <c r="F189" s="7"/>
      <c r="G189" s="4">
        <f>IFERROR(__xludf.DUMMYFUNCTION("""COMPUTED_VALUE"""),44790.958333333336)</f>
        <v>44790.95833</v>
      </c>
      <c r="H189" s="2">
        <f>IFERROR(__xludf.DUMMYFUNCTION("""COMPUTED_VALUE"""),0.054602766160206116)</f>
        <v>0.05460276616</v>
      </c>
    </row>
    <row r="190">
      <c r="A190" s="9">
        <v>44747.833333333336</v>
      </c>
      <c r="B190" s="10">
        <v>261.54</v>
      </c>
      <c r="C190" s="10">
        <v>248.9137</v>
      </c>
      <c r="D190" s="10">
        <v>0.0507256129333179</v>
      </c>
      <c r="E190" s="7">
        <f t="shared" si="1"/>
        <v>0.07740938194</v>
      </c>
      <c r="F190" s="7"/>
      <c r="G190" s="4">
        <f>IFERROR(__xludf.DUMMYFUNCTION("""COMPUTED_VALUE"""),44791.958333333336)</f>
        <v>44791.95833</v>
      </c>
      <c r="H190" s="2">
        <f>IFERROR(__xludf.DUMMYFUNCTION("""COMPUTED_VALUE"""),0.05319079119073359)</f>
        <v>0.05319079119</v>
      </c>
    </row>
    <row r="191">
      <c r="A191" s="9">
        <v>44747.875</v>
      </c>
      <c r="B191" s="10">
        <v>255.39</v>
      </c>
      <c r="C191" s="10">
        <v>250.25414</v>
      </c>
      <c r="D191" s="10">
        <v>0.0205225775685468</v>
      </c>
      <c r="E191" s="7">
        <f t="shared" si="1"/>
        <v>0.07821577256</v>
      </c>
      <c r="F191" s="7"/>
      <c r="G191" s="4">
        <f>IFERROR(__xludf.DUMMYFUNCTION("""COMPUTED_VALUE"""),44789.958333333336)</f>
        <v>44789.95833</v>
      </c>
      <c r="H191" s="2">
        <f>IFERROR(__xludf.DUMMYFUNCTION("""COMPUTED_VALUE"""),0.04291016267497602)</f>
        <v>0.04291016267</v>
      </c>
    </row>
    <row r="192">
      <c r="A192" s="9">
        <v>44747.916666666664</v>
      </c>
      <c r="B192" s="10">
        <v>255.39</v>
      </c>
      <c r="C192" s="10">
        <v>250.563</v>
      </c>
      <c r="D192" s="10">
        <v>0.0192646160845775</v>
      </c>
      <c r="E192" s="7">
        <f t="shared" si="1"/>
        <v>0.07877581514</v>
      </c>
      <c r="F192" s="7"/>
      <c r="G192" s="4">
        <f>IFERROR(__xludf.DUMMYFUNCTION("""COMPUTED_VALUE"""),44790.958333333336)</f>
        <v>44790.95833</v>
      </c>
      <c r="H192" s="2">
        <f>IFERROR(__xludf.DUMMYFUNCTION("""COMPUTED_VALUE"""),0.05483916278215206)</f>
        <v>0.05483916278</v>
      </c>
    </row>
    <row r="193">
      <c r="A193" s="9">
        <v>44747.958333333336</v>
      </c>
      <c r="B193" s="10">
        <v>259.46</v>
      </c>
      <c r="C193" s="10">
        <v>249.20465</v>
      </c>
      <c r="D193" s="10">
        <v>0.0411523219972018</v>
      </c>
      <c r="E193" s="7">
        <f t="shared" si="1"/>
        <v>0.07956463122</v>
      </c>
      <c r="F193" s="7"/>
      <c r="G193" s="4">
        <f>IFERROR(__xludf.DUMMYFUNCTION("""COMPUTED_VALUE"""),44791.958333333336)</f>
        <v>44791.95833</v>
      </c>
      <c r="H193" s="2">
        <f>IFERROR(__xludf.DUMMYFUNCTION("""COMPUTED_VALUE"""),0.05129958808762605)</f>
        <v>0.05129958809</v>
      </c>
    </row>
    <row r="194">
      <c r="A194" s="9">
        <v>44745.0</v>
      </c>
      <c r="B194" s="10">
        <v>270.18</v>
      </c>
      <c r="C194" s="10">
        <v>253.53564</v>
      </c>
      <c r="D194" s="10">
        <v>0.0656489951471911</v>
      </c>
      <c r="E194" s="7">
        <f t="shared" si="1"/>
        <v>0.08040282698</v>
      </c>
      <c r="F194" s="7"/>
      <c r="G194" s="4">
        <f>IFERROR(__xludf.DUMMYFUNCTION("""COMPUTED_VALUE"""),44792.958333333336)</f>
        <v>44792.95833</v>
      </c>
      <c r="H194" s="2">
        <f>IFERROR(__xludf.DUMMYFUNCTION("""COMPUTED_VALUE"""),0.053192127117294034)</f>
        <v>0.05319212712</v>
      </c>
    </row>
    <row r="195">
      <c r="A195" s="9">
        <v>44745.041666666664</v>
      </c>
      <c r="B195" s="10">
        <v>272.92</v>
      </c>
      <c r="C195" s="10">
        <v>252.09984</v>
      </c>
      <c r="D195" s="10">
        <v>0.0825869623717334</v>
      </c>
      <c r="E195" s="7">
        <f t="shared" si="1"/>
        <v>0.07904245098</v>
      </c>
      <c r="F195" s="7"/>
      <c r="G195" s="4">
        <f>IFERROR(__xludf.DUMMYFUNCTION("""COMPUTED_VALUE"""),44790.958333333336)</f>
        <v>44790.95833</v>
      </c>
      <c r="H195" s="2">
        <f>IFERROR(__xludf.DUMMYFUNCTION("""COMPUTED_VALUE"""),0.04849362403369753)</f>
        <v>0.04849362403</v>
      </c>
    </row>
    <row r="196">
      <c r="A196" s="9">
        <v>44745.083333333336</v>
      </c>
      <c r="B196" s="10">
        <v>268.64</v>
      </c>
      <c r="C196" s="10">
        <v>250.23002</v>
      </c>
      <c r="D196" s="10">
        <v>0.0735722276647701</v>
      </c>
      <c r="E196" s="7">
        <f t="shared" si="1"/>
        <v>0.07572430571</v>
      </c>
      <c r="F196" s="7"/>
      <c r="G196" s="4">
        <f>IFERROR(__xludf.DUMMYFUNCTION("""COMPUTED_VALUE"""),44791.958333333336)</f>
        <v>44791.95833</v>
      </c>
      <c r="H196" s="2">
        <f>IFERROR(__xludf.DUMMYFUNCTION("""COMPUTED_VALUE"""),0.050013440801782)</f>
        <v>0.0500134408</v>
      </c>
    </row>
    <row r="197">
      <c r="A197" s="9">
        <v>44745.125</v>
      </c>
      <c r="B197" s="10">
        <v>260.79</v>
      </c>
      <c r="C197" s="10">
        <v>246.48536</v>
      </c>
      <c r="D197" s="10">
        <v>0.0580344406661719</v>
      </c>
      <c r="E197" s="7">
        <f t="shared" si="1"/>
        <v>0.07145054455</v>
      </c>
      <c r="F197" s="7"/>
      <c r="G197" s="4">
        <f>IFERROR(__xludf.DUMMYFUNCTION("""COMPUTED_VALUE"""),44792.958333333336)</f>
        <v>44792.95833</v>
      </c>
      <c r="H197" s="2">
        <f>IFERROR(__xludf.DUMMYFUNCTION("""COMPUTED_VALUE"""),0.051179544221396)</f>
        <v>0.05117954422</v>
      </c>
    </row>
    <row r="198">
      <c r="A198" s="9">
        <v>44745.166666666664</v>
      </c>
      <c r="B198" s="10">
        <v>254.79</v>
      </c>
      <c r="C198" s="10">
        <v>244.19689</v>
      </c>
      <c r="D198" s="10">
        <v>0.0433793812853226</v>
      </c>
      <c r="E198" s="7">
        <f t="shared" si="1"/>
        <v>0.06676168823</v>
      </c>
      <c r="F198" s="7"/>
      <c r="G198" s="4">
        <f>IFERROR(__xludf.DUMMYFUNCTION("""COMPUTED_VALUE"""),44793.958333333336)</f>
        <v>44793.95833</v>
      </c>
      <c r="H198" s="2">
        <f>IFERROR(__xludf.DUMMYFUNCTION("""COMPUTED_VALUE"""),0.07428652142982713)</f>
        <v>0.07428652143</v>
      </c>
    </row>
    <row r="199">
      <c r="A199" s="9">
        <v>44745.208333333336</v>
      </c>
      <c r="B199" s="10">
        <v>246.67</v>
      </c>
      <c r="C199" s="10">
        <v>244.68222</v>
      </c>
      <c r="D199" s="10">
        <v>0.00812392498318834</v>
      </c>
      <c r="E199" s="7">
        <f t="shared" si="1"/>
        <v>0.06238075322</v>
      </c>
      <c r="F199" s="7"/>
      <c r="G199" s="4">
        <f>IFERROR(__xludf.DUMMYFUNCTION("""COMPUTED_VALUE"""),44791.958333333336)</f>
        <v>44791.95833</v>
      </c>
      <c r="H199" s="2">
        <f>IFERROR(__xludf.DUMMYFUNCTION("""COMPUTED_VALUE"""),0.03869707228941383)</f>
        <v>0.03869707229</v>
      </c>
    </row>
    <row r="200">
      <c r="A200" s="9">
        <v>44745.25</v>
      </c>
      <c r="B200" s="10">
        <v>239.62</v>
      </c>
      <c r="C200" s="10">
        <v>245.68999</v>
      </c>
      <c r="D200" s="10">
        <v>0.0247058905411652</v>
      </c>
      <c r="E200" s="7">
        <f t="shared" si="1"/>
        <v>0.05970151421</v>
      </c>
      <c r="F200" s="7"/>
      <c r="G200" s="4">
        <f>IFERROR(__xludf.DUMMYFUNCTION("""COMPUTED_VALUE"""),44792.958333333336)</f>
        <v>44792.95833</v>
      </c>
      <c r="H200" s="2">
        <f>IFERROR(__xludf.DUMMYFUNCTION("""COMPUTED_VALUE"""),0.054423996369697684)</f>
        <v>0.05442399637</v>
      </c>
    </row>
    <row r="201">
      <c r="A201" s="9">
        <v>44745.291666666664</v>
      </c>
      <c r="B201" s="10">
        <v>235.91</v>
      </c>
      <c r="C201" s="10">
        <v>247.41634</v>
      </c>
      <c r="D201" s="10">
        <v>0.0465059825878921</v>
      </c>
      <c r="E201" s="7">
        <f t="shared" si="1"/>
        <v>0.05933951516</v>
      </c>
      <c r="F201" s="7"/>
      <c r="G201" s="4">
        <f>IFERROR(__xludf.DUMMYFUNCTION("""COMPUTED_VALUE"""),44793.958333333336)</f>
        <v>44793.95833</v>
      </c>
      <c r="H201" s="2">
        <f>IFERROR(__xludf.DUMMYFUNCTION("""COMPUTED_VALUE"""),0.075811665855476)</f>
        <v>0.07581166586</v>
      </c>
    </row>
    <row r="202">
      <c r="A202" s="9">
        <v>44745.333333333336</v>
      </c>
      <c r="B202" s="10">
        <v>237.51</v>
      </c>
      <c r="C202" s="10">
        <v>249.47518</v>
      </c>
      <c r="D202" s="10">
        <v>0.0479614044170646</v>
      </c>
      <c r="E202" s="7">
        <f t="shared" si="1"/>
        <v>0.06042523205</v>
      </c>
      <c r="F202" s="7"/>
      <c r="G202" s="4">
        <f>IFERROR(__xludf.DUMMYFUNCTION("""COMPUTED_VALUE"""),44794.958333333336)</f>
        <v>44794.95833</v>
      </c>
      <c r="H202" s="2">
        <f>IFERROR(__xludf.DUMMYFUNCTION("""COMPUTED_VALUE"""),0.07732609697396141)</f>
        <v>0.07732609697</v>
      </c>
    </row>
    <row r="203">
      <c r="A203" s="9">
        <v>44745.375</v>
      </c>
      <c r="B203" s="10">
        <v>239.96</v>
      </c>
      <c r="C203" s="10">
        <v>251.71124</v>
      </c>
      <c r="D203" s="10">
        <v>0.0466854003023464</v>
      </c>
      <c r="E203" s="7">
        <f t="shared" si="1"/>
        <v>0.062292987</v>
      </c>
      <c r="F203" s="7"/>
      <c r="G203" s="4">
        <f>IFERROR(__xludf.DUMMYFUNCTION("""COMPUTED_VALUE"""),44792.958333333336)</f>
        <v>44792.95833</v>
      </c>
      <c r="H203" s="2">
        <f>IFERROR(__xludf.DUMMYFUNCTION("""COMPUTED_VALUE"""),0.04624242850311026)</f>
        <v>0.0462424285</v>
      </c>
    </row>
    <row r="204">
      <c r="A204" s="9">
        <v>44745.416666666664</v>
      </c>
      <c r="B204" s="10">
        <v>236.28</v>
      </c>
      <c r="C204" s="10">
        <v>253.88077</v>
      </c>
      <c r="D204" s="10">
        <v>0.0693269127866597</v>
      </c>
      <c r="E204" s="7">
        <f t="shared" si="1"/>
        <v>0.06477136463</v>
      </c>
      <c r="F204" s="7"/>
      <c r="G204" s="4">
        <f>IFERROR(__xludf.DUMMYFUNCTION("""COMPUTED_VALUE"""),44793.958333333336)</f>
        <v>44793.95833</v>
      </c>
      <c r="H204" s="2">
        <f>IFERROR(__xludf.DUMMYFUNCTION("""COMPUTED_VALUE"""),0.08182920716393512)</f>
        <v>0.08182920716</v>
      </c>
    </row>
    <row r="205">
      <c r="A205" s="9">
        <v>44745.458333333336</v>
      </c>
      <c r="B205" s="10">
        <v>235.81</v>
      </c>
      <c r="C205" s="10">
        <v>256.07098</v>
      </c>
      <c r="D205" s="10">
        <v>0.0791225151713795</v>
      </c>
      <c r="E205" s="7">
        <f t="shared" si="1"/>
        <v>0.06709655586</v>
      </c>
      <c r="F205" s="7"/>
      <c r="G205" s="4">
        <f>IFERROR(__xludf.DUMMYFUNCTION("""COMPUTED_VALUE"""),44794.958333333336)</f>
        <v>44794.95833</v>
      </c>
      <c r="H205" s="2">
        <f>IFERROR(__xludf.DUMMYFUNCTION("""COMPUTED_VALUE"""),0.0860244510361508)</f>
        <v>0.08602445104</v>
      </c>
    </row>
    <row r="206">
      <c r="A206" s="9">
        <v>44745.5</v>
      </c>
      <c r="B206" s="10">
        <v>240.16</v>
      </c>
      <c r="C206" s="10">
        <v>256.60253</v>
      </c>
      <c r="D206" s="10">
        <v>0.06407781715948</v>
      </c>
      <c r="E206" s="7">
        <f t="shared" si="1"/>
        <v>0.06720443535</v>
      </c>
      <c r="F206" s="7"/>
      <c r="G206" s="4">
        <f>IFERROR(__xludf.DUMMYFUNCTION("""COMPUTED_VALUE"""),44795.958333333336)</f>
        <v>44795.95833</v>
      </c>
      <c r="H206" s="2">
        <f>IFERROR(__xludf.DUMMYFUNCTION("""COMPUTED_VALUE"""),0.11484644512579252)</f>
        <v>0.1148464451</v>
      </c>
    </row>
    <row r="207">
      <c r="A207" s="9">
        <v>44745.541666666664</v>
      </c>
      <c r="B207" s="10">
        <v>243.01</v>
      </c>
      <c r="C207" s="10">
        <v>257.2526</v>
      </c>
      <c r="D207" s="10">
        <v>0.0553642606527591</v>
      </c>
      <c r="E207" s="7">
        <f t="shared" si="1"/>
        <v>0.06577366599</v>
      </c>
      <c r="F207" s="7"/>
      <c r="G207" s="4">
        <f>IFERROR(__xludf.DUMMYFUNCTION("""COMPUTED_VALUE"""),44793.958333333336)</f>
        <v>44793.95833</v>
      </c>
      <c r="H207" s="2">
        <f>IFERROR(__xludf.DUMMYFUNCTION("""COMPUTED_VALUE"""),0.050907279602773414)</f>
        <v>0.0509072796</v>
      </c>
    </row>
    <row r="208">
      <c r="A208" s="9">
        <v>44745.583333333336</v>
      </c>
      <c r="B208" s="10">
        <v>246.77</v>
      </c>
      <c r="C208" s="10">
        <v>257.03472</v>
      </c>
      <c r="D208" s="10">
        <v>0.0399351496171411</v>
      </c>
      <c r="E208" s="7">
        <f t="shared" si="1"/>
        <v>0.06320277867</v>
      </c>
      <c r="F208" s="7"/>
      <c r="G208" s="4">
        <f>IFERROR(__xludf.DUMMYFUNCTION("""COMPUTED_VALUE"""),44794.958333333336)</f>
        <v>44794.95833</v>
      </c>
      <c r="H208" s="2">
        <f>IFERROR(__xludf.DUMMYFUNCTION("""COMPUTED_VALUE"""),0.05221543941631401)</f>
        <v>0.05221543942</v>
      </c>
    </row>
    <row r="209">
      <c r="A209" s="9">
        <v>44745.625</v>
      </c>
      <c r="B209" s="10">
        <v>239.07</v>
      </c>
      <c r="C209" s="10">
        <v>256.09584</v>
      </c>
      <c r="D209" s="10">
        <v>0.0664822981896153</v>
      </c>
      <c r="E209" s="7">
        <f t="shared" si="1"/>
        <v>0.06155357745</v>
      </c>
      <c r="F209" s="7"/>
      <c r="G209" s="4">
        <f>IFERROR(__xludf.DUMMYFUNCTION("""COMPUTED_VALUE"""),44795.958333333336)</f>
        <v>44795.95833</v>
      </c>
      <c r="H209" s="2">
        <f>IFERROR(__xludf.DUMMYFUNCTION("""COMPUTED_VALUE"""),0.07818902081324773)</f>
        <v>0.07818902081</v>
      </c>
    </row>
    <row r="210">
      <c r="A210" s="9">
        <v>44745.666666666664</v>
      </c>
      <c r="B210" s="10">
        <v>238.38</v>
      </c>
      <c r="C210" s="10">
        <v>254.50385</v>
      </c>
      <c r="D210" s="10">
        <v>0.0633540514220119</v>
      </c>
      <c r="E210" s="7">
        <f t="shared" si="1"/>
        <v>0.05896118629</v>
      </c>
      <c r="F210" s="7"/>
      <c r="G210" s="4">
        <f>IFERROR(__xludf.DUMMYFUNCTION("""COMPUTED_VALUE"""),44796.958333333336)</f>
        <v>44796.95833</v>
      </c>
      <c r="H210" s="2">
        <f>IFERROR(__xludf.DUMMYFUNCTION("""COMPUTED_VALUE"""),0.0796067212395504)</f>
        <v>0.07960672124</v>
      </c>
    </row>
    <row r="211">
      <c r="A211" s="9">
        <v>44745.708333333336</v>
      </c>
      <c r="B211" s="10">
        <v>240.68</v>
      </c>
      <c r="C211" s="10">
        <v>253.4357</v>
      </c>
      <c r="D211" s="10">
        <v>0.0503311096266232</v>
      </c>
      <c r="E211" s="7">
        <f t="shared" si="1"/>
        <v>0.05555273039</v>
      </c>
      <c r="F211" s="7"/>
      <c r="G211" s="4">
        <f>IFERROR(__xludf.DUMMYFUNCTION("""COMPUTED_VALUE"""),44794.958333333336)</f>
        <v>44794.95833</v>
      </c>
      <c r="H211" s="2">
        <f>IFERROR(__xludf.DUMMYFUNCTION("""COMPUTED_VALUE"""),0.04438018352443845)</f>
        <v>0.04438018352</v>
      </c>
    </row>
    <row r="212">
      <c r="A212" s="9">
        <v>44745.75</v>
      </c>
      <c r="B212" s="10">
        <v>242.35</v>
      </c>
      <c r="C212" s="10">
        <v>252.64181</v>
      </c>
      <c r="D212" s="10">
        <v>0.040736764829226</v>
      </c>
      <c r="E212" s="7">
        <f t="shared" si="1"/>
        <v>0.05190153364</v>
      </c>
      <c r="F212" s="7"/>
      <c r="G212" s="4">
        <f>IFERROR(__xludf.DUMMYFUNCTION("""COMPUTED_VALUE"""),44795.958333333336)</f>
        <v>44795.95833</v>
      </c>
      <c r="H212" s="2">
        <f>IFERROR(__xludf.DUMMYFUNCTION("""COMPUTED_VALUE"""),0.05692032249567738)</f>
        <v>0.0569203225</v>
      </c>
    </row>
    <row r="213">
      <c r="A213" s="9">
        <v>44745.791666666664</v>
      </c>
      <c r="B213" s="10">
        <v>244.4</v>
      </c>
      <c r="C213" s="10">
        <v>253.11276</v>
      </c>
      <c r="D213" s="10">
        <v>0.0344224447633537</v>
      </c>
      <c r="E213" s="7">
        <f t="shared" si="1"/>
        <v>0.04966762762</v>
      </c>
      <c r="F213" s="7"/>
      <c r="G213" s="4">
        <f>IFERROR(__xludf.DUMMYFUNCTION("""COMPUTED_VALUE"""),44796.958333333336)</f>
        <v>44796.95833</v>
      </c>
      <c r="H213" s="2">
        <f>IFERROR(__xludf.DUMMYFUNCTION("""COMPUTED_VALUE"""),0.06175567514111296)</f>
        <v>0.06175567514</v>
      </c>
    </row>
    <row r="214">
      <c r="A214" s="9">
        <v>44745.833333333336</v>
      </c>
      <c r="B214" s="10">
        <v>249.89</v>
      </c>
      <c r="C214" s="10">
        <v>253.17313</v>
      </c>
      <c r="D214" s="10">
        <v>0.0129679243606934</v>
      </c>
      <c r="E214" s="7">
        <f t="shared" si="1"/>
        <v>0.04809439059</v>
      </c>
      <c r="F214" s="7"/>
      <c r="G214" s="4">
        <f>IFERROR(__xludf.DUMMYFUNCTION("""COMPUTED_VALUE"""),44797.958333333336)</f>
        <v>44797.95833</v>
      </c>
      <c r="H214" s="2">
        <f>IFERROR(__xludf.DUMMYFUNCTION("""COMPUTED_VALUE"""),0.09071283785256125)</f>
        <v>0.09071283785</v>
      </c>
    </row>
    <row r="215">
      <c r="A215" s="9">
        <v>44745.875</v>
      </c>
      <c r="B215" s="10">
        <v>252.64</v>
      </c>
      <c r="C215" s="10">
        <v>252.41817</v>
      </c>
      <c r="D215" s="10">
        <v>8.78819460579968E-4</v>
      </c>
      <c r="E215" s="7">
        <f t="shared" si="1"/>
        <v>0.04727590067</v>
      </c>
      <c r="F215" s="7"/>
      <c r="G215" s="4">
        <f>IFERROR(__xludf.DUMMYFUNCTION("""COMPUTED_VALUE"""),44795.958333333336)</f>
        <v>44795.95833</v>
      </c>
      <c r="H215" s="2">
        <f>IFERROR(__xludf.DUMMYFUNCTION("""COMPUTED_VALUE"""),0.041918844577986336)</f>
        <v>0.04191884458</v>
      </c>
    </row>
    <row r="216">
      <c r="A216" s="9">
        <v>44745.916666666664</v>
      </c>
      <c r="B216" s="10">
        <v>249.29</v>
      </c>
      <c r="C216" s="10">
        <v>251.55862</v>
      </c>
      <c r="D216" s="10">
        <v>0.00901825586417988</v>
      </c>
      <c r="E216" s="7">
        <f t="shared" si="1"/>
        <v>0.04684896899</v>
      </c>
      <c r="F216" s="7"/>
      <c r="G216" s="4">
        <f>IFERROR(__xludf.DUMMYFUNCTION("""COMPUTED_VALUE"""),44796.958333333336)</f>
        <v>44796.95833</v>
      </c>
      <c r="H216" s="2">
        <f>IFERROR(__xludf.DUMMYFUNCTION("""COMPUTED_VALUE"""),0.052986090294422396)</f>
        <v>0.05298609029</v>
      </c>
    </row>
    <row r="217">
      <c r="A217" s="9">
        <v>44745.958333333336</v>
      </c>
      <c r="B217" s="10">
        <v>251.85</v>
      </c>
      <c r="C217" s="10">
        <v>251.39454</v>
      </c>
      <c r="D217" s="10">
        <v>0.00181173385865893</v>
      </c>
      <c r="E217" s="7">
        <f t="shared" si="1"/>
        <v>0.04520977782</v>
      </c>
      <c r="F217" s="7"/>
      <c r="G217" s="4">
        <f>IFERROR(__xludf.DUMMYFUNCTION("""COMPUTED_VALUE"""),44797.958333333336)</f>
        <v>44797.95833</v>
      </c>
      <c r="H217" s="2">
        <f>IFERROR(__xludf.DUMMYFUNCTION("""COMPUTED_VALUE"""),0.08000747875867027)</f>
        <v>0.08000747876</v>
      </c>
    </row>
    <row r="218">
      <c r="A218" s="9">
        <v>44746.0</v>
      </c>
      <c r="B218" s="10">
        <v>259.68</v>
      </c>
      <c r="C218" s="10">
        <v>243.43463</v>
      </c>
      <c r="D218" s="10">
        <v>0.066734013973279</v>
      </c>
      <c r="E218" s="7">
        <f t="shared" si="1"/>
        <v>0.04525498694</v>
      </c>
      <c r="F218" s="7"/>
      <c r="G218" s="4">
        <f>IFERROR(__xludf.DUMMYFUNCTION("""COMPUTED_VALUE"""),44798.958333333336)</f>
        <v>44798.95833</v>
      </c>
      <c r="H218" s="2">
        <f>IFERROR(__xludf.DUMMYFUNCTION("""COMPUTED_VALUE"""),0.07331247726154598)</f>
        <v>0.07331247726</v>
      </c>
    </row>
    <row r="219">
      <c r="A219" s="9">
        <v>44746.041666666664</v>
      </c>
      <c r="B219" s="10">
        <v>266.08</v>
      </c>
      <c r="C219" s="10">
        <v>241.30565</v>
      </c>
      <c r="D219" s="10">
        <v>0.102667923440665</v>
      </c>
      <c r="E219" s="7">
        <f t="shared" si="1"/>
        <v>0.04609169365</v>
      </c>
      <c r="F219" s="7"/>
      <c r="G219" s="4">
        <f>IFERROR(__xludf.DUMMYFUNCTION("""COMPUTED_VALUE"""),44796.958333333336)</f>
        <v>44796.95833</v>
      </c>
      <c r="H219" s="2">
        <f>IFERROR(__xludf.DUMMYFUNCTION("""COMPUTED_VALUE"""),0.032113490650127925)</f>
        <v>0.03211349065</v>
      </c>
    </row>
    <row r="220">
      <c r="A220" s="9">
        <v>44746.083333333336</v>
      </c>
      <c r="B220" s="10">
        <v>259.19</v>
      </c>
      <c r="C220" s="10">
        <v>238.79025</v>
      </c>
      <c r="D220" s="10">
        <v>0.0854295767938599</v>
      </c>
      <c r="E220" s="7">
        <f t="shared" si="1"/>
        <v>0.04658574986</v>
      </c>
      <c r="F220" s="7"/>
      <c r="G220" s="4">
        <f>IFERROR(__xludf.DUMMYFUNCTION("""COMPUTED_VALUE"""),44797.958333333336)</f>
        <v>44797.95833</v>
      </c>
      <c r="H220" s="2">
        <f>IFERROR(__xludf.DUMMYFUNCTION("""COMPUTED_VALUE"""),0.05172301513798488)</f>
        <v>0.05172301514</v>
      </c>
    </row>
    <row r="221">
      <c r="A221" s="9">
        <v>44746.125</v>
      </c>
      <c r="B221" s="10">
        <v>252.32</v>
      </c>
      <c r="C221" s="10">
        <v>234.85601</v>
      </c>
      <c r="D221" s="10">
        <v>0.0743604134294881</v>
      </c>
      <c r="E221" s="7">
        <f t="shared" si="1"/>
        <v>0.04726599873</v>
      </c>
      <c r="F221" s="7"/>
      <c r="G221" s="4">
        <f>IFERROR(__xludf.DUMMYFUNCTION("""COMPUTED_VALUE"""),44798.958333333336)</f>
        <v>44798.95833</v>
      </c>
      <c r="H221" s="2">
        <f>IFERROR(__xludf.DUMMYFUNCTION("""COMPUTED_VALUE"""),0.05535104049622455)</f>
        <v>0.0553510405</v>
      </c>
    </row>
    <row r="222">
      <c r="A222" s="9">
        <v>44746.166666666664</v>
      </c>
      <c r="B222" s="10">
        <v>246.82</v>
      </c>
      <c r="C222" s="10">
        <v>232.27245</v>
      </c>
      <c r="D222" s="10">
        <v>0.0626314054895447</v>
      </c>
      <c r="E222" s="7">
        <f t="shared" si="1"/>
        <v>0.04806816641</v>
      </c>
      <c r="F222" s="7"/>
      <c r="G222" s="4">
        <f>IFERROR(__xludf.DUMMYFUNCTION("""COMPUTED_VALUE"""),44799.958333333336)</f>
        <v>44799.95833</v>
      </c>
      <c r="H222" s="2">
        <f>IFERROR(__xludf.DUMMYFUNCTION("""COMPUTED_VALUE"""),0.09027494302077954)</f>
        <v>0.09027494302</v>
      </c>
    </row>
    <row r="223">
      <c r="A223" s="9">
        <v>44746.208333333336</v>
      </c>
      <c r="B223" s="10">
        <v>239.14</v>
      </c>
      <c r="C223" s="10">
        <v>232.61309</v>
      </c>
      <c r="D223" s="10">
        <v>0.0280590830034543</v>
      </c>
      <c r="E223" s="7">
        <f t="shared" si="1"/>
        <v>0.04889879799</v>
      </c>
      <c r="F223" s="7"/>
      <c r="G223" s="4">
        <f>IFERROR(__xludf.DUMMYFUNCTION("""COMPUTED_VALUE"""),44797.958333333336)</f>
        <v>44797.95833</v>
      </c>
      <c r="H223" s="2">
        <f>IFERROR(__xludf.DUMMYFUNCTION("""COMPUTED_VALUE"""),0.05714738009721759)</f>
        <v>0.0571473801</v>
      </c>
    </row>
    <row r="224">
      <c r="A224" s="9">
        <v>44746.25</v>
      </c>
      <c r="B224" s="10">
        <v>227.05</v>
      </c>
      <c r="C224" s="10">
        <v>234.03814</v>
      </c>
      <c r="D224" s="10">
        <v>0.0298589793954095</v>
      </c>
      <c r="E224" s="7">
        <f t="shared" si="1"/>
        <v>0.04911351002</v>
      </c>
      <c r="F224" s="7"/>
      <c r="G224" s="4">
        <f>IFERROR(__xludf.DUMMYFUNCTION("""COMPUTED_VALUE"""),44798.958333333336)</f>
        <v>44798.95833</v>
      </c>
      <c r="H224" s="2">
        <f>IFERROR(__xludf.DUMMYFUNCTION("""COMPUTED_VALUE"""),0.06661786393789622)</f>
        <v>0.06661786394</v>
      </c>
    </row>
    <row r="225">
      <c r="A225" s="9">
        <v>44746.291666666664</v>
      </c>
      <c r="B225" s="10">
        <v>223.39</v>
      </c>
      <c r="C225" s="10">
        <v>236.25557</v>
      </c>
      <c r="D225" s="10">
        <v>0.0544561552559375</v>
      </c>
      <c r="E225" s="7">
        <f t="shared" si="1"/>
        <v>0.04944476722</v>
      </c>
      <c r="F225" s="7"/>
      <c r="G225" s="4">
        <f>IFERROR(__xludf.DUMMYFUNCTION("""COMPUTED_VALUE"""),44799.958333333336)</f>
        <v>44799.95833</v>
      </c>
      <c r="H225" s="2">
        <f>IFERROR(__xludf.DUMMYFUNCTION("""COMPUTED_VALUE"""),0.09484139437696976)</f>
        <v>0.09484139438</v>
      </c>
    </row>
    <row r="226">
      <c r="A226" s="9">
        <v>44746.333333333336</v>
      </c>
      <c r="B226" s="10">
        <v>218.17</v>
      </c>
      <c r="C226" s="10">
        <v>238.63971</v>
      </c>
      <c r="D226" s="10">
        <v>0.0857766295475301</v>
      </c>
      <c r="E226" s="7">
        <f t="shared" si="1"/>
        <v>0.0510204016</v>
      </c>
      <c r="F226" s="7"/>
      <c r="G226" s="4">
        <f>IFERROR(__xludf.DUMMYFUNCTION("""COMPUTED_VALUE"""),44800.958333333336)</f>
        <v>44800.95833</v>
      </c>
      <c r="H226" s="2">
        <f>IFERROR(__xludf.DUMMYFUNCTION("""COMPUTED_VALUE"""),0.06202152289399814)</f>
        <v>0.06202152289</v>
      </c>
    </row>
    <row r="227">
      <c r="A227" s="9">
        <v>44746.375</v>
      </c>
      <c r="B227" s="10">
        <v>218.03</v>
      </c>
      <c r="C227" s="10">
        <v>241.43159</v>
      </c>
      <c r="D227" s="10">
        <v>0.0969284508294875</v>
      </c>
      <c r="E227" s="7">
        <f t="shared" si="1"/>
        <v>0.05311386204</v>
      </c>
      <c r="F227" s="7"/>
      <c r="G227" s="4">
        <f>IFERROR(__xludf.DUMMYFUNCTION("""COMPUTED_VALUE"""),44798.958333333336)</f>
        <v>44798.95833</v>
      </c>
      <c r="H227" s="2">
        <f>IFERROR(__xludf.DUMMYFUNCTION("""COMPUTED_VALUE"""),0.03734364842771639)</f>
        <v>0.03734364843</v>
      </c>
    </row>
    <row r="228">
      <c r="A228" s="9">
        <v>44746.416666666664</v>
      </c>
      <c r="B228" s="10">
        <v>216.14</v>
      </c>
      <c r="C228" s="10">
        <v>243.62923</v>
      </c>
      <c r="D228" s="10">
        <v>0.112832232815413</v>
      </c>
      <c r="E228" s="7">
        <f t="shared" si="1"/>
        <v>0.05492658371</v>
      </c>
      <c r="F228" s="7"/>
      <c r="G228" s="4">
        <f>IFERROR(__xludf.DUMMYFUNCTION("""COMPUTED_VALUE"""),44799.958333333336)</f>
        <v>44799.95833</v>
      </c>
      <c r="H228" s="2">
        <f>IFERROR(__xludf.DUMMYFUNCTION("""COMPUTED_VALUE"""),0.058958554904981496)</f>
        <v>0.0589585549</v>
      </c>
    </row>
    <row r="229">
      <c r="A229" s="9">
        <v>44746.458333333336</v>
      </c>
      <c r="B229" s="10">
        <v>222.63</v>
      </c>
      <c r="C229" s="10">
        <v>246.05406</v>
      </c>
      <c r="D229" s="10">
        <v>0.0951988355729631</v>
      </c>
      <c r="E229" s="7">
        <f t="shared" si="1"/>
        <v>0.05559643039</v>
      </c>
      <c r="F229" s="7"/>
      <c r="G229" s="4">
        <f>IFERROR(__xludf.DUMMYFUNCTION("""COMPUTED_VALUE"""),44800.958333333336)</f>
        <v>44800.95833</v>
      </c>
      <c r="H229" s="2">
        <f>IFERROR(__xludf.DUMMYFUNCTION("""COMPUTED_VALUE"""),0.054971425787471634)</f>
        <v>0.05497142579</v>
      </c>
    </row>
    <row r="230">
      <c r="A230" s="9">
        <v>44746.5</v>
      </c>
      <c r="B230" s="10">
        <v>227.75</v>
      </c>
      <c r="C230" s="10">
        <v>247.0448</v>
      </c>
      <c r="D230" s="10">
        <v>0.0781024332428774</v>
      </c>
      <c r="E230" s="7">
        <f t="shared" si="1"/>
        <v>0.05618078939</v>
      </c>
      <c r="F230" s="7"/>
      <c r="G230" s="4">
        <f>IFERROR(__xludf.DUMMYFUNCTION("""COMPUTED_VALUE"""),44801.958333333336)</f>
        <v>44801.95833</v>
      </c>
      <c r="H230" s="2">
        <f>IFERROR(__xludf.DUMMYFUNCTION("""COMPUTED_VALUE"""),0.04953976859589601)</f>
        <v>0.0495397686</v>
      </c>
    </row>
    <row r="231">
      <c r="A231" s="9">
        <v>44746.541666666664</v>
      </c>
      <c r="B231" s="10">
        <v>222.29</v>
      </c>
      <c r="C231" s="10">
        <v>248.01549</v>
      </c>
      <c r="D231" s="10">
        <v>0.10372533586511</v>
      </c>
      <c r="E231" s="7">
        <f t="shared" si="1"/>
        <v>0.05819583419</v>
      </c>
      <c r="F231" s="7"/>
      <c r="G231" s="4">
        <f>IFERROR(__xludf.DUMMYFUNCTION("""COMPUTED_VALUE"""),44799.958333333336)</f>
        <v>44799.95833</v>
      </c>
      <c r="H231" s="2">
        <f>IFERROR(__xludf.DUMMYFUNCTION("""COMPUTED_VALUE"""),0.039972277280147024)</f>
        <v>0.03997227728</v>
      </c>
    </row>
    <row r="232">
      <c r="A232" s="9">
        <v>44746.583333333336</v>
      </c>
      <c r="B232" s="10">
        <v>217.72</v>
      </c>
      <c r="C232" s="10">
        <v>248.45691</v>
      </c>
      <c r="D232" s="10">
        <v>0.12371123024914</v>
      </c>
      <c r="E232" s="7">
        <f t="shared" si="1"/>
        <v>0.06168650422</v>
      </c>
      <c r="F232" s="7"/>
      <c r="G232" s="4">
        <f>IFERROR(__xludf.DUMMYFUNCTION("""COMPUTED_VALUE"""),44800.958333333336)</f>
        <v>44800.95833</v>
      </c>
      <c r="H232" s="2">
        <f>IFERROR(__xludf.DUMMYFUNCTION("""COMPUTED_VALUE"""),0.05210086744008512)</f>
        <v>0.05210086744</v>
      </c>
    </row>
    <row r="233">
      <c r="A233" s="9">
        <v>44746.625</v>
      </c>
      <c r="B233" s="10">
        <v>215.36</v>
      </c>
      <c r="C233" s="10">
        <v>248.14487</v>
      </c>
      <c r="D233" s="10">
        <v>0.13211987819857</v>
      </c>
      <c r="E233" s="7">
        <f t="shared" si="1"/>
        <v>0.06442140339</v>
      </c>
      <c r="F233" s="7"/>
      <c r="G233" s="4">
        <f>IFERROR(__xludf.DUMMYFUNCTION("""COMPUTED_VALUE"""),44801.958333333336)</f>
        <v>44801.95833</v>
      </c>
      <c r="H233" s="2">
        <f>IFERROR(__xludf.DUMMYFUNCTION("""COMPUTED_VALUE"""),0.05042591612281975)</f>
        <v>0.05042591612</v>
      </c>
    </row>
    <row r="234">
      <c r="A234" s="9">
        <v>44746.666666666664</v>
      </c>
      <c r="B234" s="10">
        <v>221.82</v>
      </c>
      <c r="C234" s="10">
        <v>247.34491</v>
      </c>
      <c r="D234" s="10">
        <v>0.103195614577231</v>
      </c>
      <c r="E234" s="7">
        <f t="shared" si="1"/>
        <v>0.06608146852</v>
      </c>
      <c r="F234" s="7"/>
      <c r="G234" s="4">
        <f>IFERROR(__xludf.DUMMYFUNCTION("""COMPUTED_VALUE"""),44802.958333333336)</f>
        <v>44802.95833</v>
      </c>
      <c r="H234" s="2">
        <f>IFERROR(__xludf.DUMMYFUNCTION("""COMPUTED_VALUE"""),0.07785833098442699)</f>
        <v>0.07785833098</v>
      </c>
    </row>
    <row r="235">
      <c r="A235" s="9">
        <v>44746.708333333336</v>
      </c>
      <c r="B235" s="10">
        <v>231.89</v>
      </c>
      <c r="C235" s="10">
        <v>246.66012</v>
      </c>
      <c r="D235" s="10">
        <v>0.0598804541244852</v>
      </c>
      <c r="E235" s="7">
        <f t="shared" si="1"/>
        <v>0.06647935787</v>
      </c>
      <c r="F235" s="7"/>
      <c r="G235" s="4">
        <f>IFERROR(__xludf.DUMMYFUNCTION("""COMPUTED_VALUE"""),44800.958333333336)</f>
        <v>44800.95833</v>
      </c>
      <c r="H235" s="2">
        <f>IFERROR(__xludf.DUMMYFUNCTION("""COMPUTED_VALUE"""),0.043350647753593596)</f>
        <v>0.04335064775</v>
      </c>
    </row>
    <row r="236">
      <c r="A236" s="9">
        <v>44746.75</v>
      </c>
      <c r="B236" s="10">
        <v>236.76</v>
      </c>
      <c r="C236" s="10">
        <v>245.81483</v>
      </c>
      <c r="D236" s="10">
        <v>0.0368359793426621</v>
      </c>
      <c r="E236" s="7">
        <f t="shared" si="1"/>
        <v>0.06631682514</v>
      </c>
      <c r="F236" s="7"/>
      <c r="G236" s="4">
        <f>IFERROR(__xludf.DUMMYFUNCTION("""COMPUTED_VALUE"""),44801.958333333336)</f>
        <v>44801.95833</v>
      </c>
      <c r="H236" s="2">
        <f>IFERROR(__xludf.DUMMYFUNCTION("""COMPUTED_VALUE"""),0.05135118896086038)</f>
        <v>0.05135118896</v>
      </c>
    </row>
    <row r="237">
      <c r="A237" s="9">
        <v>44746.791666666664</v>
      </c>
      <c r="B237" s="10">
        <v>240.53</v>
      </c>
      <c r="C237" s="10">
        <v>246.13073</v>
      </c>
      <c r="D237" s="10">
        <v>0.0227551025424578</v>
      </c>
      <c r="E237" s="7">
        <f t="shared" si="1"/>
        <v>0.06583068588</v>
      </c>
      <c r="F237" s="7"/>
      <c r="G237" s="4">
        <f>IFERROR(__xludf.DUMMYFUNCTION("""COMPUTED_VALUE"""),44802.958333333336)</f>
        <v>44802.95833</v>
      </c>
      <c r="H237" s="2">
        <f>IFERROR(__xludf.DUMMYFUNCTION("""COMPUTED_VALUE"""),0.07227653999844984)</f>
        <v>0.07227654</v>
      </c>
    </row>
    <row r="238">
      <c r="A238" s="9">
        <v>44746.833333333336</v>
      </c>
      <c r="B238" s="10">
        <v>242.46</v>
      </c>
      <c r="C238" s="10">
        <v>246.30038</v>
      </c>
      <c r="D238" s="10">
        <v>0.0155922617740174</v>
      </c>
      <c r="E238" s="7">
        <f t="shared" si="1"/>
        <v>0.06594003328</v>
      </c>
      <c r="F238" s="7"/>
      <c r="G238" s="4">
        <f>IFERROR(__xludf.DUMMYFUNCTION("""COMPUTED_VALUE"""),44803.958333333336)</f>
        <v>44803.95833</v>
      </c>
      <c r="H238" s="2">
        <f>IFERROR(__xludf.DUMMYFUNCTION("""COMPUTED_VALUE"""),0.11862361625389443)</f>
        <v>0.1186236163</v>
      </c>
    </row>
    <row r="239">
      <c r="A239" s="9">
        <v>44746.875</v>
      </c>
      <c r="B239" s="10">
        <v>244.88</v>
      </c>
      <c r="C239" s="10">
        <v>245.94138</v>
      </c>
      <c r="D239" s="10">
        <v>0.00431558121695508</v>
      </c>
      <c r="E239" s="7">
        <f t="shared" si="1"/>
        <v>0.06608323168</v>
      </c>
      <c r="F239" s="7"/>
      <c r="G239" s="4">
        <f>IFERROR(__xludf.DUMMYFUNCTION("""COMPUTED_VALUE"""),44801.958333333336)</f>
        <v>44801.95833</v>
      </c>
      <c r="H239" s="2">
        <f>IFERROR(__xludf.DUMMYFUNCTION("""COMPUTED_VALUE"""),0.049324066808537896)</f>
        <v>0.04932406681</v>
      </c>
    </row>
    <row r="240">
      <c r="A240" s="9">
        <v>44746.916666666664</v>
      </c>
      <c r="B240" s="10">
        <v>243.02</v>
      </c>
      <c r="C240" s="10">
        <v>245.27002</v>
      </c>
      <c r="D240" s="10">
        <v>0.00917364462236346</v>
      </c>
      <c r="E240" s="7">
        <f t="shared" si="1"/>
        <v>0.06608970622</v>
      </c>
      <c r="F240" s="7"/>
      <c r="G240" s="4">
        <f>IFERROR(__xludf.DUMMYFUNCTION("""COMPUTED_VALUE"""),44802.958333333336)</f>
        <v>44802.95833</v>
      </c>
      <c r="H240" s="2">
        <f>IFERROR(__xludf.DUMMYFUNCTION("""COMPUTED_VALUE"""),0.07120106904614888)</f>
        <v>0.07120106905</v>
      </c>
    </row>
    <row r="241">
      <c r="A241" s="9">
        <v>44746.958333333336</v>
      </c>
      <c r="B241" s="10">
        <v>249.15</v>
      </c>
      <c r="C241" s="10">
        <v>244.70253</v>
      </c>
      <c r="D241" s="10">
        <v>0.0181750062003854</v>
      </c>
      <c r="E241" s="7">
        <f t="shared" si="1"/>
        <v>0.06677150923</v>
      </c>
      <c r="F241" s="7"/>
      <c r="G241" s="4">
        <f>IFERROR(__xludf.DUMMYFUNCTION("""COMPUTED_VALUE"""),44803.958333333336)</f>
        <v>44803.95833</v>
      </c>
      <c r="H241" s="2">
        <f>IFERROR(__xludf.DUMMYFUNCTION("""COMPUTED_VALUE"""),0.11539743809212576)</f>
        <v>0.1153974381</v>
      </c>
    </row>
    <row r="242">
      <c r="A242" s="9">
        <v>44747.0</v>
      </c>
      <c r="B242" s="10">
        <v>257.83</v>
      </c>
      <c r="C242" s="10">
        <v>247.50526</v>
      </c>
      <c r="D242" s="10">
        <v>0.0417152346580431</v>
      </c>
      <c r="E242" s="7">
        <f t="shared" si="1"/>
        <v>0.06572906009</v>
      </c>
      <c r="F242" s="7"/>
      <c r="G242" s="4">
        <f>IFERROR(__xludf.DUMMYFUNCTION("""COMPUTED_VALUE"""),44804.958333333336)</f>
        <v>44804.95833</v>
      </c>
      <c r="H242" s="2">
        <f>IFERROR(__xludf.DUMMYFUNCTION("""COMPUTED_VALUE"""),0.11656241580509637)</f>
        <v>0.1165624158</v>
      </c>
    </row>
    <row r="243">
      <c r="A243" s="9">
        <v>44747.041666666664</v>
      </c>
      <c r="B243" s="10">
        <v>267.86</v>
      </c>
      <c r="C243" s="10">
        <v>242.45569</v>
      </c>
      <c r="D243" s="10">
        <v>0.104779186662932</v>
      </c>
      <c r="E243" s="7">
        <f t="shared" si="1"/>
        <v>0.06581702939</v>
      </c>
      <c r="F243" s="7"/>
      <c r="G243" s="4">
        <f>IFERROR(__xludf.DUMMYFUNCTION("""COMPUTED_VALUE"""),44802.958333333336)</f>
        <v>44802.95833</v>
      </c>
      <c r="H243" s="2">
        <f>IFERROR(__xludf.DUMMYFUNCTION("""COMPUTED_VALUE"""),0.05933745925476749)</f>
        <v>0.05933745925</v>
      </c>
    </row>
    <row r="244">
      <c r="A244" s="9">
        <v>44747.083333333336</v>
      </c>
      <c r="B244" s="10">
        <v>268.38</v>
      </c>
      <c r="C244" s="10">
        <v>236.55551</v>
      </c>
      <c r="D244" s="10">
        <v>0.134532862920842</v>
      </c>
      <c r="E244" s="7">
        <f t="shared" si="1"/>
        <v>0.06786299965</v>
      </c>
      <c r="F244" s="7"/>
      <c r="G244" s="4">
        <f>IFERROR(__xludf.DUMMYFUNCTION("""COMPUTED_VALUE"""),44803.958333333336)</f>
        <v>44803.95833</v>
      </c>
      <c r="H244" s="2">
        <f>IFERROR(__xludf.DUMMYFUNCTION("""COMPUTED_VALUE"""),0.09939783721842334)</f>
        <v>0.09939783722</v>
      </c>
    </row>
    <row r="245">
      <c r="A245" s="9">
        <v>44747.125</v>
      </c>
      <c r="B245" s="10">
        <v>260.47</v>
      </c>
      <c r="C245" s="10">
        <v>229.48409</v>
      </c>
      <c r="D245" s="10">
        <v>0.135024218890294</v>
      </c>
      <c r="E245" s="7">
        <f t="shared" si="1"/>
        <v>0.07039065821</v>
      </c>
      <c r="F245" s="7"/>
      <c r="G245" s="4">
        <f>IFERROR(__xludf.DUMMYFUNCTION("""COMPUTED_VALUE"""),44804.958333333336)</f>
        <v>44804.95833</v>
      </c>
      <c r="H245" s="2">
        <f>IFERROR(__xludf.DUMMYFUNCTION("""COMPUTED_VALUE"""),0.09614797900467119)</f>
        <v>0.096147979</v>
      </c>
    </row>
    <row r="246">
      <c r="A246" s="9">
        <v>44747.166666666664</v>
      </c>
      <c r="B246" s="10">
        <v>252.78</v>
      </c>
      <c r="C246" s="10">
        <v>224.78463</v>
      </c>
      <c r="D246" s="10">
        <v>0.124543079302174</v>
      </c>
      <c r="E246" s="7">
        <f t="shared" si="1"/>
        <v>0.07297031128</v>
      </c>
      <c r="F246" s="7"/>
      <c r="G246" s="4">
        <f>IFERROR(__xludf.DUMMYFUNCTION("""COMPUTED_VALUE"""),44805.958333333336)</f>
        <v>44805.95833</v>
      </c>
      <c r="H246" s="2">
        <f>IFERROR(__xludf.DUMMYFUNCTION("""COMPUTED_VALUE"""),0.07209069222546143)</f>
        <v>0.07209069223</v>
      </c>
    </row>
    <row r="247">
      <c r="A247" s="9">
        <v>44747.208333333336</v>
      </c>
      <c r="B247" s="10">
        <v>242.33</v>
      </c>
      <c r="C247" s="10">
        <v>224.37188</v>
      </c>
      <c r="D247" s="10">
        <v>0.0800373023571403</v>
      </c>
      <c r="E247" s="7">
        <f t="shared" si="1"/>
        <v>0.07513607042</v>
      </c>
      <c r="F247" s="7"/>
      <c r="G247" s="4">
        <f>IFERROR(__xludf.DUMMYFUNCTION("""COMPUTED_VALUE"""),44803.958333333336)</f>
        <v>44803.95833</v>
      </c>
      <c r="H247" s="2">
        <f>IFERROR(__xludf.DUMMYFUNCTION("""COMPUTED_VALUE"""),0.054420376698273494)</f>
        <v>0.0544203767</v>
      </c>
    </row>
    <row r="248">
      <c r="A248" s="9">
        <v>44747.25</v>
      </c>
      <c r="B248" s="10">
        <v>238.46</v>
      </c>
      <c r="C248" s="10">
        <v>225.90922</v>
      </c>
      <c r="D248" s="10">
        <v>0.0555567408891058</v>
      </c>
      <c r="E248" s="7">
        <f t="shared" si="1"/>
        <v>0.07620681049</v>
      </c>
      <c r="F248" s="7"/>
      <c r="G248" s="4">
        <f>IFERROR(__xludf.DUMMYFUNCTION("""COMPUTED_VALUE"""),44804.958333333336)</f>
        <v>44804.95833</v>
      </c>
      <c r="H248" s="2">
        <f>IFERROR(__xludf.DUMMYFUNCTION("""COMPUTED_VALUE"""),0.06628842909761133)</f>
        <v>0.0662884291</v>
      </c>
    </row>
    <row r="249">
      <c r="A249" s="9">
        <v>44747.291666666664</v>
      </c>
      <c r="B249" s="10">
        <v>235.1</v>
      </c>
      <c r="C249" s="10">
        <v>229.48604</v>
      </c>
      <c r="D249" s="10">
        <v>0.0244631873903963</v>
      </c>
      <c r="E249" s="7">
        <f t="shared" si="1"/>
        <v>0.07495710349</v>
      </c>
      <c r="F249" s="7"/>
      <c r="G249" s="4">
        <f>IFERROR(__xludf.DUMMYFUNCTION("""COMPUTED_VALUE"""),44805.958333333336)</f>
        <v>44805.95833</v>
      </c>
      <c r="H249" s="2">
        <f>IFERROR(__xludf.DUMMYFUNCTION("""COMPUTED_VALUE"""),0.07464536216483565)</f>
        <v>0.07464536216</v>
      </c>
    </row>
    <row r="250">
      <c r="A250" s="9">
        <v>44747.333333333336</v>
      </c>
      <c r="B250" s="10">
        <v>232.58</v>
      </c>
      <c r="C250" s="10">
        <v>233.7263</v>
      </c>
      <c r="D250" s="10">
        <v>0.00490445448372731</v>
      </c>
      <c r="E250" s="7">
        <f t="shared" si="1"/>
        <v>0.07158742953</v>
      </c>
      <c r="F250" s="7"/>
      <c r="G250" s="4">
        <f>IFERROR(__xludf.DUMMYFUNCTION("""COMPUTED_VALUE"""),44806.958333333336)</f>
        <v>44806.95833</v>
      </c>
      <c r="H250" s="2">
        <f>IFERROR(__xludf.DUMMYFUNCTION("""COMPUTED_VALUE"""),0.09548802929005003)</f>
        <v>0.09548802929</v>
      </c>
    </row>
    <row r="251">
      <c r="A251" s="9">
        <v>44747.375</v>
      </c>
      <c r="B251" s="10">
        <v>232.56</v>
      </c>
      <c r="C251" s="10">
        <v>238.27178</v>
      </c>
      <c r="D251" s="10">
        <v>0.0239717015586151</v>
      </c>
      <c r="E251" s="7">
        <f t="shared" si="1"/>
        <v>0.06854756498</v>
      </c>
      <c r="F251" s="7"/>
      <c r="G251" s="4">
        <f>IFERROR(__xludf.DUMMYFUNCTION("""COMPUTED_VALUE"""),44804.958333333336)</f>
        <v>44804.95833</v>
      </c>
      <c r="H251" s="2">
        <f>IFERROR(__xludf.DUMMYFUNCTION("""COMPUTED_VALUE"""),0.03935794726596994)</f>
        <v>0.03935794727</v>
      </c>
    </row>
    <row r="252">
      <c r="A252" s="9">
        <v>44747.416666666664</v>
      </c>
      <c r="B252" s="10">
        <v>239.82</v>
      </c>
      <c r="C252" s="10">
        <v>242.14327</v>
      </c>
      <c r="D252" s="10">
        <v>0.00959460900978172</v>
      </c>
      <c r="E252" s="7">
        <f t="shared" si="1"/>
        <v>0.06424599732</v>
      </c>
      <c r="F252" s="7"/>
      <c r="G252" s="4">
        <f>IFERROR(__xludf.DUMMYFUNCTION("""COMPUTED_VALUE"""),44805.958333333336)</f>
        <v>44805.95833</v>
      </c>
      <c r="H252" s="2">
        <f>IFERROR(__xludf.DUMMYFUNCTION("""COMPUTED_VALUE"""),0.08824993669670021)</f>
        <v>0.0882499367</v>
      </c>
    </row>
    <row r="253">
      <c r="A253" s="9">
        <v>44747.458333333336</v>
      </c>
      <c r="B253" s="10">
        <v>247.27</v>
      </c>
      <c r="C253" s="10">
        <v>245.76465</v>
      </c>
      <c r="D253" s="10">
        <v>0.00612516893702988</v>
      </c>
      <c r="E253" s="7">
        <f t="shared" si="1"/>
        <v>0.06053459454</v>
      </c>
      <c r="F253" s="7"/>
      <c r="G253" s="4">
        <f>IFERROR(__xludf.DUMMYFUNCTION("""COMPUTED_VALUE"""),44806.958333333336)</f>
        <v>44806.95833</v>
      </c>
      <c r="H253" s="2">
        <f>IFERROR(__xludf.DUMMYFUNCTION("""COMPUTED_VALUE"""),0.11282653016312531)</f>
        <v>0.1128265302</v>
      </c>
    </row>
    <row r="254">
      <c r="A254" s="9">
        <v>44747.5</v>
      </c>
      <c r="B254" s="10">
        <v>258.55</v>
      </c>
      <c r="C254" s="10">
        <v>247.40293</v>
      </c>
      <c r="D254" s="10">
        <v>0.0450563378533957</v>
      </c>
      <c r="E254" s="7">
        <f t="shared" si="1"/>
        <v>0.0591576739</v>
      </c>
      <c r="F254" s="7"/>
      <c r="G254" s="4">
        <f>IFERROR(__xludf.DUMMYFUNCTION("""COMPUTED_VALUE"""),44807.958333333336)</f>
        <v>44807.95833</v>
      </c>
      <c r="H254" s="2">
        <f>IFERROR(__xludf.DUMMYFUNCTION("""COMPUTED_VALUE"""),0.07859093791294491)</f>
        <v>0.07859093791</v>
      </c>
    </row>
    <row r="255">
      <c r="A255" s="9">
        <v>44747.541666666664</v>
      </c>
      <c r="B255" s="10">
        <v>267.04</v>
      </c>
      <c r="C255" s="10">
        <v>248.80694</v>
      </c>
      <c r="D255" s="10">
        <v>0.0732819590964786</v>
      </c>
      <c r="E255" s="7">
        <f t="shared" si="1"/>
        <v>0.05788919987</v>
      </c>
      <c r="F255" s="7"/>
      <c r="G255" s="4">
        <f>IFERROR(__xludf.DUMMYFUNCTION("""COMPUTED_VALUE"""),44805.958333333336)</f>
        <v>44805.95833</v>
      </c>
      <c r="H255" s="2">
        <f>IFERROR(__xludf.DUMMYFUNCTION("""COMPUTED_VALUE"""),0.09672114240128377)</f>
        <v>0.0967211424</v>
      </c>
    </row>
    <row r="256">
      <c r="A256" s="9">
        <v>44747.583333333336</v>
      </c>
      <c r="B256" s="10">
        <v>271.12</v>
      </c>
      <c r="C256" s="10">
        <v>249.60865</v>
      </c>
      <c r="D256" s="10">
        <v>0.086180306652033</v>
      </c>
      <c r="E256" s="7">
        <f t="shared" si="1"/>
        <v>0.05632541139</v>
      </c>
      <c r="F256" s="7"/>
      <c r="G256" s="4">
        <f>IFERROR(__xludf.DUMMYFUNCTION("""COMPUTED_VALUE"""),44806.958333333336)</f>
        <v>44806.95833</v>
      </c>
      <c r="H256" s="2">
        <f>IFERROR(__xludf.DUMMYFUNCTION("""COMPUTED_VALUE"""),0.1206821864337847)</f>
        <v>0.1206821864</v>
      </c>
    </row>
    <row r="257">
      <c r="A257" s="9">
        <v>44747.625</v>
      </c>
      <c r="B257" s="10">
        <v>272.58</v>
      </c>
      <c r="C257" s="10">
        <v>249.45907</v>
      </c>
      <c r="D257" s="10">
        <v>0.0926842627930906</v>
      </c>
      <c r="E257" s="7">
        <f t="shared" si="1"/>
        <v>0.05468226074</v>
      </c>
      <c r="F257" s="7"/>
      <c r="G257" s="4">
        <f>IFERROR(__xludf.DUMMYFUNCTION("""COMPUTED_VALUE"""),44807.958333333336)</f>
        <v>44807.95833</v>
      </c>
      <c r="H257" s="2">
        <f>IFERROR(__xludf.DUMMYFUNCTION("""COMPUTED_VALUE"""),0.08507606131522748)</f>
        <v>0.08507606132</v>
      </c>
    </row>
    <row r="258">
      <c r="A258" s="9">
        <v>44747.666666666664</v>
      </c>
      <c r="B258" s="10">
        <v>277.05</v>
      </c>
      <c r="C258" s="10">
        <v>248.58794</v>
      </c>
      <c r="D258" s="10">
        <v>0.114494934870935</v>
      </c>
      <c r="E258" s="7">
        <f t="shared" si="1"/>
        <v>0.05515306576</v>
      </c>
      <c r="F258" s="7"/>
      <c r="G258" s="4">
        <f>IFERROR(__xludf.DUMMYFUNCTION("""COMPUTED_VALUE"""),44808.958333333336)</f>
        <v>44808.95833</v>
      </c>
      <c r="H258" s="2">
        <f>IFERROR(__xludf.DUMMYFUNCTION("""COMPUTED_VALUE"""),0.06191631092812775)</f>
        <v>0.06191631093</v>
      </c>
    </row>
    <row r="259">
      <c r="A259" s="9">
        <v>44747.708333333336</v>
      </c>
      <c r="B259" s="10">
        <v>278.52</v>
      </c>
      <c r="C259" s="10">
        <v>247.98392</v>
      </c>
      <c r="D259" s="10">
        <v>0.123137338904877</v>
      </c>
      <c r="E259" s="7">
        <f t="shared" si="1"/>
        <v>0.05778876929</v>
      </c>
      <c r="F259" s="7"/>
      <c r="G259" s="4">
        <f>IFERROR(__xludf.DUMMYFUNCTION("""COMPUTED_VALUE"""),44806.958333333336)</f>
        <v>44806.95833</v>
      </c>
      <c r="H259" s="2">
        <f>IFERROR(__xludf.DUMMYFUNCTION("""COMPUTED_VALUE"""),0.0865876196049588)</f>
        <v>0.0865876196</v>
      </c>
    </row>
    <row r="260">
      <c r="A260" s="9">
        <v>44747.75</v>
      </c>
      <c r="B260" s="10">
        <v>277.78</v>
      </c>
      <c r="C260" s="10">
        <v>247.63987</v>
      </c>
      <c r="D260" s="10">
        <v>0.121709521168784</v>
      </c>
      <c r="E260" s="7">
        <f t="shared" si="1"/>
        <v>0.06132516686</v>
      </c>
      <c r="F260" s="7"/>
      <c r="G260" s="4">
        <f>IFERROR(__xludf.DUMMYFUNCTION("""COMPUTED_VALUE"""),44807.958333333336)</f>
        <v>44807.95833</v>
      </c>
      <c r="H260" s="2">
        <f>IFERROR(__xludf.DUMMYFUNCTION("""COMPUTED_VALUE"""),0.06826636749431496)</f>
        <v>0.06826636749</v>
      </c>
    </row>
    <row r="261">
      <c r="A261" s="9">
        <v>44747.791666666664</v>
      </c>
      <c r="B261" s="10">
        <v>269.19</v>
      </c>
      <c r="C261" s="10">
        <v>248.51828</v>
      </c>
      <c r="D261" s="10">
        <v>0.0831798771502844</v>
      </c>
      <c r="E261" s="7">
        <f t="shared" si="1"/>
        <v>0.06384286581</v>
      </c>
      <c r="F261" s="7"/>
      <c r="G261" s="4">
        <f>IFERROR(__xludf.DUMMYFUNCTION("""COMPUTED_VALUE"""),44808.958333333336)</f>
        <v>44808.95833</v>
      </c>
      <c r="H261" s="2">
        <f>IFERROR(__xludf.DUMMYFUNCTION("""COMPUTED_VALUE"""),0.05997236451339503)</f>
        <v>0.05997236451</v>
      </c>
    </row>
    <row r="262">
      <c r="A262" s="9">
        <v>44747.833333333336</v>
      </c>
      <c r="B262" s="10">
        <v>261.54</v>
      </c>
      <c r="C262" s="10">
        <v>249.59717</v>
      </c>
      <c r="D262" s="10">
        <v>0.0478484191146879</v>
      </c>
      <c r="E262" s="7">
        <f t="shared" si="1"/>
        <v>0.06518687236</v>
      </c>
      <c r="F262" s="7"/>
      <c r="G262" s="4">
        <f>IFERROR(__xludf.DUMMYFUNCTION("""COMPUTED_VALUE"""),44809.958333333336)</f>
        <v>44809.95833</v>
      </c>
      <c r="H262" s="2">
        <f>IFERROR(__xludf.DUMMYFUNCTION("""COMPUTED_VALUE"""),0.05005622188167825)</f>
        <v>0.05005622188</v>
      </c>
    </row>
    <row r="263">
      <c r="A263" s="9">
        <v>44747.875</v>
      </c>
      <c r="B263" s="10">
        <v>255.39</v>
      </c>
      <c r="C263" s="10">
        <v>250.40069</v>
      </c>
      <c r="D263" s="10">
        <v>0.0199253045189291</v>
      </c>
      <c r="E263" s="7">
        <f t="shared" si="1"/>
        <v>0.0658372775</v>
      </c>
      <c r="F263" s="7"/>
      <c r="G263" s="4">
        <f>IFERROR(__xludf.DUMMYFUNCTION("""COMPUTED_VALUE"""),44807.958333333336)</f>
        <v>44807.95833</v>
      </c>
      <c r="H263" s="2">
        <f>IFERROR(__xludf.DUMMYFUNCTION("""COMPUTED_VALUE"""),0.045978400409155)</f>
        <v>0.04597840041</v>
      </c>
    </row>
    <row r="264">
      <c r="A264" s="9">
        <v>44747.916666666664</v>
      </c>
      <c r="B264" s="10">
        <v>255.39</v>
      </c>
      <c r="C264" s="10">
        <v>250.46873</v>
      </c>
      <c r="D264" s="10">
        <v>0.0196482411197597</v>
      </c>
      <c r="E264" s="7">
        <f t="shared" si="1"/>
        <v>0.06627371902</v>
      </c>
      <c r="F264" s="7"/>
      <c r="G264" s="4">
        <f>IFERROR(__xludf.DUMMYFUNCTION("""COMPUTED_VALUE"""),44808.958333333336)</f>
        <v>44808.95833</v>
      </c>
      <c r="H264" s="2">
        <f>IFERROR(__xludf.DUMMYFUNCTION("""COMPUTED_VALUE"""),0.05471921394228718)</f>
        <v>0.05471921394</v>
      </c>
    </row>
    <row r="265">
      <c r="A265" s="9">
        <v>44747.958333333336</v>
      </c>
      <c r="B265" s="10">
        <v>259.46</v>
      </c>
      <c r="C265" s="10">
        <v>249.43432</v>
      </c>
      <c r="D265" s="10">
        <v>0.0401936670142262</v>
      </c>
      <c r="E265" s="7">
        <f t="shared" si="1"/>
        <v>0.06719116322</v>
      </c>
      <c r="F265" s="7"/>
      <c r="G265" s="4">
        <f>IFERROR(__xludf.DUMMYFUNCTION("""COMPUTED_VALUE"""),44809.958333333336)</f>
        <v>44809.95833</v>
      </c>
      <c r="H265" s="2">
        <f>IFERROR(__xludf.DUMMYFUNCTION("""COMPUTED_VALUE"""),0.06233339284986303)</f>
        <v>0.06233339285</v>
      </c>
    </row>
    <row r="266">
      <c r="A266" s="9">
        <v>44748.0</v>
      </c>
      <c r="B266" s="10">
        <v>276.44</v>
      </c>
      <c r="C266" s="10">
        <v>248.58289</v>
      </c>
      <c r="D266" s="10">
        <v>0.112063666167852</v>
      </c>
      <c r="E266" s="7">
        <f t="shared" si="1"/>
        <v>0.07012234787</v>
      </c>
      <c r="F266" s="7"/>
      <c r="G266" s="4">
        <f>IFERROR(__xludf.DUMMYFUNCTION("""COMPUTED_VALUE"""),44810.958333333336)</f>
        <v>44810.95833</v>
      </c>
      <c r="H266" s="2">
        <f>IFERROR(__xludf.DUMMYFUNCTION("""COMPUTED_VALUE"""),0.043693358219287874)</f>
        <v>0.04369335822</v>
      </c>
    </row>
    <row r="267">
      <c r="A267" s="9">
        <v>44748.041666666664</v>
      </c>
      <c r="B267" s="10">
        <v>281.91</v>
      </c>
      <c r="C267" s="10">
        <v>240.70185</v>
      </c>
      <c r="D267" s="10">
        <v>0.171199972081643</v>
      </c>
      <c r="E267" s="7">
        <f t="shared" si="1"/>
        <v>0.07288988059</v>
      </c>
      <c r="F267" s="7"/>
      <c r="G267" s="4">
        <f>IFERROR(__xludf.DUMMYFUNCTION("""COMPUTED_VALUE"""),44808.958333333336)</f>
        <v>44808.95833</v>
      </c>
      <c r="H267" s="2">
        <f>IFERROR(__xludf.DUMMYFUNCTION("""COMPUTED_VALUE"""),0.0516177361376157)</f>
        <v>0.05161773614</v>
      </c>
    </row>
    <row r="268">
      <c r="A268" s="9">
        <v>44748.083333333336</v>
      </c>
      <c r="B268" s="10">
        <v>277.77</v>
      </c>
      <c r="C268" s="10">
        <v>231.61742</v>
      </c>
      <c r="D268" s="10">
        <v>0.199262128038555</v>
      </c>
      <c r="E268" s="7">
        <f t="shared" si="1"/>
        <v>0.07558693331</v>
      </c>
      <c r="F268" s="7"/>
      <c r="G268" s="4">
        <f>IFERROR(__xludf.DUMMYFUNCTION("""COMPUTED_VALUE"""),44809.958333333336)</f>
        <v>44809.95833</v>
      </c>
      <c r="H268" s="2">
        <f>IFERROR(__xludf.DUMMYFUNCTION("""COMPUTED_VALUE"""),0.056346670270663944)</f>
        <v>0.05634667027</v>
      </c>
    </row>
    <row r="269">
      <c r="A269" s="9">
        <v>44748.125</v>
      </c>
      <c r="B269" s="10">
        <v>269.06</v>
      </c>
      <c r="C269" s="10">
        <v>222.01342</v>
      </c>
      <c r="D269" s="10">
        <v>0.211908721553859</v>
      </c>
      <c r="E269" s="7">
        <f t="shared" si="1"/>
        <v>0.07879045425</v>
      </c>
      <c r="F269" s="7"/>
      <c r="G269" s="4">
        <f>IFERROR(__xludf.DUMMYFUNCTION("""COMPUTED_VALUE"""),44810.958333333336)</f>
        <v>44810.95833</v>
      </c>
      <c r="H269" s="2">
        <f>IFERROR(__xludf.DUMMYFUNCTION("""COMPUTED_VALUE"""),0.040115211820422755)</f>
        <v>0.04011521182</v>
      </c>
    </row>
    <row r="270">
      <c r="A270" s="9">
        <v>44748.166666666664</v>
      </c>
      <c r="B270" s="10">
        <v>261.0</v>
      </c>
      <c r="C270" s="10">
        <v>215.23381</v>
      </c>
      <c r="D270" s="10">
        <v>0.212634762168638</v>
      </c>
      <c r="E270" s="7">
        <f t="shared" si="1"/>
        <v>0.08246094104</v>
      </c>
      <c r="F270" s="7"/>
      <c r="G270" s="4">
        <f>IFERROR(__xludf.DUMMYFUNCTION("""COMPUTED_VALUE"""),44811.958333333336)</f>
        <v>44811.95833</v>
      </c>
      <c r="H270" s="2">
        <f>IFERROR(__xludf.DUMMYFUNCTION("""COMPUTED_VALUE"""),0.02646596091958643)</f>
        <v>0.02646596092</v>
      </c>
    </row>
    <row r="271">
      <c r="A271" s="9">
        <v>44748.208333333336</v>
      </c>
      <c r="B271" s="10">
        <v>253.54</v>
      </c>
      <c r="C271" s="10">
        <v>213.52455</v>
      </c>
      <c r="D271" s="10">
        <v>0.1874044459993</v>
      </c>
      <c r="E271" s="7">
        <f t="shared" si="1"/>
        <v>0.08693457202</v>
      </c>
      <c r="F271" s="7"/>
      <c r="G271" s="4">
        <f>IFERROR(__xludf.DUMMYFUNCTION("""COMPUTED_VALUE"""),44809.958333333336)</f>
        <v>44809.95833</v>
      </c>
      <c r="H271" s="2">
        <f>IFERROR(__xludf.DUMMYFUNCTION("""COMPUTED_VALUE"""),0.05292915373460889)</f>
        <v>0.05292915373</v>
      </c>
    </row>
    <row r="272">
      <c r="A272" s="9">
        <v>44748.25</v>
      </c>
      <c r="B272" s="10">
        <v>248.44</v>
      </c>
      <c r="C272" s="10">
        <v>214.78308</v>
      </c>
      <c r="D272" s="10">
        <v>0.156701915253287</v>
      </c>
      <c r="E272" s="7">
        <f t="shared" si="1"/>
        <v>0.09114895429</v>
      </c>
      <c r="F272" s="7"/>
      <c r="G272" s="4">
        <f>IFERROR(__xludf.DUMMYFUNCTION("""COMPUTED_VALUE"""),44810.958333333336)</f>
        <v>44810.95833</v>
      </c>
      <c r="H272" s="2">
        <f>IFERROR(__xludf.DUMMYFUNCTION("""COMPUTED_VALUE"""),0.03522793621818738)</f>
        <v>0.03522793622</v>
      </c>
    </row>
    <row r="273">
      <c r="A273" s="9">
        <v>44748.291666666664</v>
      </c>
      <c r="B273" s="10">
        <v>243.57</v>
      </c>
      <c r="C273" s="10">
        <v>219.18928</v>
      </c>
      <c r="D273" s="10">
        <v>0.111231352190216</v>
      </c>
      <c r="E273" s="7">
        <f t="shared" si="1"/>
        <v>0.09476429449</v>
      </c>
      <c r="F273" s="7"/>
      <c r="G273" s="4">
        <f>IFERROR(__xludf.DUMMYFUNCTION("""COMPUTED_VALUE"""),44811.958333333336)</f>
        <v>44811.95833</v>
      </c>
      <c r="H273" s="2">
        <f>IFERROR(__xludf.DUMMYFUNCTION("""COMPUTED_VALUE"""),0.024178614838017518)</f>
        <v>0.02417861484</v>
      </c>
    </row>
    <row r="274">
      <c r="A274" s="9">
        <v>44748.333333333336</v>
      </c>
      <c r="B274" s="10">
        <v>240.6</v>
      </c>
      <c r="C274" s="10">
        <v>224.65754</v>
      </c>
      <c r="D274" s="10">
        <v>0.0709633872070351</v>
      </c>
      <c r="E274" s="7">
        <f t="shared" si="1"/>
        <v>0.09751675002</v>
      </c>
      <c r="F274" s="7"/>
      <c r="G274" s="4">
        <f>IFERROR(__xludf.DUMMYFUNCTION("""COMPUTED_VALUE"""),44812.958333333336)</f>
        <v>44812.95833</v>
      </c>
      <c r="H274" s="2">
        <f>IFERROR(__xludf.DUMMYFUNCTION("""COMPUTED_VALUE"""),0.06166992407299247)</f>
        <v>0.06166992407</v>
      </c>
    </row>
    <row r="275">
      <c r="A275" s="9">
        <v>44748.375</v>
      </c>
      <c r="B275" s="10">
        <v>243.45</v>
      </c>
      <c r="C275" s="10">
        <v>230.67414</v>
      </c>
      <c r="D275" s="10">
        <v>0.0553848818944334</v>
      </c>
      <c r="E275" s="7">
        <f t="shared" si="1"/>
        <v>0.09882563253</v>
      </c>
      <c r="F275" s="7"/>
      <c r="G275" s="4">
        <f>IFERROR(__xludf.DUMMYFUNCTION("""COMPUTED_VALUE"""),44810.958333333336)</f>
        <v>44810.95833</v>
      </c>
      <c r="H275" s="2">
        <f>IFERROR(__xludf.DUMMYFUNCTION("""COMPUTED_VALUE"""),0.020079204544549117)</f>
        <v>0.02007920454</v>
      </c>
    </row>
    <row r="276">
      <c r="A276" s="9">
        <v>44748.416666666664</v>
      </c>
      <c r="B276" s="10">
        <v>245.77</v>
      </c>
      <c r="C276" s="10">
        <v>235.62883</v>
      </c>
      <c r="D276" s="10">
        <v>0.0430387486964138</v>
      </c>
      <c r="E276" s="7">
        <f t="shared" si="1"/>
        <v>0.1002191384</v>
      </c>
      <c r="F276" s="7"/>
      <c r="G276" s="4">
        <f>IFERROR(__xludf.DUMMYFUNCTION("""COMPUTED_VALUE"""),44811.958333333336)</f>
        <v>44811.95833</v>
      </c>
      <c r="H276" s="2">
        <f>IFERROR(__xludf.DUMMYFUNCTION("""COMPUTED_VALUE"""),0.019605313127161034)</f>
        <v>0.01960531313</v>
      </c>
    </row>
    <row r="277">
      <c r="A277" s="9">
        <v>44748.458333333336</v>
      </c>
      <c r="B277" s="10">
        <v>250.03</v>
      </c>
      <c r="C277" s="10">
        <v>239.55564</v>
      </c>
      <c r="D277" s="10">
        <v>0.0437241218783243</v>
      </c>
      <c r="E277" s="7">
        <f t="shared" si="1"/>
        <v>0.1017857614</v>
      </c>
      <c r="F277" s="7"/>
      <c r="G277" s="4">
        <f>IFERROR(__xludf.DUMMYFUNCTION("""COMPUTED_VALUE"""),44812.958333333336)</f>
        <v>44812.95833</v>
      </c>
      <c r="H277" s="2">
        <f>IFERROR(__xludf.DUMMYFUNCTION("""COMPUTED_VALUE"""),0.058332962336680415)</f>
        <v>0.05833296234</v>
      </c>
    </row>
    <row r="278">
      <c r="A278" s="9">
        <v>44748.5</v>
      </c>
      <c r="B278" s="10">
        <v>257.87</v>
      </c>
      <c r="C278" s="10">
        <v>240.47358</v>
      </c>
      <c r="D278" s="10">
        <v>0.0723423338231168</v>
      </c>
      <c r="E278" s="7">
        <f t="shared" si="1"/>
        <v>0.1029226779</v>
      </c>
      <c r="F278" s="7"/>
      <c r="G278" s="4">
        <f>IFERROR(__xludf.DUMMYFUNCTION("""COMPUTED_VALUE"""),44813.958333333336)</f>
        <v>44813.95833</v>
      </c>
      <c r="H278" s="2">
        <f>IFERROR(__xludf.DUMMYFUNCTION("""COMPUTED_VALUE"""),0.04157912280377425)</f>
        <v>0.0415791228</v>
      </c>
    </row>
    <row r="279">
      <c r="A279" s="9">
        <v>44748.541666666664</v>
      </c>
      <c r="B279" s="10">
        <v>261.12</v>
      </c>
      <c r="C279" s="10">
        <v>241.0705</v>
      </c>
      <c r="D279" s="10">
        <v>0.0831686166494863</v>
      </c>
      <c r="E279" s="7">
        <f t="shared" si="1"/>
        <v>0.103334622</v>
      </c>
      <c r="F279" s="7"/>
      <c r="G279" s="4">
        <f>IFERROR(__xludf.DUMMYFUNCTION("""COMPUTED_VALUE"""),44811.958333333336)</f>
        <v>44811.95833</v>
      </c>
      <c r="H279" s="2">
        <f>IFERROR(__xludf.DUMMYFUNCTION("""COMPUTED_VALUE"""),0.027085459656345904)</f>
        <v>0.02708545966</v>
      </c>
    </row>
    <row r="280">
      <c r="A280" s="9">
        <v>44748.583333333336</v>
      </c>
      <c r="B280" s="10">
        <v>261.28</v>
      </c>
      <c r="C280" s="10">
        <v>241.5185</v>
      </c>
      <c r="D280" s="10">
        <v>0.0818218894204791</v>
      </c>
      <c r="E280" s="7">
        <f t="shared" si="1"/>
        <v>0.1031530212</v>
      </c>
      <c r="F280" s="7"/>
      <c r="G280" s="4">
        <f>IFERROR(__xludf.DUMMYFUNCTION("""COMPUTED_VALUE"""),44812.958333333336)</f>
        <v>44812.95833</v>
      </c>
      <c r="H280" s="2">
        <f>IFERROR(__xludf.DUMMYFUNCTION("""COMPUTED_VALUE"""),0.04087171245586891)</f>
        <v>0.04087171246</v>
      </c>
    </row>
    <row r="281">
      <c r="A281" s="9">
        <v>44748.625</v>
      </c>
      <c r="B281" s="10">
        <v>257.76</v>
      </c>
      <c r="C281" s="10">
        <v>242.07432</v>
      </c>
      <c r="D281" s="10">
        <v>0.0647969598757934</v>
      </c>
      <c r="E281" s="7">
        <f t="shared" si="1"/>
        <v>0.1019910503</v>
      </c>
      <c r="F281" s="7"/>
      <c r="G281" s="4">
        <f>IFERROR(__xludf.DUMMYFUNCTION("""COMPUTED_VALUE"""),44813.958333333336)</f>
        <v>44813.95833</v>
      </c>
      <c r="H281" s="2">
        <f>IFERROR(__xludf.DUMMYFUNCTION("""COMPUTED_VALUE"""),0.03368555365105379)</f>
        <v>0.03368555365</v>
      </c>
    </row>
    <row r="282">
      <c r="A282" s="9">
        <v>44748.666666666664</v>
      </c>
      <c r="B282" s="10">
        <v>257.4</v>
      </c>
      <c r="C282" s="10">
        <v>242.33103</v>
      </c>
      <c r="D282" s="10">
        <v>0.0621834108492007</v>
      </c>
      <c r="E282" s="7">
        <f t="shared" si="1"/>
        <v>0.09981140345</v>
      </c>
      <c r="F282" s="7"/>
      <c r="G282" s="4">
        <f>IFERROR(__xludf.DUMMYFUNCTION("""COMPUTED_VALUE"""),44814.958333333336)</f>
        <v>44814.95833</v>
      </c>
      <c r="H282" s="2">
        <f>IFERROR(__xludf.DUMMYFUNCTION("""COMPUTED_VALUE"""),0.05331330271730117)</f>
        <v>0.05331330272</v>
      </c>
    </row>
    <row r="283">
      <c r="A283" s="9">
        <v>44748.708333333336</v>
      </c>
      <c r="B283" s="10">
        <v>254.6</v>
      </c>
      <c r="C283" s="10">
        <v>243.02401</v>
      </c>
      <c r="D283" s="10">
        <v>0.0476331124648959</v>
      </c>
      <c r="E283" s="7">
        <f t="shared" si="1"/>
        <v>0.09666539401</v>
      </c>
      <c r="F283" s="7"/>
      <c r="G283" s="4">
        <f>IFERROR(__xludf.DUMMYFUNCTION("""COMPUTED_VALUE"""),44812.958333333336)</f>
        <v>44812.95833</v>
      </c>
      <c r="H283" s="2">
        <f>IFERROR(__xludf.DUMMYFUNCTION("""COMPUTED_VALUE"""),0.04406006069052185)</f>
        <v>0.04406006069</v>
      </c>
    </row>
    <row r="284">
      <c r="A284" s="9">
        <v>44748.75</v>
      </c>
      <c r="B284" s="10">
        <v>257.82</v>
      </c>
      <c r="C284" s="10">
        <v>243.78272</v>
      </c>
      <c r="D284" s="10">
        <v>0.0575811115734535</v>
      </c>
      <c r="E284" s="7">
        <f t="shared" si="1"/>
        <v>0.09399337695</v>
      </c>
      <c r="F284" s="7"/>
      <c r="G284" s="4">
        <f>IFERROR(__xludf.DUMMYFUNCTION("""COMPUTED_VALUE"""),44813.958333333336)</f>
        <v>44813.95833</v>
      </c>
      <c r="H284" s="2">
        <f>IFERROR(__xludf.DUMMYFUNCTION("""COMPUTED_VALUE"""),0.034948117950736525)</f>
        <v>0.03494811795</v>
      </c>
    </row>
    <row r="285">
      <c r="A285" s="9">
        <v>44748.791666666664</v>
      </c>
      <c r="B285" s="10">
        <v>261.43</v>
      </c>
      <c r="C285" s="10">
        <v>244.9272</v>
      </c>
      <c r="D285" s="10">
        <v>0.0673783883537639</v>
      </c>
      <c r="E285" s="7">
        <f t="shared" si="1"/>
        <v>0.09333498158</v>
      </c>
      <c r="F285" s="7"/>
      <c r="G285" s="4">
        <f>IFERROR(__xludf.DUMMYFUNCTION("""COMPUTED_VALUE"""),44814.958333333336)</f>
        <v>44814.95833</v>
      </c>
      <c r="H285" s="2">
        <f>IFERROR(__xludf.DUMMYFUNCTION("""COMPUTED_VALUE"""),0.05120084952914256)</f>
        <v>0.05120084953</v>
      </c>
    </row>
    <row r="286">
      <c r="A286" s="9">
        <v>44748.833333333336</v>
      </c>
      <c r="B286" s="10">
        <v>256.75</v>
      </c>
      <c r="C286" s="10">
        <v>246.06149</v>
      </c>
      <c r="D286" s="10">
        <v>0.0434383698156099</v>
      </c>
      <c r="E286" s="7">
        <f t="shared" si="1"/>
        <v>0.09315122953</v>
      </c>
      <c r="F286" s="7"/>
      <c r="G286" s="4">
        <f>IFERROR(__xludf.DUMMYFUNCTION("""COMPUTED_VALUE"""),44815.958333333336)</f>
        <v>44815.95833</v>
      </c>
      <c r="H286" s="2">
        <f>IFERROR(__xludf.DUMMYFUNCTION("""COMPUTED_VALUE"""),0.069012979927001)</f>
        <v>0.06901297993</v>
      </c>
    </row>
    <row r="287">
      <c r="A287" s="9">
        <v>44748.875</v>
      </c>
      <c r="B287" s="10">
        <v>254.53</v>
      </c>
      <c r="C287" s="10">
        <v>247.19339</v>
      </c>
      <c r="D287" s="10">
        <v>0.0296796366601874</v>
      </c>
      <c r="E287" s="7">
        <f t="shared" si="1"/>
        <v>0.09355766003</v>
      </c>
      <c r="F287" s="7"/>
      <c r="G287" s="4">
        <f>IFERROR(__xludf.DUMMYFUNCTION("""COMPUTED_VALUE"""),44813.958333333336)</f>
        <v>44813.95833</v>
      </c>
      <c r="H287" s="2">
        <f>IFERROR(__xludf.DUMMYFUNCTION("""COMPUTED_VALUE"""),0.03521780090058258)</f>
        <v>0.0352178009</v>
      </c>
    </row>
    <row r="288">
      <c r="A288" s="9">
        <v>44748.916666666664</v>
      </c>
      <c r="B288" s="10">
        <v>252.49</v>
      </c>
      <c r="C288" s="10">
        <v>247.67998</v>
      </c>
      <c r="D288" s="10">
        <v>0.0194203019557737</v>
      </c>
      <c r="E288" s="7">
        <f t="shared" si="1"/>
        <v>0.09354816257</v>
      </c>
      <c r="F288" s="7"/>
      <c r="G288" s="4">
        <f>IFERROR(__xludf.DUMMYFUNCTION("""COMPUTED_VALUE"""),44814.958333333336)</f>
        <v>44814.95833</v>
      </c>
      <c r="H288" s="2">
        <f>IFERROR(__xludf.DUMMYFUNCTION("""COMPUTED_VALUE"""),0.051602692559089204)</f>
        <v>0.05160269256</v>
      </c>
    </row>
    <row r="289">
      <c r="A289" s="9">
        <v>44748.958333333336</v>
      </c>
      <c r="B289" s="10">
        <v>259.19</v>
      </c>
      <c r="C289" s="10">
        <v>246.19483</v>
      </c>
      <c r="D289" s="10">
        <v>0.0527840897390087</v>
      </c>
      <c r="E289" s="7">
        <f t="shared" si="1"/>
        <v>0.09407276351</v>
      </c>
      <c r="F289" s="7"/>
      <c r="G289" s="4">
        <f>IFERROR(__xludf.DUMMYFUNCTION("""COMPUTED_VALUE"""),44815.958333333336)</f>
        <v>44815.95833</v>
      </c>
      <c r="H289" s="2">
        <f>IFERROR(__xludf.DUMMYFUNCTION("""COMPUTED_VALUE"""),0.0661393589391026)</f>
        <v>0.06613935894</v>
      </c>
    </row>
    <row r="290">
      <c r="A290" s="9">
        <v>44746.0</v>
      </c>
      <c r="B290" s="10">
        <v>259.68</v>
      </c>
      <c r="C290" s="10">
        <v>248.09442</v>
      </c>
      <c r="D290" s="10">
        <v>0.0466982691509143</v>
      </c>
      <c r="E290" s="7">
        <f t="shared" si="1"/>
        <v>0.0913492053</v>
      </c>
      <c r="F290" s="7"/>
      <c r="G290" s="4">
        <f>IFERROR(__xludf.DUMMYFUNCTION("""COMPUTED_VALUE"""),44816.958333333336)</f>
        <v>44816.95833</v>
      </c>
      <c r="H290" s="2">
        <f>IFERROR(__xludf.DUMMYFUNCTION("""COMPUTED_VALUE"""),0.11988734649162262)</f>
        <v>0.1198873465</v>
      </c>
    </row>
    <row r="291">
      <c r="A291" s="9">
        <v>44746.041666666664</v>
      </c>
      <c r="B291" s="10">
        <v>266.08</v>
      </c>
      <c r="C291" s="10">
        <v>245.21701</v>
      </c>
      <c r="D291" s="10">
        <v>0.0850797014448549</v>
      </c>
      <c r="E291" s="7">
        <f t="shared" si="1"/>
        <v>0.08776086069</v>
      </c>
      <c r="F291" s="7"/>
      <c r="G291" s="4">
        <f>IFERROR(__xludf.DUMMYFUNCTION("""COMPUTED_VALUE"""),44814.958333333336)</f>
        <v>44814.95833</v>
      </c>
      <c r="H291" s="2">
        <f>IFERROR(__xludf.DUMMYFUNCTION("""COMPUTED_VALUE"""),0.04925401396936644)</f>
        <v>0.04925401397</v>
      </c>
    </row>
    <row r="292">
      <c r="A292" s="9">
        <v>44746.083333333336</v>
      </c>
      <c r="B292" s="10">
        <v>259.19</v>
      </c>
      <c r="C292" s="10">
        <v>241.12697</v>
      </c>
      <c r="D292" s="10">
        <v>0.0749108654249667</v>
      </c>
      <c r="E292" s="7">
        <f t="shared" si="1"/>
        <v>0.08257955809</v>
      </c>
      <c r="F292" s="7"/>
      <c r="G292" s="4">
        <f>IFERROR(__xludf.DUMMYFUNCTION("""COMPUTED_VALUE"""),44815.958333333336)</f>
        <v>44815.95833</v>
      </c>
      <c r="H292" s="2">
        <f>IFERROR(__xludf.DUMMYFUNCTION("""COMPUTED_VALUE"""),0.05366146276970998)</f>
        <v>0.05366146277</v>
      </c>
    </row>
    <row r="293">
      <c r="A293" s="9">
        <v>44746.125</v>
      </c>
      <c r="B293" s="10">
        <v>252.32</v>
      </c>
      <c r="C293" s="10">
        <v>235.33504</v>
      </c>
      <c r="D293" s="10">
        <v>0.0721735275800832</v>
      </c>
      <c r="E293" s="7">
        <f t="shared" si="1"/>
        <v>0.07675725834</v>
      </c>
      <c r="F293" s="7"/>
      <c r="G293" s="4">
        <f>IFERROR(__xludf.DUMMYFUNCTION("""COMPUTED_VALUE"""),44816.958333333336)</f>
        <v>44816.95833</v>
      </c>
      <c r="H293" s="2">
        <f>IFERROR(__xludf.DUMMYFUNCTION("""COMPUTED_VALUE"""),0.10049516877480337)</f>
        <v>0.1004951688</v>
      </c>
    </row>
    <row r="294">
      <c r="A294" s="9">
        <v>44746.166666666664</v>
      </c>
      <c r="B294" s="10">
        <v>246.82</v>
      </c>
      <c r="C294" s="10">
        <v>230.76693</v>
      </c>
      <c r="D294" s="10">
        <v>0.0695639968863822</v>
      </c>
      <c r="E294" s="7">
        <f t="shared" si="1"/>
        <v>0.07079597645</v>
      </c>
      <c r="F294" s="7"/>
      <c r="G294" s="4">
        <f>IFERROR(__xludf.DUMMYFUNCTION("""COMPUTED_VALUE"""),44817.958333333336)</f>
        <v>44817.95833</v>
      </c>
      <c r="H294" s="2">
        <f>IFERROR(__xludf.DUMMYFUNCTION("""COMPUTED_VALUE"""),0.11847201479143538)</f>
        <v>0.1184720148</v>
      </c>
    </row>
    <row r="295">
      <c r="A295" s="9">
        <v>44746.208333333336</v>
      </c>
      <c r="B295" s="10">
        <v>239.14</v>
      </c>
      <c r="C295" s="10">
        <v>229.18418</v>
      </c>
      <c r="D295" s="10">
        <v>0.043440258398289</v>
      </c>
      <c r="E295" s="7">
        <f t="shared" si="1"/>
        <v>0.06479746863</v>
      </c>
      <c r="F295" s="7"/>
      <c r="G295" s="4">
        <f>IFERROR(__xludf.DUMMYFUNCTION("""COMPUTED_VALUE"""),44815.958333333336)</f>
        <v>44815.95833</v>
      </c>
      <c r="H295" s="2">
        <f>IFERROR(__xludf.DUMMYFUNCTION("""COMPUTED_VALUE"""),0.04818909564209645)</f>
        <v>0.04818909564</v>
      </c>
    </row>
    <row r="296">
      <c r="A296" s="9">
        <v>44746.25</v>
      </c>
      <c r="B296" s="10">
        <v>227.05</v>
      </c>
      <c r="C296" s="10">
        <v>228.86348</v>
      </c>
      <c r="D296" s="10">
        <v>0.00792385049812228</v>
      </c>
      <c r="E296" s="7">
        <f t="shared" si="1"/>
        <v>0.0585983826</v>
      </c>
      <c r="F296" s="7"/>
      <c r="G296" s="4">
        <f>IFERROR(__xludf.DUMMYFUNCTION("""COMPUTED_VALUE"""),44816.958333333336)</f>
        <v>44816.95833</v>
      </c>
      <c r="H296" s="2">
        <f>IFERROR(__xludf.DUMMYFUNCTION("""COMPUTED_VALUE"""),0.09598634951811376)</f>
        <v>0.09598634952</v>
      </c>
    </row>
    <row r="297">
      <c r="A297" s="9">
        <v>44746.291666666664</v>
      </c>
      <c r="B297" s="10">
        <v>223.39</v>
      </c>
      <c r="C297" s="10">
        <v>229.90137</v>
      </c>
      <c r="D297" s="10">
        <v>0.0283224497531267</v>
      </c>
      <c r="E297" s="7">
        <f t="shared" si="1"/>
        <v>0.055143845</v>
      </c>
      <c r="F297" s="7"/>
      <c r="G297" s="4">
        <f>IFERROR(__xludf.DUMMYFUNCTION("""COMPUTED_VALUE"""),44817.958333333336)</f>
        <v>44817.95833</v>
      </c>
      <c r="H297" s="2">
        <f>IFERROR(__xludf.DUMMYFUNCTION("""COMPUTED_VALUE"""),0.10841022870760188)</f>
        <v>0.1084102287</v>
      </c>
    </row>
    <row r="298">
      <c r="A298" s="9">
        <v>44746.333333333336</v>
      </c>
      <c r="B298" s="10">
        <v>218.17</v>
      </c>
      <c r="C298" s="10">
        <v>231.76852</v>
      </c>
      <c r="D298" s="10">
        <v>0.0586728516884001</v>
      </c>
      <c r="E298" s="7">
        <f t="shared" si="1"/>
        <v>0.05463173935</v>
      </c>
      <c r="F298" s="7"/>
      <c r="G298" s="4">
        <f>IFERROR(__xludf.DUMMYFUNCTION("""COMPUTED_VALUE"""),44818.958333333336)</f>
        <v>44818.95833</v>
      </c>
      <c r="H298" s="2">
        <f>IFERROR(__xludf.DUMMYFUNCTION("""COMPUTED_VALUE"""),0.07384036678463055)</f>
        <v>0.07384036678</v>
      </c>
    </row>
    <row r="299">
      <c r="A299" s="9">
        <v>44746.375</v>
      </c>
      <c r="B299" s="10">
        <v>218.03</v>
      </c>
      <c r="C299" s="10">
        <v>234.74042</v>
      </c>
      <c r="D299" s="10">
        <v>0.071186802852274</v>
      </c>
      <c r="E299" s="7">
        <f t="shared" si="1"/>
        <v>0.05529015273</v>
      </c>
      <c r="F299" s="7"/>
      <c r="G299" s="4">
        <f>IFERROR(__xludf.DUMMYFUNCTION("""COMPUTED_VALUE"""),44816.958333333336)</f>
        <v>44816.95833</v>
      </c>
      <c r="H299" s="2">
        <f>IFERROR(__xludf.DUMMYFUNCTION("""COMPUTED_VALUE"""),0.07149076372963468)</f>
        <v>0.07149076373</v>
      </c>
    </row>
    <row r="300">
      <c r="A300" s="9">
        <v>44746.416666666664</v>
      </c>
      <c r="B300" s="10">
        <v>216.14</v>
      </c>
      <c r="C300" s="10">
        <v>237.92445</v>
      </c>
      <c r="D300" s="10">
        <v>0.0915603671669726</v>
      </c>
      <c r="E300" s="7">
        <f t="shared" si="1"/>
        <v>0.05731188683</v>
      </c>
      <c r="F300" s="7"/>
      <c r="G300" s="4">
        <f>IFERROR(__xludf.DUMMYFUNCTION("""COMPUTED_VALUE"""),44817.958333333336)</f>
        <v>44817.95833</v>
      </c>
      <c r="H300" s="2">
        <f>IFERROR(__xludf.DUMMYFUNCTION("""COMPUTED_VALUE"""),0.09233090297407025)</f>
        <v>0.09233090297</v>
      </c>
    </row>
    <row r="301">
      <c r="A301" s="9">
        <v>44746.458333333336</v>
      </c>
      <c r="B301" s="10">
        <v>222.63</v>
      </c>
      <c r="C301" s="10">
        <v>241.76464</v>
      </c>
      <c r="D301" s="10">
        <v>0.0791457344630712</v>
      </c>
      <c r="E301" s="7">
        <f t="shared" si="1"/>
        <v>0.05878778735</v>
      </c>
      <c r="F301" s="7"/>
      <c r="G301" s="4">
        <f>IFERROR(__xludf.DUMMYFUNCTION("""COMPUTED_VALUE"""),44818.958333333336)</f>
        <v>44818.95833</v>
      </c>
      <c r="H301" s="2">
        <f>IFERROR(__xludf.DUMMYFUNCTION("""COMPUTED_VALUE"""),0.07380474334215122)</f>
        <v>0.07380474334</v>
      </c>
    </row>
    <row r="302">
      <c r="A302" s="9">
        <v>44746.5</v>
      </c>
      <c r="B302" s="10">
        <v>227.75</v>
      </c>
      <c r="C302" s="10">
        <v>244.19621</v>
      </c>
      <c r="D302" s="10">
        <v>0.0673483425479863</v>
      </c>
      <c r="E302" s="7">
        <f t="shared" si="1"/>
        <v>0.05857970438</v>
      </c>
      <c r="F302" s="7"/>
      <c r="G302" s="4">
        <f>IFERROR(__xludf.DUMMYFUNCTION("""COMPUTED_VALUE"""),44819.958333333336)</f>
        <v>44819.95833</v>
      </c>
      <c r="H302" s="2">
        <f>IFERROR(__xludf.DUMMYFUNCTION("""COMPUTED_VALUE"""),0.11407469702225731)</f>
        <v>0.114074697</v>
      </c>
    </row>
    <row r="303">
      <c r="A303" s="9">
        <v>44746.541666666664</v>
      </c>
      <c r="B303" s="10">
        <v>222.29</v>
      </c>
      <c r="C303" s="10">
        <v>246.06797</v>
      </c>
      <c r="D303" s="10">
        <v>0.0966317152126707</v>
      </c>
      <c r="E303" s="7">
        <f t="shared" si="1"/>
        <v>0.05914066682</v>
      </c>
      <c r="F303" s="7"/>
      <c r="G303" s="4">
        <f>IFERROR(__xludf.DUMMYFUNCTION("""COMPUTED_VALUE"""),44817.958333333336)</f>
        <v>44817.95833</v>
      </c>
      <c r="H303" s="2">
        <f>IFERROR(__xludf.DUMMYFUNCTION("""COMPUTED_VALUE"""),0.051025695136036185)</f>
        <v>0.05102569514</v>
      </c>
    </row>
    <row r="304">
      <c r="A304" s="9">
        <v>44746.583333333336</v>
      </c>
      <c r="B304" s="10">
        <v>217.72</v>
      </c>
      <c r="C304" s="10">
        <v>246.92257</v>
      </c>
      <c r="D304" s="10">
        <v>0.118266102608603</v>
      </c>
      <c r="E304" s="7">
        <f t="shared" si="1"/>
        <v>0.06065917571</v>
      </c>
      <c r="F304" s="7"/>
      <c r="G304" s="4">
        <f>IFERROR(__xludf.DUMMYFUNCTION("""COMPUTED_VALUE"""),44818.958333333336)</f>
        <v>44818.95833</v>
      </c>
      <c r="H304" s="2">
        <f>IFERROR(__xludf.DUMMYFUNCTION("""COMPUTED_VALUE"""),0.06858171690861649)</f>
        <v>0.06858171691</v>
      </c>
    </row>
    <row r="305">
      <c r="A305" s="9">
        <v>44746.625</v>
      </c>
      <c r="B305" s="10">
        <v>215.36</v>
      </c>
      <c r="C305" s="10">
        <v>246.80278</v>
      </c>
      <c r="D305" s="10">
        <v>0.127400428795818</v>
      </c>
      <c r="E305" s="7">
        <f t="shared" si="1"/>
        <v>0.06326765358</v>
      </c>
      <c r="F305" s="7"/>
      <c r="G305" s="4">
        <f>IFERROR(__xludf.DUMMYFUNCTION("""COMPUTED_VALUE"""),44819.958333333336)</f>
        <v>44819.95833</v>
      </c>
      <c r="H305" s="2">
        <f>IFERROR(__xludf.DUMMYFUNCTION("""COMPUTED_VALUE"""),0.11184993558857115)</f>
        <v>0.1118499356</v>
      </c>
    </row>
    <row r="306">
      <c r="A306" s="9">
        <v>44746.666666666664</v>
      </c>
      <c r="B306" s="10">
        <v>221.82</v>
      </c>
      <c r="C306" s="10">
        <v>246.01757</v>
      </c>
      <c r="D306" s="10">
        <v>0.0983570807564679</v>
      </c>
      <c r="E306" s="7">
        <f t="shared" si="1"/>
        <v>0.06477488982</v>
      </c>
      <c r="F306" s="7"/>
      <c r="G306" s="4">
        <f>IFERROR(__xludf.DUMMYFUNCTION("""COMPUTED_VALUE"""),44820.958333333336)</f>
        <v>44820.95833</v>
      </c>
      <c r="H306" s="2">
        <f>IFERROR(__xludf.DUMMYFUNCTION("""COMPUTED_VALUE"""),0.13743683777832627)</f>
        <v>0.1374368378</v>
      </c>
    </row>
    <row r="307">
      <c r="A307" s="9">
        <v>44746.708333333336</v>
      </c>
      <c r="B307" s="10">
        <v>231.89</v>
      </c>
      <c r="C307" s="10">
        <v>245.49688</v>
      </c>
      <c r="D307" s="10">
        <v>0.0554258775101338</v>
      </c>
      <c r="E307" s="7">
        <f t="shared" si="1"/>
        <v>0.06509958837</v>
      </c>
      <c r="F307" s="7"/>
      <c r="G307" s="4">
        <f>IFERROR(__xludf.DUMMYFUNCTION("""COMPUTED_VALUE"""),44818.958333333336)</f>
        <v>44818.95833</v>
      </c>
      <c r="H307" s="2">
        <f>IFERROR(__xludf.DUMMYFUNCTION("""COMPUTED_VALUE"""),0.06589866835123988)</f>
        <v>0.06589866835</v>
      </c>
    </row>
    <row r="308">
      <c r="A308" s="9">
        <v>44746.75</v>
      </c>
      <c r="B308" s="10">
        <v>236.76</v>
      </c>
      <c r="C308" s="10">
        <v>245.08047</v>
      </c>
      <c r="D308" s="10">
        <v>0.0339499512139829</v>
      </c>
      <c r="E308" s="7">
        <f t="shared" si="1"/>
        <v>0.06411495669</v>
      </c>
      <c r="F308" s="7"/>
      <c r="G308" s="4">
        <f>IFERROR(__xludf.DUMMYFUNCTION("""COMPUTED_VALUE"""),44819.958333333336)</f>
        <v>44819.95833</v>
      </c>
      <c r="H308" s="2">
        <f>IFERROR(__xludf.DUMMYFUNCTION("""COMPUTED_VALUE"""),0.1135610540380399)</f>
        <v>0.113561054</v>
      </c>
    </row>
    <row r="309">
      <c r="A309" s="9">
        <v>44746.791666666664</v>
      </c>
      <c r="B309" s="10">
        <v>240.53</v>
      </c>
      <c r="C309" s="10">
        <v>245.86444</v>
      </c>
      <c r="D309" s="10">
        <v>0.0216966715479473</v>
      </c>
      <c r="E309" s="7">
        <f t="shared" si="1"/>
        <v>0.06221155182</v>
      </c>
      <c r="F309" s="7"/>
      <c r="G309" s="4">
        <f>IFERROR(__xludf.DUMMYFUNCTION("""COMPUTED_VALUE"""),44820.958333333336)</f>
        <v>44820.95833</v>
      </c>
      <c r="H309" s="2">
        <f>IFERROR(__xludf.DUMMYFUNCTION("""COMPUTED_VALUE"""),0.1498125400193157)</f>
        <v>0.14981254</v>
      </c>
    </row>
    <row r="310">
      <c r="A310" s="9">
        <v>44746.833333333336</v>
      </c>
      <c r="B310" s="10">
        <v>242.46</v>
      </c>
      <c r="C310" s="10">
        <v>246.51881</v>
      </c>
      <c r="D310" s="10">
        <v>0.0164645042704854</v>
      </c>
      <c r="E310" s="7">
        <f t="shared" si="1"/>
        <v>0.06108764076</v>
      </c>
      <c r="F310" s="7"/>
      <c r="G310" s="4">
        <f>IFERROR(__xludf.DUMMYFUNCTION("""COMPUTED_VALUE"""),44821.958333333336)</f>
        <v>44821.95833</v>
      </c>
      <c r="H310" s="2">
        <f>IFERROR(__xludf.DUMMYFUNCTION("""COMPUTED_VALUE"""),0.1433278669421729)</f>
        <v>0.1433278669</v>
      </c>
    </row>
    <row r="311">
      <c r="A311" s="9">
        <v>44746.875</v>
      </c>
      <c r="B311" s="10">
        <v>244.88</v>
      </c>
      <c r="C311" s="10">
        <v>246.81978</v>
      </c>
      <c r="D311" s="10">
        <v>0.00785909459930647</v>
      </c>
      <c r="E311" s="7">
        <f t="shared" si="1"/>
        <v>0.0601784515</v>
      </c>
      <c r="F311" s="7"/>
      <c r="G311" s="4">
        <f>IFERROR(__xludf.DUMMYFUNCTION("""COMPUTED_VALUE"""),44819.958333333336)</f>
        <v>44819.95833</v>
      </c>
      <c r="H311" s="2">
        <f>IFERROR(__xludf.DUMMYFUNCTION("""COMPUTED_VALUE"""),0.10128675541811226)</f>
        <v>0.1012867554</v>
      </c>
    </row>
    <row r="312">
      <c r="A312" s="9">
        <v>44746.916666666664</v>
      </c>
      <c r="B312" s="10">
        <v>243.02</v>
      </c>
      <c r="C312" s="10">
        <v>246.90391</v>
      </c>
      <c r="D312" s="10">
        <v>0.0157304515752706</v>
      </c>
      <c r="E312" s="7">
        <f t="shared" si="1"/>
        <v>0.06002470774</v>
      </c>
      <c r="F312" s="7"/>
      <c r="G312" s="4">
        <f>IFERROR(__xludf.DUMMYFUNCTION("""COMPUTED_VALUE"""),44820.958333333336)</f>
        <v>44820.95833</v>
      </c>
      <c r="H312" s="2">
        <f>IFERROR(__xludf.DUMMYFUNCTION("""COMPUTED_VALUE"""),0.14004748712780116)</f>
        <v>0.1400474871</v>
      </c>
    </row>
    <row r="313">
      <c r="A313" s="9">
        <v>44746.958333333336</v>
      </c>
      <c r="B313" s="10">
        <v>249.15</v>
      </c>
      <c r="C313" s="10">
        <v>246.84247</v>
      </c>
      <c r="D313" s="10">
        <v>0.00934818874564014</v>
      </c>
      <c r="E313" s="7">
        <f t="shared" si="1"/>
        <v>0.05821487853</v>
      </c>
      <c r="F313" s="7"/>
      <c r="G313" s="4">
        <f>IFERROR(__xludf.DUMMYFUNCTION("""COMPUTED_VALUE"""),44821.958333333336)</f>
        <v>44821.95833</v>
      </c>
      <c r="H313" s="2">
        <f>IFERROR(__xludf.DUMMYFUNCTION("""COMPUTED_VALUE"""),0.12832892205918747)</f>
        <v>0.1283289221</v>
      </c>
    </row>
    <row r="314">
      <c r="A314" s="9">
        <v>44747.0</v>
      </c>
      <c r="B314" s="10">
        <v>257.83</v>
      </c>
      <c r="C314" s="10">
        <v>250.0057</v>
      </c>
      <c r="D314" s="10">
        <v>0.0312964864401091</v>
      </c>
      <c r="E314" s="7">
        <f t="shared" si="1"/>
        <v>0.05757313758</v>
      </c>
      <c r="F314" s="7"/>
      <c r="G314" s="4">
        <f>IFERROR(__xludf.DUMMYFUNCTION("""COMPUTED_VALUE"""),44822.958333333336)</f>
        <v>44822.95833</v>
      </c>
      <c r="H314" s="2">
        <f>IFERROR(__xludf.DUMMYFUNCTION("""COMPUTED_VALUE"""),0.05962339782777435)</f>
        <v>0.05962339783</v>
      </c>
    </row>
    <row r="315">
      <c r="A315" s="9">
        <v>44747.041666666664</v>
      </c>
      <c r="B315" s="10">
        <v>267.86</v>
      </c>
      <c r="C315" s="10">
        <v>244.36141</v>
      </c>
      <c r="D315" s="10">
        <v>0.096163260802923</v>
      </c>
      <c r="E315" s="7">
        <f t="shared" si="1"/>
        <v>0.05803495256</v>
      </c>
      <c r="F315" s="7"/>
      <c r="G315" s="4">
        <f>IFERROR(__xludf.DUMMYFUNCTION("""COMPUTED_VALUE"""),44820.958333333336)</f>
        <v>44820.95833</v>
      </c>
      <c r="H315" s="2">
        <f>IFERROR(__xludf.DUMMYFUNCTION("""COMPUTED_VALUE"""),0.08334116271642857)</f>
        <v>0.08334116272</v>
      </c>
    </row>
    <row r="316">
      <c r="A316" s="9">
        <v>44747.083333333336</v>
      </c>
      <c r="B316" s="10">
        <v>268.38</v>
      </c>
      <c r="C316" s="10">
        <v>237.72312</v>
      </c>
      <c r="D316" s="10">
        <v>0.128960447767974</v>
      </c>
      <c r="E316" s="7">
        <f t="shared" si="1"/>
        <v>0.06028701849</v>
      </c>
      <c r="F316" s="7"/>
      <c r="G316" s="4">
        <f>IFERROR(__xludf.DUMMYFUNCTION("""COMPUTED_VALUE"""),44821.958333333336)</f>
        <v>44821.95833</v>
      </c>
      <c r="H316" s="2">
        <f>IFERROR(__xludf.DUMMYFUNCTION("""COMPUTED_VALUE"""),0.10339242052231053)</f>
        <v>0.1033924205</v>
      </c>
    </row>
    <row r="317">
      <c r="A317" s="9">
        <v>44747.125</v>
      </c>
      <c r="B317" s="10">
        <v>260.47</v>
      </c>
      <c r="C317" s="10">
        <v>229.89986</v>
      </c>
      <c r="D317" s="10">
        <v>0.132971546829128</v>
      </c>
      <c r="E317" s="7">
        <f t="shared" si="1"/>
        <v>0.06282026929</v>
      </c>
      <c r="F317" s="7"/>
      <c r="G317" s="4">
        <f>IFERROR(__xludf.DUMMYFUNCTION("""COMPUTED_VALUE"""),44822.958333333336)</f>
        <v>44822.95833</v>
      </c>
      <c r="H317" s="2">
        <f>IFERROR(__xludf.DUMMYFUNCTION("""COMPUTED_VALUE"""),0.0585298941870754)</f>
        <v>0.05852989419</v>
      </c>
    </row>
    <row r="318">
      <c r="A318" s="9">
        <v>44747.166666666664</v>
      </c>
      <c r="B318" s="10">
        <v>252.78</v>
      </c>
      <c r="C318" s="10">
        <v>224.48239</v>
      </c>
      <c r="D318" s="10">
        <v>0.126057148625333</v>
      </c>
      <c r="E318" s="7">
        <f t="shared" si="1"/>
        <v>0.06517415061</v>
      </c>
      <c r="F318" s="7"/>
      <c r="G318" s="4">
        <f>IFERROR(__xludf.DUMMYFUNCTION("""COMPUTED_VALUE"""),44823.958333333336)</f>
        <v>44823.95833</v>
      </c>
      <c r="H318" s="2">
        <f>IFERROR(__xludf.DUMMYFUNCTION("""COMPUTED_VALUE"""),0.11519899854360349)</f>
        <v>0.1151989985</v>
      </c>
    </row>
    <row r="319">
      <c r="A319" s="9">
        <v>44747.208333333336</v>
      </c>
      <c r="B319" s="10">
        <v>242.33</v>
      </c>
      <c r="C319" s="10">
        <v>223.47301</v>
      </c>
      <c r="D319" s="10">
        <v>0.0843815098745035</v>
      </c>
      <c r="E319" s="7">
        <f t="shared" si="1"/>
        <v>0.06688003609</v>
      </c>
      <c r="F319" s="7"/>
      <c r="G319" s="4">
        <f>IFERROR(__xludf.DUMMYFUNCTION("""COMPUTED_VALUE"""),44821.958333333336)</f>
        <v>44821.95833</v>
      </c>
      <c r="H319" s="2">
        <f>IFERROR(__xludf.DUMMYFUNCTION("""COMPUTED_VALUE"""),0.10356282034924617)</f>
        <v>0.1035628203</v>
      </c>
    </row>
    <row r="320">
      <c r="A320" s="9">
        <v>44747.25</v>
      </c>
      <c r="B320" s="10">
        <v>238.46</v>
      </c>
      <c r="C320" s="10">
        <v>224.42088</v>
      </c>
      <c r="D320" s="10">
        <v>0.0625571025298537</v>
      </c>
      <c r="E320" s="7">
        <f t="shared" si="1"/>
        <v>0.06915642159</v>
      </c>
      <c r="F320" s="7"/>
      <c r="G320" s="4">
        <f>IFERROR(__xludf.DUMMYFUNCTION("""COMPUTED_VALUE"""),44822.958333333336)</f>
        <v>44822.95833</v>
      </c>
      <c r="H320" s="2">
        <f>IFERROR(__xludf.DUMMYFUNCTION("""COMPUTED_VALUE"""),0.06385388274494874)</f>
        <v>0.06385388274</v>
      </c>
    </row>
    <row r="321">
      <c r="A321" s="9">
        <v>44747.291666666664</v>
      </c>
      <c r="B321" s="10">
        <v>235.1</v>
      </c>
      <c r="C321" s="10">
        <v>227.67818</v>
      </c>
      <c r="D321" s="10">
        <v>0.0325978536898002</v>
      </c>
      <c r="E321" s="7">
        <f t="shared" si="1"/>
        <v>0.06933456342</v>
      </c>
      <c r="F321" s="7"/>
      <c r="G321" s="4">
        <f>IFERROR(__xludf.DUMMYFUNCTION("""COMPUTED_VALUE"""),44823.958333333336)</f>
        <v>44823.95833</v>
      </c>
      <c r="H321" s="2">
        <f>IFERROR(__xludf.DUMMYFUNCTION("""COMPUTED_VALUE"""),0.1053272140573593)</f>
        <v>0.1053272141</v>
      </c>
    </row>
    <row r="322">
      <c r="A322" s="9">
        <v>44747.333333333336</v>
      </c>
      <c r="B322" s="10">
        <v>232.58</v>
      </c>
      <c r="C322" s="10">
        <v>231.9574</v>
      </c>
      <c r="D322" s="10">
        <v>0.00268411354843607</v>
      </c>
      <c r="E322" s="7">
        <f t="shared" si="1"/>
        <v>0.06700169933</v>
      </c>
      <c r="F322" s="7"/>
      <c r="G322" s="4">
        <f>IFERROR(__xludf.DUMMYFUNCTION("""COMPUTED_VALUE"""),44824.958333333336)</f>
        <v>44824.95833</v>
      </c>
      <c r="H322" s="2">
        <f>IFERROR(__xludf.DUMMYFUNCTION("""COMPUTED_VALUE"""),0.07088762275191159)</f>
        <v>0.07088762275</v>
      </c>
    </row>
    <row r="323">
      <c r="A323" s="9">
        <v>44747.375</v>
      </c>
      <c r="B323" s="10">
        <v>232.56</v>
      </c>
      <c r="C323" s="10">
        <v>236.95597</v>
      </c>
      <c r="D323" s="10">
        <v>0.0185518431968606</v>
      </c>
      <c r="E323" s="7">
        <f t="shared" si="1"/>
        <v>0.06480857601</v>
      </c>
      <c r="F323" s="7"/>
      <c r="G323" s="4">
        <f>IFERROR(__xludf.DUMMYFUNCTION("""COMPUTED_VALUE"""),44822.958333333336)</f>
        <v>44822.95833</v>
      </c>
      <c r="H323" s="2">
        <f>IFERROR(__xludf.DUMMYFUNCTION("""COMPUTED_VALUE"""),0.05667069533173764)</f>
        <v>0.05667069533</v>
      </c>
    </row>
    <row r="324">
      <c r="A324" s="9">
        <v>44747.416666666664</v>
      </c>
      <c r="B324" s="10">
        <v>239.82</v>
      </c>
      <c r="C324" s="10">
        <v>241.48523</v>
      </c>
      <c r="D324" s="10">
        <v>0.00689578406099622</v>
      </c>
      <c r="E324" s="7">
        <f t="shared" si="1"/>
        <v>0.06128088505</v>
      </c>
      <c r="F324" s="7"/>
      <c r="G324" s="4">
        <f>IFERROR(__xludf.DUMMYFUNCTION("""COMPUTED_VALUE"""),44823.958333333336)</f>
        <v>44823.95833</v>
      </c>
      <c r="H324" s="2">
        <f>IFERROR(__xludf.DUMMYFUNCTION("""COMPUTED_VALUE"""),0.1110954381039158)</f>
        <v>0.1110954381</v>
      </c>
    </row>
    <row r="325">
      <c r="A325" s="9">
        <v>44747.458333333336</v>
      </c>
      <c r="B325" s="10">
        <v>247.27</v>
      </c>
      <c r="C325" s="10">
        <v>245.92323</v>
      </c>
      <c r="D325" s="10">
        <v>0.00547638382921377</v>
      </c>
      <c r="E325" s="7">
        <f t="shared" si="1"/>
        <v>0.05821132877</v>
      </c>
      <c r="F325" s="7"/>
      <c r="G325" s="4">
        <f>IFERROR(__xludf.DUMMYFUNCTION("""COMPUTED_VALUE"""),44824.958333333336)</f>
        <v>44824.95833</v>
      </c>
      <c r="H325" s="2">
        <f>IFERROR(__xludf.DUMMYFUNCTION("""COMPUTED_VALUE"""),0.07086861901889968)</f>
        <v>0.07086861902</v>
      </c>
    </row>
    <row r="326">
      <c r="A326" s="9">
        <v>44747.5</v>
      </c>
      <c r="B326" s="10">
        <v>258.55</v>
      </c>
      <c r="C326" s="10">
        <v>248.22011</v>
      </c>
      <c r="D326" s="10">
        <v>0.041615846516223</v>
      </c>
      <c r="E326" s="7">
        <f t="shared" si="1"/>
        <v>0.05713914144</v>
      </c>
      <c r="F326" s="7"/>
      <c r="G326" s="4">
        <f>IFERROR(__xludf.DUMMYFUNCTION("""COMPUTED_VALUE"""),44825.958333333336)</f>
        <v>44825.95833</v>
      </c>
      <c r="H326" s="2">
        <f>IFERROR(__xludf.DUMMYFUNCTION("""COMPUTED_VALUE"""),0.040988878250976774)</f>
        <v>0.04098887825</v>
      </c>
    </row>
    <row r="327">
      <c r="A327" s="9">
        <v>44747.541666666664</v>
      </c>
      <c r="B327" s="10">
        <v>267.04</v>
      </c>
      <c r="C327" s="10">
        <v>249.97644</v>
      </c>
      <c r="D327" s="10">
        <v>0.0682606728858128</v>
      </c>
      <c r="E327" s="7">
        <f t="shared" si="1"/>
        <v>0.05595701468</v>
      </c>
      <c r="F327" s="7"/>
      <c r="G327" s="4">
        <f>IFERROR(__xludf.DUMMYFUNCTION("""COMPUTED_VALUE"""),44823.958333333336)</f>
        <v>44823.95833</v>
      </c>
      <c r="H327" s="2">
        <f>IFERROR(__xludf.DUMMYFUNCTION("""COMPUTED_VALUE"""),0.09729700649057023)</f>
        <v>0.09729700649</v>
      </c>
    </row>
    <row r="328">
      <c r="A328" s="9">
        <v>44747.583333333336</v>
      </c>
      <c r="B328" s="10">
        <v>271.12</v>
      </c>
      <c r="C328" s="10">
        <v>251.05932</v>
      </c>
      <c r="D328" s="10">
        <v>0.0799041437696875</v>
      </c>
      <c r="E328" s="7">
        <f t="shared" si="1"/>
        <v>0.05435859972</v>
      </c>
      <c r="F328" s="7"/>
      <c r="G328" s="4">
        <f>IFERROR(__xludf.DUMMYFUNCTION("""COMPUTED_VALUE"""),44824.958333333336)</f>
        <v>44824.95833</v>
      </c>
      <c r="H328" s="2">
        <f>IFERROR(__xludf.DUMMYFUNCTION("""COMPUTED_VALUE"""),0.058467363331718675)</f>
        <v>0.05846736333</v>
      </c>
    </row>
    <row r="329">
      <c r="A329" s="9">
        <v>44747.625</v>
      </c>
      <c r="B329" s="10">
        <v>272.58</v>
      </c>
      <c r="C329" s="10">
        <v>251.1062</v>
      </c>
      <c r="D329" s="10">
        <v>0.0855168052401732</v>
      </c>
      <c r="E329" s="7">
        <f t="shared" si="1"/>
        <v>0.05261344874</v>
      </c>
      <c r="F329" s="7"/>
      <c r="G329" s="4">
        <f>IFERROR(__xludf.DUMMYFUNCTION("""COMPUTED_VALUE"""),44825.958333333336)</f>
        <v>44825.95833</v>
      </c>
      <c r="H329" s="2">
        <f>IFERROR(__xludf.DUMMYFUNCTION("""COMPUTED_VALUE"""),0.03753917212922949)</f>
        <v>0.03753917213</v>
      </c>
    </row>
    <row r="330">
      <c r="A330" s="9">
        <v>44747.666666666664</v>
      </c>
      <c r="B330" s="10">
        <v>277.05</v>
      </c>
      <c r="C330" s="10">
        <v>250.3046</v>
      </c>
      <c r="D330" s="10">
        <v>0.106851412239327</v>
      </c>
      <c r="E330" s="7">
        <f t="shared" si="1"/>
        <v>0.05296737922</v>
      </c>
      <c r="F330" s="7"/>
      <c r="G330" s="4">
        <f>IFERROR(__xludf.DUMMYFUNCTION("""COMPUTED_VALUE"""),44826.958333333336)</f>
        <v>44826.95833</v>
      </c>
      <c r="H330" s="2">
        <f>IFERROR(__xludf.DUMMYFUNCTION("""COMPUTED_VALUE"""),0.03458678786872695)</f>
        <v>0.03458678787</v>
      </c>
    </row>
    <row r="331">
      <c r="A331" s="9">
        <v>44747.708333333336</v>
      </c>
      <c r="B331" s="10">
        <v>278.52</v>
      </c>
      <c r="C331" s="10">
        <v>249.69461</v>
      </c>
      <c r="D331" s="10">
        <v>0.115442580038071</v>
      </c>
      <c r="E331" s="7">
        <f t="shared" si="1"/>
        <v>0.05546807516</v>
      </c>
      <c r="F331" s="7"/>
      <c r="G331" s="4">
        <f>IFERROR(__xludf.DUMMYFUNCTION("""COMPUTED_VALUE"""),44824.958333333336)</f>
        <v>44824.95833</v>
      </c>
      <c r="H331" s="2">
        <f>IFERROR(__xludf.DUMMYFUNCTION("""COMPUTED_VALUE"""),0.034766364399880754)</f>
        <v>0.0347663644</v>
      </c>
    </row>
    <row r="332">
      <c r="A332" s="9">
        <v>44747.75</v>
      </c>
      <c r="B332" s="10">
        <v>277.78</v>
      </c>
      <c r="C332" s="10">
        <v>249.42476</v>
      </c>
      <c r="D332" s="10">
        <v>0.113682538974879</v>
      </c>
      <c r="E332" s="7">
        <f t="shared" si="1"/>
        <v>0.05879026632</v>
      </c>
      <c r="F332" s="7"/>
      <c r="G332" s="4">
        <f>IFERROR(__xludf.DUMMYFUNCTION("""COMPUTED_VALUE"""),44825.958333333336)</f>
        <v>44825.95833</v>
      </c>
      <c r="H332" s="2">
        <f>IFERROR(__xludf.DUMMYFUNCTION("""COMPUTED_VALUE"""),0.03646754496563906)</f>
        <v>0.03646754497</v>
      </c>
    </row>
    <row r="333">
      <c r="A333" s="9">
        <v>44747.791666666664</v>
      </c>
      <c r="B333" s="10">
        <v>269.19</v>
      </c>
      <c r="C333" s="10">
        <v>250.4071</v>
      </c>
      <c r="D333" s="10">
        <v>0.0750094546041225</v>
      </c>
      <c r="E333" s="7">
        <f t="shared" si="1"/>
        <v>0.06101163228</v>
      </c>
      <c r="F333" s="7"/>
      <c r="G333" s="4">
        <f>IFERROR(__xludf.DUMMYFUNCTION("""COMPUTED_VALUE"""),44826.958333333336)</f>
        <v>44826.95833</v>
      </c>
      <c r="H333" s="2">
        <f>IFERROR(__xludf.DUMMYFUNCTION("""COMPUTED_VALUE"""),0.028215751102272122)</f>
        <v>0.0282157511</v>
      </c>
    </row>
    <row r="334">
      <c r="A334" s="9">
        <v>44747.833333333336</v>
      </c>
      <c r="B334" s="10">
        <v>261.54</v>
      </c>
      <c r="C334" s="10">
        <v>251.6061</v>
      </c>
      <c r="D334" s="10">
        <v>0.0394819521466292</v>
      </c>
      <c r="E334" s="7">
        <f t="shared" si="1"/>
        <v>0.06197069261</v>
      </c>
      <c r="F334" s="7"/>
      <c r="G334" s="4">
        <f>IFERROR(__xludf.DUMMYFUNCTION("""COMPUTED_VALUE"""),44827.958333333336)</f>
        <v>44827.95833</v>
      </c>
      <c r="H334" s="2">
        <f>IFERROR(__xludf.DUMMYFUNCTION("""COMPUTED_VALUE"""),0.13434668852999712)</f>
        <v>0.1343466885</v>
      </c>
    </row>
    <row r="335">
      <c r="A335" s="9">
        <v>44747.875</v>
      </c>
      <c r="B335" s="10">
        <v>255.39</v>
      </c>
      <c r="C335" s="10">
        <v>252.62906</v>
      </c>
      <c r="D335" s="10">
        <v>0.0109288298028737</v>
      </c>
      <c r="E335" s="7">
        <f t="shared" si="1"/>
        <v>0.06209859824</v>
      </c>
      <c r="F335" s="7"/>
      <c r="G335" s="4">
        <f>IFERROR(__xludf.DUMMYFUNCTION("""COMPUTED_VALUE"""),44825.958333333336)</f>
        <v>44825.95833</v>
      </c>
      <c r="H335" s="2">
        <f>IFERROR(__xludf.DUMMYFUNCTION("""COMPUTED_VALUE"""),0.03133247183677215)</f>
        <v>0.03133247184</v>
      </c>
    </row>
    <row r="336">
      <c r="A336" s="9">
        <v>44747.916666666664</v>
      </c>
      <c r="B336" s="10">
        <v>255.39</v>
      </c>
      <c r="C336" s="10">
        <v>252.92876</v>
      </c>
      <c r="D336" s="10">
        <v>0.00973096139798406</v>
      </c>
      <c r="E336" s="7">
        <f t="shared" si="1"/>
        <v>0.06184861948</v>
      </c>
      <c r="F336" s="7"/>
      <c r="G336" s="4">
        <f>IFERROR(__xludf.DUMMYFUNCTION("""COMPUTED_VALUE"""),44826.958333333336)</f>
        <v>44826.95833</v>
      </c>
      <c r="H336" s="2">
        <f>IFERROR(__xludf.DUMMYFUNCTION("""COMPUTED_VALUE"""),0.023239788272636508)</f>
        <v>0.02323978827</v>
      </c>
    </row>
    <row r="337">
      <c r="A337" s="9">
        <v>44747.958333333336</v>
      </c>
      <c r="B337" s="10">
        <v>259.46</v>
      </c>
      <c r="C337" s="10">
        <v>251.89127</v>
      </c>
      <c r="D337" s="10">
        <v>0.0300476074458634</v>
      </c>
      <c r="E337" s="7">
        <f t="shared" si="1"/>
        <v>0.06271109526</v>
      </c>
      <c r="F337" s="7"/>
      <c r="G337" s="4">
        <f>IFERROR(__xludf.DUMMYFUNCTION("""COMPUTED_VALUE"""),44827.958333333336)</f>
        <v>44827.95833</v>
      </c>
      <c r="H337" s="2">
        <f>IFERROR(__xludf.DUMMYFUNCTION("""COMPUTED_VALUE"""),0.12984829076068372)</f>
        <v>0.1298482908</v>
      </c>
    </row>
    <row r="338">
      <c r="A338" s="9">
        <v>44748.0</v>
      </c>
      <c r="B338" s="10">
        <v>276.44</v>
      </c>
      <c r="C338" s="10">
        <v>251.75509</v>
      </c>
      <c r="D338" s="10">
        <v>0.0980512846830624</v>
      </c>
      <c r="E338" s="7">
        <f t="shared" si="1"/>
        <v>0.06549254519</v>
      </c>
      <c r="F338" s="7"/>
      <c r="G338" s="4">
        <f>IFERROR(__xludf.DUMMYFUNCTION("""COMPUTED_VALUE"""),44828.958333333336)</f>
        <v>44828.95833</v>
      </c>
      <c r="H338" s="2">
        <f>IFERROR(__xludf.DUMMYFUNCTION("""COMPUTED_VALUE"""),0.1821690950379883)</f>
        <v>0.182169095</v>
      </c>
    </row>
    <row r="339">
      <c r="A339" s="9">
        <v>44748.041666666664</v>
      </c>
      <c r="B339" s="10">
        <v>281.91</v>
      </c>
      <c r="C339" s="10">
        <v>245.1655</v>
      </c>
      <c r="D339" s="10">
        <v>0.149876308044973</v>
      </c>
      <c r="E339" s="7">
        <f t="shared" si="1"/>
        <v>0.06773058882</v>
      </c>
      <c r="F339" s="7"/>
      <c r="G339" s="4">
        <f>IFERROR(__xludf.DUMMYFUNCTION("""COMPUTED_VALUE"""),44826.958333333336)</f>
        <v>44826.95833</v>
      </c>
      <c r="H339" s="2">
        <f>IFERROR(__xludf.DUMMYFUNCTION("""COMPUTED_VALUE"""),0.019190358461471827)</f>
        <v>0.01919035846</v>
      </c>
    </row>
    <row r="340">
      <c r="A340" s="9">
        <v>44748.083333333336</v>
      </c>
      <c r="B340" s="10">
        <v>277.77</v>
      </c>
      <c r="C340" s="10">
        <v>236.82174</v>
      </c>
      <c r="D340" s="10">
        <v>0.172907521074712</v>
      </c>
      <c r="E340" s="7">
        <f t="shared" si="1"/>
        <v>0.06956171688</v>
      </c>
      <c r="F340" s="7"/>
      <c r="G340" s="4">
        <f>IFERROR(__xludf.DUMMYFUNCTION("""COMPUTED_VALUE"""),44827.958333333336)</f>
        <v>44827.95833</v>
      </c>
      <c r="H340" s="2">
        <f>IFERROR(__xludf.DUMMYFUNCTION("""COMPUTED_VALUE"""),0.10990179856478959)</f>
        <v>0.1099017986</v>
      </c>
    </row>
    <row r="341">
      <c r="A341" s="9">
        <v>44748.125</v>
      </c>
      <c r="B341" s="10">
        <v>269.06</v>
      </c>
      <c r="C341" s="10">
        <v>227.13112</v>
      </c>
      <c r="D341" s="10">
        <v>0.184602092394912</v>
      </c>
      <c r="E341" s="7">
        <f t="shared" si="1"/>
        <v>0.07171298961</v>
      </c>
      <c r="F341" s="7"/>
      <c r="G341" s="4">
        <f>IFERROR(__xludf.DUMMYFUNCTION("""COMPUTED_VALUE"""),44828.958333333336)</f>
        <v>44828.95833</v>
      </c>
      <c r="H341" s="2">
        <f>IFERROR(__xludf.DUMMYFUNCTION("""COMPUTED_VALUE"""),0.16325595193574402)</f>
        <v>0.1632559519</v>
      </c>
    </row>
    <row r="342">
      <c r="A342" s="9">
        <v>44748.166666666664</v>
      </c>
      <c r="B342" s="10">
        <v>261.0</v>
      </c>
      <c r="C342" s="10">
        <v>219.32449</v>
      </c>
      <c r="D342" s="10">
        <v>0.190017585359482</v>
      </c>
      <c r="E342" s="7">
        <f t="shared" si="1"/>
        <v>0.07437800781</v>
      </c>
      <c r="F342" s="7"/>
      <c r="G342" s="4">
        <f>IFERROR(__xludf.DUMMYFUNCTION("""COMPUTED_VALUE"""),44829.958333333336)</f>
        <v>44829.95833</v>
      </c>
      <c r="H342" s="2">
        <f>IFERROR(__xludf.DUMMYFUNCTION("""COMPUTED_VALUE"""),0.06077287332086071)</f>
        <v>0.06077287332</v>
      </c>
    </row>
    <row r="343">
      <c r="A343" s="9">
        <v>44748.208333333336</v>
      </c>
      <c r="B343" s="10">
        <v>253.54</v>
      </c>
      <c r="C343" s="10">
        <v>215.79828</v>
      </c>
      <c r="D343" s="10">
        <v>0.174893516296793</v>
      </c>
      <c r="E343" s="7">
        <f t="shared" si="1"/>
        <v>0.07814934141</v>
      </c>
      <c r="F343" s="7"/>
      <c r="G343" s="4">
        <f>IFERROR(__xludf.DUMMYFUNCTION("""COMPUTED_VALUE"""),44827.958333333336)</f>
        <v>44827.95833</v>
      </c>
      <c r="H343" s="2">
        <f>IFERROR(__xludf.DUMMYFUNCTION("""COMPUTED_VALUE"""),0.09128069806798213)</f>
        <v>0.09128069807</v>
      </c>
    </row>
    <row r="344">
      <c r="A344" s="9">
        <v>44748.25</v>
      </c>
      <c r="B344" s="10">
        <v>248.44</v>
      </c>
      <c r="C344" s="10">
        <v>214.9257</v>
      </c>
      <c r="D344" s="10">
        <v>0.155934353127615</v>
      </c>
      <c r="E344" s="7">
        <f t="shared" si="1"/>
        <v>0.08204006018</v>
      </c>
      <c r="F344" s="7"/>
      <c r="G344" s="4">
        <f>IFERROR(__xludf.DUMMYFUNCTION("""COMPUTED_VALUE"""),44828.958333333336)</f>
        <v>44828.95833</v>
      </c>
      <c r="H344" s="2">
        <f>IFERROR(__xludf.DUMMYFUNCTION("""COMPUTED_VALUE"""),0.14280706500221357)</f>
        <v>0.142807065</v>
      </c>
    </row>
    <row r="345">
      <c r="A345" s="9">
        <v>44748.291666666664</v>
      </c>
      <c r="B345" s="10">
        <v>243.57</v>
      </c>
      <c r="C345" s="10">
        <v>217.2784</v>
      </c>
      <c r="D345" s="10">
        <v>0.121004204743775</v>
      </c>
      <c r="E345" s="7">
        <f t="shared" si="1"/>
        <v>0.08572365814</v>
      </c>
      <c r="F345" s="7"/>
      <c r="G345" s="4">
        <f>IFERROR(__xludf.DUMMYFUNCTION("""COMPUTED_VALUE"""),44829.958333333336)</f>
        <v>44829.95833</v>
      </c>
      <c r="H345" s="2">
        <f>IFERROR(__xludf.DUMMYFUNCTION("""COMPUTED_VALUE"""),0.049570467825251936)</f>
        <v>0.04957046783</v>
      </c>
    </row>
    <row r="346">
      <c r="A346" s="9">
        <v>44748.333333333336</v>
      </c>
      <c r="B346" s="10">
        <v>240.6</v>
      </c>
      <c r="C346" s="10">
        <v>221.55159</v>
      </c>
      <c r="D346" s="10">
        <v>0.0859773111987144</v>
      </c>
      <c r="E346" s="7">
        <f t="shared" si="1"/>
        <v>0.08919420804</v>
      </c>
      <c r="F346" s="7"/>
      <c r="G346" s="4">
        <f>IFERROR(__xludf.DUMMYFUNCTION("""COMPUTED_VALUE"""),44830.958333333336)</f>
        <v>44830.95833</v>
      </c>
      <c r="H346" s="2">
        <f>IFERROR(__xludf.DUMMYFUNCTION("""COMPUTED_VALUE"""),0.0539535551679139)</f>
        <v>0.05395355517</v>
      </c>
    </row>
    <row r="347">
      <c r="A347" s="9">
        <v>44748.375</v>
      </c>
      <c r="B347" s="10">
        <v>243.45</v>
      </c>
      <c r="C347" s="10">
        <v>227.35468</v>
      </c>
      <c r="D347" s="10">
        <v>0.0707938802931172</v>
      </c>
      <c r="E347" s="7">
        <f t="shared" si="1"/>
        <v>0.09137095959</v>
      </c>
      <c r="F347" s="7"/>
      <c r="G347" s="4">
        <f>IFERROR(__xludf.DUMMYFUNCTION("""COMPUTED_VALUE"""),44828.958333333336)</f>
        <v>44828.95833</v>
      </c>
      <c r="H347" s="2">
        <f>IFERROR(__xludf.DUMMYFUNCTION("""COMPUTED_VALUE"""),0.07998002519156543)</f>
        <v>0.07998002519</v>
      </c>
    </row>
    <row r="348">
      <c r="A348" s="9">
        <v>44748.416666666664</v>
      </c>
      <c r="B348" s="10">
        <v>245.77</v>
      </c>
      <c r="C348" s="10">
        <v>233.34692</v>
      </c>
      <c r="D348" s="10">
        <v>0.05323867141679</v>
      </c>
      <c r="E348" s="7">
        <f t="shared" si="1"/>
        <v>0.09330191323</v>
      </c>
      <c r="F348" s="7"/>
      <c r="G348" s="4">
        <f>IFERROR(__xludf.DUMMYFUNCTION("""COMPUTED_VALUE"""),44829.958333333336)</f>
        <v>44829.95833</v>
      </c>
      <c r="H348" s="2">
        <f>IFERROR(__xludf.DUMMYFUNCTION("""COMPUTED_VALUE"""),0.03490795259493435)</f>
        <v>0.03490795259</v>
      </c>
    </row>
    <row r="349">
      <c r="A349" s="9">
        <v>44748.458333333336</v>
      </c>
      <c r="B349" s="10">
        <v>250.03</v>
      </c>
      <c r="C349" s="10">
        <v>239.09797</v>
      </c>
      <c r="D349" s="10">
        <v>0.0457219691158398</v>
      </c>
      <c r="E349" s="7">
        <f t="shared" si="1"/>
        <v>0.09497881262</v>
      </c>
      <c r="F349" s="7"/>
      <c r="G349" s="4">
        <f>IFERROR(__xludf.DUMMYFUNCTION("""COMPUTED_VALUE"""),44830.958333333336)</f>
        <v>44830.95833</v>
      </c>
      <c r="H349" s="2">
        <f>IFERROR(__xludf.DUMMYFUNCTION("""COMPUTED_VALUE"""),0.07810455338690216)</f>
        <v>0.07810455339</v>
      </c>
    </row>
    <row r="350">
      <c r="A350" s="9">
        <v>44748.5</v>
      </c>
      <c r="B350" s="10">
        <v>257.87</v>
      </c>
      <c r="C350" s="10">
        <v>242.08742</v>
      </c>
      <c r="D350" s="10">
        <v>0.0651937221686281</v>
      </c>
      <c r="E350" s="7">
        <f t="shared" si="1"/>
        <v>0.0959612241</v>
      </c>
      <c r="F350" s="7"/>
      <c r="G350" s="4">
        <f>IFERROR(__xludf.DUMMYFUNCTION("""COMPUTED_VALUE"""),44831.958333333336)</f>
        <v>44831.95833</v>
      </c>
      <c r="H350" s="2">
        <f>IFERROR(__xludf.DUMMYFUNCTION("""COMPUTED_VALUE"""),0.05316129870973744)</f>
        <v>0.05316129871</v>
      </c>
    </row>
    <row r="351">
      <c r="A351" s="9">
        <v>44748.541666666664</v>
      </c>
      <c r="B351" s="10">
        <v>261.12</v>
      </c>
      <c r="C351" s="10">
        <v>244.02756</v>
      </c>
      <c r="D351" s="10">
        <v>0.0700430721841418</v>
      </c>
      <c r="E351" s="7">
        <f t="shared" si="1"/>
        <v>0.09603549074</v>
      </c>
      <c r="F351" s="7"/>
      <c r="G351" s="4">
        <f>IFERROR(__xludf.DUMMYFUNCTION("""COMPUTED_VALUE"""),44829.958333333336)</f>
        <v>44829.95833</v>
      </c>
      <c r="H351" s="2">
        <f>IFERROR(__xludf.DUMMYFUNCTION("""COMPUTED_VALUE"""),0.04021153351991177)</f>
        <v>0.04021153352</v>
      </c>
    </row>
    <row r="352">
      <c r="A352" s="9">
        <v>44748.583333333336</v>
      </c>
      <c r="B352" s="10">
        <v>261.28</v>
      </c>
      <c r="C352" s="10">
        <v>245.09014</v>
      </c>
      <c r="D352" s="10">
        <v>0.0660567577300334</v>
      </c>
      <c r="E352" s="7">
        <f t="shared" si="1"/>
        <v>0.09545851632</v>
      </c>
      <c r="F352" s="7"/>
      <c r="G352" s="4">
        <f>IFERROR(__xludf.DUMMYFUNCTION("""COMPUTED_VALUE"""),44830.958333333336)</f>
        <v>44830.95833</v>
      </c>
      <c r="H352" s="2">
        <f>IFERROR(__xludf.DUMMYFUNCTION("""COMPUTED_VALUE"""),0.035384596506729496)</f>
        <v>0.03538459651</v>
      </c>
    </row>
    <row r="353">
      <c r="A353" s="9">
        <v>44748.625</v>
      </c>
      <c r="B353" s="10">
        <v>257.76</v>
      </c>
      <c r="C353" s="10">
        <v>245.6152</v>
      </c>
      <c r="D353" s="10">
        <v>0.0494464511968314</v>
      </c>
      <c r="E353" s="7">
        <f t="shared" si="1"/>
        <v>0.0939555849</v>
      </c>
      <c r="F353" s="7"/>
      <c r="G353" s="4">
        <f>IFERROR(__xludf.DUMMYFUNCTION("""COMPUTED_VALUE"""),44831.958333333336)</f>
        <v>44831.95833</v>
      </c>
      <c r="H353" s="2">
        <f>IFERROR(__xludf.DUMMYFUNCTION("""COMPUTED_VALUE"""),0.03401894533128011)</f>
        <v>0.03401894533</v>
      </c>
    </row>
    <row r="354">
      <c r="A354" s="9">
        <v>44748.666666666664</v>
      </c>
      <c r="B354" s="10">
        <v>257.4</v>
      </c>
      <c r="C354" s="10">
        <v>245.42721</v>
      </c>
      <c r="D354" s="10">
        <v>0.0487834661853507</v>
      </c>
      <c r="E354" s="7">
        <f t="shared" si="1"/>
        <v>0.09153608715</v>
      </c>
      <c r="F354" s="7"/>
      <c r="G354" s="4">
        <f>IFERROR(__xludf.DUMMYFUNCTION("""COMPUTED_VALUE"""),44832.958333333336)</f>
        <v>44832.95833</v>
      </c>
      <c r="H354" s="2">
        <f>IFERROR(__xludf.DUMMYFUNCTION("""COMPUTED_VALUE"""),0.038817405891880076)</f>
        <v>0.03881740589</v>
      </c>
    </row>
    <row r="355">
      <c r="A355" s="9">
        <v>44748.708333333336</v>
      </c>
      <c r="B355" s="10">
        <v>254.6</v>
      </c>
      <c r="C355" s="10">
        <v>245.56996</v>
      </c>
      <c r="D355" s="10">
        <v>0.0367717614972123</v>
      </c>
      <c r="E355" s="7">
        <f t="shared" si="1"/>
        <v>0.08825813638</v>
      </c>
      <c r="F355" s="7"/>
      <c r="G355" s="4">
        <f>IFERROR(__xludf.DUMMYFUNCTION("""COMPUTED_VALUE"""),44830.958333333336)</f>
        <v>44830.95833</v>
      </c>
      <c r="H355" s="2">
        <f>IFERROR(__xludf.DUMMYFUNCTION("""COMPUTED_VALUE"""),0.0352585782351516)</f>
        <v>0.03525857824</v>
      </c>
    </row>
    <row r="356">
      <c r="A356" s="9">
        <v>44748.75</v>
      </c>
      <c r="B356" s="10">
        <v>257.82</v>
      </c>
      <c r="C356" s="10">
        <v>245.99078</v>
      </c>
      <c r="D356" s="10">
        <v>0.0480880624875452</v>
      </c>
      <c r="E356" s="7">
        <f t="shared" si="1"/>
        <v>0.08552503319</v>
      </c>
      <c r="F356" s="7"/>
      <c r="G356" s="4">
        <f>IFERROR(__xludf.DUMMYFUNCTION("""COMPUTED_VALUE"""),44831.958333333336)</f>
        <v>44831.95833</v>
      </c>
      <c r="H356" s="2">
        <f>IFERROR(__xludf.DUMMYFUNCTION("""COMPUTED_VALUE"""),0.03709832937659232)</f>
        <v>0.03709832938</v>
      </c>
    </row>
    <row r="357">
      <c r="A357" s="9">
        <v>44748.791666666664</v>
      </c>
      <c r="B357" s="10">
        <v>261.43</v>
      </c>
      <c r="C357" s="10">
        <v>247.12864</v>
      </c>
      <c r="D357" s="10">
        <v>0.0578701036027229</v>
      </c>
      <c r="E357" s="7">
        <f t="shared" si="1"/>
        <v>0.08481089357</v>
      </c>
      <c r="F357" s="7"/>
      <c r="G357" s="4">
        <f>IFERROR(__xludf.DUMMYFUNCTION("""COMPUTED_VALUE"""),44832.958333333336)</f>
        <v>44832.95833</v>
      </c>
      <c r="H357" s="2">
        <f>IFERROR(__xludf.DUMMYFUNCTION("""COMPUTED_VALUE"""),0.04216225329766859)</f>
        <v>0.0421622533</v>
      </c>
    </row>
    <row r="358">
      <c r="A358" s="9">
        <v>44748.833333333336</v>
      </c>
      <c r="B358" s="10">
        <v>256.75</v>
      </c>
      <c r="C358" s="10">
        <v>248.04311</v>
      </c>
      <c r="D358" s="10">
        <v>0.0351023255594561</v>
      </c>
      <c r="E358" s="7">
        <f t="shared" si="1"/>
        <v>0.08462840913</v>
      </c>
      <c r="F358" s="7"/>
      <c r="G358" s="4">
        <f>IFERROR(__xludf.DUMMYFUNCTION("""COMPUTED_VALUE"""),44833.958333333336)</f>
        <v>44833.95833</v>
      </c>
      <c r="H358" s="2">
        <f>IFERROR(__xludf.DUMMYFUNCTION("""COMPUTED_VALUE"""),0.06391442873368787)</f>
        <v>0.06391442873</v>
      </c>
    </row>
    <row r="359">
      <c r="A359" s="9">
        <v>44748.875</v>
      </c>
      <c r="B359" s="10">
        <v>254.53</v>
      </c>
      <c r="C359" s="10">
        <v>248.82413</v>
      </c>
      <c r="D359" s="10">
        <v>0.0229313370853542</v>
      </c>
      <c r="E359" s="7">
        <f t="shared" si="1"/>
        <v>0.0851285136</v>
      </c>
      <c r="F359" s="7"/>
      <c r="G359" s="4">
        <f>IFERROR(__xludf.DUMMYFUNCTION("""COMPUTED_VALUE"""),44831.958333333336)</f>
        <v>44831.95833</v>
      </c>
      <c r="H359" s="2">
        <f>IFERROR(__xludf.DUMMYFUNCTION("""COMPUTED_VALUE"""),0.035419277467166894)</f>
        <v>0.03541927747</v>
      </c>
    </row>
    <row r="360">
      <c r="A360" s="9">
        <v>44748.916666666664</v>
      </c>
      <c r="B360" s="10">
        <v>252.49</v>
      </c>
      <c r="C360" s="10">
        <v>249.13359</v>
      </c>
      <c r="D360" s="10">
        <v>0.0134723302465958</v>
      </c>
      <c r="E360" s="7">
        <f t="shared" si="1"/>
        <v>0.08528440396</v>
      </c>
      <c r="F360" s="7"/>
      <c r="G360" s="4">
        <f>IFERROR(__xludf.DUMMYFUNCTION("""COMPUTED_VALUE"""),44832.958333333336)</f>
        <v>44832.95833</v>
      </c>
      <c r="H360" s="2">
        <f>IFERROR(__xludf.DUMMYFUNCTION("""COMPUTED_VALUE"""),0.04499674438054849)</f>
        <v>0.04499674438</v>
      </c>
    </row>
    <row r="361">
      <c r="A361" s="9">
        <v>44748.958333333336</v>
      </c>
      <c r="B361" s="10">
        <v>259.19</v>
      </c>
      <c r="C361" s="10">
        <v>248.04951</v>
      </c>
      <c r="D361" s="10">
        <v>0.044912364471109</v>
      </c>
      <c r="E361" s="7">
        <f t="shared" si="1"/>
        <v>0.08590376884</v>
      </c>
      <c r="F361" s="7"/>
      <c r="G361" s="4">
        <f>IFERROR(__xludf.DUMMYFUNCTION("""COMPUTED_VALUE"""),44833.958333333336)</f>
        <v>44833.95833</v>
      </c>
      <c r="H361" s="2">
        <f>IFERROR(__xludf.DUMMYFUNCTION("""COMPUTED_VALUE"""),0.058853423226284285)</f>
        <v>0.05885342323</v>
      </c>
    </row>
    <row r="362">
      <c r="A362" s="9">
        <v>44749.0</v>
      </c>
      <c r="B362" s="10">
        <v>266.54</v>
      </c>
      <c r="C362" s="10">
        <v>249.9784</v>
      </c>
      <c r="D362" s="10">
        <v>0.0662521241835295</v>
      </c>
      <c r="E362" s="7">
        <f t="shared" si="1"/>
        <v>0.08457880382</v>
      </c>
      <c r="F362" s="7"/>
      <c r="G362" s="4">
        <f>IFERROR(__xludf.DUMMYFUNCTION("""COMPUTED_VALUE"""),44834.958333333336)</f>
        <v>44834.95833</v>
      </c>
      <c r="H362" s="2">
        <f>IFERROR(__xludf.DUMMYFUNCTION("""COMPUTED_VALUE"""),0.023985748621050237)</f>
        <v>0.02398574862</v>
      </c>
    </row>
    <row r="363">
      <c r="A363" s="9">
        <v>44749.041666666664</v>
      </c>
      <c r="B363" s="10">
        <v>272.18</v>
      </c>
      <c r="C363" s="10">
        <v>245.56463</v>
      </c>
      <c r="D363" s="10">
        <v>0.108384379297621</v>
      </c>
      <c r="E363" s="7">
        <f t="shared" si="1"/>
        <v>0.08284997345</v>
      </c>
      <c r="F363" s="7"/>
      <c r="G363" s="4">
        <f>IFERROR(__xludf.DUMMYFUNCTION("""COMPUTED_VALUE"""),44832.958333333336)</f>
        <v>44832.95833</v>
      </c>
      <c r="H363" s="2">
        <f>IFERROR(__xludf.DUMMYFUNCTION("""COMPUTED_VALUE"""),0.04052589368461391)</f>
        <v>0.04052589368</v>
      </c>
    </row>
    <row r="364">
      <c r="A364" s="9">
        <v>44749.083333333336</v>
      </c>
      <c r="B364" s="10">
        <v>276.51</v>
      </c>
      <c r="C364" s="10">
        <v>240.1037</v>
      </c>
      <c r="D364" s="10">
        <v>0.15162740099382</v>
      </c>
      <c r="E364" s="7">
        <f t="shared" si="1"/>
        <v>0.08196330178</v>
      </c>
      <c r="F364" s="7"/>
      <c r="G364" s="4">
        <f>IFERROR(__xludf.DUMMYFUNCTION("""COMPUTED_VALUE"""),44833.958333333336)</f>
        <v>44833.95833</v>
      </c>
      <c r="H364" s="2">
        <f>IFERROR(__xludf.DUMMYFUNCTION("""COMPUTED_VALUE"""),0.05908769407255295)</f>
        <v>0.05908769407</v>
      </c>
    </row>
    <row r="365">
      <c r="A365" s="9">
        <v>44749.125</v>
      </c>
      <c r="B365" s="10">
        <v>271.09</v>
      </c>
      <c r="C365" s="10">
        <v>233.20987</v>
      </c>
      <c r="D365" s="10">
        <v>0.162429360301088</v>
      </c>
      <c r="E365" s="7">
        <f t="shared" si="1"/>
        <v>0.08103943795</v>
      </c>
      <c r="F365" s="7"/>
      <c r="G365" s="4">
        <f>IFERROR(__xludf.DUMMYFUNCTION("""COMPUTED_VALUE"""),44834.958333333336)</f>
        <v>44834.95833</v>
      </c>
      <c r="H365" s="2">
        <f>IFERROR(__xludf.DUMMYFUNCTION("""COMPUTED_VALUE"""),0.02432114221039314)</f>
        <v>0.02432114221</v>
      </c>
    </row>
    <row r="366">
      <c r="A366" s="9">
        <v>44749.166666666664</v>
      </c>
      <c r="B366" s="10">
        <v>264.43</v>
      </c>
      <c r="C366" s="10">
        <v>228.40028</v>
      </c>
      <c r="D366" s="10">
        <v>0.157748142865674</v>
      </c>
      <c r="E366" s="7">
        <f t="shared" si="1"/>
        <v>0.07969487784</v>
      </c>
      <c r="F366" s="7"/>
      <c r="G366" s="4">
        <f>IFERROR(__xludf.DUMMYFUNCTION("""COMPUTED_VALUE"""),44835.958333333336)</f>
        <v>44835.95833</v>
      </c>
      <c r="H366" s="2">
        <f>IFERROR(__xludf.DUMMYFUNCTION("""COMPUTED_VALUE"""),0.07597196363936765)</f>
        <v>0.07597196364</v>
      </c>
    </row>
    <row r="367">
      <c r="A367" s="9">
        <v>44749.208333333336</v>
      </c>
      <c r="B367" s="10">
        <v>254.89</v>
      </c>
      <c r="C367" s="10">
        <v>227.57399</v>
      </c>
      <c r="D367" s="10">
        <v>0.120031335742718</v>
      </c>
      <c r="E367" s="7">
        <f t="shared" si="1"/>
        <v>0.07740895365</v>
      </c>
      <c r="F367" s="7"/>
      <c r="G367" s="4">
        <f>IFERROR(__xludf.DUMMYFUNCTION("""COMPUTED_VALUE"""),44833.958333333336)</f>
        <v>44833.95833</v>
      </c>
      <c r="H367" s="2">
        <f>IFERROR(__xludf.DUMMYFUNCTION("""COMPUTED_VALUE"""),0.047859788310654884)</f>
        <v>0.04785978831</v>
      </c>
    </row>
    <row r="368">
      <c r="A368" s="9">
        <v>44749.25</v>
      </c>
      <c r="B368" s="10">
        <v>253.54</v>
      </c>
      <c r="C368" s="10">
        <v>228.46192</v>
      </c>
      <c r="D368" s="10">
        <v>0.109769190419129</v>
      </c>
      <c r="E368" s="7">
        <f t="shared" si="1"/>
        <v>0.07548540521</v>
      </c>
      <c r="F368" s="7"/>
      <c r="G368" s="4">
        <f>IFERROR(__xludf.DUMMYFUNCTION("""COMPUTED_VALUE"""),44834.958333333336)</f>
        <v>44834.95833</v>
      </c>
      <c r="H368" s="2">
        <f>IFERROR(__xludf.DUMMYFUNCTION("""COMPUTED_VALUE"""),0.02701171572165487)</f>
        <v>0.02701171572</v>
      </c>
    </row>
    <row r="369">
      <c r="A369" s="9">
        <v>44749.291666666664</v>
      </c>
      <c r="B369" s="10">
        <v>247.81</v>
      </c>
      <c r="C369" s="10">
        <v>231.29484</v>
      </c>
      <c r="D369" s="10">
        <v>0.0714030628612381</v>
      </c>
      <c r="E369" s="7">
        <f t="shared" si="1"/>
        <v>0.07341869096</v>
      </c>
      <c r="F369" s="7"/>
      <c r="G369" s="4">
        <f>IFERROR(__xludf.DUMMYFUNCTION("""COMPUTED_VALUE"""),44835.958333333336)</f>
        <v>44835.95833</v>
      </c>
      <c r="H369" s="2">
        <f>IFERROR(__xludf.DUMMYFUNCTION("""COMPUTED_VALUE"""),0.0796912093641697)</f>
        <v>0.07969120936</v>
      </c>
    </row>
    <row r="370">
      <c r="A370" s="9">
        <v>44749.333333333336</v>
      </c>
      <c r="B370" s="10">
        <v>246.55</v>
      </c>
      <c r="C370" s="10">
        <v>234.92894</v>
      </c>
      <c r="D370" s="10">
        <v>0.0494662769090942</v>
      </c>
      <c r="E370" s="7">
        <f t="shared" si="1"/>
        <v>0.07189739787</v>
      </c>
      <c r="F370" s="7"/>
      <c r="G370" s="4">
        <f>IFERROR(__xludf.DUMMYFUNCTION("""COMPUTED_VALUE"""),44836.958333333336)</f>
        <v>44836.95833</v>
      </c>
      <c r="H370" s="2">
        <f>IFERROR(__xludf.DUMMYFUNCTION("""COMPUTED_VALUE"""),0.0955824693448405)</f>
        <v>0.09558246934</v>
      </c>
    </row>
    <row r="371">
      <c r="A371" s="9">
        <v>44749.375</v>
      </c>
      <c r="B371" s="10">
        <v>247.45</v>
      </c>
      <c r="C371" s="10">
        <v>239.08005</v>
      </c>
      <c r="D371" s="10">
        <v>0.0350089854841505</v>
      </c>
      <c r="E371" s="7">
        <f t="shared" si="1"/>
        <v>0.07040636058</v>
      </c>
      <c r="F371" s="7"/>
      <c r="G371" s="4">
        <f>IFERROR(__xludf.DUMMYFUNCTION("""COMPUTED_VALUE"""),44834.958333333336)</f>
        <v>44834.95833</v>
      </c>
      <c r="H371" s="2">
        <f>IFERROR(__xludf.DUMMYFUNCTION("""COMPUTED_VALUE"""),0.02470801515980987)</f>
        <v>0.02470801516</v>
      </c>
    </row>
    <row r="372">
      <c r="A372" s="9">
        <v>44749.416666666664</v>
      </c>
      <c r="B372" s="10">
        <v>254.04</v>
      </c>
      <c r="C372" s="10">
        <v>242.92205</v>
      </c>
      <c r="D372" s="10">
        <v>0.045767562063633</v>
      </c>
      <c r="E372" s="7">
        <f t="shared" si="1"/>
        <v>0.07009506436</v>
      </c>
      <c r="F372" s="7"/>
      <c r="G372" s="4">
        <f>IFERROR(__xludf.DUMMYFUNCTION("""COMPUTED_VALUE"""),44835.958333333336)</f>
        <v>44835.95833</v>
      </c>
      <c r="H372" s="2">
        <f>IFERROR(__xludf.DUMMYFUNCTION("""COMPUTED_VALUE"""),0.07720337067319584)</f>
        <v>0.07720337067</v>
      </c>
    </row>
    <row r="373">
      <c r="A373" s="9">
        <v>44749.458333333336</v>
      </c>
      <c r="B373" s="10">
        <v>261.19</v>
      </c>
      <c r="C373" s="10">
        <v>246.70878</v>
      </c>
      <c r="D373" s="10">
        <v>0.0586976272186178</v>
      </c>
      <c r="E373" s="7">
        <f t="shared" si="1"/>
        <v>0.07063571678</v>
      </c>
      <c r="F373" s="7"/>
      <c r="G373" s="4">
        <f>IFERROR(__xludf.DUMMYFUNCTION("""COMPUTED_VALUE"""),44836.958333333336)</f>
        <v>44836.95833</v>
      </c>
      <c r="H373" s="2">
        <f>IFERROR(__xludf.DUMMYFUNCTION("""COMPUTED_VALUE"""),0.09166875225509137)</f>
        <v>0.09166875226</v>
      </c>
    </row>
    <row r="374">
      <c r="A374" s="9">
        <v>44749.5</v>
      </c>
      <c r="B374" s="10">
        <v>263.15</v>
      </c>
      <c r="C374" s="10">
        <v>248.60833</v>
      </c>
      <c r="D374" s="10">
        <v>0.0584922878489227</v>
      </c>
      <c r="E374" s="7">
        <f t="shared" si="1"/>
        <v>0.07035649035</v>
      </c>
      <c r="F374" s="7"/>
      <c r="G374" s="4">
        <f>IFERROR(__xludf.DUMMYFUNCTION("""COMPUTED_VALUE"""),44837.958333333336)</f>
        <v>44837.95833</v>
      </c>
      <c r="H374" s="2">
        <f>IFERROR(__xludf.DUMMYFUNCTION("""COMPUTED_VALUE"""),0.028142125987584043)</f>
        <v>0.02814212599</v>
      </c>
    </row>
    <row r="375">
      <c r="A375" s="9">
        <v>44749.541666666664</v>
      </c>
      <c r="B375" s="10">
        <v>261.76</v>
      </c>
      <c r="C375" s="10">
        <v>250.13921</v>
      </c>
      <c r="D375" s="10">
        <v>0.0464572907222342</v>
      </c>
      <c r="E375" s="7">
        <f t="shared" si="1"/>
        <v>0.06937374946</v>
      </c>
      <c r="F375" s="7"/>
      <c r="G375" s="4">
        <f>IFERROR(__xludf.DUMMYFUNCTION("""COMPUTED_VALUE"""),44835.958333333336)</f>
        <v>44835.95833</v>
      </c>
      <c r="H375" s="2">
        <f>IFERROR(__xludf.DUMMYFUNCTION("""COMPUTED_VALUE"""),0.08194374069286448)</f>
        <v>0.08194374069</v>
      </c>
    </row>
    <row r="376">
      <c r="A376" s="9">
        <v>44749.583333333336</v>
      </c>
      <c r="B376" s="10">
        <v>262.67</v>
      </c>
      <c r="C376" s="10">
        <v>250.80935</v>
      </c>
      <c r="D376" s="10">
        <v>0.0472895049566534</v>
      </c>
      <c r="E376" s="7">
        <f t="shared" si="1"/>
        <v>0.06859178059</v>
      </c>
      <c r="F376" s="7"/>
      <c r="G376" s="4">
        <f>IFERROR(__xludf.DUMMYFUNCTION("""COMPUTED_VALUE"""),44836.958333333336)</f>
        <v>44836.95833</v>
      </c>
      <c r="H376" s="2">
        <f>IFERROR(__xludf.DUMMYFUNCTION("""COMPUTED_VALUE"""),0.09679498590331753)</f>
        <v>0.0967949859</v>
      </c>
    </row>
    <row r="377">
      <c r="A377" s="9">
        <v>44749.625</v>
      </c>
      <c r="B377" s="10">
        <v>261.57</v>
      </c>
      <c r="C377" s="10">
        <v>250.52271</v>
      </c>
      <c r="D377" s="10">
        <v>0.0440969603115023</v>
      </c>
      <c r="E377" s="7">
        <f t="shared" si="1"/>
        <v>0.06836888514</v>
      </c>
      <c r="F377" s="7"/>
      <c r="G377" s="4">
        <f>IFERROR(__xludf.DUMMYFUNCTION("""COMPUTED_VALUE"""),44837.958333333336)</f>
        <v>44837.95833</v>
      </c>
      <c r="H377" s="2">
        <f>IFERROR(__xludf.DUMMYFUNCTION("""COMPUTED_VALUE"""),0.02865193592083252)</f>
        <v>0.02865193592</v>
      </c>
    </row>
    <row r="378">
      <c r="A378" s="9">
        <v>44749.666666666664</v>
      </c>
      <c r="B378" s="10">
        <v>264.97</v>
      </c>
      <c r="C378" s="10">
        <v>249.49088</v>
      </c>
      <c r="D378" s="10">
        <v>0.062042828980362</v>
      </c>
      <c r="E378" s="7">
        <f t="shared" si="1"/>
        <v>0.06892135859</v>
      </c>
      <c r="F378" s="7"/>
      <c r="G378" s="4">
        <f>IFERROR(__xludf.DUMMYFUNCTION("""COMPUTED_VALUE"""),44838.958333333336)</f>
        <v>44838.95833</v>
      </c>
      <c r="H378" s="2">
        <f>IFERROR(__xludf.DUMMYFUNCTION("""COMPUTED_VALUE"""),0.025231751499973896)</f>
        <v>0.0252317515</v>
      </c>
    </row>
    <row r="379">
      <c r="A379" s="9">
        <v>44749.708333333336</v>
      </c>
      <c r="B379" s="10">
        <v>269.99</v>
      </c>
      <c r="C379" s="10">
        <v>248.76355</v>
      </c>
      <c r="D379" s="10">
        <v>0.0853278143039846</v>
      </c>
      <c r="E379" s="7">
        <f t="shared" si="1"/>
        <v>0.07094452745</v>
      </c>
      <c r="F379" s="7"/>
      <c r="G379" s="4">
        <f>IFERROR(__xludf.DUMMYFUNCTION("""COMPUTED_VALUE"""),44836.958333333336)</f>
        <v>44836.95833</v>
      </c>
      <c r="H379" s="2">
        <f>IFERROR(__xludf.DUMMYFUNCTION("""COMPUTED_VALUE"""),0.025246271452361902)</f>
        <v>0.02524627145</v>
      </c>
    </row>
    <row r="380">
      <c r="A380" s="9">
        <v>44749.75</v>
      </c>
      <c r="B380" s="10">
        <v>274.82</v>
      </c>
      <c r="C380" s="10">
        <v>248.32792</v>
      </c>
      <c r="D380" s="10">
        <v>0.106681842299488</v>
      </c>
      <c r="E380" s="7">
        <f t="shared" si="1"/>
        <v>0.07338593495</v>
      </c>
      <c r="F380" s="7"/>
      <c r="G380" s="4">
        <f>IFERROR(__xludf.DUMMYFUNCTION("""COMPUTED_VALUE"""),44837.958333333336)</f>
        <v>44837.95833</v>
      </c>
      <c r="H380" s="2">
        <f>IFERROR(__xludf.DUMMYFUNCTION("""COMPUTED_VALUE"""),0.04631891510669673)</f>
        <v>0.04631891511</v>
      </c>
    </row>
    <row r="381">
      <c r="A381" s="9">
        <v>44749.791666666664</v>
      </c>
      <c r="B381" s="10">
        <v>275.02</v>
      </c>
      <c r="C381" s="10">
        <v>249.12207</v>
      </c>
      <c r="D381" s="10">
        <v>0.103956787128494</v>
      </c>
      <c r="E381" s="7">
        <f t="shared" si="1"/>
        <v>0.07530621343</v>
      </c>
      <c r="F381" s="7"/>
      <c r="G381" s="4">
        <f>IFERROR(__xludf.DUMMYFUNCTION("""COMPUTED_VALUE"""),44838.958333333336)</f>
        <v>44838.95833</v>
      </c>
      <c r="H381" s="2">
        <f>IFERROR(__xludf.DUMMYFUNCTION("""COMPUTED_VALUE"""),0.0411860475221115)</f>
        <v>0.04118604752</v>
      </c>
    </row>
    <row r="382">
      <c r="A382" s="9">
        <v>44749.833333333336</v>
      </c>
      <c r="B382" s="10">
        <v>270.97</v>
      </c>
      <c r="C382" s="10">
        <v>249.96018</v>
      </c>
      <c r="D382" s="10">
        <v>0.0840526679089446</v>
      </c>
      <c r="E382" s="7">
        <f t="shared" si="1"/>
        <v>0.07734581103</v>
      </c>
      <c r="F382" s="7"/>
      <c r="G382" s="4">
        <f>IFERROR(__xludf.DUMMYFUNCTION("""COMPUTED_VALUE"""),44839.958333333336)</f>
        <v>44839.95833</v>
      </c>
      <c r="H382" s="2">
        <f>IFERROR(__xludf.DUMMYFUNCTION("""COMPUTED_VALUE"""),0.031599411589884156)</f>
        <v>0.03159941159</v>
      </c>
    </row>
    <row r="383">
      <c r="A383" s="9">
        <v>44749.875</v>
      </c>
      <c r="B383" s="10">
        <v>268.03</v>
      </c>
      <c r="C383" s="10">
        <v>250.50549</v>
      </c>
      <c r="D383" s="10">
        <v>0.0699565905721266</v>
      </c>
      <c r="E383" s="7">
        <f t="shared" si="1"/>
        <v>0.07930519659</v>
      </c>
      <c r="F383" s="7"/>
      <c r="G383" s="4">
        <f>IFERROR(__xludf.DUMMYFUNCTION("""COMPUTED_VALUE"""),44837.958333333336)</f>
        <v>44837.95833</v>
      </c>
      <c r="H383" s="2">
        <f>IFERROR(__xludf.DUMMYFUNCTION("""COMPUTED_VALUE"""),0.03875630696305848)</f>
        <v>0.03875630696</v>
      </c>
    </row>
    <row r="384">
      <c r="A384" s="9">
        <v>44749.916666666664</v>
      </c>
      <c r="B384" s="10">
        <v>265.96</v>
      </c>
      <c r="C384" s="10">
        <v>250.58755</v>
      </c>
      <c r="D384" s="10">
        <v>0.0613456255109241</v>
      </c>
      <c r="E384" s="7">
        <f t="shared" si="1"/>
        <v>0.08129991722</v>
      </c>
      <c r="F384" s="7"/>
      <c r="G384" s="4">
        <f>IFERROR(__xludf.DUMMYFUNCTION("""COMPUTED_VALUE"""),44838.958333333336)</f>
        <v>44838.95833</v>
      </c>
      <c r="H384" s="2">
        <f>IFERROR(__xludf.DUMMYFUNCTION("""COMPUTED_VALUE"""),0.036165827702402446)</f>
        <v>0.0361658277</v>
      </c>
    </row>
    <row r="385">
      <c r="A385" s="9">
        <v>44749.958333333336</v>
      </c>
      <c r="B385" s="10">
        <v>262.61</v>
      </c>
      <c r="C385" s="10">
        <v>249.97583</v>
      </c>
      <c r="D385" s="10">
        <v>0.0505415663586355</v>
      </c>
      <c r="E385" s="7">
        <f t="shared" si="1"/>
        <v>0.0815344673</v>
      </c>
      <c r="F385" s="7"/>
      <c r="G385" s="4">
        <f>IFERROR(__xludf.DUMMYFUNCTION("""COMPUTED_VALUE"""),44839.958333333336)</f>
        <v>44839.95833</v>
      </c>
      <c r="H385" s="2">
        <f>IFERROR(__xludf.DUMMYFUNCTION("""COMPUTED_VALUE"""),0.0277053924679473)</f>
        <v>0.02770539247</v>
      </c>
    </row>
    <row r="386">
      <c r="A386" s="9">
        <v>44747.0</v>
      </c>
      <c r="B386" s="10">
        <v>257.83</v>
      </c>
      <c r="C386" s="10">
        <v>255.38445</v>
      </c>
      <c r="D386" s="10">
        <v>0.00957595499647687</v>
      </c>
      <c r="E386" s="7">
        <f t="shared" si="1"/>
        <v>0.07917296025</v>
      </c>
      <c r="F386" s="7"/>
      <c r="G386" s="4">
        <f>IFERROR(__xludf.DUMMYFUNCTION("""COMPUTED_VALUE"""),44840.958333333336)</f>
        <v>44840.95833</v>
      </c>
      <c r="H386" s="2">
        <f>IFERROR(__xludf.DUMMYFUNCTION("""COMPUTED_VALUE"""),0.07765415392814641)</f>
        <v>0.07765415393</v>
      </c>
    </row>
    <row r="387">
      <c r="A387" s="9">
        <v>44747.041666666664</v>
      </c>
      <c r="B387" s="10">
        <v>267.86</v>
      </c>
      <c r="C387" s="10">
        <v>250.58343</v>
      </c>
      <c r="D387" s="10">
        <v>0.0689453807859522</v>
      </c>
      <c r="E387" s="7">
        <f t="shared" si="1"/>
        <v>0.07752966865</v>
      </c>
      <c r="F387" s="7"/>
      <c r="G387" s="4">
        <f>IFERROR(__xludf.DUMMYFUNCTION("""COMPUTED_VALUE"""),44838.958333333336)</f>
        <v>44838.95833</v>
      </c>
      <c r="H387" s="2">
        <f>IFERROR(__xludf.DUMMYFUNCTION("""COMPUTED_VALUE"""),0.03282240498426842)</f>
        <v>0.03282240498</v>
      </c>
    </row>
    <row r="388">
      <c r="A388" s="9">
        <v>44747.083333333336</v>
      </c>
      <c r="B388" s="10">
        <v>268.38</v>
      </c>
      <c r="C388" s="10">
        <v>244.37924</v>
      </c>
      <c r="D388" s="10">
        <v>0.0982111246438117</v>
      </c>
      <c r="E388" s="7">
        <f t="shared" si="1"/>
        <v>0.07530399047</v>
      </c>
      <c r="F388" s="7"/>
      <c r="G388" s="4">
        <f>IFERROR(__xludf.DUMMYFUNCTION("""COMPUTED_VALUE"""),44839.958333333336)</f>
        <v>44839.95833</v>
      </c>
      <c r="H388" s="2">
        <f>IFERROR(__xludf.DUMMYFUNCTION("""COMPUTED_VALUE"""),0.025878984878738895)</f>
        <v>0.02587898488</v>
      </c>
    </row>
    <row r="389">
      <c r="A389" s="9">
        <v>44747.125</v>
      </c>
      <c r="B389" s="10">
        <v>260.47</v>
      </c>
      <c r="C389" s="10">
        <v>236.44275</v>
      </c>
      <c r="D389" s="10">
        <v>0.10161973670159</v>
      </c>
      <c r="E389" s="7">
        <f t="shared" si="1"/>
        <v>0.07277025615</v>
      </c>
      <c r="F389" s="7"/>
      <c r="G389" s="4">
        <f>IFERROR(__xludf.DUMMYFUNCTION("""COMPUTED_VALUE"""),44840.958333333336)</f>
        <v>44840.95833</v>
      </c>
      <c r="H389" s="2">
        <f>IFERROR(__xludf.DUMMYFUNCTION("""COMPUTED_VALUE"""),0.08336186670492045)</f>
        <v>0.0833618667</v>
      </c>
    </row>
    <row r="390">
      <c r="A390" s="9">
        <v>44747.166666666664</v>
      </c>
      <c r="B390" s="10">
        <v>252.78</v>
      </c>
      <c r="C390" s="10">
        <v>230.30006</v>
      </c>
      <c r="D390" s="10">
        <v>0.0976115247212701</v>
      </c>
      <c r="E390" s="7">
        <f t="shared" si="1"/>
        <v>0.07026456373</v>
      </c>
      <c r="F390" s="7"/>
      <c r="G390" s="4">
        <f>IFERROR(__xludf.DUMMYFUNCTION("""COMPUTED_VALUE"""),44841.958333333336)</f>
        <v>44841.95833</v>
      </c>
      <c r="H390" s="2">
        <f>IFERROR(__xludf.DUMMYFUNCTION("""COMPUTED_VALUE"""),0.09230357235602842)</f>
        <v>0.09230357236</v>
      </c>
    </row>
    <row r="391">
      <c r="A391" s="9">
        <v>44747.208333333336</v>
      </c>
      <c r="B391" s="10">
        <v>242.33</v>
      </c>
      <c r="C391" s="10">
        <v>227.85319</v>
      </c>
      <c r="D391" s="10">
        <v>0.0635356915564798</v>
      </c>
      <c r="E391" s="7">
        <f t="shared" si="1"/>
        <v>0.06791057855</v>
      </c>
      <c r="F391" s="7"/>
      <c r="G391" s="4">
        <f>IFERROR(__xludf.DUMMYFUNCTION("""COMPUTED_VALUE"""),44839.958333333336)</f>
        <v>44839.95833</v>
      </c>
      <c r="H391" s="2">
        <f>IFERROR(__xludf.DUMMYFUNCTION("""COMPUTED_VALUE"""),0.02422434400302904)</f>
        <v>0.024224344</v>
      </c>
    </row>
    <row r="392">
      <c r="A392" s="9">
        <v>44747.25</v>
      </c>
      <c r="B392" s="10">
        <v>238.46</v>
      </c>
      <c r="C392" s="10">
        <v>226.96751</v>
      </c>
      <c r="D392" s="10">
        <v>0.0506349565186665</v>
      </c>
      <c r="E392" s="7">
        <f t="shared" si="1"/>
        <v>0.06544665214</v>
      </c>
      <c r="F392" s="7"/>
      <c r="G392" s="4">
        <f>IFERROR(__xludf.DUMMYFUNCTION("""COMPUTED_VALUE"""),44840.958333333336)</f>
        <v>44840.95833</v>
      </c>
      <c r="H392" s="2">
        <f>IFERROR(__xludf.DUMMYFUNCTION("""COMPUTED_VALUE"""),0.0760185577831685)</f>
        <v>0.07601855778</v>
      </c>
    </row>
    <row r="393">
      <c r="A393" s="9">
        <v>44747.291666666664</v>
      </c>
      <c r="B393" s="10">
        <v>235.1</v>
      </c>
      <c r="C393" s="10">
        <v>228.32414</v>
      </c>
      <c r="D393" s="10">
        <v>0.0296764941280409</v>
      </c>
      <c r="E393" s="7">
        <f t="shared" si="1"/>
        <v>0.06370804511</v>
      </c>
      <c r="F393" s="7"/>
      <c r="G393" s="4">
        <f>IFERROR(__xludf.DUMMYFUNCTION("""COMPUTED_VALUE"""),44841.958333333336)</f>
        <v>44841.95833</v>
      </c>
      <c r="H393" s="2">
        <f>IFERROR(__xludf.DUMMYFUNCTION("""COMPUTED_VALUE"""),0.07009080139464237)</f>
        <v>0.07009080139</v>
      </c>
    </row>
    <row r="394">
      <c r="A394" s="9">
        <v>44747.333333333336</v>
      </c>
      <c r="B394" s="10">
        <v>232.58</v>
      </c>
      <c r="C394" s="10">
        <v>231.2167</v>
      </c>
      <c r="D394" s="10">
        <v>0.00589620040420959</v>
      </c>
      <c r="E394" s="7">
        <f t="shared" si="1"/>
        <v>0.06189262526</v>
      </c>
      <c r="F394" s="7"/>
      <c r="G394" s="4">
        <f>IFERROR(__xludf.DUMMYFUNCTION("""COMPUTED_VALUE"""),44842.958333333336)</f>
        <v>44842.95833</v>
      </c>
      <c r="H394" s="2">
        <f>IFERROR(__xludf.DUMMYFUNCTION("""COMPUTED_VALUE"""),0.23423897479127628)</f>
        <v>0.2342389748</v>
      </c>
    </row>
    <row r="395">
      <c r="A395" s="9">
        <v>44747.375</v>
      </c>
      <c r="B395" s="10">
        <v>232.56</v>
      </c>
      <c r="C395" s="10">
        <v>235.57874</v>
      </c>
      <c r="D395" s="10">
        <v>0.0128141444342558</v>
      </c>
      <c r="E395" s="7">
        <f t="shared" si="1"/>
        <v>0.06096784021</v>
      </c>
      <c r="F395" s="7"/>
      <c r="G395" s="4">
        <f>IFERROR(__xludf.DUMMYFUNCTION("""COMPUTED_VALUE"""),44840.958333333336)</f>
        <v>44840.95833</v>
      </c>
      <c r="H395" s="2">
        <f>IFERROR(__xludf.DUMMYFUNCTION("""COMPUTED_VALUE"""),0.06375923611785043)</f>
        <v>0.06375923612</v>
      </c>
    </row>
    <row r="396">
      <c r="A396" s="9">
        <v>44747.416666666664</v>
      </c>
      <c r="B396" s="10">
        <v>239.82</v>
      </c>
      <c r="C396" s="10">
        <v>240.52367</v>
      </c>
      <c r="D396" s="10">
        <v>0.00292557485090767</v>
      </c>
      <c r="E396" s="7">
        <f t="shared" si="1"/>
        <v>0.05918275741</v>
      </c>
      <c r="F396" s="7"/>
      <c r="G396" s="4">
        <f>IFERROR(__xludf.DUMMYFUNCTION("""COMPUTED_VALUE"""),44841.958333333336)</f>
        <v>44841.95833</v>
      </c>
      <c r="H396" s="2">
        <f>IFERROR(__xludf.DUMMYFUNCTION("""COMPUTED_VALUE"""),0.06825079973992204)</f>
        <v>0.06825079974</v>
      </c>
    </row>
    <row r="397">
      <c r="A397" s="9">
        <v>44747.458333333336</v>
      </c>
      <c r="B397" s="10">
        <v>247.27</v>
      </c>
      <c r="C397" s="10">
        <v>245.97719</v>
      </c>
      <c r="D397" s="10">
        <v>0.00525581254099212</v>
      </c>
      <c r="E397" s="7">
        <f t="shared" si="1"/>
        <v>0.05695601513</v>
      </c>
      <c r="F397" s="7"/>
      <c r="G397" s="4">
        <f>IFERROR(__xludf.DUMMYFUNCTION("""COMPUTED_VALUE"""),44842.958333333336)</f>
        <v>44842.95833</v>
      </c>
      <c r="H397" s="2">
        <f>IFERROR(__xludf.DUMMYFUNCTION("""COMPUTED_VALUE"""),0.24080181846598023)</f>
        <v>0.2408018185</v>
      </c>
    </row>
    <row r="398">
      <c r="A398" s="9">
        <v>44747.5</v>
      </c>
      <c r="B398" s="10">
        <v>258.55</v>
      </c>
      <c r="C398" s="10">
        <v>249.38748</v>
      </c>
      <c r="D398" s="10">
        <v>0.036740096174836</v>
      </c>
      <c r="E398" s="7">
        <f t="shared" si="1"/>
        <v>0.05604967381</v>
      </c>
      <c r="F398" s="7"/>
      <c r="G398" s="4">
        <f>IFERROR(__xludf.DUMMYFUNCTION("""COMPUTED_VALUE"""),44843.958333333336)</f>
        <v>44843.95833</v>
      </c>
      <c r="H398" s="2">
        <f>IFERROR(__xludf.DUMMYFUNCTION("""COMPUTED_VALUE"""),0.22800196595152267)</f>
        <v>0.228001966</v>
      </c>
    </row>
    <row r="399">
      <c r="A399" s="9">
        <v>44747.541666666664</v>
      </c>
      <c r="B399" s="10">
        <v>267.04</v>
      </c>
      <c r="C399" s="10">
        <v>251.8965</v>
      </c>
      <c r="D399" s="10">
        <v>0.060117945267203</v>
      </c>
      <c r="E399" s="7">
        <f t="shared" si="1"/>
        <v>0.05661886775</v>
      </c>
      <c r="F399" s="7"/>
      <c r="G399" s="4">
        <f>IFERROR(__xludf.DUMMYFUNCTION("""COMPUTED_VALUE"""),44841.958333333336)</f>
        <v>44841.95833</v>
      </c>
      <c r="H399" s="2">
        <f>IFERROR(__xludf.DUMMYFUNCTION("""COMPUTED_VALUE"""),0.04661630799528102)</f>
        <v>0.046616308</v>
      </c>
    </row>
    <row r="400">
      <c r="A400" s="9">
        <v>44747.583333333336</v>
      </c>
      <c r="B400" s="10">
        <v>271.12</v>
      </c>
      <c r="C400" s="10">
        <v>253.31719</v>
      </c>
      <c r="D400" s="10">
        <v>0.0702787284194964</v>
      </c>
      <c r="E400" s="7">
        <f t="shared" si="1"/>
        <v>0.05757675206</v>
      </c>
      <c r="F400" s="7"/>
      <c r="G400" s="4">
        <f>IFERROR(__xludf.DUMMYFUNCTION("""COMPUTED_VALUE"""),44842.958333333336)</f>
        <v>44842.95833</v>
      </c>
      <c r="H400" s="2">
        <f>IFERROR(__xludf.DUMMYFUNCTION("""COMPUTED_VALUE"""),0.2087380265882678)</f>
        <v>0.2087380266</v>
      </c>
    </row>
    <row r="401">
      <c r="A401" s="9">
        <v>44747.625</v>
      </c>
      <c r="B401" s="10">
        <v>272.58</v>
      </c>
      <c r="C401" s="10">
        <v>253.48787</v>
      </c>
      <c r="D401" s="10">
        <v>0.0753177262485972</v>
      </c>
      <c r="E401" s="7">
        <f t="shared" si="1"/>
        <v>0.05887761731</v>
      </c>
      <c r="F401" s="7"/>
      <c r="G401" s="4">
        <f>IFERROR(__xludf.DUMMYFUNCTION("""COMPUTED_VALUE"""),44843.958333333336)</f>
        <v>44843.95833</v>
      </c>
      <c r="H401" s="2">
        <f>IFERROR(__xludf.DUMMYFUNCTION("""COMPUTED_VALUE"""),0.20096728417488263)</f>
        <v>0.2009672842</v>
      </c>
    </row>
    <row r="402">
      <c r="A402" s="9">
        <v>44747.666666666664</v>
      </c>
      <c r="B402" s="10">
        <v>277.05</v>
      </c>
      <c r="C402" s="10">
        <v>252.58819</v>
      </c>
      <c r="D402" s="10">
        <v>0.0968446307802435</v>
      </c>
      <c r="E402" s="7">
        <f t="shared" si="1"/>
        <v>0.06032769239</v>
      </c>
      <c r="F402" s="7"/>
      <c r="G402" s="4">
        <f>IFERROR(__xludf.DUMMYFUNCTION("""COMPUTED_VALUE"""),44844.958333333336)</f>
        <v>44844.95833</v>
      </c>
      <c r="H402" s="2">
        <f>IFERROR(__xludf.DUMMYFUNCTION("""COMPUTED_VALUE"""),0.07748385047053523)</f>
        <v>0.07748385047</v>
      </c>
    </row>
    <row r="403">
      <c r="A403" s="9">
        <v>44747.708333333336</v>
      </c>
      <c r="B403" s="10">
        <v>278.52</v>
      </c>
      <c r="C403" s="10">
        <v>251.94657</v>
      </c>
      <c r="D403" s="10">
        <v>0.105472481724994</v>
      </c>
      <c r="E403" s="7">
        <f t="shared" si="1"/>
        <v>0.06116705353</v>
      </c>
      <c r="F403" s="7"/>
      <c r="G403" s="4">
        <f>IFERROR(__xludf.DUMMYFUNCTION("""COMPUTED_VALUE"""),44842.958333333336)</f>
        <v>44842.95833</v>
      </c>
      <c r="H403" s="2">
        <f>IFERROR(__xludf.DUMMYFUNCTION("""COMPUTED_VALUE"""),0.16456921505849376)</f>
        <v>0.1645692151</v>
      </c>
    </row>
    <row r="404">
      <c r="A404" s="9">
        <v>44747.75</v>
      </c>
      <c r="B404" s="10">
        <v>277.78</v>
      </c>
      <c r="C404" s="10">
        <v>251.67144</v>
      </c>
      <c r="D404" s="10">
        <v>0.103740654879234</v>
      </c>
      <c r="E404" s="7">
        <f t="shared" si="1"/>
        <v>0.06104450405</v>
      </c>
      <c r="F404" s="7"/>
      <c r="G404" s="4">
        <f>IFERROR(__xludf.DUMMYFUNCTION("""COMPUTED_VALUE"""),44843.958333333336)</f>
        <v>44843.95833</v>
      </c>
      <c r="H404" s="2">
        <f>IFERROR(__xludf.DUMMYFUNCTION("""COMPUTED_VALUE"""),0.1804030225972482)</f>
        <v>0.1804030226</v>
      </c>
    </row>
    <row r="405">
      <c r="A405" s="9">
        <v>44747.791666666664</v>
      </c>
      <c r="B405" s="10">
        <v>269.19</v>
      </c>
      <c r="C405" s="10">
        <v>252.61052</v>
      </c>
      <c r="D405" s="10">
        <v>0.0656325793557607</v>
      </c>
      <c r="E405" s="7">
        <f t="shared" si="1"/>
        <v>0.05944766206</v>
      </c>
      <c r="F405" s="7"/>
      <c r="G405" s="4">
        <f>IFERROR(__xludf.DUMMYFUNCTION("""COMPUTED_VALUE"""),44844.958333333336)</f>
        <v>44844.95833</v>
      </c>
      <c r="H405" s="2">
        <f>IFERROR(__xludf.DUMMYFUNCTION("""COMPUTED_VALUE"""),0.07138002954635457)</f>
        <v>0.07138002955</v>
      </c>
    </row>
    <row r="406">
      <c r="A406" s="9">
        <v>44747.833333333336</v>
      </c>
      <c r="B406" s="10">
        <v>261.54</v>
      </c>
      <c r="C406" s="10">
        <v>253.4404</v>
      </c>
      <c r="D406" s="10">
        <v>0.0319585985501917</v>
      </c>
      <c r="E406" s="7">
        <f t="shared" si="1"/>
        <v>0.05727707584</v>
      </c>
      <c r="F406" s="7"/>
      <c r="G406" s="4">
        <f>IFERROR(__xludf.DUMMYFUNCTION("""COMPUTED_VALUE"""),44845.958333333336)</f>
        <v>44845.95833</v>
      </c>
      <c r="H406" s="2">
        <f>IFERROR(__xludf.DUMMYFUNCTION("""COMPUTED_VALUE"""),0.06249257755215623)</f>
        <v>0.06249257755</v>
      </c>
    </row>
    <row r="407">
      <c r="A407" s="9">
        <v>44747.875</v>
      </c>
      <c r="B407" s="10">
        <v>255.39</v>
      </c>
      <c r="C407" s="10">
        <v>254.07704</v>
      </c>
      <c r="D407" s="10">
        <v>0.005167566498728</v>
      </c>
      <c r="E407" s="7">
        <f t="shared" si="1"/>
        <v>0.05457753317</v>
      </c>
      <c r="F407" s="7"/>
      <c r="G407" s="4">
        <f>IFERROR(__xludf.DUMMYFUNCTION("""COMPUTED_VALUE"""),44843.958333333336)</f>
        <v>44843.95833</v>
      </c>
      <c r="H407" s="2">
        <f>IFERROR(__xludf.DUMMYFUNCTION("""COMPUTED_VALUE"""),0.14656541313387142)</f>
        <v>0.1465654131</v>
      </c>
    </row>
    <row r="408">
      <c r="A408" s="9">
        <v>44747.916666666664</v>
      </c>
      <c r="B408" s="10">
        <v>255.39</v>
      </c>
      <c r="C408" s="10">
        <v>254.47316</v>
      </c>
      <c r="D408" s="10">
        <v>0.00360289470213667</v>
      </c>
      <c r="E408" s="7">
        <f t="shared" si="1"/>
        <v>0.05217158605</v>
      </c>
      <c r="F408" s="7"/>
      <c r="G408" s="4">
        <f>IFERROR(__xludf.DUMMYFUNCTION("""COMPUTED_VALUE"""),44844.958333333336)</f>
        <v>44844.95833</v>
      </c>
      <c r="H408" s="2">
        <f>IFERROR(__xludf.DUMMYFUNCTION("""COMPUTED_VALUE"""),0.05494350005443726)</f>
        <v>0.05494350005</v>
      </c>
    </row>
    <row r="409">
      <c r="A409" s="9">
        <v>44747.958333333336</v>
      </c>
      <c r="B409" s="10">
        <v>259.46</v>
      </c>
      <c r="C409" s="10">
        <v>254.00247</v>
      </c>
      <c r="D409" s="10">
        <v>0.021486129642755</v>
      </c>
      <c r="E409" s="7">
        <f t="shared" si="1"/>
        <v>0.05096094286</v>
      </c>
      <c r="F409" s="7"/>
      <c r="G409" s="4">
        <f>IFERROR(__xludf.DUMMYFUNCTION("""COMPUTED_VALUE"""),44845.958333333336)</f>
        <v>44845.95833</v>
      </c>
      <c r="H409" s="2">
        <f>IFERROR(__xludf.DUMMYFUNCTION("""COMPUTED_VALUE"""),0.06003538334867379)</f>
        <v>0.06003538335</v>
      </c>
    </row>
    <row r="410">
      <c r="A410" s="9">
        <v>44748.0</v>
      </c>
      <c r="B410" s="10">
        <v>276.44</v>
      </c>
      <c r="C410" s="10">
        <v>253.3405</v>
      </c>
      <c r="D410" s="10">
        <v>0.0911796574175862</v>
      </c>
      <c r="E410" s="7">
        <f t="shared" si="1"/>
        <v>0.05436109712</v>
      </c>
      <c r="F410" s="7"/>
      <c r="G410" s="4">
        <f>IFERROR(__xludf.DUMMYFUNCTION("""COMPUTED_VALUE"""),44846.958333333336)</f>
        <v>44846.95833</v>
      </c>
      <c r="H410" s="2">
        <f>IFERROR(__xludf.DUMMYFUNCTION("""COMPUTED_VALUE"""),0.11434987064780266)</f>
        <v>0.1143498706</v>
      </c>
    </row>
    <row r="411">
      <c r="A411" s="9">
        <v>44748.041666666664</v>
      </c>
      <c r="B411" s="10">
        <v>281.91</v>
      </c>
      <c r="C411" s="10">
        <v>247.05659</v>
      </c>
      <c r="D411" s="10">
        <v>0.141074601572052</v>
      </c>
      <c r="E411" s="7">
        <f t="shared" si="1"/>
        <v>0.05736648132</v>
      </c>
      <c r="F411" s="7"/>
      <c r="G411" s="4">
        <f>IFERROR(__xludf.DUMMYFUNCTION("""COMPUTED_VALUE"""),44844.958333333336)</f>
        <v>44844.95833</v>
      </c>
      <c r="H411" s="2">
        <f>IFERROR(__xludf.DUMMYFUNCTION("""COMPUTED_VALUE"""),0.02890662763077732)</f>
        <v>0.02890662763</v>
      </c>
    </row>
    <row r="412">
      <c r="A412" s="9">
        <v>44748.083333333336</v>
      </c>
      <c r="B412" s="10">
        <v>277.77</v>
      </c>
      <c r="C412" s="10">
        <v>239.02292</v>
      </c>
      <c r="D412" s="10">
        <v>0.162106127730344</v>
      </c>
      <c r="E412" s="7">
        <f t="shared" si="1"/>
        <v>0.06002877312</v>
      </c>
      <c r="F412" s="7"/>
      <c r="G412" s="4">
        <f>IFERROR(__xludf.DUMMYFUNCTION("""COMPUTED_VALUE"""),44845.958333333336)</f>
        <v>44845.95833</v>
      </c>
      <c r="H412" s="2">
        <f>IFERROR(__xludf.DUMMYFUNCTION("""COMPUTED_VALUE"""),0.05280918315029723)</f>
        <v>0.05280918315</v>
      </c>
    </row>
    <row r="413">
      <c r="A413" s="9">
        <v>44748.125</v>
      </c>
      <c r="B413" s="10">
        <v>269.06</v>
      </c>
      <c r="C413" s="10">
        <v>229.49485</v>
      </c>
      <c r="D413" s="10">
        <v>0.172401036450273</v>
      </c>
      <c r="E413" s="7">
        <f t="shared" si="1"/>
        <v>0.06297799394</v>
      </c>
      <c r="F413" s="7"/>
      <c r="G413" s="4">
        <f>IFERROR(__xludf.DUMMYFUNCTION("""COMPUTED_VALUE"""),44846.958333333336)</f>
        <v>44846.95833</v>
      </c>
      <c r="H413" s="2">
        <f>IFERROR(__xludf.DUMMYFUNCTION("""COMPUTED_VALUE"""),0.0909770342017014)</f>
        <v>0.0909770342</v>
      </c>
    </row>
    <row r="414">
      <c r="A414" s="9">
        <v>44748.166666666664</v>
      </c>
      <c r="B414" s="10">
        <v>261.0</v>
      </c>
      <c r="C414" s="10">
        <v>221.9008</v>
      </c>
      <c r="D414" s="10">
        <v>0.176201257498846</v>
      </c>
      <c r="E414" s="7">
        <f t="shared" si="1"/>
        <v>0.06625256614</v>
      </c>
      <c r="F414" s="7"/>
      <c r="G414" s="4">
        <f>IFERROR(__xludf.DUMMYFUNCTION("""COMPUTED_VALUE"""),44847.958333333336)</f>
        <v>44847.95833</v>
      </c>
      <c r="H414" s="2">
        <f>IFERROR(__xludf.DUMMYFUNCTION("""COMPUTED_VALUE"""),0.07166682373743101)</f>
        <v>0.07166682374</v>
      </c>
    </row>
    <row r="415">
      <c r="A415" s="9">
        <v>44748.208333333336</v>
      </c>
      <c r="B415" s="10">
        <v>253.54</v>
      </c>
      <c r="C415" s="10">
        <v>218.56371</v>
      </c>
      <c r="D415" s="10">
        <v>0.160027893011149</v>
      </c>
      <c r="E415" s="7">
        <f t="shared" si="1"/>
        <v>0.07027307453</v>
      </c>
      <c r="F415" s="7"/>
      <c r="G415" s="4">
        <f>IFERROR(__xludf.DUMMYFUNCTION("""COMPUTED_VALUE"""),44845.958333333336)</f>
        <v>44845.95833</v>
      </c>
      <c r="H415" s="2">
        <f>IFERROR(__xludf.DUMMYFUNCTION("""COMPUTED_VALUE"""),0.051605913863616175)</f>
        <v>0.05160591386</v>
      </c>
    </row>
    <row r="416">
      <c r="A416" s="9">
        <v>44748.25</v>
      </c>
      <c r="B416" s="10">
        <v>248.44</v>
      </c>
      <c r="C416" s="10">
        <v>217.74008</v>
      </c>
      <c r="D416" s="10">
        <v>0.140993426658059</v>
      </c>
      <c r="E416" s="7">
        <f t="shared" si="1"/>
        <v>0.07403801079</v>
      </c>
      <c r="F416" s="7"/>
      <c r="G416" s="4">
        <f>IFERROR(__xludf.DUMMYFUNCTION("""COMPUTED_VALUE"""),44846.958333333336)</f>
        <v>44846.95833</v>
      </c>
      <c r="H416" s="2">
        <f>IFERROR(__xludf.DUMMYFUNCTION("""COMPUTED_VALUE"""),0.10227684690768325)</f>
        <v>0.1022768469</v>
      </c>
    </row>
    <row r="417">
      <c r="A417" s="9">
        <v>44748.291666666664</v>
      </c>
      <c r="B417" s="10">
        <v>243.57</v>
      </c>
      <c r="C417" s="10">
        <v>220.02141</v>
      </c>
      <c r="D417" s="10">
        <v>0.107028629622908</v>
      </c>
      <c r="E417" s="7">
        <f t="shared" si="1"/>
        <v>0.07726101643</v>
      </c>
      <c r="F417" s="7"/>
      <c r="G417" s="4">
        <f>IFERROR(__xludf.DUMMYFUNCTION("""COMPUTED_VALUE"""),44847.958333333336)</f>
        <v>44847.95833</v>
      </c>
      <c r="H417" s="2">
        <f>IFERROR(__xludf.DUMMYFUNCTION("""COMPUTED_VALUE"""),0.07994553822992102)</f>
        <v>0.07994553823</v>
      </c>
    </row>
    <row r="418">
      <c r="A418" s="9">
        <v>44748.333333333336</v>
      </c>
      <c r="B418" s="10">
        <v>240.6</v>
      </c>
      <c r="C418" s="10">
        <v>224.08935</v>
      </c>
      <c r="D418" s="10">
        <v>0.073678869611608</v>
      </c>
      <c r="E418" s="7">
        <f t="shared" si="1"/>
        <v>0.08008529432</v>
      </c>
      <c r="F418" s="7"/>
      <c r="G418" s="4">
        <f>IFERROR(__xludf.DUMMYFUNCTION("""COMPUTED_VALUE"""),44848.958333333336)</f>
        <v>44848.95833</v>
      </c>
      <c r="H418" s="2">
        <f>IFERROR(__xludf.DUMMYFUNCTION("""COMPUTED_VALUE"""),0.1327209803171371)</f>
        <v>0.1327209803</v>
      </c>
    </row>
    <row r="419">
      <c r="A419" s="9">
        <v>44748.375</v>
      </c>
      <c r="B419" s="10">
        <v>243.45</v>
      </c>
      <c r="C419" s="10">
        <v>229.60019</v>
      </c>
      <c r="D419" s="10">
        <v>0.0603214222078822</v>
      </c>
      <c r="E419" s="7">
        <f t="shared" si="1"/>
        <v>0.08206476423</v>
      </c>
      <c r="F419" s="7"/>
      <c r="G419" s="4">
        <f>IFERROR(__xludf.DUMMYFUNCTION("""COMPUTED_VALUE"""),44846.958333333336)</f>
        <v>44846.95833</v>
      </c>
      <c r="H419" s="2">
        <f>IFERROR(__xludf.DUMMYFUNCTION("""COMPUTED_VALUE"""),0.033728475065571785)</f>
        <v>0.03372847507</v>
      </c>
    </row>
    <row r="420">
      <c r="A420" s="9">
        <v>44748.416666666664</v>
      </c>
      <c r="B420" s="10">
        <v>245.77</v>
      </c>
      <c r="C420" s="10">
        <v>235.35375</v>
      </c>
      <c r="D420" s="10">
        <v>0.0442578459021792</v>
      </c>
      <c r="E420" s="7">
        <f t="shared" si="1"/>
        <v>0.08378694219</v>
      </c>
      <c r="F420" s="7"/>
      <c r="G420" s="4">
        <f>IFERROR(__xludf.DUMMYFUNCTION("""COMPUTED_VALUE"""),44847.958333333336)</f>
        <v>44847.95833</v>
      </c>
      <c r="H420" s="2">
        <f>IFERROR(__xludf.DUMMYFUNCTION("""COMPUTED_VALUE"""),0.03799642787301881)</f>
        <v>0.03799642787</v>
      </c>
    </row>
    <row r="421">
      <c r="A421" s="9">
        <v>44748.458333333336</v>
      </c>
      <c r="B421" s="10">
        <v>250.03</v>
      </c>
      <c r="C421" s="10">
        <v>240.92222</v>
      </c>
      <c r="D421" s="10">
        <v>0.0378038190084749</v>
      </c>
      <c r="E421" s="7">
        <f t="shared" si="1"/>
        <v>0.08514310912</v>
      </c>
      <c r="F421" s="7"/>
      <c r="G421" s="4">
        <f>IFERROR(__xludf.DUMMYFUNCTION("""COMPUTED_VALUE"""),44848.958333333336)</f>
        <v>44848.95833</v>
      </c>
      <c r="H421" s="2">
        <f>IFERROR(__xludf.DUMMYFUNCTION("""COMPUTED_VALUE"""),0.09618679432181294)</f>
        <v>0.09618679432</v>
      </c>
    </row>
    <row r="422">
      <c r="A422" s="9">
        <v>44748.5</v>
      </c>
      <c r="B422" s="10">
        <v>257.87</v>
      </c>
      <c r="C422" s="10">
        <v>243.82541</v>
      </c>
      <c r="D422" s="10">
        <v>0.057601010493533</v>
      </c>
      <c r="E422" s="7">
        <f t="shared" si="1"/>
        <v>0.08601231389</v>
      </c>
      <c r="F422" s="7"/>
      <c r="G422" s="4">
        <f>IFERROR(__xludf.DUMMYFUNCTION("""COMPUTED_VALUE"""),44849.958333333336)</f>
        <v>44849.95833</v>
      </c>
      <c r="H422" s="2">
        <f>IFERROR(__xludf.DUMMYFUNCTION("""COMPUTED_VALUE"""),0.1824042985940196)</f>
        <v>0.1824042986</v>
      </c>
    </row>
    <row r="423">
      <c r="A423" s="9">
        <v>44748.541666666664</v>
      </c>
      <c r="B423" s="10">
        <v>261.12</v>
      </c>
      <c r="C423" s="10">
        <v>245.77043</v>
      </c>
      <c r="D423" s="10">
        <v>0.0624549096488133</v>
      </c>
      <c r="E423" s="7">
        <f t="shared" si="1"/>
        <v>0.0861096874</v>
      </c>
      <c r="F423" s="7"/>
      <c r="G423" s="4">
        <f>IFERROR(__xludf.DUMMYFUNCTION("""COMPUTED_VALUE"""),44847.958333333336)</f>
        <v>44847.95833</v>
      </c>
      <c r="H423" s="2">
        <f>IFERROR(__xludf.DUMMYFUNCTION("""COMPUTED_VALUE"""),0.04440449691624598)</f>
        <v>0.04440449692</v>
      </c>
    </row>
    <row r="424">
      <c r="A424" s="9">
        <v>44748.583333333336</v>
      </c>
      <c r="B424" s="10">
        <v>261.28</v>
      </c>
      <c r="C424" s="10">
        <v>246.84194</v>
      </c>
      <c r="D424" s="10">
        <v>0.0584911137872274</v>
      </c>
      <c r="E424" s="7">
        <f t="shared" si="1"/>
        <v>0.08561853679</v>
      </c>
      <c r="F424" s="7"/>
      <c r="G424" s="4">
        <f>IFERROR(__xludf.DUMMYFUNCTION("""COMPUTED_VALUE"""),44848.958333333336)</f>
        <v>44848.95833</v>
      </c>
      <c r="H424" s="2">
        <f>IFERROR(__xludf.DUMMYFUNCTION("""COMPUTED_VALUE"""),0.10252162239870428)</f>
        <v>0.1025216224</v>
      </c>
    </row>
    <row r="425">
      <c r="A425" s="9">
        <v>44748.625</v>
      </c>
      <c r="B425" s="10">
        <v>257.76</v>
      </c>
      <c r="C425" s="10">
        <v>247.29355</v>
      </c>
      <c r="D425" s="10">
        <v>0.0423239910624437</v>
      </c>
      <c r="E425" s="7">
        <f t="shared" si="1"/>
        <v>0.08424379783</v>
      </c>
      <c r="F425" s="7"/>
      <c r="G425" s="4">
        <f>IFERROR(__xludf.DUMMYFUNCTION("""COMPUTED_VALUE"""),44849.958333333336)</f>
        <v>44849.95833</v>
      </c>
      <c r="H425" s="2">
        <f>IFERROR(__xludf.DUMMYFUNCTION("""COMPUTED_VALUE"""),0.1948263044261653)</f>
        <v>0.1948263044</v>
      </c>
    </row>
    <row r="426">
      <c r="A426" s="9">
        <v>44748.666666666664</v>
      </c>
      <c r="B426" s="10">
        <v>257.4</v>
      </c>
      <c r="C426" s="10">
        <v>246.97155</v>
      </c>
      <c r="D426" s="10">
        <v>0.0422253089475284</v>
      </c>
      <c r="E426" s="7">
        <f t="shared" si="1"/>
        <v>0.08196799275</v>
      </c>
      <c r="F426" s="7"/>
      <c r="G426" s="4">
        <f>IFERROR(__xludf.DUMMYFUNCTION("""COMPUTED_VALUE"""),44850.958333333336)</f>
        <v>44850.95833</v>
      </c>
      <c r="H426" s="2">
        <f>IFERROR(__xludf.DUMMYFUNCTION("""COMPUTED_VALUE"""),0.1455576745928135)</f>
        <v>0.1455576746</v>
      </c>
    </row>
    <row r="427">
      <c r="A427" s="9">
        <v>44748.708333333336</v>
      </c>
      <c r="B427" s="10">
        <v>254.6</v>
      </c>
      <c r="C427" s="10">
        <v>247.02597</v>
      </c>
      <c r="D427" s="10">
        <v>0.0306608653333088</v>
      </c>
      <c r="E427" s="7">
        <f t="shared" si="1"/>
        <v>0.07885084207</v>
      </c>
      <c r="F427" s="7"/>
      <c r="G427" s="4">
        <f>IFERROR(__xludf.DUMMYFUNCTION("""COMPUTED_VALUE"""),44848.958333333336)</f>
        <v>44848.95833</v>
      </c>
      <c r="H427" s="2">
        <f>IFERROR(__xludf.DUMMYFUNCTION("""COMPUTED_VALUE"""),0.08471793891501618)</f>
        <v>0.08471793892</v>
      </c>
    </row>
    <row r="428">
      <c r="A428" s="9">
        <v>44748.75</v>
      </c>
      <c r="B428" s="10">
        <v>257.82</v>
      </c>
      <c r="C428" s="10">
        <v>247.29778</v>
      </c>
      <c r="D428" s="10">
        <v>0.0425487847080552</v>
      </c>
      <c r="E428" s="7">
        <f t="shared" si="1"/>
        <v>0.07630118081</v>
      </c>
      <c r="F428" s="7"/>
      <c r="G428" s="4">
        <f>IFERROR(__xludf.DUMMYFUNCTION("""COMPUTED_VALUE"""),44849.958333333336)</f>
        <v>44849.95833</v>
      </c>
      <c r="H428" s="2">
        <f>IFERROR(__xludf.DUMMYFUNCTION("""COMPUTED_VALUE"""),0.17896975336848722)</f>
        <v>0.1789697534</v>
      </c>
    </row>
    <row r="429">
      <c r="A429" s="9">
        <v>44748.791666666664</v>
      </c>
      <c r="B429" s="10">
        <v>261.43</v>
      </c>
      <c r="C429" s="10">
        <v>248.31352</v>
      </c>
      <c r="D429" s="10">
        <v>0.0528222547044558</v>
      </c>
      <c r="E429" s="7">
        <f t="shared" si="1"/>
        <v>0.07576741728</v>
      </c>
      <c r="F429" s="7"/>
      <c r="G429" s="4">
        <f>IFERROR(__xludf.DUMMYFUNCTION("""COMPUTED_VALUE"""),44850.958333333336)</f>
        <v>44850.95833</v>
      </c>
      <c r="H429" s="2">
        <f>IFERROR(__xludf.DUMMYFUNCTION("""COMPUTED_VALUE"""),0.13101033341390841)</f>
        <v>0.1310103334</v>
      </c>
    </row>
    <row r="430">
      <c r="A430" s="9">
        <v>44748.833333333336</v>
      </c>
      <c r="B430" s="10">
        <v>256.75</v>
      </c>
      <c r="C430" s="10">
        <v>249.13677</v>
      </c>
      <c r="D430" s="10">
        <v>0.0305584358342607</v>
      </c>
      <c r="E430" s="7">
        <f t="shared" si="1"/>
        <v>0.07570907717</v>
      </c>
      <c r="F430" s="7"/>
      <c r="G430" s="4">
        <f>IFERROR(__xludf.DUMMYFUNCTION("""COMPUTED_VALUE"""),44851.958333333336)</f>
        <v>44851.95833</v>
      </c>
      <c r="H430" s="2">
        <f>IFERROR(__xludf.DUMMYFUNCTION("""COMPUTED_VALUE"""),0.044497791388415676)</f>
        <v>0.04449779139</v>
      </c>
    </row>
    <row r="431">
      <c r="A431" s="9">
        <v>44748.875</v>
      </c>
      <c r="B431" s="10">
        <v>254.53</v>
      </c>
      <c r="C431" s="10">
        <v>249.83158</v>
      </c>
      <c r="D431" s="10">
        <v>0.0188063494615052</v>
      </c>
      <c r="E431" s="7">
        <f t="shared" si="1"/>
        <v>0.07627735979</v>
      </c>
      <c r="F431" s="7"/>
      <c r="G431" s="4">
        <f>IFERROR(__xludf.DUMMYFUNCTION("""COMPUTED_VALUE"""),44849.958333333336)</f>
        <v>44849.95833</v>
      </c>
      <c r="H431" s="2">
        <f>IFERROR(__xludf.DUMMYFUNCTION("""COMPUTED_VALUE"""),0.1259311228427417)</f>
        <v>0.1259311228</v>
      </c>
    </row>
    <row r="432">
      <c r="A432" s="9">
        <v>44748.916666666664</v>
      </c>
      <c r="B432" s="10">
        <v>252.49</v>
      </c>
      <c r="C432" s="10">
        <v>250.23101</v>
      </c>
      <c r="D432" s="10">
        <v>0.00902761811975266</v>
      </c>
      <c r="E432" s="7">
        <f t="shared" si="1"/>
        <v>0.07650338993</v>
      </c>
      <c r="F432" s="7"/>
      <c r="G432" s="4">
        <f>IFERROR(__xludf.DUMMYFUNCTION("""COMPUTED_VALUE"""),44850.958333333336)</f>
        <v>44850.95833</v>
      </c>
      <c r="H432" s="2">
        <f>IFERROR(__xludf.DUMMYFUNCTION("""COMPUTED_VALUE"""),0.09364360806251541)</f>
        <v>0.09364360806</v>
      </c>
    </row>
    <row r="433">
      <c r="A433" s="9">
        <v>44748.958333333336</v>
      </c>
      <c r="B433" s="10">
        <v>259.19</v>
      </c>
      <c r="C433" s="10">
        <v>249.33829</v>
      </c>
      <c r="D433" s="10">
        <v>0.0395114204079926</v>
      </c>
      <c r="E433" s="7">
        <f t="shared" si="1"/>
        <v>0.07725444372</v>
      </c>
      <c r="F433" s="7"/>
      <c r="G433" s="4">
        <f>IFERROR(__xludf.DUMMYFUNCTION("""COMPUTED_VALUE"""),44851.958333333336)</f>
        <v>44851.95833</v>
      </c>
      <c r="H433" s="2">
        <f>IFERROR(__xludf.DUMMYFUNCTION("""COMPUTED_VALUE"""),0.03617605305300068)</f>
        <v>0.03617605305</v>
      </c>
    </row>
    <row r="434">
      <c r="A434" s="9">
        <v>44749.0</v>
      </c>
      <c r="B434" s="10">
        <v>266.54</v>
      </c>
      <c r="C434" s="10">
        <v>251.49052</v>
      </c>
      <c r="D434" s="10">
        <v>0.0598411423221838</v>
      </c>
      <c r="E434" s="7">
        <f t="shared" si="1"/>
        <v>0.07594867225</v>
      </c>
      <c r="F434" s="7"/>
      <c r="G434" s="4">
        <f>IFERROR(__xludf.DUMMYFUNCTION("""COMPUTED_VALUE"""),44852.958333333336)</f>
        <v>44852.95833</v>
      </c>
      <c r="H434" s="2">
        <f>IFERROR(__xludf.DUMMYFUNCTION("""COMPUTED_VALUE"""),0.1216695093237014)</f>
        <v>0.1216695093</v>
      </c>
    </row>
    <row r="435">
      <c r="A435" s="9">
        <v>44749.041666666664</v>
      </c>
      <c r="B435" s="10">
        <v>272.18</v>
      </c>
      <c r="C435" s="10">
        <v>246.75374</v>
      </c>
      <c r="D435" s="10">
        <v>0.103043058232876</v>
      </c>
      <c r="E435" s="7">
        <f t="shared" si="1"/>
        <v>0.07436402462</v>
      </c>
      <c r="F435" s="7"/>
      <c r="G435" s="4">
        <f>IFERROR(__xludf.DUMMYFUNCTION("""COMPUTED_VALUE"""),44850.958333333336)</f>
        <v>44850.95833</v>
      </c>
      <c r="H435" s="2">
        <f>IFERROR(__xludf.DUMMYFUNCTION("""COMPUTED_VALUE"""),0.07837995566359925)</f>
        <v>0.07837995566</v>
      </c>
    </row>
    <row r="436">
      <c r="A436" s="9">
        <v>44749.083333333336</v>
      </c>
      <c r="B436" s="10">
        <v>276.51</v>
      </c>
      <c r="C436" s="10">
        <v>240.89008</v>
      </c>
      <c r="D436" s="10">
        <v>0.147867940431585</v>
      </c>
      <c r="E436" s="7">
        <f t="shared" si="1"/>
        <v>0.07377076681</v>
      </c>
      <c r="F436" s="7"/>
      <c r="G436" s="4">
        <f>IFERROR(__xludf.DUMMYFUNCTION("""COMPUTED_VALUE"""),44851.958333333336)</f>
        <v>44851.95833</v>
      </c>
      <c r="H436" s="2">
        <f>IFERROR(__xludf.DUMMYFUNCTION("""COMPUTED_VALUE"""),0.03702673682629758)</f>
        <v>0.03702673683</v>
      </c>
    </row>
    <row r="437">
      <c r="A437" s="9">
        <v>44749.125</v>
      </c>
      <c r="B437" s="10">
        <v>271.09</v>
      </c>
      <c r="C437" s="10">
        <v>233.55918</v>
      </c>
      <c r="D437" s="10">
        <v>0.160690836472366</v>
      </c>
      <c r="E437" s="7">
        <f t="shared" si="1"/>
        <v>0.07328284181</v>
      </c>
      <c r="F437" s="7"/>
      <c r="G437" s="4">
        <f>IFERROR(__xludf.DUMMYFUNCTION("""COMPUTED_VALUE"""),44852.958333333336)</f>
        <v>44852.95833</v>
      </c>
      <c r="H437" s="2">
        <f>IFERROR(__xludf.DUMMYFUNCTION("""COMPUTED_VALUE"""),0.10541948928688251)</f>
        <v>0.1054194893</v>
      </c>
    </row>
    <row r="438">
      <c r="A438" s="9">
        <v>44749.166666666664</v>
      </c>
      <c r="B438" s="10">
        <v>264.43</v>
      </c>
      <c r="C438" s="10">
        <v>228.39492</v>
      </c>
      <c r="D438" s="10">
        <v>0.157775313041113</v>
      </c>
      <c r="E438" s="7">
        <f t="shared" si="1"/>
        <v>0.07251509413</v>
      </c>
      <c r="F438" s="7"/>
      <c r="G438" s="4">
        <f>IFERROR(__xludf.DUMMYFUNCTION("""COMPUTED_VALUE"""),44853.958333333336)</f>
        <v>44853.95833</v>
      </c>
      <c r="H438" s="2">
        <f>IFERROR(__xludf.DUMMYFUNCTION("""COMPUTED_VALUE"""),0.12802000675523398)</f>
        <v>0.1280200068</v>
      </c>
    </row>
    <row r="439">
      <c r="A439" s="9">
        <v>44749.208333333336</v>
      </c>
      <c r="B439" s="10">
        <v>254.89</v>
      </c>
      <c r="C439" s="10">
        <v>227.30886</v>
      </c>
      <c r="D439" s="10">
        <v>0.121337725243089</v>
      </c>
      <c r="E439" s="7">
        <f t="shared" si="1"/>
        <v>0.0709030038</v>
      </c>
      <c r="F439" s="7"/>
      <c r="G439" s="4">
        <f>IFERROR(__xludf.DUMMYFUNCTION("""COMPUTED_VALUE"""),44851.958333333336)</f>
        <v>44851.95833</v>
      </c>
      <c r="H439" s="2">
        <f>IFERROR(__xludf.DUMMYFUNCTION("""COMPUTED_VALUE"""),0.03840280110107353)</f>
        <v>0.0384028011</v>
      </c>
    </row>
    <row r="440">
      <c r="A440" s="9">
        <v>44749.25</v>
      </c>
      <c r="B440" s="10">
        <v>253.54</v>
      </c>
      <c r="C440" s="10">
        <v>228.02632</v>
      </c>
      <c r="D440" s="10">
        <v>0.111889188932224</v>
      </c>
      <c r="E440" s="7">
        <f t="shared" si="1"/>
        <v>0.06969032723</v>
      </c>
      <c r="F440" s="7"/>
      <c r="G440" s="4">
        <f>IFERROR(__xludf.DUMMYFUNCTION("""COMPUTED_VALUE"""),44852.958333333336)</f>
        <v>44852.95833</v>
      </c>
      <c r="H440" s="2">
        <f>IFERROR(__xludf.DUMMYFUNCTION("""COMPUTED_VALUE"""),0.10405683716930188)</f>
        <v>0.1040568372</v>
      </c>
    </row>
    <row r="441">
      <c r="A441" s="9">
        <v>44749.291666666664</v>
      </c>
      <c r="B441" s="10">
        <v>247.81</v>
      </c>
      <c r="C441" s="10">
        <v>230.83946</v>
      </c>
      <c r="D441" s="10">
        <v>0.0735166335946202</v>
      </c>
      <c r="E441" s="7">
        <f t="shared" si="1"/>
        <v>0.06829399406</v>
      </c>
      <c r="F441" s="7"/>
      <c r="G441" s="4">
        <f>IFERROR(__xludf.DUMMYFUNCTION("""COMPUTED_VALUE"""),44853.958333333336)</f>
        <v>44853.95833</v>
      </c>
      <c r="H441" s="2">
        <f>IFERROR(__xludf.DUMMYFUNCTION("""COMPUTED_VALUE"""),0.11291334553871525)</f>
        <v>0.1129133455</v>
      </c>
    </row>
    <row r="442">
      <c r="A442" s="9">
        <v>44749.333333333336</v>
      </c>
      <c r="B442" s="10">
        <v>246.55</v>
      </c>
      <c r="C442" s="10">
        <v>234.55955</v>
      </c>
      <c r="D442" s="10">
        <v>0.0511190015499262</v>
      </c>
      <c r="E442" s="7">
        <f t="shared" si="1"/>
        <v>0.06735399956</v>
      </c>
      <c r="F442" s="7"/>
      <c r="G442" s="4">
        <f>IFERROR(__xludf.DUMMYFUNCTION("""COMPUTED_VALUE"""),44854.958333333336)</f>
        <v>44854.95833</v>
      </c>
      <c r="H442" s="2">
        <f>IFERROR(__xludf.DUMMYFUNCTION("""COMPUTED_VALUE"""),0.1158977201931673)</f>
        <v>0.1158977202</v>
      </c>
    </row>
    <row r="443">
      <c r="A443" s="9">
        <v>44749.375</v>
      </c>
      <c r="B443" s="10">
        <v>247.45</v>
      </c>
      <c r="C443" s="10">
        <v>238.8765</v>
      </c>
      <c r="D443" s="10">
        <v>0.0358909310878215</v>
      </c>
      <c r="E443" s="7">
        <f t="shared" si="1"/>
        <v>0.06633606243</v>
      </c>
      <c r="F443" s="7"/>
      <c r="G443" s="4">
        <f>IFERROR(__xludf.DUMMYFUNCTION("""COMPUTED_VALUE"""),44852.958333333336)</f>
        <v>44852.95833</v>
      </c>
      <c r="H443" s="2">
        <f>IFERROR(__xludf.DUMMYFUNCTION("""COMPUTED_VALUE"""),0.07478554229516492)</f>
        <v>0.0747855423</v>
      </c>
    </row>
    <row r="444">
      <c r="A444" s="9">
        <v>44749.416666666664</v>
      </c>
      <c r="B444" s="10">
        <v>254.04</v>
      </c>
      <c r="C444" s="10">
        <v>242.95813</v>
      </c>
      <c r="D444" s="10">
        <v>0.0456122624914835</v>
      </c>
      <c r="E444" s="7">
        <f t="shared" si="1"/>
        <v>0.06639249645</v>
      </c>
      <c r="F444" s="7"/>
      <c r="G444" s="4">
        <f>IFERROR(__xludf.DUMMYFUNCTION("""COMPUTED_VALUE"""),44853.958333333336)</f>
        <v>44853.95833</v>
      </c>
      <c r="H444" s="2">
        <f>IFERROR(__xludf.DUMMYFUNCTION("""COMPUTED_VALUE"""),0.08899846342283496)</f>
        <v>0.08899846342</v>
      </c>
    </row>
    <row r="445">
      <c r="A445" s="9">
        <v>44749.458333333336</v>
      </c>
      <c r="B445" s="10">
        <v>261.19</v>
      </c>
      <c r="C445" s="10">
        <v>246.97692</v>
      </c>
      <c r="D445" s="10">
        <v>0.0575482113875255</v>
      </c>
      <c r="E445" s="7">
        <f t="shared" si="1"/>
        <v>0.06721517947</v>
      </c>
      <c r="F445" s="7"/>
      <c r="G445" s="4">
        <f>IFERROR(__xludf.DUMMYFUNCTION("""COMPUTED_VALUE"""),44854.958333333336)</f>
        <v>44854.95833</v>
      </c>
      <c r="H445" s="2">
        <f>IFERROR(__xludf.DUMMYFUNCTION("""COMPUTED_VALUE"""),0.10695051673761213)</f>
        <v>0.1069505167</v>
      </c>
    </row>
    <row r="446">
      <c r="A446" s="9">
        <v>44749.5</v>
      </c>
      <c r="B446" s="10">
        <v>263.15</v>
      </c>
      <c r="C446" s="10">
        <v>248.99255</v>
      </c>
      <c r="D446" s="10">
        <v>0.0568589301165837</v>
      </c>
      <c r="E446" s="7">
        <f t="shared" si="1"/>
        <v>0.06718425945</v>
      </c>
      <c r="F446" s="7"/>
      <c r="G446" s="4">
        <f>IFERROR(__xludf.DUMMYFUNCTION("""COMPUTED_VALUE"""),44855.958333333336)</f>
        <v>44855.95833</v>
      </c>
      <c r="H446" s="2">
        <f>IFERROR(__xludf.DUMMYFUNCTION("""COMPUTED_VALUE"""),0.10767019036459763)</f>
        <v>0.1076701904</v>
      </c>
    </row>
    <row r="447">
      <c r="A447" s="9">
        <v>44749.541666666664</v>
      </c>
      <c r="B447" s="10">
        <v>261.76</v>
      </c>
      <c r="C447" s="10">
        <v>250.58847</v>
      </c>
      <c r="D447" s="10">
        <v>0.0445811812490813</v>
      </c>
      <c r="E447" s="7">
        <f t="shared" si="1"/>
        <v>0.06643952077</v>
      </c>
      <c r="F447" s="7"/>
      <c r="G447" s="4">
        <f>IFERROR(__xludf.DUMMYFUNCTION("""COMPUTED_VALUE"""),44853.958333333336)</f>
        <v>44853.95833</v>
      </c>
      <c r="H447" s="2">
        <f>IFERROR(__xludf.DUMMYFUNCTION("""COMPUTED_VALUE"""),0.056347105435314765)</f>
        <v>0.05634710544</v>
      </c>
    </row>
    <row r="448">
      <c r="A448" s="9">
        <v>44749.583333333336</v>
      </c>
      <c r="B448" s="10">
        <v>262.67</v>
      </c>
      <c r="C448" s="10">
        <v>251.32731</v>
      </c>
      <c r="D448" s="10">
        <v>0.0451311479043005</v>
      </c>
      <c r="E448" s="7">
        <f t="shared" si="1"/>
        <v>0.06588285553</v>
      </c>
      <c r="F448" s="7"/>
      <c r="G448" s="4">
        <f>IFERROR(__xludf.DUMMYFUNCTION("""COMPUTED_VALUE"""),44854.958333333336)</f>
        <v>44854.95833</v>
      </c>
      <c r="H448" s="2">
        <f>IFERROR(__xludf.DUMMYFUNCTION("""COMPUTED_VALUE"""),0.0445212707308871)</f>
        <v>0.04452127073</v>
      </c>
    </row>
    <row r="449">
      <c r="A449" s="9">
        <v>44749.625</v>
      </c>
      <c r="B449" s="10">
        <v>261.57</v>
      </c>
      <c r="C449" s="10">
        <v>251.12163</v>
      </c>
      <c r="D449" s="10">
        <v>0.0416068102138393</v>
      </c>
      <c r="E449" s="7">
        <f t="shared" si="1"/>
        <v>0.06585297299</v>
      </c>
      <c r="F449" s="7"/>
      <c r="G449" s="4">
        <f>IFERROR(__xludf.DUMMYFUNCTION("""COMPUTED_VALUE"""),44855.958333333336)</f>
        <v>44855.95833</v>
      </c>
      <c r="H449" s="2">
        <f>IFERROR(__xludf.DUMMYFUNCTION("""COMPUTED_VALUE"""),0.03804929656690564)</f>
        <v>0.03804929657</v>
      </c>
    </row>
    <row r="450">
      <c r="A450" s="9">
        <v>44749.666666666664</v>
      </c>
      <c r="B450" s="10">
        <v>264.97</v>
      </c>
      <c r="C450" s="10">
        <v>250.13447</v>
      </c>
      <c r="D450" s="10">
        <v>0.059310218219824</v>
      </c>
      <c r="E450" s="7">
        <f t="shared" si="1"/>
        <v>0.06656484421</v>
      </c>
      <c r="F450" s="7"/>
      <c r="G450" s="4">
        <f>IFERROR(__xludf.DUMMYFUNCTION("""COMPUTED_VALUE"""),44856.958333333336)</f>
        <v>44856.95833</v>
      </c>
      <c r="H450" s="2">
        <f>IFERROR(__xludf.DUMMYFUNCTION("""COMPUTED_VALUE"""),0.07703786323760868)</f>
        <v>0.07703786324</v>
      </c>
    </row>
    <row r="451">
      <c r="A451" s="9">
        <v>44749.708333333336</v>
      </c>
      <c r="B451" s="10">
        <v>269.99</v>
      </c>
      <c r="C451" s="10">
        <v>249.50521</v>
      </c>
      <c r="D451" s="10">
        <v>0.0821016523061783</v>
      </c>
      <c r="E451" s="7">
        <f t="shared" si="1"/>
        <v>0.06870821033</v>
      </c>
      <c r="F451" s="7"/>
      <c r="G451" s="4">
        <f>IFERROR(__xludf.DUMMYFUNCTION("""COMPUTED_VALUE"""),44854.958333333336)</f>
        <v>44854.95833</v>
      </c>
      <c r="H451" s="2">
        <f>IFERROR(__xludf.DUMMYFUNCTION("""COMPUTED_VALUE"""),0.0675936537289032)</f>
        <v>0.06759365373</v>
      </c>
    </row>
    <row r="452">
      <c r="A452" s="9">
        <v>44749.75</v>
      </c>
      <c r="B452" s="10">
        <v>274.82</v>
      </c>
      <c r="C452" s="10">
        <v>249.17329</v>
      </c>
      <c r="D452" s="10">
        <v>0.102927203794596</v>
      </c>
      <c r="E452" s="7">
        <f t="shared" si="1"/>
        <v>0.0712239778</v>
      </c>
      <c r="F452" s="7"/>
      <c r="G452" s="4">
        <f>IFERROR(__xludf.DUMMYFUNCTION("""COMPUTED_VALUE"""),44855.958333333336)</f>
        <v>44855.95833</v>
      </c>
      <c r="H452" s="2">
        <f>IFERROR(__xludf.DUMMYFUNCTION("""COMPUTED_VALUE"""),0.06460735330527641)</f>
        <v>0.06460735331</v>
      </c>
    </row>
    <row r="453">
      <c r="A453" s="9">
        <v>44749.791666666664</v>
      </c>
      <c r="B453" s="10">
        <v>275.02</v>
      </c>
      <c r="C453" s="10">
        <v>250.02836</v>
      </c>
      <c r="D453" s="10">
        <v>0.0999552210797206</v>
      </c>
      <c r="E453" s="7">
        <f t="shared" si="1"/>
        <v>0.0731878514</v>
      </c>
      <c r="F453" s="7"/>
      <c r="G453" s="4">
        <f>IFERROR(__xludf.DUMMYFUNCTION("""COMPUTED_VALUE"""),44856.958333333336)</f>
        <v>44856.95833</v>
      </c>
      <c r="H453" s="2">
        <f>IFERROR(__xludf.DUMMYFUNCTION("""COMPUTED_VALUE"""),0.10686717180312015)</f>
        <v>0.1068671718</v>
      </c>
    </row>
    <row r="454">
      <c r="A454" s="9">
        <v>44749.833333333336</v>
      </c>
      <c r="B454" s="10">
        <v>270.97</v>
      </c>
      <c r="C454" s="10">
        <v>250.91466</v>
      </c>
      <c r="D454" s="10">
        <v>0.079928928823848</v>
      </c>
      <c r="E454" s="7">
        <f t="shared" si="1"/>
        <v>0.07524495527</v>
      </c>
      <c r="F454" s="7"/>
      <c r="G454" s="4">
        <f>IFERROR(__xludf.DUMMYFUNCTION("""COMPUTED_VALUE"""),44857.958333333336)</f>
        <v>44857.95833</v>
      </c>
      <c r="H454" s="2">
        <f>IFERROR(__xludf.DUMMYFUNCTION("""COMPUTED_VALUE"""),0.03806428846217947)</f>
        <v>0.03806428846</v>
      </c>
    </row>
    <row r="455">
      <c r="A455" s="9">
        <v>44749.875</v>
      </c>
      <c r="B455" s="10">
        <v>268.03</v>
      </c>
      <c r="C455" s="10">
        <v>251.51554</v>
      </c>
      <c r="D455" s="10">
        <v>0.0656597997881164</v>
      </c>
      <c r="E455" s="7">
        <f t="shared" si="1"/>
        <v>0.07719718237</v>
      </c>
      <c r="F455" s="7"/>
      <c r="G455" s="4">
        <f>IFERROR(__xludf.DUMMYFUNCTION("""COMPUTED_VALUE"""),44855.958333333336)</f>
        <v>44855.95833</v>
      </c>
      <c r="H455" s="2">
        <f>IFERROR(__xludf.DUMMYFUNCTION("""COMPUTED_VALUE"""),0.05312964858815558)</f>
        <v>0.05312964859</v>
      </c>
    </row>
    <row r="456">
      <c r="A456" s="9">
        <v>44749.916666666664</v>
      </c>
      <c r="B456" s="10">
        <v>265.96</v>
      </c>
      <c r="C456" s="10">
        <v>251.70262</v>
      </c>
      <c r="D456" s="10">
        <v>0.05664374888112</v>
      </c>
      <c r="E456" s="7">
        <f t="shared" si="1"/>
        <v>0.07918118782</v>
      </c>
      <c r="F456" s="7"/>
      <c r="G456" s="4">
        <f>IFERROR(__xludf.DUMMYFUNCTION("""COMPUTED_VALUE"""),44856.958333333336)</f>
        <v>44856.95833</v>
      </c>
      <c r="H456" s="2">
        <f>IFERROR(__xludf.DUMMYFUNCTION("""COMPUTED_VALUE"""),0.09454578110345348)</f>
        <v>0.0945457811</v>
      </c>
    </row>
    <row r="457">
      <c r="A457" s="9">
        <v>44749.958333333336</v>
      </c>
      <c r="B457" s="10">
        <v>262.61</v>
      </c>
      <c r="C457" s="10">
        <v>251.06152</v>
      </c>
      <c r="D457" s="10">
        <v>0.0459986062380248</v>
      </c>
      <c r="E457" s="7">
        <f t="shared" si="1"/>
        <v>0.07945148723</v>
      </c>
      <c r="F457" s="7"/>
      <c r="G457" s="4">
        <f>IFERROR(__xludf.DUMMYFUNCTION("""COMPUTED_VALUE"""),44857.958333333336)</f>
        <v>44857.95833</v>
      </c>
      <c r="H457" s="2">
        <f>IFERROR(__xludf.DUMMYFUNCTION("""COMPUTED_VALUE"""),0.03594201487837869)</f>
        <v>0.03594201488</v>
      </c>
    </row>
    <row r="458">
      <c r="A458" s="9">
        <v>44750.0</v>
      </c>
      <c r="B458" s="10">
        <v>274.48</v>
      </c>
      <c r="C458" s="10">
        <v>252.98248</v>
      </c>
      <c r="D458" s="10">
        <v>0.0849763193087521</v>
      </c>
      <c r="E458" s="7">
        <f t="shared" si="1"/>
        <v>0.08049878627</v>
      </c>
      <c r="F458" s="7"/>
      <c r="G458" s="4">
        <f>IFERROR(__xludf.DUMMYFUNCTION("""COMPUTED_VALUE"""),44858.958333333336)</f>
        <v>44858.95833</v>
      </c>
      <c r="H458" s="2">
        <f>IFERROR(__xludf.DUMMYFUNCTION("""COMPUTED_VALUE"""),0.034698830585999846)</f>
        <v>0.03469883059</v>
      </c>
    </row>
    <row r="459">
      <c r="A459" s="9">
        <v>44750.041666666664</v>
      </c>
      <c r="B459" s="10">
        <v>283.25</v>
      </c>
      <c r="C459" s="10">
        <v>245.90366</v>
      </c>
      <c r="D459" s="10">
        <v>0.151873868001802</v>
      </c>
      <c r="E459" s="7">
        <f t="shared" si="1"/>
        <v>0.08253340334</v>
      </c>
      <c r="F459" s="7"/>
      <c r="G459" s="4">
        <f>IFERROR(__xludf.DUMMYFUNCTION("""COMPUTED_VALUE"""),44856.958333333336)</f>
        <v>44856.95833</v>
      </c>
      <c r="H459" s="2">
        <f>IFERROR(__xludf.DUMMYFUNCTION("""COMPUTED_VALUE"""),0.05112901054784392)</f>
        <v>0.05112901055</v>
      </c>
    </row>
    <row r="460">
      <c r="A460" s="9">
        <v>44750.083333333336</v>
      </c>
      <c r="B460" s="10">
        <v>279.76</v>
      </c>
      <c r="C460" s="10">
        <v>237.47582</v>
      </c>
      <c r="D460" s="10">
        <v>0.178056780686134</v>
      </c>
      <c r="E460" s="7">
        <f t="shared" si="1"/>
        <v>0.08379127168</v>
      </c>
      <c r="F460" s="7"/>
      <c r="G460" s="4">
        <f>IFERROR(__xludf.DUMMYFUNCTION("""COMPUTED_VALUE"""),44857.958333333336)</f>
        <v>44857.95833</v>
      </c>
      <c r="H460" s="2">
        <f>IFERROR(__xludf.DUMMYFUNCTION("""COMPUTED_VALUE"""),0.042053019087808986)</f>
        <v>0.04205301909</v>
      </c>
    </row>
    <row r="461">
      <c r="A461" s="9">
        <v>44750.125</v>
      </c>
      <c r="B461" s="10">
        <v>272.06</v>
      </c>
      <c r="C461" s="10">
        <v>227.93268</v>
      </c>
      <c r="D461" s="10">
        <v>0.193598039561505</v>
      </c>
      <c r="E461" s="7">
        <f t="shared" si="1"/>
        <v>0.08516240515</v>
      </c>
      <c r="F461" s="7"/>
      <c r="G461" s="4">
        <f>IFERROR(__xludf.DUMMYFUNCTION("""COMPUTED_VALUE"""),44858.958333333336)</f>
        <v>44858.95833</v>
      </c>
      <c r="H461" s="2">
        <f>IFERROR(__xludf.DUMMYFUNCTION("""COMPUTED_VALUE"""),0.05021877613000048)</f>
        <v>0.05021877613</v>
      </c>
    </row>
    <row r="462">
      <c r="A462" s="9">
        <v>44750.166666666664</v>
      </c>
      <c r="B462" s="10">
        <v>256.74</v>
      </c>
      <c r="C462" s="10">
        <v>221.02271</v>
      </c>
      <c r="D462" s="10">
        <v>0.161600090778002</v>
      </c>
      <c r="E462" s="7">
        <f t="shared" si="1"/>
        <v>0.08532177088</v>
      </c>
      <c r="F462" s="7"/>
      <c r="G462" s="4">
        <f>IFERROR(__xludf.DUMMYFUNCTION("""COMPUTED_VALUE"""),44859.958333333336)</f>
        <v>44859.95833</v>
      </c>
      <c r="H462" s="2">
        <f>IFERROR(__xludf.DUMMYFUNCTION("""COMPUTED_VALUE"""),0.02946726096324526)</f>
        <v>0.02946726096</v>
      </c>
    </row>
    <row r="463">
      <c r="A463" s="9">
        <v>44750.208333333336</v>
      </c>
      <c r="B463" s="10">
        <v>248.16</v>
      </c>
      <c r="C463" s="10">
        <v>218.95435</v>
      </c>
      <c r="D463" s="10">
        <v>0.133386936592033</v>
      </c>
      <c r="E463" s="7">
        <f t="shared" si="1"/>
        <v>0.08582382136</v>
      </c>
      <c r="F463" s="7"/>
      <c r="G463" s="4">
        <f>IFERROR(__xludf.DUMMYFUNCTION("""COMPUTED_VALUE"""),44857.958333333336)</f>
        <v>44857.95833</v>
      </c>
      <c r="H463" s="2">
        <f>IFERROR(__xludf.DUMMYFUNCTION("""COMPUTED_VALUE"""),0.05806481251936305)</f>
        <v>0.05806481252</v>
      </c>
    </row>
    <row r="464">
      <c r="A464" s="9">
        <v>44750.25</v>
      </c>
      <c r="B464" s="10">
        <v>244.23</v>
      </c>
      <c r="C464" s="10">
        <v>219.47845</v>
      </c>
      <c r="D464" s="10">
        <v>0.112774397668654</v>
      </c>
      <c r="E464" s="7">
        <f t="shared" si="1"/>
        <v>0.08586070506</v>
      </c>
      <c r="F464" s="7"/>
      <c r="G464" s="4">
        <f>IFERROR(__xludf.DUMMYFUNCTION("""COMPUTED_VALUE"""),44858.958333333336)</f>
        <v>44858.95833</v>
      </c>
      <c r="H464" s="2">
        <f>IFERROR(__xludf.DUMMYFUNCTION("""COMPUTED_VALUE"""),0.05940230365417063)</f>
        <v>0.05940230365</v>
      </c>
    </row>
    <row r="465">
      <c r="A465" s="9">
        <v>44750.291666666664</v>
      </c>
      <c r="B465" s="10">
        <v>240.98</v>
      </c>
      <c r="C465" s="10">
        <v>223.03865</v>
      </c>
      <c r="D465" s="10">
        <v>0.0804405424799692</v>
      </c>
      <c r="E465" s="7">
        <f t="shared" si="1"/>
        <v>0.08614920126</v>
      </c>
      <c r="F465" s="7"/>
      <c r="G465" s="4">
        <f>IFERROR(__xludf.DUMMYFUNCTION("""COMPUTED_VALUE"""),44859.958333333336)</f>
        <v>44859.95833</v>
      </c>
      <c r="H465" s="2">
        <f>IFERROR(__xludf.DUMMYFUNCTION("""COMPUTED_VALUE"""),0.03841402416174095)</f>
        <v>0.03841402416</v>
      </c>
    </row>
    <row r="466">
      <c r="A466" s="9">
        <v>44750.333333333336</v>
      </c>
      <c r="B466" s="10">
        <v>241.04</v>
      </c>
      <c r="C466" s="10">
        <v>227.92616</v>
      </c>
      <c r="D466" s="10">
        <v>0.0575354755241784</v>
      </c>
      <c r="E466" s="7">
        <f t="shared" si="1"/>
        <v>0.08641655434</v>
      </c>
      <c r="F466" s="7"/>
      <c r="G466" s="4">
        <f>IFERROR(__xludf.DUMMYFUNCTION("""COMPUTED_VALUE"""),44860.958333333336)</f>
        <v>44860.95833</v>
      </c>
      <c r="H466" s="2">
        <f>IFERROR(__xludf.DUMMYFUNCTION("""COMPUTED_VALUE"""),0.033318418827016714)</f>
        <v>0.03331841883</v>
      </c>
    </row>
    <row r="467">
      <c r="A467" s="9">
        <v>44750.375</v>
      </c>
      <c r="B467" s="10">
        <v>241.32</v>
      </c>
      <c r="C467" s="10">
        <v>233.67458</v>
      </c>
      <c r="D467" s="10">
        <v>0.0327182357618873</v>
      </c>
      <c r="E467" s="7">
        <f t="shared" si="1"/>
        <v>0.0862843587</v>
      </c>
      <c r="F467" s="7"/>
      <c r="G467" s="4">
        <f>IFERROR(__xludf.DUMMYFUNCTION("""COMPUTED_VALUE"""),44858.958333333336)</f>
        <v>44858.95833</v>
      </c>
      <c r="H467" s="2">
        <f>IFERROR(__xludf.DUMMYFUNCTION("""COMPUTED_VALUE"""),0.043394458290143455)</f>
        <v>0.04339445829</v>
      </c>
    </row>
    <row r="468">
      <c r="A468" s="9">
        <v>44750.416666666664</v>
      </c>
      <c r="B468" s="10">
        <v>242.36</v>
      </c>
      <c r="C468" s="10">
        <v>238.96658</v>
      </c>
      <c r="D468" s="10">
        <v>0.0142003957206067</v>
      </c>
      <c r="E468" s="7">
        <f t="shared" si="1"/>
        <v>0.08497553092</v>
      </c>
      <c r="F468" s="7"/>
      <c r="G468" s="4">
        <f>IFERROR(__xludf.DUMMYFUNCTION("""COMPUTED_VALUE"""),44859.958333333336)</f>
        <v>44859.95833</v>
      </c>
      <c r="H468" s="2">
        <f>IFERROR(__xludf.DUMMYFUNCTION("""COMPUTED_VALUE"""),0.03104631235875026)</f>
        <v>0.03104631236</v>
      </c>
    </row>
    <row r="469">
      <c r="A469" s="9">
        <v>44750.458333333336</v>
      </c>
      <c r="B469" s="10">
        <v>246.15</v>
      </c>
      <c r="C469" s="10">
        <v>243.74139</v>
      </c>
      <c r="D469" s="10">
        <v>0.00988182597957618</v>
      </c>
      <c r="E469" s="7">
        <f t="shared" si="1"/>
        <v>0.08298943153</v>
      </c>
      <c r="F469" s="7"/>
      <c r="G469" s="4">
        <f>IFERROR(__xludf.DUMMYFUNCTION("""COMPUTED_VALUE"""),44860.958333333336)</f>
        <v>44860.95833</v>
      </c>
      <c r="H469" s="2">
        <f>IFERROR(__xludf.DUMMYFUNCTION("""COMPUTED_VALUE"""),0.03303262783682804)</f>
        <v>0.03303262784</v>
      </c>
    </row>
    <row r="470">
      <c r="A470" s="9">
        <v>44750.5</v>
      </c>
      <c r="B470" s="10">
        <v>250.7</v>
      </c>
      <c r="C470" s="10">
        <v>245.75826</v>
      </c>
      <c r="D470" s="10">
        <v>0.0201081339036172</v>
      </c>
      <c r="E470" s="7">
        <f t="shared" si="1"/>
        <v>0.08145814835</v>
      </c>
      <c r="F470" s="7"/>
      <c r="G470" s="4">
        <f>IFERROR(__xludf.DUMMYFUNCTION("""COMPUTED_VALUE"""),44861.958333333336)</f>
        <v>44861.95833</v>
      </c>
      <c r="H470" s="2">
        <f>IFERROR(__xludf.DUMMYFUNCTION("""COMPUTED_VALUE"""),0.11923754203778465)</f>
        <v>0.119237542</v>
      </c>
    </row>
    <row r="471">
      <c r="A471" s="9">
        <v>44750.541666666664</v>
      </c>
      <c r="B471" s="10">
        <v>255.81</v>
      </c>
      <c r="C471" s="10">
        <v>247.22538</v>
      </c>
      <c r="D471" s="10">
        <v>0.0347238620889166</v>
      </c>
      <c r="E471" s="7">
        <f t="shared" si="1"/>
        <v>0.08104742672</v>
      </c>
      <c r="F471" s="7"/>
      <c r="G471" s="4">
        <f>IFERROR(__xludf.DUMMYFUNCTION("""COMPUTED_VALUE"""),44859.958333333336)</f>
        <v>44859.95833</v>
      </c>
      <c r="H471" s="2">
        <f>IFERROR(__xludf.DUMMYFUNCTION("""COMPUTED_VALUE"""),0.04524468688086824)</f>
        <v>0.04524468688</v>
      </c>
    </row>
    <row r="472">
      <c r="A472" s="9">
        <v>44750.583333333336</v>
      </c>
      <c r="B472" s="10">
        <v>259.14</v>
      </c>
      <c r="C472" s="10">
        <v>248.2315</v>
      </c>
      <c r="D472" s="10">
        <v>0.0439448659819562</v>
      </c>
      <c r="E472" s="7">
        <f t="shared" si="1"/>
        <v>0.08099799831</v>
      </c>
      <c r="F472" s="7"/>
      <c r="G472" s="4">
        <f>IFERROR(__xludf.DUMMYFUNCTION("""COMPUTED_VALUE"""),44860.958333333336)</f>
        <v>44860.95833</v>
      </c>
      <c r="H472" s="2">
        <f>IFERROR(__xludf.DUMMYFUNCTION("""COMPUTED_VALUE"""),0.04922068511981936)</f>
        <v>0.04922068512</v>
      </c>
    </row>
    <row r="473">
      <c r="A473" s="9">
        <v>44750.625</v>
      </c>
      <c r="B473" s="10">
        <v>260.33</v>
      </c>
      <c r="C473" s="10">
        <v>248.73689</v>
      </c>
      <c r="D473" s="10">
        <v>0.0466079237382118</v>
      </c>
      <c r="E473" s="7">
        <f t="shared" si="1"/>
        <v>0.08120637804</v>
      </c>
      <c r="F473" s="7"/>
      <c r="G473" s="4">
        <f>IFERROR(__xludf.DUMMYFUNCTION("""COMPUTED_VALUE"""),44861.958333333336)</f>
        <v>44861.95833</v>
      </c>
      <c r="H473" s="2">
        <f>IFERROR(__xludf.DUMMYFUNCTION("""COMPUTED_VALUE"""),0.09324012995279306)</f>
        <v>0.09324012995</v>
      </c>
    </row>
    <row r="474">
      <c r="A474" s="9">
        <v>44750.666666666664</v>
      </c>
      <c r="B474" s="10">
        <v>259.67</v>
      </c>
      <c r="C474" s="10">
        <v>248.56071</v>
      </c>
      <c r="D474" s="10">
        <v>0.0446944732335211</v>
      </c>
      <c r="E474" s="7">
        <f t="shared" si="1"/>
        <v>0.08059738866</v>
      </c>
      <c r="F474" s="7"/>
      <c r="G474" s="4">
        <f>IFERROR(__xludf.DUMMYFUNCTION("""COMPUTED_VALUE"""),44862.958333333336)</f>
        <v>44862.95833</v>
      </c>
      <c r="H474" s="2">
        <f>IFERROR(__xludf.DUMMYFUNCTION("""COMPUTED_VALUE"""),0.03984557117364681)</f>
        <v>0.03984557117</v>
      </c>
    </row>
    <row r="475">
      <c r="A475" s="9">
        <v>44750.708333333336</v>
      </c>
      <c r="B475" s="10">
        <v>263.06</v>
      </c>
      <c r="C475" s="10">
        <v>248.81635</v>
      </c>
      <c r="D475" s="10">
        <v>0.0572456351843438</v>
      </c>
      <c r="E475" s="7">
        <f t="shared" si="1"/>
        <v>0.07956172128</v>
      </c>
      <c r="F475" s="7"/>
      <c r="G475" s="4">
        <f>IFERROR(__xludf.DUMMYFUNCTION("""COMPUTED_VALUE"""),44860.958333333336)</f>
        <v>44860.95833</v>
      </c>
      <c r="H475" s="2">
        <f>IFERROR(__xludf.DUMMYFUNCTION("""COMPUTED_VALUE"""),0.06910981324530134)</f>
        <v>0.06910981325</v>
      </c>
    </row>
    <row r="476">
      <c r="A476" s="9">
        <v>44750.75</v>
      </c>
      <c r="B476" s="10">
        <v>265.52</v>
      </c>
      <c r="C476" s="10">
        <v>249.24496</v>
      </c>
      <c r="D476" s="10">
        <v>0.0652973685004502</v>
      </c>
      <c r="E476" s="7">
        <f t="shared" si="1"/>
        <v>0.07799381148</v>
      </c>
      <c r="F476" s="7"/>
      <c r="G476" s="4">
        <f>IFERROR(__xludf.DUMMYFUNCTION("""COMPUTED_VALUE"""),44861.958333333336)</f>
        <v>44861.95833</v>
      </c>
      <c r="H476" s="2">
        <f>IFERROR(__xludf.DUMMYFUNCTION("""COMPUTED_VALUE"""),0.05872821586075838)</f>
        <v>0.05872821586</v>
      </c>
    </row>
    <row r="477">
      <c r="A477" s="9">
        <v>44750.791666666664</v>
      </c>
      <c r="B477" s="10">
        <v>263.03</v>
      </c>
      <c r="C477" s="10">
        <v>250.36942</v>
      </c>
      <c r="D477" s="10">
        <v>0.0505675972728617</v>
      </c>
      <c r="E477" s="7">
        <f t="shared" si="1"/>
        <v>0.07593599382</v>
      </c>
      <c r="F477" s="7"/>
      <c r="G477" s="4">
        <f>IFERROR(__xludf.DUMMYFUNCTION("""COMPUTED_VALUE"""),44862.958333333336)</f>
        <v>44862.95833</v>
      </c>
      <c r="H477" s="2">
        <f>IFERROR(__xludf.DUMMYFUNCTION("""COMPUTED_VALUE"""),0.030038658852953645)</f>
        <v>0.03003865885</v>
      </c>
    </row>
    <row r="478">
      <c r="A478" s="9">
        <v>44750.833333333336</v>
      </c>
      <c r="B478" s="10">
        <v>262.26</v>
      </c>
      <c r="C478" s="10">
        <v>251.47531</v>
      </c>
      <c r="D478" s="10">
        <v>0.0428856813020728</v>
      </c>
      <c r="E478" s="7">
        <f t="shared" si="1"/>
        <v>0.07439252517</v>
      </c>
      <c r="F478" s="7"/>
      <c r="G478" s="4">
        <f>IFERROR(__xludf.DUMMYFUNCTION("""COMPUTED_VALUE"""),44863.958333333336)</f>
        <v>44863.95833</v>
      </c>
      <c r="H478" s="2">
        <f>IFERROR(__xludf.DUMMYFUNCTION("""COMPUTED_VALUE"""),0.06005152183995053)</f>
        <v>0.06005152184</v>
      </c>
    </row>
    <row r="479">
      <c r="A479" s="9">
        <v>44750.875</v>
      </c>
      <c r="B479" s="10">
        <v>259.46</v>
      </c>
      <c r="C479" s="10">
        <v>252.41607</v>
      </c>
      <c r="D479" s="10">
        <v>0.0279060283285449</v>
      </c>
      <c r="E479" s="7">
        <f t="shared" si="1"/>
        <v>0.07281945136</v>
      </c>
      <c r="F479" s="7"/>
      <c r="G479" s="4">
        <f>IFERROR(__xludf.DUMMYFUNCTION("""COMPUTED_VALUE"""),44861.958333333336)</f>
        <v>44861.95833</v>
      </c>
      <c r="H479" s="2">
        <f>IFERROR(__xludf.DUMMYFUNCTION("""COMPUTED_VALUE"""),0.07788411714533998)</f>
        <v>0.07788411715</v>
      </c>
    </row>
    <row r="480">
      <c r="A480" s="9">
        <v>44750.916666666664</v>
      </c>
      <c r="B480" s="10">
        <v>256.48</v>
      </c>
      <c r="C480" s="10">
        <v>252.8219</v>
      </c>
      <c r="D480" s="10">
        <v>0.0144690788258454</v>
      </c>
      <c r="E480" s="7">
        <f t="shared" si="1"/>
        <v>0.07106217344</v>
      </c>
      <c r="F480" s="7"/>
      <c r="G480" s="4">
        <f>IFERROR(__xludf.DUMMYFUNCTION("""COMPUTED_VALUE"""),44862.958333333336)</f>
        <v>44862.95833</v>
      </c>
      <c r="H480" s="2">
        <f>IFERROR(__xludf.DUMMYFUNCTION("""COMPUTED_VALUE"""),0.029616670754543318)</f>
        <v>0.02961667075</v>
      </c>
    </row>
    <row r="481">
      <c r="A481" s="9">
        <v>44750.958333333336</v>
      </c>
      <c r="B481" s="10">
        <v>258.01</v>
      </c>
      <c r="C481" s="10">
        <v>251.48182</v>
      </c>
      <c r="D481" s="10">
        <v>0.0259588546003046</v>
      </c>
      <c r="E481" s="7">
        <f t="shared" si="1"/>
        <v>0.07022718379</v>
      </c>
      <c r="F481" s="7"/>
      <c r="G481" s="4">
        <f>IFERROR(__xludf.DUMMYFUNCTION("""COMPUTED_VALUE"""),44863.958333333336)</f>
        <v>44863.95833</v>
      </c>
      <c r="H481" s="2">
        <f>IFERROR(__xludf.DUMMYFUNCTION("""COMPUTED_VALUE"""),0.0667114639235558)</f>
        <v>0.06671146392</v>
      </c>
    </row>
    <row r="482">
      <c r="A482" s="9">
        <v>44748.0</v>
      </c>
      <c r="B482" s="10">
        <v>276.44</v>
      </c>
      <c r="C482" s="10">
        <v>258.47191</v>
      </c>
      <c r="D482" s="10">
        <v>0.069516606272612</v>
      </c>
      <c r="E482" s="7">
        <f t="shared" si="1"/>
        <v>0.06958302908</v>
      </c>
      <c r="F482" s="7"/>
      <c r="G482" s="4">
        <f>IFERROR(__xludf.DUMMYFUNCTION("""COMPUTED_VALUE"""),44864.958333333336)</f>
        <v>44864.95833</v>
      </c>
      <c r="H482" s="2">
        <f>IFERROR(__xludf.DUMMYFUNCTION("""COMPUTED_VALUE"""),0.06585576056869016)</f>
        <v>0.06585576057</v>
      </c>
    </row>
    <row r="483">
      <c r="A483" s="9">
        <v>44748.041666666664</v>
      </c>
      <c r="B483" s="10">
        <v>281.91</v>
      </c>
      <c r="C483" s="10">
        <v>254.54725</v>
      </c>
      <c r="D483" s="10">
        <v>0.107495759628124</v>
      </c>
      <c r="E483" s="7">
        <f t="shared" si="1"/>
        <v>0.06773394123</v>
      </c>
      <c r="F483" s="7"/>
      <c r="G483" s="4">
        <f>IFERROR(__xludf.DUMMYFUNCTION("""COMPUTED_VALUE"""),44862.958333333336)</f>
        <v>44862.95833</v>
      </c>
      <c r="H483" s="2">
        <f>IFERROR(__xludf.DUMMYFUNCTION("""COMPUTED_VALUE"""),0.023223933113065146)</f>
        <v>0.02322393311</v>
      </c>
    </row>
    <row r="484">
      <c r="A484" s="9">
        <v>44748.083333333336</v>
      </c>
      <c r="B484" s="10">
        <v>277.77</v>
      </c>
      <c r="C484" s="10">
        <v>248.71346</v>
      </c>
      <c r="D484" s="10">
        <v>0.116827372350495</v>
      </c>
      <c r="E484" s="7">
        <f t="shared" si="1"/>
        <v>0.06518271589</v>
      </c>
      <c r="F484" s="7"/>
      <c r="G484" s="4">
        <f>IFERROR(__xludf.DUMMYFUNCTION("""COMPUTED_VALUE"""),44863.958333333336)</f>
        <v>44863.95833</v>
      </c>
      <c r="H484" s="2">
        <f>IFERROR(__xludf.DUMMYFUNCTION("""COMPUTED_VALUE"""),0.06572515991173371)</f>
        <v>0.06572515991</v>
      </c>
    </row>
    <row r="485">
      <c r="A485" s="9">
        <v>44748.125</v>
      </c>
      <c r="B485" s="10">
        <v>269.06</v>
      </c>
      <c r="C485" s="10">
        <v>240.57205</v>
      </c>
      <c r="D485" s="10">
        <v>0.118417538529517</v>
      </c>
      <c r="E485" s="7">
        <f t="shared" si="1"/>
        <v>0.06205019501</v>
      </c>
      <c r="F485" s="7"/>
      <c r="G485" s="4">
        <f>IFERROR(__xludf.DUMMYFUNCTION("""COMPUTED_VALUE"""),44864.958333333336)</f>
        <v>44864.95833</v>
      </c>
      <c r="H485" s="2">
        <f>IFERROR(__xludf.DUMMYFUNCTION("""COMPUTED_VALUE"""),0.056419351644106254)</f>
        <v>0.05641935164</v>
      </c>
    </row>
    <row r="486">
      <c r="A486" s="9">
        <v>44748.166666666664</v>
      </c>
      <c r="B486" s="10">
        <v>261.0</v>
      </c>
      <c r="C486" s="10">
        <v>233.64579</v>
      </c>
      <c r="D486" s="10">
        <v>0.117075552698809</v>
      </c>
      <c r="E486" s="7">
        <f t="shared" si="1"/>
        <v>0.06019500592</v>
      </c>
      <c r="F486" s="7"/>
      <c r="G486" s="4">
        <f>IFERROR(__xludf.DUMMYFUNCTION("""COMPUTED_VALUE"""),44865.958333333336)</f>
        <v>44865.95833</v>
      </c>
      <c r="H486" s="2">
        <f>IFERROR(__xludf.DUMMYFUNCTION("""COMPUTED_VALUE"""),0.04718278152928926)</f>
        <v>0.04718278153</v>
      </c>
    </row>
    <row r="487">
      <c r="A487" s="9">
        <v>44748.208333333336</v>
      </c>
      <c r="B487" s="10">
        <v>253.54</v>
      </c>
      <c r="C487" s="10">
        <v>229.66723</v>
      </c>
      <c r="D487" s="10">
        <v>0.103945042573117</v>
      </c>
      <c r="E487" s="7">
        <f t="shared" si="1"/>
        <v>0.05896826034</v>
      </c>
      <c r="F487" s="7"/>
      <c r="G487" s="4">
        <f>IFERROR(__xludf.DUMMYFUNCTION("""COMPUTED_VALUE"""),44863.958333333336)</f>
        <v>44863.95833</v>
      </c>
      <c r="H487" s="2">
        <f>IFERROR(__xludf.DUMMYFUNCTION("""COMPUTED_VALUE"""),0.06542552555832074)</f>
        <v>0.06542552556</v>
      </c>
    </row>
    <row r="488">
      <c r="A488" s="9">
        <v>44748.25</v>
      </c>
      <c r="B488" s="10">
        <v>248.44</v>
      </c>
      <c r="C488" s="10">
        <v>227.28449</v>
      </c>
      <c r="D488" s="10">
        <v>0.0930794265811978</v>
      </c>
      <c r="E488" s="7">
        <f t="shared" si="1"/>
        <v>0.05814763654</v>
      </c>
      <c r="F488" s="7"/>
      <c r="G488" s="4">
        <f>IFERROR(__xludf.DUMMYFUNCTION("""COMPUTED_VALUE"""),44864.958333333336)</f>
        <v>44864.95833</v>
      </c>
      <c r="H488" s="2">
        <f>IFERROR(__xludf.DUMMYFUNCTION("""COMPUTED_VALUE"""),0.06532624349354942)</f>
        <v>0.06532624349</v>
      </c>
    </row>
    <row r="489">
      <c r="A489" s="9">
        <v>44748.291666666664</v>
      </c>
      <c r="B489" s="10">
        <v>243.57</v>
      </c>
      <c r="C489" s="10">
        <v>227.1378</v>
      </c>
      <c r="D489" s="10">
        <v>0.0723446295596769</v>
      </c>
      <c r="E489" s="7">
        <f t="shared" si="1"/>
        <v>0.05781030684</v>
      </c>
      <c r="F489" s="7"/>
      <c r="G489" s="4">
        <f>IFERROR(__xludf.DUMMYFUNCTION("""COMPUTED_VALUE"""),44865.958333333336)</f>
        <v>44865.95833</v>
      </c>
      <c r="H489" s="2">
        <f>IFERROR(__xludf.DUMMYFUNCTION("""COMPUTED_VALUE"""),0.057706976564837094)</f>
        <v>0.05770697656</v>
      </c>
    </row>
    <row r="490">
      <c r="A490" s="9">
        <v>44748.333333333336</v>
      </c>
      <c r="B490" s="10">
        <v>240.6</v>
      </c>
      <c r="C490" s="10">
        <v>228.88113</v>
      </c>
      <c r="D490" s="10">
        <v>0.0512006822056496</v>
      </c>
      <c r="E490" s="7">
        <f t="shared" si="1"/>
        <v>0.05754635712</v>
      </c>
      <c r="F490" s="7"/>
      <c r="G490" s="4">
        <f>IFERROR(__xludf.DUMMYFUNCTION("""COMPUTED_VALUE"""),44866.958333333336)</f>
        <v>44866.95833</v>
      </c>
      <c r="H490" s="2">
        <f>IFERROR(__xludf.DUMMYFUNCTION("""COMPUTED_VALUE"""),0.06675819700498556)</f>
        <v>0.066758197</v>
      </c>
    </row>
    <row r="491">
      <c r="A491" s="9">
        <v>44748.375</v>
      </c>
      <c r="B491" s="10">
        <v>243.45</v>
      </c>
      <c r="C491" s="10">
        <v>232.50276</v>
      </c>
      <c r="D491" s="10">
        <v>0.0470843442890742</v>
      </c>
      <c r="E491" s="7">
        <f t="shared" si="1"/>
        <v>0.05814494497</v>
      </c>
      <c r="F491" s="7"/>
      <c r="G491" s="4">
        <f>IFERROR(__xludf.DUMMYFUNCTION("""COMPUTED_VALUE"""),44864.958333333336)</f>
        <v>44864.95833</v>
      </c>
      <c r="H491" s="2">
        <f>IFERROR(__xludf.DUMMYFUNCTION("""COMPUTED_VALUE"""),0.03329291675888603)</f>
        <v>0.03329291676</v>
      </c>
    </row>
    <row r="492">
      <c r="A492" s="9">
        <v>44748.416666666664</v>
      </c>
      <c r="B492" s="10">
        <v>245.77</v>
      </c>
      <c r="C492" s="10">
        <v>237.69702</v>
      </c>
      <c r="D492" s="10">
        <v>0.0339633201964416</v>
      </c>
      <c r="E492" s="7">
        <f t="shared" si="1"/>
        <v>0.05896840016</v>
      </c>
      <c r="F492" s="7"/>
      <c r="G492" s="4">
        <f>IFERROR(__xludf.DUMMYFUNCTION("""COMPUTED_VALUE"""),44865.958333333336)</f>
        <v>44865.95833</v>
      </c>
      <c r="H492" s="2">
        <f>IFERROR(__xludf.DUMMYFUNCTION("""COMPUTED_VALUE"""),0.0311208413790732)</f>
        <v>0.03112084138</v>
      </c>
    </row>
    <row r="493">
      <c r="A493" s="9">
        <v>44748.458333333336</v>
      </c>
      <c r="B493" s="10">
        <v>250.03</v>
      </c>
      <c r="C493" s="10">
        <v>243.67849</v>
      </c>
      <c r="D493" s="10">
        <v>0.0260651237620521</v>
      </c>
      <c r="E493" s="7">
        <f t="shared" si="1"/>
        <v>0.05964270423</v>
      </c>
      <c r="F493" s="7"/>
      <c r="G493" s="4">
        <f>IFERROR(__xludf.DUMMYFUNCTION("""COMPUTED_VALUE"""),44866.958333333336)</f>
        <v>44866.95833</v>
      </c>
      <c r="H493" s="2">
        <f>IFERROR(__xludf.DUMMYFUNCTION("""COMPUTED_VALUE"""),0.042690091003801826)</f>
        <v>0.042690091</v>
      </c>
    </row>
    <row r="494">
      <c r="A494" s="9">
        <v>44748.5</v>
      </c>
      <c r="B494" s="10">
        <v>257.87</v>
      </c>
      <c r="C494" s="10">
        <v>247.5554</v>
      </c>
      <c r="D494" s="10">
        <v>0.0416658251041989</v>
      </c>
      <c r="E494" s="7">
        <f t="shared" si="1"/>
        <v>0.06054094137</v>
      </c>
      <c r="F494" s="7"/>
      <c r="G494" s="4">
        <f>IFERROR(__xludf.DUMMYFUNCTION("""COMPUTED_VALUE"""),44867.958333333336)</f>
        <v>44867.95833</v>
      </c>
      <c r="H494" s="2">
        <f>IFERROR(__xludf.DUMMYFUNCTION("""COMPUTED_VALUE"""),0.11887976501718513)</f>
        <v>0.118879765</v>
      </c>
    </row>
    <row r="495">
      <c r="A495" s="9">
        <v>44748.541666666664</v>
      </c>
      <c r="B495" s="10">
        <v>261.12</v>
      </c>
      <c r="C495" s="10">
        <v>250.46034</v>
      </c>
      <c r="D495" s="10">
        <v>0.0425602712189882</v>
      </c>
      <c r="E495" s="7">
        <f t="shared" si="1"/>
        <v>0.06086745841</v>
      </c>
      <c r="F495" s="7"/>
      <c r="G495" s="4">
        <f>IFERROR(__xludf.DUMMYFUNCTION("""COMPUTED_VALUE"""),44865.958333333336)</f>
        <v>44865.95833</v>
      </c>
      <c r="H495" s="2">
        <f>IFERROR(__xludf.DUMMYFUNCTION("""COMPUTED_VALUE"""),0.032797211594603366)</f>
        <v>0.03279721159</v>
      </c>
    </row>
    <row r="496">
      <c r="A496" s="9">
        <v>44748.583333333336</v>
      </c>
      <c r="B496" s="10">
        <v>261.28</v>
      </c>
      <c r="C496" s="10">
        <v>251.89275</v>
      </c>
      <c r="D496" s="10">
        <v>0.0372668526585221</v>
      </c>
      <c r="E496" s="7">
        <f t="shared" si="1"/>
        <v>0.06058920786</v>
      </c>
      <c r="F496" s="7"/>
      <c r="G496" s="4">
        <f>IFERROR(__xludf.DUMMYFUNCTION("""COMPUTED_VALUE"""),44866.958333333336)</f>
        <v>44866.95833</v>
      </c>
      <c r="H496" s="2">
        <f>IFERROR(__xludf.DUMMYFUNCTION("""COMPUTED_VALUE"""),0.04217796172040996)</f>
        <v>0.04217796172</v>
      </c>
    </row>
    <row r="497">
      <c r="A497" s="9">
        <v>44748.625</v>
      </c>
      <c r="B497" s="10">
        <v>257.76</v>
      </c>
      <c r="C497" s="10">
        <v>252.15237</v>
      </c>
      <c r="D497" s="10">
        <v>0.0222390533152633</v>
      </c>
      <c r="E497" s="7">
        <f t="shared" si="1"/>
        <v>0.05957383826</v>
      </c>
      <c r="F497" s="7"/>
      <c r="G497" s="4">
        <f>IFERROR(__xludf.DUMMYFUNCTION("""COMPUTED_VALUE"""),44867.958333333336)</f>
        <v>44867.95833</v>
      </c>
      <c r="H497" s="2">
        <f>IFERROR(__xludf.DUMMYFUNCTION("""COMPUTED_VALUE"""),0.11597557614807281)</f>
        <v>0.1159755761</v>
      </c>
    </row>
    <row r="498">
      <c r="A498" s="9">
        <v>44748.666666666664</v>
      </c>
      <c r="B498" s="10">
        <v>257.4</v>
      </c>
      <c r="C498" s="10">
        <v>251.30895</v>
      </c>
      <c r="D498" s="10">
        <v>0.0242372983532817</v>
      </c>
      <c r="E498" s="7">
        <f t="shared" si="1"/>
        <v>0.05872145597</v>
      </c>
      <c r="F498" s="7"/>
      <c r="G498" s="4">
        <f>IFERROR(__xludf.DUMMYFUNCTION("""COMPUTED_VALUE"""),44868.958333333336)</f>
        <v>44868.95833</v>
      </c>
      <c r="H498" s="2">
        <f>IFERROR(__xludf.DUMMYFUNCTION("""COMPUTED_VALUE"""),0.06527160234427927)</f>
        <v>0.06527160234</v>
      </c>
    </row>
    <row r="499">
      <c r="A499" s="9">
        <v>44748.708333333336</v>
      </c>
      <c r="B499" s="10">
        <v>254.6</v>
      </c>
      <c r="C499" s="10">
        <v>251.0667</v>
      </c>
      <c r="D499" s="10">
        <v>0.0140731526721783</v>
      </c>
      <c r="E499" s="7">
        <f t="shared" si="1"/>
        <v>0.05692260253</v>
      </c>
      <c r="F499" s="7"/>
      <c r="G499" s="4">
        <f>IFERROR(__xludf.DUMMYFUNCTION("""COMPUTED_VALUE"""),44866.958333333336)</f>
        <v>44866.95833</v>
      </c>
      <c r="H499" s="2">
        <f>IFERROR(__xludf.DUMMYFUNCTION("""COMPUTED_VALUE"""),0.05112466419140201)</f>
        <v>0.05112466419</v>
      </c>
    </row>
    <row r="500">
      <c r="A500" s="9">
        <v>44748.75</v>
      </c>
      <c r="B500" s="10">
        <v>257.82</v>
      </c>
      <c r="C500" s="10">
        <v>251.07148</v>
      </c>
      <c r="D500" s="10">
        <v>0.026878879273743</v>
      </c>
      <c r="E500" s="7">
        <f t="shared" si="1"/>
        <v>0.05532183215</v>
      </c>
      <c r="F500" s="7"/>
      <c r="G500" s="4">
        <f>IFERROR(__xludf.DUMMYFUNCTION("""COMPUTED_VALUE"""),44867.958333333336)</f>
        <v>44867.95833</v>
      </c>
      <c r="H500" s="2">
        <f>IFERROR(__xludf.DUMMYFUNCTION("""COMPUTED_VALUE"""),0.09191247500083904)</f>
        <v>0.091912475</v>
      </c>
    </row>
    <row r="501">
      <c r="A501" s="9">
        <v>44748.791666666664</v>
      </c>
      <c r="B501" s="10">
        <v>261.43</v>
      </c>
      <c r="C501" s="10">
        <v>251.99741</v>
      </c>
      <c r="D501" s="10">
        <v>0.0374312974089694</v>
      </c>
      <c r="E501" s="7">
        <f t="shared" si="1"/>
        <v>0.05477448632</v>
      </c>
      <c r="F501" s="7"/>
      <c r="G501" s="4">
        <f>IFERROR(__xludf.DUMMYFUNCTION("""COMPUTED_VALUE"""),44868.958333333336)</f>
        <v>44868.95833</v>
      </c>
      <c r="H501" s="2">
        <f>IFERROR(__xludf.DUMMYFUNCTION("""COMPUTED_VALUE"""),0.06248465961841154)</f>
        <v>0.06248465962</v>
      </c>
    </row>
    <row r="502">
      <c r="A502" s="9">
        <v>44748.833333333336</v>
      </c>
      <c r="B502" s="10">
        <v>256.75</v>
      </c>
      <c r="C502" s="10">
        <v>252.45457</v>
      </c>
      <c r="D502" s="10">
        <v>0.0170146652524452</v>
      </c>
      <c r="E502" s="7">
        <f t="shared" si="1"/>
        <v>0.05369652732</v>
      </c>
      <c r="F502" s="7"/>
      <c r="G502" s="4">
        <f>IFERROR(__xludf.DUMMYFUNCTION("""COMPUTED_VALUE"""),44869.958333333336)</f>
        <v>44869.95833</v>
      </c>
      <c r="H502" s="2">
        <f>IFERROR(__xludf.DUMMYFUNCTION("""COMPUTED_VALUE"""),0.04033911254060072)</f>
        <v>0.04033911254</v>
      </c>
    </row>
    <row r="503">
      <c r="A503" s="9">
        <v>44748.875</v>
      </c>
      <c r="B503" s="10">
        <v>254.53</v>
      </c>
      <c r="C503" s="10">
        <v>252.42817</v>
      </c>
      <c r="D503" s="10">
        <v>0.00832644787624141</v>
      </c>
      <c r="E503" s="7">
        <f t="shared" si="1"/>
        <v>0.05288071147</v>
      </c>
      <c r="F503" s="7"/>
      <c r="G503" s="4">
        <f>IFERROR(__xludf.DUMMYFUNCTION("""COMPUTED_VALUE"""),44867.958333333336)</f>
        <v>44867.95833</v>
      </c>
      <c r="H503" s="2">
        <f>IFERROR(__xludf.DUMMYFUNCTION("""COMPUTED_VALUE"""),0.05640899432756378)</f>
        <v>0.05640899433</v>
      </c>
    </row>
    <row r="504">
      <c r="A504" s="9">
        <v>44748.916666666664</v>
      </c>
      <c r="B504" s="10">
        <v>252.49</v>
      </c>
      <c r="C504" s="10">
        <v>252.62306</v>
      </c>
      <c r="D504" s="10">
        <v>5.26713594554671E-4</v>
      </c>
      <c r="E504" s="7">
        <f t="shared" si="1"/>
        <v>0.05229977958</v>
      </c>
      <c r="F504" s="7"/>
      <c r="G504" s="4">
        <f>IFERROR(__xludf.DUMMYFUNCTION("""COMPUTED_VALUE"""),44868.958333333336)</f>
        <v>44868.95833</v>
      </c>
      <c r="H504" s="2">
        <f>IFERROR(__xludf.DUMMYFUNCTION("""COMPUTED_VALUE"""),0.06330183862718052)</f>
        <v>0.06330183863</v>
      </c>
    </row>
    <row r="505">
      <c r="A505" s="9">
        <v>44748.958333333336</v>
      </c>
      <c r="B505" s="10">
        <v>259.19</v>
      </c>
      <c r="C505" s="10">
        <v>252.37856</v>
      </c>
      <c r="D505" s="10">
        <v>0.0269889803634667</v>
      </c>
      <c r="E505" s="7">
        <f t="shared" si="1"/>
        <v>0.05234270149</v>
      </c>
      <c r="F505" s="7"/>
      <c r="G505" s="4">
        <f>IFERROR(__xludf.DUMMYFUNCTION("""COMPUTED_VALUE"""),44869.958333333336)</f>
        <v>44869.95833</v>
      </c>
      <c r="H505" s="2">
        <f>IFERROR(__xludf.DUMMYFUNCTION("""COMPUTED_VALUE"""),0.03428228779144273)</f>
        <v>0.03428228779</v>
      </c>
    </row>
    <row r="506">
      <c r="A506" s="9">
        <v>44749.0</v>
      </c>
      <c r="B506" s="10">
        <v>266.54</v>
      </c>
      <c r="C506" s="10">
        <v>254.44423</v>
      </c>
      <c r="D506" s="10">
        <v>0.0475380007634679</v>
      </c>
      <c r="E506" s="7">
        <f t="shared" si="1"/>
        <v>0.05142692626</v>
      </c>
      <c r="F506" s="7"/>
      <c r="G506" s="4">
        <f>IFERROR(__xludf.DUMMYFUNCTION("""COMPUTED_VALUE"""),44870.958333333336)</f>
        <v>44870.95833</v>
      </c>
      <c r="H506" s="2">
        <f>IFERROR(__xludf.DUMMYFUNCTION("""COMPUTED_VALUE"""),0.03509264821299234)</f>
        <v>0.03509264821</v>
      </c>
    </row>
    <row r="507">
      <c r="A507" s="9">
        <v>44749.041666666664</v>
      </c>
      <c r="B507" s="10">
        <v>272.18</v>
      </c>
      <c r="C507" s="10">
        <v>249.96</v>
      </c>
      <c r="D507" s="10">
        <v>0.0888942230756921</v>
      </c>
      <c r="E507" s="7">
        <f t="shared" si="1"/>
        <v>0.05065186224</v>
      </c>
      <c r="F507" s="7"/>
      <c r="G507" s="4">
        <f>IFERROR(__xludf.DUMMYFUNCTION("""COMPUTED_VALUE"""),44868.958333333336)</f>
        <v>44868.95833</v>
      </c>
      <c r="H507" s="2">
        <f>IFERROR(__xludf.DUMMYFUNCTION("""COMPUTED_VALUE"""),0.07224598643433457)</f>
        <v>0.07224598643</v>
      </c>
    </row>
    <row r="508">
      <c r="A508" s="9">
        <v>44749.083333333336</v>
      </c>
      <c r="B508" s="10">
        <v>276.51</v>
      </c>
      <c r="C508" s="10">
        <v>244.27535</v>
      </c>
      <c r="D508" s="10">
        <v>0.131960306269134</v>
      </c>
      <c r="E508" s="7">
        <f t="shared" si="1"/>
        <v>0.05128240115</v>
      </c>
      <c r="F508" s="7"/>
      <c r="G508" s="4">
        <f>IFERROR(__xludf.DUMMYFUNCTION("""COMPUTED_VALUE"""),44869.958333333336)</f>
        <v>44869.95833</v>
      </c>
      <c r="H508" s="2">
        <f>IFERROR(__xludf.DUMMYFUNCTION("""COMPUTED_VALUE"""),0.04072132980253179)</f>
        <v>0.0407213298</v>
      </c>
    </row>
    <row r="509">
      <c r="A509" s="9">
        <v>44749.125</v>
      </c>
      <c r="B509" s="10">
        <v>271.09</v>
      </c>
      <c r="C509" s="10">
        <v>236.91943</v>
      </c>
      <c r="D509" s="10">
        <v>0.144228651909216</v>
      </c>
      <c r="E509" s="7">
        <f t="shared" si="1"/>
        <v>0.05235786421</v>
      </c>
      <c r="F509" s="7"/>
      <c r="G509" s="4">
        <f>IFERROR(__xludf.DUMMYFUNCTION("""COMPUTED_VALUE"""),44870.958333333336)</f>
        <v>44870.95833</v>
      </c>
      <c r="H509" s="2">
        <f>IFERROR(__xludf.DUMMYFUNCTION("""COMPUTED_VALUE"""),0.030693149398542535)</f>
        <v>0.0306931494</v>
      </c>
    </row>
    <row r="510">
      <c r="A510" s="9">
        <v>44749.166666666664</v>
      </c>
      <c r="B510" s="10">
        <v>264.43</v>
      </c>
      <c r="C510" s="10">
        <v>231.71635</v>
      </c>
      <c r="D510" s="10">
        <v>0.141179722535764</v>
      </c>
      <c r="E510" s="7">
        <f t="shared" si="1"/>
        <v>0.05336220462</v>
      </c>
      <c r="F510" s="7"/>
      <c r="G510" s="4">
        <f>IFERROR(__xludf.DUMMYFUNCTION("""COMPUTED_VALUE"""),44871.958333333336)</f>
        <v>44871.95833</v>
      </c>
      <c r="H510" s="2">
        <f>IFERROR(__xludf.DUMMYFUNCTION("""COMPUTED_VALUE"""),0.05317320487244114)</f>
        <v>0.05317320487</v>
      </c>
    </row>
    <row r="511">
      <c r="A511" s="9">
        <v>44749.208333333336</v>
      </c>
      <c r="B511" s="10">
        <v>254.89</v>
      </c>
      <c r="C511" s="10">
        <v>230.47059</v>
      </c>
      <c r="D511" s="10">
        <v>0.105954560189219</v>
      </c>
      <c r="E511" s="7">
        <f t="shared" si="1"/>
        <v>0.05344593452</v>
      </c>
      <c r="F511" s="7"/>
      <c r="G511" s="4">
        <f>IFERROR(__xludf.DUMMYFUNCTION("""COMPUTED_VALUE"""),44869.958333333336)</f>
        <v>44869.95833</v>
      </c>
      <c r="H511" s="2">
        <f>IFERROR(__xludf.DUMMYFUNCTION("""COMPUTED_VALUE"""),0.03221606089985366)</f>
        <v>0.0322160609</v>
      </c>
    </row>
    <row r="512">
      <c r="A512" s="9">
        <v>44749.25</v>
      </c>
      <c r="B512" s="10">
        <v>253.54</v>
      </c>
      <c r="C512" s="10">
        <v>230.94652</v>
      </c>
      <c r="D512" s="10">
        <v>0.0978299218364494</v>
      </c>
      <c r="E512" s="7">
        <f t="shared" si="1"/>
        <v>0.05364387182</v>
      </c>
      <c r="F512" s="7"/>
      <c r="G512" s="4">
        <f>IFERROR(__xludf.DUMMYFUNCTION("""COMPUTED_VALUE"""),44870.958333333336)</f>
        <v>44870.95833</v>
      </c>
      <c r="H512" s="2">
        <f>IFERROR(__xludf.DUMMYFUNCTION("""COMPUTED_VALUE"""),0.034396604618895536)</f>
        <v>0.03439660462</v>
      </c>
    </row>
    <row r="513">
      <c r="A513" s="9">
        <v>44749.291666666664</v>
      </c>
      <c r="B513" s="10">
        <v>247.81</v>
      </c>
      <c r="C513" s="10">
        <v>233.48244</v>
      </c>
      <c r="D513" s="10">
        <v>0.0613646148292779</v>
      </c>
      <c r="E513" s="7">
        <f t="shared" si="1"/>
        <v>0.05318637121</v>
      </c>
      <c r="F513" s="7"/>
      <c r="G513" s="4">
        <f>IFERROR(__xludf.DUMMYFUNCTION("""COMPUTED_VALUE"""),44871.958333333336)</f>
        <v>44871.95833</v>
      </c>
      <c r="H513" s="2">
        <f>IFERROR(__xludf.DUMMYFUNCTION("""COMPUTED_VALUE"""),0.05660773115755125)</f>
        <v>0.05660773116</v>
      </c>
    </row>
    <row r="514">
      <c r="A514" s="9">
        <v>44749.333333333336</v>
      </c>
      <c r="B514" s="10">
        <v>246.55</v>
      </c>
      <c r="C514" s="10">
        <v>236.96422</v>
      </c>
      <c r="D514" s="10">
        <v>0.0404524362369981</v>
      </c>
      <c r="E514" s="7">
        <f t="shared" si="1"/>
        <v>0.05273852762</v>
      </c>
      <c r="F514" s="7"/>
      <c r="G514" s="4">
        <f>IFERROR(__xludf.DUMMYFUNCTION("""COMPUTED_VALUE"""),44872.958333333336)</f>
        <v>44872.95833</v>
      </c>
      <c r="H514" s="2">
        <f>IFERROR(__xludf.DUMMYFUNCTION("""COMPUTED_VALUE"""),0.047595195925847524)</f>
        <v>0.04759519593</v>
      </c>
    </row>
    <row r="515">
      <c r="A515" s="9">
        <v>44749.375</v>
      </c>
      <c r="B515" s="10">
        <v>247.45</v>
      </c>
      <c r="C515" s="10">
        <v>241.03826</v>
      </c>
      <c r="D515" s="10">
        <v>0.0266005073219495</v>
      </c>
      <c r="E515" s="7">
        <f t="shared" si="1"/>
        <v>0.05188503442</v>
      </c>
      <c r="F515" s="7"/>
      <c r="G515" s="4">
        <f>IFERROR(__xludf.DUMMYFUNCTION("""COMPUTED_VALUE"""),44870.958333333336)</f>
        <v>44870.95833</v>
      </c>
      <c r="H515" s="2">
        <f>IFERROR(__xludf.DUMMYFUNCTION("""COMPUTED_VALUE"""),0.027733016312071465)</f>
        <v>0.02773301631</v>
      </c>
    </row>
    <row r="516">
      <c r="A516" s="9">
        <v>44749.416666666664</v>
      </c>
      <c r="B516" s="10">
        <v>254.04</v>
      </c>
      <c r="C516" s="10">
        <v>245.1047</v>
      </c>
      <c r="D516" s="10">
        <v>0.036455033298015</v>
      </c>
      <c r="E516" s="7">
        <f t="shared" si="1"/>
        <v>0.0519888558</v>
      </c>
      <c r="F516" s="7"/>
      <c r="G516" s="4">
        <f>IFERROR(__xludf.DUMMYFUNCTION("""COMPUTED_VALUE"""),44871.958333333336)</f>
        <v>44871.95833</v>
      </c>
      <c r="H516" s="2">
        <f>IFERROR(__xludf.DUMMYFUNCTION("""COMPUTED_VALUE"""),0.052283867438128316)</f>
        <v>0.05228386744</v>
      </c>
    </row>
    <row r="517">
      <c r="A517" s="9">
        <v>44749.458333333336</v>
      </c>
      <c r="B517" s="10">
        <v>261.19</v>
      </c>
      <c r="C517" s="10">
        <v>249.14378</v>
      </c>
      <c r="D517" s="10">
        <v>0.0483504745733568</v>
      </c>
      <c r="E517" s="7">
        <f t="shared" si="1"/>
        <v>0.05291741208</v>
      </c>
      <c r="F517" s="7"/>
      <c r="G517" s="4">
        <f>IFERROR(__xludf.DUMMYFUNCTION("""COMPUTED_VALUE"""),44872.958333333336)</f>
        <v>44872.95833</v>
      </c>
      <c r="H517" s="2">
        <f>IFERROR(__xludf.DUMMYFUNCTION("""COMPUTED_VALUE"""),0.04706088268173011)</f>
        <v>0.04706088268</v>
      </c>
    </row>
    <row r="518">
      <c r="A518" s="9">
        <v>44749.5</v>
      </c>
      <c r="B518" s="10">
        <v>263.15</v>
      </c>
      <c r="C518" s="10">
        <v>251.13933</v>
      </c>
      <c r="D518" s="10">
        <v>0.0478247274132648</v>
      </c>
      <c r="E518" s="7">
        <f t="shared" si="1"/>
        <v>0.05317403301</v>
      </c>
      <c r="F518" s="7"/>
      <c r="G518" s="4">
        <f>IFERROR(__xludf.DUMMYFUNCTION("""COMPUTED_VALUE"""),44873.958333333336)</f>
        <v>44873.95833</v>
      </c>
      <c r="H518" s="2">
        <f>IFERROR(__xludf.DUMMYFUNCTION("""COMPUTED_VALUE"""),0.10149959576540239)</f>
        <v>0.1014995958</v>
      </c>
    </row>
    <row r="519">
      <c r="A519" s="9">
        <v>44749.541666666664</v>
      </c>
      <c r="B519" s="10">
        <v>261.76</v>
      </c>
      <c r="C519" s="10">
        <v>252.76124</v>
      </c>
      <c r="D519" s="10">
        <v>0.0356018193295776</v>
      </c>
      <c r="E519" s="7">
        <f t="shared" si="1"/>
        <v>0.05288409751</v>
      </c>
      <c r="F519" s="7"/>
      <c r="G519" s="4">
        <f>IFERROR(__xludf.DUMMYFUNCTION("""COMPUTED_VALUE"""),44871.958333333336)</f>
        <v>44871.95833</v>
      </c>
      <c r="H519" s="2">
        <f>IFERROR(__xludf.DUMMYFUNCTION("""COMPUTED_VALUE"""),0.04355367975928497)</f>
        <v>0.04355367976</v>
      </c>
    </row>
    <row r="520">
      <c r="A520" s="9">
        <v>44749.583333333336</v>
      </c>
      <c r="B520" s="10">
        <v>262.67</v>
      </c>
      <c r="C520" s="10">
        <v>253.44013</v>
      </c>
      <c r="D520" s="10">
        <v>0.0364183446402115</v>
      </c>
      <c r="E520" s="7">
        <f t="shared" si="1"/>
        <v>0.05284874301</v>
      </c>
      <c r="F520" s="7"/>
      <c r="G520" s="4">
        <f>IFERROR(__xludf.DUMMYFUNCTION("""COMPUTED_VALUE"""),44872.958333333336)</f>
        <v>44872.95833</v>
      </c>
      <c r="H520" s="2">
        <f>IFERROR(__xludf.DUMMYFUNCTION("""COMPUTED_VALUE"""),0.04596993097664682)</f>
        <v>0.04596993098</v>
      </c>
    </row>
    <row r="521">
      <c r="A521" s="9">
        <v>44749.625</v>
      </c>
      <c r="B521" s="10">
        <v>261.57</v>
      </c>
      <c r="C521" s="10">
        <v>253.16419</v>
      </c>
      <c r="D521" s="10">
        <v>0.033202997627745</v>
      </c>
      <c r="E521" s="7">
        <f t="shared" si="1"/>
        <v>0.05330557403</v>
      </c>
      <c r="F521" s="7"/>
      <c r="G521" s="4">
        <f>IFERROR(__xludf.DUMMYFUNCTION("""COMPUTED_VALUE"""),44873.958333333336)</f>
        <v>44873.95833</v>
      </c>
      <c r="H521" s="2">
        <f>IFERROR(__xludf.DUMMYFUNCTION("""COMPUTED_VALUE"""),0.09826359210727585)</f>
        <v>0.09826359211</v>
      </c>
    </row>
    <row r="522">
      <c r="A522" s="9">
        <v>44749.666666666664</v>
      </c>
      <c r="B522" s="10">
        <v>264.97</v>
      </c>
      <c r="C522" s="10">
        <v>252.03828</v>
      </c>
      <c r="D522" s="10">
        <v>0.0513085551924891</v>
      </c>
      <c r="E522" s="7">
        <f t="shared" si="1"/>
        <v>0.05443354306</v>
      </c>
      <c r="F522" s="7"/>
      <c r="G522" s="4">
        <f>IFERROR(__xludf.DUMMYFUNCTION("""COMPUTED_VALUE"""),44874.958333333336)</f>
        <v>44874.95833</v>
      </c>
      <c r="H522" s="2">
        <f>IFERROR(__xludf.DUMMYFUNCTION("""COMPUTED_VALUE"""),0.03384113137346527)</f>
        <v>0.03384113137</v>
      </c>
    </row>
    <row r="523">
      <c r="A523" s="9">
        <v>44749.708333333336</v>
      </c>
      <c r="B523" s="10">
        <v>269.99</v>
      </c>
      <c r="C523" s="10">
        <v>251.38207</v>
      </c>
      <c r="D523" s="10">
        <v>0.0740225028777908</v>
      </c>
      <c r="E523" s="7">
        <f t="shared" si="1"/>
        <v>0.05693143265</v>
      </c>
      <c r="F523" s="7"/>
      <c r="G523" s="4">
        <f>IFERROR(__xludf.DUMMYFUNCTION("""COMPUTED_VALUE"""),44872.958333333336)</f>
        <v>44872.95833</v>
      </c>
      <c r="H523" s="2">
        <f>IFERROR(__xludf.DUMMYFUNCTION("""COMPUTED_VALUE"""),0.05681422472203002)</f>
        <v>0.05681422472</v>
      </c>
    </row>
    <row r="524">
      <c r="A524" s="9">
        <v>44749.75</v>
      </c>
      <c r="B524" s="10">
        <v>274.82</v>
      </c>
      <c r="C524" s="10">
        <v>251.02805</v>
      </c>
      <c r="D524" s="10">
        <v>0.0947780536876256</v>
      </c>
      <c r="E524" s="7">
        <f t="shared" si="1"/>
        <v>0.05976056492</v>
      </c>
      <c r="F524" s="7"/>
      <c r="G524" s="4">
        <f>IFERROR(__xludf.DUMMYFUNCTION("""COMPUTED_VALUE"""),44873.958333333336)</f>
        <v>44873.95833</v>
      </c>
      <c r="H524" s="2">
        <f>IFERROR(__xludf.DUMMYFUNCTION("""COMPUTED_VALUE"""),0.08932767015978586)</f>
        <v>0.08932767016</v>
      </c>
    </row>
    <row r="525">
      <c r="A525" s="9">
        <v>44749.791666666664</v>
      </c>
      <c r="B525" s="10">
        <v>275.02</v>
      </c>
      <c r="C525" s="10">
        <v>251.8334</v>
      </c>
      <c r="D525" s="10">
        <v>0.0920711867448875</v>
      </c>
      <c r="E525" s="7">
        <f t="shared" si="1"/>
        <v>0.06203722698</v>
      </c>
      <c r="F525" s="7"/>
      <c r="G525" s="4">
        <f>IFERROR(__xludf.DUMMYFUNCTION("""COMPUTED_VALUE"""),44874.958333333336)</f>
        <v>44874.95833</v>
      </c>
      <c r="H525" s="2">
        <f>IFERROR(__xludf.DUMMYFUNCTION("""COMPUTED_VALUE"""),0.039589237500316725)</f>
        <v>0.0395892375</v>
      </c>
    </row>
    <row r="526">
      <c r="A526" s="9">
        <v>44749.833333333336</v>
      </c>
      <c r="B526" s="10">
        <v>270.97</v>
      </c>
      <c r="C526" s="10">
        <v>252.57408</v>
      </c>
      <c r="D526" s="10">
        <v>0.072833760297177</v>
      </c>
      <c r="E526" s="7">
        <f t="shared" si="1"/>
        <v>0.0643630226</v>
      </c>
      <c r="F526" s="7"/>
      <c r="G526" s="4">
        <f>IFERROR(__xludf.DUMMYFUNCTION("""COMPUTED_VALUE"""),44875.958333333336)</f>
        <v>44875.95833</v>
      </c>
      <c r="H526" s="2">
        <f>IFERROR(__xludf.DUMMYFUNCTION("""COMPUTED_VALUE"""),0.04609445104648294)</f>
        <v>0.04609445105</v>
      </c>
    </row>
    <row r="527">
      <c r="A527" s="9">
        <v>44749.875</v>
      </c>
      <c r="B527" s="10">
        <v>268.03</v>
      </c>
      <c r="C527" s="10">
        <v>252.95893</v>
      </c>
      <c r="D527" s="10">
        <v>0.0595791182386799</v>
      </c>
      <c r="E527" s="7">
        <f t="shared" si="1"/>
        <v>0.06649855054</v>
      </c>
      <c r="F527" s="7"/>
      <c r="G527" s="4">
        <f>IFERROR(__xludf.DUMMYFUNCTION("""COMPUTED_VALUE"""),44873.958333333336)</f>
        <v>44873.95833</v>
      </c>
      <c r="H527" s="2">
        <f>IFERROR(__xludf.DUMMYFUNCTION("""COMPUTED_VALUE"""),0.07378092734722437)</f>
        <v>0.07378092735</v>
      </c>
    </row>
    <row r="528">
      <c r="A528" s="9">
        <v>44749.916666666664</v>
      </c>
      <c r="B528" s="10">
        <v>265.96</v>
      </c>
      <c r="C528" s="10">
        <v>253.14716</v>
      </c>
      <c r="D528" s="10">
        <v>0.0506141961063279</v>
      </c>
      <c r="E528" s="7">
        <f t="shared" si="1"/>
        <v>0.06858552897</v>
      </c>
      <c r="F528" s="7"/>
      <c r="G528" s="4">
        <f>IFERROR(__xludf.DUMMYFUNCTION("""COMPUTED_VALUE"""),44874.958333333336)</f>
        <v>44874.95833</v>
      </c>
      <c r="H528" s="2">
        <f>IFERROR(__xludf.DUMMYFUNCTION("""COMPUTED_VALUE"""),0.055065213585895306)</f>
        <v>0.05506521359</v>
      </c>
    </row>
    <row r="529">
      <c r="A529" s="9">
        <v>44749.958333333336</v>
      </c>
      <c r="B529" s="10">
        <v>262.61</v>
      </c>
      <c r="C529" s="10">
        <v>252.65881</v>
      </c>
      <c r="D529" s="10">
        <v>0.0393858816955562</v>
      </c>
      <c r="E529" s="7">
        <f t="shared" si="1"/>
        <v>0.06910206653</v>
      </c>
      <c r="F529" s="7"/>
      <c r="G529" s="4">
        <f>IFERROR(__xludf.DUMMYFUNCTION("""COMPUTED_VALUE"""),44875.958333333336)</f>
        <v>44875.95833</v>
      </c>
      <c r="H529" s="2">
        <f>IFERROR(__xludf.DUMMYFUNCTION("""COMPUTED_VALUE"""),0.04585133580858586)</f>
        <v>0.04585133581</v>
      </c>
    </row>
    <row r="530">
      <c r="A530" s="9">
        <v>44750.0</v>
      </c>
      <c r="B530" s="10">
        <v>274.48</v>
      </c>
      <c r="C530" s="10">
        <v>252.10188</v>
      </c>
      <c r="D530" s="10">
        <v>0.0887661765949544</v>
      </c>
      <c r="E530" s="7">
        <f t="shared" si="1"/>
        <v>0.07081990719</v>
      </c>
      <c r="F530" s="7"/>
      <c r="G530" s="4">
        <f>IFERROR(__xludf.DUMMYFUNCTION("""COMPUTED_VALUE"""),44876.958333333336)</f>
        <v>44876.95833</v>
      </c>
      <c r="H530" s="2">
        <f>IFERROR(__xludf.DUMMYFUNCTION("""COMPUTED_VALUE"""),0.0414382484236183)</f>
        <v>0.04143824842</v>
      </c>
    </row>
    <row r="531">
      <c r="A531" s="9">
        <v>44750.041666666664</v>
      </c>
      <c r="B531" s="10">
        <v>283.25</v>
      </c>
      <c r="C531" s="10">
        <v>246.2006</v>
      </c>
      <c r="D531" s="10">
        <v>0.15048460483037</v>
      </c>
      <c r="E531" s="7">
        <f t="shared" si="1"/>
        <v>0.07338617309</v>
      </c>
      <c r="F531" s="7"/>
      <c r="G531" s="4">
        <f>IFERROR(__xludf.DUMMYFUNCTION("""COMPUTED_VALUE"""),44874.958333333336)</f>
        <v>44874.95833</v>
      </c>
      <c r="H531" s="2">
        <f>IFERROR(__xludf.DUMMYFUNCTION("""COMPUTED_VALUE"""),0.04947516520163928)</f>
        <v>0.0494751652</v>
      </c>
    </row>
    <row r="532">
      <c r="A532" s="9">
        <v>44750.083333333336</v>
      </c>
      <c r="B532" s="10">
        <v>279.76</v>
      </c>
      <c r="C532" s="10">
        <v>239.01157</v>
      </c>
      <c r="D532" s="10">
        <v>0.170487269716691</v>
      </c>
      <c r="E532" s="7">
        <f t="shared" si="1"/>
        <v>0.07499146324</v>
      </c>
      <c r="F532" s="7"/>
      <c r="G532" s="4">
        <f>IFERROR(__xludf.DUMMYFUNCTION("""COMPUTED_VALUE"""),44875.958333333336)</f>
        <v>44875.95833</v>
      </c>
      <c r="H532" s="2">
        <f>IFERROR(__xludf.DUMMYFUNCTION("""COMPUTED_VALUE"""),0.04318159065045132)</f>
        <v>0.04318159065</v>
      </c>
    </row>
    <row r="533">
      <c r="A533" s="9">
        <v>44750.125</v>
      </c>
      <c r="B533" s="10">
        <v>272.06</v>
      </c>
      <c r="C533" s="10">
        <v>230.52053</v>
      </c>
      <c r="D533" s="10">
        <v>0.180198570600197</v>
      </c>
      <c r="E533" s="7">
        <f t="shared" si="1"/>
        <v>0.07649020985</v>
      </c>
      <c r="F533" s="7"/>
      <c r="G533" s="4">
        <f>IFERROR(__xludf.DUMMYFUNCTION("""COMPUTED_VALUE"""),44876.958333333336)</f>
        <v>44876.95833</v>
      </c>
      <c r="H533" s="2">
        <f>IFERROR(__xludf.DUMMYFUNCTION("""COMPUTED_VALUE"""),0.04882572647196389)</f>
        <v>0.04882572647</v>
      </c>
    </row>
    <row r="534">
      <c r="A534" s="9">
        <v>44750.166666666664</v>
      </c>
      <c r="B534" s="10">
        <v>256.74</v>
      </c>
      <c r="C534" s="10">
        <v>224.4169</v>
      </c>
      <c r="D534" s="10">
        <v>0.144031487824669</v>
      </c>
      <c r="E534" s="7">
        <f t="shared" si="1"/>
        <v>0.0766090334</v>
      </c>
      <c r="F534" s="7"/>
      <c r="G534" s="4">
        <f>IFERROR(__xludf.DUMMYFUNCTION("""COMPUTED_VALUE"""),44877.958333333336)</f>
        <v>44877.95833</v>
      </c>
      <c r="H534" s="2">
        <f>IFERROR(__xludf.DUMMYFUNCTION("""COMPUTED_VALUE"""),0.07798041517107725)</f>
        <v>0.07798041517</v>
      </c>
    </row>
    <row r="535">
      <c r="A535" s="9">
        <v>44750.208333333336</v>
      </c>
      <c r="B535" s="10">
        <v>248.16</v>
      </c>
      <c r="C535" s="10">
        <v>222.76578</v>
      </c>
      <c r="D535" s="10">
        <v>0.113995156706743</v>
      </c>
      <c r="E535" s="7">
        <f t="shared" si="1"/>
        <v>0.07694405826</v>
      </c>
      <c r="F535" s="7"/>
      <c r="G535" s="4">
        <f>IFERROR(__xludf.DUMMYFUNCTION("""COMPUTED_VALUE"""),44875.958333333336)</f>
        <v>44875.95833</v>
      </c>
      <c r="H535" s="2">
        <f>IFERROR(__xludf.DUMMYFUNCTION("""COMPUTED_VALUE"""),0.04025495993707317)</f>
        <v>0.04025495994</v>
      </c>
    </row>
    <row r="536">
      <c r="A536" s="9">
        <v>44750.25</v>
      </c>
      <c r="B536" s="10">
        <v>244.23</v>
      </c>
      <c r="C536" s="10">
        <v>223.33289</v>
      </c>
      <c r="D536" s="10">
        <v>0.093569334995844</v>
      </c>
      <c r="E536" s="7">
        <f t="shared" si="1"/>
        <v>0.07676653381</v>
      </c>
      <c r="F536" s="7"/>
      <c r="G536" s="4">
        <f>IFERROR(__xludf.DUMMYFUNCTION("""COMPUTED_VALUE"""),44876.958333333336)</f>
        <v>44876.95833</v>
      </c>
      <c r="H536" s="2">
        <f>IFERROR(__xludf.DUMMYFUNCTION("""COMPUTED_VALUE"""),0.03499468039293708)</f>
        <v>0.03499468039</v>
      </c>
    </row>
    <row r="537">
      <c r="A537" s="9">
        <v>44750.291666666664</v>
      </c>
      <c r="B537" s="10">
        <v>240.98</v>
      </c>
      <c r="C537" s="10">
        <v>226.47023</v>
      </c>
      <c r="D537" s="10">
        <v>0.0640692156315644</v>
      </c>
      <c r="E537" s="7">
        <f t="shared" si="1"/>
        <v>0.07687922551</v>
      </c>
      <c r="F537" s="7"/>
      <c r="G537" s="4">
        <f>IFERROR(__xludf.DUMMYFUNCTION("""COMPUTED_VALUE"""),44877.958333333336)</f>
        <v>44877.95833</v>
      </c>
      <c r="H537" s="2">
        <f>IFERROR(__xludf.DUMMYFUNCTION("""COMPUTED_VALUE"""),0.08423904260990583)</f>
        <v>0.08423904261</v>
      </c>
    </row>
    <row r="538">
      <c r="A538" s="9">
        <v>44750.333333333336</v>
      </c>
      <c r="B538" s="10">
        <v>241.04</v>
      </c>
      <c r="C538" s="10">
        <v>230.70859</v>
      </c>
      <c r="D538" s="10">
        <v>0.0447812107906342</v>
      </c>
      <c r="E538" s="7">
        <f t="shared" si="1"/>
        <v>0.07705959111</v>
      </c>
      <c r="F538" s="7"/>
      <c r="G538" s="4">
        <f>IFERROR(__xludf.DUMMYFUNCTION("""COMPUTED_VALUE"""),44878.958333333336)</f>
        <v>44878.95833</v>
      </c>
      <c r="H538" s="2">
        <f>IFERROR(__xludf.DUMMYFUNCTION("""COMPUTED_VALUE"""),0.04832872028940435)</f>
        <v>0.04832872029</v>
      </c>
    </row>
    <row r="539">
      <c r="A539" s="9">
        <v>44750.375</v>
      </c>
      <c r="B539" s="10">
        <v>241.32</v>
      </c>
      <c r="C539" s="10">
        <v>235.67736</v>
      </c>
      <c r="D539" s="10">
        <v>0.0239422233853943</v>
      </c>
      <c r="E539" s="7">
        <f t="shared" si="1"/>
        <v>0.07694882928</v>
      </c>
      <c r="F539" s="7"/>
      <c r="G539" s="4">
        <f>IFERROR(__xludf.DUMMYFUNCTION("""COMPUTED_VALUE"""),44876.958333333336)</f>
        <v>44876.95833</v>
      </c>
      <c r="H539" s="2">
        <f>IFERROR(__xludf.DUMMYFUNCTION("""COMPUTED_VALUE"""),0.03938282983196614)</f>
        <v>0.03938282983</v>
      </c>
    </row>
    <row r="540">
      <c r="A540" s="9">
        <v>44750.416666666664</v>
      </c>
      <c r="B540" s="10">
        <v>242.36</v>
      </c>
      <c r="C540" s="10">
        <v>240.29939</v>
      </c>
      <c r="D540" s="10">
        <v>0.00857517782296503</v>
      </c>
      <c r="E540" s="7">
        <f t="shared" si="1"/>
        <v>0.07578716864</v>
      </c>
      <c r="F540" s="7"/>
      <c r="G540" s="4">
        <f>IFERROR(__xludf.DUMMYFUNCTION("""COMPUTED_VALUE"""),44877.958333333336)</f>
        <v>44877.95833</v>
      </c>
      <c r="H540" s="2">
        <f>IFERROR(__xludf.DUMMYFUNCTION("""COMPUTED_VALUE"""),0.08044518082974976)</f>
        <v>0.08044518083</v>
      </c>
    </row>
    <row r="541">
      <c r="A541" s="9">
        <v>44750.458333333336</v>
      </c>
      <c r="B541" s="10">
        <v>246.15</v>
      </c>
      <c r="C541" s="10">
        <v>244.65782</v>
      </c>
      <c r="D541" s="10">
        <v>0.00609904886751635</v>
      </c>
      <c r="E541" s="7">
        <f t="shared" si="1"/>
        <v>0.07402669257</v>
      </c>
      <c r="F541" s="7"/>
      <c r="G541" s="4">
        <f>IFERROR(__xludf.DUMMYFUNCTION("""COMPUTED_VALUE"""),44878.958333333336)</f>
        <v>44878.95833</v>
      </c>
      <c r="H541" s="2">
        <f>IFERROR(__xludf.DUMMYFUNCTION("""COMPUTED_VALUE"""),0.0483696543763196)</f>
        <v>0.04836965438</v>
      </c>
    </row>
    <row r="542">
      <c r="A542" s="9">
        <v>44750.5</v>
      </c>
      <c r="B542" s="10">
        <v>250.7</v>
      </c>
      <c r="C542" s="10">
        <v>246.67315</v>
      </c>
      <c r="D542" s="10">
        <v>0.016324638494299</v>
      </c>
      <c r="E542" s="7">
        <f t="shared" si="1"/>
        <v>0.07271418886</v>
      </c>
      <c r="F542" s="7"/>
      <c r="G542" s="4">
        <f>IFERROR(__xludf.DUMMYFUNCTION("""COMPUTED_VALUE"""),44879.958333333336)</f>
        <v>44879.95833</v>
      </c>
      <c r="H542" s="2">
        <f>IFERROR(__xludf.DUMMYFUNCTION("""COMPUTED_VALUE"""),0.10339866167017914)</f>
        <v>0.1033986617</v>
      </c>
    </row>
    <row r="543">
      <c r="A543" s="9">
        <v>44750.541666666664</v>
      </c>
      <c r="B543" s="10">
        <v>255.81</v>
      </c>
      <c r="C543" s="10">
        <v>248.19859</v>
      </c>
      <c r="D543" s="10">
        <v>0.0306666125702003</v>
      </c>
      <c r="E543" s="7">
        <f t="shared" si="1"/>
        <v>0.07250855525</v>
      </c>
      <c r="F543" s="7"/>
      <c r="G543" s="4">
        <f>IFERROR(__xludf.DUMMYFUNCTION("""COMPUTED_VALUE"""),44877.958333333336)</f>
        <v>44877.95833</v>
      </c>
      <c r="H543" s="2">
        <f>IFERROR(__xludf.DUMMYFUNCTION("""COMPUTED_VALUE"""),0.07033225528225746)</f>
        <v>0.07033225528</v>
      </c>
    </row>
    <row r="544">
      <c r="A544" s="9">
        <v>44750.583333333336</v>
      </c>
      <c r="B544" s="10">
        <v>259.14</v>
      </c>
      <c r="C544" s="10">
        <v>249.04483</v>
      </c>
      <c r="D544" s="10">
        <v>0.0405355533780805</v>
      </c>
      <c r="E544" s="7">
        <f t="shared" si="1"/>
        <v>0.07268010561</v>
      </c>
      <c r="F544" s="7"/>
      <c r="G544" s="4">
        <f>IFERROR(__xludf.DUMMYFUNCTION("""COMPUTED_VALUE"""),44878.958333333336)</f>
        <v>44878.95833</v>
      </c>
      <c r="H544" s="2">
        <f>IFERROR(__xludf.DUMMYFUNCTION("""COMPUTED_VALUE"""),0.052475261501860965)</f>
        <v>0.0524752615</v>
      </c>
    </row>
    <row r="545">
      <c r="A545" s="9">
        <v>44750.625</v>
      </c>
      <c r="B545" s="10">
        <v>260.33</v>
      </c>
      <c r="C545" s="10">
        <v>249.20783</v>
      </c>
      <c r="D545" s="10">
        <v>0.0446300985005165</v>
      </c>
      <c r="E545" s="7">
        <f t="shared" si="1"/>
        <v>0.07315623481</v>
      </c>
      <c r="F545" s="7"/>
      <c r="G545" s="4">
        <f>IFERROR(__xludf.DUMMYFUNCTION("""COMPUTED_VALUE"""),44879.958333333336)</f>
        <v>44879.95833</v>
      </c>
      <c r="H545" s="2">
        <f>IFERROR(__xludf.DUMMYFUNCTION("""COMPUTED_VALUE"""),0.09172526046093453)</f>
        <v>0.09172526046</v>
      </c>
    </row>
    <row r="546">
      <c r="A546" s="9">
        <v>44750.666666666664</v>
      </c>
      <c r="B546" s="10">
        <v>259.67</v>
      </c>
      <c r="C546" s="10">
        <v>248.67617</v>
      </c>
      <c r="D546" s="10">
        <v>0.0442094230420228</v>
      </c>
      <c r="E546" s="7">
        <f t="shared" si="1"/>
        <v>0.07286043764</v>
      </c>
      <c r="F546" s="7"/>
      <c r="G546" s="4">
        <f>IFERROR(__xludf.DUMMYFUNCTION("""COMPUTED_VALUE"""),44880.958333333336)</f>
        <v>44880.95833</v>
      </c>
      <c r="H546" s="2">
        <f>IFERROR(__xludf.DUMMYFUNCTION("""COMPUTED_VALUE"""),0.04675738162907689)</f>
        <v>0.04675738163</v>
      </c>
    </row>
    <row r="547">
      <c r="A547" s="9">
        <v>44750.708333333336</v>
      </c>
      <c r="B547" s="10">
        <v>263.06</v>
      </c>
      <c r="C547" s="10">
        <v>248.58746</v>
      </c>
      <c r="D547" s="10">
        <v>0.0582191072711391</v>
      </c>
      <c r="E547" s="7">
        <f t="shared" si="1"/>
        <v>0.07220196282</v>
      </c>
      <c r="F547" s="7"/>
      <c r="G547" s="4">
        <f>IFERROR(__xludf.DUMMYFUNCTION("""COMPUTED_VALUE"""),44878.958333333336)</f>
        <v>44878.95833</v>
      </c>
      <c r="H547" s="2">
        <f>IFERROR(__xludf.DUMMYFUNCTION("""COMPUTED_VALUE"""),0.04792876549269809)</f>
        <v>0.04792876549</v>
      </c>
    </row>
    <row r="548">
      <c r="A548" s="9">
        <v>44750.75</v>
      </c>
      <c r="B548" s="10">
        <v>265.52</v>
      </c>
      <c r="C548" s="10">
        <v>248.72752</v>
      </c>
      <c r="D548" s="10">
        <v>0.0675135586122516</v>
      </c>
      <c r="E548" s="7">
        <f t="shared" si="1"/>
        <v>0.0710659422</v>
      </c>
      <c r="F548" s="7"/>
      <c r="G548" s="4">
        <f>IFERROR(__xludf.DUMMYFUNCTION("""COMPUTED_VALUE"""),44879.958333333336)</f>
        <v>44879.95833</v>
      </c>
      <c r="H548" s="2">
        <f>IFERROR(__xludf.DUMMYFUNCTION("""COMPUTED_VALUE"""),0.07057514514711503)</f>
        <v>0.07057514515</v>
      </c>
    </row>
    <row r="549">
      <c r="A549" s="9">
        <v>44750.791666666664</v>
      </c>
      <c r="B549" s="10">
        <v>263.03</v>
      </c>
      <c r="C549" s="10">
        <v>249.78333</v>
      </c>
      <c r="D549" s="10">
        <v>0.0530326423304548</v>
      </c>
      <c r="E549" s="7">
        <f t="shared" si="1"/>
        <v>0.06943933618</v>
      </c>
      <c r="F549" s="7"/>
      <c r="G549" s="4">
        <f>IFERROR(__xludf.DUMMYFUNCTION("""COMPUTED_VALUE"""),44880.958333333336)</f>
        <v>44880.95833</v>
      </c>
      <c r="H549" s="2">
        <f>IFERROR(__xludf.DUMMYFUNCTION("""COMPUTED_VALUE"""),0.05432448833160763)</f>
        <v>0.05432448833</v>
      </c>
    </row>
    <row r="550">
      <c r="A550" s="9">
        <v>44750.833333333336</v>
      </c>
      <c r="B550" s="10">
        <v>262.26</v>
      </c>
      <c r="C550" s="10">
        <v>250.82597</v>
      </c>
      <c r="D550" s="10">
        <v>0.0455855109421085</v>
      </c>
      <c r="E550" s="7">
        <f t="shared" si="1"/>
        <v>0.06830399246</v>
      </c>
      <c r="F550" s="7"/>
      <c r="G550" s="4">
        <f>IFERROR(__xludf.DUMMYFUNCTION("""COMPUTED_VALUE"""),44881.958333333336)</f>
        <v>44881.95833</v>
      </c>
      <c r="H550" s="2">
        <f>IFERROR(__xludf.DUMMYFUNCTION("""COMPUTED_VALUE"""),0.04053954664347491)</f>
        <v>0.04053954664</v>
      </c>
    </row>
    <row r="551">
      <c r="A551" s="9">
        <v>44750.875</v>
      </c>
      <c r="B551" s="10">
        <v>259.46</v>
      </c>
      <c r="C551" s="10">
        <v>251.62512</v>
      </c>
      <c r="D551" s="10">
        <v>0.0311371138143917</v>
      </c>
      <c r="E551" s="7">
        <f t="shared" si="1"/>
        <v>0.06711890894</v>
      </c>
      <c r="F551" s="7"/>
      <c r="G551" s="4">
        <f>IFERROR(__xludf.DUMMYFUNCTION("""COMPUTED_VALUE"""),44879.958333333336)</f>
        <v>44879.95833</v>
      </c>
      <c r="H551" s="2">
        <f>IFERROR(__xludf.DUMMYFUNCTION("""COMPUTED_VALUE"""),0.0680248563682388)</f>
        <v>0.06802485637</v>
      </c>
    </row>
    <row r="552">
      <c r="A552" s="9">
        <v>44750.916666666664</v>
      </c>
      <c r="B552" s="10">
        <v>256.48</v>
      </c>
      <c r="C552" s="10">
        <v>251.96053</v>
      </c>
      <c r="D552" s="10">
        <v>0.0179372142136707</v>
      </c>
      <c r="E552" s="7">
        <f t="shared" si="1"/>
        <v>0.06575736803</v>
      </c>
      <c r="F552" s="7"/>
      <c r="G552" s="4">
        <f>IFERROR(__xludf.DUMMYFUNCTION("""COMPUTED_VALUE"""),44880.958333333336)</f>
        <v>44880.95833</v>
      </c>
      <c r="H552" s="2">
        <f>IFERROR(__xludf.DUMMYFUNCTION("""COMPUTED_VALUE"""),0.05038736331985778)</f>
        <v>0.05038736332</v>
      </c>
    </row>
    <row r="553">
      <c r="A553" s="9">
        <v>44750.958333333336</v>
      </c>
      <c r="B553" s="10">
        <v>258.01</v>
      </c>
      <c r="C553" s="10">
        <v>251.00896</v>
      </c>
      <c r="D553" s="10">
        <v>0.0278915939893141</v>
      </c>
      <c r="E553" s="7">
        <f t="shared" si="1"/>
        <v>0.06527843937</v>
      </c>
      <c r="F553" s="7"/>
      <c r="G553" s="4">
        <f>IFERROR(__xludf.DUMMYFUNCTION("""COMPUTED_VALUE"""),44881.958333333336)</f>
        <v>44881.95833</v>
      </c>
      <c r="H553" s="2">
        <f>IFERROR(__xludf.DUMMYFUNCTION("""COMPUTED_VALUE"""),0.04017433986858389)</f>
        <v>0.04017433987</v>
      </c>
    </row>
    <row r="554">
      <c r="A554" s="9">
        <v>44751.0</v>
      </c>
      <c r="B554" s="10">
        <v>264.28</v>
      </c>
      <c r="C554" s="10">
        <v>250.16144</v>
      </c>
      <c r="D554" s="10">
        <v>0.0564377947296752</v>
      </c>
      <c r="E554" s="7">
        <f t="shared" si="1"/>
        <v>0.06393142346</v>
      </c>
      <c r="F554" s="7"/>
      <c r="G554" s="4">
        <f>IFERROR(__xludf.DUMMYFUNCTION("""COMPUTED_VALUE"""),44882.958333333336)</f>
        <v>44882.95833</v>
      </c>
      <c r="H554" s="2">
        <f>IFERROR(__xludf.DUMMYFUNCTION("""COMPUTED_VALUE"""),0.03715566715476614)</f>
        <v>0.03715566715</v>
      </c>
    </row>
    <row r="555">
      <c r="A555" s="9">
        <v>44751.041666666664</v>
      </c>
      <c r="B555" s="10">
        <v>275.5</v>
      </c>
      <c r="C555" s="10">
        <v>246.02891</v>
      </c>
      <c r="D555" s="10">
        <v>0.119787101442671</v>
      </c>
      <c r="E555" s="7">
        <f t="shared" si="1"/>
        <v>0.06265236082</v>
      </c>
      <c r="F555" s="7"/>
      <c r="G555" s="4">
        <f>IFERROR(__xludf.DUMMYFUNCTION("""COMPUTED_VALUE"""),44880.958333333336)</f>
        <v>44880.95833</v>
      </c>
      <c r="H555" s="2">
        <f>IFERROR(__xludf.DUMMYFUNCTION("""COMPUTED_VALUE"""),0.04577124174186512)</f>
        <v>0.04577124174</v>
      </c>
    </row>
    <row r="556">
      <c r="A556" s="9">
        <v>44751.083333333336</v>
      </c>
      <c r="B556" s="10">
        <v>272.38</v>
      </c>
      <c r="C556" s="10">
        <v>240.45462</v>
      </c>
      <c r="D556" s="10">
        <v>0.132770915360245</v>
      </c>
      <c r="E556" s="7">
        <f t="shared" si="1"/>
        <v>0.06108084605</v>
      </c>
      <c r="F556" s="7"/>
      <c r="G556" s="4">
        <f>IFERROR(__xludf.DUMMYFUNCTION("""COMPUTED_VALUE"""),44881.958333333336)</f>
        <v>44881.95833</v>
      </c>
      <c r="H556" s="2">
        <f>IFERROR(__xludf.DUMMYFUNCTION("""COMPUTED_VALUE"""),0.047218785193933015)</f>
        <v>0.04721878519</v>
      </c>
    </row>
    <row r="557">
      <c r="A557" s="9">
        <v>44751.125</v>
      </c>
      <c r="B557" s="10">
        <v>265.84</v>
      </c>
      <c r="C557" s="10">
        <v>233.24018</v>
      </c>
      <c r="D557" s="10">
        <v>0.139769314189347</v>
      </c>
      <c r="E557" s="7">
        <f t="shared" si="1"/>
        <v>0.0593962937</v>
      </c>
      <c r="F557" s="7"/>
      <c r="G557" s="4">
        <f>IFERROR(__xludf.DUMMYFUNCTION("""COMPUTED_VALUE"""),44882.958333333336)</f>
        <v>44882.95833</v>
      </c>
      <c r="H557" s="2">
        <f>IFERROR(__xludf.DUMMYFUNCTION("""COMPUTED_VALUE"""),0.05156682224772217)</f>
        <v>0.05156682225</v>
      </c>
    </row>
    <row r="558">
      <c r="A558" s="9">
        <v>44751.166666666664</v>
      </c>
      <c r="B558" s="10">
        <v>258.82</v>
      </c>
      <c r="C558" s="10">
        <v>227.53507</v>
      </c>
      <c r="D558" s="10">
        <v>0.137494980444113</v>
      </c>
      <c r="E558" s="7">
        <f t="shared" si="1"/>
        <v>0.05912393923</v>
      </c>
      <c r="F558" s="7"/>
      <c r="G558" s="4">
        <f>IFERROR(__xludf.DUMMYFUNCTION("""COMPUTED_VALUE"""),44883.958333333336)</f>
        <v>44883.95833</v>
      </c>
      <c r="H558" s="2">
        <f>IFERROR(__xludf.DUMMYFUNCTION("""COMPUTED_VALUE"""),0.07252546187927647)</f>
        <v>0.07252546188</v>
      </c>
    </row>
    <row r="559">
      <c r="A559" s="9">
        <v>44751.208333333336</v>
      </c>
      <c r="B559" s="10">
        <v>247.69</v>
      </c>
      <c r="C559" s="10">
        <v>225.28217</v>
      </c>
      <c r="D559" s="10">
        <v>0.0994656168306617</v>
      </c>
      <c r="E559" s="7">
        <f t="shared" si="1"/>
        <v>0.05851854174</v>
      </c>
      <c r="F559" s="7"/>
      <c r="G559" s="4">
        <f>IFERROR(__xludf.DUMMYFUNCTION("""COMPUTED_VALUE"""),44881.958333333336)</f>
        <v>44881.95833</v>
      </c>
      <c r="H559" s="2">
        <f>IFERROR(__xludf.DUMMYFUNCTION("""COMPUTED_VALUE"""),0.040753075087585675)</f>
        <v>0.04075307509</v>
      </c>
    </row>
    <row r="560">
      <c r="A560" s="9">
        <v>44751.25</v>
      </c>
      <c r="B560" s="10">
        <v>241.87</v>
      </c>
      <c r="C560" s="10">
        <v>224.75443</v>
      </c>
      <c r="D560" s="10">
        <v>0.0761523143281313</v>
      </c>
      <c r="E560" s="7">
        <f t="shared" si="1"/>
        <v>0.05779283254</v>
      </c>
      <c r="F560" s="7"/>
      <c r="G560" s="4">
        <f>IFERROR(__xludf.DUMMYFUNCTION("""COMPUTED_VALUE"""),44882.958333333336)</f>
        <v>44882.95833</v>
      </c>
      <c r="H560" s="2">
        <f>IFERROR(__xludf.DUMMYFUNCTION("""COMPUTED_VALUE"""),0.02978485386612717)</f>
        <v>0.02978485387</v>
      </c>
    </row>
    <row r="561">
      <c r="A561" s="9">
        <v>44751.291666666664</v>
      </c>
      <c r="B561" s="10">
        <v>236.83</v>
      </c>
      <c r="C561" s="10">
        <v>226.22578</v>
      </c>
      <c r="D561" s="10">
        <v>0.0468744985651061</v>
      </c>
      <c r="E561" s="7">
        <f t="shared" si="1"/>
        <v>0.057076386</v>
      </c>
      <c r="F561" s="7"/>
      <c r="G561" s="4">
        <f>IFERROR(__xludf.DUMMYFUNCTION("""COMPUTED_VALUE"""),44883.958333333336)</f>
        <v>44883.95833</v>
      </c>
      <c r="H561" s="2">
        <f>IFERROR(__xludf.DUMMYFUNCTION("""COMPUTED_VALUE"""),0.034178852305021414)</f>
        <v>0.03417885231</v>
      </c>
    </row>
    <row r="562">
      <c r="A562" s="9">
        <v>44751.333333333336</v>
      </c>
      <c r="B562" s="10">
        <v>239.48</v>
      </c>
      <c r="C562" s="10">
        <v>228.86494</v>
      </c>
      <c r="D562" s="10">
        <v>0.046381328656106</v>
      </c>
      <c r="E562" s="7">
        <f t="shared" si="1"/>
        <v>0.05714305757</v>
      </c>
      <c r="F562" s="7"/>
      <c r="G562" s="4">
        <f>IFERROR(__xludf.DUMMYFUNCTION("""COMPUTED_VALUE"""),44884.958333333336)</f>
        <v>44884.95833</v>
      </c>
      <c r="H562" s="2">
        <f>IFERROR(__xludf.DUMMYFUNCTION("""COMPUTED_VALUE"""),0.07571949383728714)</f>
        <v>0.07571949384</v>
      </c>
    </row>
    <row r="563">
      <c r="A563" s="9">
        <v>44751.375</v>
      </c>
      <c r="B563" s="10">
        <v>237.76</v>
      </c>
      <c r="C563" s="10">
        <v>232.72322</v>
      </c>
      <c r="D563" s="10">
        <v>0.0216427909514142</v>
      </c>
      <c r="E563" s="7">
        <f t="shared" si="1"/>
        <v>0.05704724789</v>
      </c>
      <c r="F563" s="7"/>
      <c r="G563" s="4">
        <f>IFERROR(__xludf.DUMMYFUNCTION("""COMPUTED_VALUE"""),44882.958333333336)</f>
        <v>44882.95833</v>
      </c>
      <c r="H563" s="2">
        <f>IFERROR(__xludf.DUMMYFUNCTION("""COMPUTED_VALUE"""),0.02343347567686599)</f>
        <v>0.02343347568</v>
      </c>
    </row>
    <row r="564">
      <c r="A564" s="9">
        <v>44751.416666666664</v>
      </c>
      <c r="B564" s="10">
        <v>238.44</v>
      </c>
      <c r="C564" s="10">
        <v>236.83938</v>
      </c>
      <c r="D564" s="10">
        <v>0.00675825109827593</v>
      </c>
      <c r="E564" s="7">
        <f t="shared" si="1"/>
        <v>0.05697154261</v>
      </c>
      <c r="F564" s="7"/>
      <c r="G564" s="4">
        <f>IFERROR(__xludf.DUMMYFUNCTION("""COMPUTED_VALUE"""),44883.958333333336)</f>
        <v>44883.95833</v>
      </c>
      <c r="H564" s="2">
        <f>IFERROR(__xludf.DUMMYFUNCTION("""COMPUTED_VALUE"""),0.046662999270870475)</f>
        <v>0.04666299927</v>
      </c>
    </row>
    <row r="565">
      <c r="A565" s="9">
        <v>44751.458333333336</v>
      </c>
      <c r="B565" s="10">
        <v>242.88</v>
      </c>
      <c r="C565" s="10">
        <v>241.33521</v>
      </c>
      <c r="D565" s="10">
        <v>0.00640101376007258</v>
      </c>
      <c r="E565" s="7">
        <f t="shared" si="1"/>
        <v>0.05698412448</v>
      </c>
      <c r="F565" s="7"/>
      <c r="G565" s="4">
        <f>IFERROR(__xludf.DUMMYFUNCTION("""COMPUTED_VALUE"""),44884.958333333336)</f>
        <v>44884.95833</v>
      </c>
      <c r="H565" s="2">
        <f>IFERROR(__xludf.DUMMYFUNCTION("""COMPUTED_VALUE"""),0.08494950983513905)</f>
        <v>0.08494950984</v>
      </c>
    </row>
    <row r="566">
      <c r="A566" s="9">
        <v>44751.5</v>
      </c>
      <c r="B566" s="10">
        <v>246.14</v>
      </c>
      <c r="C566" s="10">
        <v>243.9943</v>
      </c>
      <c r="D566" s="10">
        <v>0.00879405789397529</v>
      </c>
      <c r="E566" s="7">
        <f t="shared" si="1"/>
        <v>0.05667035029</v>
      </c>
      <c r="F566" s="7"/>
      <c r="G566" s="4">
        <f>IFERROR(__xludf.DUMMYFUNCTION("""COMPUTED_VALUE"""),44885.958333333336)</f>
        <v>44885.95833</v>
      </c>
      <c r="H566" s="2">
        <f>IFERROR(__xludf.DUMMYFUNCTION("""COMPUTED_VALUE"""),0.10160166149960183)</f>
        <v>0.1016016615</v>
      </c>
    </row>
    <row r="567">
      <c r="A567" s="9">
        <v>44751.541666666664</v>
      </c>
      <c r="B567" s="10">
        <v>241.64</v>
      </c>
      <c r="C567" s="10">
        <v>245.90808</v>
      </c>
      <c r="D567" s="10">
        <v>0.0173564040677314</v>
      </c>
      <c r="E567" s="7">
        <f t="shared" si="1"/>
        <v>0.05611575827</v>
      </c>
      <c r="F567" s="7"/>
      <c r="G567" s="4">
        <f>IFERROR(__xludf.DUMMYFUNCTION("""COMPUTED_VALUE"""),44883.958333333336)</f>
        <v>44883.95833</v>
      </c>
      <c r="H567" s="2">
        <f>IFERROR(__xludf.DUMMYFUNCTION("""COMPUTED_VALUE"""),0.061827895395012995)</f>
        <v>0.0618278954</v>
      </c>
    </row>
    <row r="568">
      <c r="A568" s="9">
        <v>44751.583333333336</v>
      </c>
      <c r="B568" s="10">
        <v>238.25</v>
      </c>
      <c r="C568" s="10">
        <v>246.7757</v>
      </c>
      <c r="D568" s="10">
        <v>0.0345483773321279</v>
      </c>
      <c r="E568" s="7">
        <f t="shared" si="1"/>
        <v>0.0558662926</v>
      </c>
      <c r="F568" s="7"/>
      <c r="G568" s="4">
        <f>IFERROR(__xludf.DUMMYFUNCTION("""COMPUTED_VALUE"""),44884.958333333336)</f>
        <v>44884.95833</v>
      </c>
      <c r="H568" s="2">
        <f>IFERROR(__xludf.DUMMYFUNCTION("""COMPUTED_VALUE"""),0.09410357176968447)</f>
        <v>0.09410357177</v>
      </c>
    </row>
    <row r="569">
      <c r="A569" s="9">
        <v>44751.625</v>
      </c>
      <c r="B569" s="10">
        <v>239.04</v>
      </c>
      <c r="C569" s="10">
        <v>246.78569</v>
      </c>
      <c r="D569" s="10">
        <v>0.0313863012073349</v>
      </c>
      <c r="E569" s="7">
        <f t="shared" si="1"/>
        <v>0.05531446771</v>
      </c>
      <c r="F569" s="7"/>
      <c r="G569" s="4">
        <f>IFERROR(__xludf.DUMMYFUNCTION("""COMPUTED_VALUE"""),44885.958333333336)</f>
        <v>44885.95833</v>
      </c>
      <c r="H569" s="2">
        <f>IFERROR(__xludf.DUMMYFUNCTION("""COMPUTED_VALUE"""),0.10356959782172463)</f>
        <v>0.1035695978</v>
      </c>
    </row>
    <row r="570">
      <c r="A570" s="9">
        <v>44751.666666666664</v>
      </c>
      <c r="B570" s="10">
        <v>242.36</v>
      </c>
      <c r="C570" s="10">
        <v>246.12021</v>
      </c>
      <c r="D570" s="10">
        <v>0.0152779408078677</v>
      </c>
      <c r="E570" s="7">
        <f t="shared" si="1"/>
        <v>0.05410898928</v>
      </c>
      <c r="F570" s="7"/>
      <c r="G570" s="4">
        <f>IFERROR(__xludf.DUMMYFUNCTION("""COMPUTED_VALUE"""),44886.958333333336)</f>
        <v>44886.95833</v>
      </c>
      <c r="H570" s="2">
        <f>IFERROR(__xludf.DUMMYFUNCTION("""COMPUTED_VALUE"""),0.07317535762480015)</f>
        <v>0.07317535762</v>
      </c>
    </row>
    <row r="571">
      <c r="A571" s="9">
        <v>44751.708333333336</v>
      </c>
      <c r="B571" s="10">
        <v>244.92</v>
      </c>
      <c r="C571" s="10">
        <v>245.84734</v>
      </c>
      <c r="D571" s="10">
        <v>0.00377201559309128</v>
      </c>
      <c r="E571" s="7">
        <f t="shared" si="1"/>
        <v>0.05184036047</v>
      </c>
      <c r="F571" s="7"/>
      <c r="G571" s="4">
        <f>IFERROR(__xludf.DUMMYFUNCTION("""COMPUTED_VALUE"""),44884.958333333336)</f>
        <v>44884.95833</v>
      </c>
      <c r="H571" s="2">
        <f>IFERROR(__xludf.DUMMYFUNCTION("""COMPUTED_VALUE"""),0.06645948102845699)</f>
        <v>0.06645948103</v>
      </c>
    </row>
    <row r="572">
      <c r="A572" s="9">
        <v>44751.75</v>
      </c>
      <c r="B572" s="10">
        <v>245.52</v>
      </c>
      <c r="C572" s="10">
        <v>245.7552</v>
      </c>
      <c r="D572" s="10">
        <v>9.57049942381654E-4</v>
      </c>
      <c r="E572" s="7">
        <f t="shared" si="1"/>
        <v>0.0490671726</v>
      </c>
      <c r="F572" s="7"/>
      <c r="G572" s="4">
        <f>IFERROR(__xludf.DUMMYFUNCTION("""COMPUTED_VALUE"""),44885.958333333336)</f>
        <v>44885.95833</v>
      </c>
      <c r="H572" s="2">
        <f>IFERROR(__xludf.DUMMYFUNCTION("""COMPUTED_VALUE"""),0.09606966911637226)</f>
        <v>0.09606966912</v>
      </c>
    </row>
    <row r="573">
      <c r="A573" s="9">
        <v>44751.791666666664</v>
      </c>
      <c r="B573" s="10">
        <v>241.88</v>
      </c>
      <c r="C573" s="10">
        <v>246.69957</v>
      </c>
      <c r="D573" s="10">
        <v>0.0195361913277757</v>
      </c>
      <c r="E573" s="7">
        <f t="shared" si="1"/>
        <v>0.04767148715</v>
      </c>
      <c r="F573" s="7"/>
      <c r="G573" s="4">
        <f>IFERROR(__xludf.DUMMYFUNCTION("""COMPUTED_VALUE"""),44886.958333333336)</f>
        <v>44886.95833</v>
      </c>
      <c r="H573" s="2">
        <f>IFERROR(__xludf.DUMMYFUNCTION("""COMPUTED_VALUE"""),0.05564629601360438)</f>
        <v>0.05564629601</v>
      </c>
    </row>
    <row r="574">
      <c r="A574" s="9">
        <v>44751.833333333336</v>
      </c>
      <c r="B574" s="10">
        <v>253.11</v>
      </c>
      <c r="C574" s="10">
        <v>247.46033</v>
      </c>
      <c r="D574" s="10">
        <v>0.0228306088495073</v>
      </c>
      <c r="E574" s="7">
        <f t="shared" si="1"/>
        <v>0.04672336622</v>
      </c>
      <c r="F574" s="7"/>
      <c r="G574" s="4">
        <f>IFERROR(__xludf.DUMMYFUNCTION("""COMPUTED_VALUE"""),44887.958333333336)</f>
        <v>44887.95833</v>
      </c>
      <c r="H574" s="2">
        <f>IFERROR(__xludf.DUMMYFUNCTION("""COMPUTED_VALUE"""),0.055936752472899816)</f>
        <v>0.05593675247</v>
      </c>
    </row>
    <row r="575">
      <c r="A575" s="9">
        <v>44751.875</v>
      </c>
      <c r="B575" s="10">
        <v>257.81</v>
      </c>
      <c r="C575" s="10">
        <v>247.92541</v>
      </c>
      <c r="D575" s="10">
        <v>0.0398692090496089</v>
      </c>
      <c r="E575" s="7">
        <f t="shared" si="1"/>
        <v>0.04708720353</v>
      </c>
      <c r="F575" s="7"/>
      <c r="G575" s="4">
        <f>IFERROR(__xludf.DUMMYFUNCTION("""COMPUTED_VALUE"""),44885.958333333336)</f>
        <v>44885.95833</v>
      </c>
      <c r="H575" s="2">
        <f>IFERROR(__xludf.DUMMYFUNCTION("""COMPUTED_VALUE"""),0.0914516473539831)</f>
        <v>0.09145164735</v>
      </c>
    </row>
    <row r="576">
      <c r="A576" s="9">
        <v>44751.916666666664</v>
      </c>
      <c r="B576" s="10">
        <v>252.42</v>
      </c>
      <c r="C576" s="10">
        <v>248.16278</v>
      </c>
      <c r="D576" s="10">
        <v>0.0171549496665051</v>
      </c>
      <c r="E576" s="7">
        <f t="shared" si="1"/>
        <v>0.04705460917</v>
      </c>
      <c r="F576" s="7"/>
      <c r="G576" s="4">
        <f>IFERROR(__xludf.DUMMYFUNCTION("""COMPUTED_VALUE"""),44886.958333333336)</f>
        <v>44886.95833</v>
      </c>
      <c r="H576" s="2">
        <f>IFERROR(__xludf.DUMMYFUNCTION("""COMPUTED_VALUE"""),0.050763790885283266)</f>
        <v>0.05076379089</v>
      </c>
    </row>
    <row r="577">
      <c r="A577" s="9">
        <v>44751.958333333336</v>
      </c>
      <c r="B577" s="10">
        <v>249.58</v>
      </c>
      <c r="C577" s="10">
        <v>247.82635</v>
      </c>
      <c r="D577" s="10">
        <v>0.00707612406832454</v>
      </c>
      <c r="E577" s="7">
        <f t="shared" si="1"/>
        <v>0.04618729792</v>
      </c>
      <c r="F577" s="7"/>
      <c r="G577" s="4">
        <f>IFERROR(__xludf.DUMMYFUNCTION("""COMPUTED_VALUE"""),44887.958333333336)</f>
        <v>44887.95833</v>
      </c>
      <c r="H577" s="2">
        <f>IFERROR(__xludf.DUMMYFUNCTION("""COMPUTED_VALUE"""),0.05481547339477933)</f>
        <v>0.05481547339</v>
      </c>
    </row>
    <row r="578">
      <c r="A578" s="9">
        <v>44749.0</v>
      </c>
      <c r="B578" s="10">
        <v>266.54</v>
      </c>
      <c r="C578" s="10">
        <v>257.92661</v>
      </c>
      <c r="D578" s="10">
        <v>0.0333947319355689</v>
      </c>
      <c r="E578" s="7">
        <f t="shared" si="1"/>
        <v>0.04522717031</v>
      </c>
      <c r="F578" s="7"/>
      <c r="G578" s="4">
        <f>IFERROR(__xludf.DUMMYFUNCTION("""COMPUTED_VALUE"""),44888.958333333336)</f>
        <v>44888.95833</v>
      </c>
      <c r="H578" s="2">
        <f>IFERROR(__xludf.DUMMYFUNCTION("""COMPUTED_VALUE"""),0.05676763061509144)</f>
        <v>0.05676763062</v>
      </c>
    </row>
    <row r="579">
      <c r="A579" s="9">
        <v>44749.041666666664</v>
      </c>
      <c r="B579" s="10">
        <v>272.18</v>
      </c>
      <c r="C579" s="10">
        <v>255.84327</v>
      </c>
      <c r="D579" s="10">
        <v>0.063854444949832</v>
      </c>
      <c r="E579" s="7">
        <f t="shared" si="1"/>
        <v>0.04289664295</v>
      </c>
      <c r="F579" s="7"/>
      <c r="G579" s="4">
        <f>IFERROR(__xludf.DUMMYFUNCTION("""COMPUTED_VALUE"""),44886.958333333336)</f>
        <v>44886.95833</v>
      </c>
      <c r="H579" s="2">
        <f>IFERROR(__xludf.DUMMYFUNCTION("""COMPUTED_VALUE"""),0.07910516133203059)</f>
        <v>0.07910516133</v>
      </c>
    </row>
    <row r="580">
      <c r="A580" s="9">
        <v>44749.083333333336</v>
      </c>
      <c r="B580" s="10">
        <v>276.51</v>
      </c>
      <c r="C580" s="10">
        <v>252.74054</v>
      </c>
      <c r="D580" s="10">
        <v>0.0940468830208243</v>
      </c>
      <c r="E580" s="7">
        <f t="shared" si="1"/>
        <v>0.04128314161</v>
      </c>
      <c r="F580" s="7"/>
      <c r="G580" s="4">
        <f>IFERROR(__xludf.DUMMYFUNCTION("""COMPUTED_VALUE"""),44887.958333333336)</f>
        <v>44887.95833</v>
      </c>
      <c r="H580" s="2">
        <f>IFERROR(__xludf.DUMMYFUNCTION("""COMPUTED_VALUE"""),0.06651969388513286)</f>
        <v>0.06651969389</v>
      </c>
    </row>
    <row r="581">
      <c r="A581" s="9">
        <v>44749.125</v>
      </c>
      <c r="B581" s="10">
        <v>271.09</v>
      </c>
      <c r="C581" s="10">
        <v>247.51647</v>
      </c>
      <c r="D581" s="10">
        <v>0.095240248052988</v>
      </c>
      <c r="E581" s="7">
        <f t="shared" si="1"/>
        <v>0.03942776385</v>
      </c>
      <c r="F581" s="7"/>
      <c r="G581" s="4">
        <f>IFERROR(__xludf.DUMMYFUNCTION("""COMPUTED_VALUE"""),44888.958333333336)</f>
        <v>44888.95833</v>
      </c>
      <c r="H581" s="2">
        <f>IFERROR(__xludf.DUMMYFUNCTION("""COMPUTED_VALUE"""),0.05743519861807995)</f>
        <v>0.05743519862</v>
      </c>
    </row>
    <row r="582">
      <c r="A582" s="9">
        <v>44749.166666666664</v>
      </c>
      <c r="B582" s="10">
        <v>264.43</v>
      </c>
      <c r="C582" s="10">
        <v>243.64198</v>
      </c>
      <c r="D582" s="10">
        <v>0.0853219958235441</v>
      </c>
      <c r="E582" s="7">
        <f t="shared" si="1"/>
        <v>0.03725388949</v>
      </c>
      <c r="F582" s="7"/>
      <c r="G582" s="4">
        <f>IFERROR(__xludf.DUMMYFUNCTION("""COMPUTED_VALUE"""),44889.958333333336)</f>
        <v>44889.95833</v>
      </c>
      <c r="H582" s="2">
        <f>IFERROR(__xludf.DUMMYFUNCTION("""COMPUTED_VALUE"""),0.03394554716312229)</f>
        <v>0.03394554716</v>
      </c>
    </row>
    <row r="583">
      <c r="A583" s="9">
        <v>44749.208333333336</v>
      </c>
      <c r="B583" s="10">
        <v>254.89</v>
      </c>
      <c r="C583" s="10">
        <v>242.54121</v>
      </c>
      <c r="D583" s="10">
        <v>0.0509141930973296</v>
      </c>
      <c r="E583" s="7">
        <f t="shared" si="1"/>
        <v>0.0352309135</v>
      </c>
      <c r="F583" s="7"/>
      <c r="G583" s="4">
        <f>IFERROR(__xludf.DUMMYFUNCTION("""COMPUTED_VALUE"""),44887.958333333336)</f>
        <v>44887.95833</v>
      </c>
      <c r="H583" s="2">
        <f>IFERROR(__xludf.DUMMYFUNCTION("""COMPUTED_VALUE"""),0.037110025264762675)</f>
        <v>0.03711002526</v>
      </c>
    </row>
    <row r="584">
      <c r="A584" s="9">
        <v>44749.25</v>
      </c>
      <c r="B584" s="10">
        <v>253.54</v>
      </c>
      <c r="C584" s="10">
        <v>242.07419</v>
      </c>
      <c r="D584" s="10">
        <v>0.0473648595085663</v>
      </c>
      <c r="E584" s="7">
        <f t="shared" si="1"/>
        <v>0.03403143622</v>
      </c>
      <c r="F584" s="7"/>
      <c r="G584" s="4">
        <f>IFERROR(__xludf.DUMMYFUNCTION("""COMPUTED_VALUE"""),44888.958333333336)</f>
        <v>44888.95833</v>
      </c>
      <c r="H584" s="2">
        <f>IFERROR(__xludf.DUMMYFUNCTION("""COMPUTED_VALUE"""),0.047877973519004524)</f>
        <v>0.04787797352</v>
      </c>
    </row>
    <row r="585">
      <c r="A585" s="9">
        <v>44749.291666666664</v>
      </c>
      <c r="B585" s="10">
        <v>247.81</v>
      </c>
      <c r="C585" s="10">
        <v>242.71497</v>
      </c>
      <c r="D585" s="10">
        <v>0.0209918242784942</v>
      </c>
      <c r="E585" s="7">
        <f t="shared" si="1"/>
        <v>0.03295299146</v>
      </c>
      <c r="F585" s="7"/>
      <c r="G585" s="4">
        <f>IFERROR(__xludf.DUMMYFUNCTION("""COMPUTED_VALUE"""),44889.958333333336)</f>
        <v>44889.95833</v>
      </c>
      <c r="H585" s="2">
        <f>IFERROR(__xludf.DUMMYFUNCTION("""COMPUTED_VALUE"""),0.03368376876309001)</f>
        <v>0.03368376876</v>
      </c>
    </row>
    <row r="586">
      <c r="A586" s="9">
        <v>44749.333333333336</v>
      </c>
      <c r="B586" s="10">
        <v>246.55</v>
      </c>
      <c r="C586" s="10">
        <v>244.28572</v>
      </c>
      <c r="D586" s="10">
        <v>0.00926898223932211</v>
      </c>
      <c r="E586" s="7">
        <f t="shared" si="1"/>
        <v>0.03140664369</v>
      </c>
      <c r="F586" s="7"/>
      <c r="G586" s="4">
        <f>IFERROR(__xludf.DUMMYFUNCTION("""COMPUTED_VALUE"""),44890.958333333336)</f>
        <v>44890.95833</v>
      </c>
      <c r="H586" s="2">
        <f>IFERROR(__xludf.DUMMYFUNCTION("""COMPUTED_VALUE"""),0.055779309050510956)</f>
        <v>0.05577930905</v>
      </c>
    </row>
    <row r="587">
      <c r="A587" s="9">
        <v>44749.375</v>
      </c>
      <c r="B587" s="10">
        <v>247.45</v>
      </c>
      <c r="C587" s="10">
        <v>246.73041</v>
      </c>
      <c r="D587" s="10">
        <v>0.00291650307718445</v>
      </c>
      <c r="E587" s="7">
        <f t="shared" si="1"/>
        <v>0.03062638169</v>
      </c>
      <c r="F587" s="7"/>
      <c r="G587" s="4">
        <f>IFERROR(__xludf.DUMMYFUNCTION("""COMPUTED_VALUE"""),44888.958333333336)</f>
        <v>44888.95833</v>
      </c>
      <c r="H587" s="2">
        <f>IFERROR(__xludf.DUMMYFUNCTION("""COMPUTED_VALUE"""),0.06082637407133542)</f>
        <v>0.06082637407</v>
      </c>
    </row>
    <row r="588">
      <c r="A588" s="9">
        <v>44749.416666666664</v>
      </c>
      <c r="B588" s="10">
        <v>254.04</v>
      </c>
      <c r="C588" s="10">
        <v>249.76728</v>
      </c>
      <c r="D588" s="10">
        <v>0.0171068043820631</v>
      </c>
      <c r="E588" s="7">
        <f t="shared" si="1"/>
        <v>0.03105757141</v>
      </c>
      <c r="F588" s="7"/>
      <c r="G588" s="4">
        <f>IFERROR(__xludf.DUMMYFUNCTION("""COMPUTED_VALUE"""),44889.958333333336)</f>
        <v>44889.95833</v>
      </c>
      <c r="H588" s="2">
        <f>IFERROR(__xludf.DUMMYFUNCTION("""COMPUTED_VALUE"""),0.04234215466637418)</f>
        <v>0.04234215467</v>
      </c>
    </row>
    <row r="589">
      <c r="A589" s="9">
        <v>44749.458333333336</v>
      </c>
      <c r="B589" s="10">
        <v>261.19</v>
      </c>
      <c r="C589" s="10">
        <v>253.37301</v>
      </c>
      <c r="D589" s="10">
        <v>0.0308517075279644</v>
      </c>
      <c r="E589" s="7">
        <f t="shared" si="1"/>
        <v>0.03207635032</v>
      </c>
      <c r="F589" s="7"/>
      <c r="G589" s="4">
        <f>IFERROR(__xludf.DUMMYFUNCTION("""COMPUTED_VALUE"""),44890.958333333336)</f>
        <v>44890.95833</v>
      </c>
      <c r="H589" s="2">
        <f>IFERROR(__xludf.DUMMYFUNCTION("""COMPUTED_VALUE"""),0.06825513923761932)</f>
        <v>0.06825513924</v>
      </c>
    </row>
    <row r="590">
      <c r="A590" s="9">
        <v>44749.5</v>
      </c>
      <c r="B590" s="10">
        <v>263.15</v>
      </c>
      <c r="C590" s="10">
        <v>255.40632</v>
      </c>
      <c r="D590" s="10">
        <v>0.0303190617992537</v>
      </c>
      <c r="E590" s="7">
        <f t="shared" si="1"/>
        <v>0.03297322548</v>
      </c>
      <c r="F590" s="7"/>
      <c r="G590" s="4">
        <f>IFERROR(__xludf.DUMMYFUNCTION("""COMPUTED_VALUE"""),44891.958333333336)</f>
        <v>44891.95833</v>
      </c>
      <c r="H590" s="2">
        <f>IFERROR(__xludf.DUMMYFUNCTION("""COMPUTED_VALUE"""),0.08866597718394087)</f>
        <v>0.08866597718</v>
      </c>
    </row>
    <row r="591">
      <c r="A591" s="9">
        <v>44749.541666666664</v>
      </c>
      <c r="B591" s="10">
        <v>261.76</v>
      </c>
      <c r="C591" s="10">
        <v>257.15498</v>
      </c>
      <c r="D591" s="10">
        <v>0.0179075668688196</v>
      </c>
      <c r="E591" s="7">
        <f t="shared" si="1"/>
        <v>0.0329961906</v>
      </c>
      <c r="F591" s="7"/>
      <c r="G591" s="4">
        <f>IFERROR(__xludf.DUMMYFUNCTION("""COMPUTED_VALUE"""),44889.958333333336)</f>
        <v>44889.95833</v>
      </c>
      <c r="H591" s="2">
        <f>IFERROR(__xludf.DUMMYFUNCTION("""COMPUTED_VALUE"""),0.023589756183175572)</f>
        <v>0.02358975618</v>
      </c>
    </row>
    <row r="592">
      <c r="A592" s="9">
        <v>44749.583333333336</v>
      </c>
      <c r="B592" s="10">
        <v>262.67</v>
      </c>
      <c r="C592" s="10">
        <v>257.77991</v>
      </c>
      <c r="D592" s="10">
        <v>0.018970019812638</v>
      </c>
      <c r="E592" s="7">
        <f t="shared" si="1"/>
        <v>0.03234709237</v>
      </c>
      <c r="F592" s="7"/>
      <c r="G592" s="4">
        <f>IFERROR(__xludf.DUMMYFUNCTION("""COMPUTED_VALUE"""),44890.958333333336)</f>
        <v>44890.95833</v>
      </c>
      <c r="H592" s="2">
        <f>IFERROR(__xludf.DUMMYFUNCTION("""COMPUTED_VALUE"""),0.05917503888548483)</f>
        <v>0.05917503889</v>
      </c>
    </row>
    <row r="593">
      <c r="A593" s="9">
        <v>44749.625</v>
      </c>
      <c r="B593" s="10">
        <v>261.57</v>
      </c>
      <c r="C593" s="10">
        <v>257.34071</v>
      </c>
      <c r="D593" s="10">
        <v>0.0164345936560134</v>
      </c>
      <c r="E593" s="7">
        <f t="shared" si="1"/>
        <v>0.03172410456</v>
      </c>
      <c r="F593" s="7"/>
      <c r="G593" s="4">
        <f>IFERROR(__xludf.DUMMYFUNCTION("""COMPUTED_VALUE"""),44891.958333333336)</f>
        <v>44891.95833</v>
      </c>
      <c r="H593" s="2">
        <f>IFERROR(__xludf.DUMMYFUNCTION("""COMPUTED_VALUE"""),0.05980043385627551)</f>
        <v>0.05980043386</v>
      </c>
    </row>
    <row r="594">
      <c r="A594" s="9">
        <v>44749.666666666664</v>
      </c>
      <c r="B594" s="10">
        <v>264.97</v>
      </c>
      <c r="C594" s="10">
        <v>255.9095</v>
      </c>
      <c r="D594" s="10">
        <v>0.0354050943790676</v>
      </c>
      <c r="E594" s="7">
        <f t="shared" si="1"/>
        <v>0.03256273595</v>
      </c>
      <c r="F594" s="7"/>
      <c r="G594" s="4">
        <f>IFERROR(__xludf.DUMMYFUNCTION("""COMPUTED_VALUE"""),44892.958333333336)</f>
        <v>44892.95833</v>
      </c>
      <c r="H594" s="2">
        <f>IFERROR(__xludf.DUMMYFUNCTION("""COMPUTED_VALUE"""),0.053428753086018126)</f>
        <v>0.05342875309</v>
      </c>
    </row>
    <row r="595">
      <c r="A595" s="9">
        <v>44749.708333333336</v>
      </c>
      <c r="B595" s="10">
        <v>269.99</v>
      </c>
      <c r="C595" s="10">
        <v>254.86544</v>
      </c>
      <c r="D595" s="10">
        <v>0.0593433146526261</v>
      </c>
      <c r="E595" s="7">
        <f t="shared" si="1"/>
        <v>0.03487820675</v>
      </c>
      <c r="F595" s="7"/>
      <c r="G595" s="4">
        <f>IFERROR(__xludf.DUMMYFUNCTION("""COMPUTED_VALUE"""),44890.958333333336)</f>
        <v>44890.95833</v>
      </c>
      <c r="H595" s="2">
        <f>IFERROR(__xludf.DUMMYFUNCTION("""COMPUTED_VALUE"""),0.04596688016114844)</f>
        <v>0.04596688016</v>
      </c>
    </row>
    <row r="596">
      <c r="A596" s="9">
        <v>44749.75</v>
      </c>
      <c r="B596" s="10">
        <v>274.82</v>
      </c>
      <c r="C596" s="10">
        <v>254.1448</v>
      </c>
      <c r="D596" s="10">
        <v>0.0813520481237467</v>
      </c>
      <c r="E596" s="7">
        <f t="shared" si="1"/>
        <v>0.03822799834</v>
      </c>
      <c r="F596" s="7"/>
      <c r="G596" s="4">
        <f>IFERROR(__xludf.DUMMYFUNCTION("""COMPUTED_VALUE"""),44891.958333333336)</f>
        <v>44891.95833</v>
      </c>
      <c r="H596" s="2">
        <f>IFERROR(__xludf.DUMMYFUNCTION("""COMPUTED_VALUE"""),0.053045915335801636)</f>
        <v>0.05304591534</v>
      </c>
    </row>
    <row r="597">
      <c r="A597" s="9">
        <v>44749.791666666664</v>
      </c>
      <c r="B597" s="10">
        <v>275.02</v>
      </c>
      <c r="C597" s="10">
        <v>254.71918</v>
      </c>
      <c r="D597" s="10">
        <v>0.0796988275480471</v>
      </c>
      <c r="E597" s="7">
        <f t="shared" si="1"/>
        <v>0.04073477485</v>
      </c>
      <c r="F597" s="7"/>
      <c r="G597" s="4">
        <f>IFERROR(__xludf.DUMMYFUNCTION("""COMPUTED_VALUE"""),44892.958333333336)</f>
        <v>44892.95833</v>
      </c>
      <c r="H597" s="2">
        <f>IFERROR(__xludf.DUMMYFUNCTION("""COMPUTED_VALUE"""),0.05241633595984249)</f>
        <v>0.05241633596</v>
      </c>
    </row>
    <row r="598">
      <c r="A598" s="9">
        <v>44749.833333333336</v>
      </c>
      <c r="B598" s="10">
        <v>270.97</v>
      </c>
      <c r="C598" s="10">
        <v>254.95331</v>
      </c>
      <c r="D598" s="10">
        <v>0.062822051614078</v>
      </c>
      <c r="E598" s="7">
        <f t="shared" si="1"/>
        <v>0.04240108496</v>
      </c>
      <c r="F598" s="7"/>
      <c r="G598" s="4">
        <f>IFERROR(__xludf.DUMMYFUNCTION("""COMPUTED_VALUE"""),44893.958333333336)</f>
        <v>44893.95833</v>
      </c>
      <c r="H598" s="2">
        <f>IFERROR(__xludf.DUMMYFUNCTION("""COMPUTED_VALUE"""),0.03756444601727042)</f>
        <v>0.03756444602</v>
      </c>
    </row>
    <row r="599">
      <c r="A599" s="9">
        <v>44749.875</v>
      </c>
      <c r="B599" s="10">
        <v>268.03</v>
      </c>
      <c r="C599" s="10">
        <v>254.60248</v>
      </c>
      <c r="D599" s="10">
        <v>0.0527391563507156</v>
      </c>
      <c r="E599" s="7">
        <f t="shared" si="1"/>
        <v>0.04293733277</v>
      </c>
      <c r="F599" s="7"/>
      <c r="G599" s="4">
        <f>IFERROR(__xludf.DUMMYFUNCTION("""COMPUTED_VALUE"""),44891.958333333336)</f>
        <v>44891.95833</v>
      </c>
      <c r="H599" s="2">
        <f>IFERROR(__xludf.DUMMYFUNCTION("""COMPUTED_VALUE"""),0.05666533133479127)</f>
        <v>0.05666533133</v>
      </c>
    </row>
    <row r="600">
      <c r="A600" s="9">
        <v>44749.916666666664</v>
      </c>
      <c r="B600" s="10">
        <v>265.96</v>
      </c>
      <c r="C600" s="10">
        <v>254.37465</v>
      </c>
      <c r="D600" s="10">
        <v>0.0455444361299366</v>
      </c>
      <c r="E600" s="7">
        <f t="shared" si="1"/>
        <v>0.04412022804</v>
      </c>
      <c r="F600" s="7"/>
      <c r="G600" s="4">
        <f>IFERROR(__xludf.DUMMYFUNCTION("""COMPUTED_VALUE"""),44892.958333333336)</f>
        <v>44892.95833</v>
      </c>
      <c r="H600" s="2">
        <f>IFERROR(__xludf.DUMMYFUNCTION("""COMPUTED_VALUE"""),0.06910836694205935)</f>
        <v>0.06910836694</v>
      </c>
    </row>
    <row r="601">
      <c r="A601" s="9">
        <v>44749.958333333336</v>
      </c>
      <c r="B601" s="10">
        <v>262.61</v>
      </c>
      <c r="C601" s="10">
        <v>254.54876</v>
      </c>
      <c r="D601" s="10">
        <v>0.0316687459015711</v>
      </c>
      <c r="E601" s="7">
        <f t="shared" si="1"/>
        <v>0.04514492061</v>
      </c>
      <c r="F601" s="7"/>
      <c r="G601" s="4">
        <f>IFERROR(__xludf.DUMMYFUNCTION("""COMPUTED_VALUE"""),44893.958333333336)</f>
        <v>44893.95833</v>
      </c>
      <c r="H601" s="2">
        <f>IFERROR(__xludf.DUMMYFUNCTION("""COMPUTED_VALUE"""),0.04162433462942091)</f>
        <v>0.04162433463</v>
      </c>
    </row>
    <row r="602">
      <c r="A602" s="9">
        <v>44750.0</v>
      </c>
      <c r="B602" s="10">
        <v>274.48</v>
      </c>
      <c r="C602" s="10">
        <v>254.1947</v>
      </c>
      <c r="D602" s="10">
        <v>0.079802214601642</v>
      </c>
      <c r="E602" s="7">
        <f t="shared" si="1"/>
        <v>0.04707856572</v>
      </c>
      <c r="F602" s="7"/>
      <c r="G602" s="4">
        <f>IFERROR(__xludf.DUMMYFUNCTION("""COMPUTED_VALUE"""),44894.958333333336)</f>
        <v>44894.95833</v>
      </c>
      <c r="H602" s="2">
        <f>IFERROR(__xludf.DUMMYFUNCTION("""COMPUTED_VALUE"""),0.054098449115408516)</f>
        <v>0.05409844912</v>
      </c>
    </row>
    <row r="603">
      <c r="A603" s="9">
        <v>44750.041666666664</v>
      </c>
      <c r="B603" s="10">
        <v>283.25</v>
      </c>
      <c r="C603" s="10">
        <v>249.37981</v>
      </c>
      <c r="D603" s="10">
        <v>0.135817691095361</v>
      </c>
      <c r="E603" s="7">
        <f t="shared" si="1"/>
        <v>0.05007703431</v>
      </c>
      <c r="F603" s="7"/>
      <c r="G603" s="4">
        <f>IFERROR(__xludf.DUMMYFUNCTION("""COMPUTED_VALUE"""),44892.958333333336)</f>
        <v>44892.95833</v>
      </c>
      <c r="H603" s="2">
        <f>IFERROR(__xludf.DUMMYFUNCTION("""COMPUTED_VALUE"""),0.041592588712830676)</f>
        <v>0.04159258871</v>
      </c>
    </row>
    <row r="604">
      <c r="A604" s="9">
        <v>44750.083333333336</v>
      </c>
      <c r="B604" s="10">
        <v>279.76</v>
      </c>
      <c r="C604" s="10">
        <v>243.39913</v>
      </c>
      <c r="D604" s="10">
        <v>0.149387838814378</v>
      </c>
      <c r="E604" s="7">
        <f t="shared" si="1"/>
        <v>0.05238290747</v>
      </c>
      <c r="F604" s="7"/>
      <c r="G604" s="4">
        <f>IFERROR(__xludf.DUMMYFUNCTION("""COMPUTED_VALUE"""),44893.958333333336)</f>
        <v>44893.95833</v>
      </c>
      <c r="H604" s="2">
        <f>IFERROR(__xludf.DUMMYFUNCTION("""COMPUTED_VALUE"""),0.03163415248312754)</f>
        <v>0.03163415248</v>
      </c>
    </row>
    <row r="605">
      <c r="A605" s="9">
        <v>44750.125</v>
      </c>
      <c r="B605" s="10">
        <v>272.06</v>
      </c>
      <c r="C605" s="10">
        <v>235.82555</v>
      </c>
      <c r="D605" s="10">
        <v>0.153649381926597</v>
      </c>
      <c r="E605" s="7">
        <f t="shared" si="1"/>
        <v>0.05481662138</v>
      </c>
      <c r="F605" s="7"/>
      <c r="G605" s="4">
        <f>IFERROR(__xludf.DUMMYFUNCTION("""COMPUTED_VALUE"""),44894.958333333336)</f>
        <v>44894.95833</v>
      </c>
      <c r="H605" s="2">
        <f>IFERROR(__xludf.DUMMYFUNCTION("""COMPUTED_VALUE"""),0.04612537547287837)</f>
        <v>0.04612537547</v>
      </c>
    </row>
    <row r="606">
      <c r="A606" s="9">
        <v>44750.166666666664</v>
      </c>
      <c r="B606" s="10">
        <v>256.74</v>
      </c>
      <c r="C606" s="10">
        <v>230.38999</v>
      </c>
      <c r="D606" s="10">
        <v>0.114371331844755</v>
      </c>
      <c r="E606" s="7">
        <f t="shared" si="1"/>
        <v>0.05602701038</v>
      </c>
      <c r="F606" s="7"/>
      <c r="G606" s="4">
        <f>IFERROR(__xludf.DUMMYFUNCTION("""COMPUTED_VALUE"""),44895.958333333336)</f>
        <v>44895.95833</v>
      </c>
      <c r="H606" s="2">
        <f>IFERROR(__xludf.DUMMYFUNCTION("""COMPUTED_VALUE"""),0.045547608612490166)</f>
        <v>0.04554760861</v>
      </c>
    </row>
    <row r="607">
      <c r="A607" s="9">
        <v>44750.208333333336</v>
      </c>
      <c r="B607" s="10">
        <v>248.16</v>
      </c>
      <c r="C607" s="10">
        <v>228.9587</v>
      </c>
      <c r="D607" s="10">
        <v>0.0838635963603916</v>
      </c>
      <c r="E607" s="7">
        <f t="shared" si="1"/>
        <v>0.05739990219</v>
      </c>
      <c r="F607" s="7"/>
      <c r="G607" s="4">
        <f>IFERROR(__xludf.DUMMYFUNCTION("""COMPUTED_VALUE"""),44893.958333333336)</f>
        <v>44893.95833</v>
      </c>
      <c r="H607" s="2">
        <f>IFERROR(__xludf.DUMMYFUNCTION("""COMPUTED_VALUE"""),0.02977802996263454)</f>
        <v>0.02977802996</v>
      </c>
    </row>
    <row r="608">
      <c r="A608" s="9">
        <v>44750.25</v>
      </c>
      <c r="B608" s="10">
        <v>244.23</v>
      </c>
      <c r="C608" s="10">
        <v>229.25033</v>
      </c>
      <c r="D608" s="10">
        <v>0.0653419779155825</v>
      </c>
      <c r="E608" s="7">
        <f t="shared" si="1"/>
        <v>0.05814894879</v>
      </c>
      <c r="F608" s="7"/>
      <c r="G608" s="4">
        <f>IFERROR(__xludf.DUMMYFUNCTION("""COMPUTED_VALUE"""),44894.958333333336)</f>
        <v>44894.95833</v>
      </c>
      <c r="H608" s="2">
        <f>IFERROR(__xludf.DUMMYFUNCTION("""COMPUTED_VALUE"""),0.04752249837077372)</f>
        <v>0.04752249837</v>
      </c>
    </row>
    <row r="609">
      <c r="A609" s="9">
        <v>44750.291666666664</v>
      </c>
      <c r="B609" s="10">
        <v>240.98</v>
      </c>
      <c r="C609" s="10">
        <v>231.70131</v>
      </c>
      <c r="D609" s="10">
        <v>0.0400459108323556</v>
      </c>
      <c r="E609" s="7">
        <f t="shared" si="1"/>
        <v>0.05894286906</v>
      </c>
      <c r="F609" s="7"/>
      <c r="G609" s="4">
        <f>IFERROR(__xludf.DUMMYFUNCTION("""COMPUTED_VALUE"""),44895.958333333336)</f>
        <v>44895.95833</v>
      </c>
      <c r="H609" s="2">
        <f>IFERROR(__xludf.DUMMYFUNCTION("""COMPUTED_VALUE"""),0.04936446604678096)</f>
        <v>0.04936446605</v>
      </c>
    </row>
    <row r="610">
      <c r="A610" s="9">
        <v>44750.333333333336</v>
      </c>
      <c r="B610" s="10">
        <v>241.04</v>
      </c>
      <c r="C610" s="10">
        <v>235.27306</v>
      </c>
      <c r="D610" s="10">
        <v>0.0245116886735778</v>
      </c>
      <c r="E610" s="7">
        <f t="shared" si="1"/>
        <v>0.05957798183</v>
      </c>
      <c r="F610" s="7"/>
      <c r="G610" s="4">
        <f>IFERROR(__xludf.DUMMYFUNCTION("""COMPUTED_VALUE"""),44896.958333333336)</f>
        <v>44896.95833</v>
      </c>
      <c r="H610" s="2">
        <f>IFERROR(__xludf.DUMMYFUNCTION("""COMPUTED_VALUE"""),0.05451621206309773)</f>
        <v>0.05451621206</v>
      </c>
    </row>
    <row r="611">
      <c r="A611" s="9">
        <v>44750.375</v>
      </c>
      <c r="B611" s="10">
        <v>241.32</v>
      </c>
      <c r="C611" s="10">
        <v>239.67373</v>
      </c>
      <c r="D611" s="10">
        <v>0.00686879617553407</v>
      </c>
      <c r="E611" s="7">
        <f t="shared" si="1"/>
        <v>0.05974266071</v>
      </c>
      <c r="F611" s="7"/>
      <c r="G611" s="4">
        <f>IFERROR(__xludf.DUMMYFUNCTION("""COMPUTED_VALUE"""),44894.958333333336)</f>
        <v>44894.95833</v>
      </c>
      <c r="H611" s="2">
        <f>IFERROR(__xludf.DUMMYFUNCTION("""COMPUTED_VALUE"""),0.046143631739289336)</f>
        <v>0.04614363174</v>
      </c>
    </row>
    <row r="612">
      <c r="A612" s="9">
        <v>44750.416666666664</v>
      </c>
      <c r="B612" s="10">
        <v>242.36</v>
      </c>
      <c r="C612" s="10">
        <v>244.10528</v>
      </c>
      <c r="D612" s="10">
        <v>0.00714970196466041</v>
      </c>
      <c r="E612" s="7">
        <f t="shared" si="1"/>
        <v>0.05932778144</v>
      </c>
      <c r="F612" s="7"/>
      <c r="G612" s="4">
        <f>IFERROR(__xludf.DUMMYFUNCTION("""COMPUTED_VALUE"""),44895.958333333336)</f>
        <v>44895.95833</v>
      </c>
      <c r="H612" s="2">
        <f>IFERROR(__xludf.DUMMYFUNCTION("""COMPUTED_VALUE"""),0.044752297185929)</f>
        <v>0.04475229719</v>
      </c>
    </row>
    <row r="613">
      <c r="A613" s="9">
        <v>44750.458333333336</v>
      </c>
      <c r="B613" s="10">
        <v>246.15</v>
      </c>
      <c r="C613" s="10">
        <v>248.61035</v>
      </c>
      <c r="D613" s="10">
        <v>0.00989641018565802</v>
      </c>
      <c r="E613" s="7">
        <f t="shared" si="1"/>
        <v>0.05845464405</v>
      </c>
      <c r="F613" s="7"/>
      <c r="G613" s="4">
        <f>IFERROR(__xludf.DUMMYFUNCTION("""COMPUTED_VALUE"""),44896.958333333336)</f>
        <v>44896.95833</v>
      </c>
      <c r="H613" s="2">
        <f>IFERROR(__xludf.DUMMYFUNCTION("""COMPUTED_VALUE"""),0.03590042923196337)</f>
        <v>0.03590042923</v>
      </c>
    </row>
    <row r="614">
      <c r="A614" s="9">
        <v>44750.5</v>
      </c>
      <c r="B614" s="10">
        <v>250.7</v>
      </c>
      <c r="C614" s="10">
        <v>251.01288</v>
      </c>
      <c r="D614" s="10">
        <v>0.00124646990226161</v>
      </c>
      <c r="E614" s="7">
        <f t="shared" si="1"/>
        <v>0.05724328606</v>
      </c>
      <c r="F614" s="7"/>
      <c r="G614" s="4">
        <f>IFERROR(__xludf.DUMMYFUNCTION("""COMPUTED_VALUE"""),44897.958333333336)</f>
        <v>44897.95833</v>
      </c>
      <c r="H614" s="2">
        <f>IFERROR(__xludf.DUMMYFUNCTION("""COMPUTED_VALUE"""),0.05098162606810753)</f>
        <v>0.05098162607</v>
      </c>
    </row>
    <row r="615">
      <c r="A615" s="9">
        <v>44750.541666666664</v>
      </c>
      <c r="B615" s="10">
        <v>255.81</v>
      </c>
      <c r="C615" s="10">
        <v>252.86468</v>
      </c>
      <c r="D615" s="10">
        <v>0.0116478109951931</v>
      </c>
      <c r="E615" s="7">
        <f t="shared" si="1"/>
        <v>0.05698246289</v>
      </c>
      <c r="F615" s="7"/>
      <c r="G615" s="4">
        <f>IFERROR(__xludf.DUMMYFUNCTION("""COMPUTED_VALUE"""),44895.958333333336)</f>
        <v>44895.95833</v>
      </c>
      <c r="H615" s="2">
        <f>IFERROR(__xludf.DUMMYFUNCTION("""COMPUTED_VALUE"""),0.03588655609952763)</f>
        <v>0.0358865561</v>
      </c>
    </row>
    <row r="616">
      <c r="A616" s="9">
        <v>44750.583333333336</v>
      </c>
      <c r="B616" s="10">
        <v>259.14</v>
      </c>
      <c r="C616" s="10">
        <v>253.79565</v>
      </c>
      <c r="D616" s="10">
        <v>0.0210576895230473</v>
      </c>
      <c r="E616" s="7">
        <f t="shared" si="1"/>
        <v>0.05706944913</v>
      </c>
      <c r="F616" s="7"/>
      <c r="G616" s="4">
        <f>IFERROR(__xludf.DUMMYFUNCTION("""COMPUTED_VALUE"""),44896.958333333336)</f>
        <v>44896.95833</v>
      </c>
      <c r="H616" s="2">
        <f>IFERROR(__xludf.DUMMYFUNCTION("""COMPUTED_VALUE"""),0.03820347393698199)</f>
        <v>0.03820347394</v>
      </c>
    </row>
    <row r="617">
      <c r="A617" s="9">
        <v>44750.625</v>
      </c>
      <c r="B617" s="10">
        <v>260.33</v>
      </c>
      <c r="C617" s="10">
        <v>253.66559</v>
      </c>
      <c r="D617" s="10">
        <v>0.0262724242574642</v>
      </c>
      <c r="E617" s="7">
        <f t="shared" si="1"/>
        <v>0.05747935874</v>
      </c>
      <c r="F617" s="7"/>
      <c r="G617" s="4">
        <f>IFERROR(__xludf.DUMMYFUNCTION("""COMPUTED_VALUE"""),44897.958333333336)</f>
        <v>44897.95833</v>
      </c>
      <c r="H617" s="2">
        <f>IFERROR(__xludf.DUMMYFUNCTION("""COMPUTED_VALUE"""),0.05050561271809445)</f>
        <v>0.05050561272</v>
      </c>
    </row>
    <row r="618">
      <c r="A618" s="9">
        <v>44750.666666666664</v>
      </c>
      <c r="B618" s="10">
        <v>259.67</v>
      </c>
      <c r="C618" s="10">
        <v>252.61333</v>
      </c>
      <c r="D618" s="10">
        <v>0.0279346699558571</v>
      </c>
      <c r="E618" s="7">
        <f t="shared" si="1"/>
        <v>0.05716809106</v>
      </c>
      <c r="F618" s="7"/>
      <c r="G618" s="4">
        <f>IFERROR(__xludf.DUMMYFUNCTION("""COMPUTED_VALUE"""),44898.958333333336)</f>
        <v>44898.95833</v>
      </c>
      <c r="H618" s="2">
        <f>IFERROR(__xludf.DUMMYFUNCTION("""COMPUTED_VALUE"""),0.08265197099622228)</f>
        <v>0.082651971</v>
      </c>
    </row>
    <row r="619">
      <c r="A619" s="9">
        <v>44750.708333333336</v>
      </c>
      <c r="B619" s="10">
        <v>263.06</v>
      </c>
      <c r="C619" s="10">
        <v>251.90883</v>
      </c>
      <c r="D619" s="10">
        <v>0.044266689659112</v>
      </c>
      <c r="E619" s="7">
        <f t="shared" si="1"/>
        <v>0.05653989835</v>
      </c>
      <c r="F619" s="7"/>
      <c r="G619" s="4">
        <f>IFERROR(__xludf.DUMMYFUNCTION("""COMPUTED_VALUE"""),44896.958333333336)</f>
        <v>44896.95833</v>
      </c>
      <c r="H619" s="2">
        <f>IFERROR(__xludf.DUMMYFUNCTION("""COMPUTED_VALUE"""),0.03460241756338004)</f>
        <v>0.03460241756</v>
      </c>
    </row>
    <row r="620">
      <c r="A620" s="9">
        <v>44750.75</v>
      </c>
      <c r="B620" s="10">
        <v>265.52</v>
      </c>
      <c r="C620" s="10">
        <v>251.52882</v>
      </c>
      <c r="D620" s="10">
        <v>0.05562456023926</v>
      </c>
      <c r="E620" s="7">
        <f t="shared" si="1"/>
        <v>0.05546791969</v>
      </c>
      <c r="F620" s="7"/>
      <c r="G620" s="4">
        <f>IFERROR(__xludf.DUMMYFUNCTION("""COMPUTED_VALUE"""),44897.958333333336)</f>
        <v>44897.95833</v>
      </c>
      <c r="H620" s="2">
        <f>IFERROR(__xludf.DUMMYFUNCTION("""COMPUTED_VALUE"""),0.042705601150817014)</f>
        <v>0.04270560115</v>
      </c>
    </row>
    <row r="621">
      <c r="A621" s="9">
        <v>44750.791666666664</v>
      </c>
      <c r="B621" s="10">
        <v>263.03</v>
      </c>
      <c r="C621" s="10">
        <v>252.34967</v>
      </c>
      <c r="D621" s="10">
        <v>0.0423235346414361</v>
      </c>
      <c r="E621" s="7">
        <f t="shared" si="1"/>
        <v>0.05391061582</v>
      </c>
      <c r="F621" s="7"/>
      <c r="G621" s="4">
        <f>IFERROR(__xludf.DUMMYFUNCTION("""COMPUTED_VALUE"""),44898.958333333336)</f>
        <v>44898.95833</v>
      </c>
      <c r="H621" s="2">
        <f>IFERROR(__xludf.DUMMYFUNCTION("""COMPUTED_VALUE"""),0.0929110370359118)</f>
        <v>0.09291103704</v>
      </c>
    </row>
    <row r="622">
      <c r="A622" s="9">
        <v>44750.833333333336</v>
      </c>
      <c r="B622" s="10">
        <v>262.26</v>
      </c>
      <c r="C622" s="10">
        <v>253.14139</v>
      </c>
      <c r="D622" s="10">
        <v>0.0360218058374412</v>
      </c>
      <c r="E622" s="7">
        <f t="shared" si="1"/>
        <v>0.05279393891</v>
      </c>
      <c r="F622" s="7"/>
      <c r="G622" s="4">
        <f>IFERROR(__xludf.DUMMYFUNCTION("""COMPUTED_VALUE"""),44899.958333333336)</f>
        <v>44899.95833</v>
      </c>
      <c r="H622" s="2">
        <f>IFERROR(__xludf.DUMMYFUNCTION("""COMPUTED_VALUE"""),0.14746020306347266)</f>
        <v>0.1474602031</v>
      </c>
    </row>
    <row r="623">
      <c r="A623" s="9">
        <v>44750.875</v>
      </c>
      <c r="B623" s="10">
        <v>259.46</v>
      </c>
      <c r="C623" s="10">
        <v>253.6585</v>
      </c>
      <c r="D623" s="10">
        <v>0.0228713013756683</v>
      </c>
      <c r="E623" s="7">
        <f t="shared" si="1"/>
        <v>0.05154944495</v>
      </c>
      <c r="F623" s="7"/>
      <c r="G623" s="4">
        <f>IFERROR(__xludf.DUMMYFUNCTION("""COMPUTED_VALUE"""),44897.958333333336)</f>
        <v>44897.95833</v>
      </c>
      <c r="H623" s="2">
        <f>IFERROR(__xludf.DUMMYFUNCTION("""COMPUTED_VALUE"""),0.05125709349917564)</f>
        <v>0.0512570935</v>
      </c>
    </row>
    <row r="624">
      <c r="A624" s="9">
        <v>44750.916666666664</v>
      </c>
      <c r="B624" s="10">
        <v>256.48</v>
      </c>
      <c r="C624" s="10">
        <v>253.89274</v>
      </c>
      <c r="D624" s="10">
        <v>0.0101903662152766</v>
      </c>
      <c r="E624" s="7">
        <f t="shared" si="1"/>
        <v>0.0500763587</v>
      </c>
      <c r="F624" s="7"/>
      <c r="G624" s="4">
        <f>IFERROR(__xludf.DUMMYFUNCTION("""COMPUTED_VALUE"""),44898.958333333336)</f>
        <v>44898.95833</v>
      </c>
      <c r="H624" s="2">
        <f>IFERROR(__xludf.DUMMYFUNCTION("""COMPUTED_VALUE"""),0.08849817872312464)</f>
        <v>0.08849817872</v>
      </c>
    </row>
    <row r="625">
      <c r="A625" s="9">
        <v>44750.958333333336</v>
      </c>
      <c r="B625" s="10">
        <v>258.01</v>
      </c>
      <c r="C625" s="10">
        <v>253.27588</v>
      </c>
      <c r="D625" s="10">
        <v>0.0186915548373575</v>
      </c>
      <c r="E625" s="7">
        <f t="shared" si="1"/>
        <v>0.04953564241</v>
      </c>
      <c r="F625" s="7"/>
      <c r="G625" s="4">
        <f>IFERROR(__xludf.DUMMYFUNCTION("""COMPUTED_VALUE"""),44899.958333333336)</f>
        <v>44899.95833</v>
      </c>
      <c r="H625" s="2">
        <f>IFERROR(__xludf.DUMMYFUNCTION("""COMPUTED_VALUE"""),0.1504912303257526)</f>
        <v>0.1504912303</v>
      </c>
    </row>
    <row r="626">
      <c r="A626" s="9">
        <v>44751.0</v>
      </c>
      <c r="B626" s="10">
        <v>264.28</v>
      </c>
      <c r="C626" s="10">
        <v>252.31674</v>
      </c>
      <c r="D626" s="10">
        <v>0.0474136595138315</v>
      </c>
      <c r="E626" s="7">
        <f t="shared" si="1"/>
        <v>0.04818611928</v>
      </c>
      <c r="F626" s="7"/>
      <c r="G626" s="4">
        <f>IFERROR(__xludf.DUMMYFUNCTION("""COMPUTED_VALUE"""),44900.958333333336)</f>
        <v>44900.95833</v>
      </c>
      <c r="H626" s="2">
        <f>IFERROR(__xludf.DUMMYFUNCTION("""COMPUTED_VALUE"""),0.06193533094636802)</f>
        <v>0.06193533095</v>
      </c>
    </row>
    <row r="627">
      <c r="A627" s="9">
        <v>44751.041666666664</v>
      </c>
      <c r="B627" s="10">
        <v>275.5</v>
      </c>
      <c r="C627" s="10">
        <v>247.394</v>
      </c>
      <c r="D627" s="10">
        <v>0.11360825242326</v>
      </c>
      <c r="E627" s="7">
        <f t="shared" si="1"/>
        <v>0.047260726</v>
      </c>
      <c r="F627" s="7"/>
      <c r="G627" s="4">
        <f>IFERROR(__xludf.DUMMYFUNCTION("""COMPUTED_VALUE"""),44898.958333333336)</f>
        <v>44898.95833</v>
      </c>
      <c r="H627" s="2">
        <f>IFERROR(__xludf.DUMMYFUNCTION("""COMPUTED_VALUE"""),0.10438114260984306)</f>
        <v>0.1043811426</v>
      </c>
    </row>
    <row r="628">
      <c r="A628" s="9">
        <v>44751.083333333336</v>
      </c>
      <c r="B628" s="10">
        <v>272.38</v>
      </c>
      <c r="C628" s="10">
        <v>241.03964</v>
      </c>
      <c r="D628" s="10">
        <v>0.130021601426221</v>
      </c>
      <c r="E628" s="7">
        <f t="shared" si="1"/>
        <v>0.04645379945</v>
      </c>
      <c r="F628" s="7"/>
      <c r="G628" s="4">
        <f>IFERROR(__xludf.DUMMYFUNCTION("""COMPUTED_VALUE"""),44899.958333333336)</f>
        <v>44899.95833</v>
      </c>
      <c r="H628" s="2">
        <f>IFERROR(__xludf.DUMMYFUNCTION("""COMPUTED_VALUE"""),0.16102894811831028)</f>
        <v>0.1610289481</v>
      </c>
    </row>
    <row r="629">
      <c r="A629" s="9">
        <v>44751.125</v>
      </c>
      <c r="B629" s="10">
        <v>265.84</v>
      </c>
      <c r="C629" s="10">
        <v>233.13929</v>
      </c>
      <c r="D629" s="10">
        <v>0.14026254433562</v>
      </c>
      <c r="E629" s="7">
        <f t="shared" si="1"/>
        <v>0.04589601455</v>
      </c>
      <c r="F629" s="7"/>
      <c r="G629" s="4">
        <f>IFERROR(__xludf.DUMMYFUNCTION("""COMPUTED_VALUE"""),44900.958333333336)</f>
        <v>44900.95833</v>
      </c>
      <c r="H629" s="2">
        <f>IFERROR(__xludf.DUMMYFUNCTION("""COMPUTED_VALUE"""),0.060986060998501436)</f>
        <v>0.060986061</v>
      </c>
    </row>
    <row r="630">
      <c r="A630" s="9">
        <v>44751.166666666664</v>
      </c>
      <c r="B630" s="10">
        <v>258.82</v>
      </c>
      <c r="C630" s="10">
        <v>227.19</v>
      </c>
      <c r="D630" s="10">
        <v>0.139222677054447</v>
      </c>
      <c r="E630" s="7">
        <f t="shared" si="1"/>
        <v>0.04693148726</v>
      </c>
      <c r="F630" s="7"/>
      <c r="G630" s="4">
        <f>IFERROR(__xludf.DUMMYFUNCTION("""COMPUTED_VALUE"""),44901.958333333336)</f>
        <v>44901.95833</v>
      </c>
      <c r="H630" s="2">
        <f>IFERROR(__xludf.DUMMYFUNCTION("""COMPUTED_VALUE"""),0.02877826283612682)</f>
        <v>0.02877826284</v>
      </c>
    </row>
    <row r="631">
      <c r="A631" s="9">
        <v>44751.208333333336</v>
      </c>
      <c r="B631" s="10">
        <v>247.69</v>
      </c>
      <c r="C631" s="10">
        <v>225.2091</v>
      </c>
      <c r="D631" s="10">
        <v>0.0998223428804608</v>
      </c>
      <c r="E631" s="7">
        <f t="shared" si="1"/>
        <v>0.04759643503</v>
      </c>
      <c r="F631" s="7"/>
      <c r="G631" s="4">
        <f>IFERROR(__xludf.DUMMYFUNCTION("""COMPUTED_VALUE"""),44899.958333333336)</f>
        <v>44899.95833</v>
      </c>
      <c r="H631" s="2">
        <f>IFERROR(__xludf.DUMMYFUNCTION("""COMPUTED_VALUE"""),0.1284857236782042)</f>
        <v>0.1284857237</v>
      </c>
    </row>
    <row r="632">
      <c r="A632" s="9">
        <v>44751.25</v>
      </c>
      <c r="B632" s="10">
        <v>241.87</v>
      </c>
      <c r="C632" s="10">
        <v>225.16699</v>
      </c>
      <c r="D632" s="10">
        <v>0.0741805448480703</v>
      </c>
      <c r="E632" s="7">
        <f t="shared" si="1"/>
        <v>0.04796470866</v>
      </c>
      <c r="F632" s="7"/>
      <c r="G632" s="4">
        <f>IFERROR(__xludf.DUMMYFUNCTION("""COMPUTED_VALUE"""),44900.958333333336)</f>
        <v>44900.95833</v>
      </c>
      <c r="H632" s="2">
        <f>IFERROR(__xludf.DUMMYFUNCTION("""COMPUTED_VALUE"""),0.05984637897302698)</f>
        <v>0.05984637897</v>
      </c>
    </row>
    <row r="633">
      <c r="A633" s="9">
        <v>44751.291666666664</v>
      </c>
      <c r="B633" s="10">
        <v>236.83</v>
      </c>
      <c r="C633" s="10">
        <v>227.44948</v>
      </c>
      <c r="D633" s="10">
        <v>0.0412422134357045</v>
      </c>
      <c r="E633" s="7">
        <f t="shared" si="1"/>
        <v>0.0480145546</v>
      </c>
      <c r="F633" s="7"/>
      <c r="G633" s="4">
        <f>IFERROR(__xludf.DUMMYFUNCTION("""COMPUTED_VALUE"""),44901.958333333336)</f>
        <v>44901.95833</v>
      </c>
      <c r="H633" s="2">
        <f>IFERROR(__xludf.DUMMYFUNCTION("""COMPUTED_VALUE"""),0.02772937537033929)</f>
        <v>0.02772937537</v>
      </c>
    </row>
    <row r="634">
      <c r="A634" s="9">
        <v>44751.333333333336</v>
      </c>
      <c r="B634" s="10">
        <v>239.48</v>
      </c>
      <c r="C634" s="10">
        <v>230.91975</v>
      </c>
      <c r="D634" s="10">
        <v>0.0370702376041893</v>
      </c>
      <c r="E634" s="7">
        <f t="shared" si="1"/>
        <v>0.04853782747</v>
      </c>
      <c r="F634" s="7"/>
      <c r="G634" s="4">
        <f>IFERROR(__xludf.DUMMYFUNCTION("""COMPUTED_VALUE"""),44902.958333333336)</f>
        <v>44902.95833</v>
      </c>
      <c r="H634" s="2">
        <f>IFERROR(__xludf.DUMMYFUNCTION("""COMPUTED_VALUE"""),0.06576778655703851)</f>
        <v>0.06576778656</v>
      </c>
    </row>
    <row r="635">
      <c r="A635" s="9">
        <v>44751.375</v>
      </c>
      <c r="B635" s="10">
        <v>237.76</v>
      </c>
      <c r="C635" s="10">
        <v>235.32357</v>
      </c>
      <c r="D635" s="10">
        <v>0.0103535315225754</v>
      </c>
      <c r="E635" s="7">
        <f t="shared" si="1"/>
        <v>0.04868302478</v>
      </c>
      <c r="F635" s="7"/>
      <c r="G635" s="4">
        <f>IFERROR(__xludf.DUMMYFUNCTION("""COMPUTED_VALUE"""),44900.958333333336)</f>
        <v>44900.95833</v>
      </c>
      <c r="H635" s="2">
        <f>IFERROR(__xludf.DUMMYFUNCTION("""COMPUTED_VALUE"""),0.048956105060197215)</f>
        <v>0.04895610506</v>
      </c>
    </row>
    <row r="636">
      <c r="A636" s="9">
        <v>44751.416666666664</v>
      </c>
      <c r="B636" s="10">
        <v>238.44</v>
      </c>
      <c r="C636" s="10">
        <v>239.74832</v>
      </c>
      <c r="D636" s="10">
        <v>0.00545705596602307</v>
      </c>
      <c r="E636" s="7">
        <f t="shared" si="1"/>
        <v>0.04861249786</v>
      </c>
      <c r="F636" s="7"/>
      <c r="G636" s="4">
        <f>IFERROR(__xludf.DUMMYFUNCTION("""COMPUTED_VALUE"""),44901.958333333336)</f>
        <v>44901.95833</v>
      </c>
      <c r="H636" s="2">
        <f>IFERROR(__xludf.DUMMYFUNCTION("""COMPUTED_VALUE"""),0.025522489325415048)</f>
        <v>0.02552248933</v>
      </c>
    </row>
    <row r="637">
      <c r="A637" s="9">
        <v>44751.458333333336</v>
      </c>
      <c r="B637" s="10">
        <v>242.88</v>
      </c>
      <c r="C637" s="10">
        <v>244.19941</v>
      </c>
      <c r="D637" s="10">
        <v>0.00540300240692639</v>
      </c>
      <c r="E637" s="7">
        <f t="shared" si="1"/>
        <v>0.04842527254</v>
      </c>
      <c r="F637" s="7"/>
      <c r="G637" s="4">
        <f>IFERROR(__xludf.DUMMYFUNCTION("""COMPUTED_VALUE"""),44902.958333333336)</f>
        <v>44902.95833</v>
      </c>
      <c r="H637" s="2">
        <f>IFERROR(__xludf.DUMMYFUNCTION("""COMPUTED_VALUE"""),0.06388816030975046)</f>
        <v>0.06388816031</v>
      </c>
    </row>
    <row r="638">
      <c r="A638" s="9">
        <v>44751.5</v>
      </c>
      <c r="B638" s="10">
        <v>246.14</v>
      </c>
      <c r="C638" s="10">
        <v>246.56026</v>
      </c>
      <c r="D638" s="10">
        <v>0.00170449203776802</v>
      </c>
      <c r="E638" s="7">
        <f t="shared" si="1"/>
        <v>0.04844435679</v>
      </c>
      <c r="F638" s="7"/>
      <c r="G638" s="4">
        <f>IFERROR(__xludf.DUMMYFUNCTION("""COMPUTED_VALUE"""),44903.958333333336)</f>
        <v>44903.95833</v>
      </c>
      <c r="H638" s="2">
        <f>IFERROR(__xludf.DUMMYFUNCTION("""COMPUTED_VALUE"""),0.14893088620168812)</f>
        <v>0.1489308862</v>
      </c>
    </row>
    <row r="639">
      <c r="A639" s="9">
        <v>44751.541666666664</v>
      </c>
      <c r="B639" s="10">
        <v>241.64</v>
      </c>
      <c r="C639" s="10">
        <v>248.32434</v>
      </c>
      <c r="D639" s="10">
        <v>0.0269177801902142</v>
      </c>
      <c r="E639" s="7">
        <f t="shared" si="1"/>
        <v>0.04908060551</v>
      </c>
      <c r="F639" s="7"/>
      <c r="G639" s="4">
        <f>IFERROR(__xludf.DUMMYFUNCTION("""COMPUTED_VALUE"""),44901.958333333336)</f>
        <v>44901.95833</v>
      </c>
      <c r="H639" s="2">
        <f>IFERROR(__xludf.DUMMYFUNCTION("""COMPUTED_VALUE"""),0.02691466784559308)</f>
        <v>0.02691466785</v>
      </c>
    </row>
    <row r="640">
      <c r="A640" s="9">
        <v>44751.583333333336</v>
      </c>
      <c r="B640" s="10">
        <v>238.25</v>
      </c>
      <c r="C640" s="10">
        <v>249.13777</v>
      </c>
      <c r="D640" s="10">
        <v>0.0437018040259411</v>
      </c>
      <c r="E640" s="7">
        <f t="shared" si="1"/>
        <v>0.05002411028</v>
      </c>
      <c r="F640" s="7"/>
      <c r="G640" s="4">
        <f>IFERROR(__xludf.DUMMYFUNCTION("""COMPUTED_VALUE"""),44902.958333333336)</f>
        <v>44902.95833</v>
      </c>
      <c r="H640" s="2">
        <f>IFERROR(__xludf.DUMMYFUNCTION("""COMPUTED_VALUE"""),0.060128706948465664)</f>
        <v>0.06012870695</v>
      </c>
    </row>
    <row r="641">
      <c r="A641" s="9">
        <v>44751.625</v>
      </c>
      <c r="B641" s="10">
        <v>239.04</v>
      </c>
      <c r="C641" s="10">
        <v>249.17095</v>
      </c>
      <c r="D641" s="10">
        <v>0.0406586321559556</v>
      </c>
      <c r="E641" s="7">
        <f t="shared" si="1"/>
        <v>0.05062353561</v>
      </c>
      <c r="F641" s="7"/>
      <c r="G641" s="4">
        <f>IFERROR(__xludf.DUMMYFUNCTION("""COMPUTED_VALUE"""),44903.958333333336)</f>
        <v>44903.95833</v>
      </c>
      <c r="H641" s="2">
        <f>IFERROR(__xludf.DUMMYFUNCTION("""COMPUTED_VALUE"""),0.12927853268524794)</f>
        <v>0.1292785327</v>
      </c>
    </row>
    <row r="642">
      <c r="A642" s="9">
        <v>44751.666666666664</v>
      </c>
      <c r="B642" s="10">
        <v>242.36</v>
      </c>
      <c r="C642" s="10">
        <v>248.47958</v>
      </c>
      <c r="D642" s="10">
        <v>0.0246281002245737</v>
      </c>
      <c r="E642" s="7">
        <f t="shared" si="1"/>
        <v>0.05048576187</v>
      </c>
      <c r="F642" s="7"/>
      <c r="G642" s="4">
        <f>IFERROR(__xludf.DUMMYFUNCTION("""COMPUTED_VALUE"""),44904.958333333336)</f>
        <v>44904.95833</v>
      </c>
      <c r="H642" s="2">
        <f>IFERROR(__xludf.DUMMYFUNCTION("""COMPUTED_VALUE"""),0.08855621356425124)</f>
        <v>0.08855621356</v>
      </c>
    </row>
    <row r="643">
      <c r="A643" s="9">
        <v>44751.708333333336</v>
      </c>
      <c r="B643" s="10">
        <v>244.92</v>
      </c>
      <c r="C643" s="10">
        <v>248.20297</v>
      </c>
      <c r="D643" s="10">
        <v>0.0132269569538189</v>
      </c>
      <c r="E643" s="7">
        <f t="shared" si="1"/>
        <v>0.04919243967</v>
      </c>
      <c r="F643" s="7"/>
      <c r="G643" s="4">
        <f>IFERROR(__xludf.DUMMYFUNCTION("""COMPUTED_VALUE"""),44902.958333333336)</f>
        <v>44902.95833</v>
      </c>
      <c r="H643" s="2">
        <f>IFERROR(__xludf.DUMMYFUNCTION("""COMPUTED_VALUE"""),0.05038215148670097)</f>
        <v>0.05038215149</v>
      </c>
    </row>
    <row r="644">
      <c r="A644" s="9">
        <v>44751.75</v>
      </c>
      <c r="B644" s="10">
        <v>245.52</v>
      </c>
      <c r="C644" s="10">
        <v>248.16877</v>
      </c>
      <c r="D644" s="10">
        <v>0.0106732607813625</v>
      </c>
      <c r="E644" s="7">
        <f t="shared" si="1"/>
        <v>0.04731946886</v>
      </c>
      <c r="F644" s="7"/>
      <c r="G644" s="4">
        <f>IFERROR(__xludf.DUMMYFUNCTION("""COMPUTED_VALUE"""),44903.958333333336)</f>
        <v>44903.95833</v>
      </c>
      <c r="H644" s="2">
        <f>IFERROR(__xludf.DUMMYFUNCTION("""COMPUTED_VALUE"""),0.09927290510713198)</f>
        <v>0.09927290511</v>
      </c>
    </row>
    <row r="645">
      <c r="A645" s="9">
        <v>44751.791666666664</v>
      </c>
      <c r="B645" s="10">
        <v>241.88</v>
      </c>
      <c r="C645" s="10">
        <v>249.10484</v>
      </c>
      <c r="D645" s="10">
        <v>0.0290032100540479</v>
      </c>
      <c r="E645" s="7">
        <f t="shared" si="1"/>
        <v>0.04676445534</v>
      </c>
      <c r="F645" s="7"/>
      <c r="G645" s="4">
        <f>IFERROR(__xludf.DUMMYFUNCTION("""COMPUTED_VALUE"""),44904.958333333336)</f>
        <v>44904.95833</v>
      </c>
      <c r="H645" s="2">
        <f>IFERROR(__xludf.DUMMYFUNCTION("""COMPUTED_VALUE"""),0.07630332862911211)</f>
        <v>0.07630332863</v>
      </c>
    </row>
    <row r="646">
      <c r="A646" s="9">
        <v>44751.833333333336</v>
      </c>
      <c r="B646" s="10">
        <v>253.11</v>
      </c>
      <c r="C646" s="10">
        <v>249.90017</v>
      </c>
      <c r="D646" s="10">
        <v>0.0128444490453928</v>
      </c>
      <c r="E646" s="7">
        <f t="shared" si="1"/>
        <v>0.04579873214</v>
      </c>
      <c r="F646" s="7"/>
      <c r="G646" s="4">
        <f>IFERROR(__xludf.DUMMYFUNCTION("""COMPUTED_VALUE"""),44905.958333333336)</f>
        <v>44905.95833</v>
      </c>
      <c r="H646" s="2">
        <f>IFERROR(__xludf.DUMMYFUNCTION("""COMPUTED_VALUE"""),0.05881257257074334)</f>
        <v>0.05881257257</v>
      </c>
    </row>
    <row r="647">
      <c r="A647" s="9">
        <v>44751.875</v>
      </c>
      <c r="B647" s="10">
        <v>257.81</v>
      </c>
      <c r="C647" s="10">
        <v>250.40914</v>
      </c>
      <c r="D647" s="10">
        <v>0.0295550713524274</v>
      </c>
      <c r="E647" s="7">
        <f t="shared" si="1"/>
        <v>0.04607722255</v>
      </c>
      <c r="F647" s="7"/>
      <c r="G647" s="4">
        <f>IFERROR(__xludf.DUMMYFUNCTION("""COMPUTED_VALUE"""),44903.958333333336)</f>
        <v>44903.95833</v>
      </c>
      <c r="H647" s="2">
        <f>IFERROR(__xludf.DUMMYFUNCTION("""COMPUTED_VALUE"""),0.061578252353744804)</f>
        <v>0.06157825235</v>
      </c>
    </row>
    <row r="648">
      <c r="A648" s="9">
        <v>44751.916666666664</v>
      </c>
      <c r="B648" s="10">
        <v>252.42</v>
      </c>
      <c r="C648" s="10">
        <v>250.64563</v>
      </c>
      <c r="D648" s="10">
        <v>0.00707919783001992</v>
      </c>
      <c r="E648" s="7">
        <f t="shared" si="1"/>
        <v>0.04594759054</v>
      </c>
      <c r="F648" s="7"/>
      <c r="G648" s="4">
        <f>IFERROR(__xludf.DUMMYFUNCTION("""COMPUTED_VALUE"""),44904.958333333336)</f>
        <v>44904.95833</v>
      </c>
      <c r="H648" s="2">
        <f>IFERROR(__xludf.DUMMYFUNCTION("""COMPUTED_VALUE"""),0.06485075596009869)</f>
        <v>0.06485075596</v>
      </c>
    </row>
    <row r="649">
      <c r="A649" s="9">
        <v>44751.958333333336</v>
      </c>
      <c r="B649" s="10">
        <v>249.58</v>
      </c>
      <c r="C649" s="10">
        <v>250.07965</v>
      </c>
      <c r="D649" s="10">
        <v>0.00199796344884509</v>
      </c>
      <c r="E649" s="7">
        <f t="shared" si="1"/>
        <v>0.04525202423</v>
      </c>
      <c r="F649" s="7"/>
      <c r="G649" s="4">
        <f>IFERROR(__xludf.DUMMYFUNCTION("""COMPUTED_VALUE"""),44905.958333333336)</f>
        <v>44905.95833</v>
      </c>
      <c r="H649" s="2">
        <f>IFERROR(__xludf.DUMMYFUNCTION("""COMPUTED_VALUE"""),0.06629561329520138)</f>
        <v>0.0662956133</v>
      </c>
    </row>
    <row r="650">
      <c r="A650" s="9">
        <v>44752.0</v>
      </c>
      <c r="B650" s="10">
        <v>255.01</v>
      </c>
      <c r="C650" s="10">
        <v>244.14862</v>
      </c>
      <c r="D650" s="10">
        <v>0.0444867556490796</v>
      </c>
      <c r="E650" s="7">
        <f t="shared" si="1"/>
        <v>0.0451300699</v>
      </c>
      <c r="F650" s="7"/>
      <c r="G650" s="4">
        <f>IFERROR(__xludf.DUMMYFUNCTION("""COMPUTED_VALUE"""),44906.958333333336)</f>
        <v>44906.95833</v>
      </c>
      <c r="H650" s="2">
        <f>IFERROR(__xludf.DUMMYFUNCTION("""COMPUTED_VALUE"""),0.03560764685309304)</f>
        <v>0.03560764685</v>
      </c>
    </row>
    <row r="651">
      <c r="A651" s="9">
        <v>44752.041666666664</v>
      </c>
      <c r="B651" s="10">
        <v>263.08</v>
      </c>
      <c r="C651" s="10">
        <v>240.22353</v>
      </c>
      <c r="D651" s="10">
        <v>0.0951466744327667</v>
      </c>
      <c r="E651" s="7">
        <f t="shared" si="1"/>
        <v>0.04436083749</v>
      </c>
      <c r="F651" s="7"/>
      <c r="G651" s="4">
        <f>IFERROR(__xludf.DUMMYFUNCTION("""COMPUTED_VALUE"""),44904.958333333336)</f>
        <v>44904.95833</v>
      </c>
      <c r="H651" s="2">
        <f>IFERROR(__xludf.DUMMYFUNCTION("""COMPUTED_VALUE"""),0.058318220701052824)</f>
        <v>0.0583182207</v>
      </c>
    </row>
    <row r="652">
      <c r="A652" s="9">
        <v>44752.083333333336</v>
      </c>
      <c r="B652" s="10">
        <v>261.07</v>
      </c>
      <c r="C652" s="10">
        <v>235.3871</v>
      </c>
      <c r="D652" s="10">
        <v>0.109109207768819</v>
      </c>
      <c r="E652" s="7">
        <f t="shared" si="1"/>
        <v>0.04348948775</v>
      </c>
      <c r="F652" s="7"/>
      <c r="G652" s="4">
        <f>IFERROR(__xludf.DUMMYFUNCTION("""COMPUTED_VALUE"""),44905.958333333336)</f>
        <v>44905.95833</v>
      </c>
      <c r="H652" s="2">
        <f>IFERROR(__xludf.DUMMYFUNCTION("""COMPUTED_VALUE"""),0.06399444113762699)</f>
        <v>0.06399444114</v>
      </c>
    </row>
    <row r="653">
      <c r="A653" s="9">
        <v>44752.125</v>
      </c>
      <c r="B653" s="10">
        <v>249.27</v>
      </c>
      <c r="C653" s="10">
        <v>229.22372</v>
      </c>
      <c r="D653" s="10">
        <v>0.0874529040886345</v>
      </c>
      <c r="E653" s="7">
        <f t="shared" si="1"/>
        <v>0.04128908607</v>
      </c>
      <c r="F653" s="7"/>
      <c r="G653" s="4">
        <f>IFERROR(__xludf.DUMMYFUNCTION("""COMPUTED_VALUE"""),44906.958333333336)</f>
        <v>44906.95833</v>
      </c>
      <c r="H653" s="2">
        <f>IFERROR(__xludf.DUMMYFUNCTION("""COMPUTED_VALUE"""),0.039116345141565305)</f>
        <v>0.03911634514</v>
      </c>
    </row>
    <row r="654">
      <c r="A654" s="9">
        <v>44752.166666666664</v>
      </c>
      <c r="B654" s="10">
        <v>236.45</v>
      </c>
      <c r="C654" s="10">
        <v>224.86084</v>
      </c>
      <c r="D654" s="10">
        <v>0.051539254233863</v>
      </c>
      <c r="E654" s="7">
        <f t="shared" si="1"/>
        <v>0.03763561012</v>
      </c>
      <c r="F654" s="7"/>
      <c r="G654" s="4">
        <f>IFERROR(__xludf.DUMMYFUNCTION("""COMPUTED_VALUE"""),44907.958333333336)</f>
        <v>44907.95833</v>
      </c>
      <c r="H654" s="2">
        <f>IFERROR(__xludf.DUMMYFUNCTION("""COMPUTED_VALUE"""),0.03980843859715149)</f>
        <v>0.0398084386</v>
      </c>
    </row>
    <row r="655">
      <c r="A655" s="9">
        <v>44752.208333333336</v>
      </c>
      <c r="B655" s="10">
        <v>231.5</v>
      </c>
      <c r="C655" s="10">
        <v>224.17176</v>
      </c>
      <c r="D655" s="10">
        <v>0.0326902906949563</v>
      </c>
      <c r="E655" s="7">
        <f t="shared" si="1"/>
        <v>0.03483844128</v>
      </c>
      <c r="F655" s="7"/>
      <c r="G655" s="4">
        <f>IFERROR(__xludf.DUMMYFUNCTION("""COMPUTED_VALUE"""),44905.958333333336)</f>
        <v>44905.95833</v>
      </c>
      <c r="H655" s="2">
        <f>IFERROR(__xludf.DUMMYFUNCTION("""COMPUTED_VALUE"""),0.0645593275080827)</f>
        <v>0.06455932751</v>
      </c>
    </row>
    <row r="656">
      <c r="A656" s="9">
        <v>44752.25</v>
      </c>
      <c r="B656" s="10">
        <v>227.43</v>
      </c>
      <c r="C656" s="10">
        <v>225.31532</v>
      </c>
      <c r="D656" s="10">
        <v>0.00938542483484919</v>
      </c>
      <c r="E656" s="7">
        <f t="shared" si="1"/>
        <v>0.03213864461</v>
      </c>
      <c r="F656" s="7"/>
      <c r="G656" s="4">
        <f>IFERROR(__xludf.DUMMYFUNCTION("""COMPUTED_VALUE"""),44906.958333333336)</f>
        <v>44906.95833</v>
      </c>
      <c r="H656" s="2">
        <f>IFERROR(__xludf.DUMMYFUNCTION("""COMPUTED_VALUE"""),0.03695401045499024)</f>
        <v>0.03695401045</v>
      </c>
    </row>
    <row r="657">
      <c r="A657" s="9">
        <v>44752.291666666664</v>
      </c>
      <c r="B657" s="10">
        <v>233.16</v>
      </c>
      <c r="C657" s="10">
        <v>228.08121</v>
      </c>
      <c r="D657" s="10">
        <v>0.0222674634179641</v>
      </c>
      <c r="E657" s="7">
        <f t="shared" si="1"/>
        <v>0.03134803003</v>
      </c>
      <c r="F657" s="7"/>
      <c r="G657" s="4">
        <f>IFERROR(__xludf.DUMMYFUNCTION("""COMPUTED_VALUE"""),44907.958333333336)</f>
        <v>44907.95833</v>
      </c>
      <c r="H657" s="2">
        <f>IFERROR(__xludf.DUMMYFUNCTION("""COMPUTED_VALUE"""),0.04089292894834128)</f>
        <v>0.04089292895</v>
      </c>
    </row>
    <row r="658">
      <c r="A658" s="9">
        <v>44752.333333333336</v>
      </c>
      <c r="B658" s="10">
        <v>236.0</v>
      </c>
      <c r="C658" s="10">
        <v>231.34868</v>
      </c>
      <c r="D658" s="10">
        <v>0.0201052368226176</v>
      </c>
      <c r="E658" s="7">
        <f t="shared" si="1"/>
        <v>0.030641155</v>
      </c>
      <c r="F658" s="7"/>
      <c r="G658" s="4">
        <f>IFERROR(__xludf.DUMMYFUNCTION("""COMPUTED_VALUE"""),44908.958333333336)</f>
        <v>44908.95833</v>
      </c>
      <c r="H658" s="2">
        <f>IFERROR(__xludf.DUMMYFUNCTION("""COMPUTED_VALUE"""),0.03718710129574925)</f>
        <v>0.0371871013</v>
      </c>
    </row>
    <row r="659">
      <c r="A659" s="9">
        <v>44752.375</v>
      </c>
      <c r="B659" s="10">
        <v>237.02</v>
      </c>
      <c r="C659" s="10">
        <v>235.16703</v>
      </c>
      <c r="D659" s="10">
        <v>0.00787937832952178</v>
      </c>
      <c r="E659" s="7">
        <f t="shared" si="1"/>
        <v>0.03053806528</v>
      </c>
      <c r="F659" s="7"/>
      <c r="G659" s="4">
        <f>IFERROR(__xludf.DUMMYFUNCTION("""COMPUTED_VALUE"""),44906.958333333336)</f>
        <v>44906.95833</v>
      </c>
      <c r="H659" s="2">
        <f>IFERROR(__xludf.DUMMYFUNCTION("""COMPUTED_VALUE"""),0.050781550222173864)</f>
        <v>0.05078155022</v>
      </c>
    </row>
    <row r="660">
      <c r="A660" s="9">
        <v>44752.416666666664</v>
      </c>
      <c r="B660" s="10">
        <v>232.15</v>
      </c>
      <c r="C660" s="10">
        <v>238.34841</v>
      </c>
      <c r="D660" s="10">
        <v>0.0260056695993902</v>
      </c>
      <c r="E660" s="7">
        <f t="shared" si="1"/>
        <v>0.03139425752</v>
      </c>
      <c r="F660" s="7"/>
      <c r="G660" s="4">
        <f>IFERROR(__xludf.DUMMYFUNCTION("""COMPUTED_VALUE"""),44907.958333333336)</f>
        <v>44907.95833</v>
      </c>
      <c r="H660" s="2">
        <f>IFERROR(__xludf.DUMMYFUNCTION("""COMPUTED_VALUE"""),0.06599103469135471)</f>
        <v>0.06599103469</v>
      </c>
    </row>
    <row r="661">
      <c r="A661" s="9">
        <v>44752.458333333336</v>
      </c>
      <c r="B661" s="10">
        <v>233.26</v>
      </c>
      <c r="C661" s="10">
        <v>241.57767</v>
      </c>
      <c r="D661" s="10">
        <v>0.0344306243205343</v>
      </c>
      <c r="E661" s="7">
        <f t="shared" si="1"/>
        <v>0.03260374176</v>
      </c>
      <c r="F661" s="7"/>
      <c r="G661" s="4">
        <f>IFERROR(__xludf.DUMMYFUNCTION("""COMPUTED_VALUE"""),44908.958333333336)</f>
        <v>44908.95833</v>
      </c>
      <c r="H661" s="2">
        <f>IFERROR(__xludf.DUMMYFUNCTION("""COMPUTED_VALUE"""),0.05468560951971665)</f>
        <v>0.05468560952</v>
      </c>
    </row>
    <row r="662">
      <c r="A662" s="9">
        <v>44752.5</v>
      </c>
      <c r="B662" s="10">
        <v>232.46</v>
      </c>
      <c r="C662" s="10">
        <v>243.09663</v>
      </c>
      <c r="D662" s="10">
        <v>0.0437547406560099</v>
      </c>
      <c r="E662" s="7">
        <f t="shared" si="1"/>
        <v>0.03435583545</v>
      </c>
      <c r="F662" s="7"/>
      <c r="G662" s="4">
        <f>IFERROR(__xludf.DUMMYFUNCTION("""COMPUTED_VALUE"""),44909.958333333336)</f>
        <v>44909.95833</v>
      </c>
      <c r="H662" s="2">
        <f>IFERROR(__xludf.DUMMYFUNCTION("""COMPUTED_VALUE"""),0.04295477030853257)</f>
        <v>0.04295477031</v>
      </c>
    </row>
    <row r="663">
      <c r="A663" s="9">
        <v>44752.541666666664</v>
      </c>
      <c r="B663" s="10">
        <v>230.14</v>
      </c>
      <c r="C663" s="10">
        <v>244.34522</v>
      </c>
      <c r="D663" s="10">
        <v>0.0581358620397813</v>
      </c>
      <c r="E663" s="7">
        <f t="shared" si="1"/>
        <v>0.03565658887</v>
      </c>
      <c r="F663" s="7"/>
      <c r="G663" s="4">
        <f>IFERROR(__xludf.DUMMYFUNCTION("""COMPUTED_VALUE"""),44907.958333333336)</f>
        <v>44907.95833</v>
      </c>
      <c r="H663" s="2">
        <f>IFERROR(__xludf.DUMMYFUNCTION("""COMPUTED_VALUE"""),0.05612116113020272)</f>
        <v>0.05612116113</v>
      </c>
    </row>
    <row r="664">
      <c r="A664" s="9">
        <v>44752.583333333336</v>
      </c>
      <c r="B664" s="10">
        <v>224.33</v>
      </c>
      <c r="C664" s="10">
        <v>245.05573</v>
      </c>
      <c r="D664" s="10">
        <v>0.0845755779715903</v>
      </c>
      <c r="E664" s="7">
        <f t="shared" si="1"/>
        <v>0.03735966278</v>
      </c>
      <c r="F664" s="7"/>
      <c r="G664" s="4">
        <f>IFERROR(__xludf.DUMMYFUNCTION("""COMPUTED_VALUE"""),44908.958333333336)</f>
        <v>44908.95833</v>
      </c>
      <c r="H664" s="2">
        <f>IFERROR(__xludf.DUMMYFUNCTION("""COMPUTED_VALUE"""),0.04997588021375088)</f>
        <v>0.04997588021</v>
      </c>
    </row>
    <row r="665">
      <c r="A665" s="9">
        <v>44752.625</v>
      </c>
      <c r="B665" s="10">
        <v>223.63</v>
      </c>
      <c r="C665" s="10">
        <v>244.94786</v>
      </c>
      <c r="D665" s="10">
        <v>0.0870301949157669</v>
      </c>
      <c r="E665" s="7">
        <f t="shared" si="1"/>
        <v>0.03929181123</v>
      </c>
      <c r="F665" s="7"/>
      <c r="G665" s="4">
        <f>IFERROR(__xludf.DUMMYFUNCTION("""COMPUTED_VALUE"""),44909.958333333336)</f>
        <v>44909.95833</v>
      </c>
      <c r="H665" s="2">
        <f>IFERROR(__xludf.DUMMYFUNCTION("""COMPUTED_VALUE"""),0.039956262627508614)</f>
        <v>0.03995626263</v>
      </c>
    </row>
    <row r="666">
      <c r="A666" s="9">
        <v>44752.666666666664</v>
      </c>
      <c r="B666" s="10">
        <v>228.12</v>
      </c>
      <c r="C666" s="10">
        <v>244.28148</v>
      </c>
      <c r="D666" s="10">
        <v>0.0661592520235262</v>
      </c>
      <c r="E666" s="7">
        <f t="shared" si="1"/>
        <v>0.04102227589</v>
      </c>
      <c r="F666" s="7"/>
      <c r="G666" s="4">
        <f>IFERROR(__xludf.DUMMYFUNCTION("""COMPUTED_VALUE"""),44910.958333333336)</f>
        <v>44910.95833</v>
      </c>
      <c r="H666" s="2">
        <f>IFERROR(__xludf.DUMMYFUNCTION("""COMPUTED_VALUE"""),0.0862448770130066)</f>
        <v>0.08624487701</v>
      </c>
    </row>
    <row r="667">
      <c r="A667" s="9">
        <v>44752.708333333336</v>
      </c>
      <c r="B667" s="10">
        <v>234.66</v>
      </c>
      <c r="C667" s="10">
        <v>243.83066</v>
      </c>
      <c r="D667" s="10">
        <v>0.0376107746253075</v>
      </c>
      <c r="E667" s="7">
        <f t="shared" si="1"/>
        <v>0.04203826829</v>
      </c>
      <c r="F667" s="7"/>
      <c r="G667" s="4">
        <f>IFERROR(__xludf.DUMMYFUNCTION("""COMPUTED_VALUE"""),44908.958333333336)</f>
        <v>44908.95833</v>
      </c>
      <c r="H667" s="2">
        <f>IFERROR(__xludf.DUMMYFUNCTION("""COMPUTED_VALUE"""),0.05146392255744601)</f>
        <v>0.05146392256</v>
      </c>
    </row>
    <row r="668">
      <c r="A668" s="9">
        <v>44752.75</v>
      </c>
      <c r="B668" s="10">
        <v>237.3</v>
      </c>
      <c r="C668" s="10">
        <v>243.37315</v>
      </c>
      <c r="D668" s="10">
        <v>0.0249540674474567</v>
      </c>
      <c r="E668" s="7">
        <f t="shared" si="1"/>
        <v>0.0426333019</v>
      </c>
      <c r="F668" s="7"/>
      <c r="G668" s="4">
        <f>IFERROR(__xludf.DUMMYFUNCTION("""COMPUTED_VALUE"""),44909.958333333336)</f>
        <v>44909.95833</v>
      </c>
      <c r="H668" s="2">
        <f>IFERROR(__xludf.DUMMYFUNCTION("""COMPUTED_VALUE"""),0.04073249466431237)</f>
        <v>0.04073249466</v>
      </c>
    </row>
    <row r="669">
      <c r="A669" s="9">
        <v>44752.791666666664</v>
      </c>
      <c r="B669" s="10">
        <v>242.33</v>
      </c>
      <c r="C669" s="10">
        <v>244.12156</v>
      </c>
      <c r="D669" s="10">
        <v>0.00733880284887568</v>
      </c>
      <c r="E669" s="7">
        <f t="shared" si="1"/>
        <v>0.04173061827</v>
      </c>
      <c r="F669" s="7"/>
      <c r="G669" s="4">
        <f>IFERROR(__xludf.DUMMYFUNCTION("""COMPUTED_VALUE"""),44910.958333333336)</f>
        <v>44910.95833</v>
      </c>
      <c r="H669" s="2">
        <f>IFERROR(__xludf.DUMMYFUNCTION("""COMPUTED_VALUE"""),0.09795365164546653)</f>
        <v>0.09795365165</v>
      </c>
    </row>
    <row r="670">
      <c r="A670" s="9">
        <v>44752.833333333336</v>
      </c>
      <c r="B670" s="10">
        <v>248.75</v>
      </c>
      <c r="C670" s="10">
        <v>245.06583</v>
      </c>
      <c r="D670" s="10">
        <v>0.0150333891917938</v>
      </c>
      <c r="E670" s="7">
        <f t="shared" si="1"/>
        <v>0.04182182411</v>
      </c>
      <c r="F670" s="7"/>
      <c r="G670" s="4">
        <f>IFERROR(__xludf.DUMMYFUNCTION("""COMPUTED_VALUE"""),44911.958333333336)</f>
        <v>44911.95833</v>
      </c>
      <c r="H670" s="2">
        <f>IFERROR(__xludf.DUMMYFUNCTION("""COMPUTED_VALUE"""),0.05845231608162583)</f>
        <v>0.05845231608</v>
      </c>
    </row>
    <row r="671">
      <c r="A671" s="9">
        <v>44752.875</v>
      </c>
      <c r="B671" s="10">
        <v>257.47</v>
      </c>
      <c r="C671" s="10">
        <v>245.75424</v>
      </c>
      <c r="D671" s="10">
        <v>0.047672666807295</v>
      </c>
      <c r="E671" s="7">
        <f t="shared" si="1"/>
        <v>0.04257672392</v>
      </c>
      <c r="F671" s="7"/>
      <c r="G671" s="4">
        <f>IFERROR(__xludf.DUMMYFUNCTION("""COMPUTED_VALUE"""),44909.958333333336)</f>
        <v>44909.95833</v>
      </c>
      <c r="H671" s="2">
        <f>IFERROR(__xludf.DUMMYFUNCTION("""COMPUTED_VALUE"""),0.032994986371903214)</f>
        <v>0.03299498637</v>
      </c>
    </row>
    <row r="672">
      <c r="A672" s="9">
        <v>44752.916666666664</v>
      </c>
      <c r="B672" s="10">
        <v>254.19</v>
      </c>
      <c r="C672" s="10">
        <v>245.93678</v>
      </c>
      <c r="D672" s="10">
        <v>0.033558299006761</v>
      </c>
      <c r="E672" s="7">
        <f t="shared" si="1"/>
        <v>0.0436800198</v>
      </c>
      <c r="F672" s="7"/>
      <c r="G672" s="4">
        <f>IFERROR(__xludf.DUMMYFUNCTION("""COMPUTED_VALUE"""),44910.958333333336)</f>
        <v>44910.95833</v>
      </c>
      <c r="H672" s="2">
        <f>IFERROR(__xludf.DUMMYFUNCTION("""COMPUTED_VALUE"""),0.08141704977023345)</f>
        <v>0.08141704977</v>
      </c>
    </row>
    <row r="673">
      <c r="A673" s="9">
        <v>44752.958333333336</v>
      </c>
      <c r="B673" s="10">
        <v>252.62</v>
      </c>
      <c r="C673" s="10">
        <v>245.35546</v>
      </c>
      <c r="D673" s="10">
        <v>0.0296082263667578</v>
      </c>
      <c r="E673" s="7">
        <f t="shared" si="1"/>
        <v>0.04483044742</v>
      </c>
      <c r="F673" s="7"/>
      <c r="G673" s="4">
        <f>IFERROR(__xludf.DUMMYFUNCTION("""COMPUTED_VALUE"""),44911.958333333336)</f>
        <v>44911.95833</v>
      </c>
      <c r="H673" s="2">
        <f>IFERROR(__xludf.DUMMYFUNCTION("""COMPUTED_VALUE"""),0.05517082896922674)</f>
        <v>0.05517082897</v>
      </c>
    </row>
    <row r="674">
      <c r="A674" s="9">
        <v>44750.0</v>
      </c>
      <c r="B674" s="10">
        <v>274.48</v>
      </c>
      <c r="C674" s="10">
        <v>263.46258</v>
      </c>
      <c r="D674" s="10">
        <v>0.0418177792079619</v>
      </c>
      <c r="E674" s="7">
        <f t="shared" si="1"/>
        <v>0.04471924007</v>
      </c>
      <c r="F674" s="7"/>
      <c r="G674" s="4">
        <f>IFERROR(__xludf.DUMMYFUNCTION("""COMPUTED_VALUE"""),44912.958333333336)</f>
        <v>44912.95833</v>
      </c>
      <c r="H674" s="2">
        <f>IFERROR(__xludf.DUMMYFUNCTION("""COMPUTED_VALUE"""),0.06134751832412017)</f>
        <v>0.06134751832</v>
      </c>
    </row>
    <row r="675">
      <c r="A675" s="9">
        <v>44750.041666666664</v>
      </c>
      <c r="B675" s="10">
        <v>283.25</v>
      </c>
      <c r="C675" s="10">
        <v>259.30505</v>
      </c>
      <c r="D675" s="10">
        <v>0.0923427831428659</v>
      </c>
      <c r="E675" s="7">
        <f t="shared" si="1"/>
        <v>0.04460241127</v>
      </c>
      <c r="F675" s="7"/>
      <c r="G675" s="4">
        <f>IFERROR(__xludf.DUMMYFUNCTION("""COMPUTED_VALUE"""),44910.958333333336)</f>
        <v>44910.95833</v>
      </c>
      <c r="H675" s="2">
        <f>IFERROR(__xludf.DUMMYFUNCTION("""COMPUTED_VALUE"""),0.0390423322375982)</f>
        <v>0.03904233224</v>
      </c>
    </row>
    <row r="676">
      <c r="A676" s="9">
        <v>44750.083333333336</v>
      </c>
      <c r="B676" s="10">
        <v>279.76</v>
      </c>
      <c r="C676" s="10">
        <v>253.78836</v>
      </c>
      <c r="D676" s="10">
        <v>0.102335820287423</v>
      </c>
      <c r="E676" s="7">
        <f t="shared" si="1"/>
        <v>0.04432018679</v>
      </c>
      <c r="F676" s="7"/>
      <c r="G676" s="4">
        <f>IFERROR(__xludf.DUMMYFUNCTION("""COMPUTED_VALUE"""),44911.958333333336)</f>
        <v>44911.95833</v>
      </c>
      <c r="H676" s="2">
        <f>IFERROR(__xludf.DUMMYFUNCTION("""COMPUTED_VALUE"""),0.04103804013658241)</f>
        <v>0.04103804014</v>
      </c>
    </row>
    <row r="677">
      <c r="A677" s="9">
        <v>44750.125</v>
      </c>
      <c r="B677" s="10">
        <v>272.06</v>
      </c>
      <c r="C677" s="10">
        <v>246.01953</v>
      </c>
      <c r="D677" s="10">
        <v>0.105847165873375</v>
      </c>
      <c r="E677" s="7">
        <f t="shared" si="1"/>
        <v>0.04508661436</v>
      </c>
      <c r="F677" s="7"/>
      <c r="G677" s="4">
        <f>IFERROR(__xludf.DUMMYFUNCTION("""COMPUTED_VALUE"""),44912.958333333336)</f>
        <v>44912.95833</v>
      </c>
      <c r="H677" s="2">
        <f>IFERROR(__xludf.DUMMYFUNCTION("""COMPUTED_VALUE"""),0.05918427646562573)</f>
        <v>0.05918427647</v>
      </c>
    </row>
    <row r="678">
      <c r="A678" s="9">
        <v>44750.166666666664</v>
      </c>
      <c r="B678" s="10">
        <v>256.74</v>
      </c>
      <c r="C678" s="10">
        <v>240.2134</v>
      </c>
      <c r="D678" s="10">
        <v>0.0687996589698992</v>
      </c>
      <c r="E678" s="7">
        <f t="shared" si="1"/>
        <v>0.04580579789</v>
      </c>
      <c r="F678" s="7"/>
      <c r="G678" s="4">
        <f>IFERROR(__xludf.DUMMYFUNCTION("""COMPUTED_VALUE"""),44913.958333333336)</f>
        <v>44913.95833</v>
      </c>
      <c r="H678" s="2">
        <f>IFERROR(__xludf.DUMMYFUNCTION("""COMPUTED_VALUE"""),0.05039999249102454)</f>
        <v>0.05039999249</v>
      </c>
    </row>
    <row r="679">
      <c r="A679" s="9">
        <v>44750.208333333336</v>
      </c>
      <c r="B679" s="10">
        <v>248.16</v>
      </c>
      <c r="C679" s="10">
        <v>237.90923</v>
      </c>
      <c r="D679" s="10">
        <v>0.0430868949472872</v>
      </c>
      <c r="E679" s="7">
        <f t="shared" si="1"/>
        <v>0.04623898974</v>
      </c>
      <c r="F679" s="7"/>
      <c r="G679" s="4">
        <f>IFERROR(__xludf.DUMMYFUNCTION("""COMPUTED_VALUE"""),44911.958333333336)</f>
        <v>44911.95833</v>
      </c>
      <c r="H679" s="2">
        <f>IFERROR(__xludf.DUMMYFUNCTION("""COMPUTED_VALUE"""),0.03844853461727505)</f>
        <v>0.03844853462</v>
      </c>
    </row>
    <row r="680">
      <c r="A680" s="9">
        <v>44750.25</v>
      </c>
      <c r="B680" s="10">
        <v>244.23</v>
      </c>
      <c r="C680" s="10">
        <v>236.99239</v>
      </c>
      <c r="D680" s="10">
        <v>0.0305394194303031</v>
      </c>
      <c r="E680" s="7">
        <f t="shared" si="1"/>
        <v>0.04712040618</v>
      </c>
      <c r="F680" s="7"/>
      <c r="G680" s="4">
        <f>IFERROR(__xludf.DUMMYFUNCTION("""COMPUTED_VALUE"""),44912.958333333336)</f>
        <v>44912.95833</v>
      </c>
      <c r="H680" s="2">
        <f>IFERROR(__xludf.DUMMYFUNCTION("""COMPUTED_VALUE"""),0.06373251298808667)</f>
        <v>0.06373251299</v>
      </c>
    </row>
    <row r="681">
      <c r="A681" s="9">
        <v>44750.291666666664</v>
      </c>
      <c r="B681" s="10">
        <v>240.98</v>
      </c>
      <c r="C681" s="10">
        <v>238.12922</v>
      </c>
      <c r="D681" s="10">
        <v>0.0119715673700186</v>
      </c>
      <c r="E681" s="7">
        <f t="shared" si="1"/>
        <v>0.04669141051</v>
      </c>
      <c r="F681" s="7"/>
      <c r="G681" s="4">
        <f>IFERROR(__xludf.DUMMYFUNCTION("""COMPUTED_VALUE"""),44913.958333333336)</f>
        <v>44913.95833</v>
      </c>
      <c r="H681" s="2">
        <f>IFERROR(__xludf.DUMMYFUNCTION("""COMPUTED_VALUE"""),0.05241758800780763)</f>
        <v>0.05241758801</v>
      </c>
    </row>
    <row r="682">
      <c r="A682" s="9">
        <v>44750.333333333336</v>
      </c>
      <c r="B682" s="10">
        <v>241.04</v>
      </c>
      <c r="C682" s="10">
        <v>240.77559</v>
      </c>
      <c r="D682" s="10">
        <v>0.00109815949365962</v>
      </c>
      <c r="E682" s="7">
        <f t="shared" si="1"/>
        <v>0.04589944895</v>
      </c>
      <c r="F682" s="7"/>
      <c r="G682" s="4">
        <f>IFERROR(__xludf.DUMMYFUNCTION("""COMPUTED_VALUE"""),44914.958333333336)</f>
        <v>44914.95833</v>
      </c>
      <c r="H682" s="2">
        <f>IFERROR(__xludf.DUMMYFUNCTION("""COMPUTED_VALUE"""),0.05475107011700266)</f>
        <v>0.05475107012</v>
      </c>
    </row>
    <row r="683">
      <c r="A683" s="9">
        <v>44750.375</v>
      </c>
      <c r="B683" s="10">
        <v>241.32</v>
      </c>
      <c r="C683" s="10">
        <v>244.6289</v>
      </c>
      <c r="D683" s="10">
        <v>0.0135262023415875</v>
      </c>
      <c r="E683" s="7">
        <f t="shared" si="1"/>
        <v>0.04613473329</v>
      </c>
      <c r="F683" s="7"/>
      <c r="G683" s="4">
        <f>IFERROR(__xludf.DUMMYFUNCTION("""COMPUTED_VALUE"""),44912.958333333336)</f>
        <v>44912.95833</v>
      </c>
      <c r="H683" s="2">
        <f>IFERROR(__xludf.DUMMYFUNCTION("""COMPUTED_VALUE"""),0.05334307436079857)</f>
        <v>0.05334307436</v>
      </c>
    </row>
    <row r="684">
      <c r="A684" s="9">
        <v>44750.416666666664</v>
      </c>
      <c r="B684" s="10">
        <v>242.36</v>
      </c>
      <c r="C684" s="10">
        <v>249.42648</v>
      </c>
      <c r="D684" s="10">
        <v>0.0283309133817707</v>
      </c>
      <c r="E684" s="7">
        <f t="shared" si="1"/>
        <v>0.04623161844</v>
      </c>
      <c r="F684" s="7"/>
      <c r="G684" s="4">
        <f>IFERROR(__xludf.DUMMYFUNCTION("""COMPUTED_VALUE"""),44913.958333333336)</f>
        <v>44913.95833</v>
      </c>
      <c r="H684" s="2">
        <f>IFERROR(__xludf.DUMMYFUNCTION("""COMPUTED_VALUE"""),0.045067354551189875)</f>
        <v>0.04506735455</v>
      </c>
    </row>
    <row r="685">
      <c r="A685" s="9">
        <v>44750.458333333336</v>
      </c>
      <c r="B685" s="10">
        <v>246.15</v>
      </c>
      <c r="C685" s="10">
        <v>254.69505</v>
      </c>
      <c r="D685" s="10">
        <v>0.0335501219988374</v>
      </c>
      <c r="E685" s="7">
        <f t="shared" si="1"/>
        <v>0.04619493085</v>
      </c>
      <c r="F685" s="7"/>
      <c r="G685" s="4">
        <f>IFERROR(__xludf.DUMMYFUNCTION("""COMPUTED_VALUE"""),44914.958333333336)</f>
        <v>44914.95833</v>
      </c>
      <c r="H685" s="2">
        <f>IFERROR(__xludf.DUMMYFUNCTION("""COMPUTED_VALUE"""),0.03887885199220679)</f>
        <v>0.03887885199</v>
      </c>
    </row>
    <row r="686">
      <c r="A686" s="9">
        <v>44750.5</v>
      </c>
      <c r="B686" s="10">
        <v>250.7</v>
      </c>
      <c r="C686" s="10">
        <v>257.74569</v>
      </c>
      <c r="D686" s="10">
        <v>0.0273358208240069</v>
      </c>
      <c r="E686" s="7">
        <f t="shared" si="1"/>
        <v>0.04551080919</v>
      </c>
      <c r="F686" s="7"/>
      <c r="G686" s="4">
        <f>IFERROR(__xludf.DUMMYFUNCTION("""COMPUTED_VALUE"""),44915.958333333336)</f>
        <v>44915.95833</v>
      </c>
      <c r="H686" s="2">
        <f>IFERROR(__xludf.DUMMYFUNCTION("""COMPUTED_VALUE"""),0.05006588213032059)</f>
        <v>0.05006588213</v>
      </c>
    </row>
    <row r="687">
      <c r="A687" s="9">
        <v>44750.541666666664</v>
      </c>
      <c r="B687" s="10">
        <v>255.81</v>
      </c>
      <c r="C687" s="10">
        <v>260.18202</v>
      </c>
      <c r="D687" s="10">
        <v>0.0168036976575092</v>
      </c>
      <c r="E687" s="7">
        <f t="shared" si="1"/>
        <v>0.04378863567</v>
      </c>
      <c r="F687" s="7"/>
      <c r="G687" s="4">
        <f>IFERROR(__xludf.DUMMYFUNCTION("""COMPUTED_VALUE"""),44913.958333333336)</f>
        <v>44913.95833</v>
      </c>
      <c r="H687" s="2">
        <f>IFERROR(__xludf.DUMMYFUNCTION("""COMPUTED_VALUE"""),0.04691126947039876)</f>
        <v>0.04691126947</v>
      </c>
    </row>
    <row r="688">
      <c r="A688" s="9">
        <v>44750.583333333336</v>
      </c>
      <c r="B688" s="10">
        <v>259.14</v>
      </c>
      <c r="C688" s="10">
        <v>261.4746</v>
      </c>
      <c r="D688" s="10">
        <v>0.00892859191676753</v>
      </c>
      <c r="E688" s="7">
        <f t="shared" si="1"/>
        <v>0.04063667792</v>
      </c>
      <c r="F688" s="7"/>
      <c r="G688" s="4">
        <f>IFERROR(__xludf.DUMMYFUNCTION("""COMPUTED_VALUE"""),44914.958333333336)</f>
        <v>44914.95833</v>
      </c>
      <c r="H688" s="2">
        <f>IFERROR(__xludf.DUMMYFUNCTION("""COMPUTED_VALUE"""),0.04887982303282601)</f>
        <v>0.04887982303</v>
      </c>
    </row>
    <row r="689">
      <c r="A689" s="9">
        <v>44750.625</v>
      </c>
      <c r="B689" s="10">
        <v>260.33</v>
      </c>
      <c r="C689" s="10">
        <v>261.40815</v>
      </c>
      <c r="D689" s="10">
        <v>0.00412439321421307</v>
      </c>
      <c r="E689" s="7">
        <f t="shared" si="1"/>
        <v>0.03718226952</v>
      </c>
      <c r="F689" s="7"/>
      <c r="G689" s="4">
        <f>IFERROR(__xludf.DUMMYFUNCTION("""COMPUTED_VALUE"""),44915.958333333336)</f>
        <v>44915.95833</v>
      </c>
      <c r="H689" s="2">
        <f>IFERROR(__xludf.DUMMYFUNCTION("""COMPUTED_VALUE"""),0.05726210564775825)</f>
        <v>0.05726210565</v>
      </c>
    </row>
    <row r="690">
      <c r="A690" s="9">
        <v>44750.666666666664</v>
      </c>
      <c r="B690" s="10">
        <v>259.67</v>
      </c>
      <c r="C690" s="10">
        <v>260.00284</v>
      </c>
      <c r="D690" s="10">
        <v>0.00128013986308755</v>
      </c>
      <c r="E690" s="7">
        <f t="shared" si="1"/>
        <v>0.03447897318</v>
      </c>
      <c r="F690" s="7"/>
      <c r="G690" s="4">
        <f>IFERROR(__xludf.DUMMYFUNCTION("""COMPUTED_VALUE"""),44916.958333333336)</f>
        <v>44916.95833</v>
      </c>
      <c r="H690" s="2">
        <f>IFERROR(__xludf.DUMMYFUNCTION("""COMPUTED_VALUE"""),0.06671886349832722)</f>
        <v>0.0667188635</v>
      </c>
    </row>
    <row r="691">
      <c r="A691" s="9">
        <v>44750.708333333336</v>
      </c>
      <c r="B691" s="10">
        <v>263.06</v>
      </c>
      <c r="C691" s="10">
        <v>259.07355</v>
      </c>
      <c r="D691" s="10">
        <v>0.0153873291966701</v>
      </c>
      <c r="E691" s="7">
        <f t="shared" si="1"/>
        <v>0.03355299628</v>
      </c>
      <c r="F691" s="7"/>
      <c r="G691" s="4">
        <f>IFERROR(__xludf.DUMMYFUNCTION("""COMPUTED_VALUE"""),44914.958333333336)</f>
        <v>44914.95833</v>
      </c>
      <c r="H691" s="2">
        <f>IFERROR(__xludf.DUMMYFUNCTION("""COMPUTED_VALUE"""),0.0549765042920984)</f>
        <v>0.05497650429</v>
      </c>
    </row>
    <row r="692">
      <c r="A692" s="9">
        <v>44750.75</v>
      </c>
      <c r="B692" s="10">
        <v>265.52</v>
      </c>
      <c r="C692" s="10">
        <v>258.48455</v>
      </c>
      <c r="D692" s="10">
        <v>0.027218067772329</v>
      </c>
      <c r="E692" s="7">
        <f t="shared" si="1"/>
        <v>0.03364732963</v>
      </c>
      <c r="F692" s="7"/>
      <c r="G692" s="4">
        <f>IFERROR(__xludf.DUMMYFUNCTION("""COMPUTED_VALUE"""),44915.958333333336)</f>
        <v>44915.95833</v>
      </c>
      <c r="H692" s="2">
        <f>IFERROR(__xludf.DUMMYFUNCTION("""COMPUTED_VALUE"""),0.058173250425251594)</f>
        <v>0.05817325043</v>
      </c>
    </row>
    <row r="693">
      <c r="A693" s="9">
        <v>44750.791666666664</v>
      </c>
      <c r="B693" s="10">
        <v>263.03</v>
      </c>
      <c r="C693" s="10">
        <v>259.11709</v>
      </c>
      <c r="D693" s="10">
        <v>0.0151009337130173</v>
      </c>
      <c r="E693" s="7">
        <f t="shared" si="1"/>
        <v>0.03397075175</v>
      </c>
      <c r="F693" s="7"/>
      <c r="G693" s="4">
        <f>IFERROR(__xludf.DUMMYFUNCTION("""COMPUTED_VALUE"""),44916.958333333336)</f>
        <v>44916.95833</v>
      </c>
      <c r="H693" s="2">
        <f>IFERROR(__xludf.DUMMYFUNCTION("""COMPUTED_VALUE"""),0.0716784576820376)</f>
        <v>0.07167845768</v>
      </c>
    </row>
    <row r="694">
      <c r="A694" s="9">
        <v>44750.833333333336</v>
      </c>
      <c r="B694" s="10">
        <v>262.26</v>
      </c>
      <c r="C694" s="10">
        <v>259.49847</v>
      </c>
      <c r="D694" s="10">
        <v>0.0106417968475883</v>
      </c>
      <c r="E694" s="7">
        <f t="shared" si="1"/>
        <v>0.03378776873</v>
      </c>
      <c r="F694" s="7"/>
      <c r="G694" s="4">
        <f>IFERROR(__xludf.DUMMYFUNCTION("""COMPUTED_VALUE"""),44917.958333333336)</f>
        <v>44917.95833</v>
      </c>
      <c r="H694" s="2">
        <f>IFERROR(__xludf.DUMMYFUNCTION("""COMPUTED_VALUE"""),0.10236359543659884)</f>
        <v>0.1023635954</v>
      </c>
    </row>
    <row r="695">
      <c r="A695" s="9">
        <v>44750.875</v>
      </c>
      <c r="B695" s="10">
        <v>259.46</v>
      </c>
      <c r="C695" s="10">
        <v>259.47599</v>
      </c>
      <c r="D695" s="11">
        <v>6.16241988325964E-5</v>
      </c>
      <c r="E695" s="7">
        <f t="shared" si="1"/>
        <v>0.03180397529</v>
      </c>
      <c r="F695" s="7"/>
      <c r="G695" s="4">
        <f>IFERROR(__xludf.DUMMYFUNCTION("""COMPUTED_VALUE"""),44915.958333333336)</f>
        <v>44915.95833</v>
      </c>
      <c r="H695" s="2">
        <f>IFERROR(__xludf.DUMMYFUNCTION("""COMPUTED_VALUE"""),0.04507661805125471)</f>
        <v>0.04507661805</v>
      </c>
    </row>
    <row r="696">
      <c r="A696" s="9">
        <v>44750.916666666664</v>
      </c>
      <c r="B696" s="10">
        <v>256.48</v>
      </c>
      <c r="C696" s="10">
        <v>259.76116</v>
      </c>
      <c r="D696" s="10">
        <v>0.0126314495977766</v>
      </c>
      <c r="E696" s="7">
        <f t="shared" si="1"/>
        <v>0.03093202323</v>
      </c>
      <c r="F696" s="7"/>
      <c r="G696" s="4">
        <f>IFERROR(__xludf.DUMMYFUNCTION("""COMPUTED_VALUE"""),44916.958333333336)</f>
        <v>44916.95833</v>
      </c>
      <c r="H696" s="2">
        <f>IFERROR(__xludf.DUMMYFUNCTION("""COMPUTED_VALUE"""),0.05024746991829029)</f>
        <v>0.05024746992</v>
      </c>
    </row>
    <row r="697">
      <c r="A697" s="9">
        <v>44750.958333333336</v>
      </c>
      <c r="B697" s="10">
        <v>258.01</v>
      </c>
      <c r="C697" s="10">
        <v>259.49462</v>
      </c>
      <c r="D697" s="10">
        <v>0.00572119761095627</v>
      </c>
      <c r="E697" s="7">
        <f t="shared" si="1"/>
        <v>0.02993673037</v>
      </c>
      <c r="F697" s="7"/>
      <c r="G697" s="4">
        <f>IFERROR(__xludf.DUMMYFUNCTION("""COMPUTED_VALUE"""),44917.958333333336)</f>
        <v>44917.95833</v>
      </c>
      <c r="H697" s="2">
        <f>IFERROR(__xludf.DUMMYFUNCTION("""COMPUTED_VALUE"""),0.0922950153125711)</f>
        <v>0.09229501531</v>
      </c>
    </row>
    <row r="698">
      <c r="A698" s="9">
        <v>44751.0</v>
      </c>
      <c r="B698" s="10">
        <v>264.28</v>
      </c>
      <c r="C698" s="10">
        <v>256.92174</v>
      </c>
      <c r="D698" s="10">
        <v>0.0286400831630673</v>
      </c>
      <c r="E698" s="7">
        <f t="shared" si="1"/>
        <v>0.0293876597</v>
      </c>
      <c r="F698" s="7"/>
      <c r="G698" s="4">
        <f>IFERROR(__xludf.DUMMYFUNCTION("""COMPUTED_VALUE"""),44918.958333333336)</f>
        <v>44918.95833</v>
      </c>
      <c r="H698" s="2">
        <f>IFERROR(__xludf.DUMMYFUNCTION("""COMPUTED_VALUE"""),0.09040132284510749)</f>
        <v>0.09040132285</v>
      </c>
    </row>
    <row r="699">
      <c r="A699" s="9">
        <v>44751.041666666664</v>
      </c>
      <c r="B699" s="10">
        <v>275.5</v>
      </c>
      <c r="C699" s="10">
        <v>252.2186</v>
      </c>
      <c r="D699" s="10">
        <v>0.0923064357664343</v>
      </c>
      <c r="E699" s="7">
        <f t="shared" si="1"/>
        <v>0.02938614523</v>
      </c>
      <c r="F699" s="7"/>
      <c r="G699" s="4">
        <f>IFERROR(__xludf.DUMMYFUNCTION("""COMPUTED_VALUE"""),44916.958333333336)</f>
        <v>44916.95833</v>
      </c>
      <c r="H699" s="2">
        <f>IFERROR(__xludf.DUMMYFUNCTION("""COMPUTED_VALUE"""),0.028018712043492183)</f>
        <v>0.02801871204</v>
      </c>
    </row>
    <row r="700">
      <c r="A700" s="9">
        <v>44751.083333333336</v>
      </c>
      <c r="B700" s="10">
        <v>272.38</v>
      </c>
      <c r="C700" s="10">
        <v>246.40066</v>
      </c>
      <c r="D700" s="10">
        <v>0.105435350700765</v>
      </c>
      <c r="E700" s="7">
        <f t="shared" si="1"/>
        <v>0.02951529233</v>
      </c>
      <c r="F700" s="7"/>
      <c r="G700" s="4">
        <f>IFERROR(__xludf.DUMMYFUNCTION("""COMPUTED_VALUE"""),44917.958333333336)</f>
        <v>44917.95833</v>
      </c>
      <c r="H700" s="2">
        <f>IFERROR(__xludf.DUMMYFUNCTION("""COMPUTED_VALUE"""),0.07182625135510702)</f>
        <v>0.07182625136</v>
      </c>
    </row>
    <row r="701">
      <c r="A701" s="9">
        <v>44751.125</v>
      </c>
      <c r="B701" s="10">
        <v>265.84</v>
      </c>
      <c r="C701" s="10">
        <v>238.82663</v>
      </c>
      <c r="D701" s="10">
        <v>0.113108701487769</v>
      </c>
      <c r="E701" s="7">
        <f t="shared" si="1"/>
        <v>0.02981785631</v>
      </c>
      <c r="F701" s="7"/>
      <c r="G701" s="4">
        <f>IFERROR(__xludf.DUMMYFUNCTION("""COMPUTED_VALUE"""),44918.958333333336)</f>
        <v>44918.95833</v>
      </c>
      <c r="H701" s="2">
        <f>IFERROR(__xludf.DUMMYFUNCTION("""COMPUTED_VALUE"""),0.07427092313669911)</f>
        <v>0.07427092314</v>
      </c>
    </row>
    <row r="702">
      <c r="A702" s="9">
        <v>44751.166666666664</v>
      </c>
      <c r="B702" s="10">
        <v>258.82</v>
      </c>
      <c r="C702" s="10">
        <v>233.4943</v>
      </c>
      <c r="D702" s="10">
        <v>0.108463889696664</v>
      </c>
      <c r="E702" s="7">
        <f t="shared" si="1"/>
        <v>0.03147053259</v>
      </c>
      <c r="F702" s="7"/>
      <c r="G702" s="4">
        <f>IFERROR(__xludf.DUMMYFUNCTION("""COMPUTED_VALUE"""),44919.958333333336)</f>
        <v>44919.95833</v>
      </c>
      <c r="H702" s="2">
        <f>IFERROR(__xludf.DUMMYFUNCTION("""COMPUTED_VALUE"""),0.28146259765541753)</f>
        <v>0.2814625977</v>
      </c>
    </row>
    <row r="703">
      <c r="A703" s="9">
        <v>44751.208333333336</v>
      </c>
      <c r="B703" s="10">
        <v>247.69</v>
      </c>
      <c r="C703" s="10">
        <v>232.15035</v>
      </c>
      <c r="D703" s="10">
        <v>0.0669378702207427</v>
      </c>
      <c r="E703" s="7">
        <f t="shared" si="1"/>
        <v>0.03246432323</v>
      </c>
      <c r="F703" s="7"/>
      <c r="G703" s="4">
        <f>IFERROR(__xludf.DUMMYFUNCTION("""COMPUTED_VALUE"""),44917.958333333336)</f>
        <v>44917.95833</v>
      </c>
      <c r="H703" s="2">
        <f>IFERROR(__xludf.DUMMYFUNCTION("""COMPUTED_VALUE"""),0.05291952130467915)</f>
        <v>0.0529195213</v>
      </c>
    </row>
    <row r="704">
      <c r="A704" s="9">
        <v>44751.25</v>
      </c>
      <c r="B704" s="10">
        <v>241.87</v>
      </c>
      <c r="C704" s="10">
        <v>232.46015</v>
      </c>
      <c r="D704" s="10">
        <v>0.0404794112023071</v>
      </c>
      <c r="E704" s="7">
        <f t="shared" si="1"/>
        <v>0.03287848955</v>
      </c>
      <c r="F704" s="7"/>
      <c r="G704" s="4">
        <f>IFERROR(__xludf.DUMMYFUNCTION("""COMPUTED_VALUE"""),44918.958333333336)</f>
        <v>44918.95833</v>
      </c>
      <c r="H704" s="2">
        <f>IFERROR(__xludf.DUMMYFUNCTION("""COMPUTED_VALUE"""),0.057575696805600436)</f>
        <v>0.05757569681</v>
      </c>
    </row>
    <row r="705">
      <c r="A705" s="9">
        <v>44751.291666666664</v>
      </c>
      <c r="B705" s="10">
        <v>236.83</v>
      </c>
      <c r="C705" s="10">
        <v>234.89694</v>
      </c>
      <c r="D705" s="10">
        <v>0.00822939626203735</v>
      </c>
      <c r="E705" s="7">
        <f t="shared" si="1"/>
        <v>0.03272256576</v>
      </c>
      <c r="F705" s="7"/>
      <c r="G705" s="4">
        <f>IFERROR(__xludf.DUMMYFUNCTION("""COMPUTED_VALUE"""),44919.958333333336)</f>
        <v>44919.95833</v>
      </c>
      <c r="H705" s="2">
        <f>IFERROR(__xludf.DUMMYFUNCTION("""COMPUTED_VALUE"""),0.24229832765123527)</f>
        <v>0.2422983277</v>
      </c>
    </row>
    <row r="706">
      <c r="A706" s="9">
        <v>44751.333333333336</v>
      </c>
      <c r="B706" s="10">
        <v>239.48</v>
      </c>
      <c r="C706" s="10">
        <v>238.45163</v>
      </c>
      <c r="D706" s="10">
        <v>0.00431269855441959</v>
      </c>
      <c r="E706" s="7">
        <f t="shared" si="1"/>
        <v>0.03285650488</v>
      </c>
      <c r="F706" s="7"/>
      <c r="G706" s="4">
        <f>IFERROR(__xludf.DUMMYFUNCTION("""COMPUTED_VALUE"""),44920.958333333336)</f>
        <v>44920.95833</v>
      </c>
      <c r="H706" s="2">
        <f>IFERROR(__xludf.DUMMYFUNCTION("""COMPUTED_VALUE"""),0.2871201645916415)</f>
        <v>0.2871201646</v>
      </c>
    </row>
    <row r="707">
      <c r="A707" s="9">
        <v>44751.375</v>
      </c>
      <c r="B707" s="10">
        <v>237.76</v>
      </c>
      <c r="C707" s="10">
        <v>242.76702</v>
      </c>
      <c r="D707" s="10">
        <v>0.0206247949165418</v>
      </c>
      <c r="E707" s="7">
        <f t="shared" si="1"/>
        <v>0.03315227957</v>
      </c>
      <c r="F707" s="7"/>
      <c r="G707" s="4">
        <f>IFERROR(__xludf.DUMMYFUNCTION("""COMPUTED_VALUE"""),44918.958333333336)</f>
        <v>44918.95833</v>
      </c>
      <c r="H707" s="2">
        <f>IFERROR(__xludf.DUMMYFUNCTION("""COMPUTED_VALUE"""),0.052689698003489806)</f>
        <v>0.052689698</v>
      </c>
    </row>
    <row r="708">
      <c r="A708" s="9">
        <v>44751.416666666664</v>
      </c>
      <c r="B708" s="10">
        <v>238.44</v>
      </c>
      <c r="C708" s="10">
        <v>247.23654</v>
      </c>
      <c r="D708" s="10">
        <v>0.0355794495425311</v>
      </c>
      <c r="E708" s="7">
        <f t="shared" si="1"/>
        <v>0.03345430191</v>
      </c>
      <c r="F708" s="7"/>
      <c r="G708" s="4">
        <f>IFERROR(__xludf.DUMMYFUNCTION("""COMPUTED_VALUE"""),44919.958333333336)</f>
        <v>44919.95833</v>
      </c>
      <c r="H708" s="2">
        <f>IFERROR(__xludf.DUMMYFUNCTION("""COMPUTED_VALUE"""),0.22545402629367403)</f>
        <v>0.2254540263</v>
      </c>
    </row>
    <row r="709">
      <c r="A709" s="9">
        <v>44751.458333333336</v>
      </c>
      <c r="B709" s="10">
        <v>242.88</v>
      </c>
      <c r="C709" s="10">
        <v>251.76657</v>
      </c>
      <c r="D709" s="10">
        <v>0.0352968624865485</v>
      </c>
      <c r="E709" s="7">
        <f t="shared" si="1"/>
        <v>0.03352708277</v>
      </c>
      <c r="F709" s="7"/>
      <c r="G709" s="4">
        <f>IFERROR(__xludf.DUMMYFUNCTION("""COMPUTED_VALUE"""),44920.958333333336)</f>
        <v>44920.95833</v>
      </c>
      <c r="H709" s="2">
        <f>IFERROR(__xludf.DUMMYFUNCTION("""COMPUTED_VALUE"""),0.282968774649145)</f>
        <v>0.2829687746</v>
      </c>
    </row>
    <row r="710">
      <c r="A710" s="9">
        <v>44751.5</v>
      </c>
      <c r="B710" s="10">
        <v>246.14</v>
      </c>
      <c r="C710" s="10">
        <v>254.10547</v>
      </c>
      <c r="D710" s="10">
        <v>0.0313471016582209</v>
      </c>
      <c r="E710" s="7">
        <f t="shared" si="1"/>
        <v>0.03369421947</v>
      </c>
      <c r="F710" s="7"/>
      <c r="G710" s="4">
        <f>IFERROR(__xludf.DUMMYFUNCTION("""COMPUTED_VALUE"""),44921.958333333336)</f>
        <v>44921.95833</v>
      </c>
      <c r="H710" s="2">
        <f>IFERROR(__xludf.DUMMYFUNCTION("""COMPUTED_VALUE"""),0.210106458628013)</f>
        <v>0.2101064586</v>
      </c>
    </row>
    <row r="711">
      <c r="A711" s="9">
        <v>44751.541666666664</v>
      </c>
      <c r="B711" s="10">
        <v>241.64</v>
      </c>
      <c r="C711" s="10">
        <v>255.94026</v>
      </c>
      <c r="D711" s="10">
        <v>0.0558734292135204</v>
      </c>
      <c r="E711" s="7">
        <f t="shared" si="1"/>
        <v>0.03532212495</v>
      </c>
      <c r="F711" s="7"/>
      <c r="G711" s="4">
        <f>IFERROR(__xludf.DUMMYFUNCTION("""COMPUTED_VALUE"""),44919.958333333336)</f>
        <v>44919.95833</v>
      </c>
      <c r="H711" s="2">
        <f>IFERROR(__xludf.DUMMYFUNCTION("""COMPUTED_VALUE"""),0.17447567111735)</f>
        <v>0.1744756711</v>
      </c>
    </row>
    <row r="712">
      <c r="A712" s="9">
        <v>44751.583333333336</v>
      </c>
      <c r="B712" s="10">
        <v>238.25</v>
      </c>
      <c r="C712" s="10">
        <v>256.84016</v>
      </c>
      <c r="D712" s="10">
        <v>0.0723802695030248</v>
      </c>
      <c r="E712" s="7">
        <f t="shared" si="1"/>
        <v>0.03796594485</v>
      </c>
      <c r="F712" s="7"/>
      <c r="G712" s="4">
        <f>IFERROR(__xludf.DUMMYFUNCTION("""COMPUTED_VALUE"""),44920.958333333336)</f>
        <v>44920.95833</v>
      </c>
      <c r="H712" s="2">
        <f>IFERROR(__xludf.DUMMYFUNCTION("""COMPUTED_VALUE"""),0.2408894275497271)</f>
        <v>0.2408894275</v>
      </c>
    </row>
    <row r="713">
      <c r="A713" s="9">
        <v>44751.625</v>
      </c>
      <c r="B713" s="10">
        <v>239.04</v>
      </c>
      <c r="C713" s="10">
        <v>256.5874</v>
      </c>
      <c r="D713" s="10">
        <v>0.0683876137331763</v>
      </c>
      <c r="E713" s="7">
        <f t="shared" si="1"/>
        <v>0.04064357904</v>
      </c>
      <c r="F713" s="7"/>
      <c r="G713" s="4">
        <f>IFERROR(__xludf.DUMMYFUNCTION("""COMPUTED_VALUE"""),44921.958333333336)</f>
        <v>44921.95833</v>
      </c>
      <c r="H713" s="2">
        <f>IFERROR(__xludf.DUMMYFUNCTION("""COMPUTED_VALUE"""),0.18908350463741086)</f>
        <v>0.1890835046</v>
      </c>
    </row>
    <row r="714">
      <c r="A714" s="9">
        <v>44751.666666666664</v>
      </c>
      <c r="B714" s="10">
        <v>242.36</v>
      </c>
      <c r="C714" s="10">
        <v>255.29564</v>
      </c>
      <c r="D714" s="10">
        <v>0.0506692554561448</v>
      </c>
      <c r="E714" s="7">
        <f t="shared" si="1"/>
        <v>0.04270145885</v>
      </c>
      <c r="F714" s="7"/>
      <c r="G714" s="4">
        <f>IFERROR(__xludf.DUMMYFUNCTION("""COMPUTED_VALUE"""),44922.958333333336)</f>
        <v>44922.95833</v>
      </c>
      <c r="H714" s="2">
        <f>IFERROR(__xludf.DUMMYFUNCTION("""COMPUTED_VALUE"""),0.17367774098995944)</f>
        <v>0.173677741</v>
      </c>
    </row>
    <row r="715">
      <c r="A715" s="9">
        <v>44751.708333333336</v>
      </c>
      <c r="B715" s="10">
        <v>244.92</v>
      </c>
      <c r="C715" s="10">
        <v>254.42838</v>
      </c>
      <c r="D715" s="10">
        <v>0.0373715385052564</v>
      </c>
      <c r="E715" s="7">
        <f t="shared" si="1"/>
        <v>0.04361746758</v>
      </c>
      <c r="F715" s="7"/>
      <c r="G715" s="4">
        <f>IFERROR(__xludf.DUMMYFUNCTION("""COMPUTED_VALUE"""),44920.958333333336)</f>
        <v>44920.95833</v>
      </c>
      <c r="H715" s="2">
        <f>IFERROR(__xludf.DUMMYFUNCTION("""COMPUTED_VALUE"""),0.09801000000574618)</f>
        <v>0.09801000001</v>
      </c>
    </row>
    <row r="716">
      <c r="A716" s="9">
        <v>44751.75</v>
      </c>
      <c r="B716" s="10">
        <v>245.52</v>
      </c>
      <c r="C716" s="10">
        <v>253.91303</v>
      </c>
      <c r="D716" s="10">
        <v>0.0330547431929743</v>
      </c>
      <c r="E716" s="7">
        <f t="shared" si="1"/>
        <v>0.04386066238</v>
      </c>
      <c r="F716" s="7"/>
      <c r="G716" s="4">
        <f>IFERROR(__xludf.DUMMYFUNCTION("""COMPUTED_VALUE"""),44921.958333333336)</f>
        <v>44921.95833</v>
      </c>
      <c r="H716" s="2">
        <f>IFERROR(__xludf.DUMMYFUNCTION("""COMPUTED_VALUE"""),0.1078807238338771)</f>
        <v>0.1078807238</v>
      </c>
    </row>
    <row r="717">
      <c r="A717" s="9">
        <v>44751.791666666664</v>
      </c>
      <c r="B717" s="10">
        <v>241.88</v>
      </c>
      <c r="C717" s="10">
        <v>254.66559</v>
      </c>
      <c r="D717" s="10">
        <v>0.050205408590929</v>
      </c>
      <c r="E717" s="7">
        <f t="shared" si="1"/>
        <v>0.04532334884</v>
      </c>
      <c r="F717" s="7"/>
      <c r="G717" s="4">
        <f>IFERROR(__xludf.DUMMYFUNCTION("""COMPUTED_VALUE"""),44922.958333333336)</f>
        <v>44922.95833</v>
      </c>
      <c r="H717" s="2">
        <f>IFERROR(__xludf.DUMMYFUNCTION("""COMPUTED_VALUE"""),0.12756118390922136)</f>
        <v>0.1275611839</v>
      </c>
    </row>
    <row r="718">
      <c r="A718" s="9">
        <v>44751.833333333336</v>
      </c>
      <c r="B718" s="10">
        <v>253.11</v>
      </c>
      <c r="C718" s="10">
        <v>255.39006</v>
      </c>
      <c r="D718" s="10">
        <v>0.0089277554498401</v>
      </c>
      <c r="E718" s="12">
        <f t="shared" si="1"/>
        <v>0.04525193045</v>
      </c>
      <c r="F718" s="7"/>
      <c r="G718" s="4">
        <f>IFERROR(__xludf.DUMMYFUNCTION("""COMPUTED_VALUE"""),44923.958333333336)</f>
        <v>44923.95833</v>
      </c>
      <c r="H718" s="2">
        <f>IFERROR(__xludf.DUMMYFUNCTION("""COMPUTED_VALUE"""),0.11450367805125604)</f>
        <v>0.1145036781</v>
      </c>
    </row>
    <row r="719">
      <c r="A719" s="9">
        <v>44751.875</v>
      </c>
      <c r="B719" s="10">
        <v>257.81</v>
      </c>
      <c r="C719" s="10">
        <v>255.80866</v>
      </c>
      <c r="D719" s="10">
        <v>0.00782358189124636</v>
      </c>
      <c r="E719" s="7">
        <f t="shared" si="1"/>
        <v>0.04557534535</v>
      </c>
      <c r="F719" s="7"/>
      <c r="G719" s="4">
        <f>IFERROR(__xludf.DUMMYFUNCTION("""COMPUTED_VALUE"""),44921.958333333336)</f>
        <v>44921.95833</v>
      </c>
      <c r="H719" s="2">
        <f>IFERROR(__xludf.DUMMYFUNCTION("""COMPUTED_VALUE"""),0.07809431737877424)</f>
        <v>0.07809431738</v>
      </c>
    </row>
    <row r="720">
      <c r="A720" s="9">
        <v>44751.916666666664</v>
      </c>
      <c r="B720" s="10">
        <v>252.42</v>
      </c>
      <c r="C720" s="10">
        <v>256.08477</v>
      </c>
      <c r="D720" s="10">
        <v>0.0143107690472963</v>
      </c>
      <c r="E720" s="7">
        <f t="shared" si="1"/>
        <v>0.04564531699</v>
      </c>
      <c r="F720" s="7"/>
      <c r="G720" s="4">
        <f>IFERROR(__xludf.DUMMYFUNCTION("""COMPUTED_VALUE"""),44922.958333333336)</f>
        <v>44922.95833</v>
      </c>
      <c r="H720" s="2">
        <f>IFERROR(__xludf.DUMMYFUNCTION("""COMPUTED_VALUE"""),0.1131340325534703)</f>
        <v>0.1131340326</v>
      </c>
    </row>
    <row r="721">
      <c r="A721" s="9">
        <v>44751.958333333336</v>
      </c>
      <c r="B721" s="10">
        <v>249.58</v>
      </c>
      <c r="C721" s="10">
        <v>255.53744</v>
      </c>
      <c r="D721" s="10">
        <v>0.0233133743532845</v>
      </c>
      <c r="E721" s="7">
        <f t="shared" si="1"/>
        <v>0.04637832436</v>
      </c>
      <c r="F721" s="7"/>
      <c r="G721" s="4">
        <f>IFERROR(__xludf.DUMMYFUNCTION("""COMPUTED_VALUE"""),44923.958333333336)</f>
        <v>44923.95833</v>
      </c>
      <c r="H721" s="2">
        <f>IFERROR(__xludf.DUMMYFUNCTION("""COMPUTED_VALUE"""),0.09345195115414744)</f>
        <v>0.09345195115</v>
      </c>
    </row>
    <row r="722">
      <c r="A722" s="9">
        <v>44752.0</v>
      </c>
      <c r="B722" s="10">
        <v>255.01</v>
      </c>
      <c r="C722" s="10">
        <v>248.25294</v>
      </c>
      <c r="D722" s="10">
        <v>0.02721844905442</v>
      </c>
      <c r="E722" s="7">
        <f t="shared" si="1"/>
        <v>0.0463190896</v>
      </c>
      <c r="F722" s="7"/>
      <c r="G722" s="4">
        <f>IFERROR(__xludf.DUMMYFUNCTION("""COMPUTED_VALUE"""),44924.958333333336)</f>
        <v>44924.95833</v>
      </c>
      <c r="H722" s="2">
        <f>IFERROR(__xludf.DUMMYFUNCTION("""COMPUTED_VALUE"""),0.0754832947935879)</f>
        <v>0.07548329479</v>
      </c>
    </row>
    <row r="723">
      <c r="A723" s="9">
        <v>44752.041666666664</v>
      </c>
      <c r="B723" s="10">
        <v>263.08</v>
      </c>
      <c r="C723" s="10">
        <v>245.15934</v>
      </c>
      <c r="D723" s="10">
        <v>0.0730980104612779</v>
      </c>
      <c r="E723" s="7">
        <f t="shared" si="1"/>
        <v>0.04551873855</v>
      </c>
      <c r="F723" s="7"/>
      <c r="G723" s="4">
        <f>IFERROR(__xludf.DUMMYFUNCTION("""COMPUTED_VALUE"""),44922.958333333336)</f>
        <v>44922.95833</v>
      </c>
      <c r="H723" s="2">
        <f>IFERROR(__xludf.DUMMYFUNCTION("""COMPUTED_VALUE"""),0.037868112941401307)</f>
        <v>0.03786811294</v>
      </c>
    </row>
    <row r="724">
      <c r="A724" s="9">
        <v>44752.083333333336</v>
      </c>
      <c r="B724" s="10">
        <v>261.07</v>
      </c>
      <c r="C724" s="10">
        <v>241.41613</v>
      </c>
      <c r="D724" s="10">
        <v>0.0814107574336478</v>
      </c>
      <c r="E724" s="7">
        <f t="shared" si="1"/>
        <v>0.04451771383</v>
      </c>
      <c r="F724" s="7"/>
      <c r="G724" s="4">
        <f>IFERROR(__xludf.DUMMYFUNCTION("""COMPUTED_VALUE"""),44923.958333333336)</f>
        <v>44923.95833</v>
      </c>
      <c r="H724" s="2">
        <f>IFERROR(__xludf.DUMMYFUNCTION("""COMPUTED_VALUE"""),0.04355475031613085)</f>
        <v>0.04355475032</v>
      </c>
    </row>
    <row r="725">
      <c r="A725" s="9">
        <v>44752.125</v>
      </c>
      <c r="B725" s="10">
        <v>249.27</v>
      </c>
      <c r="C725" s="10">
        <v>236.16253</v>
      </c>
      <c r="D725" s="10">
        <v>0.0555019037101271</v>
      </c>
      <c r="E725" s="7">
        <f t="shared" si="1"/>
        <v>0.04211743059</v>
      </c>
      <c r="F725" s="7"/>
      <c r="G725" s="4">
        <f>IFERROR(__xludf.DUMMYFUNCTION("""COMPUTED_VALUE"""),44924.958333333336)</f>
        <v>44924.95833</v>
      </c>
      <c r="H725" s="2">
        <f>IFERROR(__xludf.DUMMYFUNCTION("""COMPUTED_VALUE"""),0.08480413769570389)</f>
        <v>0.0848041377</v>
      </c>
    </row>
    <row r="726">
      <c r="A726" s="9">
        <v>44752.166666666664</v>
      </c>
      <c r="B726" s="10">
        <v>236.45</v>
      </c>
      <c r="C726" s="10">
        <v>232.70411</v>
      </c>
      <c r="D726" s="10">
        <v>0.0160972232076176</v>
      </c>
      <c r="E726" s="7">
        <f t="shared" si="1"/>
        <v>0.03826881949</v>
      </c>
      <c r="F726" s="7"/>
      <c r="G726" s="4">
        <f>IFERROR(__xludf.DUMMYFUNCTION("""COMPUTED_VALUE"""),44925.958333333336)</f>
        <v>44925.95833</v>
      </c>
      <c r="H726" s="2">
        <f>IFERROR(__xludf.DUMMYFUNCTION("""COMPUTED_VALUE"""),0.07874647794551133)</f>
        <v>0.07874647795</v>
      </c>
    </row>
    <row r="727">
      <c r="A727" s="9">
        <v>44752.208333333336</v>
      </c>
      <c r="B727" s="10">
        <v>231.5</v>
      </c>
      <c r="C727" s="10">
        <v>232.66915</v>
      </c>
      <c r="D727" s="10">
        <v>0.00502494636697646</v>
      </c>
      <c r="E727" s="7">
        <f t="shared" si="1"/>
        <v>0.03568911432</v>
      </c>
      <c r="F727" s="7"/>
      <c r="G727" s="4">
        <f>IFERROR(__xludf.DUMMYFUNCTION("""COMPUTED_VALUE"""),44923.958333333336)</f>
        <v>44923.95833</v>
      </c>
      <c r="H727" s="2">
        <f>IFERROR(__xludf.DUMMYFUNCTION("""COMPUTED_VALUE"""),0.04567814632281647)</f>
        <v>0.04567814632</v>
      </c>
    </row>
    <row r="728">
      <c r="A728" s="9">
        <v>44752.25</v>
      </c>
      <c r="B728" s="10">
        <v>227.43</v>
      </c>
      <c r="C728" s="10">
        <v>233.97594</v>
      </c>
      <c r="D728" s="10">
        <v>0.0279769791714481</v>
      </c>
      <c r="E728" s="7">
        <f t="shared" si="1"/>
        <v>0.03516817966</v>
      </c>
      <c r="F728" s="7"/>
      <c r="G728" s="4">
        <f>IFERROR(__xludf.DUMMYFUNCTION("""COMPUTED_VALUE"""),44924.958333333336)</f>
        <v>44924.95833</v>
      </c>
      <c r="H728" s="2">
        <f>IFERROR(__xludf.DUMMYFUNCTION("""COMPUTED_VALUE"""),0.08573045765469728)</f>
        <v>0.08573045765</v>
      </c>
    </row>
    <row r="729">
      <c r="A729" s="9">
        <v>44752.291666666664</v>
      </c>
      <c r="B729" s="10">
        <v>233.16</v>
      </c>
      <c r="C729" s="10">
        <v>236.59902</v>
      </c>
      <c r="D729" s="10">
        <v>0.0145352250402389</v>
      </c>
      <c r="E729" s="7">
        <f t="shared" si="1"/>
        <v>0.03543092252</v>
      </c>
      <c r="F729" s="7"/>
      <c r="G729" s="4">
        <f>IFERROR(__xludf.DUMMYFUNCTION("""COMPUTED_VALUE"""),44925.958333333336)</f>
        <v>44925.95833</v>
      </c>
      <c r="H729" s="2">
        <f>IFERROR(__xludf.DUMMYFUNCTION("""COMPUTED_VALUE"""),0.0804000633608378)</f>
        <v>0.08040006336</v>
      </c>
    </row>
    <row r="730">
      <c r="A730" s="9">
        <v>44752.333333333336</v>
      </c>
      <c r="B730" s="10">
        <v>236.0</v>
      </c>
      <c r="C730" s="10">
        <v>239.63193</v>
      </c>
      <c r="D730" s="10">
        <v>0.0151562857253622</v>
      </c>
      <c r="E730" s="7">
        <f t="shared" si="1"/>
        <v>0.03588273865</v>
      </c>
      <c r="F730" s="7"/>
      <c r="G730" s="4">
        <f>IFERROR(__xludf.DUMMYFUNCTION("""COMPUTED_VALUE"""),44926.958333333336)</f>
        <v>44926.95833</v>
      </c>
      <c r="H730" s="2">
        <f>IFERROR(__xludf.DUMMYFUNCTION("""COMPUTED_VALUE"""),0.12629797905122178)</f>
        <v>0.1262979791</v>
      </c>
    </row>
    <row r="731">
      <c r="A731" s="9">
        <v>44752.375</v>
      </c>
      <c r="B731" s="10">
        <v>237.02</v>
      </c>
      <c r="C731" s="10">
        <v>242.95784</v>
      </c>
      <c r="D731" s="10">
        <v>0.0244397958098408</v>
      </c>
      <c r="E731" s="7">
        <f t="shared" si="1"/>
        <v>0.03604169703</v>
      </c>
      <c r="F731" s="7"/>
    </row>
    <row r="732">
      <c r="A732" s="9">
        <v>44752.416666666664</v>
      </c>
      <c r="B732" s="10">
        <v>232.15</v>
      </c>
      <c r="C732" s="10">
        <v>245.90239</v>
      </c>
      <c r="D732" s="10">
        <v>0.0559262152759068</v>
      </c>
      <c r="E732" s="7">
        <f t="shared" si="1"/>
        <v>0.03688947893</v>
      </c>
      <c r="F732" s="7"/>
    </row>
    <row r="733">
      <c r="A733" s="9">
        <v>44752.458333333336</v>
      </c>
      <c r="B733" s="10">
        <v>233.26</v>
      </c>
      <c r="C733" s="10">
        <v>248.83387</v>
      </c>
      <c r="D733" s="10">
        <v>0.0625874202736146</v>
      </c>
      <c r="E733" s="7">
        <f t="shared" si="1"/>
        <v>0.03802658551</v>
      </c>
      <c r="F733" s="7"/>
    </row>
    <row r="734">
      <c r="A734" s="9">
        <v>44752.5</v>
      </c>
      <c r="B734" s="10">
        <v>232.46</v>
      </c>
      <c r="C734" s="10">
        <v>250.04505</v>
      </c>
      <c r="D734" s="10">
        <v>0.0703275269796382</v>
      </c>
      <c r="E734" s="7">
        <f t="shared" si="1"/>
        <v>0.03965076989</v>
      </c>
      <c r="F734" s="7"/>
    </row>
    <row r="735">
      <c r="A735" s="9">
        <v>44752.541666666664</v>
      </c>
      <c r="B735" s="10">
        <v>230.14</v>
      </c>
      <c r="C735" s="10">
        <v>251.13432</v>
      </c>
      <c r="D735" s="10">
        <v>0.0835979725909227</v>
      </c>
      <c r="E735" s="7">
        <f t="shared" si="1"/>
        <v>0.0408059592</v>
      </c>
      <c r="F735" s="7"/>
    </row>
    <row r="736">
      <c r="A736" s="9">
        <v>44752.583333333336</v>
      </c>
      <c r="B736" s="10">
        <v>224.33</v>
      </c>
      <c r="C736" s="10">
        <v>251.46972</v>
      </c>
      <c r="D736" s="10">
        <v>0.107924405371748</v>
      </c>
      <c r="E736" s="7">
        <f t="shared" si="1"/>
        <v>0.04228696486</v>
      </c>
      <c r="F736" s="7"/>
    </row>
    <row r="737">
      <c r="A737" s="9">
        <v>44752.625</v>
      </c>
      <c r="B737" s="10">
        <v>223.63</v>
      </c>
      <c r="C737" s="10">
        <v>250.93369</v>
      </c>
      <c r="D737" s="10">
        <v>0.108808386789354</v>
      </c>
      <c r="E737" s="7">
        <f t="shared" si="1"/>
        <v>0.04397116374</v>
      </c>
      <c r="F737" s="7"/>
    </row>
    <row r="738">
      <c r="A738" s="9">
        <v>44752.666666666664</v>
      </c>
      <c r="B738" s="10">
        <v>228.12</v>
      </c>
      <c r="C738" s="10">
        <v>249.7627</v>
      </c>
      <c r="D738" s="10">
        <v>0.0866530510760813</v>
      </c>
      <c r="E738" s="7">
        <f t="shared" si="1"/>
        <v>0.04547048856</v>
      </c>
      <c r="F738" s="7"/>
    </row>
    <row r="739">
      <c r="A739" s="9">
        <v>44752.708333333336</v>
      </c>
      <c r="B739" s="10">
        <v>234.66</v>
      </c>
      <c r="C739" s="10">
        <v>248.93134</v>
      </c>
      <c r="D739" s="10">
        <v>0.0573304269361985</v>
      </c>
      <c r="E739" s="7">
        <f t="shared" si="1"/>
        <v>0.04630210891</v>
      </c>
      <c r="F739" s="7"/>
    </row>
    <row r="740">
      <c r="A740" s="9">
        <v>44752.75</v>
      </c>
      <c r="B740" s="10">
        <v>237.3</v>
      </c>
      <c r="C740" s="10">
        <v>248.2271</v>
      </c>
      <c r="D740" s="10">
        <v>0.0440205763190239</v>
      </c>
      <c r="E740" s="7">
        <f t="shared" si="1"/>
        <v>0.04675901862</v>
      </c>
      <c r="F740" s="7"/>
    </row>
    <row r="741">
      <c r="A741" s="9">
        <v>44752.791666666664</v>
      </c>
      <c r="B741" s="10">
        <v>242.33</v>
      </c>
      <c r="C741" s="10">
        <v>248.74917</v>
      </c>
      <c r="D741" s="10">
        <v>0.0258057946484805</v>
      </c>
      <c r="E741" s="7">
        <f t="shared" si="1"/>
        <v>0.04574236804</v>
      </c>
      <c r="F741" s="7"/>
    </row>
    <row r="742">
      <c r="A742" s="9">
        <v>44752.833333333336</v>
      </c>
      <c r="B742" s="10">
        <v>248.75</v>
      </c>
      <c r="C742" s="10">
        <v>249.17083</v>
      </c>
      <c r="D742" s="10">
        <v>0.00168892161253383</v>
      </c>
      <c r="E742" s="7">
        <f t="shared" si="1"/>
        <v>0.04544074996</v>
      </c>
      <c r="F742" s="7"/>
    </row>
    <row r="743">
      <c r="A743" s="9">
        <v>44752.875</v>
      </c>
      <c r="B743" s="10">
        <v>257.47</v>
      </c>
      <c r="C743" s="10">
        <v>249.11968</v>
      </c>
      <c r="D743" s="10">
        <v>0.0335193108790122</v>
      </c>
      <c r="E743" s="7">
        <f t="shared" si="1"/>
        <v>0.04651140534</v>
      </c>
      <c r="F743" s="7"/>
    </row>
    <row r="744">
      <c r="A744" s="9">
        <v>44752.916666666664</v>
      </c>
      <c r="B744" s="10">
        <v>254.19</v>
      </c>
      <c r="C744" s="10">
        <v>248.7489</v>
      </c>
      <c r="D744" s="10">
        <v>0.0218738655728729</v>
      </c>
      <c r="E744" s="7">
        <f t="shared" si="1"/>
        <v>0.04682653436</v>
      </c>
      <c r="F744" s="7"/>
    </row>
    <row r="745">
      <c r="A745" s="9">
        <v>44752.958333333336</v>
      </c>
      <c r="B745" s="10">
        <v>252.62</v>
      </c>
      <c r="C745" s="10">
        <v>248.1896</v>
      </c>
      <c r="D745" s="10">
        <v>0.0178508688518777</v>
      </c>
      <c r="E745" s="7">
        <f t="shared" si="1"/>
        <v>0.04659892996</v>
      </c>
      <c r="F745" s="7"/>
    </row>
    <row r="746">
      <c r="A746" s="9">
        <v>44753.0</v>
      </c>
      <c r="B746" s="10">
        <v>258.17</v>
      </c>
      <c r="C746" s="10">
        <v>239.76723</v>
      </c>
      <c r="D746" s="10">
        <v>0.0767526488085965</v>
      </c>
      <c r="E746" s="7">
        <f t="shared" si="1"/>
        <v>0.04866285495</v>
      </c>
      <c r="F746" s="7"/>
    </row>
    <row r="747">
      <c r="A747" s="9">
        <v>44753.041666666664</v>
      </c>
      <c r="B747" s="10">
        <v>261.66</v>
      </c>
      <c r="C747" s="10">
        <v>236.83783</v>
      </c>
      <c r="D747" s="10">
        <v>0.104806609653533</v>
      </c>
      <c r="E747" s="7">
        <f t="shared" si="1"/>
        <v>0.04998404659</v>
      </c>
      <c r="F747" s="7"/>
    </row>
    <row r="748">
      <c r="A748" s="9">
        <v>44753.083333333336</v>
      </c>
      <c r="B748" s="10">
        <v>263.44</v>
      </c>
      <c r="C748" s="10">
        <v>233.2566</v>
      </c>
      <c r="D748" s="10">
        <v>0.129399982680018</v>
      </c>
      <c r="E748" s="7">
        <f t="shared" si="1"/>
        <v>0.05198359764</v>
      </c>
      <c r="F748" s="7"/>
    </row>
    <row r="749">
      <c r="A749" s="9">
        <v>44753.125</v>
      </c>
      <c r="B749" s="10">
        <v>253.85</v>
      </c>
      <c r="C749" s="10">
        <v>228.37788</v>
      </c>
      <c r="D749" s="10">
        <v>0.111534970024242</v>
      </c>
      <c r="E749" s="7">
        <f t="shared" si="1"/>
        <v>0.05431830874</v>
      </c>
      <c r="F749" s="7"/>
    </row>
    <row r="750">
      <c r="A750" s="9">
        <v>44753.166666666664</v>
      </c>
      <c r="B750" s="10">
        <v>242.98</v>
      </c>
      <c r="C750" s="10">
        <v>224.94608</v>
      </c>
      <c r="D750" s="10">
        <v>0.0801699678429603</v>
      </c>
      <c r="E750" s="7">
        <f t="shared" si="1"/>
        <v>0.05698800643</v>
      </c>
      <c r="F750" s="7"/>
    </row>
    <row r="751">
      <c r="A751" s="9">
        <v>44753.208333333336</v>
      </c>
      <c r="B751" s="10">
        <v>234.43</v>
      </c>
      <c r="C751" s="10">
        <v>224.69486</v>
      </c>
      <c r="D751" s="10">
        <v>0.0433260467106368</v>
      </c>
      <c r="E751" s="7">
        <f t="shared" si="1"/>
        <v>0.05858388561</v>
      </c>
      <c r="F751" s="7"/>
    </row>
    <row r="752">
      <c r="A752" s="9">
        <v>44753.25</v>
      </c>
      <c r="B752" s="10">
        <v>236.27</v>
      </c>
      <c r="C752" s="10">
        <v>226.0925</v>
      </c>
      <c r="D752" s="10">
        <v>0.0450147616572863</v>
      </c>
      <c r="E752" s="7">
        <f t="shared" si="1"/>
        <v>0.05929379321</v>
      </c>
      <c r="F752" s="7"/>
    </row>
    <row r="753">
      <c r="A753" s="9">
        <v>44753.291666666664</v>
      </c>
      <c r="B753" s="10">
        <v>233.77</v>
      </c>
      <c r="C753" s="10">
        <v>228.60727</v>
      </c>
      <c r="D753" s="10">
        <v>0.0225834025313368</v>
      </c>
      <c r="E753" s="7">
        <f t="shared" si="1"/>
        <v>0.05962913394</v>
      </c>
      <c r="F753" s="7"/>
    </row>
    <row r="754">
      <c r="A754" s="9">
        <v>44753.333333333336</v>
      </c>
      <c r="B754" s="10">
        <v>226.57</v>
      </c>
      <c r="C754" s="10">
        <v>231.30096</v>
      </c>
      <c r="D754" s="10">
        <v>0.0204536980737131</v>
      </c>
      <c r="E754" s="7">
        <f t="shared" si="1"/>
        <v>0.05984985946</v>
      </c>
      <c r="F754" s="7"/>
    </row>
    <row r="755">
      <c r="A755" s="9">
        <v>44753.375</v>
      </c>
      <c r="B755" s="10">
        <v>226.22</v>
      </c>
      <c r="C755" s="10">
        <v>234.50822</v>
      </c>
      <c r="D755" s="10">
        <v>0.0353429828600464</v>
      </c>
      <c r="E755" s="7">
        <f t="shared" si="1"/>
        <v>0.06030415892</v>
      </c>
      <c r="F755" s="7"/>
    </row>
    <row r="756">
      <c r="A756" s="9">
        <v>44753.416666666664</v>
      </c>
      <c r="B756" s="10">
        <v>233.97</v>
      </c>
      <c r="C756" s="10">
        <v>236.92408</v>
      </c>
      <c r="D756" s="10">
        <v>0.0124684666919462</v>
      </c>
      <c r="E756" s="7">
        <f t="shared" si="1"/>
        <v>0.05849341939</v>
      </c>
      <c r="F756" s="7"/>
    </row>
    <row r="757">
      <c r="A757" s="9">
        <v>44753.458333333336</v>
      </c>
      <c r="B757" s="10">
        <v>240.23</v>
      </c>
      <c r="C757" s="10">
        <v>239.54386</v>
      </c>
      <c r="D757" s="10">
        <v>0.00286436062272685</v>
      </c>
      <c r="E757" s="7">
        <f t="shared" si="1"/>
        <v>0.05600495857</v>
      </c>
      <c r="F757" s="7"/>
    </row>
    <row r="758">
      <c r="A758" s="9">
        <v>44753.5</v>
      </c>
      <c r="B758" s="10">
        <v>250.89</v>
      </c>
      <c r="C758" s="10">
        <v>240.69077</v>
      </c>
      <c r="D758" s="10">
        <v>0.0423748280833535</v>
      </c>
      <c r="E758" s="7">
        <f t="shared" si="1"/>
        <v>0.05484026279</v>
      </c>
      <c r="F758" s="7"/>
    </row>
    <row r="759">
      <c r="A759" s="9">
        <v>44753.541666666664</v>
      </c>
      <c r="B759" s="10">
        <v>254.91</v>
      </c>
      <c r="C759" s="10">
        <v>241.72343</v>
      </c>
      <c r="D759" s="10">
        <v>0.0545523038457628</v>
      </c>
      <c r="E759" s="7">
        <f t="shared" si="1"/>
        <v>0.05363002659</v>
      </c>
      <c r="F759" s="7"/>
    </row>
    <row r="760">
      <c r="A760" s="9">
        <v>44753.583333333336</v>
      </c>
      <c r="B760" s="10">
        <v>255.38</v>
      </c>
      <c r="C760" s="10">
        <v>242.38655</v>
      </c>
      <c r="D760" s="10">
        <v>0.0536063160270237</v>
      </c>
      <c r="E760" s="7">
        <f t="shared" si="1"/>
        <v>0.05136677287</v>
      </c>
      <c r="F760" s="7"/>
    </row>
    <row r="761">
      <c r="A761" s="9">
        <v>44753.625</v>
      </c>
      <c r="B761" s="10">
        <v>254.73</v>
      </c>
      <c r="C761" s="10">
        <v>242.31628</v>
      </c>
      <c r="D761" s="10">
        <v>0.0512294097614901</v>
      </c>
      <c r="E761" s="7">
        <f t="shared" si="1"/>
        <v>0.04896764882</v>
      </c>
      <c r="F761" s="7"/>
    </row>
    <row r="762">
      <c r="A762" s="9">
        <v>44753.666666666664</v>
      </c>
      <c r="B762" s="10">
        <v>253.95</v>
      </c>
      <c r="C762" s="10">
        <v>241.82289</v>
      </c>
      <c r="D762" s="10">
        <v>0.0501487266155821</v>
      </c>
      <c r="E762" s="7">
        <f t="shared" si="1"/>
        <v>0.0474466353</v>
      </c>
      <c r="F762" s="7"/>
    </row>
    <row r="763">
      <c r="A763" s="9">
        <v>44753.708333333336</v>
      </c>
      <c r="B763" s="10">
        <v>258.36</v>
      </c>
      <c r="C763" s="10">
        <v>241.45408</v>
      </c>
      <c r="D763" s="10">
        <v>0.0700171229245743</v>
      </c>
      <c r="E763" s="7">
        <f t="shared" si="1"/>
        <v>0.04797524764</v>
      </c>
      <c r="F763" s="7"/>
    </row>
    <row r="764">
      <c r="A764" s="9">
        <v>44753.75</v>
      </c>
      <c r="B764" s="10">
        <v>267.24</v>
      </c>
      <c r="C764" s="10">
        <v>240.81982</v>
      </c>
      <c r="D764" s="10">
        <v>0.109709325420141</v>
      </c>
      <c r="E764" s="7">
        <f t="shared" si="1"/>
        <v>0.05071227885</v>
      </c>
      <c r="F764" s="7"/>
    </row>
    <row r="765">
      <c r="A765" s="9">
        <v>44753.791666666664</v>
      </c>
      <c r="B765" s="10">
        <v>269.95</v>
      </c>
      <c r="C765" s="10">
        <v>241.3519</v>
      </c>
      <c r="D765" s="10">
        <v>0.118491298390441</v>
      </c>
      <c r="E765" s="7">
        <f t="shared" si="1"/>
        <v>0.05457417484</v>
      </c>
      <c r="F765" s="7"/>
    </row>
    <row r="766">
      <c r="A766" s="9">
        <v>44753.833333333336</v>
      </c>
      <c r="B766" s="10">
        <v>266.12</v>
      </c>
      <c r="C766" s="10">
        <v>242.05216</v>
      </c>
      <c r="D766" s="10">
        <v>0.0994324529060183</v>
      </c>
      <c r="E766" s="7">
        <f t="shared" si="1"/>
        <v>0.05864682198</v>
      </c>
      <c r="F766" s="7"/>
    </row>
    <row r="767">
      <c r="A767" s="9">
        <v>44753.875</v>
      </c>
      <c r="B767" s="10">
        <v>261.38</v>
      </c>
      <c r="C767" s="10">
        <v>242.42297</v>
      </c>
      <c r="D767" s="10">
        <v>0.078198159192588</v>
      </c>
      <c r="E767" s="7">
        <f t="shared" si="1"/>
        <v>0.06050844066</v>
      </c>
      <c r="F767" s="7"/>
    </row>
    <row r="768">
      <c r="A768" s="9">
        <v>44753.916666666664</v>
      </c>
      <c r="B768" s="10">
        <v>260.61</v>
      </c>
      <c r="C768" s="10">
        <v>242.358</v>
      </c>
      <c r="D768" s="10">
        <v>0.0753100784789444</v>
      </c>
      <c r="E768" s="7">
        <f t="shared" si="1"/>
        <v>0.06273494953</v>
      </c>
      <c r="F768" s="7"/>
    </row>
    <row r="769">
      <c r="A769" s="9">
        <v>44753.958333333336</v>
      </c>
      <c r="B769" s="10">
        <v>264.8</v>
      </c>
      <c r="C769" s="10">
        <v>241.81333</v>
      </c>
      <c r="D769" s="10">
        <v>0.0950595651612754</v>
      </c>
      <c r="E769" s="7">
        <f t="shared" si="1"/>
        <v>0.06595197854</v>
      </c>
      <c r="F769" s="7"/>
    </row>
    <row r="770">
      <c r="A770" s="9">
        <v>44751.0</v>
      </c>
      <c r="B770" s="10">
        <v>264.28</v>
      </c>
      <c r="C770" s="10">
        <v>258.00002</v>
      </c>
      <c r="D770" s="10">
        <v>0.0243410058650381</v>
      </c>
      <c r="E770" s="7">
        <f t="shared" si="1"/>
        <v>0.06376816008</v>
      </c>
      <c r="F770" s="7"/>
    </row>
    <row r="771">
      <c r="A771" s="9">
        <v>44751.041666666664</v>
      </c>
      <c r="B771" s="10">
        <v>275.5</v>
      </c>
      <c r="C771" s="10">
        <v>253.69895</v>
      </c>
      <c r="D771" s="10">
        <v>0.0859327561268976</v>
      </c>
      <c r="E771" s="7">
        <f t="shared" si="1"/>
        <v>0.06298174952</v>
      </c>
      <c r="F771" s="7"/>
    </row>
    <row r="772">
      <c r="A772" s="9">
        <v>44751.083333333336</v>
      </c>
      <c r="B772" s="10">
        <v>272.38</v>
      </c>
      <c r="C772" s="10">
        <v>247.98072</v>
      </c>
      <c r="D772" s="10">
        <v>0.098391842720676</v>
      </c>
      <c r="E772" s="7">
        <f t="shared" si="1"/>
        <v>0.06168974369</v>
      </c>
      <c r="F772" s="7"/>
    </row>
    <row r="773">
      <c r="A773" s="9">
        <v>44751.125</v>
      </c>
      <c r="B773" s="10">
        <v>265.84</v>
      </c>
      <c r="C773" s="10">
        <v>240.32742</v>
      </c>
      <c r="D773" s="10">
        <v>0.106157591172908</v>
      </c>
      <c r="E773" s="7">
        <f t="shared" si="1"/>
        <v>0.06146568624</v>
      </c>
      <c r="F773" s="7"/>
    </row>
    <row r="774">
      <c r="A774" s="9">
        <v>44751.166666666664</v>
      </c>
      <c r="B774" s="10">
        <v>258.82</v>
      </c>
      <c r="C774" s="10">
        <v>234.56805</v>
      </c>
      <c r="D774" s="10">
        <v>0.103389826534346</v>
      </c>
      <c r="E774" s="7">
        <f t="shared" si="1"/>
        <v>0.06243318035</v>
      </c>
      <c r="F774" s="7"/>
    </row>
    <row r="775">
      <c r="A775" s="9">
        <v>44751.208333333336</v>
      </c>
      <c r="B775" s="10">
        <v>247.69</v>
      </c>
      <c r="C775" s="10">
        <v>232.43526</v>
      </c>
      <c r="D775" s="10">
        <v>0.0656300597422267</v>
      </c>
      <c r="E775" s="7">
        <f t="shared" si="1"/>
        <v>0.06336251423</v>
      </c>
      <c r="F775" s="7"/>
    </row>
    <row r="776">
      <c r="A776" s="9">
        <v>44751.25</v>
      </c>
      <c r="B776" s="10">
        <v>241.87</v>
      </c>
      <c r="C776" s="10">
        <v>231.87203</v>
      </c>
      <c r="D776" s="10">
        <v>0.0431184822076212</v>
      </c>
      <c r="E776" s="7">
        <f t="shared" si="1"/>
        <v>0.06328350258</v>
      </c>
      <c r="F776" s="7"/>
    </row>
    <row r="777">
      <c r="A777" s="9">
        <v>44751.291666666664</v>
      </c>
      <c r="B777" s="10">
        <v>236.83</v>
      </c>
      <c r="C777" s="10">
        <v>233.40194</v>
      </c>
      <c r="D777" s="10">
        <v>0.0146873672086873</v>
      </c>
      <c r="E777" s="7">
        <f t="shared" si="1"/>
        <v>0.06295450111</v>
      </c>
      <c r="F777" s="7"/>
    </row>
    <row r="778">
      <c r="A778" s="9">
        <v>44751.333333333336</v>
      </c>
      <c r="B778" s="10">
        <v>239.48</v>
      </c>
      <c r="C778" s="10">
        <v>236.25188</v>
      </c>
      <c r="D778" s="10">
        <v>0.0136638912672355</v>
      </c>
      <c r="E778" s="7">
        <f t="shared" si="1"/>
        <v>0.06267159249</v>
      </c>
      <c r="F778" s="7"/>
    </row>
    <row r="779">
      <c r="A779" s="9">
        <v>44751.375</v>
      </c>
      <c r="B779" s="10">
        <v>237.76</v>
      </c>
      <c r="C779" s="10">
        <v>240.17172</v>
      </c>
      <c r="D779" s="10">
        <v>0.0100416485338074</v>
      </c>
      <c r="E779" s="7">
        <f t="shared" si="1"/>
        <v>0.06161737023</v>
      </c>
      <c r="F779" s="7"/>
    </row>
    <row r="780">
      <c r="A780" s="9">
        <v>44751.416666666664</v>
      </c>
      <c r="B780" s="10">
        <v>238.44</v>
      </c>
      <c r="C780" s="10">
        <v>244.66059</v>
      </c>
      <c r="D780" s="10">
        <v>0.0254253862463096</v>
      </c>
      <c r="E780" s="7">
        <f t="shared" si="1"/>
        <v>0.06215724188</v>
      </c>
      <c r="F780" s="7"/>
    </row>
    <row r="781">
      <c r="A781" s="9">
        <v>44751.458333333336</v>
      </c>
      <c r="B781" s="10">
        <v>242.88</v>
      </c>
      <c r="C781" s="10">
        <v>249.46455</v>
      </c>
      <c r="D781" s="10">
        <v>0.0263947322375063</v>
      </c>
      <c r="E781" s="7">
        <f t="shared" si="1"/>
        <v>0.06313767403</v>
      </c>
      <c r="F781" s="7"/>
    </row>
    <row r="782">
      <c r="A782" s="9">
        <v>44751.5</v>
      </c>
      <c r="B782" s="10">
        <v>246.14</v>
      </c>
      <c r="C782" s="10">
        <v>252.19447</v>
      </c>
      <c r="D782" s="10">
        <v>0.0240071481345328</v>
      </c>
      <c r="E782" s="7">
        <f t="shared" si="1"/>
        <v>0.06237235403</v>
      </c>
      <c r="F782" s="7"/>
    </row>
    <row r="783">
      <c r="A783" s="9">
        <v>44751.541666666664</v>
      </c>
      <c r="B783" s="10">
        <v>241.64</v>
      </c>
      <c r="C783" s="10">
        <v>254.34134</v>
      </c>
      <c r="D783" s="10">
        <v>0.0499381657736017</v>
      </c>
      <c r="E783" s="7">
        <f t="shared" si="1"/>
        <v>0.06218009828</v>
      </c>
      <c r="F783" s="7"/>
    </row>
    <row r="784">
      <c r="A784" s="9">
        <v>44751.583333333336</v>
      </c>
      <c r="B784" s="10">
        <v>238.25</v>
      </c>
      <c r="C784" s="10">
        <v>255.37356</v>
      </c>
      <c r="D784" s="10">
        <v>0.0670529870046061</v>
      </c>
      <c r="E784" s="7">
        <f t="shared" si="1"/>
        <v>0.06274037623</v>
      </c>
      <c r="F784" s="7"/>
    </row>
    <row r="785">
      <c r="A785" s="9">
        <v>44751.625</v>
      </c>
      <c r="B785" s="10">
        <v>239.04</v>
      </c>
      <c r="C785" s="10">
        <v>255.31399</v>
      </c>
      <c r="D785" s="10">
        <v>0.0637410821083482</v>
      </c>
      <c r="E785" s="7">
        <f t="shared" si="1"/>
        <v>0.06326169592</v>
      </c>
      <c r="F785" s="7"/>
    </row>
    <row r="786">
      <c r="A786" s="9">
        <v>44751.666666666664</v>
      </c>
      <c r="B786" s="10">
        <v>242.36</v>
      </c>
      <c r="C786" s="10">
        <v>254.22676</v>
      </c>
      <c r="D786" s="10">
        <v>0.0466778556277867</v>
      </c>
      <c r="E786" s="7">
        <f t="shared" si="1"/>
        <v>0.06311707629</v>
      </c>
      <c r="F786" s="7"/>
    </row>
    <row r="787">
      <c r="A787" s="9">
        <v>44751.708333333336</v>
      </c>
      <c r="B787" s="10">
        <v>244.92</v>
      </c>
      <c r="C787" s="10">
        <v>253.60759</v>
      </c>
      <c r="D787" s="10">
        <v>0.03425603311005</v>
      </c>
      <c r="E787" s="7">
        <f t="shared" si="1"/>
        <v>0.06162703088</v>
      </c>
      <c r="F787" s="7"/>
    </row>
    <row r="788">
      <c r="A788" s="9">
        <v>44751.75</v>
      </c>
      <c r="B788" s="10">
        <v>245.52</v>
      </c>
      <c r="C788" s="10">
        <v>253.29196</v>
      </c>
      <c r="D788" s="10">
        <v>0.0306838006228068</v>
      </c>
      <c r="E788" s="7">
        <f t="shared" si="1"/>
        <v>0.05833430068</v>
      </c>
      <c r="F788" s="7"/>
    </row>
    <row r="789">
      <c r="A789" s="9">
        <v>44751.791666666664</v>
      </c>
      <c r="B789" s="10">
        <v>241.88</v>
      </c>
      <c r="C789" s="10">
        <v>254.07878</v>
      </c>
      <c r="D789" s="10">
        <v>0.048011801693947</v>
      </c>
      <c r="E789" s="7">
        <f t="shared" si="1"/>
        <v>0.05539765499</v>
      </c>
      <c r="F789" s="7"/>
    </row>
    <row r="790">
      <c r="A790" s="9">
        <v>44751.833333333336</v>
      </c>
      <c r="B790" s="10">
        <v>253.11</v>
      </c>
      <c r="C790" s="10">
        <v>254.64076</v>
      </c>
      <c r="D790" s="10">
        <v>0.00601144922753131</v>
      </c>
      <c r="E790" s="7">
        <f t="shared" si="1"/>
        <v>0.05150511317</v>
      </c>
      <c r="F790" s="7"/>
    </row>
    <row r="791">
      <c r="A791" s="9">
        <v>44751.875</v>
      </c>
      <c r="B791" s="10">
        <v>257.81</v>
      </c>
      <c r="C791" s="10">
        <v>254.82054</v>
      </c>
      <c r="D791" s="10">
        <v>0.0117316288553505</v>
      </c>
      <c r="E791" s="7">
        <f t="shared" si="1"/>
        <v>0.0487356744</v>
      </c>
      <c r="F791" s="7"/>
    </row>
    <row r="792">
      <c r="A792" s="9">
        <v>44751.916666666664</v>
      </c>
      <c r="B792" s="10">
        <v>252.42</v>
      </c>
      <c r="C792" s="10">
        <v>255.04665</v>
      </c>
      <c r="D792" s="10">
        <v>0.0102987041782356</v>
      </c>
      <c r="E792" s="7">
        <f t="shared" si="1"/>
        <v>0.04602686714</v>
      </c>
      <c r="F792" s="7"/>
    </row>
    <row r="793">
      <c r="A793" s="9">
        <v>44751.958333333336</v>
      </c>
      <c r="B793" s="10">
        <v>249.58</v>
      </c>
      <c r="C793" s="10">
        <v>254.70283</v>
      </c>
      <c r="D793" s="10">
        <v>0.0201129685131492</v>
      </c>
      <c r="E793" s="7">
        <f t="shared" si="1"/>
        <v>0.04290409228</v>
      </c>
      <c r="F793" s="7"/>
    </row>
    <row r="794">
      <c r="A794" s="9">
        <v>44752.0</v>
      </c>
      <c r="B794" s="10">
        <v>255.01</v>
      </c>
      <c r="C794" s="10">
        <v>248.25043</v>
      </c>
      <c r="D794" s="10">
        <v>0.0272288350114841</v>
      </c>
      <c r="E794" s="7">
        <f t="shared" si="1"/>
        <v>0.04302441849</v>
      </c>
      <c r="F794" s="7"/>
    </row>
    <row r="795">
      <c r="A795" s="9">
        <v>44752.041666666664</v>
      </c>
      <c r="B795" s="10">
        <v>263.08</v>
      </c>
      <c r="C795" s="10">
        <v>244.42439</v>
      </c>
      <c r="D795" s="10">
        <v>0.076324666290463</v>
      </c>
      <c r="E795" s="7">
        <f t="shared" si="1"/>
        <v>0.04262408142</v>
      </c>
      <c r="F795" s="7"/>
    </row>
    <row r="796">
      <c r="A796" s="9">
        <v>44752.083333333336</v>
      </c>
      <c r="B796" s="10">
        <v>261.07</v>
      </c>
      <c r="C796" s="10">
        <v>239.73396</v>
      </c>
      <c r="D796" s="10">
        <v>0.0889988218606992</v>
      </c>
      <c r="E796" s="7">
        <f t="shared" si="1"/>
        <v>0.04223270555</v>
      </c>
      <c r="F796" s="7"/>
    </row>
    <row r="797">
      <c r="A797" s="9">
        <v>44752.125</v>
      </c>
      <c r="B797" s="10">
        <v>249.27</v>
      </c>
      <c r="C797" s="10">
        <v>233.60529</v>
      </c>
      <c r="D797" s="10">
        <v>0.0670563153771047</v>
      </c>
      <c r="E797" s="7">
        <f t="shared" si="1"/>
        <v>0.04060348572</v>
      </c>
      <c r="F797" s="7"/>
    </row>
    <row r="798">
      <c r="A798" s="9">
        <v>44752.166666666664</v>
      </c>
      <c r="B798" s="10">
        <v>236.45</v>
      </c>
      <c r="C798" s="10">
        <v>229.40446</v>
      </c>
      <c r="D798" s="10">
        <v>0.0307123061164547</v>
      </c>
      <c r="E798" s="7">
        <f t="shared" si="1"/>
        <v>0.03757525571</v>
      </c>
      <c r="F798" s="7"/>
    </row>
    <row r="799">
      <c r="A799" s="9">
        <v>44752.208333333336</v>
      </c>
      <c r="B799" s="10">
        <v>231.5</v>
      </c>
      <c r="C799" s="10">
        <v>228.92769</v>
      </c>
      <c r="D799" s="10">
        <v>0.0112363427945303</v>
      </c>
      <c r="E799" s="7">
        <f t="shared" si="1"/>
        <v>0.03530885083</v>
      </c>
      <c r="F799" s="7"/>
    </row>
    <row r="800">
      <c r="A800" s="9">
        <v>44752.25</v>
      </c>
      <c r="B800" s="10">
        <v>227.43</v>
      </c>
      <c r="C800" s="10">
        <v>230.02924</v>
      </c>
      <c r="D800" s="10">
        <v>0.0112996069543158</v>
      </c>
      <c r="E800" s="7">
        <f t="shared" si="1"/>
        <v>0.03398306436</v>
      </c>
      <c r="F800" s="7"/>
    </row>
    <row r="801">
      <c r="A801" s="9">
        <v>44752.291666666664</v>
      </c>
      <c r="B801" s="10">
        <v>233.16</v>
      </c>
      <c r="C801" s="10">
        <v>232.7746</v>
      </c>
      <c r="D801" s="10">
        <v>0.00165567892716818</v>
      </c>
      <c r="E801" s="7">
        <f t="shared" si="1"/>
        <v>0.03344007735</v>
      </c>
      <c r="F801" s="7"/>
    </row>
    <row r="802">
      <c r="A802" s="9">
        <v>44752.333333333336</v>
      </c>
      <c r="B802" s="10">
        <v>236.0</v>
      </c>
      <c r="C802" s="10">
        <v>236.12737</v>
      </c>
      <c r="D802" s="10">
        <v>5.3941226720144E-4</v>
      </c>
      <c r="E802" s="7">
        <f t="shared" si="1"/>
        <v>0.03289322406</v>
      </c>
      <c r="F802" s="7"/>
    </row>
    <row r="803">
      <c r="A803" s="9">
        <v>44752.375</v>
      </c>
      <c r="B803" s="10">
        <v>237.02</v>
      </c>
      <c r="C803" s="10">
        <v>239.92151</v>
      </c>
      <c r="D803" s="10">
        <v>0.0120935801045933</v>
      </c>
      <c r="E803" s="7">
        <f t="shared" si="1"/>
        <v>0.03297872121</v>
      </c>
      <c r="F803" s="7"/>
    </row>
    <row r="804">
      <c r="A804" s="9">
        <v>44752.416666666664</v>
      </c>
      <c r="B804" s="10">
        <v>232.15</v>
      </c>
      <c r="C804" s="10">
        <v>243.32986</v>
      </c>
      <c r="D804" s="10">
        <v>0.0459452859587392</v>
      </c>
      <c r="E804" s="7">
        <f t="shared" si="1"/>
        <v>0.03383371703</v>
      </c>
      <c r="F804" s="7"/>
    </row>
    <row r="805">
      <c r="A805" s="9">
        <v>44752.458333333336</v>
      </c>
      <c r="B805" s="10">
        <v>233.26</v>
      </c>
      <c r="C805" s="10">
        <v>246.73478</v>
      </c>
      <c r="D805" s="10">
        <v>0.0546124060823529</v>
      </c>
      <c r="E805" s="7">
        <f t="shared" si="1"/>
        <v>0.03500945344</v>
      </c>
      <c r="F805" s="7"/>
    </row>
    <row r="806">
      <c r="A806" s="9">
        <v>44752.5</v>
      </c>
      <c r="B806" s="10">
        <v>232.46</v>
      </c>
      <c r="C806" s="10">
        <v>248.36767</v>
      </c>
      <c r="D806" s="10">
        <v>0.0640488756044617</v>
      </c>
      <c r="E806" s="7">
        <f t="shared" si="1"/>
        <v>0.03667785875</v>
      </c>
      <c r="F806" s="7"/>
    </row>
    <row r="807">
      <c r="A807" s="9">
        <v>44752.541666666664</v>
      </c>
      <c r="B807" s="10">
        <v>230.14</v>
      </c>
      <c r="C807" s="10">
        <v>249.73729</v>
      </c>
      <c r="D807" s="10">
        <v>0.078471621118336</v>
      </c>
      <c r="E807" s="7">
        <f t="shared" si="1"/>
        <v>0.03786675273</v>
      </c>
      <c r="F807" s="7"/>
    </row>
    <row r="808">
      <c r="A808" s="9">
        <v>44752.583333333336</v>
      </c>
      <c r="B808" s="10">
        <v>224.33</v>
      </c>
      <c r="C808" s="10">
        <v>250.33253</v>
      </c>
      <c r="D808" s="10">
        <v>0.103871957831449</v>
      </c>
      <c r="E808" s="7">
        <f t="shared" si="1"/>
        <v>0.03940087651</v>
      </c>
      <c r="F808" s="7"/>
    </row>
    <row r="809">
      <c r="A809" s="9">
        <v>44752.625</v>
      </c>
      <c r="B809" s="10">
        <v>223.63</v>
      </c>
      <c r="C809" s="10">
        <v>249.98241</v>
      </c>
      <c r="D809" s="10">
        <v>0.10541705714414</v>
      </c>
      <c r="E809" s="7">
        <f t="shared" si="1"/>
        <v>0.04113737547</v>
      </c>
      <c r="F809" s="7"/>
    </row>
    <row r="810">
      <c r="A810" s="9">
        <v>44752.666666666664</v>
      </c>
      <c r="B810" s="10">
        <v>228.12</v>
      </c>
      <c r="C810" s="10">
        <v>248.93785</v>
      </c>
      <c r="D810" s="10">
        <v>0.0836266963822496</v>
      </c>
      <c r="E810" s="7">
        <f t="shared" si="1"/>
        <v>0.0426769105</v>
      </c>
      <c r="F810" s="7"/>
    </row>
    <row r="811">
      <c r="A811" s="9">
        <v>44752.708333333336</v>
      </c>
      <c r="B811" s="10">
        <v>234.66</v>
      </c>
      <c r="C811" s="10">
        <v>248.1663</v>
      </c>
      <c r="D811" s="10">
        <v>0.0544243920306665</v>
      </c>
      <c r="E811" s="7">
        <f t="shared" si="1"/>
        <v>0.04351725879</v>
      </c>
      <c r="F811" s="7"/>
    </row>
    <row r="812">
      <c r="A812" s="9">
        <v>44752.75</v>
      </c>
      <c r="B812" s="10">
        <v>237.3</v>
      </c>
      <c r="C812" s="10">
        <v>247.58174</v>
      </c>
      <c r="D812" s="10">
        <v>0.0415286684712692</v>
      </c>
      <c r="E812" s="7">
        <f t="shared" si="1"/>
        <v>0.04396912828</v>
      </c>
      <c r="F812" s="7"/>
    </row>
    <row r="813">
      <c r="A813" s="9">
        <v>44752.791666666664</v>
      </c>
      <c r="B813" s="10">
        <v>242.33</v>
      </c>
      <c r="C813" s="10">
        <v>248.2452</v>
      </c>
      <c r="D813" s="10">
        <v>0.0238280538757647</v>
      </c>
      <c r="E813" s="7">
        <f t="shared" si="1"/>
        <v>0.04296147212</v>
      </c>
      <c r="F813" s="7"/>
    </row>
    <row r="814">
      <c r="A814" s="9">
        <v>44752.833333333336</v>
      </c>
      <c r="B814" s="10">
        <v>248.75</v>
      </c>
      <c r="C814" s="10">
        <v>248.93861</v>
      </c>
      <c r="D814" s="10">
        <v>7.57656676881144E-4</v>
      </c>
      <c r="E814" s="7">
        <f t="shared" si="1"/>
        <v>0.0427425641</v>
      </c>
      <c r="F814" s="7"/>
    </row>
    <row r="815">
      <c r="A815" s="9">
        <v>44752.875</v>
      </c>
      <c r="B815" s="10">
        <v>257.47</v>
      </c>
      <c r="C815" s="10">
        <v>249.29098</v>
      </c>
      <c r="D815" s="10">
        <v>0.0328091293154691</v>
      </c>
      <c r="E815" s="7">
        <f t="shared" si="1"/>
        <v>0.04362079329</v>
      </c>
      <c r="F815" s="7"/>
    </row>
    <row r="816">
      <c r="A816" s="9">
        <v>44752.916666666664</v>
      </c>
      <c r="B816" s="10">
        <v>254.19</v>
      </c>
      <c r="C816" s="10">
        <v>249.21593</v>
      </c>
      <c r="D816" s="10">
        <v>0.0199588766255833</v>
      </c>
      <c r="E816" s="7">
        <f t="shared" si="1"/>
        <v>0.04402330047</v>
      </c>
      <c r="F816" s="7"/>
    </row>
    <row r="817">
      <c r="A817" s="9">
        <v>44752.958333333336</v>
      </c>
      <c r="B817" s="10">
        <v>252.62</v>
      </c>
      <c r="C817" s="10">
        <v>248.6247</v>
      </c>
      <c r="D817" s="10">
        <v>0.0160696020950453</v>
      </c>
      <c r="E817" s="7">
        <f t="shared" si="1"/>
        <v>0.04385482687</v>
      </c>
      <c r="F817" s="7"/>
    </row>
    <row r="818">
      <c r="A818" s="9">
        <v>44753.0</v>
      </c>
      <c r="B818" s="10">
        <v>258.17</v>
      </c>
      <c r="C818" s="10">
        <v>241.62115</v>
      </c>
      <c r="D818" s="10">
        <v>0.0684908999067342</v>
      </c>
      <c r="E818" s="7">
        <f t="shared" si="1"/>
        <v>0.04557407958</v>
      </c>
      <c r="F818" s="7"/>
    </row>
    <row r="819">
      <c r="A819" s="9">
        <v>44753.041666666664</v>
      </c>
      <c r="B819" s="10">
        <v>261.66</v>
      </c>
      <c r="C819" s="10">
        <v>237.50055</v>
      </c>
      <c r="D819" s="10">
        <v>0.101723764429177</v>
      </c>
      <c r="E819" s="7">
        <f t="shared" si="1"/>
        <v>0.04663237533</v>
      </c>
      <c r="F819" s="7"/>
    </row>
    <row r="820">
      <c r="A820" s="9">
        <v>44753.083333333336</v>
      </c>
      <c r="B820" s="10">
        <v>263.44</v>
      </c>
      <c r="C820" s="10">
        <v>232.58399</v>
      </c>
      <c r="D820" s="10">
        <v>0.13266609623474</v>
      </c>
      <c r="E820" s="7">
        <f t="shared" si="1"/>
        <v>0.0484518451</v>
      </c>
      <c r="F820" s="7"/>
    </row>
    <row r="821">
      <c r="A821" s="9">
        <v>44753.125</v>
      </c>
      <c r="B821" s="10">
        <v>253.85</v>
      </c>
      <c r="C821" s="10">
        <v>226.46064</v>
      </c>
      <c r="D821" s="10">
        <v>0.12094534396794</v>
      </c>
      <c r="E821" s="7">
        <f t="shared" si="1"/>
        <v>0.05069722129</v>
      </c>
      <c r="F821" s="7"/>
    </row>
    <row r="822">
      <c r="A822" s="9">
        <v>44753.166666666664</v>
      </c>
      <c r="B822" s="10">
        <v>242.98</v>
      </c>
      <c r="C822" s="10">
        <v>222.23441</v>
      </c>
      <c r="D822" s="10">
        <v>0.0933500352173184</v>
      </c>
      <c r="E822" s="7">
        <f t="shared" si="1"/>
        <v>0.05330712667</v>
      </c>
      <c r="F822" s="7"/>
    </row>
    <row r="823">
      <c r="A823" s="9">
        <v>44753.208333333336</v>
      </c>
      <c r="B823" s="10">
        <v>234.43</v>
      </c>
      <c r="C823" s="10">
        <v>221.75579</v>
      </c>
      <c r="D823" s="10">
        <v>0.0571539079092366</v>
      </c>
      <c r="E823" s="7">
        <f t="shared" si="1"/>
        <v>0.05522035855</v>
      </c>
      <c r="F823" s="7"/>
    </row>
    <row r="824">
      <c r="A824" s="9">
        <v>44753.25</v>
      </c>
      <c r="B824" s="10">
        <v>236.27</v>
      </c>
      <c r="C824" s="10">
        <v>223.29307</v>
      </c>
      <c r="D824" s="10">
        <v>0.0581161341012509</v>
      </c>
      <c r="E824" s="7">
        <f t="shared" si="1"/>
        <v>0.05717104718</v>
      </c>
      <c r="F824" s="7"/>
    </row>
    <row r="825">
      <c r="A825" s="9">
        <v>44753.291666666664</v>
      </c>
      <c r="B825" s="10">
        <v>233.77</v>
      </c>
      <c r="C825" s="10">
        <v>226.44507</v>
      </c>
      <c r="D825" s="10">
        <v>0.0323474916013849</v>
      </c>
      <c r="E825" s="7">
        <f t="shared" si="1"/>
        <v>0.05844987271</v>
      </c>
      <c r="F825" s="7"/>
    </row>
    <row r="826">
      <c r="A826" s="9">
        <v>44753.333333333336</v>
      </c>
      <c r="B826" s="10">
        <v>226.57</v>
      </c>
      <c r="C826" s="10">
        <v>229.95251</v>
      </c>
      <c r="D826" s="10">
        <v>0.0147096024305192</v>
      </c>
      <c r="E826" s="7">
        <f t="shared" si="1"/>
        <v>0.0590402973</v>
      </c>
      <c r="F826" s="7"/>
    </row>
    <row r="827">
      <c r="A827" s="9">
        <v>44753.375</v>
      </c>
      <c r="B827" s="10">
        <v>226.22</v>
      </c>
      <c r="C827" s="10">
        <v>233.86586</v>
      </c>
      <c r="D827" s="10">
        <v>0.0326933567815328</v>
      </c>
      <c r="E827" s="7">
        <f t="shared" si="1"/>
        <v>0.05989862132</v>
      </c>
      <c r="F827" s="7"/>
    </row>
    <row r="828">
      <c r="A828" s="9">
        <v>44753.416666666664</v>
      </c>
      <c r="B828" s="10">
        <v>233.97</v>
      </c>
      <c r="C828" s="10">
        <v>236.90801</v>
      </c>
      <c r="D828" s="10">
        <v>0.0124014802201073</v>
      </c>
      <c r="E828" s="7">
        <f t="shared" si="1"/>
        <v>0.05850096275</v>
      </c>
      <c r="F828" s="7"/>
    </row>
    <row r="829">
      <c r="A829" s="9">
        <v>44753.458333333336</v>
      </c>
      <c r="B829" s="10">
        <v>240.23</v>
      </c>
      <c r="C829" s="10">
        <v>239.87547</v>
      </c>
      <c r="D829" s="10">
        <v>0.00147797521772435</v>
      </c>
      <c r="E829" s="7">
        <f t="shared" si="1"/>
        <v>0.05628702813</v>
      </c>
      <c r="F829" s="7"/>
    </row>
    <row r="830">
      <c r="A830" s="9">
        <v>44753.5</v>
      </c>
      <c r="B830" s="10">
        <v>250.89</v>
      </c>
      <c r="C830" s="10">
        <v>241.07565</v>
      </c>
      <c r="D830" s="10">
        <v>0.0407106648888014</v>
      </c>
      <c r="E830" s="7">
        <f t="shared" si="1"/>
        <v>0.05531460269</v>
      </c>
      <c r="F830" s="7"/>
    </row>
    <row r="831">
      <c r="A831" s="9">
        <v>44753.541666666664</v>
      </c>
      <c r="B831" s="10">
        <v>254.91</v>
      </c>
      <c r="C831" s="10">
        <v>242.13055</v>
      </c>
      <c r="D831" s="10">
        <v>0.0527791722275441</v>
      </c>
      <c r="E831" s="7">
        <f t="shared" si="1"/>
        <v>0.05424408398</v>
      </c>
      <c r="F831" s="7"/>
    </row>
    <row r="832">
      <c r="A832" s="9">
        <v>44753.583333333336</v>
      </c>
      <c r="B832" s="10">
        <v>255.38</v>
      </c>
      <c r="C832" s="10">
        <v>242.84396</v>
      </c>
      <c r="D832" s="10">
        <v>0.0516217903875393</v>
      </c>
      <c r="E832" s="7">
        <f t="shared" si="1"/>
        <v>0.05206699367</v>
      </c>
      <c r="F832" s="7"/>
    </row>
    <row r="833">
      <c r="A833" s="9">
        <v>44753.625</v>
      </c>
      <c r="B833" s="10">
        <v>254.73</v>
      </c>
      <c r="C833" s="10">
        <v>242.80529</v>
      </c>
      <c r="D833" s="10">
        <v>0.0491122330983809</v>
      </c>
      <c r="E833" s="7">
        <f t="shared" si="1"/>
        <v>0.04972095934</v>
      </c>
      <c r="F833" s="7"/>
    </row>
    <row r="834">
      <c r="A834" s="9">
        <v>44753.666666666664</v>
      </c>
      <c r="B834" s="10">
        <v>253.95</v>
      </c>
      <c r="C834" s="10">
        <v>242.27122</v>
      </c>
      <c r="D834" s="10">
        <v>0.0482053955892903</v>
      </c>
      <c r="E834" s="7">
        <f t="shared" si="1"/>
        <v>0.0482450718</v>
      </c>
      <c r="F834" s="7"/>
    </row>
    <row r="835">
      <c r="A835" s="9">
        <v>44753.708333333336</v>
      </c>
      <c r="B835" s="10">
        <v>258.36</v>
      </c>
      <c r="C835" s="10">
        <v>241.97562</v>
      </c>
      <c r="D835" s="10">
        <v>0.0677108710373384</v>
      </c>
      <c r="E835" s="7">
        <f t="shared" si="1"/>
        <v>0.0487986751</v>
      </c>
      <c r="F835" s="7"/>
    </row>
    <row r="836">
      <c r="A836" s="9">
        <v>44753.75</v>
      </c>
      <c r="B836" s="10">
        <v>267.24</v>
      </c>
      <c r="C836" s="10">
        <v>241.58349</v>
      </c>
      <c r="D836" s="10">
        <v>0.106201421297457</v>
      </c>
      <c r="E836" s="7">
        <f t="shared" si="1"/>
        <v>0.05149337313</v>
      </c>
      <c r="F836" s="7"/>
    </row>
    <row r="837">
      <c r="A837" s="9">
        <v>44753.791666666664</v>
      </c>
      <c r="B837" s="10">
        <v>269.95</v>
      </c>
      <c r="C837" s="10">
        <v>242.36878</v>
      </c>
      <c r="D837" s="10">
        <v>0.113798567620796</v>
      </c>
      <c r="E837" s="7">
        <f t="shared" si="1"/>
        <v>0.05524214454</v>
      </c>
      <c r="F837" s="7"/>
    </row>
    <row r="838">
      <c r="A838" s="9">
        <v>44753.833333333336</v>
      </c>
      <c r="B838" s="10">
        <v>266.12</v>
      </c>
      <c r="C838" s="10">
        <v>243.47596</v>
      </c>
      <c r="D838" s="10">
        <v>0.0930031860229651</v>
      </c>
      <c r="E838" s="7">
        <f t="shared" si="1"/>
        <v>0.05908570826</v>
      </c>
      <c r="F838" s="7"/>
    </row>
    <row r="839">
      <c r="A839" s="9">
        <v>44753.875</v>
      </c>
      <c r="B839" s="10">
        <v>261.38</v>
      </c>
      <c r="C839" s="10">
        <v>244.32862</v>
      </c>
      <c r="D839" s="10">
        <v>0.0697887132502119</v>
      </c>
      <c r="E839" s="7">
        <f t="shared" si="1"/>
        <v>0.06062652426</v>
      </c>
      <c r="F839" s="7"/>
    </row>
    <row r="840">
      <c r="A840" s="9">
        <v>44753.916666666664</v>
      </c>
      <c r="B840" s="10">
        <v>260.61</v>
      </c>
      <c r="C840" s="10">
        <v>244.54926</v>
      </c>
      <c r="D840" s="10">
        <v>0.0656748664870219</v>
      </c>
      <c r="E840" s="7">
        <f t="shared" si="1"/>
        <v>0.06253135717</v>
      </c>
      <c r="F840" s="7"/>
    </row>
    <row r="841">
      <c r="A841" s="9">
        <v>44753.958333333336</v>
      </c>
      <c r="B841" s="10">
        <v>264.8</v>
      </c>
      <c r="C841" s="10">
        <v>243.78824</v>
      </c>
      <c r="D841" s="10">
        <v>0.0861885708678975</v>
      </c>
      <c r="E841" s="7">
        <f t="shared" si="1"/>
        <v>0.06545298087</v>
      </c>
      <c r="F841" s="7"/>
    </row>
    <row r="842">
      <c r="A842" s="9">
        <v>44754.0</v>
      </c>
      <c r="B842" s="10">
        <v>272.88</v>
      </c>
      <c r="C842" s="10">
        <v>247.93379</v>
      </c>
      <c r="D842" s="10">
        <v>0.100616418601111</v>
      </c>
      <c r="E842" s="7">
        <f t="shared" si="1"/>
        <v>0.06679154415</v>
      </c>
      <c r="F842" s="7"/>
    </row>
    <row r="843">
      <c r="A843" s="9">
        <v>44754.041666666664</v>
      </c>
      <c r="B843" s="10">
        <v>275.82</v>
      </c>
      <c r="C843" s="10">
        <v>239.85506</v>
      </c>
      <c r="D843" s="10">
        <v>0.149944470631555</v>
      </c>
      <c r="E843" s="7">
        <f t="shared" si="1"/>
        <v>0.06880074024</v>
      </c>
      <c r="F843" s="7"/>
    </row>
    <row r="844">
      <c r="A844" s="9">
        <v>44754.083333333336</v>
      </c>
      <c r="B844" s="10">
        <v>277.84</v>
      </c>
      <c r="C844" s="10">
        <v>230.61461</v>
      </c>
      <c r="D844" s="10">
        <v>0.204780564423043</v>
      </c>
      <c r="E844" s="7">
        <f t="shared" si="1"/>
        <v>0.07180550974</v>
      </c>
      <c r="F844" s="7"/>
    </row>
    <row r="845">
      <c r="A845" s="9">
        <v>44754.125</v>
      </c>
      <c r="B845" s="10">
        <v>270.21</v>
      </c>
      <c r="C845" s="10">
        <v>220.73271</v>
      </c>
      <c r="D845" s="10">
        <v>0.224150240351781</v>
      </c>
      <c r="E845" s="7">
        <f t="shared" si="1"/>
        <v>0.07610571376</v>
      </c>
      <c r="F845" s="7"/>
    </row>
    <row r="846">
      <c r="A846" s="9">
        <v>44754.166666666664</v>
      </c>
      <c r="B846" s="10">
        <v>255.79</v>
      </c>
      <c r="C846" s="10">
        <v>213.77963</v>
      </c>
      <c r="D846" s="10">
        <v>0.196512502149994</v>
      </c>
      <c r="E846" s="7">
        <f t="shared" si="1"/>
        <v>0.08040414988</v>
      </c>
      <c r="F846" s="7"/>
    </row>
    <row r="847">
      <c r="A847" s="9">
        <v>44754.208333333336</v>
      </c>
      <c r="B847" s="10">
        <v>249.16</v>
      </c>
      <c r="C847" s="10">
        <v>212.0885</v>
      </c>
      <c r="D847" s="10">
        <v>0.174792598372849</v>
      </c>
      <c r="E847" s="7">
        <f t="shared" si="1"/>
        <v>0.08530576199</v>
      </c>
      <c r="F847" s="7"/>
    </row>
    <row r="848">
      <c r="A848" s="9">
        <v>44754.25</v>
      </c>
      <c r="B848" s="10">
        <v>243.07</v>
      </c>
      <c r="C848" s="10">
        <v>213.61565</v>
      </c>
      <c r="D848" s="10">
        <v>0.137884794489542</v>
      </c>
      <c r="E848" s="7">
        <f t="shared" si="1"/>
        <v>0.08862945617</v>
      </c>
      <c r="F848" s="7"/>
    </row>
    <row r="849">
      <c r="A849" s="9">
        <v>44754.291666666664</v>
      </c>
      <c r="B849" s="10">
        <v>237.85</v>
      </c>
      <c r="C849" s="10">
        <v>218.40683</v>
      </c>
      <c r="D849" s="10">
        <v>0.0890227196649481</v>
      </c>
      <c r="E849" s="7">
        <f t="shared" si="1"/>
        <v>0.090990924</v>
      </c>
      <c r="F849" s="7"/>
    </row>
    <row r="850">
      <c r="A850" s="9">
        <v>44754.333333333336</v>
      </c>
      <c r="B850" s="10">
        <v>235.91</v>
      </c>
      <c r="C850" s="10">
        <v>224.13032</v>
      </c>
      <c r="D850" s="10">
        <v>0.0525572800681317</v>
      </c>
      <c r="E850" s="7">
        <f t="shared" si="1"/>
        <v>0.09256791057</v>
      </c>
      <c r="F850" s="7"/>
    </row>
    <row r="851">
      <c r="A851" s="9">
        <v>44754.375</v>
      </c>
      <c r="B851" s="10">
        <v>240.09</v>
      </c>
      <c r="C851" s="10">
        <v>230.20711</v>
      </c>
      <c r="D851" s="10">
        <v>0.0429304290384428</v>
      </c>
      <c r="E851" s="7">
        <f t="shared" si="1"/>
        <v>0.09299445525</v>
      </c>
      <c r="F851" s="7"/>
    </row>
    <row r="852">
      <c r="A852" s="9">
        <v>44754.416666666664</v>
      </c>
      <c r="B852" s="10">
        <v>244.31</v>
      </c>
      <c r="C852" s="10">
        <v>235.09041</v>
      </c>
      <c r="D852" s="10">
        <v>0.0392172100937678</v>
      </c>
      <c r="E852" s="7">
        <f t="shared" si="1"/>
        <v>0.09411177733</v>
      </c>
      <c r="F852" s="7"/>
    </row>
    <row r="853">
      <c r="A853" s="9">
        <v>44754.458333333336</v>
      </c>
      <c r="B853" s="10">
        <v>249.67</v>
      </c>
      <c r="C853" s="10">
        <v>238.83906</v>
      </c>
      <c r="D853" s="10">
        <v>0.0453482776225965</v>
      </c>
      <c r="E853" s="7">
        <f t="shared" si="1"/>
        <v>0.0959397066</v>
      </c>
      <c r="F853" s="7"/>
    </row>
    <row r="854">
      <c r="A854" s="9">
        <v>44754.5</v>
      </c>
      <c r="B854" s="10">
        <v>255.07</v>
      </c>
      <c r="C854" s="10">
        <v>239.51735</v>
      </c>
      <c r="D854" s="10">
        <v>0.0649332918888756</v>
      </c>
      <c r="E854" s="7">
        <f t="shared" si="1"/>
        <v>0.09694898272</v>
      </c>
      <c r="F854" s="7"/>
    </row>
    <row r="855">
      <c r="A855" s="9">
        <v>44754.541666666664</v>
      </c>
      <c r="B855" s="10">
        <v>257.74</v>
      </c>
      <c r="C855" s="10">
        <v>240.02125</v>
      </c>
      <c r="D855" s="10">
        <v>0.0738215887134993</v>
      </c>
      <c r="E855" s="7">
        <f t="shared" si="1"/>
        <v>0.09782575007</v>
      </c>
      <c r="F855" s="7"/>
    </row>
    <row r="856">
      <c r="A856" s="9">
        <v>44754.583333333336</v>
      </c>
      <c r="B856" s="10">
        <v>258.61</v>
      </c>
      <c r="C856" s="10">
        <v>240.59975</v>
      </c>
      <c r="D856" s="10">
        <v>0.0748556471899909</v>
      </c>
      <c r="E856" s="7">
        <f t="shared" si="1"/>
        <v>0.09879382744</v>
      </c>
      <c r="F856" s="7"/>
    </row>
    <row r="857">
      <c r="A857" s="9">
        <v>44754.625</v>
      </c>
      <c r="B857" s="10">
        <v>260.07</v>
      </c>
      <c r="C857" s="10">
        <v>241.28725</v>
      </c>
      <c r="D857" s="10">
        <v>0.0778439391223531</v>
      </c>
      <c r="E857" s="7">
        <f t="shared" si="1"/>
        <v>0.09999098186</v>
      </c>
      <c r="F857" s="7"/>
    </row>
    <row r="858">
      <c r="A858" s="9">
        <v>44754.666666666664</v>
      </c>
      <c r="B858" s="10">
        <v>262.93</v>
      </c>
      <c r="C858" s="10">
        <v>241.64543</v>
      </c>
      <c r="D858" s="10">
        <v>0.0880818230247516</v>
      </c>
      <c r="E858" s="7">
        <f t="shared" si="1"/>
        <v>0.1016524997</v>
      </c>
      <c r="F858" s="7"/>
    </row>
    <row r="859">
      <c r="A859" s="9">
        <v>44754.708333333336</v>
      </c>
      <c r="B859" s="10">
        <v>268.0</v>
      </c>
      <c r="C859" s="10">
        <v>242.50362</v>
      </c>
      <c r="D859" s="10">
        <v>0.105138141855366</v>
      </c>
      <c r="E859" s="7">
        <f t="shared" si="1"/>
        <v>0.1032119693</v>
      </c>
      <c r="F859" s="7"/>
    </row>
    <row r="860">
      <c r="A860" s="9">
        <v>44754.75</v>
      </c>
      <c r="B860" s="10">
        <v>272.92</v>
      </c>
      <c r="C860" s="10">
        <v>243.28</v>
      </c>
      <c r="D860" s="10">
        <v>0.121834922722788</v>
      </c>
      <c r="E860" s="7">
        <f t="shared" si="1"/>
        <v>0.1038633652</v>
      </c>
      <c r="F860" s="7"/>
    </row>
    <row r="861">
      <c r="A861" s="9">
        <v>44754.791666666664</v>
      </c>
      <c r="B861" s="10">
        <v>269.06</v>
      </c>
      <c r="C861" s="10">
        <v>244.4319</v>
      </c>
      <c r="D861" s="10">
        <v>0.10075648882163</v>
      </c>
      <c r="E861" s="7">
        <f t="shared" si="1"/>
        <v>0.1033199452</v>
      </c>
      <c r="F861" s="7"/>
    </row>
    <row r="862">
      <c r="A862" s="9">
        <v>44754.833333333336</v>
      </c>
      <c r="B862" s="10">
        <v>262.71</v>
      </c>
      <c r="C862" s="10">
        <v>245.69505</v>
      </c>
      <c r="D862" s="10">
        <v>0.0692523109439932</v>
      </c>
      <c r="E862" s="7">
        <f t="shared" si="1"/>
        <v>0.1023303254</v>
      </c>
      <c r="F862" s="7"/>
    </row>
    <row r="863">
      <c r="A863" s="9">
        <v>44754.875</v>
      </c>
      <c r="B863" s="10">
        <v>262.39</v>
      </c>
      <c r="C863" s="10">
        <v>246.92343</v>
      </c>
      <c r="D863" s="10">
        <v>0.0626371098117339</v>
      </c>
      <c r="E863" s="7">
        <f t="shared" si="1"/>
        <v>0.102032342</v>
      </c>
      <c r="F863" s="7"/>
    </row>
    <row r="864">
      <c r="A864" s="9">
        <v>44754.916666666664</v>
      </c>
      <c r="B864" s="10">
        <v>264.99</v>
      </c>
      <c r="C864" s="10">
        <v>247.38877</v>
      </c>
      <c r="D864" s="10">
        <v>0.0711480557504692</v>
      </c>
      <c r="E864" s="7">
        <f t="shared" si="1"/>
        <v>0.1022603915</v>
      </c>
      <c r="F864" s="7"/>
    </row>
    <row r="865">
      <c r="A865" s="9">
        <v>44754.958333333336</v>
      </c>
      <c r="B865" s="10">
        <v>266.83</v>
      </c>
      <c r="C865" s="10">
        <v>245.70536</v>
      </c>
      <c r="D865" s="10">
        <v>0.0859754952028721</v>
      </c>
      <c r="E865" s="7">
        <f t="shared" si="1"/>
        <v>0.1022515134</v>
      </c>
      <c r="F865" s="7"/>
    </row>
    <row r="866">
      <c r="A866" s="9">
        <v>44752.0</v>
      </c>
      <c r="B866" s="10">
        <v>255.01</v>
      </c>
      <c r="C866" s="10">
        <v>247.09687</v>
      </c>
      <c r="D866" s="10">
        <v>0.0320244040323133</v>
      </c>
      <c r="E866" s="7">
        <f t="shared" si="1"/>
        <v>0.09939351275</v>
      </c>
      <c r="F866" s="7"/>
    </row>
    <row r="867">
      <c r="A867" s="9">
        <v>44752.041666666664</v>
      </c>
      <c r="B867" s="10">
        <v>263.08</v>
      </c>
      <c r="C867" s="10">
        <v>244.49749</v>
      </c>
      <c r="D867" s="10">
        <v>0.0760028661234926</v>
      </c>
      <c r="E867" s="7">
        <f t="shared" si="1"/>
        <v>0.09631261256</v>
      </c>
      <c r="F867" s="7"/>
    </row>
    <row r="868">
      <c r="A868" s="9">
        <v>44752.083333333336</v>
      </c>
      <c r="B868" s="10">
        <v>261.07</v>
      </c>
      <c r="C868" s="10">
        <v>241.21287</v>
      </c>
      <c r="D868" s="10">
        <v>0.0823220170631856</v>
      </c>
      <c r="E868" s="7">
        <f t="shared" si="1"/>
        <v>0.09121017309</v>
      </c>
      <c r="F868" s="7"/>
    </row>
    <row r="869">
      <c r="A869" s="9">
        <v>44752.125</v>
      </c>
      <c r="B869" s="10">
        <v>249.27</v>
      </c>
      <c r="C869" s="10">
        <v>236.36126</v>
      </c>
      <c r="D869" s="10">
        <v>0.0546144490852689</v>
      </c>
      <c r="E869" s="7">
        <f t="shared" si="1"/>
        <v>0.08414618179</v>
      </c>
      <c r="F869" s="7"/>
    </row>
    <row r="870">
      <c r="A870" s="9">
        <v>44752.166666666664</v>
      </c>
      <c r="B870" s="10">
        <v>236.45</v>
      </c>
      <c r="C870" s="10">
        <v>233.02434</v>
      </c>
      <c r="D870" s="10">
        <v>0.0147008677290964</v>
      </c>
      <c r="E870" s="7">
        <f t="shared" si="1"/>
        <v>0.07657069702</v>
      </c>
      <c r="F870" s="7"/>
    </row>
    <row r="871">
      <c r="A871" s="9">
        <v>44752.208333333336</v>
      </c>
      <c r="B871" s="10">
        <v>231.5</v>
      </c>
      <c r="C871" s="10">
        <v>232.8643</v>
      </c>
      <c r="D871" s="10">
        <v>0.00585877697869525</v>
      </c>
      <c r="E871" s="7">
        <f t="shared" si="1"/>
        <v>0.06953178779</v>
      </c>
      <c r="F871" s="7"/>
    </row>
    <row r="872">
      <c r="A872" s="9">
        <v>44752.25</v>
      </c>
      <c r="B872" s="10">
        <v>227.43</v>
      </c>
      <c r="C872" s="10">
        <v>233.90252</v>
      </c>
      <c r="D872" s="10">
        <v>0.0276718694608335</v>
      </c>
      <c r="E872" s="7">
        <f t="shared" si="1"/>
        <v>0.06493958258</v>
      </c>
      <c r="F872" s="7"/>
    </row>
    <row r="873">
      <c r="A873" s="9">
        <v>44752.291666666664</v>
      </c>
      <c r="B873" s="10">
        <v>233.16</v>
      </c>
      <c r="C873" s="10">
        <v>236.06787</v>
      </c>
      <c r="D873" s="10">
        <v>0.0123179405990319</v>
      </c>
      <c r="E873" s="7">
        <f t="shared" si="1"/>
        <v>0.06174355012</v>
      </c>
      <c r="F873" s="7"/>
    </row>
    <row r="874">
      <c r="A874" s="9">
        <v>44752.333333333336</v>
      </c>
      <c r="B874" s="10">
        <v>236.0</v>
      </c>
      <c r="C874" s="10">
        <v>238.64455</v>
      </c>
      <c r="D874" s="10">
        <v>0.011081543659807</v>
      </c>
      <c r="E874" s="7">
        <f t="shared" si="1"/>
        <v>0.06001539444</v>
      </c>
      <c r="F874" s="7"/>
    </row>
    <row r="875">
      <c r="A875" s="9">
        <v>44752.375</v>
      </c>
      <c r="B875" s="10">
        <v>237.02</v>
      </c>
      <c r="C875" s="10">
        <v>241.66712</v>
      </c>
      <c r="D875" s="10">
        <v>0.0192294259972146</v>
      </c>
      <c r="E875" s="7">
        <f t="shared" si="1"/>
        <v>0.05902785265</v>
      </c>
      <c r="F875" s="7"/>
    </row>
    <row r="876">
      <c r="A876" s="9">
        <v>44752.416666666664</v>
      </c>
      <c r="B876" s="10">
        <v>232.15</v>
      </c>
      <c r="C876" s="10">
        <v>244.33346</v>
      </c>
      <c r="D876" s="10">
        <v>0.0498640669190376</v>
      </c>
      <c r="E876" s="7">
        <f t="shared" si="1"/>
        <v>0.05947147168</v>
      </c>
      <c r="F876" s="7"/>
    </row>
    <row r="877">
      <c r="A877" s="9">
        <v>44752.458333333336</v>
      </c>
      <c r="B877" s="10">
        <v>233.26</v>
      </c>
      <c r="C877" s="10">
        <v>247.17036</v>
      </c>
      <c r="D877" s="10">
        <v>0.0562784307956665</v>
      </c>
      <c r="E877" s="7">
        <f t="shared" si="1"/>
        <v>0.05992689473</v>
      </c>
      <c r="F877" s="7"/>
    </row>
    <row r="878">
      <c r="A878" s="9">
        <v>44752.5</v>
      </c>
      <c r="B878" s="10">
        <v>232.46</v>
      </c>
      <c r="C878" s="10">
        <v>248.45412</v>
      </c>
      <c r="D878" s="10">
        <v>0.0643745412633929</v>
      </c>
      <c r="E878" s="7">
        <f t="shared" si="1"/>
        <v>0.05990361345</v>
      </c>
      <c r="F878" s="7"/>
    </row>
    <row r="879">
      <c r="A879" s="9">
        <v>44752.541666666664</v>
      </c>
      <c r="B879" s="10">
        <v>230.14</v>
      </c>
      <c r="C879" s="10">
        <v>249.60931</v>
      </c>
      <c r="D879" s="10">
        <v>0.077999133926535</v>
      </c>
      <c r="E879" s="7">
        <f t="shared" si="1"/>
        <v>0.06007767784</v>
      </c>
      <c r="F879" s="7"/>
    </row>
    <row r="880">
      <c r="A880" s="9">
        <v>44752.583333333336</v>
      </c>
      <c r="B880" s="10">
        <v>224.33</v>
      </c>
      <c r="C880" s="10">
        <v>250.04214</v>
      </c>
      <c r="D880" s="10">
        <v>0.102831226768415</v>
      </c>
      <c r="E880" s="7">
        <f t="shared" si="1"/>
        <v>0.06124332699</v>
      </c>
      <c r="F880" s="7"/>
    </row>
    <row r="881">
      <c r="A881" s="9">
        <v>44752.625</v>
      </c>
      <c r="B881" s="10">
        <v>223.63</v>
      </c>
      <c r="C881" s="10">
        <v>249.6445</v>
      </c>
      <c r="D881" s="10">
        <v>0.104206181189651</v>
      </c>
      <c r="E881" s="7">
        <f t="shared" si="1"/>
        <v>0.06234175374</v>
      </c>
      <c r="F881" s="7"/>
    </row>
    <row r="882">
      <c r="A882" s="9">
        <v>44752.666666666664</v>
      </c>
      <c r="B882" s="10">
        <v>228.12</v>
      </c>
      <c r="C882" s="10">
        <v>248.63939</v>
      </c>
      <c r="D882" s="10">
        <v>0.0825267066493365</v>
      </c>
      <c r="E882" s="7">
        <f t="shared" si="1"/>
        <v>0.06211029056</v>
      </c>
      <c r="F882" s="7"/>
    </row>
    <row r="883">
      <c r="A883" s="9">
        <v>44752.708333333336</v>
      </c>
      <c r="B883" s="10">
        <v>234.66</v>
      </c>
      <c r="C883" s="10">
        <v>247.85309</v>
      </c>
      <c r="D883" s="10">
        <v>0.053229475573615</v>
      </c>
      <c r="E883" s="7">
        <f t="shared" si="1"/>
        <v>0.05994742946</v>
      </c>
      <c r="F883" s="7"/>
    </row>
    <row r="884">
      <c r="A884" s="9">
        <v>44752.75</v>
      </c>
      <c r="B884" s="10">
        <v>237.3</v>
      </c>
      <c r="C884" s="10">
        <v>247.10346</v>
      </c>
      <c r="D884" s="10">
        <v>0.0396735035600068</v>
      </c>
      <c r="E884" s="7">
        <f t="shared" si="1"/>
        <v>0.056524037</v>
      </c>
      <c r="F884" s="7"/>
    </row>
    <row r="885">
      <c r="A885" s="9">
        <v>44752.791666666664</v>
      </c>
      <c r="B885" s="10">
        <v>242.33</v>
      </c>
      <c r="C885" s="10">
        <v>247.57863</v>
      </c>
      <c r="D885" s="10">
        <v>0.0211998507302507</v>
      </c>
      <c r="E885" s="7">
        <f t="shared" si="1"/>
        <v>0.05320917708</v>
      </c>
      <c r="F885" s="7"/>
    </row>
    <row r="886">
      <c r="A886" s="9">
        <v>44752.833333333336</v>
      </c>
      <c r="B886" s="10">
        <v>248.75</v>
      </c>
      <c r="C886" s="10">
        <v>247.9596</v>
      </c>
      <c r="D886" s="10">
        <v>0.00318761604713028</v>
      </c>
      <c r="E886" s="7">
        <f t="shared" si="1"/>
        <v>0.05045648145</v>
      </c>
      <c r="F886" s="7"/>
    </row>
    <row r="887">
      <c r="A887" s="9">
        <v>44752.875</v>
      </c>
      <c r="B887" s="10">
        <v>257.47</v>
      </c>
      <c r="C887" s="10">
        <v>247.87101</v>
      </c>
      <c r="D887" s="10">
        <v>0.0387257469116699</v>
      </c>
      <c r="E887" s="7">
        <f t="shared" si="1"/>
        <v>0.04946017467</v>
      </c>
      <c r="F887" s="7"/>
    </row>
    <row r="888">
      <c r="A888" s="9">
        <v>44752.916666666664</v>
      </c>
      <c r="B888" s="10">
        <v>254.19</v>
      </c>
      <c r="C888" s="10">
        <v>247.48841</v>
      </c>
      <c r="D888" s="10">
        <v>0.0270783993480745</v>
      </c>
      <c r="E888" s="7">
        <f t="shared" si="1"/>
        <v>0.04762393898</v>
      </c>
      <c r="F888" s="7"/>
    </row>
    <row r="889">
      <c r="A889" s="9">
        <v>44752.958333333336</v>
      </c>
      <c r="B889" s="10">
        <v>252.62</v>
      </c>
      <c r="C889" s="10">
        <v>247.10602</v>
      </c>
      <c r="D889" s="10">
        <v>0.0223142277148893</v>
      </c>
      <c r="E889" s="7">
        <f t="shared" si="1"/>
        <v>0.04497138617</v>
      </c>
      <c r="F889" s="7"/>
    </row>
    <row r="890">
      <c r="A890" s="9">
        <v>44753.0</v>
      </c>
      <c r="B890" s="10">
        <v>258.17</v>
      </c>
      <c r="C890" s="10">
        <v>241.57522</v>
      </c>
      <c r="D890" s="10">
        <v>0.0686940490005556</v>
      </c>
      <c r="E890" s="7">
        <f t="shared" si="1"/>
        <v>0.04649928805</v>
      </c>
      <c r="F890" s="7"/>
    </row>
    <row r="891">
      <c r="A891" s="9">
        <v>44753.041666666664</v>
      </c>
      <c r="B891" s="10">
        <v>261.66</v>
      </c>
      <c r="C891" s="10">
        <v>237.8475</v>
      </c>
      <c r="D891" s="10">
        <v>0.100116671396588</v>
      </c>
      <c r="E891" s="7">
        <f t="shared" si="1"/>
        <v>0.04750402993</v>
      </c>
      <c r="F891" s="7"/>
    </row>
    <row r="892">
      <c r="A892" s="9">
        <v>44753.083333333336</v>
      </c>
      <c r="B892" s="10">
        <v>263.44</v>
      </c>
      <c r="C892" s="10">
        <v>233.38262</v>
      </c>
      <c r="D892" s="10">
        <v>0.128790138700131</v>
      </c>
      <c r="E892" s="7">
        <f t="shared" si="1"/>
        <v>0.04944020167</v>
      </c>
      <c r="F892" s="7"/>
    </row>
    <row r="893">
      <c r="A893" s="9">
        <v>44753.125</v>
      </c>
      <c r="B893" s="10">
        <v>253.85</v>
      </c>
      <c r="C893" s="10">
        <v>227.68746</v>
      </c>
      <c r="D893" s="10">
        <v>0.114905493697369</v>
      </c>
      <c r="E893" s="7">
        <f t="shared" si="1"/>
        <v>0.05195232853</v>
      </c>
      <c r="F893" s="7"/>
    </row>
    <row r="894">
      <c r="A894" s="9">
        <v>44753.166666666664</v>
      </c>
      <c r="B894" s="10">
        <v>242.98</v>
      </c>
      <c r="C894" s="10">
        <v>223.74252</v>
      </c>
      <c r="D894" s="10">
        <v>0.085980438586282</v>
      </c>
      <c r="E894" s="7">
        <f t="shared" si="1"/>
        <v>0.05492231064</v>
      </c>
      <c r="F894" s="7"/>
    </row>
    <row r="895">
      <c r="A895" s="9">
        <v>44753.208333333336</v>
      </c>
      <c r="B895" s="10">
        <v>234.43</v>
      </c>
      <c r="C895" s="10">
        <v>223.36571</v>
      </c>
      <c r="D895" s="10">
        <v>0.0495344160032441</v>
      </c>
      <c r="E895" s="7">
        <f t="shared" si="1"/>
        <v>0.05674212894</v>
      </c>
      <c r="F895" s="7"/>
    </row>
    <row r="896">
      <c r="A896" s="9">
        <v>44753.25</v>
      </c>
      <c r="B896" s="10">
        <v>236.27</v>
      </c>
      <c r="C896" s="10">
        <v>224.81444</v>
      </c>
      <c r="D896" s="10">
        <v>0.0509556236690135</v>
      </c>
      <c r="E896" s="7">
        <f t="shared" si="1"/>
        <v>0.05771228536</v>
      </c>
      <c r="F896" s="7"/>
    </row>
    <row r="897">
      <c r="A897" s="9">
        <v>44753.291666666664</v>
      </c>
      <c r="B897" s="10">
        <v>233.77</v>
      </c>
      <c r="C897" s="10">
        <v>227.71961</v>
      </c>
      <c r="D897" s="10">
        <v>0.0265694728706061</v>
      </c>
      <c r="E897" s="7">
        <f t="shared" si="1"/>
        <v>0.05830609921</v>
      </c>
      <c r="F897" s="7"/>
    </row>
    <row r="898">
      <c r="A898" s="9">
        <v>44753.333333333336</v>
      </c>
      <c r="B898" s="10">
        <v>226.57</v>
      </c>
      <c r="C898" s="10">
        <v>230.98246</v>
      </c>
      <c r="D898" s="10">
        <v>0.0191030089470863</v>
      </c>
      <c r="E898" s="7">
        <f t="shared" si="1"/>
        <v>0.05864032693</v>
      </c>
      <c r="F898" s="7"/>
    </row>
    <row r="899">
      <c r="A899" s="9">
        <v>44753.375</v>
      </c>
      <c r="B899" s="10">
        <v>226.22</v>
      </c>
      <c r="C899" s="10">
        <v>234.71978</v>
      </c>
      <c r="D899" s="10">
        <v>0.036212457254348</v>
      </c>
      <c r="E899" s="7">
        <f t="shared" si="1"/>
        <v>0.05934795323</v>
      </c>
      <c r="F899" s="7"/>
    </row>
    <row r="900">
      <c r="A900" s="9">
        <v>44753.416666666664</v>
      </c>
      <c r="B900" s="10">
        <v>233.97</v>
      </c>
      <c r="C900" s="10">
        <v>237.66746</v>
      </c>
      <c r="D900" s="10">
        <v>0.0155572832730236</v>
      </c>
      <c r="E900" s="7">
        <f t="shared" si="1"/>
        <v>0.05791850391</v>
      </c>
      <c r="F900" s="7"/>
    </row>
    <row r="901">
      <c r="A901" s="9">
        <v>44753.458333333336</v>
      </c>
      <c r="B901" s="10">
        <v>240.23</v>
      </c>
      <c r="C901" s="10">
        <v>240.65808</v>
      </c>
      <c r="D901" s="10">
        <v>0.0017787892266074</v>
      </c>
      <c r="E901" s="7">
        <f t="shared" si="1"/>
        <v>0.05564768551</v>
      </c>
      <c r="F901" s="7"/>
    </row>
    <row r="902">
      <c r="A902" s="9">
        <v>44753.5</v>
      </c>
      <c r="B902" s="10">
        <v>250.89</v>
      </c>
      <c r="C902" s="10">
        <v>241.98666</v>
      </c>
      <c r="D902" s="10">
        <v>0.0367926893160143</v>
      </c>
      <c r="E902" s="7">
        <f t="shared" si="1"/>
        <v>0.05449844168</v>
      </c>
      <c r="F902" s="7"/>
    </row>
    <row r="903">
      <c r="A903" s="9">
        <v>44753.541666666664</v>
      </c>
      <c r="B903" s="10">
        <v>254.91</v>
      </c>
      <c r="C903" s="10">
        <v>243.1347</v>
      </c>
      <c r="D903" s="10">
        <v>0.0484311782727845</v>
      </c>
      <c r="E903" s="7">
        <f t="shared" si="1"/>
        <v>0.05326644353</v>
      </c>
      <c r="F903" s="7"/>
    </row>
    <row r="904">
      <c r="A904" s="9">
        <v>44753.583333333336</v>
      </c>
      <c r="B904" s="10">
        <v>255.38</v>
      </c>
      <c r="C904" s="10">
        <v>243.86646</v>
      </c>
      <c r="D904" s="10">
        <v>0.0472124785015537</v>
      </c>
      <c r="E904" s="7">
        <f t="shared" si="1"/>
        <v>0.05094899568</v>
      </c>
      <c r="F904" s="7"/>
    </row>
    <row r="905">
      <c r="A905" s="9">
        <v>44753.625</v>
      </c>
      <c r="B905" s="10">
        <v>254.73</v>
      </c>
      <c r="C905" s="10">
        <v>243.79207</v>
      </c>
      <c r="D905" s="10">
        <v>0.0448658153647081</v>
      </c>
      <c r="E905" s="7">
        <f t="shared" si="1"/>
        <v>0.04847648044</v>
      </c>
      <c r="F905" s="7"/>
    </row>
    <row r="906">
      <c r="A906" s="9">
        <v>44753.666666666664</v>
      </c>
      <c r="B906" s="10">
        <v>253.95</v>
      </c>
      <c r="C906" s="10">
        <v>243.20578</v>
      </c>
      <c r="D906" s="10">
        <v>0.0441774862423088</v>
      </c>
      <c r="E906" s="7">
        <f t="shared" si="1"/>
        <v>0.04687859626</v>
      </c>
      <c r="F906" s="7"/>
    </row>
    <row r="907">
      <c r="A907" s="9">
        <v>44753.708333333336</v>
      </c>
      <c r="B907" s="10">
        <v>258.36</v>
      </c>
      <c r="C907" s="10">
        <v>242.77945</v>
      </c>
      <c r="D907" s="10">
        <v>0.0641757364554537</v>
      </c>
      <c r="E907" s="7">
        <f t="shared" si="1"/>
        <v>0.04733469046</v>
      </c>
      <c r="F907" s="7"/>
    </row>
    <row r="908">
      <c r="A908" s="9">
        <v>44753.75</v>
      </c>
      <c r="B908" s="10">
        <v>267.24</v>
      </c>
      <c r="C908" s="10">
        <v>242.25801</v>
      </c>
      <c r="D908" s="10">
        <v>0.103121420010013</v>
      </c>
      <c r="E908" s="7">
        <f t="shared" si="1"/>
        <v>0.04997835365</v>
      </c>
      <c r="F908" s="7"/>
    </row>
    <row r="909">
      <c r="A909" s="9">
        <v>44753.791666666664</v>
      </c>
      <c r="B909" s="10">
        <v>269.95</v>
      </c>
      <c r="C909" s="10">
        <v>242.93986</v>
      </c>
      <c r="D909" s="10">
        <v>0.111180355500328</v>
      </c>
      <c r="E909" s="7">
        <f t="shared" si="1"/>
        <v>0.05372754135</v>
      </c>
      <c r="F909" s="7"/>
    </row>
    <row r="910">
      <c r="A910" s="9">
        <v>44753.833333333336</v>
      </c>
      <c r="B910" s="10">
        <v>266.12</v>
      </c>
      <c r="C910" s="10">
        <v>243.8585</v>
      </c>
      <c r="D910" s="10">
        <v>0.0912885956405046</v>
      </c>
      <c r="E910" s="7">
        <f t="shared" si="1"/>
        <v>0.0573984155</v>
      </c>
      <c r="F910" s="7"/>
    </row>
    <row r="911">
      <c r="A911" s="9">
        <v>44753.875</v>
      </c>
      <c r="B911" s="10">
        <v>261.38</v>
      </c>
      <c r="C911" s="10">
        <v>244.48988</v>
      </c>
      <c r="D911" s="10">
        <v>0.0690831047894497</v>
      </c>
      <c r="E911" s="7">
        <f t="shared" si="1"/>
        <v>0.05866330541</v>
      </c>
      <c r="F911" s="7"/>
    </row>
    <row r="912">
      <c r="A912" s="9">
        <v>44753.916666666664</v>
      </c>
      <c r="B912" s="10">
        <v>260.61</v>
      </c>
      <c r="C912" s="10">
        <v>244.53549</v>
      </c>
      <c r="D912" s="10">
        <v>0.0657348755389248</v>
      </c>
      <c r="E912" s="7">
        <f t="shared" si="1"/>
        <v>0.06027399192</v>
      </c>
      <c r="F912" s="7"/>
    </row>
    <row r="913">
      <c r="A913" s="9">
        <v>44753.958333333336</v>
      </c>
      <c r="B913" s="10">
        <v>264.8</v>
      </c>
      <c r="C913" s="10">
        <v>243.81171</v>
      </c>
      <c r="D913" s="10">
        <v>0.0860840113052814</v>
      </c>
      <c r="E913" s="7">
        <f t="shared" si="1"/>
        <v>0.06293106623</v>
      </c>
      <c r="F913" s="7"/>
    </row>
    <row r="914">
      <c r="A914" s="9">
        <v>44754.0</v>
      </c>
      <c r="B914" s="10">
        <v>272.88</v>
      </c>
      <c r="C914" s="10">
        <v>249.50031</v>
      </c>
      <c r="D914" s="10">
        <v>0.0937060559163232</v>
      </c>
      <c r="E914" s="7">
        <f t="shared" si="1"/>
        <v>0.06397323319</v>
      </c>
      <c r="F914" s="7"/>
    </row>
    <row r="915">
      <c r="A915" s="9">
        <v>44754.041666666664</v>
      </c>
      <c r="B915" s="10">
        <v>275.82</v>
      </c>
      <c r="C915" s="10">
        <v>241.43897</v>
      </c>
      <c r="D915" s="10">
        <v>0.142400499803324</v>
      </c>
      <c r="E915" s="7">
        <f t="shared" si="1"/>
        <v>0.06573505937</v>
      </c>
      <c r="F915" s="7"/>
    </row>
    <row r="916">
      <c r="A916" s="9">
        <v>44754.083333333336</v>
      </c>
      <c r="B916" s="10">
        <v>277.84</v>
      </c>
      <c r="C916" s="10">
        <v>232.27568</v>
      </c>
      <c r="D916" s="10">
        <v>0.196164833098325</v>
      </c>
      <c r="E916" s="7">
        <f t="shared" si="1"/>
        <v>0.0685423383</v>
      </c>
      <c r="F916" s="7"/>
    </row>
    <row r="917">
      <c r="A917" s="9">
        <v>44754.125</v>
      </c>
      <c r="B917" s="10">
        <v>270.21</v>
      </c>
      <c r="C917" s="10">
        <v>222.48035</v>
      </c>
      <c r="D917" s="10">
        <v>0.214534227404802</v>
      </c>
      <c r="E917" s="7">
        <f t="shared" si="1"/>
        <v>0.07269353554</v>
      </c>
      <c r="F917" s="7"/>
    </row>
    <row r="918">
      <c r="A918" s="9">
        <v>44754.166666666664</v>
      </c>
      <c r="B918" s="10">
        <v>255.79</v>
      </c>
      <c r="C918" s="10">
        <v>215.77487</v>
      </c>
      <c r="D918" s="10">
        <v>0.185448518634259</v>
      </c>
      <c r="E918" s="7">
        <f t="shared" si="1"/>
        <v>0.07683803888</v>
      </c>
      <c r="F918" s="7"/>
    </row>
    <row r="919">
      <c r="A919" s="9">
        <v>44754.208333333336</v>
      </c>
      <c r="B919" s="10">
        <v>249.16</v>
      </c>
      <c r="C919" s="10">
        <v>214.43566</v>
      </c>
      <c r="D919" s="10">
        <v>0.161933607497931</v>
      </c>
      <c r="E919" s="7">
        <f t="shared" si="1"/>
        <v>0.08152133852</v>
      </c>
      <c r="F919" s="7"/>
    </row>
    <row r="920">
      <c r="A920" s="9">
        <v>44754.25</v>
      </c>
      <c r="B920" s="10">
        <v>243.07</v>
      </c>
      <c r="C920" s="10">
        <v>216.13113</v>
      </c>
      <c r="D920" s="10">
        <v>0.124641323070859</v>
      </c>
      <c r="E920" s="7">
        <f t="shared" si="1"/>
        <v>0.084591576</v>
      </c>
      <c r="F920" s="7"/>
    </row>
    <row r="921">
      <c r="A921" s="9">
        <v>44754.291666666664</v>
      </c>
      <c r="B921" s="10">
        <v>237.85</v>
      </c>
      <c r="C921" s="10">
        <v>221.03539</v>
      </c>
      <c r="D921" s="10">
        <v>0.0760720262940698</v>
      </c>
      <c r="E921" s="7">
        <f t="shared" si="1"/>
        <v>0.08665418239</v>
      </c>
      <c r="F921" s="7"/>
    </row>
    <row r="922">
      <c r="A922" s="9">
        <v>44754.333333333336</v>
      </c>
      <c r="B922" s="10">
        <v>235.91</v>
      </c>
      <c r="C922" s="10">
        <v>226.86465</v>
      </c>
      <c r="D922" s="10">
        <v>0.0398711302091356</v>
      </c>
      <c r="E922" s="7">
        <f t="shared" si="1"/>
        <v>0.08751952078</v>
      </c>
      <c r="F922" s="7"/>
    </row>
    <row r="923">
      <c r="A923" s="9">
        <v>44754.375</v>
      </c>
      <c r="B923" s="10">
        <v>240.09</v>
      </c>
      <c r="C923" s="10">
        <v>232.96234</v>
      </c>
      <c r="D923" s="10">
        <v>0.0305957606710165</v>
      </c>
      <c r="E923" s="7">
        <f t="shared" si="1"/>
        <v>0.08728549175</v>
      </c>
      <c r="F923" s="7"/>
    </row>
    <row r="924">
      <c r="A924" s="9">
        <v>44754.416666666664</v>
      </c>
      <c r="B924" s="10">
        <v>244.31</v>
      </c>
      <c r="C924" s="10">
        <v>237.80534</v>
      </c>
      <c r="D924" s="10">
        <v>0.027352876096054</v>
      </c>
      <c r="E924" s="7">
        <f t="shared" si="1"/>
        <v>0.08777697479</v>
      </c>
      <c r="F924" s="7"/>
    </row>
    <row r="925">
      <c r="A925" s="9">
        <v>44754.458333333336</v>
      </c>
      <c r="B925" s="10">
        <v>249.67</v>
      </c>
      <c r="C925" s="10">
        <v>241.55124</v>
      </c>
      <c r="D925" s="10">
        <v>0.0336109224692863</v>
      </c>
      <c r="E925" s="7">
        <f t="shared" si="1"/>
        <v>0.08910331367</v>
      </c>
      <c r="F925" s="7"/>
    </row>
    <row r="926">
      <c r="A926" s="9">
        <v>44754.5</v>
      </c>
      <c r="B926" s="10">
        <v>255.07</v>
      </c>
      <c r="C926" s="10">
        <v>242.30805</v>
      </c>
      <c r="D926" s="10">
        <v>0.0526682873309408</v>
      </c>
      <c r="E926" s="7">
        <f t="shared" si="1"/>
        <v>0.08976479692</v>
      </c>
      <c r="F926" s="7"/>
    </row>
    <row r="927">
      <c r="A927" s="9">
        <v>44754.541666666664</v>
      </c>
      <c r="B927" s="10">
        <v>257.74</v>
      </c>
      <c r="C927" s="10">
        <v>242.93465</v>
      </c>
      <c r="D927" s="10">
        <v>0.0609437558619159</v>
      </c>
      <c r="E927" s="7">
        <f t="shared" si="1"/>
        <v>0.09028615432</v>
      </c>
      <c r="F927" s="7"/>
    </row>
    <row r="928">
      <c r="A928" s="9">
        <v>44754.583333333336</v>
      </c>
      <c r="B928" s="10">
        <v>258.61</v>
      </c>
      <c r="C928" s="10">
        <v>243.57868</v>
      </c>
      <c r="D928" s="10">
        <v>0.0617103270286218</v>
      </c>
      <c r="E928" s="7">
        <f t="shared" si="1"/>
        <v>0.09089023134</v>
      </c>
      <c r="F928" s="7"/>
    </row>
    <row r="929">
      <c r="A929" s="9">
        <v>44754.625</v>
      </c>
      <c r="B929" s="10">
        <v>260.07</v>
      </c>
      <c r="C929" s="10">
        <v>244.24332</v>
      </c>
      <c r="D929" s="10">
        <v>0.0647988243854529</v>
      </c>
      <c r="E929" s="7">
        <f t="shared" si="1"/>
        <v>0.09172077339</v>
      </c>
      <c r="F929" s="7"/>
    </row>
    <row r="930">
      <c r="A930" s="9">
        <v>44754.666666666664</v>
      </c>
      <c r="B930" s="10">
        <v>262.93</v>
      </c>
      <c r="C930" s="10">
        <v>244.52021</v>
      </c>
      <c r="D930" s="10">
        <v>0.0752894413103931</v>
      </c>
      <c r="E930" s="7">
        <f t="shared" si="1"/>
        <v>0.09301710485</v>
      </c>
      <c r="F930" s="7"/>
    </row>
    <row r="931">
      <c r="A931" s="9">
        <v>44754.708333333336</v>
      </c>
      <c r="B931" s="10">
        <v>268.0</v>
      </c>
      <c r="C931" s="10">
        <v>245.29117</v>
      </c>
      <c r="D931" s="10">
        <v>0.0925790765317806</v>
      </c>
      <c r="E931" s="7">
        <f t="shared" si="1"/>
        <v>0.09420057735</v>
      </c>
      <c r="F931" s="7"/>
    </row>
    <row r="932">
      <c r="A932" s="9">
        <v>44754.75</v>
      </c>
      <c r="B932" s="10">
        <v>272.92</v>
      </c>
      <c r="C932" s="10">
        <v>246.07309</v>
      </c>
      <c r="D932" s="10">
        <v>0.109101364964368</v>
      </c>
      <c r="E932" s="7">
        <f t="shared" si="1"/>
        <v>0.09444974172</v>
      </c>
      <c r="F932" s="7"/>
    </row>
    <row r="933">
      <c r="A933" s="9">
        <v>44754.791666666664</v>
      </c>
      <c r="B933" s="10">
        <v>269.06</v>
      </c>
      <c r="C933" s="10">
        <v>247.26707</v>
      </c>
      <c r="D933" s="10">
        <v>0.0881351892105973</v>
      </c>
      <c r="E933" s="7">
        <f t="shared" si="1"/>
        <v>0.09348952646</v>
      </c>
      <c r="F933" s="7"/>
    </row>
    <row r="934">
      <c r="A934" s="9">
        <v>44754.833333333336</v>
      </c>
      <c r="B934" s="10">
        <v>262.71</v>
      </c>
      <c r="C934" s="10">
        <v>248.53558</v>
      </c>
      <c r="D934" s="10">
        <v>0.0570317537633845</v>
      </c>
      <c r="E934" s="7">
        <f t="shared" si="1"/>
        <v>0.09206215805</v>
      </c>
      <c r="F934" s="7"/>
    </row>
    <row r="935">
      <c r="A935" s="9">
        <v>44754.875</v>
      </c>
      <c r="B935" s="10">
        <v>262.39</v>
      </c>
      <c r="C935" s="10">
        <v>249.68812</v>
      </c>
      <c r="D935" s="10">
        <v>0.0508709825681734</v>
      </c>
      <c r="E935" s="7">
        <f t="shared" si="1"/>
        <v>0.09130331962</v>
      </c>
      <c r="F935" s="7"/>
    </row>
    <row r="936">
      <c r="A936" s="9">
        <v>44754.916666666664</v>
      </c>
      <c r="B936" s="10">
        <v>264.99</v>
      </c>
      <c r="C936" s="10">
        <v>250.05711</v>
      </c>
      <c r="D936" s="10">
        <v>0.0597179180388032</v>
      </c>
      <c r="E936" s="7">
        <f t="shared" si="1"/>
        <v>0.09105261306</v>
      </c>
      <c r="F936" s="7"/>
    </row>
    <row r="937">
      <c r="A937" s="9">
        <v>44754.958333333336</v>
      </c>
      <c r="B937" s="10">
        <v>266.83</v>
      </c>
      <c r="C937" s="10">
        <v>248.30789</v>
      </c>
      <c r="D937" s="10">
        <v>0.0745933204136203</v>
      </c>
      <c r="E937" s="7">
        <f t="shared" si="1"/>
        <v>0.09057383427</v>
      </c>
      <c r="F937" s="7"/>
    </row>
    <row r="938">
      <c r="A938" s="9">
        <v>44755.0</v>
      </c>
      <c r="B938" s="10">
        <v>271.49</v>
      </c>
      <c r="C938" s="10">
        <v>250.78246</v>
      </c>
      <c r="D938" s="10">
        <v>0.082571723716244</v>
      </c>
      <c r="E938" s="7">
        <f t="shared" si="1"/>
        <v>0.09010990377</v>
      </c>
      <c r="F938" s="7"/>
    </row>
    <row r="939">
      <c r="A939" s="9">
        <v>44755.041666666664</v>
      </c>
      <c r="B939" s="10">
        <v>277.26</v>
      </c>
      <c r="C939" s="10">
        <v>244.42673</v>
      </c>
      <c r="D939" s="10">
        <v>0.134327657208358</v>
      </c>
      <c r="E939" s="7">
        <f t="shared" si="1"/>
        <v>0.08977353532</v>
      </c>
      <c r="F939" s="7"/>
    </row>
    <row r="940">
      <c r="A940" s="9">
        <v>44755.083333333336</v>
      </c>
      <c r="B940" s="10">
        <v>282.4</v>
      </c>
      <c r="C940" s="10">
        <v>237.03619</v>
      </c>
      <c r="D940" s="10">
        <v>0.191379257319314</v>
      </c>
      <c r="E940" s="7">
        <f t="shared" si="1"/>
        <v>0.08957413633</v>
      </c>
      <c r="F940" s="7"/>
    </row>
    <row r="941">
      <c r="A941" s="9">
        <v>44755.125</v>
      </c>
      <c r="B941" s="10">
        <v>278.91</v>
      </c>
      <c r="C941" s="10">
        <v>228.58382</v>
      </c>
      <c r="D941" s="10">
        <v>0.220165101799418</v>
      </c>
      <c r="E941" s="7">
        <f t="shared" si="1"/>
        <v>0.0898087561</v>
      </c>
      <c r="F941" s="7"/>
    </row>
    <row r="942">
      <c r="A942" s="9">
        <v>44755.166666666664</v>
      </c>
      <c r="B942" s="10">
        <v>269.56</v>
      </c>
      <c r="C942" s="10">
        <v>222.9257</v>
      </c>
      <c r="D942" s="10">
        <v>0.209192120962275</v>
      </c>
      <c r="E942" s="7">
        <f t="shared" si="1"/>
        <v>0.09079807286</v>
      </c>
      <c r="F942" s="7"/>
    </row>
    <row r="943">
      <c r="A943" s="9">
        <v>44755.208333333336</v>
      </c>
      <c r="B943" s="10">
        <v>259.69</v>
      </c>
      <c r="C943" s="10">
        <v>222.06551</v>
      </c>
      <c r="D943" s="10">
        <v>0.169429687662888</v>
      </c>
      <c r="E943" s="7">
        <f t="shared" si="1"/>
        <v>0.09111040954</v>
      </c>
      <c r="F943" s="7"/>
    </row>
    <row r="944">
      <c r="A944" s="9">
        <v>44755.25</v>
      </c>
      <c r="B944" s="10">
        <v>253.18</v>
      </c>
      <c r="C944" s="10">
        <v>223.54999</v>
      </c>
      <c r="D944" s="10">
        <v>0.132543105906647</v>
      </c>
      <c r="E944" s="7">
        <f t="shared" si="1"/>
        <v>0.09143965049</v>
      </c>
      <c r="F944" s="7"/>
    </row>
    <row r="945">
      <c r="A945" s="9">
        <v>44755.291666666664</v>
      </c>
      <c r="B945" s="10">
        <v>253.14</v>
      </c>
      <c r="C945" s="10">
        <v>227.59988</v>
      </c>
      <c r="D945" s="10">
        <v>0.112214997652898</v>
      </c>
      <c r="E945" s="7">
        <f t="shared" si="1"/>
        <v>0.09294560763</v>
      </c>
      <c r="F945" s="7"/>
    </row>
    <row r="946">
      <c r="A946" s="9">
        <v>44755.333333333336</v>
      </c>
      <c r="B946" s="10">
        <v>250.29</v>
      </c>
      <c r="C946" s="10">
        <v>232.45678</v>
      </c>
      <c r="D946" s="10">
        <v>0.0767162824848558</v>
      </c>
      <c r="E946" s="7">
        <f t="shared" si="1"/>
        <v>0.09448082231</v>
      </c>
      <c r="F946" s="7"/>
    </row>
    <row r="947">
      <c r="A947" s="9">
        <v>44755.375</v>
      </c>
      <c r="B947" s="10">
        <v>250.3</v>
      </c>
      <c r="C947" s="10">
        <v>237.60807</v>
      </c>
      <c r="D947" s="10">
        <v>0.0534153995695517</v>
      </c>
      <c r="E947" s="7">
        <f t="shared" si="1"/>
        <v>0.09543164059</v>
      </c>
      <c r="F947" s="7"/>
    </row>
    <row r="948">
      <c r="A948" s="9">
        <v>44755.416666666664</v>
      </c>
      <c r="B948" s="10">
        <v>256.48</v>
      </c>
      <c r="C948" s="10">
        <v>241.94491</v>
      </c>
      <c r="D948" s="10">
        <v>0.060076031357717</v>
      </c>
      <c r="E948" s="7">
        <f t="shared" si="1"/>
        <v>0.0967951054</v>
      </c>
      <c r="F948" s="7"/>
    </row>
    <row r="949">
      <c r="A949" s="9">
        <v>44755.458333333336</v>
      </c>
      <c r="B949" s="10">
        <v>260.23</v>
      </c>
      <c r="C949" s="10">
        <v>245.72336</v>
      </c>
      <c r="D949" s="10">
        <v>0.0590364709321897</v>
      </c>
      <c r="E949" s="7">
        <f t="shared" si="1"/>
        <v>0.09785450325</v>
      </c>
      <c r="F949" s="7"/>
    </row>
    <row r="950">
      <c r="A950" s="9">
        <v>44755.5</v>
      </c>
      <c r="B950" s="10">
        <v>262.04</v>
      </c>
      <c r="C950" s="10">
        <v>247.08529</v>
      </c>
      <c r="D950" s="10">
        <v>0.0605244852900795</v>
      </c>
      <c r="E950" s="7">
        <f t="shared" si="1"/>
        <v>0.09818184483</v>
      </c>
      <c r="F950" s="7"/>
    </row>
    <row r="951">
      <c r="A951" s="9">
        <v>44755.541666666664</v>
      </c>
      <c r="B951" s="10">
        <v>264.01</v>
      </c>
      <c r="C951" s="10">
        <v>248.23868</v>
      </c>
      <c r="D951" s="10">
        <v>0.0635328869779681</v>
      </c>
      <c r="E951" s="7">
        <f t="shared" si="1"/>
        <v>0.09828972529</v>
      </c>
      <c r="F951" s="7"/>
    </row>
    <row r="952">
      <c r="A952" s="9">
        <v>44755.583333333336</v>
      </c>
      <c r="B952" s="10">
        <v>268.48</v>
      </c>
      <c r="C952" s="10">
        <v>248.9616</v>
      </c>
      <c r="D952" s="10">
        <v>0.0783992390794404</v>
      </c>
      <c r="E952" s="7">
        <f t="shared" si="1"/>
        <v>0.09898509663</v>
      </c>
      <c r="F952" s="7"/>
    </row>
    <row r="953">
      <c r="A953" s="9">
        <v>44755.625</v>
      </c>
      <c r="B953" s="10">
        <v>273.76</v>
      </c>
      <c r="C953" s="10">
        <v>249.10176</v>
      </c>
      <c r="D953" s="10">
        <v>0.0989886221598754</v>
      </c>
      <c r="E953" s="7">
        <f t="shared" si="1"/>
        <v>0.1004096715</v>
      </c>
      <c r="F953" s="7"/>
    </row>
    <row r="954">
      <c r="A954" s="9">
        <v>44755.666666666664</v>
      </c>
      <c r="B954" s="10">
        <v>278.36</v>
      </c>
      <c r="C954" s="10">
        <v>248.61531</v>
      </c>
      <c r="D954" s="10">
        <v>0.119641425139908</v>
      </c>
      <c r="E954" s="7">
        <f t="shared" si="1"/>
        <v>0.1022576709</v>
      </c>
      <c r="F954" s="7"/>
    </row>
    <row r="955">
      <c r="A955" s="9">
        <v>44755.708333333336</v>
      </c>
      <c r="B955" s="10">
        <v>281.07</v>
      </c>
      <c r="C955" s="10">
        <v>248.60769</v>
      </c>
      <c r="D955" s="10">
        <v>0.130576451597293</v>
      </c>
      <c r="E955" s="7">
        <f t="shared" si="1"/>
        <v>0.1038408948</v>
      </c>
      <c r="F955" s="7"/>
    </row>
    <row r="956">
      <c r="A956" s="9">
        <v>44755.75</v>
      </c>
      <c r="B956" s="10">
        <v>286.21</v>
      </c>
      <c r="C956" s="10">
        <v>248.80596</v>
      </c>
      <c r="D956" s="10">
        <v>0.150334180097614</v>
      </c>
      <c r="E956" s="7">
        <f t="shared" si="1"/>
        <v>0.1055589288</v>
      </c>
      <c r="F956" s="7"/>
    </row>
    <row r="957">
      <c r="A957" s="9">
        <v>44755.791666666664</v>
      </c>
      <c r="B957" s="10">
        <v>283.72</v>
      </c>
      <c r="C957" s="10">
        <v>249.89567</v>
      </c>
      <c r="D957" s="10">
        <v>0.135353805850257</v>
      </c>
      <c r="E957" s="7">
        <f t="shared" si="1"/>
        <v>0.1075263711</v>
      </c>
      <c r="F957" s="7"/>
    </row>
    <row r="958">
      <c r="A958" s="9">
        <v>44755.833333333336</v>
      </c>
      <c r="B958" s="10">
        <v>273.03</v>
      </c>
      <c r="C958" s="10">
        <v>251.10757</v>
      </c>
      <c r="D958" s="10">
        <v>0.0873029435154024</v>
      </c>
      <c r="E958" s="7">
        <f t="shared" si="1"/>
        <v>0.1087876707</v>
      </c>
      <c r="F958" s="7"/>
    </row>
    <row r="959">
      <c r="A959" s="9">
        <v>44755.875</v>
      </c>
      <c r="B959" s="10">
        <v>272.4</v>
      </c>
      <c r="C959" s="10">
        <v>252.06676</v>
      </c>
      <c r="D959" s="10">
        <v>0.0806660902056264</v>
      </c>
      <c r="E959" s="7">
        <f t="shared" si="1"/>
        <v>0.1100291335</v>
      </c>
      <c r="F959" s="7"/>
    </row>
    <row r="960">
      <c r="A960" s="9">
        <v>44755.916666666664</v>
      </c>
      <c r="B960" s="10">
        <v>272.44</v>
      </c>
      <c r="C960" s="10">
        <v>252.38166</v>
      </c>
      <c r="D960" s="10">
        <v>0.0794762186761113</v>
      </c>
      <c r="E960" s="7">
        <f t="shared" si="1"/>
        <v>0.1108523961</v>
      </c>
      <c r="F960" s="7"/>
    </row>
    <row r="961">
      <c r="A961" s="9">
        <v>44755.958333333336</v>
      </c>
      <c r="B961" s="10">
        <v>277.56</v>
      </c>
      <c r="C961" s="10">
        <v>251.14376</v>
      </c>
      <c r="D961" s="10">
        <v>0.10518374018132</v>
      </c>
      <c r="E961" s="7">
        <f t="shared" si="1"/>
        <v>0.1121269969</v>
      </c>
      <c r="F961" s="7"/>
    </row>
    <row r="962">
      <c r="A962" s="9">
        <v>44753.0</v>
      </c>
      <c r="B962" s="10">
        <v>258.17</v>
      </c>
      <c r="C962" s="10">
        <v>249.47712</v>
      </c>
      <c r="D962" s="10">
        <v>0.0348443977547921</v>
      </c>
      <c r="E962" s="7">
        <f t="shared" si="1"/>
        <v>0.1101383583</v>
      </c>
      <c r="F962" s="7"/>
    </row>
    <row r="963">
      <c r="A963" s="9">
        <v>44753.041666666664</v>
      </c>
      <c r="B963" s="10">
        <v>261.66</v>
      </c>
      <c r="C963" s="10">
        <v>245.48455</v>
      </c>
      <c r="D963" s="10">
        <v>0.0658919268035402</v>
      </c>
      <c r="E963" s="7">
        <f t="shared" si="1"/>
        <v>0.1072868695</v>
      </c>
      <c r="F963" s="7"/>
    </row>
    <row r="964">
      <c r="A964" s="9">
        <v>44753.083333333336</v>
      </c>
      <c r="B964" s="10">
        <v>263.44</v>
      </c>
      <c r="C964" s="10">
        <v>240.49892</v>
      </c>
      <c r="D964" s="10">
        <v>0.0953895343895931</v>
      </c>
      <c r="E964" s="7">
        <f t="shared" si="1"/>
        <v>0.1032872978</v>
      </c>
      <c r="F964" s="7"/>
    </row>
    <row r="965">
      <c r="A965" s="9">
        <v>44753.125</v>
      </c>
      <c r="B965" s="10">
        <v>253.85</v>
      </c>
      <c r="C965" s="10">
        <v>233.94879</v>
      </c>
      <c r="D965" s="10">
        <v>0.0850665224641682</v>
      </c>
      <c r="E965" s="7">
        <f t="shared" si="1"/>
        <v>0.09765819028</v>
      </c>
      <c r="F965" s="7"/>
    </row>
    <row r="966">
      <c r="A966" s="9">
        <v>44753.166666666664</v>
      </c>
      <c r="B966" s="10">
        <v>242.98</v>
      </c>
      <c r="C966" s="10">
        <v>229.46376</v>
      </c>
      <c r="D966" s="10">
        <v>0.0589035933168705</v>
      </c>
      <c r="E966" s="7">
        <f t="shared" si="1"/>
        <v>0.09139616829</v>
      </c>
      <c r="F966" s="7"/>
    </row>
    <row r="967">
      <c r="A967" s="9">
        <v>44753.208333333336</v>
      </c>
      <c r="B967" s="10">
        <v>234.43</v>
      </c>
      <c r="C967" s="10">
        <v>228.80629</v>
      </c>
      <c r="D967" s="10">
        <v>0.0245784764046478</v>
      </c>
      <c r="E967" s="7">
        <f t="shared" si="1"/>
        <v>0.08536070116</v>
      </c>
      <c r="F967" s="7"/>
    </row>
    <row r="968">
      <c r="A968" s="9">
        <v>44753.25</v>
      </c>
      <c r="B968" s="10">
        <v>236.27</v>
      </c>
      <c r="C968" s="10">
        <v>229.95608</v>
      </c>
      <c r="D968" s="10">
        <v>0.0274570691933869</v>
      </c>
      <c r="E968" s="7">
        <f t="shared" si="1"/>
        <v>0.0809821163</v>
      </c>
      <c r="F968" s="7"/>
    </row>
    <row r="969">
      <c r="A969" s="9">
        <v>44753.291666666664</v>
      </c>
      <c r="B969" s="10">
        <v>233.77</v>
      </c>
      <c r="C969" s="10">
        <v>232.85707</v>
      </c>
      <c r="D969" s="10">
        <v>0.00392055950888679</v>
      </c>
      <c r="E969" s="7">
        <f t="shared" si="1"/>
        <v>0.07646984804</v>
      </c>
      <c r="F969" s="7"/>
    </row>
    <row r="970">
      <c r="A970" s="9">
        <v>44753.333333333336</v>
      </c>
      <c r="B970" s="10">
        <v>226.57</v>
      </c>
      <c r="C970" s="10">
        <v>236.26809</v>
      </c>
      <c r="D970" s="10">
        <v>0.0410469733767264</v>
      </c>
      <c r="E970" s="7">
        <f t="shared" si="1"/>
        <v>0.07498362683</v>
      </c>
      <c r="F970" s="7"/>
    </row>
    <row r="971">
      <c r="A971" s="9">
        <v>44753.375</v>
      </c>
      <c r="B971" s="10">
        <v>226.22</v>
      </c>
      <c r="C971" s="10">
        <v>239.96621</v>
      </c>
      <c r="D971" s="10">
        <v>0.0572839401014</v>
      </c>
      <c r="E971" s="7">
        <f t="shared" si="1"/>
        <v>0.07514481602</v>
      </c>
      <c r="F971" s="7"/>
    </row>
    <row r="972">
      <c r="A972" s="9">
        <v>44753.416666666664</v>
      </c>
      <c r="B972" s="10">
        <v>233.97</v>
      </c>
      <c r="C972" s="10">
        <v>243.25779</v>
      </c>
      <c r="D972" s="10">
        <v>0.0381808533243683</v>
      </c>
      <c r="E972" s="7">
        <f t="shared" si="1"/>
        <v>0.07423251693</v>
      </c>
      <c r="F972" s="7"/>
    </row>
    <row r="973">
      <c r="A973" s="9">
        <v>44753.458333333336</v>
      </c>
      <c r="B973" s="10">
        <v>240.23</v>
      </c>
      <c r="C973" s="10">
        <v>246.41877</v>
      </c>
      <c r="D973" s="10">
        <v>0.0251148481911503</v>
      </c>
      <c r="E973" s="7">
        <f t="shared" si="1"/>
        <v>0.07281911598</v>
      </c>
      <c r="F973" s="7"/>
    </row>
    <row r="974">
      <c r="A974" s="9">
        <v>44753.5</v>
      </c>
      <c r="B974" s="10">
        <v>250.89</v>
      </c>
      <c r="C974" s="10">
        <v>247.71084</v>
      </c>
      <c r="D974" s="10">
        <v>0.0128341577623328</v>
      </c>
      <c r="E974" s="7">
        <f t="shared" si="1"/>
        <v>0.070832019</v>
      </c>
      <c r="F974" s="7"/>
    </row>
    <row r="975">
      <c r="A975" s="9">
        <v>44753.541666666664</v>
      </c>
      <c r="B975" s="10">
        <v>254.91</v>
      </c>
      <c r="C975" s="10">
        <v>248.87939</v>
      </c>
      <c r="D975" s="10">
        <v>0.024231054246798</v>
      </c>
      <c r="E975" s="7">
        <f t="shared" si="1"/>
        <v>0.06919444264</v>
      </c>
      <c r="F975" s="7"/>
    </row>
    <row r="976">
      <c r="A976" s="9">
        <v>44753.583333333336</v>
      </c>
      <c r="B976" s="10">
        <v>255.38</v>
      </c>
      <c r="C976" s="10">
        <v>249.36795</v>
      </c>
      <c r="D976" s="10">
        <v>0.0241091527600078</v>
      </c>
      <c r="E976" s="7">
        <f t="shared" si="1"/>
        <v>0.06693235571</v>
      </c>
      <c r="F976" s="7"/>
    </row>
    <row r="977">
      <c r="A977" s="9">
        <v>44753.625</v>
      </c>
      <c r="B977" s="10">
        <v>254.73</v>
      </c>
      <c r="C977" s="10">
        <v>249.02426</v>
      </c>
      <c r="D977" s="10">
        <v>0.0229123861265564</v>
      </c>
      <c r="E977" s="7">
        <f t="shared" si="1"/>
        <v>0.06376251254</v>
      </c>
      <c r="F977" s="7"/>
    </row>
    <row r="978">
      <c r="A978" s="9">
        <v>44753.666666666664</v>
      </c>
      <c r="B978" s="10">
        <v>253.95</v>
      </c>
      <c r="C978" s="10">
        <v>248.01511</v>
      </c>
      <c r="D978" s="10">
        <v>0.0239295500987822</v>
      </c>
      <c r="E978" s="7">
        <f t="shared" si="1"/>
        <v>0.05977451775</v>
      </c>
      <c r="F978" s="7"/>
    </row>
    <row r="979">
      <c r="A979" s="9">
        <v>44753.708333333336</v>
      </c>
      <c r="B979" s="10">
        <v>258.36</v>
      </c>
      <c r="C979" s="10">
        <v>247.47183</v>
      </c>
      <c r="D979" s="10">
        <v>0.0439976137890118</v>
      </c>
      <c r="E979" s="7">
        <f t="shared" si="1"/>
        <v>0.05616706617</v>
      </c>
      <c r="F979" s="7"/>
    </row>
    <row r="980">
      <c r="A980" s="9">
        <v>44753.75</v>
      </c>
      <c r="B980" s="10">
        <v>267.24</v>
      </c>
      <c r="C980" s="10">
        <v>247.04032</v>
      </c>
      <c r="D980" s="10">
        <v>0.0817667334627804</v>
      </c>
      <c r="E980" s="7">
        <f t="shared" si="1"/>
        <v>0.05331008923</v>
      </c>
      <c r="F980" s="7"/>
    </row>
    <row r="981">
      <c r="A981" s="9">
        <v>44753.791666666664</v>
      </c>
      <c r="B981" s="10">
        <v>269.95</v>
      </c>
      <c r="C981" s="10">
        <v>247.78795</v>
      </c>
      <c r="D981" s="10">
        <v>0.0894395792854333</v>
      </c>
      <c r="E981" s="7">
        <f t="shared" si="1"/>
        <v>0.05139699646</v>
      </c>
      <c r="F981" s="7"/>
    </row>
    <row r="982">
      <c r="A982" s="9">
        <v>44753.833333333336</v>
      </c>
      <c r="B982" s="10">
        <v>266.12</v>
      </c>
      <c r="C982" s="10">
        <v>248.61885</v>
      </c>
      <c r="D982" s="10">
        <v>0.0703934959074905</v>
      </c>
      <c r="E982" s="7">
        <f t="shared" si="1"/>
        <v>0.05069243614</v>
      </c>
      <c r="F982" s="7"/>
    </row>
    <row r="983">
      <c r="A983" s="9">
        <v>44753.875</v>
      </c>
      <c r="B983" s="10">
        <v>261.38</v>
      </c>
      <c r="C983" s="10">
        <v>249.0925</v>
      </c>
      <c r="D983" s="10">
        <v>0.04932906450415</v>
      </c>
      <c r="E983" s="7">
        <f t="shared" si="1"/>
        <v>0.04938672673</v>
      </c>
      <c r="F983" s="7"/>
    </row>
    <row r="984">
      <c r="A984" s="9">
        <v>44753.916666666664</v>
      </c>
      <c r="B984" s="10">
        <v>260.61</v>
      </c>
      <c r="C984" s="10">
        <v>249.26198</v>
      </c>
      <c r="D984" s="10">
        <v>0.0455264778045974</v>
      </c>
      <c r="E984" s="7">
        <f t="shared" si="1"/>
        <v>0.0479721542</v>
      </c>
      <c r="F984" s="7"/>
    </row>
    <row r="985">
      <c r="A985" s="9">
        <v>44753.958333333336</v>
      </c>
      <c r="B985" s="10">
        <v>264.8</v>
      </c>
      <c r="C985" s="10">
        <v>248.77415</v>
      </c>
      <c r="D985" s="10">
        <v>0.0644192734655108</v>
      </c>
      <c r="E985" s="7">
        <f t="shared" si="1"/>
        <v>0.04627363475</v>
      </c>
      <c r="F985" s="7"/>
    </row>
    <row r="986">
      <c r="A986" s="9">
        <v>44754.0</v>
      </c>
      <c r="B986" s="10">
        <v>272.88</v>
      </c>
      <c r="C986" s="10">
        <v>252.39809</v>
      </c>
      <c r="D986" s="10">
        <v>0.0811492273970853</v>
      </c>
      <c r="E986" s="7">
        <f t="shared" si="1"/>
        <v>0.04820300265</v>
      </c>
      <c r="F986" s="7"/>
    </row>
    <row r="987">
      <c r="A987" s="9">
        <v>44754.041666666664</v>
      </c>
      <c r="B987" s="10">
        <v>275.82</v>
      </c>
      <c r="C987" s="10">
        <v>245.49101</v>
      </c>
      <c r="D987" s="10">
        <v>0.123544198217278</v>
      </c>
      <c r="E987" s="7">
        <f t="shared" si="1"/>
        <v>0.05060518063</v>
      </c>
      <c r="F987" s="7"/>
    </row>
    <row r="988">
      <c r="A988" s="9">
        <v>44754.083333333336</v>
      </c>
      <c r="B988" s="10">
        <v>277.84</v>
      </c>
      <c r="C988" s="10">
        <v>237.47264</v>
      </c>
      <c r="D988" s="10">
        <v>0.169987414129054</v>
      </c>
      <c r="E988" s="7">
        <f t="shared" si="1"/>
        <v>0.05371342562</v>
      </c>
      <c r="F988" s="7"/>
    </row>
    <row r="989">
      <c r="A989" s="9">
        <v>44754.125</v>
      </c>
      <c r="B989" s="10">
        <v>270.21</v>
      </c>
      <c r="C989" s="10">
        <v>228.39536</v>
      </c>
      <c r="D989" s="10">
        <v>0.183080076582991</v>
      </c>
      <c r="E989" s="7">
        <f t="shared" si="1"/>
        <v>0.05779732371</v>
      </c>
      <c r="F989" s="7"/>
    </row>
    <row r="990">
      <c r="A990" s="9">
        <v>44754.166666666664</v>
      </c>
      <c r="B990" s="10">
        <v>255.79</v>
      </c>
      <c r="C990" s="10">
        <v>222.29252</v>
      </c>
      <c r="D990" s="10">
        <v>0.150690990412093</v>
      </c>
      <c r="E990" s="7">
        <f t="shared" si="1"/>
        <v>0.06162179859</v>
      </c>
      <c r="F990" s="7"/>
    </row>
    <row r="991">
      <c r="A991" s="9">
        <v>44754.208333333336</v>
      </c>
      <c r="B991" s="10">
        <v>249.16</v>
      </c>
      <c r="C991" s="10">
        <v>221.13386</v>
      </c>
      <c r="D991" s="10">
        <v>0.126738347533028</v>
      </c>
      <c r="E991" s="7">
        <f t="shared" si="1"/>
        <v>0.06587845988</v>
      </c>
      <c r="F991" s="7"/>
    </row>
    <row r="992">
      <c r="A992" s="9">
        <v>44754.25</v>
      </c>
      <c r="B992" s="10">
        <v>243.07</v>
      </c>
      <c r="C992" s="10">
        <v>222.65368</v>
      </c>
      <c r="D992" s="10">
        <v>0.0916954078639076</v>
      </c>
      <c r="E992" s="7">
        <f t="shared" si="1"/>
        <v>0.06855505733</v>
      </c>
      <c r="F992" s="7"/>
    </row>
    <row r="993">
      <c r="A993" s="9">
        <v>44754.291666666664</v>
      </c>
      <c r="B993" s="10">
        <v>237.85</v>
      </c>
      <c r="C993" s="10">
        <v>226.96552</v>
      </c>
      <c r="D993" s="10">
        <v>0.0479565354244115</v>
      </c>
      <c r="E993" s="7">
        <f t="shared" si="1"/>
        <v>0.07038988966</v>
      </c>
      <c r="F993" s="7"/>
    </row>
    <row r="994">
      <c r="A994" s="9">
        <v>44754.333333333336</v>
      </c>
      <c r="B994" s="10">
        <v>235.91</v>
      </c>
      <c r="C994" s="10">
        <v>231.93398</v>
      </c>
      <c r="D994" s="10">
        <v>0.0171428955774397</v>
      </c>
      <c r="E994" s="7">
        <f t="shared" si="1"/>
        <v>0.06939388642</v>
      </c>
      <c r="F994" s="7"/>
    </row>
    <row r="995">
      <c r="A995" s="9">
        <v>44754.375</v>
      </c>
      <c r="B995" s="10">
        <v>240.09</v>
      </c>
      <c r="C995" s="10">
        <v>237.01811</v>
      </c>
      <c r="D995" s="10">
        <v>0.0129605708188289</v>
      </c>
      <c r="E995" s="7">
        <f t="shared" si="1"/>
        <v>0.06754707936</v>
      </c>
      <c r="F995" s="7"/>
    </row>
    <row r="996">
      <c r="A996" s="9">
        <v>44754.416666666664</v>
      </c>
      <c r="B996" s="10">
        <v>244.31</v>
      </c>
      <c r="C996" s="10">
        <v>241.23026</v>
      </c>
      <c r="D996" s="10">
        <v>0.012766806287072</v>
      </c>
      <c r="E996" s="7">
        <f t="shared" si="1"/>
        <v>0.06648816074</v>
      </c>
      <c r="F996" s="7"/>
    </row>
    <row r="997">
      <c r="A997" s="9">
        <v>44754.458333333336</v>
      </c>
      <c r="B997" s="10">
        <v>249.67</v>
      </c>
      <c r="C997" s="10">
        <v>244.59252</v>
      </c>
      <c r="D997" s="10">
        <v>0.0207589340835115</v>
      </c>
      <c r="E997" s="7">
        <f t="shared" si="1"/>
        <v>0.06630666431</v>
      </c>
      <c r="F997" s="7"/>
    </row>
    <row r="998">
      <c r="A998" s="9">
        <v>44754.5</v>
      </c>
      <c r="B998" s="10">
        <v>255.07</v>
      </c>
      <c r="C998" s="10">
        <v>245.2603</v>
      </c>
      <c r="D998" s="10">
        <v>0.0399970969618808</v>
      </c>
      <c r="E998" s="7">
        <f t="shared" si="1"/>
        <v>0.06743845345</v>
      </c>
      <c r="F998" s="7"/>
    </row>
    <row r="999">
      <c r="A999" s="9">
        <v>44754.541666666664</v>
      </c>
      <c r="B999" s="10">
        <v>257.74</v>
      </c>
      <c r="C999" s="10">
        <v>246.03294</v>
      </c>
      <c r="D999" s="10">
        <v>0.0475833032763824</v>
      </c>
      <c r="E999" s="7">
        <f t="shared" si="1"/>
        <v>0.06841146382</v>
      </c>
      <c r="F999" s="7"/>
    </row>
    <row r="1000">
      <c r="A1000" s="9">
        <v>44754.583333333336</v>
      </c>
      <c r="B1000" s="10">
        <v>258.61</v>
      </c>
      <c r="C1000" s="10">
        <v>246.6965</v>
      </c>
      <c r="D1000" s="10">
        <v>0.0482921322353581</v>
      </c>
      <c r="E1000" s="7">
        <f t="shared" si="1"/>
        <v>0.06941908797</v>
      </c>
      <c r="F1000" s="7"/>
    </row>
    <row r="1001">
      <c r="A1001" s="9">
        <v>44754.625</v>
      </c>
      <c r="B1001" s="10">
        <v>260.07</v>
      </c>
      <c r="C1001" s="10">
        <v>247.19211</v>
      </c>
      <c r="D1001" s="10">
        <v>0.0520966870665895</v>
      </c>
      <c r="E1001" s="7">
        <f t="shared" si="1"/>
        <v>0.07063510051</v>
      </c>
      <c r="F1001" s="7"/>
    </row>
    <row r="1002">
      <c r="A1002" s="9">
        <v>44754.666666666664</v>
      </c>
      <c r="B1002" s="10">
        <v>262.93</v>
      </c>
      <c r="C1002" s="10">
        <v>247.16212</v>
      </c>
      <c r="D1002" s="10">
        <v>0.0637956981433887</v>
      </c>
      <c r="E1002" s="7">
        <f t="shared" si="1"/>
        <v>0.07229619001</v>
      </c>
      <c r="F1002" s="7"/>
    </row>
    <row r="1003">
      <c r="A1003" s="9">
        <v>44754.708333333336</v>
      </c>
      <c r="B1003" s="10">
        <v>268.0</v>
      </c>
      <c r="C1003" s="10">
        <v>247.78367</v>
      </c>
      <c r="D1003" s="10">
        <v>0.0815886293071694</v>
      </c>
      <c r="E1003" s="7">
        <f t="shared" si="1"/>
        <v>0.07386248232</v>
      </c>
      <c r="F1003" s="7"/>
    </row>
    <row r="1004">
      <c r="A1004" s="9">
        <v>44754.75</v>
      </c>
      <c r="B1004" s="10">
        <v>272.92</v>
      </c>
      <c r="C1004" s="10">
        <v>248.31115</v>
      </c>
      <c r="D1004" s="10">
        <v>0.0991048931954929</v>
      </c>
      <c r="E1004" s="7">
        <f t="shared" si="1"/>
        <v>0.07458490565</v>
      </c>
      <c r="F1004" s="7"/>
    </row>
    <row r="1005">
      <c r="A1005" s="9">
        <v>44754.791666666664</v>
      </c>
      <c r="B1005" s="10">
        <v>269.06</v>
      </c>
      <c r="C1005" s="10">
        <v>249.3134</v>
      </c>
      <c r="D1005" s="10">
        <v>0.0792039256614365</v>
      </c>
      <c r="E1005" s="7">
        <f t="shared" si="1"/>
        <v>0.07415842008</v>
      </c>
      <c r="F1005" s="7"/>
    </row>
    <row r="1006">
      <c r="A1006" s="9">
        <v>44754.833333333336</v>
      </c>
      <c r="B1006" s="10">
        <v>262.71</v>
      </c>
      <c r="C1006" s="10">
        <v>250.29834</v>
      </c>
      <c r="D1006" s="10">
        <v>0.0495874643035985</v>
      </c>
      <c r="E1006" s="7">
        <f t="shared" si="1"/>
        <v>0.07329150209</v>
      </c>
      <c r="F1006" s="7"/>
    </row>
    <row r="1007">
      <c r="A1007" s="9">
        <v>44754.875</v>
      </c>
      <c r="B1007" s="10">
        <v>262.39</v>
      </c>
      <c r="C1007" s="10">
        <v>251.0399</v>
      </c>
      <c r="D1007" s="10">
        <v>0.0452123347722812</v>
      </c>
      <c r="E1007" s="7">
        <f t="shared" si="1"/>
        <v>0.07311997169</v>
      </c>
      <c r="F1007" s="7"/>
    </row>
    <row r="1008">
      <c r="A1008" s="9">
        <v>44754.916666666664</v>
      </c>
      <c r="B1008" s="10">
        <v>264.99</v>
      </c>
      <c r="C1008" s="10">
        <v>251.41232</v>
      </c>
      <c r="D1008" s="10">
        <v>0.0540056270909874</v>
      </c>
      <c r="E1008" s="7">
        <f t="shared" si="1"/>
        <v>0.07347326958</v>
      </c>
      <c r="F1008" s="7"/>
    </row>
    <row r="1009">
      <c r="A1009" s="9">
        <v>44754.958333333336</v>
      </c>
      <c r="B1009" s="10">
        <v>266.83</v>
      </c>
      <c r="C1009" s="10">
        <v>250.07344</v>
      </c>
      <c r="D1009" s="10">
        <v>0.0670065561540641</v>
      </c>
      <c r="E1009" s="7">
        <f t="shared" si="1"/>
        <v>0.07358107302</v>
      </c>
      <c r="F1009" s="7"/>
    </row>
    <row r="1010">
      <c r="A1010" s="9">
        <v>44755.0</v>
      </c>
      <c r="B1010" s="10">
        <v>271.49</v>
      </c>
      <c r="C1010" s="10">
        <v>250.70006</v>
      </c>
      <c r="D1010" s="10">
        <v>0.0829275429770539</v>
      </c>
      <c r="E1010" s="7">
        <f t="shared" si="1"/>
        <v>0.0736551695</v>
      </c>
      <c r="F1010" s="7"/>
    </row>
    <row r="1011">
      <c r="A1011" s="9">
        <v>44755.041666666664</v>
      </c>
      <c r="B1011" s="10">
        <v>277.26</v>
      </c>
      <c r="C1011" s="10">
        <v>243.80314</v>
      </c>
      <c r="D1011" s="10">
        <v>0.137228995492018</v>
      </c>
      <c r="E1011" s="7">
        <f t="shared" si="1"/>
        <v>0.07422536939</v>
      </c>
      <c r="F1011" s="7"/>
    </row>
    <row r="1012">
      <c r="A1012" s="9">
        <v>44755.083333333336</v>
      </c>
      <c r="B1012" s="10">
        <v>282.4</v>
      </c>
      <c r="C1012" s="10">
        <v>235.76573</v>
      </c>
      <c r="D1012" s="10">
        <v>0.197799188202628</v>
      </c>
      <c r="E1012" s="7">
        <f t="shared" si="1"/>
        <v>0.07538419331</v>
      </c>
      <c r="F1012" s="7"/>
    </row>
    <row r="1013">
      <c r="A1013" s="9">
        <v>44755.125</v>
      </c>
      <c r="B1013" s="10">
        <v>278.91</v>
      </c>
      <c r="C1013" s="10">
        <v>226.8119</v>
      </c>
      <c r="D1013" s="10">
        <v>0.229697383602888</v>
      </c>
      <c r="E1013" s="7">
        <f t="shared" si="1"/>
        <v>0.0773265811</v>
      </c>
      <c r="F1013" s="7"/>
    </row>
    <row r="1014">
      <c r="A1014" s="9">
        <v>44755.166666666664</v>
      </c>
      <c r="B1014" s="10">
        <v>269.56</v>
      </c>
      <c r="C1014" s="10">
        <v>220.57858</v>
      </c>
      <c r="D1014" s="10">
        <v>0.222058823662751</v>
      </c>
      <c r="E1014" s="7">
        <f t="shared" si="1"/>
        <v>0.08030024082</v>
      </c>
      <c r="F1014" s="7"/>
    </row>
    <row r="1015">
      <c r="A1015" s="9">
        <v>44755.208333333336</v>
      </c>
      <c r="B1015" s="10">
        <v>259.69</v>
      </c>
      <c r="C1015" s="10">
        <v>219.20197</v>
      </c>
      <c r="D1015" s="10">
        <v>0.184706506059229</v>
      </c>
      <c r="E1015" s="7">
        <f t="shared" si="1"/>
        <v>0.08271558076</v>
      </c>
      <c r="F1015" s="7"/>
    </row>
    <row r="1016">
      <c r="A1016" s="9">
        <v>44755.25</v>
      </c>
      <c r="B1016" s="10">
        <v>253.18</v>
      </c>
      <c r="C1016" s="10">
        <v>220.35428</v>
      </c>
      <c r="D1016" s="10">
        <v>0.148967925651364</v>
      </c>
      <c r="E1016" s="7">
        <f t="shared" si="1"/>
        <v>0.08510193567</v>
      </c>
      <c r="F1016" s="7"/>
    </row>
    <row r="1017">
      <c r="A1017" s="9">
        <v>44755.291666666664</v>
      </c>
      <c r="B1017" s="10">
        <v>253.14</v>
      </c>
      <c r="C1017" s="10">
        <v>224.33553</v>
      </c>
      <c r="D1017" s="10">
        <v>0.128399054755169</v>
      </c>
      <c r="E1017" s="7">
        <f t="shared" si="1"/>
        <v>0.08845370731</v>
      </c>
      <c r="F1017" s="7"/>
    </row>
    <row r="1018">
      <c r="A1018" s="9">
        <v>44755.333333333336</v>
      </c>
      <c r="B1018" s="10">
        <v>250.29</v>
      </c>
      <c r="C1018" s="10">
        <v>229.33354</v>
      </c>
      <c r="D1018" s="10">
        <v>0.0913798304425946</v>
      </c>
      <c r="E1018" s="7">
        <f t="shared" si="1"/>
        <v>0.09154691293</v>
      </c>
      <c r="F1018" s="7"/>
    </row>
    <row r="1019">
      <c r="A1019" s="9">
        <v>44755.375</v>
      </c>
      <c r="B1019" s="10">
        <v>250.3</v>
      </c>
      <c r="C1019" s="10">
        <v>234.84915</v>
      </c>
      <c r="D1019" s="10">
        <v>0.0657905297932737</v>
      </c>
      <c r="E1019" s="7">
        <f t="shared" si="1"/>
        <v>0.09374816122</v>
      </c>
      <c r="F1019" s="7"/>
    </row>
    <row r="1020">
      <c r="A1020" s="9">
        <v>44755.416666666664</v>
      </c>
      <c r="B1020" s="10">
        <v>256.48</v>
      </c>
      <c r="C1020" s="10">
        <v>239.56689</v>
      </c>
      <c r="D1020" s="10">
        <v>0.0705986958381436</v>
      </c>
      <c r="E1020" s="7">
        <f t="shared" si="1"/>
        <v>0.09615782328</v>
      </c>
      <c r="F1020" s="7"/>
    </row>
    <row r="1021">
      <c r="A1021" s="9">
        <v>44755.458333333336</v>
      </c>
      <c r="B1021" s="10">
        <v>260.23</v>
      </c>
      <c r="C1021" s="10">
        <v>243.65046</v>
      </c>
      <c r="D1021" s="10">
        <v>0.068046413702646</v>
      </c>
      <c r="E1021" s="7">
        <f t="shared" si="1"/>
        <v>0.09812813493</v>
      </c>
      <c r="F1021" s="7"/>
    </row>
    <row r="1022">
      <c r="A1022" s="9">
        <v>44755.5</v>
      </c>
      <c r="B1022" s="10">
        <v>262.04</v>
      </c>
      <c r="C1022" s="10">
        <v>245.12136</v>
      </c>
      <c r="D1022" s="10">
        <v>0.0690214838886338</v>
      </c>
      <c r="E1022" s="7">
        <f t="shared" si="1"/>
        <v>0.09933748439</v>
      </c>
      <c r="F1022" s="7"/>
    </row>
    <row r="1023">
      <c r="A1023" s="9">
        <v>44755.541666666664</v>
      </c>
      <c r="B1023" s="10">
        <v>264.01</v>
      </c>
      <c r="C1023" s="10">
        <v>246.2418</v>
      </c>
      <c r="D1023" s="10">
        <v>0.0721575297126644</v>
      </c>
      <c r="E1023" s="7">
        <f t="shared" si="1"/>
        <v>0.1003614105</v>
      </c>
      <c r="F1023" s="7"/>
    </row>
    <row r="1024">
      <c r="A1024" s="9">
        <v>44755.583333333336</v>
      </c>
      <c r="B1024" s="10">
        <v>268.48</v>
      </c>
      <c r="C1024" s="10">
        <v>246.96292</v>
      </c>
      <c r="D1024" s="10">
        <v>0.0871267638072955</v>
      </c>
      <c r="E1024" s="7">
        <f t="shared" si="1"/>
        <v>0.1019795201</v>
      </c>
      <c r="F1024" s="7"/>
    </row>
    <row r="1025">
      <c r="A1025" s="9">
        <v>44755.625</v>
      </c>
      <c r="B1025" s="10">
        <v>273.76</v>
      </c>
      <c r="C1025" s="10">
        <v>247.33917</v>
      </c>
      <c r="D1025" s="10">
        <v>0.106820242018277</v>
      </c>
      <c r="E1025" s="7">
        <f t="shared" si="1"/>
        <v>0.1042596683</v>
      </c>
      <c r="F1025" s="7"/>
    </row>
    <row r="1026">
      <c r="A1026" s="9">
        <v>44755.666666666664</v>
      </c>
      <c r="B1026" s="10">
        <v>278.36</v>
      </c>
      <c r="C1026" s="10">
        <v>247.19665</v>
      </c>
      <c r="D1026" s="10">
        <v>0.126067040147995</v>
      </c>
      <c r="E1026" s="7">
        <f t="shared" si="1"/>
        <v>0.1068543075</v>
      </c>
      <c r="F1026" s="7"/>
    </row>
    <row r="1027">
      <c r="A1027" s="9">
        <v>44755.708333333336</v>
      </c>
      <c r="B1027" s="10">
        <v>281.07</v>
      </c>
      <c r="C1027" s="10">
        <v>247.52058</v>
      </c>
      <c r="D1027" s="10">
        <v>0.135541941603401</v>
      </c>
      <c r="E1027" s="7">
        <f t="shared" si="1"/>
        <v>0.1091023622</v>
      </c>
      <c r="F1027" s="7"/>
    </row>
    <row r="1028">
      <c r="A1028" s="9">
        <v>44755.75</v>
      </c>
      <c r="B1028" s="10">
        <v>286.21</v>
      </c>
      <c r="C1028" s="10">
        <v>247.99182</v>
      </c>
      <c r="D1028" s="10">
        <v>0.154110647681846</v>
      </c>
      <c r="E1028" s="7">
        <f t="shared" si="1"/>
        <v>0.1113942686</v>
      </c>
      <c r="F1028" s="7"/>
    </row>
    <row r="1029">
      <c r="A1029" s="9">
        <v>44755.791666666664</v>
      </c>
      <c r="B1029" s="10">
        <v>283.72</v>
      </c>
      <c r="C1029" s="10">
        <v>249.10337</v>
      </c>
      <c r="D1029" s="10">
        <v>0.138964920466551</v>
      </c>
      <c r="E1029" s="7">
        <f t="shared" si="1"/>
        <v>0.1138843101</v>
      </c>
      <c r="F1029" s="7"/>
    </row>
    <row r="1030">
      <c r="A1030" s="9">
        <v>44755.833333333336</v>
      </c>
      <c r="B1030" s="10">
        <v>273.03</v>
      </c>
      <c r="C1030" s="10">
        <v>250.15603</v>
      </c>
      <c r="D1030" s="10">
        <v>0.0914388112091481</v>
      </c>
      <c r="E1030" s="7">
        <f t="shared" si="1"/>
        <v>0.1156281162</v>
      </c>
      <c r="F1030" s="7"/>
    </row>
    <row r="1031">
      <c r="A1031" s="9">
        <v>44755.875</v>
      </c>
      <c r="B1031" s="10">
        <v>272.4</v>
      </c>
      <c r="C1031" s="10">
        <v>250.9909</v>
      </c>
      <c r="D1031" s="10">
        <v>0.0852983116120941</v>
      </c>
      <c r="E1031" s="7">
        <f t="shared" si="1"/>
        <v>0.1172983652</v>
      </c>
      <c r="F1031" s="7"/>
    </row>
    <row r="1032">
      <c r="A1032" s="9">
        <v>44755.916666666664</v>
      </c>
      <c r="B1032" s="10">
        <v>272.44</v>
      </c>
      <c r="C1032" s="10">
        <v>251.21653</v>
      </c>
      <c r="D1032" s="10">
        <v>0.0844827766707867</v>
      </c>
      <c r="E1032" s="7">
        <f t="shared" si="1"/>
        <v>0.1185682465</v>
      </c>
      <c r="F1032" s="7"/>
    </row>
    <row r="1033">
      <c r="A1033" s="9">
        <v>44755.958333333336</v>
      </c>
      <c r="B1033" s="10">
        <v>277.56</v>
      </c>
      <c r="C1033" s="10">
        <v>249.80943</v>
      </c>
      <c r="D1033" s="10">
        <v>0.111086959367386</v>
      </c>
      <c r="E1033" s="7">
        <f t="shared" si="1"/>
        <v>0.1204049299</v>
      </c>
      <c r="F1033" s="7"/>
    </row>
    <row r="1034">
      <c r="A1034" s="9">
        <v>44756.0</v>
      </c>
      <c r="B1034" s="10">
        <v>282.75</v>
      </c>
      <c r="C1034" s="10">
        <v>250.8726</v>
      </c>
      <c r="D1034" s="10">
        <v>0.127066088524613</v>
      </c>
      <c r="E1034" s="7">
        <f t="shared" si="1"/>
        <v>0.122244036</v>
      </c>
      <c r="F1034" s="7"/>
    </row>
    <row r="1035">
      <c r="A1035" s="9">
        <v>44756.041666666664</v>
      </c>
      <c r="B1035" s="10">
        <v>286.4</v>
      </c>
      <c r="C1035" s="10">
        <v>245.22873</v>
      </c>
      <c r="D1035" s="10">
        <v>0.167889259957428</v>
      </c>
      <c r="E1035" s="7">
        <f t="shared" si="1"/>
        <v>0.123521547</v>
      </c>
      <c r="F1035" s="7"/>
    </row>
    <row r="1036">
      <c r="A1036" s="9">
        <v>44756.083333333336</v>
      </c>
      <c r="B1036" s="10">
        <v>294.27</v>
      </c>
      <c r="C1036" s="10">
        <v>238.56775</v>
      </c>
      <c r="D1036" s="10">
        <v>0.233486085189636</v>
      </c>
      <c r="E1036" s="7">
        <f t="shared" si="1"/>
        <v>0.1250085011</v>
      </c>
      <c r="F1036" s="7"/>
    </row>
    <row r="1037">
      <c r="A1037" s="9">
        <v>44756.125</v>
      </c>
      <c r="B1037" s="10">
        <v>289.7</v>
      </c>
      <c r="C1037" s="10">
        <v>230.67181</v>
      </c>
      <c r="D1037" s="10">
        <v>0.255896851895339</v>
      </c>
      <c r="E1037" s="7">
        <f t="shared" si="1"/>
        <v>0.1261001456</v>
      </c>
      <c r="F1037" s="7"/>
    </row>
    <row r="1038">
      <c r="A1038" s="9">
        <v>44756.166666666664</v>
      </c>
      <c r="B1038" s="10">
        <v>282.31</v>
      </c>
      <c r="C1038" s="10">
        <v>225.19428</v>
      </c>
      <c r="D1038" s="10">
        <v>0.253628644564151</v>
      </c>
      <c r="E1038" s="7">
        <f t="shared" si="1"/>
        <v>0.1274155548</v>
      </c>
      <c r="F1038" s="7"/>
    </row>
    <row r="1039">
      <c r="A1039" s="9">
        <v>44756.208333333336</v>
      </c>
      <c r="B1039" s="10">
        <v>275.83</v>
      </c>
      <c r="C1039" s="10">
        <v>224.11653</v>
      </c>
      <c r="D1039" s="10">
        <v>0.230743667144944</v>
      </c>
      <c r="E1039" s="7">
        <f t="shared" si="1"/>
        <v>0.1293337698</v>
      </c>
      <c r="F1039" s="7"/>
    </row>
    <row r="1040">
      <c r="A1040" s="9">
        <v>44756.25</v>
      </c>
      <c r="B1040" s="10">
        <v>272.87</v>
      </c>
      <c r="C1040" s="10">
        <v>224.99829</v>
      </c>
      <c r="D1040" s="10">
        <v>0.212764772567827</v>
      </c>
      <c r="E1040" s="7">
        <f t="shared" si="1"/>
        <v>0.1319919718</v>
      </c>
      <c r="F1040" s="7"/>
    </row>
    <row r="1041">
      <c r="A1041" s="9">
        <v>44756.291666666664</v>
      </c>
      <c r="B1041" s="10">
        <v>269.68</v>
      </c>
      <c r="C1041" s="10">
        <v>228.20834</v>
      </c>
      <c r="D1041" s="10">
        <v>0.181727188410379</v>
      </c>
      <c r="E1041" s="7">
        <f t="shared" si="1"/>
        <v>0.1342139773</v>
      </c>
      <c r="F1041" s="7"/>
    </row>
    <row r="1042">
      <c r="A1042" s="9">
        <v>44756.333333333336</v>
      </c>
      <c r="B1042" s="10">
        <v>265.89</v>
      </c>
      <c r="C1042" s="10">
        <v>232.45762</v>
      </c>
      <c r="D1042" s="10">
        <v>0.143821398498358</v>
      </c>
      <c r="E1042" s="7">
        <f t="shared" si="1"/>
        <v>0.1363990427</v>
      </c>
      <c r="F1042" s="7"/>
    </row>
    <row r="1043">
      <c r="A1043" s="9">
        <v>44756.375</v>
      </c>
      <c r="B1043" s="10">
        <v>266.19</v>
      </c>
      <c r="C1043" s="10">
        <v>237.433</v>
      </c>
      <c r="D1043" s="10">
        <v>0.121116272801169</v>
      </c>
      <c r="E1043" s="7">
        <f t="shared" si="1"/>
        <v>0.138704282</v>
      </c>
      <c r="F1043" s="7"/>
    </row>
    <row r="1044">
      <c r="A1044" s="9">
        <v>44756.416666666664</v>
      </c>
      <c r="B1044" s="10">
        <v>270.0</v>
      </c>
      <c r="C1044" s="10">
        <v>241.99393</v>
      </c>
      <c r="D1044" s="10">
        <v>0.115730464809592</v>
      </c>
      <c r="E1044" s="7">
        <f t="shared" si="1"/>
        <v>0.1405847723</v>
      </c>
      <c r="F1044" s="7"/>
    </row>
    <row r="1045">
      <c r="A1045" s="9">
        <v>44756.458333333336</v>
      </c>
      <c r="B1045" s="10">
        <v>274.67</v>
      </c>
      <c r="C1045" s="10">
        <v>246.45927</v>
      </c>
      <c r="D1045" s="10">
        <v>0.114464065401151</v>
      </c>
      <c r="E1045" s="7">
        <f t="shared" si="1"/>
        <v>0.1425188412</v>
      </c>
      <c r="F1045" s="7"/>
    </row>
    <row r="1046">
      <c r="A1046" s="9">
        <v>44756.5</v>
      </c>
      <c r="B1046" s="10">
        <v>271.69</v>
      </c>
      <c r="C1046" s="10">
        <v>248.74532</v>
      </c>
      <c r="D1046" s="10">
        <v>0.0922416550389772</v>
      </c>
      <c r="E1046" s="7">
        <f t="shared" si="1"/>
        <v>0.1434863483</v>
      </c>
      <c r="F1046" s="7"/>
    </row>
    <row r="1047">
      <c r="A1047" s="9">
        <v>44756.541666666664</v>
      </c>
      <c r="B1047" s="10">
        <v>272.93</v>
      </c>
      <c r="C1047" s="10">
        <v>250.492</v>
      </c>
      <c r="D1047" s="10">
        <v>0.089575714992894</v>
      </c>
      <c r="E1047" s="7">
        <f t="shared" si="1"/>
        <v>0.144212106</v>
      </c>
      <c r="F1047" s="7"/>
    </row>
    <row r="1048">
      <c r="A1048" s="9">
        <v>44756.583333333336</v>
      </c>
      <c r="B1048" s="10">
        <v>274.84</v>
      </c>
      <c r="C1048" s="10">
        <v>251.55083</v>
      </c>
      <c r="D1048" s="10">
        <v>0.0925823619822681</v>
      </c>
      <c r="E1048" s="7">
        <f t="shared" si="1"/>
        <v>0.1444394226</v>
      </c>
      <c r="F1048" s="7"/>
    </row>
    <row r="1049">
      <c r="A1049" s="9">
        <v>44756.625</v>
      </c>
      <c r="B1049" s="10">
        <v>276.72</v>
      </c>
      <c r="C1049" s="10">
        <v>251.58619</v>
      </c>
      <c r="D1049" s="10">
        <v>0.0999013896589476</v>
      </c>
      <c r="E1049" s="7">
        <f t="shared" si="1"/>
        <v>0.1441511371</v>
      </c>
      <c r="F1049" s="7"/>
    </row>
    <row r="1050">
      <c r="A1050" s="9">
        <v>44756.666666666664</v>
      </c>
      <c r="B1050" s="10">
        <v>277.02</v>
      </c>
      <c r="C1050" s="10">
        <v>250.76644</v>
      </c>
      <c r="D1050" s="10">
        <v>0.104693275543569</v>
      </c>
      <c r="E1050" s="7">
        <f t="shared" si="1"/>
        <v>0.1432605636</v>
      </c>
      <c r="F1050" s="7"/>
    </row>
    <row r="1051">
      <c r="A1051" s="9">
        <v>44756.708333333336</v>
      </c>
      <c r="B1051" s="10">
        <v>279.61</v>
      </c>
      <c r="C1051" s="10">
        <v>250.18615</v>
      </c>
      <c r="D1051" s="10">
        <v>0.11760782921037</v>
      </c>
      <c r="E1051" s="7">
        <f t="shared" si="1"/>
        <v>0.1425133089</v>
      </c>
      <c r="F1051" s="7"/>
    </row>
    <row r="1052">
      <c r="A1052" s="9">
        <v>44756.75</v>
      </c>
      <c r="B1052" s="10">
        <v>283.25</v>
      </c>
      <c r="C1052" s="10">
        <v>249.93812</v>
      </c>
      <c r="D1052" s="10">
        <v>0.133280509591734</v>
      </c>
      <c r="E1052" s="7">
        <f t="shared" si="1"/>
        <v>0.1416453865</v>
      </c>
      <c r="F1052" s="7"/>
    </row>
    <row r="1053">
      <c r="A1053" s="9">
        <v>44756.791666666664</v>
      </c>
      <c r="B1053" s="10">
        <v>278.3</v>
      </c>
      <c r="C1053" s="10">
        <v>250.91434</v>
      </c>
      <c r="D1053" s="10">
        <v>0.109143463063928</v>
      </c>
      <c r="E1053" s="7">
        <f t="shared" si="1"/>
        <v>0.1404028257</v>
      </c>
      <c r="F1053" s="7"/>
    </row>
    <row r="1054">
      <c r="A1054" s="9">
        <v>44756.833333333336</v>
      </c>
      <c r="B1054" s="10">
        <v>274.51</v>
      </c>
      <c r="C1054" s="10">
        <v>252.07165</v>
      </c>
      <c r="D1054" s="10">
        <v>0.0890157619867207</v>
      </c>
      <c r="E1054" s="7">
        <f t="shared" si="1"/>
        <v>0.1403018654</v>
      </c>
      <c r="F1054" s="7"/>
    </row>
    <row r="1055">
      <c r="A1055" s="9">
        <v>44756.875</v>
      </c>
      <c r="B1055" s="10">
        <v>270.82</v>
      </c>
      <c r="C1055" s="10">
        <v>253.03816</v>
      </c>
      <c r="D1055" s="10">
        <v>0.0702733532365236</v>
      </c>
      <c r="E1055" s="7">
        <f t="shared" si="1"/>
        <v>0.1396758254</v>
      </c>
      <c r="F1055" s="7"/>
    </row>
    <row r="1056">
      <c r="A1056" s="9">
        <v>44756.916666666664</v>
      </c>
      <c r="B1056" s="10">
        <v>270.8</v>
      </c>
      <c r="C1056" s="10">
        <v>253.34831</v>
      </c>
      <c r="D1056" s="10">
        <v>0.0688841776761803</v>
      </c>
      <c r="E1056" s="7">
        <f t="shared" si="1"/>
        <v>0.1390258838</v>
      </c>
      <c r="F1056" s="7"/>
    </row>
    <row r="1057">
      <c r="A1057" s="9">
        <v>44756.958333333336</v>
      </c>
      <c r="B1057" s="10">
        <v>273.04</v>
      </c>
      <c r="C1057" s="10">
        <v>252.33592</v>
      </c>
      <c r="D1057" s="10">
        <v>0.0820496741010952</v>
      </c>
      <c r="E1057" s="7">
        <f t="shared" si="1"/>
        <v>0.1378159969</v>
      </c>
      <c r="F1057" s="7"/>
    </row>
    <row r="1058">
      <c r="A1058" s="9">
        <v>44754.0</v>
      </c>
      <c r="B1058" s="10">
        <v>272.88</v>
      </c>
      <c r="C1058" s="10">
        <v>264.22529</v>
      </c>
      <c r="D1058" s="10">
        <v>0.0327550402158704</v>
      </c>
      <c r="E1058" s="7">
        <f t="shared" si="1"/>
        <v>0.1338863699</v>
      </c>
      <c r="F1058" s="7"/>
    </row>
    <row r="1059">
      <c r="A1059" s="9">
        <v>44754.041666666664</v>
      </c>
      <c r="B1059" s="10">
        <v>275.82</v>
      </c>
      <c r="C1059" s="10">
        <v>259.05814</v>
      </c>
      <c r="D1059" s="10">
        <v>0.064703081709766</v>
      </c>
      <c r="E1059" s="7">
        <f t="shared" si="1"/>
        <v>0.1295869458</v>
      </c>
      <c r="F1059" s="7"/>
    </row>
    <row r="1060">
      <c r="A1060" s="9">
        <v>44754.083333333336</v>
      </c>
      <c r="B1060" s="10">
        <v>277.84</v>
      </c>
      <c r="C1060" s="10">
        <v>252.26572</v>
      </c>
      <c r="D1060" s="10">
        <v>0.101378340267555</v>
      </c>
      <c r="E1060" s="7">
        <f t="shared" si="1"/>
        <v>0.1240824564</v>
      </c>
      <c r="F1060" s="7"/>
    </row>
    <row r="1061">
      <c r="A1061" s="9">
        <v>44754.125</v>
      </c>
      <c r="B1061" s="10">
        <v>270.21</v>
      </c>
      <c r="C1061" s="10">
        <v>243.30062</v>
      </c>
      <c r="D1061" s="10">
        <v>0.11060136221601</v>
      </c>
      <c r="E1061" s="7">
        <f t="shared" si="1"/>
        <v>0.1180284777</v>
      </c>
      <c r="F1061" s="7"/>
    </row>
    <row r="1062">
      <c r="A1062" s="9">
        <v>44754.166666666664</v>
      </c>
      <c r="B1062" s="10">
        <v>255.79</v>
      </c>
      <c r="C1062" s="10">
        <v>236.83656</v>
      </c>
      <c r="D1062" s="10">
        <v>0.0800275092663058</v>
      </c>
      <c r="E1062" s="7">
        <f t="shared" si="1"/>
        <v>0.1107950971</v>
      </c>
      <c r="F1062" s="7"/>
    </row>
    <row r="1063">
      <c r="A1063" s="9">
        <v>44754.208333333336</v>
      </c>
      <c r="B1063" s="10">
        <v>249.16</v>
      </c>
      <c r="C1063" s="10">
        <v>234.3652</v>
      </c>
      <c r="D1063" s="10">
        <v>0.0631271195552923</v>
      </c>
      <c r="E1063" s="7">
        <f t="shared" si="1"/>
        <v>0.1038110742</v>
      </c>
      <c r="F1063" s="7"/>
    </row>
    <row r="1064">
      <c r="A1064" s="9">
        <v>44754.25</v>
      </c>
      <c r="B1064" s="10">
        <v>243.07</v>
      </c>
      <c r="C1064" s="10">
        <v>233.95971</v>
      </c>
      <c r="D1064" s="10">
        <v>0.0389395678426853</v>
      </c>
      <c r="E1064" s="7">
        <f t="shared" si="1"/>
        <v>0.09656835738</v>
      </c>
      <c r="F1064" s="7"/>
    </row>
    <row r="1065">
      <c r="A1065" s="9">
        <v>44754.291666666664</v>
      </c>
      <c r="B1065" s="10">
        <v>237.85</v>
      </c>
      <c r="C1065" s="10">
        <v>235.96666</v>
      </c>
      <c r="D1065" s="10">
        <v>0.00798138177656116</v>
      </c>
      <c r="E1065" s="7">
        <f t="shared" si="1"/>
        <v>0.08932894877</v>
      </c>
      <c r="F1065" s="7"/>
    </row>
    <row r="1066">
      <c r="A1066" s="9">
        <v>44754.333333333336</v>
      </c>
      <c r="B1066" s="10">
        <v>235.91</v>
      </c>
      <c r="C1066" s="10">
        <v>239.1122</v>
      </c>
      <c r="D1066" s="10">
        <v>0.0133920393856942</v>
      </c>
      <c r="E1066" s="7">
        <f t="shared" si="1"/>
        <v>0.08389439214</v>
      </c>
      <c r="F1066" s="7"/>
    </row>
    <row r="1067">
      <c r="A1067" s="9">
        <v>44754.375</v>
      </c>
      <c r="B1067" s="10">
        <v>240.09</v>
      </c>
      <c r="C1067" s="10">
        <v>242.9299</v>
      </c>
      <c r="D1067" s="10">
        <v>0.0116902036348757</v>
      </c>
      <c r="E1067" s="7">
        <f t="shared" si="1"/>
        <v>0.07933497259</v>
      </c>
      <c r="F1067" s="7"/>
    </row>
    <row r="1068">
      <c r="A1068" s="9">
        <v>44754.416666666664</v>
      </c>
      <c r="B1068" s="10">
        <v>244.31</v>
      </c>
      <c r="C1068" s="10">
        <v>247.53286</v>
      </c>
      <c r="D1068" s="10">
        <v>0.0130199279400722</v>
      </c>
      <c r="E1068" s="7">
        <f t="shared" si="1"/>
        <v>0.07505536689</v>
      </c>
      <c r="F1068" s="7"/>
    </row>
    <row r="1069">
      <c r="A1069" s="9">
        <v>44754.458333333336</v>
      </c>
      <c r="B1069" s="10">
        <v>249.67</v>
      </c>
      <c r="C1069" s="10">
        <v>252.10512</v>
      </c>
      <c r="D1069" s="10">
        <v>0.00965914535968175</v>
      </c>
      <c r="E1069" s="7">
        <f t="shared" si="1"/>
        <v>0.07068849522</v>
      </c>
      <c r="F1069" s="7"/>
    </row>
    <row r="1070">
      <c r="A1070" s="9">
        <v>44754.5</v>
      </c>
      <c r="B1070" s="10">
        <v>255.07</v>
      </c>
      <c r="C1070" s="10">
        <v>254.14532</v>
      </c>
      <c r="D1070" s="10">
        <v>0.00363839082301415</v>
      </c>
      <c r="E1070" s="7">
        <f t="shared" si="1"/>
        <v>0.06699669254</v>
      </c>
      <c r="F1070" s="7"/>
    </row>
    <row r="1071">
      <c r="A1071" s="9">
        <v>44754.541666666664</v>
      </c>
      <c r="B1071" s="10">
        <v>257.74</v>
      </c>
      <c r="C1071" s="10">
        <v>256.20516</v>
      </c>
      <c r="D1071" s="10">
        <v>0.00599066779139042</v>
      </c>
      <c r="E1071" s="7">
        <f t="shared" si="1"/>
        <v>0.06351398224</v>
      </c>
      <c r="F1071" s="7"/>
    </row>
    <row r="1072">
      <c r="A1072" s="9">
        <v>44754.583333333336</v>
      </c>
      <c r="B1072" s="10">
        <v>258.61</v>
      </c>
      <c r="C1072" s="10">
        <v>257.44496</v>
      </c>
      <c r="D1072" s="10">
        <v>0.00452539447655154</v>
      </c>
      <c r="E1072" s="7">
        <f t="shared" si="1"/>
        <v>0.05984494193</v>
      </c>
      <c r="F1072" s="7"/>
    </row>
    <row r="1073">
      <c r="A1073" s="9">
        <v>44754.625</v>
      </c>
      <c r="B1073" s="10">
        <v>260.07</v>
      </c>
      <c r="C1073" s="10">
        <v>257.8625</v>
      </c>
      <c r="D1073" s="10">
        <v>0.00856076397304758</v>
      </c>
      <c r="E1073" s="7">
        <f t="shared" si="1"/>
        <v>0.05603908253</v>
      </c>
      <c r="F1073" s="7"/>
    </row>
    <row r="1074">
      <c r="A1074" s="9">
        <v>44754.666666666664</v>
      </c>
      <c r="B1074" s="10">
        <v>262.93</v>
      </c>
      <c r="C1074" s="10">
        <v>257.15729</v>
      </c>
      <c r="D1074" s="10">
        <v>0.0224481678120033</v>
      </c>
      <c r="E1074" s="7">
        <f t="shared" si="1"/>
        <v>0.05261220304</v>
      </c>
      <c r="F1074" s="7"/>
    </row>
    <row r="1075">
      <c r="A1075" s="9">
        <v>44754.708333333336</v>
      </c>
      <c r="B1075" s="10">
        <v>268.0</v>
      </c>
      <c r="C1075" s="10">
        <v>257.32625</v>
      </c>
      <c r="D1075" s="10">
        <v>0.0414794448681391</v>
      </c>
      <c r="E1075" s="7">
        <f t="shared" si="1"/>
        <v>0.04944018702</v>
      </c>
      <c r="F1075" s="7"/>
    </row>
    <row r="1076">
      <c r="A1076" s="9">
        <v>44754.75</v>
      </c>
      <c r="B1076" s="10">
        <v>272.92</v>
      </c>
      <c r="C1076" s="10">
        <v>257.51361</v>
      </c>
      <c r="D1076" s="10">
        <v>0.059827478633071</v>
      </c>
      <c r="E1076" s="7">
        <f t="shared" si="1"/>
        <v>0.04637964407</v>
      </c>
      <c r="F1076" s="7"/>
    </row>
    <row r="1077">
      <c r="A1077" s="9">
        <v>44754.791666666664</v>
      </c>
      <c r="B1077" s="10">
        <v>269.06</v>
      </c>
      <c r="C1077" s="10">
        <v>258.35994</v>
      </c>
      <c r="D1077" s="10">
        <v>0.0414153215858465</v>
      </c>
      <c r="E1077" s="7">
        <f t="shared" si="1"/>
        <v>0.04355763817</v>
      </c>
      <c r="F1077" s="7"/>
    </row>
    <row r="1078">
      <c r="A1078" s="9">
        <v>44754.833333333336</v>
      </c>
      <c r="B1078" s="10">
        <v>262.71</v>
      </c>
      <c r="C1078" s="10">
        <v>258.83727</v>
      </c>
      <c r="D1078" s="10">
        <v>0.0149620261409803</v>
      </c>
      <c r="E1078" s="7">
        <f t="shared" si="1"/>
        <v>0.04047206585</v>
      </c>
      <c r="F1078" s="7"/>
    </row>
    <row r="1079">
      <c r="A1079" s="9">
        <v>44754.875</v>
      </c>
      <c r="B1079" s="10">
        <v>262.39</v>
      </c>
      <c r="C1079" s="10">
        <v>258.60944</v>
      </c>
      <c r="D1079" s="10">
        <v>0.0146188012316951</v>
      </c>
      <c r="E1079" s="7">
        <f t="shared" si="1"/>
        <v>0.03815312618</v>
      </c>
      <c r="F1079" s="7"/>
    </row>
    <row r="1080">
      <c r="A1080" s="9">
        <v>44754.916666666664</v>
      </c>
      <c r="B1080" s="10">
        <v>264.99</v>
      </c>
      <c r="C1080" s="10">
        <v>258.78554</v>
      </c>
      <c r="D1080" s="10">
        <v>0.0239752963013311</v>
      </c>
      <c r="E1080" s="7">
        <f t="shared" si="1"/>
        <v>0.03628192279</v>
      </c>
      <c r="F1080" s="7"/>
    </row>
    <row r="1081">
      <c r="A1081" s="9">
        <v>44754.958333333336</v>
      </c>
      <c r="B1081" s="10">
        <v>266.83</v>
      </c>
      <c r="C1081" s="10">
        <v>258.00165</v>
      </c>
      <c r="D1081" s="10">
        <v>0.0342181920154386</v>
      </c>
      <c r="E1081" s="7">
        <f t="shared" si="1"/>
        <v>0.03428894437</v>
      </c>
      <c r="F1081" s="7"/>
    </row>
    <row r="1082">
      <c r="A1082" s="9">
        <v>44755.0</v>
      </c>
      <c r="B1082" s="10">
        <v>271.49</v>
      </c>
      <c r="C1082" s="10">
        <v>257.05985</v>
      </c>
      <c r="D1082" s="10">
        <v>0.0561353708095606</v>
      </c>
      <c r="E1082" s="7">
        <f t="shared" si="1"/>
        <v>0.03526312481</v>
      </c>
      <c r="F1082" s="7"/>
    </row>
    <row r="1083">
      <c r="A1083" s="9">
        <v>44755.041666666664</v>
      </c>
      <c r="B1083" s="10">
        <v>277.26</v>
      </c>
      <c r="C1083" s="10">
        <v>251.15308</v>
      </c>
      <c r="D1083" s="10">
        <v>0.103948237465373</v>
      </c>
      <c r="E1083" s="7">
        <f t="shared" si="1"/>
        <v>0.03689833963</v>
      </c>
      <c r="F1083" s="7"/>
    </row>
    <row r="1084">
      <c r="A1084" s="9">
        <v>44755.083333333336</v>
      </c>
      <c r="B1084" s="10">
        <v>282.4</v>
      </c>
      <c r="C1084" s="10">
        <v>244.31595</v>
      </c>
      <c r="D1084" s="10">
        <v>0.155880326274236</v>
      </c>
      <c r="E1084" s="7">
        <f t="shared" si="1"/>
        <v>0.03916925572</v>
      </c>
      <c r="F1084" s="7"/>
    </row>
    <row r="1085">
      <c r="A1085" s="9">
        <v>44755.125</v>
      </c>
      <c r="B1085" s="10">
        <v>278.91</v>
      </c>
      <c r="C1085" s="10">
        <v>236.04054</v>
      </c>
      <c r="D1085" s="10">
        <v>0.181619055777452</v>
      </c>
      <c r="E1085" s="7">
        <f t="shared" si="1"/>
        <v>0.04212832628</v>
      </c>
      <c r="F1085" s="7"/>
    </row>
    <row r="1086">
      <c r="A1086" s="9">
        <v>44755.166666666664</v>
      </c>
      <c r="B1086" s="10">
        <v>269.56</v>
      </c>
      <c r="C1086" s="10">
        <v>230.58731</v>
      </c>
      <c r="D1086" s="10">
        <v>0.169014895052117</v>
      </c>
      <c r="E1086" s="7">
        <f t="shared" si="1"/>
        <v>0.04583613402</v>
      </c>
      <c r="F1086" s="7"/>
    </row>
    <row r="1087">
      <c r="A1087" s="9">
        <v>44755.208333333336</v>
      </c>
      <c r="B1087" s="10">
        <v>259.69</v>
      </c>
      <c r="C1087" s="10">
        <v>229.6659</v>
      </c>
      <c r="D1087" s="10">
        <v>0.130729463973537</v>
      </c>
      <c r="E1087" s="7">
        <f t="shared" si="1"/>
        <v>0.04865289837</v>
      </c>
      <c r="F1087" s="7"/>
    </row>
    <row r="1088">
      <c r="A1088" s="9">
        <v>44755.25</v>
      </c>
      <c r="B1088" s="10">
        <v>253.18</v>
      </c>
      <c r="C1088" s="10">
        <v>230.71319</v>
      </c>
      <c r="D1088" s="10">
        <v>0.0973798247078981</v>
      </c>
      <c r="E1088" s="7">
        <f t="shared" si="1"/>
        <v>0.05108790908</v>
      </c>
      <c r="F1088" s="7"/>
    </row>
    <row r="1089">
      <c r="A1089" s="9">
        <v>44755.291666666664</v>
      </c>
      <c r="B1089" s="10">
        <v>253.14</v>
      </c>
      <c r="C1089" s="10">
        <v>234.16309</v>
      </c>
      <c r="D1089" s="10">
        <v>0.0810414228818041</v>
      </c>
      <c r="E1089" s="7">
        <f t="shared" si="1"/>
        <v>0.05413207745</v>
      </c>
      <c r="F1089" s="7"/>
    </row>
    <row r="1090">
      <c r="A1090" s="9">
        <v>44755.333333333336</v>
      </c>
      <c r="B1090" s="10">
        <v>250.29</v>
      </c>
      <c r="C1090" s="10">
        <v>238.60836</v>
      </c>
      <c r="D1090" s="10">
        <v>0.0489573793642435</v>
      </c>
      <c r="E1090" s="7">
        <f t="shared" si="1"/>
        <v>0.05561396662</v>
      </c>
      <c r="F1090" s="7"/>
    </row>
    <row r="1091">
      <c r="A1091" s="9">
        <v>44755.375</v>
      </c>
      <c r="B1091" s="10">
        <v>250.3</v>
      </c>
      <c r="C1091" s="10">
        <v>243.55256</v>
      </c>
      <c r="D1091" s="10">
        <v>0.0277042458514909</v>
      </c>
      <c r="E1091" s="7">
        <f t="shared" si="1"/>
        <v>0.05628121838</v>
      </c>
      <c r="F1091" s="7"/>
    </row>
    <row r="1092">
      <c r="A1092" s="9">
        <v>44755.416666666664</v>
      </c>
      <c r="B1092" s="10">
        <v>256.48</v>
      </c>
      <c r="C1092" s="10">
        <v>248.24914</v>
      </c>
      <c r="D1092" s="10">
        <v>0.0331556435603362</v>
      </c>
      <c r="E1092" s="7">
        <f t="shared" si="1"/>
        <v>0.05712020653</v>
      </c>
      <c r="F1092" s="7"/>
    </row>
    <row r="1093">
      <c r="A1093" s="9">
        <v>44755.458333333336</v>
      </c>
      <c r="B1093" s="10">
        <v>260.23</v>
      </c>
      <c r="C1093" s="10">
        <v>252.67008</v>
      </c>
      <c r="D1093" s="10">
        <v>0.0299201235065109</v>
      </c>
      <c r="E1093" s="7">
        <f t="shared" si="1"/>
        <v>0.05796441395</v>
      </c>
      <c r="F1093" s="7"/>
    </row>
    <row r="1094">
      <c r="A1094" s="9">
        <v>44755.5</v>
      </c>
      <c r="B1094" s="10">
        <v>262.04</v>
      </c>
      <c r="C1094" s="10">
        <v>254.58157</v>
      </c>
      <c r="D1094" s="10">
        <v>0.0292968183046401</v>
      </c>
      <c r="E1094" s="7">
        <f t="shared" si="1"/>
        <v>0.0590335151</v>
      </c>
      <c r="F1094" s="7"/>
    </row>
    <row r="1095">
      <c r="A1095" s="9">
        <v>44755.541666666664</v>
      </c>
      <c r="B1095" s="10">
        <v>264.01</v>
      </c>
      <c r="C1095" s="10">
        <v>256.16358</v>
      </c>
      <c r="D1095" s="10">
        <v>0.0306305057104525</v>
      </c>
      <c r="E1095" s="7">
        <f t="shared" si="1"/>
        <v>0.06006017501</v>
      </c>
      <c r="F1095" s="7"/>
    </row>
    <row r="1096">
      <c r="A1096" s="9">
        <v>44755.583333333336</v>
      </c>
      <c r="B1096" s="10">
        <v>268.48</v>
      </c>
      <c r="C1096" s="10">
        <v>257.10872</v>
      </c>
      <c r="D1096" s="10">
        <v>0.0442275158928876</v>
      </c>
      <c r="E1096" s="7">
        <f t="shared" si="1"/>
        <v>0.06171443007</v>
      </c>
      <c r="F1096" s="7"/>
    </row>
    <row r="1097">
      <c r="A1097" s="9">
        <v>44755.625</v>
      </c>
      <c r="B1097" s="10">
        <v>273.76</v>
      </c>
      <c r="C1097" s="10">
        <v>257.05373</v>
      </c>
      <c r="D1097" s="10">
        <v>0.0649913541421866</v>
      </c>
      <c r="E1097" s="7">
        <f t="shared" si="1"/>
        <v>0.06406570466</v>
      </c>
      <c r="F1097" s="7"/>
    </row>
    <row r="1098">
      <c r="A1098" s="9">
        <v>44755.666666666664</v>
      </c>
      <c r="B1098" s="10">
        <v>278.36</v>
      </c>
      <c r="C1098" s="10">
        <v>256.02115</v>
      </c>
      <c r="D1098" s="10">
        <v>0.0872539241386894</v>
      </c>
      <c r="E1098" s="7">
        <f t="shared" si="1"/>
        <v>0.06676594451</v>
      </c>
      <c r="F1098" s="7"/>
    </row>
    <row r="1099">
      <c r="A1099" s="9">
        <v>44755.708333333336</v>
      </c>
      <c r="B1099" s="10">
        <v>281.07</v>
      </c>
      <c r="C1099" s="10">
        <v>255.51345</v>
      </c>
      <c r="D1099" s="10">
        <v>0.100020370747606</v>
      </c>
      <c r="E1099" s="7">
        <f t="shared" si="1"/>
        <v>0.06920514975</v>
      </c>
      <c r="F1099" s="7"/>
    </row>
    <row r="1100">
      <c r="A1100" s="9">
        <v>44755.75</v>
      </c>
      <c r="B1100" s="10">
        <v>286.21</v>
      </c>
      <c r="C1100" s="10">
        <v>255.3014</v>
      </c>
      <c r="D1100" s="10">
        <v>0.121067099514534</v>
      </c>
      <c r="E1100" s="7">
        <f t="shared" si="1"/>
        <v>0.07175680062</v>
      </c>
      <c r="F1100" s="7"/>
    </row>
    <row r="1101">
      <c r="A1101" s="9">
        <v>44755.791666666664</v>
      </c>
      <c r="B1101" s="10">
        <v>283.72</v>
      </c>
      <c r="C1101" s="10">
        <v>256.17151</v>
      </c>
      <c r="D1101" s="10">
        <v>0.107539241971131</v>
      </c>
      <c r="E1101" s="7">
        <f t="shared" si="1"/>
        <v>0.07451196397</v>
      </c>
      <c r="F1101" s="7"/>
    </row>
    <row r="1102">
      <c r="A1102" s="9">
        <v>44755.833333333336</v>
      </c>
      <c r="B1102" s="10">
        <v>273.03</v>
      </c>
      <c r="C1102" s="10">
        <v>257.07252</v>
      </c>
      <c r="D1102" s="10">
        <v>0.0620738459326573</v>
      </c>
      <c r="E1102" s="7">
        <f t="shared" si="1"/>
        <v>0.07647495646</v>
      </c>
      <c r="F1102" s="7"/>
    </row>
    <row r="1103">
      <c r="A1103" s="9">
        <v>44755.875</v>
      </c>
      <c r="B1103" s="10">
        <v>272.4</v>
      </c>
      <c r="C1103" s="10">
        <v>257.6642</v>
      </c>
      <c r="D1103" s="10">
        <v>0.0571899394638447</v>
      </c>
      <c r="E1103" s="7">
        <f t="shared" si="1"/>
        <v>0.07824875389</v>
      </c>
      <c r="F1103" s="7"/>
    </row>
    <row r="1104">
      <c r="A1104" s="9">
        <v>44755.916666666664</v>
      </c>
      <c r="B1104" s="10">
        <v>272.44</v>
      </c>
      <c r="C1104" s="10">
        <v>257.97967</v>
      </c>
      <c r="D1104" s="10">
        <v>0.0560522075247247</v>
      </c>
      <c r="E1104" s="7">
        <f t="shared" si="1"/>
        <v>0.07958529186</v>
      </c>
      <c r="F1104" s="7"/>
    </row>
    <row r="1105">
      <c r="A1105" s="9">
        <v>44755.958333333336</v>
      </c>
      <c r="B1105" s="10">
        <v>277.56</v>
      </c>
      <c r="C1105" s="10">
        <v>256.89026</v>
      </c>
      <c r="D1105" s="10">
        <v>0.0804613612053644</v>
      </c>
      <c r="E1105" s="7">
        <f t="shared" si="1"/>
        <v>0.08151209057</v>
      </c>
      <c r="F1105" s="7"/>
    </row>
    <row r="1106">
      <c r="A1106" s="9">
        <v>44756.0</v>
      </c>
      <c r="B1106" s="10">
        <v>282.75</v>
      </c>
      <c r="C1106" s="10">
        <v>259.09267</v>
      </c>
      <c r="D1106" s="10">
        <v>0.091308372405904</v>
      </c>
      <c r="E1106" s="7">
        <f t="shared" si="1"/>
        <v>0.08297763231</v>
      </c>
      <c r="F1106" s="7"/>
    </row>
    <row r="1107">
      <c r="A1107" s="9">
        <v>44756.041666666664</v>
      </c>
      <c r="B1107" s="10">
        <v>286.4</v>
      </c>
      <c r="C1107" s="10">
        <v>255.35797</v>
      </c>
      <c r="D1107" s="10">
        <v>0.121562800644131</v>
      </c>
      <c r="E1107" s="7">
        <f t="shared" si="1"/>
        <v>0.08371157244</v>
      </c>
      <c r="F1107" s="7"/>
    </row>
    <row r="1108">
      <c r="A1108" s="9">
        <v>44756.083333333336</v>
      </c>
      <c r="B1108" s="10">
        <v>294.27</v>
      </c>
      <c r="C1108" s="10">
        <v>251.20529</v>
      </c>
      <c r="D1108" s="10">
        <v>0.171432337272833</v>
      </c>
      <c r="E1108" s="7">
        <f t="shared" si="1"/>
        <v>0.0843595729</v>
      </c>
      <c r="F1108" s="7"/>
    </row>
    <row r="1109">
      <c r="A1109" s="9">
        <v>44756.125</v>
      </c>
      <c r="B1109" s="10">
        <v>289.7</v>
      </c>
      <c r="C1109" s="10">
        <v>245.09825</v>
      </c>
      <c r="D1109" s="10">
        <v>0.181974983501514</v>
      </c>
      <c r="E1109" s="7">
        <f t="shared" si="1"/>
        <v>0.08437440322</v>
      </c>
      <c r="F1109" s="7"/>
    </row>
    <row r="1110">
      <c r="A1110" s="9">
        <v>44756.166666666664</v>
      </c>
      <c r="B1110" s="10">
        <v>282.31</v>
      </c>
      <c r="C1110" s="10">
        <v>241.07116</v>
      </c>
      <c r="D1110" s="10">
        <v>0.171065008356868</v>
      </c>
      <c r="E1110" s="7">
        <f t="shared" si="1"/>
        <v>0.08445982461</v>
      </c>
      <c r="F1110" s="7"/>
    </row>
    <row r="1111">
      <c r="A1111" s="9">
        <v>44756.208333333336</v>
      </c>
      <c r="B1111" s="10">
        <v>275.83</v>
      </c>
      <c r="C1111" s="10">
        <v>240.64852</v>
      </c>
      <c r="D1111" s="10">
        <v>0.146194458208178</v>
      </c>
      <c r="E1111" s="7">
        <f t="shared" si="1"/>
        <v>0.08510419937</v>
      </c>
      <c r="F1111" s="7"/>
    </row>
    <row r="1112">
      <c r="A1112" s="9">
        <v>44756.25</v>
      </c>
      <c r="B1112" s="10">
        <v>272.87</v>
      </c>
      <c r="C1112" s="10">
        <v>241.33674</v>
      </c>
      <c r="D1112" s="10">
        <v>0.130660835146774</v>
      </c>
      <c r="E1112" s="7">
        <f t="shared" si="1"/>
        <v>0.08649090814</v>
      </c>
      <c r="F1112" s="7"/>
    </row>
    <row r="1113">
      <c r="A1113" s="9">
        <v>44756.291666666664</v>
      </c>
      <c r="B1113" s="10">
        <v>269.68</v>
      </c>
      <c r="C1113" s="10">
        <v>243.69415</v>
      </c>
      <c r="D1113" s="10">
        <v>0.106633048023516</v>
      </c>
      <c r="E1113" s="7">
        <f t="shared" si="1"/>
        <v>0.08755722585</v>
      </c>
      <c r="F1113" s="7"/>
    </row>
    <row r="1114">
      <c r="A1114" s="9">
        <v>44756.333333333336</v>
      </c>
      <c r="B1114" s="10">
        <v>265.89</v>
      </c>
      <c r="C1114" s="10">
        <v>247.12074</v>
      </c>
      <c r="D1114" s="10">
        <v>0.0759517796846997</v>
      </c>
      <c r="E1114" s="7">
        <f t="shared" si="1"/>
        <v>0.08868199253</v>
      </c>
      <c r="F1114" s="7"/>
    </row>
    <row r="1115">
      <c r="A1115" s="9">
        <v>44756.375</v>
      </c>
      <c r="B1115" s="10">
        <v>266.19</v>
      </c>
      <c r="C1115" s="10">
        <v>251.28108</v>
      </c>
      <c r="D1115" s="10">
        <v>0.0593316456615038</v>
      </c>
      <c r="E1115" s="7">
        <f t="shared" si="1"/>
        <v>0.08999980086</v>
      </c>
      <c r="F1115" s="7"/>
    </row>
    <row r="1116">
      <c r="A1116" s="9">
        <v>44756.416666666664</v>
      </c>
      <c r="B1116" s="10">
        <v>270.0</v>
      </c>
      <c r="C1116" s="10">
        <v>255.62163</v>
      </c>
      <c r="D1116" s="10">
        <v>0.0562486437474011</v>
      </c>
      <c r="E1116" s="7">
        <f t="shared" si="1"/>
        <v>0.0909620092</v>
      </c>
      <c r="F1116" s="7"/>
    </row>
    <row r="1117">
      <c r="A1117" s="9">
        <v>44756.458333333336</v>
      </c>
      <c r="B1117" s="10">
        <v>274.67</v>
      </c>
      <c r="C1117" s="10">
        <v>260.0097</v>
      </c>
      <c r="D1117" s="10">
        <v>0.0563836656863186</v>
      </c>
      <c r="E1117" s="7">
        <f t="shared" si="1"/>
        <v>0.09206465679</v>
      </c>
      <c r="F1117" s="7"/>
    </row>
    <row r="1118">
      <c r="A1118" s="9">
        <v>44756.5</v>
      </c>
      <c r="B1118" s="10">
        <v>271.69</v>
      </c>
      <c r="C1118" s="10">
        <v>262.03537</v>
      </c>
      <c r="D1118" s="10">
        <v>0.0368447587819919</v>
      </c>
      <c r="E1118" s="7">
        <f t="shared" si="1"/>
        <v>0.09237915431</v>
      </c>
      <c r="F1118" s="7"/>
    </row>
    <row r="1119">
      <c r="A1119" s="9">
        <v>44756.541666666664</v>
      </c>
      <c r="B1119" s="10">
        <v>272.93</v>
      </c>
      <c r="C1119" s="10">
        <v>263.47229</v>
      </c>
      <c r="D1119" s="10">
        <v>0.0358964124842123</v>
      </c>
      <c r="E1119" s="7">
        <f t="shared" si="1"/>
        <v>0.09259856709</v>
      </c>
      <c r="F1119" s="7"/>
    </row>
    <row r="1120">
      <c r="A1120" s="9">
        <v>44756.583333333336</v>
      </c>
      <c r="B1120" s="10">
        <v>274.84</v>
      </c>
      <c r="C1120" s="10">
        <v>264.09249</v>
      </c>
      <c r="D1120" s="10">
        <v>0.0406960076751897</v>
      </c>
      <c r="E1120" s="7">
        <f t="shared" si="1"/>
        <v>0.09245142091</v>
      </c>
      <c r="F1120" s="7"/>
    </row>
    <row r="1121">
      <c r="A1121" s="9">
        <v>44756.625</v>
      </c>
      <c r="B1121" s="10">
        <v>276.72</v>
      </c>
      <c r="C1121" s="10">
        <v>263.28593</v>
      </c>
      <c r="D1121" s="10">
        <v>0.051024640777424</v>
      </c>
      <c r="E1121" s="7">
        <f t="shared" si="1"/>
        <v>0.09186947452</v>
      </c>
      <c r="F1121" s="7"/>
    </row>
    <row r="1122">
      <c r="A1122" s="9">
        <v>44756.666666666664</v>
      </c>
      <c r="B1122" s="10">
        <v>277.02</v>
      </c>
      <c r="C1122" s="10">
        <v>261.21964</v>
      </c>
      <c r="D1122" s="10">
        <v>0.0604868761016589</v>
      </c>
      <c r="E1122" s="7">
        <f t="shared" si="1"/>
        <v>0.09075418085</v>
      </c>
      <c r="F1122" s="7"/>
    </row>
    <row r="1123">
      <c r="A1123" s="9">
        <v>44756.708333333336</v>
      </c>
      <c r="B1123" s="10">
        <v>279.61</v>
      </c>
      <c r="C1123" s="10">
        <v>259.54272</v>
      </c>
      <c r="D1123" s="10">
        <v>0.0773178303748995</v>
      </c>
      <c r="E1123" s="7">
        <f t="shared" si="1"/>
        <v>0.08980824167</v>
      </c>
      <c r="F1123" s="7"/>
    </row>
    <row r="1124">
      <c r="A1124" s="9">
        <v>44756.75</v>
      </c>
      <c r="B1124" s="10">
        <v>283.25</v>
      </c>
      <c r="C1124" s="10">
        <v>258.39594</v>
      </c>
      <c r="D1124" s="10">
        <v>0.0961859540053145</v>
      </c>
      <c r="E1124" s="7">
        <f t="shared" si="1"/>
        <v>0.08877152728</v>
      </c>
      <c r="F1124" s="7"/>
    </row>
    <row r="1125">
      <c r="A1125" s="9">
        <v>44756.791666666664</v>
      </c>
      <c r="B1125" s="10">
        <v>278.3</v>
      </c>
      <c r="C1125" s="10">
        <v>258.99045</v>
      </c>
      <c r="D1125" s="10">
        <v>0.0745569962135669</v>
      </c>
      <c r="E1125" s="7">
        <f t="shared" si="1"/>
        <v>0.08739726704</v>
      </c>
      <c r="F1125" s="7"/>
    </row>
    <row r="1126">
      <c r="A1126" s="9">
        <v>44756.833333333336</v>
      </c>
      <c r="B1126" s="10">
        <v>274.51</v>
      </c>
      <c r="C1126" s="10">
        <v>259.55923</v>
      </c>
      <c r="D1126" s="10">
        <v>0.0576006100804042</v>
      </c>
      <c r="E1126" s="7">
        <f t="shared" si="1"/>
        <v>0.08721088221</v>
      </c>
      <c r="F1126" s="7"/>
    </row>
    <row r="1127">
      <c r="A1127" s="9">
        <v>44756.875</v>
      </c>
      <c r="B1127" s="10">
        <v>270.82</v>
      </c>
      <c r="C1127" s="10">
        <v>259.7398</v>
      </c>
      <c r="D1127" s="10">
        <v>0.0426588455061565</v>
      </c>
      <c r="E1127" s="7">
        <f t="shared" si="1"/>
        <v>0.08660541996</v>
      </c>
      <c r="F1127" s="7"/>
    </row>
    <row r="1128">
      <c r="A1128" s="9">
        <v>44756.916666666664</v>
      </c>
      <c r="B1128" s="10">
        <v>270.8</v>
      </c>
      <c r="C1128" s="10">
        <v>259.75784</v>
      </c>
      <c r="D1128" s="10">
        <v>0.0425094387911449</v>
      </c>
      <c r="E1128" s="7">
        <f t="shared" si="1"/>
        <v>0.08604113793</v>
      </c>
      <c r="F1128" s="7"/>
    </row>
    <row r="1129">
      <c r="A1129" s="9">
        <v>44756.958333333336</v>
      </c>
      <c r="B1129" s="10">
        <v>273.04</v>
      </c>
      <c r="C1129" s="10">
        <v>259.23465</v>
      </c>
      <c r="D1129" s="10">
        <v>0.0532542621134946</v>
      </c>
      <c r="E1129" s="7">
        <f t="shared" si="1"/>
        <v>0.0849075088</v>
      </c>
      <c r="F1129" s="7"/>
    </row>
    <row r="1130">
      <c r="A1130" s="9">
        <v>44757.0</v>
      </c>
      <c r="B1130" s="10">
        <v>276.12</v>
      </c>
      <c r="C1130" s="10">
        <v>256.28232</v>
      </c>
      <c r="D1130" s="10">
        <v>0.0774055736657916</v>
      </c>
      <c r="E1130" s="7">
        <f t="shared" si="1"/>
        <v>0.08432822552</v>
      </c>
      <c r="F1130" s="7"/>
    </row>
    <row r="1131">
      <c r="A1131" s="9">
        <v>44757.041666666664</v>
      </c>
      <c r="B1131" s="10">
        <v>283.14</v>
      </c>
      <c r="C1131" s="10">
        <v>251.71179</v>
      </c>
      <c r="D1131" s="10">
        <v>0.124857917859151</v>
      </c>
      <c r="E1131" s="7">
        <f t="shared" si="1"/>
        <v>0.08446552207</v>
      </c>
      <c r="F1131" s="7"/>
    </row>
    <row r="1132">
      <c r="A1132" s="9">
        <v>44757.083333333336</v>
      </c>
      <c r="B1132" s="10">
        <v>283.83</v>
      </c>
      <c r="C1132" s="10">
        <v>246.48471</v>
      </c>
      <c r="D1132" s="10">
        <v>0.15151158869043</v>
      </c>
      <c r="E1132" s="7">
        <f t="shared" si="1"/>
        <v>0.08363549088</v>
      </c>
      <c r="F1132" s="7"/>
    </row>
    <row r="1133">
      <c r="A1133" s="9">
        <v>44757.125</v>
      </c>
      <c r="B1133" s="10">
        <v>274.24</v>
      </c>
      <c r="C1133" s="10">
        <v>239.55432</v>
      </c>
      <c r="D1133" s="10">
        <v>0.144792546425378</v>
      </c>
      <c r="E1133" s="7">
        <f t="shared" si="1"/>
        <v>0.08208622267</v>
      </c>
      <c r="F1133" s="7"/>
    </row>
    <row r="1134">
      <c r="A1134" s="9">
        <v>44757.166666666664</v>
      </c>
      <c r="B1134" s="10">
        <v>267.34</v>
      </c>
      <c r="C1134" s="10">
        <v>234.96699</v>
      </c>
      <c r="D1134" s="10">
        <v>0.137776842610955</v>
      </c>
      <c r="E1134" s="7">
        <f t="shared" si="1"/>
        <v>0.08069921576</v>
      </c>
      <c r="F1134" s="7"/>
    </row>
    <row r="1135">
      <c r="A1135" s="9">
        <v>44757.208333333336</v>
      </c>
      <c r="B1135" s="10">
        <v>258.85</v>
      </c>
      <c r="C1135" s="10">
        <v>234.37147</v>
      </c>
      <c r="D1135" s="10">
        <v>0.104443301055371</v>
      </c>
      <c r="E1135" s="7">
        <f t="shared" si="1"/>
        <v>0.07895958422</v>
      </c>
      <c r="F1135" s="7"/>
    </row>
    <row r="1136">
      <c r="A1136" s="9">
        <v>44757.25</v>
      </c>
      <c r="B1136" s="10">
        <v>254.48</v>
      </c>
      <c r="C1136" s="10">
        <v>235.27104</v>
      </c>
      <c r="D1136" s="10">
        <v>0.0816460878482961</v>
      </c>
      <c r="E1136" s="7">
        <f t="shared" si="1"/>
        <v>0.07691730308</v>
      </c>
      <c r="F1136" s="7"/>
    </row>
    <row r="1137">
      <c r="A1137" s="9">
        <v>44757.291666666664</v>
      </c>
      <c r="B1137" s="10">
        <v>252.29</v>
      </c>
      <c r="C1137" s="10">
        <v>238.1217</v>
      </c>
      <c r="D1137" s="10">
        <v>0.0595002471425325</v>
      </c>
      <c r="E1137" s="7">
        <f t="shared" si="1"/>
        <v>0.07495343637</v>
      </c>
      <c r="F1137" s="7"/>
    </row>
    <row r="1138">
      <c r="A1138" s="9">
        <v>44757.333333333336</v>
      </c>
      <c r="B1138" s="10">
        <v>251.39</v>
      </c>
      <c r="C1138" s="10">
        <v>241.96963</v>
      </c>
      <c r="D1138" s="10">
        <v>0.0389320345697928</v>
      </c>
      <c r="E1138" s="7">
        <f t="shared" si="1"/>
        <v>0.07341094699</v>
      </c>
      <c r="F1138" s="7"/>
    </row>
    <row r="1139">
      <c r="A1139" s="9">
        <v>44757.375</v>
      </c>
      <c r="B1139" s="10">
        <v>249.31</v>
      </c>
      <c r="C1139" s="10">
        <v>246.449</v>
      </c>
      <c r="D1139" s="10">
        <v>0.0116088927120823</v>
      </c>
      <c r="E1139" s="7">
        <f t="shared" si="1"/>
        <v>0.07142249895</v>
      </c>
      <c r="F1139" s="7"/>
    </row>
    <row r="1140">
      <c r="A1140" s="9">
        <v>44757.416666666664</v>
      </c>
      <c r="B1140" s="10">
        <v>253.6</v>
      </c>
      <c r="C1140" s="10">
        <v>250.90953</v>
      </c>
      <c r="D1140" s="10">
        <v>0.0107228689161388</v>
      </c>
      <c r="E1140" s="7">
        <f t="shared" si="1"/>
        <v>0.06952559167</v>
      </c>
      <c r="F1140" s="7"/>
    </row>
    <row r="1141">
      <c r="A1141" s="9">
        <v>44757.458333333336</v>
      </c>
      <c r="B1141" s="10">
        <v>260.51</v>
      </c>
      <c r="C1141" s="10">
        <v>255.37265</v>
      </c>
      <c r="D1141" s="10">
        <v>0.0201170720513727</v>
      </c>
      <c r="E1141" s="7">
        <f t="shared" si="1"/>
        <v>0.0680144836</v>
      </c>
      <c r="F1141" s="7"/>
    </row>
    <row r="1142">
      <c r="A1142" s="9">
        <v>44757.5</v>
      </c>
      <c r="B1142" s="10">
        <v>263.11</v>
      </c>
      <c r="C1142" s="10">
        <v>257.55806</v>
      </c>
      <c r="D1142" s="10">
        <v>0.0215560716678794</v>
      </c>
      <c r="E1142" s="7">
        <f t="shared" si="1"/>
        <v>0.06737745497</v>
      </c>
      <c r="F1142" s="7"/>
    </row>
    <row r="1143">
      <c r="A1143" s="9">
        <v>44757.541666666664</v>
      </c>
      <c r="B1143" s="10">
        <v>262.79</v>
      </c>
      <c r="C1143" s="10">
        <v>259.2123</v>
      </c>
      <c r="D1143" s="10">
        <v>0.0138021999727636</v>
      </c>
      <c r="E1143" s="7">
        <f t="shared" si="1"/>
        <v>0.06645686278</v>
      </c>
      <c r="F1143" s="7"/>
    </row>
    <row r="1144">
      <c r="A1144" s="9">
        <v>44757.583333333336</v>
      </c>
      <c r="B1144" s="10">
        <v>264.68</v>
      </c>
      <c r="C1144" s="10">
        <v>260.0628</v>
      </c>
      <c r="D1144" s="10">
        <v>0.0177541732227755</v>
      </c>
      <c r="E1144" s="7">
        <f t="shared" si="1"/>
        <v>0.06550095302</v>
      </c>
      <c r="F1144" s="7"/>
    </row>
    <row r="1145">
      <c r="A1145" s="9">
        <v>44757.625</v>
      </c>
      <c r="B1145" s="10">
        <v>266.05</v>
      </c>
      <c r="C1145" s="10">
        <v>259.54358</v>
      </c>
      <c r="D1145" s="10">
        <v>0.0250686994453879</v>
      </c>
      <c r="E1145" s="7">
        <f t="shared" si="1"/>
        <v>0.06441945546</v>
      </c>
      <c r="F1145" s="7"/>
    </row>
    <row r="1146">
      <c r="A1146" s="9">
        <v>44757.666666666664</v>
      </c>
      <c r="B1146" s="10">
        <v>267.56</v>
      </c>
      <c r="C1146" s="10">
        <v>257.86388</v>
      </c>
      <c r="D1146" s="10">
        <v>0.0376016990049168</v>
      </c>
      <c r="E1146" s="7">
        <f t="shared" si="1"/>
        <v>0.06346590641</v>
      </c>
      <c r="F1146" s="7"/>
    </row>
    <row r="1147">
      <c r="A1147" s="9">
        <v>44757.708333333336</v>
      </c>
      <c r="B1147" s="10">
        <v>269.57</v>
      </c>
      <c r="C1147" s="10">
        <v>256.53241</v>
      </c>
      <c r="D1147" s="10">
        <v>0.0508223892645766</v>
      </c>
      <c r="E1147" s="7">
        <f t="shared" si="1"/>
        <v>0.0623619297</v>
      </c>
      <c r="F1147" s="7"/>
    </row>
    <row r="1148">
      <c r="A1148" s="9">
        <v>44757.75</v>
      </c>
      <c r="B1148" s="10">
        <v>273.01</v>
      </c>
      <c r="C1148" s="10">
        <v>255.63002</v>
      </c>
      <c r="D1148" s="10">
        <v>0.0679888066354647</v>
      </c>
      <c r="E1148" s="7">
        <f t="shared" si="1"/>
        <v>0.06118704856</v>
      </c>
      <c r="F1148" s="7"/>
    </row>
    <row r="1149">
      <c r="A1149" s="9">
        <v>44757.791666666664</v>
      </c>
      <c r="B1149" s="10">
        <v>275.33</v>
      </c>
      <c r="C1149" s="10">
        <v>256.28116</v>
      </c>
      <c r="D1149" s="10">
        <v>0.0743278983129309</v>
      </c>
      <c r="E1149" s="7">
        <f t="shared" si="1"/>
        <v>0.06117750282</v>
      </c>
      <c r="F1149" s="7"/>
    </row>
    <row r="1150">
      <c r="A1150" s="9">
        <v>44757.833333333336</v>
      </c>
      <c r="B1150" s="10">
        <v>276.59</v>
      </c>
      <c r="C1150" s="10">
        <v>257.04303</v>
      </c>
      <c r="D1150" s="10">
        <v>0.0760455165814065</v>
      </c>
      <c r="E1150" s="7">
        <f t="shared" si="1"/>
        <v>0.06194604059</v>
      </c>
      <c r="F1150" s="7"/>
    </row>
    <row r="1151">
      <c r="A1151" s="9">
        <v>44757.875</v>
      </c>
      <c r="B1151" s="10">
        <v>274.42</v>
      </c>
      <c r="C1151" s="10">
        <v>257.52875</v>
      </c>
      <c r="D1151" s="10">
        <v>0.0655897642496226</v>
      </c>
      <c r="E1151" s="7">
        <f t="shared" si="1"/>
        <v>0.06290149553</v>
      </c>
      <c r="F1151" s="7"/>
    </row>
    <row r="1152">
      <c r="A1152" s="9">
        <v>44757.916666666664</v>
      </c>
      <c r="B1152" s="10">
        <v>271.48</v>
      </c>
      <c r="C1152" s="10">
        <v>257.72016</v>
      </c>
      <c r="D1152" s="10">
        <v>0.0533906233800258</v>
      </c>
      <c r="E1152" s="7">
        <f t="shared" si="1"/>
        <v>0.06335487822</v>
      </c>
      <c r="F1152" s="7"/>
    </row>
    <row r="1153">
      <c r="A1153" s="9">
        <v>44757.958333333336</v>
      </c>
      <c r="B1153" s="10">
        <v>273.73</v>
      </c>
      <c r="C1153" s="10">
        <v>257.00593</v>
      </c>
      <c r="D1153" s="10">
        <v>0.0650727008516886</v>
      </c>
      <c r="E1153" s="7">
        <f t="shared" si="1"/>
        <v>0.06384731317</v>
      </c>
      <c r="F1153" s="7"/>
    </row>
    <row r="1154">
      <c r="A1154" s="9">
        <v>44755.0</v>
      </c>
      <c r="B1154" s="10">
        <v>271.49</v>
      </c>
      <c r="C1154" s="10">
        <v>265.35534</v>
      </c>
      <c r="D1154" s="10">
        <v>0.0231186604347212</v>
      </c>
      <c r="E1154" s="7">
        <f t="shared" si="1"/>
        <v>0.06158535845</v>
      </c>
      <c r="F1154" s="7"/>
    </row>
    <row r="1155">
      <c r="A1155" s="9">
        <v>44755.041666666664</v>
      </c>
      <c r="B1155" s="10">
        <v>277.26</v>
      </c>
      <c r="C1155" s="10">
        <v>260.69196</v>
      </c>
      <c r="D1155" s="10">
        <v>0.0635540888948013</v>
      </c>
      <c r="E1155" s="7">
        <f t="shared" si="1"/>
        <v>0.05903103225</v>
      </c>
      <c r="F1155" s="7"/>
    </row>
    <row r="1156">
      <c r="A1156" s="9">
        <v>44755.083333333336</v>
      </c>
      <c r="B1156" s="10">
        <v>282.4</v>
      </c>
      <c r="C1156" s="10">
        <v>254.65203</v>
      </c>
      <c r="D1156" s="10">
        <v>0.108964259974679</v>
      </c>
      <c r="E1156" s="7">
        <f t="shared" si="1"/>
        <v>0.05725822688</v>
      </c>
      <c r="F1156" s="7"/>
    </row>
    <row r="1157">
      <c r="A1157" s="9">
        <v>44755.125</v>
      </c>
      <c r="B1157" s="10">
        <v>278.91</v>
      </c>
      <c r="C1157" s="10">
        <v>246.31869</v>
      </c>
      <c r="D1157" s="10">
        <v>0.132313589358566</v>
      </c>
      <c r="E1157" s="7">
        <f t="shared" si="1"/>
        <v>0.05673827034</v>
      </c>
      <c r="F1157" s="7"/>
    </row>
    <row r="1158">
      <c r="A1158" s="9">
        <v>44755.166666666664</v>
      </c>
      <c r="B1158" s="10">
        <v>269.56</v>
      </c>
      <c r="C1158" s="10">
        <v>240.1603</v>
      </c>
      <c r="D1158" s="10">
        <v>0.122416985654997</v>
      </c>
      <c r="E1158" s="7">
        <f t="shared" si="1"/>
        <v>0.0560982763</v>
      </c>
      <c r="F1158" s="7"/>
    </row>
    <row r="1159">
      <c r="A1159" s="9">
        <v>44755.208333333336</v>
      </c>
      <c r="B1159" s="10">
        <v>259.69</v>
      </c>
      <c r="C1159" s="10">
        <v>237.69585</v>
      </c>
      <c r="D1159" s="10">
        <v>0.0925306436776241</v>
      </c>
      <c r="E1159" s="7">
        <f t="shared" si="1"/>
        <v>0.05560191558</v>
      </c>
      <c r="F1159" s="7"/>
    </row>
    <row r="1160">
      <c r="A1160" s="9">
        <v>44755.25</v>
      </c>
      <c r="B1160" s="10">
        <v>253.18</v>
      </c>
      <c r="C1160" s="10">
        <v>236.77579</v>
      </c>
      <c r="D1160" s="10">
        <v>0.0692816186992766</v>
      </c>
      <c r="E1160" s="7">
        <f t="shared" si="1"/>
        <v>0.05508672936</v>
      </c>
      <c r="F1160" s="7"/>
    </row>
    <row r="1161">
      <c r="A1161" s="9">
        <v>44755.291666666664</v>
      </c>
      <c r="B1161" s="10">
        <v>253.14</v>
      </c>
      <c r="C1161" s="10">
        <v>238.09766</v>
      </c>
      <c r="D1161" s="10">
        <v>0.0631771853616704</v>
      </c>
      <c r="E1161" s="7">
        <f t="shared" si="1"/>
        <v>0.05523993512</v>
      </c>
      <c r="F1161" s="7"/>
    </row>
    <row r="1162">
      <c r="A1162" s="9">
        <v>44755.333333333336</v>
      </c>
      <c r="B1162" s="10">
        <v>250.29</v>
      </c>
      <c r="C1162" s="10">
        <v>240.99757</v>
      </c>
      <c r="D1162" s="10">
        <v>0.0385581896116213</v>
      </c>
      <c r="E1162" s="7">
        <f t="shared" si="1"/>
        <v>0.05522435825</v>
      </c>
      <c r="F1162" s="7"/>
    </row>
    <row r="1163">
      <c r="A1163" s="9">
        <v>44755.375</v>
      </c>
      <c r="B1163" s="10">
        <v>250.3</v>
      </c>
      <c r="C1163" s="10">
        <v>245.14154</v>
      </c>
      <c r="D1163" s="10">
        <v>0.0210427820597032</v>
      </c>
      <c r="E1163" s="7">
        <f t="shared" si="1"/>
        <v>0.05561743697</v>
      </c>
      <c r="F1163" s="7"/>
    </row>
    <row r="1164">
      <c r="A1164" s="9">
        <v>44755.416666666664</v>
      </c>
      <c r="B1164" s="10">
        <v>256.48</v>
      </c>
      <c r="C1164" s="10">
        <v>250.28478</v>
      </c>
      <c r="D1164" s="10">
        <v>0.0247526837229175</v>
      </c>
      <c r="E1164" s="7">
        <f t="shared" si="1"/>
        <v>0.05620201259</v>
      </c>
      <c r="F1164" s="7"/>
    </row>
    <row r="1165">
      <c r="A1165" s="9">
        <v>44755.458333333336</v>
      </c>
      <c r="B1165" s="10">
        <v>260.23</v>
      </c>
      <c r="C1165" s="10">
        <v>255.85299</v>
      </c>
      <c r="D1165" s="10">
        <v>0.0171075194391905</v>
      </c>
      <c r="E1165" s="7">
        <f t="shared" si="1"/>
        <v>0.05607661456</v>
      </c>
      <c r="F1165" s="7"/>
    </row>
    <row r="1166">
      <c r="A1166" s="9">
        <v>44755.5</v>
      </c>
      <c r="B1166" s="10">
        <v>262.04</v>
      </c>
      <c r="C1166" s="10">
        <v>259.0067</v>
      </c>
      <c r="D1166" s="10">
        <v>0.0117112800556896</v>
      </c>
      <c r="E1166" s="7">
        <f t="shared" si="1"/>
        <v>0.05566641491</v>
      </c>
      <c r="F1166" s="7"/>
    </row>
    <row r="1167">
      <c r="A1167" s="9">
        <v>44755.541666666664</v>
      </c>
      <c r="B1167" s="10">
        <v>264.01</v>
      </c>
      <c r="C1167" s="10">
        <v>261.5545</v>
      </c>
      <c r="D1167" s="10">
        <v>0.0093881007591151</v>
      </c>
      <c r="E1167" s="7">
        <f t="shared" si="1"/>
        <v>0.05548249411</v>
      </c>
      <c r="F1167" s="7"/>
    </row>
    <row r="1168">
      <c r="A1168" s="9">
        <v>44755.583333333336</v>
      </c>
      <c r="B1168" s="10">
        <v>268.48</v>
      </c>
      <c r="C1168" s="10">
        <v>263.05516</v>
      </c>
      <c r="D1168" s="10">
        <v>0.0206224428367039</v>
      </c>
      <c r="E1168" s="7">
        <f t="shared" si="1"/>
        <v>0.05560200534</v>
      </c>
      <c r="F1168" s="7"/>
    </row>
    <row r="1169">
      <c r="A1169" s="9">
        <v>44755.625</v>
      </c>
      <c r="B1169" s="10">
        <v>273.76</v>
      </c>
      <c r="C1169" s="10">
        <v>263.15188</v>
      </c>
      <c r="D1169" s="10">
        <v>0.0403117773659834</v>
      </c>
      <c r="E1169" s="7">
        <f t="shared" si="1"/>
        <v>0.05623713359</v>
      </c>
      <c r="F1169" s="7"/>
    </row>
    <row r="1170">
      <c r="A1170" s="9">
        <v>44755.666666666664</v>
      </c>
      <c r="B1170" s="10">
        <v>278.36</v>
      </c>
      <c r="C1170" s="10">
        <v>261.81906</v>
      </c>
      <c r="D1170" s="10">
        <v>0.0631769894827368</v>
      </c>
      <c r="E1170" s="7">
        <f t="shared" si="1"/>
        <v>0.05730277069</v>
      </c>
      <c r="F1170" s="7"/>
    </row>
    <row r="1171">
      <c r="A1171" s="9">
        <v>44755.708333333336</v>
      </c>
      <c r="B1171" s="10">
        <v>281.07</v>
      </c>
      <c r="C1171" s="10">
        <v>260.99695</v>
      </c>
      <c r="D1171" s="10">
        <v>0.0769091362945044</v>
      </c>
      <c r="E1171" s="7">
        <f t="shared" si="1"/>
        <v>0.05838971849</v>
      </c>
      <c r="F1171" s="7"/>
    </row>
    <row r="1172">
      <c r="A1172" s="9">
        <v>44755.75</v>
      </c>
      <c r="B1172" s="10">
        <v>286.21</v>
      </c>
      <c r="C1172" s="10">
        <v>260.45684</v>
      </c>
      <c r="D1172" s="10">
        <v>0.0988768810986111</v>
      </c>
      <c r="E1172" s="7">
        <f t="shared" si="1"/>
        <v>0.05967672159</v>
      </c>
      <c r="F1172" s="7"/>
    </row>
    <row r="1173">
      <c r="A1173" s="9">
        <v>44755.791666666664</v>
      </c>
      <c r="B1173" s="10">
        <v>283.72</v>
      </c>
      <c r="C1173" s="10">
        <v>261.07643</v>
      </c>
      <c r="D1173" s="10">
        <v>0.0867315751176772</v>
      </c>
      <c r="E1173" s="7">
        <f t="shared" si="1"/>
        <v>0.06019354146</v>
      </c>
      <c r="F1173" s="7"/>
    </row>
    <row r="1174">
      <c r="A1174" s="9">
        <v>44755.833333333336</v>
      </c>
      <c r="B1174" s="10">
        <v>273.03</v>
      </c>
      <c r="C1174" s="10">
        <v>261.44808</v>
      </c>
      <c r="D1174" s="10">
        <v>0.0442991204984177</v>
      </c>
      <c r="E1174" s="7">
        <f t="shared" si="1"/>
        <v>0.05887077495</v>
      </c>
      <c r="F1174" s="7"/>
    </row>
    <row r="1175">
      <c r="A1175" s="9">
        <v>44755.875</v>
      </c>
      <c r="B1175" s="10">
        <v>272.4</v>
      </c>
      <c r="C1175" s="10">
        <v>261.42375</v>
      </c>
      <c r="D1175" s="10">
        <v>0.0419864300776038</v>
      </c>
      <c r="E1175" s="7">
        <f t="shared" si="1"/>
        <v>0.0578873027</v>
      </c>
      <c r="F1175" s="7"/>
    </row>
    <row r="1176">
      <c r="A1176" s="9">
        <v>44755.916666666664</v>
      </c>
      <c r="B1176" s="10">
        <v>272.44</v>
      </c>
      <c r="C1176" s="10">
        <v>261.7811</v>
      </c>
      <c r="D1176" s="10">
        <v>0.0407168431945622</v>
      </c>
      <c r="E1176" s="7">
        <f t="shared" si="1"/>
        <v>0.05735922852</v>
      </c>
      <c r="F1176" s="7"/>
    </row>
    <row r="1177">
      <c r="A1177" s="9">
        <v>44755.958333333336</v>
      </c>
      <c r="B1177" s="10">
        <v>277.56</v>
      </c>
      <c r="C1177" s="10">
        <v>261.332</v>
      </c>
      <c r="D1177" s="10">
        <v>0.0620972555982428</v>
      </c>
      <c r="E1177" s="7">
        <f t="shared" si="1"/>
        <v>0.05723525164</v>
      </c>
      <c r="F1177" s="7"/>
    </row>
    <row r="1178">
      <c r="A1178" s="9">
        <v>44756.0</v>
      </c>
      <c r="B1178" s="10">
        <v>282.75</v>
      </c>
      <c r="C1178" s="10">
        <v>261.57921</v>
      </c>
      <c r="D1178" s="10">
        <v>0.080934528397727</v>
      </c>
      <c r="E1178" s="7">
        <f t="shared" si="1"/>
        <v>0.05964424613</v>
      </c>
      <c r="F1178" s="7"/>
    </row>
    <row r="1179">
      <c r="A1179" s="9">
        <v>44756.041666666664</v>
      </c>
      <c r="B1179" s="10">
        <v>286.4</v>
      </c>
      <c r="C1179" s="10">
        <v>257.89725</v>
      </c>
      <c r="D1179" s="10">
        <v>0.110519790342859</v>
      </c>
      <c r="E1179" s="7">
        <f t="shared" si="1"/>
        <v>0.06160115036</v>
      </c>
      <c r="F1179" s="7"/>
    </row>
    <row r="1180">
      <c r="A1180" s="9">
        <v>44756.083333333336</v>
      </c>
      <c r="B1180" s="10">
        <v>294.27</v>
      </c>
      <c r="C1180" s="10">
        <v>253.85028</v>
      </c>
      <c r="D1180" s="10">
        <v>0.1592266118438</v>
      </c>
      <c r="E1180" s="7">
        <f t="shared" si="1"/>
        <v>0.06369541502</v>
      </c>
      <c r="F1180" s="7"/>
    </row>
    <row r="1181">
      <c r="A1181" s="9">
        <v>44756.125</v>
      </c>
      <c r="B1181" s="10">
        <v>289.7</v>
      </c>
      <c r="C1181" s="10">
        <v>247.67952</v>
      </c>
      <c r="D1181" s="10">
        <v>0.169656659541329</v>
      </c>
      <c r="E1181" s="7">
        <f t="shared" si="1"/>
        <v>0.06525137628</v>
      </c>
      <c r="F1181" s="7"/>
    </row>
    <row r="1182">
      <c r="A1182" s="9">
        <v>44756.166666666664</v>
      </c>
      <c r="B1182" s="10">
        <v>282.31</v>
      </c>
      <c r="C1182" s="10">
        <v>243.49717</v>
      </c>
      <c r="D1182" s="10">
        <v>0.159397458294895</v>
      </c>
      <c r="E1182" s="7">
        <f t="shared" si="1"/>
        <v>0.06679222931</v>
      </c>
      <c r="F1182" s="7"/>
    </row>
    <row r="1183">
      <c r="A1183" s="9">
        <v>44756.208333333336</v>
      </c>
      <c r="B1183" s="10">
        <v>275.83</v>
      </c>
      <c r="C1183" s="10">
        <v>242.81519</v>
      </c>
      <c r="D1183" s="10">
        <v>0.135966823162916</v>
      </c>
      <c r="E1183" s="7">
        <f t="shared" si="1"/>
        <v>0.06860207012</v>
      </c>
      <c r="F1183" s="7"/>
    </row>
    <row r="1184">
      <c r="A1184" s="9">
        <v>44756.25</v>
      </c>
      <c r="B1184" s="10">
        <v>272.87</v>
      </c>
      <c r="C1184" s="10">
        <v>243.12435</v>
      </c>
      <c r="D1184" s="10">
        <v>0.122347473628207</v>
      </c>
      <c r="E1184" s="7">
        <f t="shared" si="1"/>
        <v>0.07081314741</v>
      </c>
      <c r="F1184" s="7"/>
    </row>
    <row r="1185">
      <c r="A1185" s="9">
        <v>44756.291666666664</v>
      </c>
      <c r="B1185" s="10">
        <v>269.68</v>
      </c>
      <c r="C1185" s="10">
        <v>245.119</v>
      </c>
      <c r="D1185" s="10">
        <v>0.100200310869414</v>
      </c>
      <c r="E1185" s="7">
        <f t="shared" si="1"/>
        <v>0.07235577764</v>
      </c>
      <c r="F1185" s="7"/>
    </row>
    <row r="1186">
      <c r="A1186" s="9">
        <v>44756.333333333336</v>
      </c>
      <c r="B1186" s="10">
        <v>265.89</v>
      </c>
      <c r="C1186" s="10">
        <v>248.43416</v>
      </c>
      <c r="D1186" s="10">
        <v>0.0702634452524564</v>
      </c>
      <c r="E1186" s="7">
        <f t="shared" si="1"/>
        <v>0.07367682996</v>
      </c>
      <c r="F1186" s="7"/>
    </row>
    <row r="1187">
      <c r="A1187" s="9">
        <v>44756.375</v>
      </c>
      <c r="B1187" s="10">
        <v>266.19</v>
      </c>
      <c r="C1187" s="10">
        <v>252.74159</v>
      </c>
      <c r="D1187" s="10">
        <v>0.0532101186828807</v>
      </c>
      <c r="E1187" s="7">
        <f t="shared" si="1"/>
        <v>0.07501713565</v>
      </c>
      <c r="F1187" s="7"/>
    </row>
    <row r="1188">
      <c r="A1188" s="9">
        <v>44756.416666666664</v>
      </c>
      <c r="B1188" s="10">
        <v>270.0</v>
      </c>
      <c r="C1188" s="10">
        <v>257.42785</v>
      </c>
      <c r="D1188" s="10">
        <v>0.0488375674970677</v>
      </c>
      <c r="E1188" s="7">
        <f t="shared" si="1"/>
        <v>0.07602067247</v>
      </c>
      <c r="F1188" s="7"/>
    </row>
    <row r="1189">
      <c r="A1189" s="9">
        <v>44756.458333333336</v>
      </c>
      <c r="B1189" s="10">
        <v>274.67</v>
      </c>
      <c r="C1189" s="10">
        <v>262.2829</v>
      </c>
      <c r="D1189" s="10">
        <v>0.0472280121959915</v>
      </c>
      <c r="E1189" s="7">
        <f t="shared" si="1"/>
        <v>0.077275693</v>
      </c>
      <c r="F1189" s="7"/>
    </row>
    <row r="1190">
      <c r="A1190" s="9">
        <v>44756.5</v>
      </c>
      <c r="B1190" s="10">
        <v>271.69</v>
      </c>
      <c r="C1190" s="10">
        <v>264.65803</v>
      </c>
      <c r="D1190" s="10">
        <v>0.026570023210707</v>
      </c>
      <c r="E1190" s="7">
        <f t="shared" si="1"/>
        <v>0.0778948073</v>
      </c>
      <c r="F1190" s="7"/>
    </row>
    <row r="1191">
      <c r="A1191" s="9">
        <v>44756.541666666664</v>
      </c>
      <c r="B1191" s="10">
        <v>272.93</v>
      </c>
      <c r="C1191" s="10">
        <v>266.26614</v>
      </c>
      <c r="D1191" s="10">
        <v>0.0250270650259924</v>
      </c>
      <c r="E1191" s="7">
        <f t="shared" si="1"/>
        <v>0.07854643081</v>
      </c>
      <c r="F1191" s="7"/>
    </row>
    <row r="1192">
      <c r="A1192" s="9">
        <v>44756.583333333336</v>
      </c>
      <c r="B1192" s="10">
        <v>274.84</v>
      </c>
      <c r="C1192" s="10">
        <v>267.04701</v>
      </c>
      <c r="D1192" s="10">
        <v>0.0291820904491683</v>
      </c>
      <c r="E1192" s="7">
        <f t="shared" si="1"/>
        <v>0.0789030828</v>
      </c>
      <c r="F1192" s="7"/>
    </row>
    <row r="1193">
      <c r="A1193" s="9">
        <v>44756.625</v>
      </c>
      <c r="B1193" s="10">
        <v>276.72</v>
      </c>
      <c r="C1193" s="10">
        <v>266.21495</v>
      </c>
      <c r="D1193" s="10">
        <v>0.0394607815977278</v>
      </c>
      <c r="E1193" s="7">
        <f t="shared" si="1"/>
        <v>0.07886762464</v>
      </c>
      <c r="F1193" s="7"/>
    </row>
    <row r="1194">
      <c r="A1194" s="9">
        <v>44756.666666666664</v>
      </c>
      <c r="B1194" s="10">
        <v>277.02</v>
      </c>
      <c r="C1194" s="10">
        <v>263.94111</v>
      </c>
      <c r="D1194" s="10">
        <v>0.049552303542256</v>
      </c>
      <c r="E1194" s="7">
        <f t="shared" si="1"/>
        <v>0.07829992939</v>
      </c>
      <c r="F1194" s="7"/>
    </row>
    <row r="1195">
      <c r="A1195" s="9">
        <v>44756.708333333336</v>
      </c>
      <c r="B1195" s="10">
        <v>279.61</v>
      </c>
      <c r="C1195" s="10">
        <v>262.00994</v>
      </c>
      <c r="D1195" s="10">
        <v>0.0671732530452853</v>
      </c>
      <c r="E1195" s="7">
        <f t="shared" si="1"/>
        <v>0.07789426759</v>
      </c>
      <c r="F1195" s="7"/>
    </row>
    <row r="1196">
      <c r="A1196" s="9">
        <v>44756.75</v>
      </c>
      <c r="B1196" s="10">
        <v>283.25</v>
      </c>
      <c r="C1196" s="10">
        <v>260.70568</v>
      </c>
      <c r="D1196" s="10">
        <v>0.0864742187435273</v>
      </c>
      <c r="E1196" s="7">
        <f t="shared" si="1"/>
        <v>0.07737748999</v>
      </c>
      <c r="F1196" s="7"/>
    </row>
    <row r="1197">
      <c r="A1197" s="9">
        <v>44756.791666666664</v>
      </c>
      <c r="B1197" s="10">
        <v>278.3</v>
      </c>
      <c r="C1197" s="10">
        <v>261.31988</v>
      </c>
      <c r="D1197" s="10">
        <v>0.064978294035647</v>
      </c>
      <c r="E1197" s="7">
        <f t="shared" si="1"/>
        <v>0.07647110328</v>
      </c>
      <c r="F1197" s="7"/>
    </row>
    <row r="1198">
      <c r="A1198" s="9">
        <v>44756.833333333336</v>
      </c>
      <c r="B1198" s="10">
        <v>274.51</v>
      </c>
      <c r="C1198" s="10">
        <v>261.9236</v>
      </c>
      <c r="D1198" s="10">
        <v>0.0480537072642555</v>
      </c>
      <c r="E1198" s="7">
        <f t="shared" si="1"/>
        <v>0.0766275444</v>
      </c>
      <c r="F1198" s="7"/>
    </row>
    <row r="1199">
      <c r="A1199" s="9">
        <v>44756.875</v>
      </c>
      <c r="B1199" s="10">
        <v>270.82</v>
      </c>
      <c r="C1199" s="10">
        <v>262.17679</v>
      </c>
      <c r="D1199" s="10">
        <v>0.0329671058982757</v>
      </c>
      <c r="E1199" s="7">
        <f t="shared" si="1"/>
        <v>0.07625173922</v>
      </c>
      <c r="F1199" s="7"/>
    </row>
    <row r="1200">
      <c r="A1200" s="9">
        <v>44756.916666666664</v>
      </c>
      <c r="B1200" s="10">
        <v>270.8</v>
      </c>
      <c r="C1200" s="10">
        <v>262.32361</v>
      </c>
      <c r="D1200" s="10">
        <v>0.03231272244233</v>
      </c>
      <c r="E1200" s="7">
        <f t="shared" si="1"/>
        <v>0.07590156752</v>
      </c>
      <c r="F1200" s="7"/>
    </row>
    <row r="1201">
      <c r="A1201" s="9">
        <v>44756.958333333336</v>
      </c>
      <c r="B1201" s="10">
        <v>273.04</v>
      </c>
      <c r="C1201" s="10">
        <v>261.89345</v>
      </c>
      <c r="D1201" s="10">
        <v>0.0425613928107024</v>
      </c>
      <c r="E1201" s="7">
        <f t="shared" si="1"/>
        <v>0.07508757324</v>
      </c>
      <c r="F1201" s="7"/>
    </row>
    <row r="1202">
      <c r="A1202" s="9">
        <v>44757.0</v>
      </c>
      <c r="B1202" s="10">
        <v>276.12</v>
      </c>
      <c r="C1202" s="10">
        <v>257.81258</v>
      </c>
      <c r="D1202" s="10">
        <v>0.0710105767530815</v>
      </c>
      <c r="E1202" s="7">
        <f t="shared" si="1"/>
        <v>0.07467407526</v>
      </c>
      <c r="F1202" s="7"/>
    </row>
    <row r="1203">
      <c r="A1203" s="9">
        <v>44757.041666666664</v>
      </c>
      <c r="B1203" s="10">
        <v>283.14</v>
      </c>
      <c r="C1203" s="10">
        <v>253.29264</v>
      </c>
      <c r="D1203" s="10">
        <v>0.117837454732202</v>
      </c>
      <c r="E1203" s="7">
        <f t="shared" si="1"/>
        <v>0.07497897794</v>
      </c>
      <c r="F1203" s="7"/>
    </row>
    <row r="1204">
      <c r="A1204" s="9">
        <v>44757.083333333336</v>
      </c>
      <c r="B1204" s="10">
        <v>283.83</v>
      </c>
      <c r="C1204" s="10">
        <v>247.97746</v>
      </c>
      <c r="D1204" s="10">
        <v>0.14457983398975</v>
      </c>
      <c r="E1204" s="7">
        <f t="shared" si="1"/>
        <v>0.07436869553</v>
      </c>
      <c r="F1204" s="7"/>
    </row>
    <row r="1205">
      <c r="A1205" s="9">
        <v>44757.125</v>
      </c>
      <c r="B1205" s="10">
        <v>274.24</v>
      </c>
      <c r="C1205" s="10">
        <v>240.84973</v>
      </c>
      <c r="D1205" s="10">
        <v>0.13863528101111</v>
      </c>
      <c r="E1205" s="7">
        <f t="shared" si="1"/>
        <v>0.07307613809</v>
      </c>
      <c r="F1205" s="7"/>
    </row>
    <row r="1206">
      <c r="A1206" s="9">
        <v>44757.166666666664</v>
      </c>
      <c r="B1206" s="10">
        <v>267.34</v>
      </c>
      <c r="C1206" s="10">
        <v>235.91809</v>
      </c>
      <c r="D1206" s="10">
        <v>0.133189913499214</v>
      </c>
      <c r="E1206" s="7">
        <f t="shared" si="1"/>
        <v>0.07198415706</v>
      </c>
      <c r="F1206" s="7"/>
    </row>
    <row r="1207">
      <c r="A1207" s="9">
        <v>44757.208333333336</v>
      </c>
      <c r="B1207" s="10">
        <v>258.85</v>
      </c>
      <c r="C1207" s="10">
        <v>234.86794</v>
      </c>
      <c r="D1207" s="10">
        <v>0.102108699893225</v>
      </c>
      <c r="E1207" s="7">
        <f t="shared" si="1"/>
        <v>0.07057340192</v>
      </c>
      <c r="F1207" s="7"/>
    </row>
    <row r="1208">
      <c r="A1208" s="9">
        <v>44757.25</v>
      </c>
      <c r="B1208" s="10">
        <v>254.48</v>
      </c>
      <c r="C1208" s="10">
        <v>235.22357</v>
      </c>
      <c r="D1208" s="10">
        <v>0.0818643726902027</v>
      </c>
      <c r="E1208" s="7">
        <f t="shared" si="1"/>
        <v>0.06888660605</v>
      </c>
      <c r="F1208" s="7"/>
    </row>
    <row r="1209">
      <c r="A1209" s="9">
        <v>44757.291666666664</v>
      </c>
      <c r="B1209" s="10">
        <v>252.29</v>
      </c>
      <c r="C1209" s="10">
        <v>237.58369</v>
      </c>
      <c r="D1209" s="10">
        <v>0.0618994931849067</v>
      </c>
      <c r="E1209" s="7">
        <f t="shared" si="1"/>
        <v>0.06729073864</v>
      </c>
      <c r="F1209" s="7"/>
    </row>
    <row r="1210">
      <c r="A1210" s="9">
        <v>44757.333333333336</v>
      </c>
      <c r="B1210" s="10">
        <v>251.39</v>
      </c>
      <c r="C1210" s="10">
        <v>241.16219</v>
      </c>
      <c r="D1210" s="10">
        <v>0.0424105039019589</v>
      </c>
      <c r="E1210" s="7">
        <f t="shared" si="1"/>
        <v>0.06613019942</v>
      </c>
      <c r="F1210" s="7"/>
    </row>
    <row r="1211">
      <c r="A1211" s="9">
        <v>44757.375</v>
      </c>
      <c r="B1211" s="10">
        <v>249.31</v>
      </c>
      <c r="C1211" s="10">
        <v>245.66016</v>
      </c>
      <c r="D1211" s="10">
        <v>0.0148572727462198</v>
      </c>
      <c r="E1211" s="7">
        <f t="shared" si="1"/>
        <v>0.06453216417</v>
      </c>
      <c r="F1211" s="7"/>
    </row>
    <row r="1212">
      <c r="A1212" s="9">
        <v>44757.416666666664</v>
      </c>
      <c r="B1212" s="10">
        <v>253.6</v>
      </c>
      <c r="C1212" s="10">
        <v>250.35696</v>
      </c>
      <c r="D1212" s="10">
        <v>0.0129536642400515</v>
      </c>
      <c r="E1212" s="7">
        <f t="shared" si="1"/>
        <v>0.06303700154</v>
      </c>
      <c r="F1212" s="7"/>
    </row>
    <row r="1213">
      <c r="A1213" s="9">
        <v>44757.458333333336</v>
      </c>
      <c r="B1213" s="10">
        <v>260.51</v>
      </c>
      <c r="C1213" s="10">
        <v>255.24421</v>
      </c>
      <c r="D1213" s="10">
        <v>0.0206303994123901</v>
      </c>
      <c r="E1213" s="7">
        <f t="shared" si="1"/>
        <v>0.06192876767</v>
      </c>
      <c r="F1213" s="7"/>
    </row>
    <row r="1214">
      <c r="A1214" s="9">
        <v>44757.5</v>
      </c>
      <c r="B1214" s="10">
        <v>263.11</v>
      </c>
      <c r="C1214" s="10">
        <v>257.87923</v>
      </c>
      <c r="D1214" s="10">
        <v>0.0202837971867684</v>
      </c>
      <c r="E1214" s="7">
        <f t="shared" si="1"/>
        <v>0.06166684159</v>
      </c>
      <c r="F1214" s="7"/>
    </row>
    <row r="1215">
      <c r="A1215" s="9">
        <v>44757.541666666664</v>
      </c>
      <c r="B1215" s="10">
        <v>262.79</v>
      </c>
      <c r="C1215" s="10">
        <v>259.81797</v>
      </c>
      <c r="D1215" s="10">
        <v>0.0114388931604693</v>
      </c>
      <c r="E1215" s="7">
        <f t="shared" si="1"/>
        <v>0.06110066776</v>
      </c>
      <c r="F1215" s="7"/>
    </row>
    <row r="1216">
      <c r="A1216" s="9">
        <v>44757.583333333336</v>
      </c>
      <c r="B1216" s="10">
        <v>264.68</v>
      </c>
      <c r="C1216" s="10">
        <v>260.85529</v>
      </c>
      <c r="D1216" s="10">
        <v>0.0146621906728438</v>
      </c>
      <c r="E1216" s="7">
        <f t="shared" si="1"/>
        <v>0.06049567194</v>
      </c>
      <c r="F1216" s="7"/>
    </row>
    <row r="1217">
      <c r="A1217" s="9">
        <v>44757.625</v>
      </c>
      <c r="B1217" s="10">
        <v>266.05</v>
      </c>
      <c r="C1217" s="10">
        <v>260.45209</v>
      </c>
      <c r="D1217" s="10">
        <v>0.0214930507948698</v>
      </c>
      <c r="E1217" s="7">
        <f t="shared" si="1"/>
        <v>0.05974701649</v>
      </c>
      <c r="F1217" s="7"/>
    </row>
    <row r="1218">
      <c r="A1218" s="9">
        <v>44757.666666666664</v>
      </c>
      <c r="B1218" s="10">
        <v>267.56</v>
      </c>
      <c r="C1218" s="10">
        <v>258.80024</v>
      </c>
      <c r="D1218" s="10">
        <v>0.0338475729388814</v>
      </c>
      <c r="E1218" s="7">
        <f t="shared" si="1"/>
        <v>0.05909265271</v>
      </c>
      <c r="F1218" s="7"/>
    </row>
    <row r="1219">
      <c r="A1219" s="9">
        <v>44757.708333333336</v>
      </c>
      <c r="B1219" s="10">
        <v>269.57</v>
      </c>
      <c r="C1219" s="10">
        <v>257.4082</v>
      </c>
      <c r="D1219" s="10">
        <v>0.0472471350951522</v>
      </c>
      <c r="E1219" s="7">
        <f t="shared" si="1"/>
        <v>0.0582623978</v>
      </c>
      <c r="F1219" s="7"/>
    </row>
    <row r="1220">
      <c r="A1220" s="9">
        <v>44757.75</v>
      </c>
      <c r="B1220" s="10">
        <v>273.01</v>
      </c>
      <c r="C1220" s="10">
        <v>256.44889</v>
      </c>
      <c r="D1220" s="10">
        <v>0.0645785988779284</v>
      </c>
      <c r="E1220" s="7">
        <f t="shared" si="1"/>
        <v>0.0573500803</v>
      </c>
      <c r="F1220" s="7"/>
    </row>
    <row r="1221">
      <c r="A1221" s="9">
        <v>44757.791666666664</v>
      </c>
      <c r="B1221" s="10">
        <v>275.33</v>
      </c>
      <c r="C1221" s="10">
        <v>257.04476</v>
      </c>
      <c r="D1221" s="10">
        <v>0.0711364044145462</v>
      </c>
      <c r="E1221" s="7">
        <f t="shared" si="1"/>
        <v>0.05760666823</v>
      </c>
      <c r="F1221" s="7"/>
    </row>
    <row r="1222">
      <c r="A1222" s="9">
        <v>44757.833333333336</v>
      </c>
      <c r="B1222" s="10">
        <v>276.59</v>
      </c>
      <c r="C1222" s="10">
        <v>257.70218</v>
      </c>
      <c r="D1222" s="10">
        <v>0.0732932100147541</v>
      </c>
      <c r="E1222" s="7">
        <f t="shared" si="1"/>
        <v>0.05865831418</v>
      </c>
      <c r="F1222" s="7"/>
    </row>
    <row r="1223">
      <c r="A1223" s="9">
        <v>44757.875</v>
      </c>
      <c r="B1223" s="10">
        <v>274.42</v>
      </c>
      <c r="C1223" s="10">
        <v>258.15704</v>
      </c>
      <c r="D1223" s="10">
        <v>0.062996383906478</v>
      </c>
      <c r="E1223" s="7">
        <f t="shared" si="1"/>
        <v>0.0599095341</v>
      </c>
      <c r="F1223" s="7"/>
    </row>
    <row r="1224">
      <c r="A1224" s="9">
        <v>44757.916666666664</v>
      </c>
      <c r="B1224" s="10">
        <v>271.48</v>
      </c>
      <c r="C1224" s="10">
        <v>258.44814</v>
      </c>
      <c r="D1224" s="10">
        <v>0.0504235008230277</v>
      </c>
      <c r="E1224" s="7">
        <f t="shared" si="1"/>
        <v>0.06066414986</v>
      </c>
      <c r="F1224" s="7"/>
    </row>
    <row r="1225">
      <c r="A1225" s="9">
        <v>44757.958333333336</v>
      </c>
      <c r="B1225" s="10">
        <v>273.73</v>
      </c>
      <c r="C1225" s="10">
        <v>257.9066</v>
      </c>
      <c r="D1225" s="10">
        <v>0.0613532185682723</v>
      </c>
      <c r="E1225" s="7">
        <f t="shared" si="1"/>
        <v>0.0614471426</v>
      </c>
      <c r="F1225" s="7"/>
    </row>
    <row r="1226">
      <c r="A1226" s="9">
        <v>44758.0</v>
      </c>
      <c r="B1226" s="10">
        <v>278.06</v>
      </c>
      <c r="C1226" s="10">
        <v>254.76662</v>
      </c>
      <c r="D1226" s="10">
        <v>0.091430266649532</v>
      </c>
      <c r="E1226" s="7">
        <f t="shared" si="1"/>
        <v>0.06229796302</v>
      </c>
      <c r="F1226" s="7"/>
    </row>
    <row r="1227">
      <c r="A1227" s="9">
        <v>44758.041666666664</v>
      </c>
      <c r="B1227" s="10">
        <v>282.46</v>
      </c>
      <c r="C1227" s="10">
        <v>249.64216</v>
      </c>
      <c r="D1227" s="10">
        <v>0.131459525907002</v>
      </c>
      <c r="E1227" s="7">
        <f t="shared" si="1"/>
        <v>0.06286554932</v>
      </c>
      <c r="F1227" s="7"/>
    </row>
    <row r="1228">
      <c r="A1228" s="9">
        <v>44758.083333333336</v>
      </c>
      <c r="B1228" s="10">
        <v>281.74</v>
      </c>
      <c r="C1228" s="10">
        <v>243.51031</v>
      </c>
      <c r="D1228" s="10">
        <v>0.156994133020486</v>
      </c>
      <c r="E1228" s="7">
        <f t="shared" si="1"/>
        <v>0.06338281178</v>
      </c>
      <c r="F1228" s="7"/>
    </row>
    <row r="1229">
      <c r="A1229" s="9">
        <v>44758.125</v>
      </c>
      <c r="B1229" s="10">
        <v>272.24</v>
      </c>
      <c r="C1229" s="10">
        <v>235.82622</v>
      </c>
      <c r="D1229" s="10">
        <v>0.154409378227747</v>
      </c>
      <c r="E1229" s="7">
        <f t="shared" si="1"/>
        <v>0.06404006583</v>
      </c>
      <c r="F1229" s="7"/>
    </row>
    <row r="1230">
      <c r="A1230" s="9">
        <v>44758.166666666664</v>
      </c>
      <c r="B1230" s="10">
        <v>255.35</v>
      </c>
      <c r="C1230" s="10">
        <v>230.53013</v>
      </c>
      <c r="D1230" s="10">
        <v>0.107664321362244</v>
      </c>
      <c r="E1230" s="7">
        <f t="shared" si="1"/>
        <v>0.06297649949</v>
      </c>
      <c r="F1230" s="7"/>
    </row>
    <row r="1231">
      <c r="A1231" s="9">
        <v>44758.208333333336</v>
      </c>
      <c r="B1231" s="10">
        <v>251.94</v>
      </c>
      <c r="C1231" s="10">
        <v>229.43738</v>
      </c>
      <c r="D1231" s="10">
        <v>0.0980773926201563</v>
      </c>
      <c r="E1231" s="7">
        <f t="shared" si="1"/>
        <v>0.06280852835</v>
      </c>
      <c r="F1231" s="7"/>
    </row>
    <row r="1232">
      <c r="A1232" s="9">
        <v>44758.25</v>
      </c>
      <c r="B1232" s="10">
        <v>253.27</v>
      </c>
      <c r="C1232" s="10">
        <v>230.1145</v>
      </c>
      <c r="D1232" s="10">
        <v>0.100625992712323</v>
      </c>
      <c r="E1232" s="7">
        <f t="shared" si="1"/>
        <v>0.06359026252</v>
      </c>
      <c r="F1232" s="7"/>
    </row>
    <row r="1233">
      <c r="A1233" s="9">
        <v>44758.291666666664</v>
      </c>
      <c r="B1233" s="10">
        <v>252.92</v>
      </c>
      <c r="C1233" s="10">
        <v>232.9972</v>
      </c>
      <c r="D1233" s="10">
        <v>0.0855066069463495</v>
      </c>
      <c r="E1233" s="7">
        <f t="shared" si="1"/>
        <v>0.06457389226</v>
      </c>
      <c r="F1233" s="7"/>
    </row>
    <row r="1234">
      <c r="A1234" s="9">
        <v>44758.333333333336</v>
      </c>
      <c r="B1234" s="10">
        <v>248.14</v>
      </c>
      <c r="C1234" s="10">
        <v>236.93606</v>
      </c>
      <c r="D1234" s="10">
        <v>0.0472867658894977</v>
      </c>
      <c r="E1234" s="7">
        <f t="shared" si="1"/>
        <v>0.06477706984</v>
      </c>
      <c r="F1234" s="7"/>
    </row>
    <row r="1235">
      <c r="A1235" s="9">
        <v>44758.375</v>
      </c>
      <c r="B1235" s="10">
        <v>244.95</v>
      </c>
      <c r="C1235" s="10">
        <v>241.57599</v>
      </c>
      <c r="D1235" s="10">
        <v>0.013966661173571</v>
      </c>
      <c r="E1235" s="7">
        <f t="shared" si="1"/>
        <v>0.06473996103</v>
      </c>
      <c r="F1235" s="7"/>
    </row>
    <row r="1236">
      <c r="A1236" s="9">
        <v>44758.416666666664</v>
      </c>
      <c r="B1236" s="10">
        <v>245.47</v>
      </c>
      <c r="C1236" s="10">
        <v>246.11352</v>
      </c>
      <c r="D1236" s="10">
        <v>0.0026147283578732</v>
      </c>
      <c r="E1236" s="7">
        <f t="shared" si="1"/>
        <v>0.06430917203</v>
      </c>
      <c r="F1236" s="7"/>
    </row>
    <row r="1237">
      <c r="A1237" s="9">
        <v>44758.458333333336</v>
      </c>
      <c r="B1237" s="10">
        <v>244.31</v>
      </c>
      <c r="C1237" s="10">
        <v>250.62208</v>
      </c>
      <c r="D1237" s="10">
        <v>0.0251856500432843</v>
      </c>
      <c r="E1237" s="7">
        <f t="shared" si="1"/>
        <v>0.06449897414</v>
      </c>
      <c r="F1237" s="7"/>
    </row>
    <row r="1238">
      <c r="A1238" s="9">
        <v>44758.5</v>
      </c>
      <c r="B1238" s="10">
        <v>251.6</v>
      </c>
      <c r="C1238" s="10">
        <v>252.90729</v>
      </c>
      <c r="D1238" s="10">
        <v>0.00516904831015347</v>
      </c>
      <c r="E1238" s="7">
        <f t="shared" si="1"/>
        <v>0.06386919294</v>
      </c>
      <c r="F1238" s="7"/>
    </row>
    <row r="1239">
      <c r="A1239" s="9">
        <v>44758.541666666664</v>
      </c>
      <c r="B1239" s="10">
        <v>258.75</v>
      </c>
      <c r="C1239" s="10">
        <v>254.67385</v>
      </c>
      <c r="D1239" s="10">
        <v>0.01600537314687</v>
      </c>
      <c r="E1239" s="7">
        <f t="shared" si="1"/>
        <v>0.06405946294</v>
      </c>
      <c r="F1239" s="7"/>
    </row>
    <row r="1240">
      <c r="A1240" s="9">
        <v>44758.583333333336</v>
      </c>
      <c r="B1240" s="10">
        <v>258.77</v>
      </c>
      <c r="C1240" s="10">
        <v>255.62184</v>
      </c>
      <c r="D1240" s="10">
        <v>0.0123156925871435</v>
      </c>
      <c r="E1240" s="7">
        <f t="shared" si="1"/>
        <v>0.06396169218</v>
      </c>
      <c r="F1240" s="7"/>
    </row>
    <row r="1241">
      <c r="A1241" s="9">
        <v>44758.625</v>
      </c>
      <c r="B1241" s="10">
        <v>261.72</v>
      </c>
      <c r="C1241" s="10">
        <v>255.41572</v>
      </c>
      <c r="D1241" s="10">
        <v>0.0246824275342176</v>
      </c>
      <c r="E1241" s="7">
        <f t="shared" si="1"/>
        <v>0.06409458288</v>
      </c>
      <c r="F1241" s="7"/>
    </row>
    <row r="1242">
      <c r="A1242" s="9">
        <v>44758.666666666664</v>
      </c>
      <c r="B1242" s="10">
        <v>264.15</v>
      </c>
      <c r="C1242" s="10">
        <v>254.21291</v>
      </c>
      <c r="D1242" s="10">
        <v>0.0390896355342456</v>
      </c>
      <c r="E1242" s="7">
        <f t="shared" si="1"/>
        <v>0.06431300216</v>
      </c>
      <c r="F1242" s="7"/>
    </row>
    <row r="1243">
      <c r="A1243" s="9">
        <v>44758.708333333336</v>
      </c>
      <c r="B1243" s="10">
        <v>264.82</v>
      </c>
      <c r="C1243" s="10">
        <v>253.36892</v>
      </c>
      <c r="D1243" s="10">
        <v>0.0451952828310591</v>
      </c>
      <c r="E1243" s="7">
        <f t="shared" si="1"/>
        <v>0.06422750831</v>
      </c>
      <c r="F1243" s="7"/>
    </row>
    <row r="1244">
      <c r="A1244" s="9">
        <v>44758.75</v>
      </c>
      <c r="B1244" s="10">
        <v>264.64</v>
      </c>
      <c r="C1244" s="10">
        <v>252.88159</v>
      </c>
      <c r="D1244" s="10">
        <v>0.0464976908757968</v>
      </c>
      <c r="E1244" s="7">
        <f t="shared" si="1"/>
        <v>0.06347413714</v>
      </c>
      <c r="F1244" s="7"/>
    </row>
    <row r="1245">
      <c r="A1245" s="9">
        <v>44758.791666666664</v>
      </c>
      <c r="B1245" s="10">
        <v>266.93</v>
      </c>
      <c r="C1245" s="10">
        <v>253.69704</v>
      </c>
      <c r="D1245" s="10">
        <v>0.0521604824400001</v>
      </c>
      <c r="E1245" s="7">
        <f t="shared" si="1"/>
        <v>0.06268347373</v>
      </c>
      <c r="F1245" s="7"/>
    </row>
    <row r="1246">
      <c r="A1246" s="9">
        <v>44758.833333333336</v>
      </c>
      <c r="B1246" s="10">
        <v>271.69</v>
      </c>
      <c r="C1246" s="10">
        <v>254.6104</v>
      </c>
      <c r="D1246" s="10">
        <v>0.0670813132535041</v>
      </c>
      <c r="E1246" s="7">
        <f t="shared" si="1"/>
        <v>0.0624246447</v>
      </c>
      <c r="F1246" s="7"/>
    </row>
    <row r="1247">
      <c r="A1247" s="9">
        <v>44758.875</v>
      </c>
      <c r="B1247" s="10">
        <v>271.61</v>
      </c>
      <c r="C1247" s="10">
        <v>255.2817</v>
      </c>
      <c r="D1247" s="10">
        <v>0.0639618899435408</v>
      </c>
      <c r="E1247" s="7">
        <f t="shared" si="1"/>
        <v>0.06246487411</v>
      </c>
      <c r="F1247" s="7"/>
    </row>
    <row r="1248">
      <c r="A1248" s="9">
        <v>44758.916666666664</v>
      </c>
      <c r="B1248" s="10">
        <v>261.12</v>
      </c>
      <c r="C1248" s="10">
        <v>255.60245</v>
      </c>
      <c r="D1248" s="10">
        <v>0.0215864519295491</v>
      </c>
      <c r="E1248" s="7">
        <f t="shared" si="1"/>
        <v>0.06126333041</v>
      </c>
      <c r="F1248" s="7"/>
    </row>
    <row r="1249">
      <c r="A1249" s="9">
        <v>44758.958333333336</v>
      </c>
      <c r="B1249" s="10">
        <v>269.28</v>
      </c>
      <c r="C1249" s="10">
        <v>254.85127</v>
      </c>
      <c r="D1249" s="10">
        <v>0.0566162766228317</v>
      </c>
      <c r="E1249" s="7">
        <f t="shared" si="1"/>
        <v>0.06106595783</v>
      </c>
      <c r="F1249" s="7"/>
    </row>
    <row r="1250">
      <c r="A1250" s="9">
        <v>44756.0</v>
      </c>
      <c r="B1250" s="10">
        <v>282.75</v>
      </c>
      <c r="C1250" s="10">
        <v>272.04642</v>
      </c>
      <c r="D1250" s="10">
        <v>0.0393446824258888</v>
      </c>
      <c r="E1250" s="7">
        <f t="shared" si="1"/>
        <v>0.05889572515</v>
      </c>
      <c r="F1250" s="7"/>
    </row>
    <row r="1251">
      <c r="A1251" s="9">
        <v>44756.041666666664</v>
      </c>
      <c r="B1251" s="10">
        <v>286.4</v>
      </c>
      <c r="C1251" s="10">
        <v>271.12764</v>
      </c>
      <c r="D1251" s="10">
        <v>0.0563290411851775</v>
      </c>
      <c r="E1251" s="7">
        <f t="shared" si="1"/>
        <v>0.05576528829</v>
      </c>
      <c r="F1251" s="7"/>
    </row>
    <row r="1252">
      <c r="A1252" s="9">
        <v>44756.083333333336</v>
      </c>
      <c r="B1252" s="10">
        <v>294.27</v>
      </c>
      <c r="C1252" s="10">
        <v>270.05677</v>
      </c>
      <c r="D1252" s="10">
        <v>0.0896597778311575</v>
      </c>
      <c r="E1252" s="7">
        <f t="shared" si="1"/>
        <v>0.05295969016</v>
      </c>
      <c r="F1252" s="7"/>
    </row>
    <row r="1253">
      <c r="A1253" s="9">
        <v>44756.125</v>
      </c>
      <c r="B1253" s="10">
        <v>289.7</v>
      </c>
      <c r="C1253" s="10">
        <v>266.11513</v>
      </c>
      <c r="D1253" s="10">
        <v>0.0886265655019313</v>
      </c>
      <c r="E1253" s="7">
        <f t="shared" si="1"/>
        <v>0.05021873963</v>
      </c>
      <c r="F1253" s="7"/>
    </row>
    <row r="1254">
      <c r="A1254" s="9">
        <v>44756.166666666664</v>
      </c>
      <c r="B1254" s="10">
        <v>282.31</v>
      </c>
      <c r="C1254" s="10">
        <v>263.36043</v>
      </c>
      <c r="D1254" s="10">
        <v>0.0719529885336228</v>
      </c>
      <c r="E1254" s="7">
        <f t="shared" si="1"/>
        <v>0.04873076743</v>
      </c>
      <c r="F1254" s="7"/>
    </row>
    <row r="1255">
      <c r="A1255" s="9">
        <v>44756.208333333336</v>
      </c>
      <c r="B1255" s="10">
        <v>275.83</v>
      </c>
      <c r="C1255" s="10">
        <v>262.8948</v>
      </c>
      <c r="D1255" s="10">
        <v>0.0492029511424342</v>
      </c>
      <c r="E1255" s="7">
        <f t="shared" si="1"/>
        <v>0.04669433236</v>
      </c>
      <c r="F1255" s="7"/>
    </row>
    <row r="1256">
      <c r="A1256" s="9">
        <v>44756.25</v>
      </c>
      <c r="B1256" s="10">
        <v>272.87</v>
      </c>
      <c r="C1256" s="10">
        <v>262.28902</v>
      </c>
      <c r="D1256" s="10">
        <v>0.0403409185790545</v>
      </c>
      <c r="E1256" s="7">
        <f t="shared" si="1"/>
        <v>0.04418245428</v>
      </c>
      <c r="F1256" s="7"/>
    </row>
    <row r="1257">
      <c r="A1257" s="9">
        <v>44756.291666666664</v>
      </c>
      <c r="B1257" s="10">
        <v>269.68</v>
      </c>
      <c r="C1257" s="10">
        <v>262.31203</v>
      </c>
      <c r="D1257" s="10">
        <v>0.0280885706995596</v>
      </c>
      <c r="E1257" s="7">
        <f t="shared" si="1"/>
        <v>0.0417900361</v>
      </c>
      <c r="F1257" s="7"/>
    </row>
    <row r="1258">
      <c r="A1258" s="9">
        <v>44756.333333333336</v>
      </c>
      <c r="B1258" s="10">
        <v>265.89</v>
      </c>
      <c r="C1258" s="10">
        <v>263.8621</v>
      </c>
      <c r="D1258" s="10">
        <v>0.00768545387912848</v>
      </c>
      <c r="E1258" s="7">
        <f t="shared" si="1"/>
        <v>0.04013998143</v>
      </c>
      <c r="F1258" s="7"/>
    </row>
    <row r="1259">
      <c r="A1259" s="9">
        <v>44756.375</v>
      </c>
      <c r="B1259" s="10">
        <v>266.19</v>
      </c>
      <c r="C1259" s="10">
        <v>266.55615</v>
      </c>
      <c r="D1259" s="10">
        <v>0.00137363178452271</v>
      </c>
      <c r="E1259" s="7">
        <f t="shared" si="1"/>
        <v>0.03961527187</v>
      </c>
      <c r="F1259" s="7"/>
    </row>
    <row r="1260">
      <c r="A1260" s="9">
        <v>44756.416666666664</v>
      </c>
      <c r="B1260" s="10">
        <v>270.0</v>
      </c>
      <c r="C1260" s="10">
        <v>269.99812</v>
      </c>
      <c r="D1260" s="11">
        <v>6.9630114462586E-6</v>
      </c>
      <c r="E1260" s="7">
        <f t="shared" si="1"/>
        <v>0.03950661498</v>
      </c>
      <c r="F1260" s="7"/>
    </row>
    <row r="1261">
      <c r="A1261" s="9">
        <v>44756.458333333336</v>
      </c>
      <c r="B1261" s="10">
        <v>274.67</v>
      </c>
      <c r="C1261" s="10">
        <v>273.41668</v>
      </c>
      <c r="D1261" s="10">
        <v>0.00458391931318905</v>
      </c>
      <c r="E1261" s="7">
        <f t="shared" si="1"/>
        <v>0.03864820954</v>
      </c>
      <c r="F1261" s="7"/>
    </row>
    <row r="1262">
      <c r="A1262" s="9">
        <v>44756.5</v>
      </c>
      <c r="B1262" s="10">
        <v>271.69</v>
      </c>
      <c r="C1262" s="10">
        <v>274.14223</v>
      </c>
      <c r="D1262" s="10">
        <v>0.00894510123449417</v>
      </c>
      <c r="E1262" s="7">
        <f t="shared" si="1"/>
        <v>0.03880554508</v>
      </c>
      <c r="F1262" s="7"/>
    </row>
    <row r="1263">
      <c r="A1263" s="9">
        <v>44756.541666666664</v>
      </c>
      <c r="B1263" s="10">
        <v>272.93</v>
      </c>
      <c r="C1263" s="10">
        <v>274.48411</v>
      </c>
      <c r="D1263" s="10">
        <v>0.00566193066695183</v>
      </c>
      <c r="E1263" s="7">
        <f t="shared" si="1"/>
        <v>0.03837456831</v>
      </c>
      <c r="F1263" s="7"/>
    </row>
    <row r="1264">
      <c r="A1264" s="9">
        <v>44756.583333333336</v>
      </c>
      <c r="B1264" s="10">
        <v>274.84</v>
      </c>
      <c r="C1264" s="10">
        <v>274.13164</v>
      </c>
      <c r="D1264" s="10">
        <v>0.00258401401603977</v>
      </c>
      <c r="E1264" s="7">
        <f t="shared" si="1"/>
        <v>0.0379690817</v>
      </c>
      <c r="F1264" s="7"/>
    </row>
    <row r="1265">
      <c r="A1265" s="9">
        <v>44756.625</v>
      </c>
      <c r="B1265" s="10">
        <v>276.72</v>
      </c>
      <c r="C1265" s="10">
        <v>272.45862</v>
      </c>
      <c r="D1265" s="10">
        <v>0.0156404667982243</v>
      </c>
      <c r="E1265" s="7">
        <f t="shared" si="1"/>
        <v>0.03759233333</v>
      </c>
      <c r="F1265" s="7"/>
    </row>
    <row r="1266">
      <c r="A1266" s="9">
        <v>44756.666666666664</v>
      </c>
      <c r="B1266" s="10">
        <v>277.02</v>
      </c>
      <c r="C1266" s="10">
        <v>269.44337</v>
      </c>
      <c r="D1266" s="10">
        <v>0.0281195636767754</v>
      </c>
      <c r="E1266" s="7">
        <f t="shared" si="1"/>
        <v>0.03713524701</v>
      </c>
      <c r="F1266" s="7"/>
    </row>
    <row r="1267">
      <c r="A1267" s="9">
        <v>44756.708333333336</v>
      </c>
      <c r="B1267" s="10">
        <v>279.61</v>
      </c>
      <c r="C1267" s="10">
        <v>267.43274</v>
      </c>
      <c r="D1267" s="10">
        <v>0.0455339163035909</v>
      </c>
      <c r="E1267" s="7">
        <f t="shared" si="1"/>
        <v>0.03714935674</v>
      </c>
      <c r="F1267" s="7"/>
    </row>
    <row r="1268">
      <c r="A1268" s="9">
        <v>44756.75</v>
      </c>
      <c r="B1268" s="10">
        <v>283.25</v>
      </c>
      <c r="C1268" s="10">
        <v>266.60079</v>
      </c>
      <c r="D1268" s="10">
        <v>0.0624499649832244</v>
      </c>
      <c r="E1268" s="7">
        <f t="shared" si="1"/>
        <v>0.03781403482</v>
      </c>
      <c r="F1268" s="7"/>
    </row>
    <row r="1269">
      <c r="A1269" s="9">
        <v>44756.791666666664</v>
      </c>
      <c r="B1269" s="10">
        <v>278.3</v>
      </c>
      <c r="C1269" s="10">
        <v>268.04795</v>
      </c>
      <c r="D1269" s="10">
        <v>0.0382470748237395</v>
      </c>
      <c r="E1269" s="7">
        <f t="shared" si="1"/>
        <v>0.03723430951</v>
      </c>
      <c r="F1269" s="7"/>
    </row>
    <row r="1270">
      <c r="A1270" s="9">
        <v>44756.833333333336</v>
      </c>
      <c r="B1270" s="10">
        <v>274.51</v>
      </c>
      <c r="C1270" s="10">
        <v>269.04988</v>
      </c>
      <c r="D1270" s="10">
        <v>0.0202940807853176</v>
      </c>
      <c r="E1270" s="7">
        <f t="shared" si="1"/>
        <v>0.03528484149</v>
      </c>
      <c r="F1270" s="7"/>
    </row>
    <row r="1271">
      <c r="A1271" s="9">
        <v>44756.875</v>
      </c>
      <c r="B1271" s="10">
        <v>270.82</v>
      </c>
      <c r="C1271" s="10">
        <v>268.83512</v>
      </c>
      <c r="D1271" s="10">
        <v>0.00738326153219852</v>
      </c>
      <c r="E1271" s="7">
        <f t="shared" si="1"/>
        <v>0.03292739864</v>
      </c>
      <c r="F1271" s="7"/>
    </row>
    <row r="1272">
      <c r="A1272" s="9">
        <v>44756.916666666664</v>
      </c>
      <c r="B1272" s="10">
        <v>270.8</v>
      </c>
      <c r="C1272" s="10">
        <v>268.6462</v>
      </c>
      <c r="D1272" s="10">
        <v>0.00801723605247343</v>
      </c>
      <c r="E1272" s="7">
        <f t="shared" si="1"/>
        <v>0.03236201464</v>
      </c>
      <c r="F1272" s="7"/>
    </row>
    <row r="1273">
      <c r="A1273" s="9">
        <v>44756.958333333336</v>
      </c>
      <c r="B1273" s="10">
        <v>273.04</v>
      </c>
      <c r="C1273" s="10">
        <v>268.89248</v>
      </c>
      <c r="D1273" s="10">
        <v>0.0154244551576899</v>
      </c>
      <c r="E1273" s="7">
        <f t="shared" si="1"/>
        <v>0.03064568875</v>
      </c>
      <c r="F1273" s="7"/>
    </row>
    <row r="1274">
      <c r="A1274" s="9">
        <v>44757.0</v>
      </c>
      <c r="B1274" s="10">
        <v>276.12</v>
      </c>
      <c r="C1274" s="10">
        <v>261.57343</v>
      </c>
      <c r="D1274" s="10">
        <v>0.0556118027736992</v>
      </c>
      <c r="E1274" s="7">
        <f t="shared" si="1"/>
        <v>0.03132348543</v>
      </c>
      <c r="F1274" s="7"/>
    </row>
    <row r="1275">
      <c r="A1275" s="9">
        <v>44757.041666666664</v>
      </c>
      <c r="B1275" s="10">
        <v>283.14</v>
      </c>
      <c r="C1275" s="10">
        <v>258.31439</v>
      </c>
      <c r="D1275" s="10">
        <v>0.0961061828572538</v>
      </c>
      <c r="E1275" s="7">
        <f t="shared" si="1"/>
        <v>0.03298086633</v>
      </c>
      <c r="F1275" s="7"/>
    </row>
    <row r="1276">
      <c r="A1276" s="9">
        <v>44757.083333333336</v>
      </c>
      <c r="B1276" s="10">
        <v>283.83</v>
      </c>
      <c r="C1276" s="10">
        <v>254.69373</v>
      </c>
      <c r="D1276" s="10">
        <v>0.114397280215732</v>
      </c>
      <c r="E1276" s="7">
        <f t="shared" si="1"/>
        <v>0.0340115956</v>
      </c>
      <c r="F1276" s="7"/>
    </row>
    <row r="1277">
      <c r="A1277" s="9">
        <v>44757.125</v>
      </c>
      <c r="B1277" s="10">
        <v>274.24</v>
      </c>
      <c r="C1277" s="10">
        <v>248.94907</v>
      </c>
      <c r="D1277" s="10">
        <v>0.101590779190297</v>
      </c>
      <c r="E1277" s="7">
        <f t="shared" si="1"/>
        <v>0.03455177117</v>
      </c>
      <c r="F1277" s="7"/>
    </row>
    <row r="1278">
      <c r="A1278" s="9">
        <v>44757.166666666664</v>
      </c>
      <c r="B1278" s="10">
        <v>267.34</v>
      </c>
      <c r="C1278" s="10">
        <v>245.16715</v>
      </c>
      <c r="D1278" s="10">
        <v>0.0904397265294309</v>
      </c>
      <c r="E1278" s="7">
        <f t="shared" si="1"/>
        <v>0.03532205192</v>
      </c>
      <c r="F1278" s="7"/>
    </row>
    <row r="1279">
      <c r="A1279" s="9">
        <v>44757.208333333336</v>
      </c>
      <c r="B1279" s="10">
        <v>258.85</v>
      </c>
      <c r="C1279" s="10">
        <v>244.78599</v>
      </c>
      <c r="D1279" s="10">
        <v>0.0574543093744867</v>
      </c>
      <c r="E1279" s="7">
        <f t="shared" si="1"/>
        <v>0.03566585851</v>
      </c>
      <c r="F1279" s="7"/>
    </row>
    <row r="1280">
      <c r="A1280" s="9">
        <v>44757.25</v>
      </c>
      <c r="B1280" s="10">
        <v>254.48</v>
      </c>
      <c r="C1280" s="10">
        <v>245.31596</v>
      </c>
      <c r="D1280" s="10">
        <v>0.0373560692912112</v>
      </c>
      <c r="E1280" s="7">
        <f t="shared" si="1"/>
        <v>0.03554148979</v>
      </c>
      <c r="F1280" s="7"/>
    </row>
    <row r="1281">
      <c r="A1281" s="9">
        <v>44757.291666666664</v>
      </c>
      <c r="B1281" s="10">
        <v>252.29</v>
      </c>
      <c r="C1281" s="10">
        <v>247.36142</v>
      </c>
      <c r="D1281" s="10">
        <v>0.0199246107173866</v>
      </c>
      <c r="E1281" s="7">
        <f t="shared" si="1"/>
        <v>0.03520132479</v>
      </c>
      <c r="F1281" s="7"/>
    </row>
    <row r="1282">
      <c r="A1282" s="9">
        <v>44757.333333333336</v>
      </c>
      <c r="B1282" s="10">
        <v>251.39</v>
      </c>
      <c r="C1282" s="10">
        <v>250.52297</v>
      </c>
      <c r="D1282" s="10">
        <v>0.00346088025381464</v>
      </c>
      <c r="E1282" s="7">
        <f t="shared" si="1"/>
        <v>0.03502530089</v>
      </c>
      <c r="F1282" s="7"/>
    </row>
    <row r="1283">
      <c r="A1283" s="9">
        <v>44757.375</v>
      </c>
      <c r="B1283" s="10">
        <v>249.31</v>
      </c>
      <c r="C1283" s="10">
        <v>254.43292</v>
      </c>
      <c r="D1283" s="10">
        <v>0.0201346586754575</v>
      </c>
      <c r="E1283" s="12">
        <f t="shared" si="1"/>
        <v>0.03580701034</v>
      </c>
      <c r="F1283" s="7"/>
    </row>
    <row r="1284">
      <c r="A1284" s="9">
        <v>44757.416666666664</v>
      </c>
      <c r="B1284" s="10">
        <v>253.6</v>
      </c>
      <c r="C1284" s="10">
        <v>258.63613</v>
      </c>
      <c r="D1284" s="10">
        <v>0.0194718734772283</v>
      </c>
      <c r="E1284" s="7">
        <f t="shared" si="1"/>
        <v>0.03661804828</v>
      </c>
      <c r="F1284" s="7"/>
    </row>
    <row r="1285">
      <c r="A1285" s="9">
        <v>44757.458333333336</v>
      </c>
      <c r="B1285" s="10">
        <v>260.51</v>
      </c>
      <c r="C1285" s="10">
        <v>262.84488</v>
      </c>
      <c r="D1285" s="10">
        <v>0.00888311006856971</v>
      </c>
      <c r="E1285" s="7">
        <f t="shared" si="1"/>
        <v>0.03679718123</v>
      </c>
      <c r="F1285" s="7"/>
    </row>
    <row r="1286">
      <c r="A1286" s="9">
        <v>44757.5</v>
      </c>
      <c r="B1286" s="10">
        <v>263.11</v>
      </c>
      <c r="C1286" s="10">
        <v>264.61404</v>
      </c>
      <c r="D1286" s="10">
        <v>0.00568390097517113</v>
      </c>
      <c r="E1286" s="7">
        <f t="shared" si="1"/>
        <v>0.03666129788</v>
      </c>
      <c r="F1286" s="7"/>
    </row>
    <row r="1287">
      <c r="A1287" s="9">
        <v>44757.541666666664</v>
      </c>
      <c r="B1287" s="10">
        <v>262.79</v>
      </c>
      <c r="C1287" s="10">
        <v>265.83642</v>
      </c>
      <c r="D1287" s="10">
        <v>0.0114597540848614</v>
      </c>
      <c r="E1287" s="7">
        <f t="shared" si="1"/>
        <v>0.03690287386</v>
      </c>
      <c r="F1287" s="7"/>
    </row>
    <row r="1288">
      <c r="A1288" s="9">
        <v>44757.583333333336</v>
      </c>
      <c r="B1288" s="10">
        <v>264.68</v>
      </c>
      <c r="C1288" s="10">
        <v>266.24066</v>
      </c>
      <c r="D1288" s="10">
        <v>0.0058618394350434</v>
      </c>
      <c r="E1288" s="7">
        <f t="shared" si="1"/>
        <v>0.03703944992</v>
      </c>
      <c r="F1288" s="7"/>
    </row>
    <row r="1289">
      <c r="A1289" s="9">
        <v>44757.625</v>
      </c>
      <c r="B1289" s="10">
        <v>266.05</v>
      </c>
      <c r="C1289" s="10">
        <v>265.25687</v>
      </c>
      <c r="D1289" s="10">
        <v>0.00299004508346954</v>
      </c>
      <c r="E1289" s="7">
        <f t="shared" si="1"/>
        <v>0.03651234901</v>
      </c>
      <c r="F1289" s="7"/>
    </row>
    <row r="1290">
      <c r="A1290" s="9">
        <v>44757.666666666664</v>
      </c>
      <c r="B1290" s="10">
        <v>267.56</v>
      </c>
      <c r="C1290" s="10">
        <v>262.99394</v>
      </c>
      <c r="D1290" s="10">
        <v>0.0173618449155139</v>
      </c>
      <c r="E1290" s="7">
        <f t="shared" si="1"/>
        <v>0.03606411073</v>
      </c>
      <c r="F1290" s="7"/>
    </row>
    <row r="1291">
      <c r="A1291" s="9">
        <v>44757.708333333336</v>
      </c>
      <c r="B1291" s="10">
        <v>269.57</v>
      </c>
      <c r="C1291" s="10">
        <v>261.22998</v>
      </c>
      <c r="D1291" s="10">
        <v>0.0319259680684429</v>
      </c>
      <c r="E1291" s="7">
        <f t="shared" si="1"/>
        <v>0.03549711289</v>
      </c>
      <c r="F1291" s="7"/>
    </row>
    <row r="1292">
      <c r="A1292" s="9">
        <v>44757.75</v>
      </c>
      <c r="B1292" s="10">
        <v>273.01</v>
      </c>
      <c r="C1292" s="10">
        <v>260.08562</v>
      </c>
      <c r="D1292" s="10">
        <v>0.0496927896282769</v>
      </c>
      <c r="E1292" s="7">
        <f t="shared" si="1"/>
        <v>0.03496556392</v>
      </c>
      <c r="F1292" s="7"/>
    </row>
    <row r="1293">
      <c r="A1293" s="9">
        <v>44757.791666666664</v>
      </c>
      <c r="B1293" s="10">
        <v>275.33</v>
      </c>
      <c r="C1293" s="10">
        <v>260.74725</v>
      </c>
      <c r="D1293" s="10">
        <v>0.055926764328291</v>
      </c>
      <c r="E1293" s="7">
        <f t="shared" si="1"/>
        <v>0.03570221764</v>
      </c>
      <c r="F1293" s="7"/>
    </row>
    <row r="1294">
      <c r="A1294" s="9">
        <v>44757.833333333336</v>
      </c>
      <c r="B1294" s="10">
        <v>276.59</v>
      </c>
      <c r="C1294" s="10">
        <v>261.28492</v>
      </c>
      <c r="D1294" s="10">
        <v>0.058576208684374</v>
      </c>
      <c r="E1294" s="7">
        <f t="shared" si="1"/>
        <v>0.03729730631</v>
      </c>
      <c r="F1294" s="7"/>
    </row>
    <row r="1295">
      <c r="A1295" s="9">
        <v>44757.875</v>
      </c>
      <c r="B1295" s="10">
        <v>274.42</v>
      </c>
      <c r="C1295" s="10">
        <v>261.30441</v>
      </c>
      <c r="D1295" s="10">
        <v>0.0501927617677788</v>
      </c>
      <c r="E1295" s="7">
        <f t="shared" si="1"/>
        <v>0.03908103548</v>
      </c>
      <c r="F1295" s="7"/>
    </row>
    <row r="1296">
      <c r="A1296" s="9">
        <v>44757.916666666664</v>
      </c>
      <c r="B1296" s="10">
        <v>271.48</v>
      </c>
      <c r="C1296" s="10">
        <v>261.24653</v>
      </c>
      <c r="D1296" s="10">
        <v>0.039171697323597</v>
      </c>
      <c r="E1296" s="7">
        <f t="shared" si="1"/>
        <v>0.04037913804</v>
      </c>
      <c r="F1296" s="7"/>
    </row>
    <row r="1297">
      <c r="A1297" s="9">
        <v>44757.958333333336</v>
      </c>
      <c r="B1297" s="10">
        <v>273.73</v>
      </c>
      <c r="C1297" s="10">
        <v>260.85717</v>
      </c>
      <c r="D1297" s="10">
        <v>0.0493481931127291</v>
      </c>
      <c r="E1297" s="7">
        <f t="shared" si="1"/>
        <v>0.04179262712</v>
      </c>
      <c r="F1297" s="7"/>
    </row>
    <row r="1298">
      <c r="A1298" s="9">
        <v>44758.0</v>
      </c>
      <c r="B1298" s="10">
        <v>278.06</v>
      </c>
      <c r="C1298" s="10">
        <v>257.3441</v>
      </c>
      <c r="D1298" s="10">
        <v>0.0804988340513731</v>
      </c>
      <c r="E1298" s="7">
        <f t="shared" si="1"/>
        <v>0.04282958675</v>
      </c>
      <c r="F1298" s="7"/>
    </row>
    <row r="1299">
      <c r="A1299" s="9">
        <v>44758.041666666664</v>
      </c>
      <c r="B1299" s="10">
        <v>282.46</v>
      </c>
      <c r="C1299" s="10">
        <v>252.55792</v>
      </c>
      <c r="D1299" s="10">
        <v>0.118396920595481</v>
      </c>
      <c r="E1299" s="7">
        <f t="shared" si="1"/>
        <v>0.04375836749</v>
      </c>
      <c r="F1299" s="7"/>
    </row>
    <row r="1300">
      <c r="A1300" s="9">
        <v>44758.083333333336</v>
      </c>
      <c r="B1300" s="10">
        <v>281.74</v>
      </c>
      <c r="C1300" s="10">
        <v>247.24654</v>
      </c>
      <c r="D1300" s="10">
        <v>0.139510385059382</v>
      </c>
      <c r="E1300" s="7">
        <f t="shared" si="1"/>
        <v>0.04480474686</v>
      </c>
      <c r="F1300" s="7"/>
    </row>
    <row r="1301">
      <c r="A1301" s="9">
        <v>44758.125</v>
      </c>
      <c r="B1301" s="10">
        <v>272.24</v>
      </c>
      <c r="C1301" s="10">
        <v>240.20397</v>
      </c>
      <c r="D1301" s="10">
        <v>0.133370110410748</v>
      </c>
      <c r="E1301" s="7">
        <f t="shared" si="1"/>
        <v>0.04612888566</v>
      </c>
      <c r="F1301" s="7"/>
    </row>
    <row r="1302">
      <c r="A1302" s="9">
        <v>44758.166666666664</v>
      </c>
      <c r="B1302" s="10">
        <v>255.35</v>
      </c>
      <c r="C1302" s="10">
        <v>235.6237</v>
      </c>
      <c r="D1302" s="10">
        <v>0.0837195069935663</v>
      </c>
      <c r="E1302" s="7">
        <f t="shared" si="1"/>
        <v>0.04584887652</v>
      </c>
      <c r="F1302" s="7"/>
    </row>
    <row r="1303">
      <c r="A1303" s="9">
        <v>44758.208333333336</v>
      </c>
      <c r="B1303" s="10">
        <v>251.94</v>
      </c>
      <c r="C1303" s="10">
        <v>235.10503</v>
      </c>
      <c r="D1303" s="10">
        <v>0.0716061668268007</v>
      </c>
      <c r="E1303" s="7">
        <f t="shared" si="1"/>
        <v>0.04643853724</v>
      </c>
      <c r="F1303" s="7"/>
    </row>
    <row r="1304">
      <c r="A1304" s="9">
        <v>44758.25</v>
      </c>
      <c r="B1304" s="10">
        <v>253.27</v>
      </c>
      <c r="C1304" s="10">
        <v>236.09572</v>
      </c>
      <c r="D1304" s="10">
        <v>0.0727428688669155</v>
      </c>
      <c r="E1304" s="7">
        <f t="shared" si="1"/>
        <v>0.04791298723</v>
      </c>
      <c r="F1304" s="7"/>
    </row>
    <row r="1305">
      <c r="A1305" s="9">
        <v>44758.291666666664</v>
      </c>
      <c r="B1305" s="10">
        <v>252.92</v>
      </c>
      <c r="C1305" s="10">
        <v>239.08819</v>
      </c>
      <c r="D1305" s="10">
        <v>0.0578523347389094</v>
      </c>
      <c r="E1305" s="7">
        <f t="shared" si="1"/>
        <v>0.04949330906</v>
      </c>
      <c r="F1305" s="7"/>
    </row>
    <row r="1306">
      <c r="A1306" s="9">
        <v>44758.333333333336</v>
      </c>
      <c r="B1306" s="10">
        <v>248.14</v>
      </c>
      <c r="C1306" s="10">
        <v>243.13712</v>
      </c>
      <c r="D1306" s="10">
        <v>0.0205763727068905</v>
      </c>
      <c r="E1306" s="7">
        <f t="shared" si="1"/>
        <v>0.05020645458</v>
      </c>
      <c r="F1306" s="7"/>
    </row>
    <row r="1307">
      <c r="A1307" s="9">
        <v>44758.375</v>
      </c>
      <c r="B1307" s="10">
        <v>244.95</v>
      </c>
      <c r="C1307" s="10">
        <v>247.85086</v>
      </c>
      <c r="D1307" s="10">
        <v>0.0117040546076782</v>
      </c>
      <c r="E1307" s="7">
        <f t="shared" si="1"/>
        <v>0.04985517941</v>
      </c>
      <c r="F1307" s="7"/>
    </row>
    <row r="1308">
      <c r="A1308" s="9">
        <v>44758.416666666664</v>
      </c>
      <c r="B1308" s="10">
        <v>245.47</v>
      </c>
      <c r="C1308" s="10">
        <v>252.55112</v>
      </c>
      <c r="D1308" s="10">
        <v>0.0280383630846697</v>
      </c>
      <c r="E1308" s="7">
        <f t="shared" si="1"/>
        <v>0.05021211648</v>
      </c>
      <c r="F1308" s="7"/>
    </row>
    <row r="1309">
      <c r="A1309" s="9">
        <v>44758.458333333336</v>
      </c>
      <c r="B1309" s="10">
        <v>244.31</v>
      </c>
      <c r="C1309" s="10">
        <v>257.25317</v>
      </c>
      <c r="D1309" s="10">
        <v>0.0503129660170951</v>
      </c>
      <c r="E1309" s="7">
        <f t="shared" si="1"/>
        <v>0.05193836047</v>
      </c>
      <c r="F1309" s="7"/>
    </row>
    <row r="1310">
      <c r="A1310" s="9">
        <v>44758.5</v>
      </c>
      <c r="B1310" s="10">
        <v>251.6</v>
      </c>
      <c r="C1310" s="10">
        <v>259.5415</v>
      </c>
      <c r="D1310" s="10">
        <v>0.0305981894995597</v>
      </c>
      <c r="E1310" s="7">
        <f t="shared" si="1"/>
        <v>0.05297645583</v>
      </c>
      <c r="F1310" s="7"/>
    </row>
    <row r="1311">
      <c r="A1311" s="9">
        <v>44758.541666666664</v>
      </c>
      <c r="B1311" s="10">
        <v>258.75</v>
      </c>
      <c r="C1311" s="10">
        <v>261.22657</v>
      </c>
      <c r="D1311" s="10">
        <v>0.00948054403501137</v>
      </c>
      <c r="E1311" s="7">
        <f t="shared" si="1"/>
        <v>0.05289398874</v>
      </c>
      <c r="F1311" s="7"/>
    </row>
    <row r="1312">
      <c r="A1312" s="9">
        <v>44758.583333333336</v>
      </c>
      <c r="B1312" s="10">
        <v>258.77</v>
      </c>
      <c r="C1312" s="10">
        <v>262.16362</v>
      </c>
      <c r="D1312" s="10">
        <v>0.0129446640994658</v>
      </c>
      <c r="E1312" s="7">
        <f t="shared" si="1"/>
        <v>0.05318910644</v>
      </c>
      <c r="F1312" s="7"/>
    </row>
    <row r="1313">
      <c r="A1313" s="9">
        <v>44758.625</v>
      </c>
      <c r="B1313" s="10">
        <v>261.72</v>
      </c>
      <c r="C1313" s="10">
        <v>261.61183</v>
      </c>
      <c r="D1313" s="10">
        <v>4.13475185736171E-4</v>
      </c>
      <c r="E1313" s="7">
        <f t="shared" si="1"/>
        <v>0.05308174936</v>
      </c>
      <c r="F1313" s="7"/>
    </row>
    <row r="1314">
      <c r="A1314" s="9">
        <v>44758.666666666664</v>
      </c>
      <c r="B1314" s="10">
        <v>264.15</v>
      </c>
      <c r="C1314" s="10">
        <v>259.7919</v>
      </c>
      <c r="D1314" s="10">
        <v>0.0167753498088276</v>
      </c>
      <c r="E1314" s="7">
        <f t="shared" si="1"/>
        <v>0.05305731206</v>
      </c>
      <c r="F1314" s="7"/>
    </row>
    <row r="1315">
      <c r="A1315" s="9">
        <v>44758.708333333336</v>
      </c>
      <c r="B1315" s="10">
        <v>264.82</v>
      </c>
      <c r="C1315" s="10">
        <v>258.32052</v>
      </c>
      <c r="D1315" s="10">
        <v>0.0251605253814137</v>
      </c>
      <c r="E1315" s="7">
        <f t="shared" si="1"/>
        <v>0.05277541862</v>
      </c>
      <c r="F1315" s="7"/>
    </row>
    <row r="1316">
      <c r="A1316" s="9">
        <v>44758.75</v>
      </c>
      <c r="B1316" s="10">
        <v>264.64</v>
      </c>
      <c r="C1316" s="10">
        <v>257.31124</v>
      </c>
      <c r="D1316" s="10">
        <v>0.0284820826326902</v>
      </c>
      <c r="E1316" s="7">
        <f t="shared" si="1"/>
        <v>0.05189163916</v>
      </c>
      <c r="F1316" s="7"/>
    </row>
    <row r="1317">
      <c r="A1317" s="9">
        <v>44758.791666666664</v>
      </c>
      <c r="B1317" s="10">
        <v>266.93</v>
      </c>
      <c r="C1317" s="10">
        <v>257.95236</v>
      </c>
      <c r="D1317" s="10">
        <v>0.0348034807667586</v>
      </c>
      <c r="E1317" s="7">
        <f t="shared" si="1"/>
        <v>0.05101150234</v>
      </c>
      <c r="F1317" s="7"/>
    </row>
    <row r="1318">
      <c r="A1318" s="9">
        <v>44758.833333333336</v>
      </c>
      <c r="B1318" s="10">
        <v>271.69</v>
      </c>
      <c r="C1318" s="10">
        <v>258.76427</v>
      </c>
      <c r="D1318" s="10">
        <v>0.0499517572499479</v>
      </c>
      <c r="E1318" s="7">
        <f t="shared" si="1"/>
        <v>0.0506521502</v>
      </c>
      <c r="F1318" s="7"/>
    </row>
    <row r="1319">
      <c r="A1319" s="9">
        <v>44758.875</v>
      </c>
      <c r="B1319" s="10">
        <v>271.61</v>
      </c>
      <c r="C1319" s="10">
        <v>259.32732</v>
      </c>
      <c r="D1319" s="10">
        <v>0.0473636175316971</v>
      </c>
      <c r="E1319" s="7">
        <f t="shared" si="1"/>
        <v>0.05053426919</v>
      </c>
      <c r="F1319" s="7"/>
    </row>
    <row r="1320">
      <c r="A1320" s="9">
        <v>44758.916666666664</v>
      </c>
      <c r="B1320" s="10">
        <v>261.12</v>
      </c>
      <c r="C1320" s="10">
        <v>259.58484</v>
      </c>
      <c r="D1320" s="10">
        <v>0.00591390467948751</v>
      </c>
      <c r="E1320" s="7">
        <f t="shared" si="1"/>
        <v>0.04914852783</v>
      </c>
      <c r="F1320" s="7"/>
    </row>
    <row r="1321">
      <c r="A1321" s="9">
        <v>44758.958333333336</v>
      </c>
      <c r="B1321" s="10">
        <v>269.28</v>
      </c>
      <c r="C1321" s="10">
        <v>258.76854</v>
      </c>
      <c r="D1321" s="10">
        <v>0.040621089410637</v>
      </c>
      <c r="E1321" s="7">
        <f t="shared" si="1"/>
        <v>0.04878489851</v>
      </c>
      <c r="F1321" s="7"/>
    </row>
    <row r="1322">
      <c r="A1322" s="9">
        <v>44759.0</v>
      </c>
      <c r="B1322" s="10">
        <v>274.15</v>
      </c>
      <c r="C1322" s="10">
        <v>249.41153</v>
      </c>
      <c r="D1322" s="10">
        <v>0.0991873551314968</v>
      </c>
      <c r="E1322" s="7">
        <f t="shared" si="1"/>
        <v>0.04956358689</v>
      </c>
      <c r="F1322" s="7"/>
    </row>
    <row r="1323">
      <c r="A1323" s="9">
        <v>44759.041666666664</v>
      </c>
      <c r="B1323" s="10">
        <v>275.34</v>
      </c>
      <c r="C1323" s="10">
        <v>245.07513</v>
      </c>
      <c r="D1323" s="10">
        <v>0.123492212367693</v>
      </c>
      <c r="E1323" s="7">
        <f t="shared" si="1"/>
        <v>0.04977589071</v>
      </c>
      <c r="F1323" s="7"/>
    </row>
    <row r="1324">
      <c r="A1324" s="9">
        <v>44759.083333333336</v>
      </c>
      <c r="B1324" s="10">
        <v>279.09</v>
      </c>
      <c r="C1324" s="10">
        <v>240.00759</v>
      </c>
      <c r="D1324" s="10">
        <v>0.162838225241126</v>
      </c>
      <c r="E1324" s="7">
        <f t="shared" si="1"/>
        <v>0.05074788405</v>
      </c>
      <c r="F1324" s="7"/>
    </row>
    <row r="1325">
      <c r="A1325" s="9">
        <v>44759.125</v>
      </c>
      <c r="B1325" s="10">
        <v>271.21</v>
      </c>
      <c r="C1325" s="10">
        <v>233.58855</v>
      </c>
      <c r="D1325" s="10">
        <v>0.161058622094276</v>
      </c>
      <c r="E1325" s="7">
        <f t="shared" si="1"/>
        <v>0.05190157204</v>
      </c>
      <c r="F1325" s="7"/>
    </row>
    <row r="1326">
      <c r="A1326" s="9">
        <v>44759.166666666664</v>
      </c>
      <c r="B1326" s="10">
        <v>261.59</v>
      </c>
      <c r="C1326" s="10">
        <v>229.38966</v>
      </c>
      <c r="D1326" s="10">
        <v>0.14037398198332</v>
      </c>
      <c r="E1326" s="7">
        <f t="shared" si="1"/>
        <v>0.05426217516</v>
      </c>
      <c r="F1326" s="7"/>
    </row>
    <row r="1327">
      <c r="A1327" s="9">
        <v>44759.208333333336</v>
      </c>
      <c r="B1327" s="10">
        <v>253.3</v>
      </c>
      <c r="C1327" s="10">
        <v>229.17218</v>
      </c>
      <c r="D1327" s="10">
        <v>0.105282499821749</v>
      </c>
      <c r="E1327" s="7">
        <f t="shared" si="1"/>
        <v>0.05566535571</v>
      </c>
      <c r="F1327" s="7"/>
    </row>
    <row r="1328">
      <c r="A1328" s="9">
        <v>44759.25</v>
      </c>
      <c r="B1328" s="10">
        <v>245.11</v>
      </c>
      <c r="C1328" s="10">
        <v>230.60734</v>
      </c>
      <c r="D1328" s="10">
        <v>0.0628889782953136</v>
      </c>
      <c r="E1328" s="7">
        <f t="shared" si="1"/>
        <v>0.05525477693</v>
      </c>
      <c r="F1328" s="7"/>
    </row>
    <row r="1329">
      <c r="A1329" s="9">
        <v>44759.291666666664</v>
      </c>
      <c r="B1329" s="10">
        <v>243.51</v>
      </c>
      <c r="C1329" s="10">
        <v>233.83389</v>
      </c>
      <c r="D1329" s="10">
        <v>0.0413802721239423</v>
      </c>
      <c r="E1329" s="7">
        <f t="shared" si="1"/>
        <v>0.05456844099</v>
      </c>
      <c r="F1329" s="7"/>
    </row>
    <row r="1330">
      <c r="A1330" s="9">
        <v>44759.333333333336</v>
      </c>
      <c r="B1330" s="10">
        <v>240.5</v>
      </c>
      <c r="C1330" s="10">
        <v>237.6792</v>
      </c>
      <c r="D1330" s="10">
        <v>0.0118680978394406</v>
      </c>
      <c r="E1330" s="7">
        <f t="shared" si="1"/>
        <v>0.0542055962</v>
      </c>
      <c r="F1330" s="7"/>
    </row>
    <row r="1331">
      <c r="A1331" s="9">
        <v>44759.375</v>
      </c>
      <c r="B1331" s="10">
        <v>239.97</v>
      </c>
      <c r="C1331" s="10">
        <v>241.81756</v>
      </c>
      <c r="D1331" s="10">
        <v>0.00764030536078516</v>
      </c>
      <c r="E1331" s="7">
        <f t="shared" si="1"/>
        <v>0.05403627332</v>
      </c>
      <c r="F1331" s="7"/>
    </row>
    <row r="1332">
      <c r="A1332" s="9">
        <v>44759.416666666664</v>
      </c>
      <c r="B1332" s="10">
        <v>239.23</v>
      </c>
      <c r="C1332" s="10">
        <v>245.51718</v>
      </c>
      <c r="D1332" s="10">
        <v>0.0256079024693913</v>
      </c>
      <c r="E1332" s="7">
        <f t="shared" si="1"/>
        <v>0.05393500413</v>
      </c>
      <c r="F1332" s="7"/>
    </row>
    <row r="1333">
      <c r="A1333" s="9">
        <v>44759.458333333336</v>
      </c>
      <c r="B1333" s="10">
        <v>236.22</v>
      </c>
      <c r="C1333" s="10">
        <v>249.05105</v>
      </c>
      <c r="D1333" s="10">
        <v>0.0515197587000737</v>
      </c>
      <c r="E1333" s="7">
        <f t="shared" si="1"/>
        <v>0.05398528715</v>
      </c>
      <c r="F1333" s="7"/>
    </row>
    <row r="1334">
      <c r="A1334" s="9">
        <v>44759.5</v>
      </c>
      <c r="B1334" s="10">
        <v>247.83</v>
      </c>
      <c r="C1334" s="10">
        <v>250.63686</v>
      </c>
      <c r="D1334" s="10">
        <v>0.0111989114450284</v>
      </c>
      <c r="E1334" s="7">
        <f t="shared" si="1"/>
        <v>0.0531769839</v>
      </c>
      <c r="F1334" s="7"/>
    </row>
    <row r="1335">
      <c r="A1335" s="9">
        <v>44759.541666666664</v>
      </c>
      <c r="B1335" s="10">
        <v>252.14</v>
      </c>
      <c r="C1335" s="10">
        <v>251.98644</v>
      </c>
      <c r="D1335" s="10">
        <v>6.09397870774311E-4</v>
      </c>
      <c r="E1335" s="7">
        <f t="shared" si="1"/>
        <v>0.05280735281</v>
      </c>
      <c r="F1335" s="7"/>
    </row>
    <row r="1336">
      <c r="A1336" s="9">
        <v>44759.583333333336</v>
      </c>
      <c r="B1336" s="10">
        <v>254.9</v>
      </c>
      <c r="C1336" s="10">
        <v>252.58437</v>
      </c>
      <c r="D1336" s="10">
        <v>0.00916774858238456</v>
      </c>
      <c r="E1336" s="7">
        <f t="shared" si="1"/>
        <v>0.05264998133</v>
      </c>
      <c r="F1336" s="7"/>
    </row>
    <row r="1337">
      <c r="A1337" s="9">
        <v>44759.625</v>
      </c>
      <c r="B1337" s="10">
        <v>258.63</v>
      </c>
      <c r="C1337" s="10">
        <v>252.15874</v>
      </c>
      <c r="D1337" s="10">
        <v>0.0256634372459189</v>
      </c>
      <c r="E1337" s="7">
        <f t="shared" si="1"/>
        <v>0.05370206308</v>
      </c>
      <c r="F1337" s="7"/>
    </row>
    <row r="1338">
      <c r="A1338" s="9">
        <v>44759.666666666664</v>
      </c>
      <c r="B1338" s="10">
        <v>266.02</v>
      </c>
      <c r="C1338" s="10">
        <v>250.96717</v>
      </c>
      <c r="D1338" s="10">
        <v>0.0599792793615195</v>
      </c>
      <c r="E1338" s="7">
        <f t="shared" si="1"/>
        <v>0.05550222682</v>
      </c>
      <c r="F1338" s="7"/>
    </row>
    <row r="1339">
      <c r="A1339" s="9">
        <v>44759.708333333336</v>
      </c>
      <c r="B1339" s="10">
        <v>275.08</v>
      </c>
      <c r="C1339" s="10">
        <v>250.10851</v>
      </c>
      <c r="D1339" s="10">
        <v>0.0998426243073456</v>
      </c>
      <c r="E1339" s="7">
        <f t="shared" si="1"/>
        <v>0.05861398094</v>
      </c>
      <c r="F1339" s="7"/>
    </row>
    <row r="1340">
      <c r="A1340" s="9">
        <v>44759.75</v>
      </c>
      <c r="B1340" s="10">
        <v>276.43</v>
      </c>
      <c r="C1340" s="10">
        <v>249.53797</v>
      </c>
      <c r="D1340" s="10">
        <v>0.107767286878225</v>
      </c>
      <c r="E1340" s="7">
        <f t="shared" si="1"/>
        <v>0.06191753111</v>
      </c>
      <c r="F1340" s="7"/>
    </row>
    <row r="1341">
      <c r="A1341" s="9">
        <v>44759.791666666664</v>
      </c>
      <c r="B1341" s="10">
        <v>279.04</v>
      </c>
      <c r="C1341" s="10">
        <v>250.25051</v>
      </c>
      <c r="D1341" s="10">
        <v>0.115042682630297</v>
      </c>
      <c r="E1341" s="7">
        <f t="shared" si="1"/>
        <v>0.06526083119</v>
      </c>
      <c r="F1341" s="7"/>
    </row>
    <row r="1342">
      <c r="A1342" s="9">
        <v>44759.833333333336</v>
      </c>
      <c r="B1342" s="10">
        <v>282.39</v>
      </c>
      <c r="C1342" s="10">
        <v>251.01169</v>
      </c>
      <c r="D1342" s="10">
        <v>0.125007365194824</v>
      </c>
      <c r="E1342" s="7">
        <f t="shared" si="1"/>
        <v>0.06838814819</v>
      </c>
      <c r="F1342" s="7"/>
    </row>
    <row r="1343">
      <c r="A1343" s="9">
        <v>44759.875</v>
      </c>
      <c r="B1343" s="10">
        <v>277.5</v>
      </c>
      <c r="C1343" s="10">
        <v>251.40886</v>
      </c>
      <c r="D1343" s="10">
        <v>0.103779715639297</v>
      </c>
      <c r="E1343" s="7">
        <f t="shared" si="1"/>
        <v>0.07073881894</v>
      </c>
      <c r="F1343" s="7"/>
    </row>
    <row r="1344">
      <c r="A1344" s="9">
        <v>44759.916666666664</v>
      </c>
      <c r="B1344" s="10">
        <v>274.05</v>
      </c>
      <c r="C1344" s="10">
        <v>251.27202</v>
      </c>
      <c r="D1344" s="10">
        <v>0.0906506820775349</v>
      </c>
      <c r="E1344" s="7">
        <f t="shared" si="1"/>
        <v>0.074269518</v>
      </c>
      <c r="F1344" s="7"/>
    </row>
    <row r="1345">
      <c r="A1345" s="9">
        <v>44759.958333333336</v>
      </c>
      <c r="B1345" s="10">
        <v>275.66</v>
      </c>
      <c r="C1345" s="10">
        <v>250.40381</v>
      </c>
      <c r="D1345" s="10">
        <v>0.100861843915234</v>
      </c>
      <c r="E1345" s="7">
        <f t="shared" si="1"/>
        <v>0.07677954944</v>
      </c>
      <c r="F1345" s="7"/>
    </row>
    <row r="1346">
      <c r="A1346" s="9">
        <v>44757.0</v>
      </c>
      <c r="B1346" s="10">
        <v>276.12</v>
      </c>
      <c r="C1346" s="10">
        <v>266.49233</v>
      </c>
      <c r="D1346" s="10">
        <v>0.0361273812270695</v>
      </c>
      <c r="E1346" s="7">
        <f t="shared" si="1"/>
        <v>0.07415205053</v>
      </c>
      <c r="F1346" s="7"/>
    </row>
    <row r="1347">
      <c r="A1347" s="9">
        <v>44757.041666666664</v>
      </c>
      <c r="B1347" s="10">
        <v>283.14</v>
      </c>
      <c r="C1347" s="10">
        <v>263.9229</v>
      </c>
      <c r="D1347" s="10">
        <v>0.0728133102508344</v>
      </c>
      <c r="E1347" s="7">
        <f t="shared" si="1"/>
        <v>0.07204042961</v>
      </c>
      <c r="F1347" s="7"/>
    </row>
    <row r="1348">
      <c r="A1348" s="9">
        <v>44757.083333333336</v>
      </c>
      <c r="B1348" s="10">
        <v>283.83</v>
      </c>
      <c r="C1348" s="10">
        <v>260.68914</v>
      </c>
      <c r="D1348" s="10">
        <v>0.0887680246288739</v>
      </c>
      <c r="E1348" s="7">
        <f t="shared" si="1"/>
        <v>0.06895417125</v>
      </c>
      <c r="F1348" s="7"/>
    </row>
    <row r="1349">
      <c r="A1349" s="9">
        <v>44757.125</v>
      </c>
      <c r="B1349" s="10">
        <v>274.24</v>
      </c>
      <c r="C1349" s="10">
        <v>254.97557</v>
      </c>
      <c r="D1349" s="10">
        <v>0.075554022685389</v>
      </c>
      <c r="E1349" s="7">
        <f t="shared" si="1"/>
        <v>0.06539147961</v>
      </c>
      <c r="F1349" s="7"/>
    </row>
    <row r="1350">
      <c r="A1350" s="9">
        <v>44757.166666666664</v>
      </c>
      <c r="B1350" s="10">
        <v>267.34</v>
      </c>
      <c r="C1350" s="10">
        <v>250.9533</v>
      </c>
      <c r="D1350" s="10">
        <v>0.0652978064046177</v>
      </c>
      <c r="E1350" s="7">
        <f t="shared" si="1"/>
        <v>0.06226330562</v>
      </c>
      <c r="F1350" s="7"/>
    </row>
    <row r="1351">
      <c r="A1351" s="9">
        <v>44757.208333333336</v>
      </c>
      <c r="B1351" s="10">
        <v>258.85</v>
      </c>
      <c r="C1351" s="10">
        <v>249.95491</v>
      </c>
      <c r="D1351" s="10">
        <v>0.0355867784313579</v>
      </c>
      <c r="E1351" s="7">
        <f t="shared" si="1"/>
        <v>0.05935931723</v>
      </c>
      <c r="F1351" s="7"/>
    </row>
    <row r="1352">
      <c r="A1352" s="9">
        <v>44757.25</v>
      </c>
      <c r="B1352" s="10">
        <v>254.48</v>
      </c>
      <c r="C1352" s="10">
        <v>249.56838</v>
      </c>
      <c r="D1352" s="10">
        <v>0.0196804579169845</v>
      </c>
      <c r="E1352" s="7">
        <f t="shared" si="1"/>
        <v>0.05755896222</v>
      </c>
      <c r="F1352" s="7"/>
    </row>
    <row r="1353">
      <c r="A1353" s="9">
        <v>44757.291666666664</v>
      </c>
      <c r="B1353" s="10">
        <v>252.29</v>
      </c>
      <c r="C1353" s="10">
        <v>250.5294</v>
      </c>
      <c r="D1353" s="10">
        <v>0.00702751852676764</v>
      </c>
      <c r="E1353" s="7">
        <f t="shared" si="1"/>
        <v>0.05612759748</v>
      </c>
      <c r="F1353" s="7"/>
    </row>
    <row r="1354">
      <c r="A1354" s="9">
        <v>44757.333333333336</v>
      </c>
      <c r="B1354" s="10">
        <v>251.39</v>
      </c>
      <c r="C1354" s="10">
        <v>252.86603</v>
      </c>
      <c r="D1354" s="10">
        <v>0.00583720162016229</v>
      </c>
      <c r="E1354" s="7">
        <f t="shared" si="1"/>
        <v>0.05587631014</v>
      </c>
      <c r="F1354" s="7"/>
    </row>
    <row r="1355">
      <c r="A1355" s="9">
        <v>44757.375</v>
      </c>
      <c r="B1355" s="10">
        <v>249.31</v>
      </c>
      <c r="C1355" s="10">
        <v>256.19834</v>
      </c>
      <c r="D1355" s="10">
        <v>0.0268867471975032</v>
      </c>
      <c r="E1355" s="7">
        <f t="shared" si="1"/>
        <v>0.05667824522</v>
      </c>
      <c r="F1355" s="7"/>
    </row>
    <row r="1356">
      <c r="A1356" s="9">
        <v>44757.416666666664</v>
      </c>
      <c r="B1356" s="10">
        <v>253.6</v>
      </c>
      <c r="C1356" s="10">
        <v>260.25842</v>
      </c>
      <c r="D1356" s="10">
        <v>0.0255838792842898</v>
      </c>
      <c r="E1356" s="7">
        <f t="shared" si="1"/>
        <v>0.05667724425</v>
      </c>
      <c r="F1356" s="7"/>
    </row>
    <row r="1357">
      <c r="A1357" s="9">
        <v>44757.458333333336</v>
      </c>
      <c r="B1357" s="10">
        <v>260.51</v>
      </c>
      <c r="C1357" s="10">
        <v>264.53519</v>
      </c>
      <c r="D1357" s="10">
        <v>0.0152160852399259</v>
      </c>
      <c r="E1357" s="7">
        <f t="shared" si="1"/>
        <v>0.05516459119</v>
      </c>
      <c r="F1357" s="7"/>
    </row>
    <row r="1358">
      <c r="A1358" s="9">
        <v>44757.5</v>
      </c>
      <c r="B1358" s="10">
        <v>263.11</v>
      </c>
      <c r="C1358" s="10">
        <v>266.46361</v>
      </c>
      <c r="D1358" s="10">
        <v>0.0125856209784142</v>
      </c>
      <c r="E1358" s="7">
        <f t="shared" si="1"/>
        <v>0.05522237075</v>
      </c>
      <c r="F1358" s="7"/>
    </row>
    <row r="1359">
      <c r="A1359" s="9">
        <v>44757.541666666664</v>
      </c>
      <c r="B1359" s="10">
        <v>262.79</v>
      </c>
      <c r="C1359" s="10">
        <v>267.88255</v>
      </c>
      <c r="D1359" s="10">
        <v>0.0190103834684265</v>
      </c>
      <c r="E1359" s="7">
        <f t="shared" si="1"/>
        <v>0.05598907849</v>
      </c>
      <c r="F1359" s="7"/>
    </row>
    <row r="1360">
      <c r="A1360" s="9">
        <v>44757.583333333336</v>
      </c>
      <c r="B1360" s="10">
        <v>264.68</v>
      </c>
      <c r="C1360" s="10">
        <v>268.33713</v>
      </c>
      <c r="D1360" s="10">
        <v>0.0136288630649064</v>
      </c>
      <c r="E1360" s="7">
        <f t="shared" si="1"/>
        <v>0.05617495826</v>
      </c>
      <c r="F1360" s="7"/>
    </row>
    <row r="1361">
      <c r="A1361" s="9">
        <v>44757.625</v>
      </c>
      <c r="B1361" s="10">
        <v>266.05</v>
      </c>
      <c r="C1361" s="10">
        <v>267.37274</v>
      </c>
      <c r="D1361" s="10">
        <v>0.00494717599109022</v>
      </c>
      <c r="E1361" s="7">
        <f t="shared" si="1"/>
        <v>0.05531178071</v>
      </c>
      <c r="F1361" s="7"/>
    </row>
    <row r="1362">
      <c r="A1362" s="9">
        <v>44757.666666666664</v>
      </c>
      <c r="B1362" s="10">
        <v>267.56</v>
      </c>
      <c r="C1362" s="10">
        <v>265.01004</v>
      </c>
      <c r="D1362" s="10">
        <v>0.00962212601454646</v>
      </c>
      <c r="E1362" s="7">
        <f t="shared" si="1"/>
        <v>0.05321356598</v>
      </c>
      <c r="F1362" s="7"/>
    </row>
    <row r="1363">
      <c r="A1363" s="9">
        <v>44757.708333333336</v>
      </c>
      <c r="B1363" s="10">
        <v>269.57</v>
      </c>
      <c r="C1363" s="10">
        <v>263.21731</v>
      </c>
      <c r="D1363" s="10">
        <v>0.0241347728992443</v>
      </c>
      <c r="E1363" s="7">
        <f t="shared" si="1"/>
        <v>0.05005907217</v>
      </c>
      <c r="F1363" s="7"/>
    </row>
    <row r="1364">
      <c r="A1364" s="9">
        <v>44757.75</v>
      </c>
      <c r="B1364" s="10">
        <v>273.01</v>
      </c>
      <c r="C1364" s="10">
        <v>262.14878</v>
      </c>
      <c r="D1364" s="10">
        <v>0.041431510762705</v>
      </c>
      <c r="E1364" s="7">
        <f t="shared" si="1"/>
        <v>0.0472950815</v>
      </c>
      <c r="F1364" s="7"/>
    </row>
    <row r="1365">
      <c r="A1365" s="9">
        <v>44757.791666666664</v>
      </c>
      <c r="B1365" s="10">
        <v>275.33</v>
      </c>
      <c r="C1365" s="10">
        <v>262.90049</v>
      </c>
      <c r="D1365" s="10">
        <v>0.0472783827827783</v>
      </c>
      <c r="E1365" s="7">
        <f t="shared" si="1"/>
        <v>0.04447156901</v>
      </c>
      <c r="F1365" s="7"/>
    </row>
    <row r="1366">
      <c r="A1366" s="9">
        <v>44757.833333333336</v>
      </c>
      <c r="B1366" s="10">
        <v>276.59</v>
      </c>
      <c r="C1366" s="10">
        <v>263.43933</v>
      </c>
      <c r="D1366" s="10">
        <v>0.0499191597549234</v>
      </c>
      <c r="E1366" s="7">
        <f t="shared" si="1"/>
        <v>0.04134289378</v>
      </c>
      <c r="F1366" s="7"/>
    </row>
    <row r="1367">
      <c r="A1367" s="9">
        <v>44757.875</v>
      </c>
      <c r="B1367" s="10">
        <v>274.42</v>
      </c>
      <c r="C1367" s="10">
        <v>263.34456</v>
      </c>
      <c r="D1367" s="10">
        <v>0.0420568399058633</v>
      </c>
      <c r="E1367" s="7">
        <f t="shared" si="1"/>
        <v>0.03877110729</v>
      </c>
      <c r="F1367" s="7"/>
    </row>
    <row r="1368">
      <c r="A1368" s="9">
        <v>44757.916666666664</v>
      </c>
      <c r="B1368" s="10">
        <v>271.48</v>
      </c>
      <c r="C1368" s="10">
        <v>263.40514</v>
      </c>
      <c r="D1368" s="10">
        <v>0.0306556660207921</v>
      </c>
      <c r="E1368" s="7">
        <f t="shared" si="1"/>
        <v>0.03627131496</v>
      </c>
      <c r="F1368" s="7"/>
    </row>
    <row r="1369">
      <c r="A1369" s="9">
        <v>44757.958333333336</v>
      </c>
      <c r="B1369" s="10">
        <v>273.73</v>
      </c>
      <c r="C1369" s="10">
        <v>263.4636</v>
      </c>
      <c r="D1369" s="10">
        <v>0.0389670527541566</v>
      </c>
      <c r="E1369" s="7">
        <f t="shared" si="1"/>
        <v>0.03369236533</v>
      </c>
      <c r="F1369" s="7"/>
    </row>
    <row r="1370">
      <c r="A1370" s="9">
        <v>44758.0</v>
      </c>
      <c r="B1370" s="10">
        <v>278.06</v>
      </c>
      <c r="C1370" s="10">
        <v>259.31776</v>
      </c>
      <c r="D1370" s="10">
        <v>0.0722751885563101</v>
      </c>
      <c r="E1370" s="7">
        <f t="shared" si="1"/>
        <v>0.03519852396</v>
      </c>
      <c r="F1370" s="7"/>
    </row>
    <row r="1371">
      <c r="A1371" s="9">
        <v>44758.041666666664</v>
      </c>
      <c r="B1371" s="10">
        <v>282.46</v>
      </c>
      <c r="C1371" s="10">
        <v>254.70149</v>
      </c>
      <c r="D1371" s="10">
        <v>0.108984482187363</v>
      </c>
      <c r="E1371" s="7">
        <f t="shared" si="1"/>
        <v>0.03670565613</v>
      </c>
      <c r="F1371" s="7"/>
    </row>
    <row r="1372">
      <c r="A1372" s="9">
        <v>44758.083333333336</v>
      </c>
      <c r="B1372" s="10">
        <v>281.74</v>
      </c>
      <c r="C1372" s="10">
        <v>249.47858</v>
      </c>
      <c r="D1372" s="10">
        <v>0.129315390523707</v>
      </c>
      <c r="E1372" s="7">
        <f t="shared" si="1"/>
        <v>0.03839512971</v>
      </c>
      <c r="F1372" s="7"/>
    </row>
    <row r="1373">
      <c r="A1373" s="9">
        <v>44758.125</v>
      </c>
      <c r="B1373" s="10">
        <v>272.24</v>
      </c>
      <c r="C1373" s="10">
        <v>242.38348</v>
      </c>
      <c r="D1373" s="10">
        <v>0.123178856908895</v>
      </c>
      <c r="E1373" s="7">
        <f t="shared" si="1"/>
        <v>0.0403794978</v>
      </c>
      <c r="F1373" s="7"/>
    </row>
    <row r="1374">
      <c r="A1374" s="9">
        <v>44758.166666666664</v>
      </c>
      <c r="B1374" s="10">
        <v>255.35</v>
      </c>
      <c r="C1374" s="10">
        <v>237.76192</v>
      </c>
      <c r="D1374" s="10">
        <v>0.0739734941575168</v>
      </c>
      <c r="E1374" s="7">
        <f t="shared" si="1"/>
        <v>0.04074098479</v>
      </c>
      <c r="F1374" s="7"/>
    </row>
    <row r="1375">
      <c r="A1375" s="9">
        <v>44758.208333333336</v>
      </c>
      <c r="B1375" s="10">
        <v>251.94</v>
      </c>
      <c r="C1375" s="10">
        <v>237.15568</v>
      </c>
      <c r="D1375" s="10">
        <v>0.0623401471978238</v>
      </c>
      <c r="E1375" s="7">
        <f t="shared" si="1"/>
        <v>0.04185570849</v>
      </c>
      <c r="F1375" s="7"/>
    </row>
    <row r="1376">
      <c r="A1376" s="9">
        <v>44758.25</v>
      </c>
      <c r="B1376" s="10">
        <v>253.27</v>
      </c>
      <c r="C1376" s="10">
        <v>238.03655</v>
      </c>
      <c r="D1376" s="10">
        <v>0.0639962644392216</v>
      </c>
      <c r="E1376" s="7">
        <f t="shared" si="1"/>
        <v>0.04370220043</v>
      </c>
      <c r="F1376" s="7"/>
    </row>
    <row r="1377">
      <c r="A1377" s="9">
        <v>44758.291666666664</v>
      </c>
      <c r="B1377" s="10">
        <v>252.92</v>
      </c>
      <c r="C1377" s="10">
        <v>240.9037</v>
      </c>
      <c r="D1377" s="10">
        <v>0.0498800973168946</v>
      </c>
      <c r="E1377" s="7">
        <f t="shared" si="1"/>
        <v>0.04548772454</v>
      </c>
      <c r="F1377" s="7"/>
    </row>
    <row r="1378">
      <c r="A1378" s="9">
        <v>44758.333333333336</v>
      </c>
      <c r="B1378" s="10">
        <v>248.14</v>
      </c>
      <c r="C1378" s="10">
        <v>244.81831</v>
      </c>
      <c r="D1378" s="10">
        <v>0.0135679802707566</v>
      </c>
      <c r="E1378" s="7">
        <f t="shared" si="1"/>
        <v>0.04580984032</v>
      </c>
      <c r="F1378" s="7"/>
    </row>
    <row r="1379">
      <c r="A1379" s="9">
        <v>44758.375</v>
      </c>
      <c r="B1379" s="10">
        <v>244.95</v>
      </c>
      <c r="C1379" s="10">
        <v>249.33882</v>
      </c>
      <c r="D1379" s="10">
        <v>0.0176018319169073</v>
      </c>
      <c r="E1379" s="7">
        <f t="shared" si="1"/>
        <v>0.04542296885</v>
      </c>
      <c r="F1379" s="7"/>
    </row>
    <row r="1380">
      <c r="A1380" s="9">
        <v>44758.416666666664</v>
      </c>
      <c r="B1380" s="10">
        <v>245.47</v>
      </c>
      <c r="C1380" s="10">
        <v>253.96928</v>
      </c>
      <c r="D1380" s="10">
        <v>0.0334657797982496</v>
      </c>
      <c r="E1380" s="7">
        <f t="shared" si="1"/>
        <v>0.04575138137</v>
      </c>
      <c r="F1380" s="7"/>
    </row>
    <row r="1381">
      <c r="A1381" s="9">
        <v>44758.458333333336</v>
      </c>
      <c r="B1381" s="10">
        <v>244.31</v>
      </c>
      <c r="C1381" s="10">
        <v>258.57035</v>
      </c>
      <c r="D1381" s="10">
        <v>0.0551507549106075</v>
      </c>
      <c r="E1381" s="7">
        <f t="shared" si="1"/>
        <v>0.04741532594</v>
      </c>
      <c r="F1381" s="7"/>
    </row>
    <row r="1382">
      <c r="A1382" s="9">
        <v>44758.5</v>
      </c>
      <c r="B1382" s="10">
        <v>251.6</v>
      </c>
      <c r="C1382" s="10">
        <v>260.72929</v>
      </c>
      <c r="D1382" s="10">
        <v>0.0350144396895339</v>
      </c>
      <c r="E1382" s="7">
        <f t="shared" si="1"/>
        <v>0.04834986005</v>
      </c>
      <c r="F1382" s="7"/>
    </row>
    <row r="1383">
      <c r="A1383" s="9">
        <v>44758.541666666664</v>
      </c>
      <c r="B1383" s="10">
        <v>258.75</v>
      </c>
      <c r="C1383" s="10">
        <v>262.35233</v>
      </c>
      <c r="D1383" s="10">
        <v>0.013730886247513</v>
      </c>
      <c r="E1383" s="7">
        <f t="shared" si="1"/>
        <v>0.048129881</v>
      </c>
      <c r="F1383" s="7"/>
    </row>
    <row r="1384">
      <c r="A1384" s="9">
        <v>44758.583333333336</v>
      </c>
      <c r="B1384" s="10">
        <v>258.77</v>
      </c>
      <c r="C1384" s="10">
        <v>263.17727</v>
      </c>
      <c r="D1384" s="10">
        <v>0.0167463930300669</v>
      </c>
      <c r="E1384" s="7">
        <f t="shared" si="1"/>
        <v>0.04825977808</v>
      </c>
      <c r="F1384" s="7"/>
    </row>
    <row r="1385">
      <c r="A1385" s="9">
        <v>44758.625</v>
      </c>
      <c r="B1385" s="10">
        <v>261.72</v>
      </c>
      <c r="C1385" s="10">
        <v>262.54192</v>
      </c>
      <c r="D1385" s="10">
        <v>0.0031306238638004</v>
      </c>
      <c r="E1385" s="7">
        <f t="shared" si="1"/>
        <v>0.04818408841</v>
      </c>
      <c r="F1385" s="7"/>
    </row>
    <row r="1386">
      <c r="A1386" s="9">
        <v>44758.666666666664</v>
      </c>
      <c r="B1386" s="10">
        <v>264.15</v>
      </c>
      <c r="C1386" s="10">
        <v>260.62476</v>
      </c>
      <c r="D1386" s="10">
        <v>0.0135261131751257</v>
      </c>
      <c r="E1386" s="7">
        <f t="shared" si="1"/>
        <v>0.04834675454</v>
      </c>
      <c r="F1386" s="7"/>
    </row>
    <row r="1387">
      <c r="A1387" s="9">
        <v>44758.708333333336</v>
      </c>
      <c r="B1387" s="10">
        <v>264.82</v>
      </c>
      <c r="C1387" s="10">
        <v>259.16844</v>
      </c>
      <c r="D1387" s="10">
        <v>0.0218065131695819</v>
      </c>
      <c r="E1387" s="7">
        <f t="shared" si="1"/>
        <v>0.04824974372</v>
      </c>
      <c r="F1387" s="7"/>
    </row>
    <row r="1388">
      <c r="A1388" s="9">
        <v>44758.75</v>
      </c>
      <c r="B1388" s="10">
        <v>264.64</v>
      </c>
      <c r="C1388" s="10">
        <v>258.18933</v>
      </c>
      <c r="D1388" s="10">
        <v>0.0249842625177423</v>
      </c>
      <c r="E1388" s="7">
        <f t="shared" si="1"/>
        <v>0.04756444171</v>
      </c>
      <c r="F1388" s="7"/>
    </row>
    <row r="1389">
      <c r="A1389" s="9">
        <v>44758.791666666664</v>
      </c>
      <c r="B1389" s="10">
        <v>266.93</v>
      </c>
      <c r="C1389" s="10">
        <v>258.83825</v>
      </c>
      <c r="D1389" s="10">
        <v>0.0312618015304924</v>
      </c>
      <c r="E1389" s="7">
        <f t="shared" si="1"/>
        <v>0.04689708416</v>
      </c>
      <c r="F1389" s="7"/>
    </row>
    <row r="1390">
      <c r="A1390" s="9">
        <v>44758.833333333336</v>
      </c>
      <c r="B1390" s="10">
        <v>271.69</v>
      </c>
      <c r="C1390" s="10">
        <v>259.59729</v>
      </c>
      <c r="D1390" s="10">
        <v>0.046582574109306</v>
      </c>
      <c r="E1390" s="7">
        <f t="shared" si="1"/>
        <v>0.04675805976</v>
      </c>
      <c r="F1390" s="7"/>
    </row>
    <row r="1391">
      <c r="A1391" s="9">
        <v>44758.875</v>
      </c>
      <c r="B1391" s="10">
        <v>271.61</v>
      </c>
      <c r="C1391" s="10">
        <v>260.04637</v>
      </c>
      <c r="D1391" s="10">
        <v>0.0444675693800301</v>
      </c>
      <c r="E1391" s="7">
        <f t="shared" si="1"/>
        <v>0.04685850682</v>
      </c>
      <c r="F1391" s="7"/>
    </row>
    <row r="1392">
      <c r="A1392" s="9">
        <v>44758.916666666664</v>
      </c>
      <c r="B1392" s="10">
        <v>261.12</v>
      </c>
      <c r="C1392" s="10">
        <v>260.32239</v>
      </c>
      <c r="D1392" s="10">
        <v>0.00306393161187564</v>
      </c>
      <c r="E1392" s="7">
        <f t="shared" si="1"/>
        <v>0.04570885122</v>
      </c>
      <c r="F1392" s="7"/>
    </row>
    <row r="1393">
      <c r="A1393" s="9">
        <v>44758.958333333336</v>
      </c>
      <c r="B1393" s="10">
        <v>269.28</v>
      </c>
      <c r="C1393" s="10">
        <v>259.63057</v>
      </c>
      <c r="D1393" s="10">
        <v>0.0371660009065958</v>
      </c>
      <c r="E1393" s="7">
        <f t="shared" si="1"/>
        <v>0.04563380739</v>
      </c>
      <c r="F1393" s="7"/>
    </row>
    <row r="1394">
      <c r="A1394" s="9">
        <v>44759.0</v>
      </c>
      <c r="B1394" s="10">
        <v>274.15</v>
      </c>
      <c r="C1394" s="10">
        <v>250.39357</v>
      </c>
      <c r="D1394" s="10">
        <v>0.0948763580470535</v>
      </c>
      <c r="E1394" s="7">
        <f t="shared" si="1"/>
        <v>0.04657552279</v>
      </c>
      <c r="F1394" s="7"/>
    </row>
    <row r="1395">
      <c r="A1395" s="9">
        <v>44759.041666666664</v>
      </c>
      <c r="B1395" s="10">
        <v>275.34</v>
      </c>
      <c r="C1395" s="10">
        <v>245.72059</v>
      </c>
      <c r="D1395" s="10">
        <v>0.120541017747027</v>
      </c>
      <c r="E1395" s="7">
        <f t="shared" si="1"/>
        <v>0.0470570451</v>
      </c>
      <c r="F1395" s="7"/>
    </row>
    <row r="1396">
      <c r="A1396" s="9">
        <v>44759.083333333336</v>
      </c>
      <c r="B1396" s="10">
        <v>279.09</v>
      </c>
      <c r="C1396" s="10">
        <v>240.17526</v>
      </c>
      <c r="D1396" s="10">
        <v>0.162026430199346</v>
      </c>
      <c r="E1396" s="7">
        <f t="shared" si="1"/>
        <v>0.04842000509</v>
      </c>
      <c r="F1396" s="7"/>
    </row>
    <row r="1397">
      <c r="A1397" s="9">
        <v>44759.125</v>
      </c>
      <c r="B1397" s="10">
        <v>271.21</v>
      </c>
      <c r="C1397" s="10">
        <v>233.25741</v>
      </c>
      <c r="D1397" s="10">
        <v>0.162706899643616</v>
      </c>
      <c r="E1397" s="7">
        <f t="shared" si="1"/>
        <v>0.05006700687</v>
      </c>
      <c r="F1397" s="7"/>
    </row>
    <row r="1398">
      <c r="A1398" s="9">
        <v>44759.166666666664</v>
      </c>
      <c r="B1398" s="10">
        <v>261.59</v>
      </c>
      <c r="C1398" s="10">
        <v>228.61535</v>
      </c>
      <c r="D1398" s="10">
        <v>0.144236377828522</v>
      </c>
      <c r="E1398" s="7">
        <f t="shared" si="1"/>
        <v>0.05299462702</v>
      </c>
      <c r="F1398" s="7"/>
    </row>
    <row r="1399">
      <c r="A1399" s="9">
        <v>44759.208333333336</v>
      </c>
      <c r="B1399" s="10">
        <v>253.3</v>
      </c>
      <c r="C1399" s="10">
        <v>228.0819</v>
      </c>
      <c r="D1399" s="10">
        <v>0.110565985288617</v>
      </c>
      <c r="E1399" s="7">
        <f t="shared" si="1"/>
        <v>0.05500403694</v>
      </c>
      <c r="F1399" s="7"/>
    </row>
    <row r="1400">
      <c r="A1400" s="9">
        <v>44759.25</v>
      </c>
      <c r="B1400" s="10">
        <v>245.11</v>
      </c>
      <c r="C1400" s="10">
        <v>229.29187</v>
      </c>
      <c r="D1400" s="10">
        <v>0.0689868768569946</v>
      </c>
      <c r="E1400" s="7">
        <f t="shared" si="1"/>
        <v>0.05521197913</v>
      </c>
      <c r="F1400" s="7"/>
    </row>
    <row r="1401">
      <c r="A1401" s="9">
        <v>44759.291666666664</v>
      </c>
      <c r="B1401" s="10">
        <v>243.51</v>
      </c>
      <c r="C1401" s="10">
        <v>232.46135</v>
      </c>
      <c r="D1401" s="10">
        <v>0.0475289763223003</v>
      </c>
      <c r="E1401" s="7">
        <f t="shared" si="1"/>
        <v>0.05511401575</v>
      </c>
      <c r="F1401" s="7"/>
    </row>
    <row r="1402">
      <c r="A1402" s="9">
        <v>44759.333333333336</v>
      </c>
      <c r="B1402" s="10">
        <v>240.5</v>
      </c>
      <c r="C1402" s="10">
        <v>236.38024</v>
      </c>
      <c r="D1402" s="10">
        <v>0.0174285295589851</v>
      </c>
      <c r="E1402" s="7">
        <f t="shared" si="1"/>
        <v>0.05527487197</v>
      </c>
      <c r="F1402" s="7"/>
    </row>
    <row r="1403">
      <c r="A1403" s="9">
        <v>44759.375</v>
      </c>
      <c r="B1403" s="10">
        <v>239.97</v>
      </c>
      <c r="C1403" s="10">
        <v>240.71468</v>
      </c>
      <c r="D1403" s="10">
        <v>0.0030936210454634</v>
      </c>
      <c r="E1403" s="7">
        <f t="shared" si="1"/>
        <v>0.05467036319</v>
      </c>
      <c r="F1403" s="7"/>
    </row>
    <row r="1404">
      <c r="A1404" s="9">
        <v>44759.416666666664</v>
      </c>
      <c r="B1404" s="10">
        <v>239.23</v>
      </c>
      <c r="C1404" s="10">
        <v>244.6504</v>
      </c>
      <c r="D1404" s="10">
        <v>0.0221556964550231</v>
      </c>
      <c r="E1404" s="7">
        <f t="shared" si="1"/>
        <v>0.05419910971</v>
      </c>
      <c r="F1404" s="7"/>
    </row>
    <row r="1405">
      <c r="A1405" s="9">
        <v>44759.458333333336</v>
      </c>
      <c r="B1405" s="10">
        <v>236.22</v>
      </c>
      <c r="C1405" s="10">
        <v>248.45355</v>
      </c>
      <c r="D1405" s="10">
        <v>0.0492387812530753</v>
      </c>
      <c r="E1405" s="7">
        <f t="shared" si="1"/>
        <v>0.05395277748</v>
      </c>
      <c r="F1405" s="7"/>
    </row>
    <row r="1406">
      <c r="A1406" s="9">
        <v>44759.5</v>
      </c>
      <c r="B1406" s="10">
        <v>247.83</v>
      </c>
      <c r="C1406" s="10">
        <v>250.26243</v>
      </c>
      <c r="D1406" s="10">
        <v>0.00971951722837496</v>
      </c>
      <c r="E1406" s="7">
        <f t="shared" si="1"/>
        <v>0.05289882238</v>
      </c>
      <c r="F1406" s="7"/>
    </row>
    <row r="1407">
      <c r="A1407" s="9">
        <v>44759.541666666664</v>
      </c>
      <c r="B1407" s="10">
        <v>252.14</v>
      </c>
      <c r="C1407" s="10">
        <v>251.75427</v>
      </c>
      <c r="D1407" s="10">
        <v>0.00153216865000937</v>
      </c>
      <c r="E1407" s="7">
        <f t="shared" si="1"/>
        <v>0.05239054248</v>
      </c>
      <c r="F1407" s="7"/>
    </row>
    <row r="1408">
      <c r="A1408" s="9">
        <v>44759.583333333336</v>
      </c>
      <c r="B1408" s="10">
        <v>254.9</v>
      </c>
      <c r="C1408" s="10">
        <v>252.48911</v>
      </c>
      <c r="D1408" s="10">
        <v>0.00954849102204841</v>
      </c>
      <c r="E1408" s="7">
        <f t="shared" si="1"/>
        <v>0.05209062989</v>
      </c>
      <c r="F1408" s="7"/>
    </row>
    <row r="1409">
      <c r="A1409" s="9">
        <v>44759.625</v>
      </c>
      <c r="B1409" s="10">
        <v>258.63</v>
      </c>
      <c r="C1409" s="10">
        <v>252.18178</v>
      </c>
      <c r="D1409" s="10">
        <v>0.0255697298988055</v>
      </c>
      <c r="E1409" s="7">
        <f t="shared" si="1"/>
        <v>0.05302559264</v>
      </c>
      <c r="F1409" s="7"/>
    </row>
    <row r="1410">
      <c r="A1410" s="9">
        <v>44759.666666666664</v>
      </c>
      <c r="B1410" s="10">
        <v>266.02</v>
      </c>
      <c r="C1410" s="10">
        <v>251.06079</v>
      </c>
      <c r="D1410" s="10">
        <v>0.0595840154888383</v>
      </c>
      <c r="E1410" s="7">
        <f t="shared" si="1"/>
        <v>0.05494467191</v>
      </c>
      <c r="F1410" s="7"/>
    </row>
    <row r="1411">
      <c r="A1411" s="9">
        <v>44759.708333333336</v>
      </c>
      <c r="B1411" s="10">
        <v>275.08</v>
      </c>
      <c r="C1411" s="10">
        <v>250.25441</v>
      </c>
      <c r="D1411" s="10">
        <v>0.0992014086784723</v>
      </c>
      <c r="E1411" s="7">
        <f t="shared" si="1"/>
        <v>0.05816945922</v>
      </c>
      <c r="F1411" s="7"/>
    </row>
    <row r="1412">
      <c r="A1412" s="9">
        <v>44759.75</v>
      </c>
      <c r="B1412" s="10">
        <v>276.43</v>
      </c>
      <c r="C1412" s="10">
        <v>249.75277</v>
      </c>
      <c r="D1412" s="10">
        <v>0.10681455104582</v>
      </c>
      <c r="E1412" s="7">
        <f t="shared" si="1"/>
        <v>0.06157905457</v>
      </c>
      <c r="F1412" s="7"/>
    </row>
    <row r="1413">
      <c r="A1413" s="9">
        <v>44759.791666666664</v>
      </c>
      <c r="B1413" s="10">
        <v>279.04</v>
      </c>
      <c r="C1413" s="10">
        <v>250.53407</v>
      </c>
      <c r="D1413" s="10">
        <v>0.113780652667319</v>
      </c>
      <c r="E1413" s="7">
        <f t="shared" si="1"/>
        <v>0.06501734004</v>
      </c>
      <c r="F1413" s="7"/>
    </row>
    <row r="1414">
      <c r="A1414" s="9">
        <v>44759.833333333336</v>
      </c>
      <c r="B1414" s="10">
        <v>282.39</v>
      </c>
      <c r="C1414" s="10">
        <v>251.42065</v>
      </c>
      <c r="D1414" s="10">
        <v>0.123177431925341</v>
      </c>
      <c r="E1414" s="7">
        <f t="shared" si="1"/>
        <v>0.06820879245</v>
      </c>
      <c r="F1414" s="7"/>
    </row>
    <row r="1415">
      <c r="A1415" s="9">
        <v>44759.875</v>
      </c>
      <c r="B1415" s="10">
        <v>277.5</v>
      </c>
      <c r="C1415" s="10">
        <v>252.00866</v>
      </c>
      <c r="D1415" s="10">
        <v>0.101152634992781</v>
      </c>
      <c r="E1415" s="7">
        <f t="shared" si="1"/>
        <v>0.07057067018</v>
      </c>
      <c r="F1415" s="7"/>
    </row>
    <row r="1416">
      <c r="A1416" s="9">
        <v>44759.916666666664</v>
      </c>
      <c r="B1416" s="10">
        <v>274.05</v>
      </c>
      <c r="C1416" s="10">
        <v>252.07681</v>
      </c>
      <c r="D1416" s="10">
        <v>0.0871686292761322</v>
      </c>
      <c r="E1416" s="7">
        <f t="shared" si="1"/>
        <v>0.07407503258</v>
      </c>
      <c r="F1416" s="7"/>
    </row>
    <row r="1417">
      <c r="A1417" s="9">
        <v>44759.958333333336</v>
      </c>
      <c r="B1417" s="10">
        <v>275.66</v>
      </c>
      <c r="C1417" s="10">
        <v>251.26338</v>
      </c>
      <c r="D1417" s="10">
        <v>0.0970958044104955</v>
      </c>
      <c r="E1417" s="7">
        <f t="shared" si="1"/>
        <v>0.07657210773</v>
      </c>
      <c r="F1417" s="7"/>
    </row>
    <row r="1418">
      <c r="A1418" s="9">
        <v>44760.0</v>
      </c>
      <c r="B1418" s="10">
        <v>281.98</v>
      </c>
      <c r="C1418" s="10">
        <v>248.18491</v>
      </c>
      <c r="D1418" s="10">
        <v>0.136168995931299</v>
      </c>
      <c r="E1418" s="7">
        <f t="shared" si="1"/>
        <v>0.07829263431</v>
      </c>
      <c r="F1418" s="7"/>
    </row>
    <row r="1419">
      <c r="A1419" s="9">
        <v>44760.041666666664</v>
      </c>
      <c r="B1419" s="10">
        <v>285.25</v>
      </c>
      <c r="C1419" s="10">
        <v>242.51907</v>
      </c>
      <c r="D1419" s="10">
        <v>0.176196164697481</v>
      </c>
      <c r="E1419" s="7">
        <f t="shared" si="1"/>
        <v>0.08061159877</v>
      </c>
      <c r="F1419" s="7"/>
    </row>
    <row r="1420">
      <c r="A1420" s="9">
        <v>44760.083333333336</v>
      </c>
      <c r="B1420" s="10">
        <v>289.22</v>
      </c>
      <c r="C1420" s="10">
        <v>235.71428</v>
      </c>
      <c r="D1420" s="10">
        <v>0.226993969139247</v>
      </c>
      <c r="E1420" s="7">
        <f t="shared" si="1"/>
        <v>0.08331857955</v>
      </c>
      <c r="F1420" s="7"/>
    </row>
    <row r="1421">
      <c r="A1421" s="9">
        <v>44760.125</v>
      </c>
      <c r="B1421" s="10">
        <v>283.63</v>
      </c>
      <c r="C1421" s="10">
        <v>227.77531</v>
      </c>
      <c r="D1421" s="10">
        <v>0.245218368926816</v>
      </c>
      <c r="E1421" s="7">
        <f t="shared" si="1"/>
        <v>0.08675655744</v>
      </c>
      <c r="F1421" s="7"/>
    </row>
    <row r="1422">
      <c r="A1422" s="9">
        <v>44760.166666666664</v>
      </c>
      <c r="B1422" s="10">
        <v>271.3</v>
      </c>
      <c r="C1422" s="10">
        <v>222.1801</v>
      </c>
      <c r="D1422" s="10">
        <v>0.221081455989982</v>
      </c>
      <c r="E1422" s="7">
        <f t="shared" si="1"/>
        <v>0.0899584357</v>
      </c>
      <c r="F1422" s="7"/>
    </row>
    <row r="1423">
      <c r="A1423" s="9">
        <v>44760.208333333336</v>
      </c>
      <c r="B1423" s="10">
        <v>266.36</v>
      </c>
      <c r="C1423" s="10">
        <v>221.0352</v>
      </c>
      <c r="D1423" s="10">
        <v>0.205056932108551</v>
      </c>
      <c r="E1423" s="7">
        <f t="shared" si="1"/>
        <v>0.09389555848</v>
      </c>
      <c r="F1423" s="7"/>
    </row>
    <row r="1424">
      <c r="A1424" s="9">
        <v>44760.25</v>
      </c>
      <c r="B1424" s="10">
        <v>266.37</v>
      </c>
      <c r="C1424" s="10">
        <v>222.03551</v>
      </c>
      <c r="D1424" s="10">
        <v>0.199672971228791</v>
      </c>
      <c r="E1424" s="7">
        <f t="shared" si="1"/>
        <v>0.09934081241</v>
      </c>
      <c r="F1424" s="7"/>
    </row>
    <row r="1425">
      <c r="A1425" s="9">
        <v>44760.291666666664</v>
      </c>
      <c r="B1425" s="10">
        <v>266.24</v>
      </c>
      <c r="C1425" s="10">
        <v>225.41191</v>
      </c>
      <c r="D1425" s="10">
        <v>0.18112658732185</v>
      </c>
      <c r="E1425" s="7">
        <f t="shared" si="1"/>
        <v>0.1049073795</v>
      </c>
      <c r="F1425" s="7"/>
    </row>
    <row r="1426">
      <c r="A1426" s="9">
        <v>44760.333333333336</v>
      </c>
      <c r="B1426" s="10">
        <v>267.15</v>
      </c>
      <c r="C1426" s="10">
        <v>229.70914</v>
      </c>
      <c r="D1426" s="10">
        <v>0.162992469520368</v>
      </c>
      <c r="E1426" s="7">
        <f t="shared" si="1"/>
        <v>0.1109725437</v>
      </c>
      <c r="F1426" s="7"/>
    </row>
    <row r="1427">
      <c r="A1427" s="9">
        <v>44760.375</v>
      </c>
      <c r="B1427" s="10">
        <v>268.93</v>
      </c>
      <c r="C1427" s="10">
        <v>234.60796</v>
      </c>
      <c r="D1427" s="10">
        <v>0.146295291941501</v>
      </c>
      <c r="E1427" s="7">
        <f t="shared" si="1"/>
        <v>0.11693928</v>
      </c>
      <c r="F1427" s="7"/>
    </row>
    <row r="1428">
      <c r="A1428" s="9">
        <v>44760.416666666664</v>
      </c>
      <c r="B1428" s="10">
        <v>270.95</v>
      </c>
      <c r="C1428" s="10">
        <v>238.8803</v>
      </c>
      <c r="D1428" s="10">
        <v>0.134250082572736</v>
      </c>
      <c r="E1428" s="7">
        <f t="shared" si="1"/>
        <v>0.1216098794</v>
      </c>
      <c r="F1428" s="7"/>
    </row>
    <row r="1429">
      <c r="A1429" s="9">
        <v>44760.458333333336</v>
      </c>
      <c r="B1429" s="10">
        <v>273.72</v>
      </c>
      <c r="C1429" s="10">
        <v>242.92464</v>
      </c>
      <c r="D1429" s="10">
        <v>0.126769190642826</v>
      </c>
      <c r="E1429" s="7">
        <f t="shared" si="1"/>
        <v>0.1248403131</v>
      </c>
      <c r="F1429" s="7"/>
    </row>
    <row r="1430">
      <c r="A1430" s="9">
        <v>44760.5</v>
      </c>
      <c r="B1430" s="10">
        <v>278.96</v>
      </c>
      <c r="C1430" s="10">
        <v>244.86604</v>
      </c>
      <c r="D1430" s="10">
        <v>0.139235150778768</v>
      </c>
      <c r="E1430" s="7">
        <f t="shared" si="1"/>
        <v>0.1302367979</v>
      </c>
      <c r="F1430" s="7"/>
    </row>
    <row r="1431">
      <c r="A1431" s="9">
        <v>44760.541666666664</v>
      </c>
      <c r="B1431" s="10">
        <v>278.89</v>
      </c>
      <c r="C1431" s="10">
        <v>246.36279</v>
      </c>
      <c r="D1431" s="10">
        <v>0.132029719260769</v>
      </c>
      <c r="E1431" s="7">
        <f t="shared" si="1"/>
        <v>0.1356741958</v>
      </c>
      <c r="F1431" s="7"/>
    </row>
    <row r="1432">
      <c r="A1432" s="9">
        <v>44760.583333333336</v>
      </c>
      <c r="B1432" s="10">
        <v>279.92</v>
      </c>
      <c r="C1432" s="10">
        <v>247.2391</v>
      </c>
      <c r="D1432" s="10">
        <v>0.132183380379559</v>
      </c>
      <c r="E1432" s="7">
        <f t="shared" si="1"/>
        <v>0.1407839829</v>
      </c>
      <c r="F1432" s="7"/>
    </row>
    <row r="1433">
      <c r="A1433" s="9">
        <v>44760.625</v>
      </c>
      <c r="B1433" s="10">
        <v>280.9</v>
      </c>
      <c r="C1433" s="10">
        <v>247.34437</v>
      </c>
      <c r="D1433" s="10">
        <v>0.135663609404167</v>
      </c>
      <c r="E1433" s="7">
        <f t="shared" si="1"/>
        <v>0.1453712278</v>
      </c>
      <c r="F1433" s="7"/>
    </row>
    <row r="1434">
      <c r="A1434" s="9">
        <v>44760.666666666664</v>
      </c>
      <c r="B1434" s="10">
        <v>282.68</v>
      </c>
      <c r="C1434" s="10">
        <v>246.79232</v>
      </c>
      <c r="D1434" s="10">
        <v>0.145416518633967</v>
      </c>
      <c r="E1434" s="7">
        <f t="shared" si="1"/>
        <v>0.1489475821</v>
      </c>
      <c r="F1434" s="7"/>
    </row>
    <row r="1435">
      <c r="A1435" s="9">
        <v>44760.708333333336</v>
      </c>
      <c r="B1435" s="10">
        <v>282.7</v>
      </c>
      <c r="C1435" s="10">
        <v>246.51604</v>
      </c>
      <c r="D1435" s="10">
        <v>0.146781361569819</v>
      </c>
      <c r="E1435" s="7">
        <f t="shared" si="1"/>
        <v>0.1509300802</v>
      </c>
      <c r="F1435" s="7"/>
    </row>
    <row r="1436">
      <c r="A1436" s="9">
        <v>44760.75</v>
      </c>
      <c r="B1436" s="10">
        <v>281.64</v>
      </c>
      <c r="C1436" s="10">
        <v>246.50815</v>
      </c>
      <c r="D1436" s="10">
        <v>0.142518005996961</v>
      </c>
      <c r="E1436" s="7">
        <f t="shared" si="1"/>
        <v>0.1524177241</v>
      </c>
      <c r="F1436" s="7"/>
    </row>
    <row r="1437">
      <c r="A1437" s="9">
        <v>44760.791666666664</v>
      </c>
      <c r="B1437" s="10">
        <v>277.63</v>
      </c>
      <c r="C1437" s="10">
        <v>247.59492</v>
      </c>
      <c r="D1437" s="10">
        <v>0.121307335384748</v>
      </c>
      <c r="E1437" s="7">
        <f t="shared" si="1"/>
        <v>0.1527313359</v>
      </c>
      <c r="F1437" s="7"/>
    </row>
    <row r="1438">
      <c r="A1438" s="9">
        <v>44760.833333333336</v>
      </c>
      <c r="B1438" s="10">
        <v>279.17</v>
      </c>
      <c r="C1438" s="10">
        <v>248.85178</v>
      </c>
      <c r="D1438" s="10">
        <v>0.121832441785226</v>
      </c>
      <c r="E1438" s="7">
        <f t="shared" si="1"/>
        <v>0.1526752947</v>
      </c>
      <c r="F1438" s="7"/>
    </row>
    <row r="1439">
      <c r="A1439" s="9">
        <v>44760.875</v>
      </c>
      <c r="B1439" s="10">
        <v>276.67</v>
      </c>
      <c r="C1439" s="10">
        <v>249.9053</v>
      </c>
      <c r="D1439" s="10">
        <v>0.107099369241068</v>
      </c>
      <c r="E1439" s="7">
        <f t="shared" si="1"/>
        <v>0.1529230753</v>
      </c>
      <c r="F1439" s="7"/>
    </row>
    <row r="1440">
      <c r="A1440" s="9">
        <v>44760.916666666664</v>
      </c>
      <c r="B1440" s="10">
        <v>270.92</v>
      </c>
      <c r="C1440" s="10">
        <v>250.20278</v>
      </c>
      <c r="D1440" s="10">
        <v>0.0828017178706009</v>
      </c>
      <c r="E1440" s="7">
        <f t="shared" si="1"/>
        <v>0.1527411206</v>
      </c>
      <c r="F1440" s="7"/>
    </row>
    <row r="1441">
      <c r="A1441" s="9">
        <v>44760.958333333336</v>
      </c>
      <c r="B1441" s="10">
        <v>270.24</v>
      </c>
      <c r="C1441" s="10">
        <v>249.21266</v>
      </c>
      <c r="D1441" s="10">
        <v>0.0843750875256498</v>
      </c>
      <c r="E1441" s="7">
        <f t="shared" si="1"/>
        <v>0.1522110907</v>
      </c>
      <c r="F1441" s="7"/>
    </row>
    <row r="1442">
      <c r="A1442" s="9">
        <v>44758.0</v>
      </c>
      <c r="B1442" s="10">
        <v>278.06</v>
      </c>
      <c r="C1442" s="10">
        <v>267.92957</v>
      </c>
      <c r="D1442" s="10">
        <v>0.0378100483645757</v>
      </c>
      <c r="E1442" s="7">
        <f t="shared" si="1"/>
        <v>0.1481128013</v>
      </c>
      <c r="F1442" s="7"/>
    </row>
    <row r="1443">
      <c r="A1443" s="9">
        <v>44758.041666666664</v>
      </c>
      <c r="B1443" s="10">
        <v>282.46</v>
      </c>
      <c r="C1443" s="10">
        <v>263.98907</v>
      </c>
      <c r="D1443" s="10">
        <v>0.0699685407429934</v>
      </c>
      <c r="E1443" s="7">
        <f t="shared" si="1"/>
        <v>0.1436866503</v>
      </c>
      <c r="F1443" s="7"/>
    </row>
    <row r="1444">
      <c r="A1444" s="9">
        <v>44758.083333333336</v>
      </c>
      <c r="B1444" s="10">
        <v>281.74</v>
      </c>
      <c r="C1444" s="10">
        <v>259.18153</v>
      </c>
      <c r="D1444" s="10">
        <v>0.0870373363410579</v>
      </c>
      <c r="E1444" s="7">
        <f t="shared" si="1"/>
        <v>0.1378551239</v>
      </c>
      <c r="F1444" s="7"/>
    </row>
    <row r="1445">
      <c r="A1445" s="9">
        <v>44758.125</v>
      </c>
      <c r="B1445" s="10">
        <v>272.24</v>
      </c>
      <c r="C1445" s="10">
        <v>251.92292</v>
      </c>
      <c r="D1445" s="10">
        <v>0.0806480013807398</v>
      </c>
      <c r="E1445" s="7">
        <f t="shared" si="1"/>
        <v>0.1309980252</v>
      </c>
      <c r="F1445" s="7"/>
    </row>
    <row r="1446">
      <c r="A1446" s="9">
        <v>44758.166666666664</v>
      </c>
      <c r="B1446" s="10">
        <v>255.35</v>
      </c>
      <c r="C1446" s="10">
        <v>246.86025</v>
      </c>
      <c r="D1446" s="10">
        <v>0.0343909155078632</v>
      </c>
      <c r="E1446" s="7">
        <f t="shared" si="1"/>
        <v>0.1232192527</v>
      </c>
      <c r="F1446" s="7"/>
    </row>
    <row r="1447">
      <c r="A1447" s="9">
        <v>44758.208333333336</v>
      </c>
      <c r="B1447" s="10">
        <v>251.94</v>
      </c>
      <c r="C1447" s="10">
        <v>245.39281</v>
      </c>
      <c r="D1447" s="10">
        <v>0.0266804475648654</v>
      </c>
      <c r="E1447" s="7">
        <f t="shared" si="1"/>
        <v>0.1157868992</v>
      </c>
      <c r="F1447" s="7"/>
    </row>
    <row r="1448">
      <c r="A1448" s="9">
        <v>44758.25</v>
      </c>
      <c r="B1448" s="10">
        <v>253.27</v>
      </c>
      <c r="C1448" s="10">
        <v>245.10148</v>
      </c>
      <c r="D1448" s="10">
        <v>0.0333270937409272</v>
      </c>
      <c r="E1448" s="7">
        <f t="shared" si="1"/>
        <v>0.108855821</v>
      </c>
      <c r="F1448" s="7"/>
    </row>
    <row r="1449">
      <c r="A1449" s="9">
        <v>44758.291666666664</v>
      </c>
      <c r="B1449" s="10">
        <v>252.92</v>
      </c>
      <c r="C1449" s="10">
        <v>246.72667</v>
      </c>
      <c r="D1449" s="10">
        <v>0.0251019883663163</v>
      </c>
      <c r="E1449" s="7">
        <f t="shared" si="1"/>
        <v>0.102354796</v>
      </c>
      <c r="F1449" s="7"/>
    </row>
    <row r="1450">
      <c r="A1450" s="9">
        <v>44758.333333333336</v>
      </c>
      <c r="B1450" s="10">
        <v>248.14</v>
      </c>
      <c r="C1450" s="10">
        <v>249.897</v>
      </c>
      <c r="D1450" s="10">
        <v>0.00703089672945255</v>
      </c>
      <c r="E1450" s="7">
        <f t="shared" si="1"/>
        <v>0.09585639716</v>
      </c>
      <c r="F1450" s="7"/>
    </row>
    <row r="1451">
      <c r="A1451" s="9">
        <v>44758.375</v>
      </c>
      <c r="B1451" s="10">
        <v>244.95</v>
      </c>
      <c r="C1451" s="10">
        <v>254.08453</v>
      </c>
      <c r="D1451" s="10">
        <v>0.0359507522949154</v>
      </c>
      <c r="E1451" s="7">
        <f t="shared" si="1"/>
        <v>0.091258708</v>
      </c>
      <c r="F1451" s="7"/>
    </row>
    <row r="1452">
      <c r="A1452" s="9">
        <v>44758.416666666664</v>
      </c>
      <c r="B1452" s="10">
        <v>245.47</v>
      </c>
      <c r="C1452" s="10">
        <v>259.09326</v>
      </c>
      <c r="D1452" s="10">
        <v>0.0525805264096796</v>
      </c>
      <c r="E1452" s="7">
        <f t="shared" si="1"/>
        <v>0.08785580983</v>
      </c>
      <c r="F1452" s="7"/>
    </row>
    <row r="1453">
      <c r="A1453" s="9">
        <v>44758.458333333336</v>
      </c>
      <c r="B1453" s="10">
        <v>244.31</v>
      </c>
      <c r="C1453" s="10">
        <v>264.3183</v>
      </c>
      <c r="D1453" s="10">
        <v>0.0756977477533716</v>
      </c>
      <c r="E1453" s="7">
        <f t="shared" si="1"/>
        <v>0.08572783304</v>
      </c>
      <c r="F1453" s="7"/>
    </row>
    <row r="1454">
      <c r="A1454" s="9">
        <v>44758.5</v>
      </c>
      <c r="B1454" s="10">
        <v>251.6</v>
      </c>
      <c r="C1454" s="10">
        <v>266.97763</v>
      </c>
      <c r="D1454" s="10">
        <v>0.0575989456494912</v>
      </c>
      <c r="E1454" s="7">
        <f t="shared" si="1"/>
        <v>0.0823263245</v>
      </c>
      <c r="F1454" s="7"/>
    </row>
    <row r="1455">
      <c r="A1455" s="9">
        <v>44758.541666666664</v>
      </c>
      <c r="B1455" s="10">
        <v>258.75</v>
      </c>
      <c r="C1455" s="10">
        <v>268.94671</v>
      </c>
      <c r="D1455" s="10">
        <v>0.0379134959486955</v>
      </c>
      <c r="E1455" s="7">
        <f t="shared" si="1"/>
        <v>0.07840481519</v>
      </c>
      <c r="F1455" s="7"/>
    </row>
    <row r="1456">
      <c r="A1456" s="9">
        <v>44758.583333333336</v>
      </c>
      <c r="B1456" s="10">
        <v>258.77</v>
      </c>
      <c r="C1456" s="10">
        <v>269.85138</v>
      </c>
      <c r="D1456" s="10">
        <v>0.0410647520127561</v>
      </c>
      <c r="E1456" s="7">
        <f t="shared" si="1"/>
        <v>0.07460820568</v>
      </c>
      <c r="F1456" s="7"/>
    </row>
    <row r="1457">
      <c r="A1457" s="9">
        <v>44758.625</v>
      </c>
      <c r="B1457" s="10">
        <v>261.72</v>
      </c>
      <c r="C1457" s="10">
        <v>269.06725</v>
      </c>
      <c r="D1457" s="10">
        <v>0.0273063704334138</v>
      </c>
      <c r="E1457" s="7">
        <f t="shared" si="1"/>
        <v>0.07009332072</v>
      </c>
      <c r="F1457" s="7"/>
    </row>
    <row r="1458">
      <c r="A1458" s="9">
        <v>44758.666666666664</v>
      </c>
      <c r="B1458" s="10">
        <v>264.15</v>
      </c>
      <c r="C1458" s="10">
        <v>266.68978</v>
      </c>
      <c r="D1458" s="10">
        <v>0.00952334956367659</v>
      </c>
      <c r="E1458" s="7">
        <f t="shared" si="1"/>
        <v>0.06443110534</v>
      </c>
      <c r="F1458" s="7"/>
    </row>
    <row r="1459">
      <c r="A1459" s="9">
        <v>44758.708333333336</v>
      </c>
      <c r="B1459" s="10">
        <v>264.82</v>
      </c>
      <c r="C1459" s="10">
        <v>264.84995</v>
      </c>
      <c r="D1459" s="10">
        <v>1.13082898448669E-4</v>
      </c>
      <c r="E1459" s="7">
        <f t="shared" si="1"/>
        <v>0.05831992706</v>
      </c>
      <c r="F1459" s="7"/>
    </row>
    <row r="1460">
      <c r="A1460" s="9">
        <v>44758.75</v>
      </c>
      <c r="B1460" s="10">
        <v>264.64</v>
      </c>
      <c r="C1460" s="10">
        <v>263.67283</v>
      </c>
      <c r="D1460" s="10">
        <v>0.00366806849230544</v>
      </c>
      <c r="E1460" s="7">
        <f t="shared" si="1"/>
        <v>0.052534513</v>
      </c>
      <c r="F1460" s="7"/>
    </row>
    <row r="1461">
      <c r="A1461" s="9">
        <v>44758.791666666664</v>
      </c>
      <c r="B1461" s="10">
        <v>266.93</v>
      </c>
      <c r="C1461" s="10">
        <v>264.27278</v>
      </c>
      <c r="D1461" s="10">
        <v>0.0100548380351544</v>
      </c>
      <c r="E1461" s="7">
        <f t="shared" si="1"/>
        <v>0.04789899228</v>
      </c>
      <c r="F1461" s="7"/>
    </row>
    <row r="1462">
      <c r="A1462" s="9">
        <v>44758.833333333336</v>
      </c>
      <c r="B1462" s="10">
        <v>271.69</v>
      </c>
      <c r="C1462" s="10">
        <v>264.79118</v>
      </c>
      <c r="D1462" s="10">
        <v>0.0260538134238459</v>
      </c>
      <c r="E1462" s="7">
        <f t="shared" si="1"/>
        <v>0.0439082161</v>
      </c>
      <c r="F1462" s="7"/>
    </row>
    <row r="1463">
      <c r="A1463" s="9">
        <v>44758.875</v>
      </c>
      <c r="B1463" s="10">
        <v>271.61</v>
      </c>
      <c r="C1463" s="10">
        <v>264.89935</v>
      </c>
      <c r="D1463" s="10">
        <v>0.0253328292425028</v>
      </c>
      <c r="E1463" s="7">
        <f t="shared" si="1"/>
        <v>0.04050127693</v>
      </c>
      <c r="F1463" s="7"/>
    </row>
    <row r="1464">
      <c r="A1464" s="9">
        <v>44758.916666666664</v>
      </c>
      <c r="B1464" s="10">
        <v>261.12</v>
      </c>
      <c r="C1464" s="10">
        <v>265.29212</v>
      </c>
      <c r="D1464" s="10">
        <v>0.0157265130980897</v>
      </c>
      <c r="E1464" s="7">
        <f t="shared" si="1"/>
        <v>0.03770647673</v>
      </c>
      <c r="F1464" s="7"/>
    </row>
    <row r="1465">
      <c r="A1465" s="9">
        <v>44758.958333333336</v>
      </c>
      <c r="B1465" s="10">
        <v>269.28</v>
      </c>
      <c r="C1465" s="10">
        <v>265.0837</v>
      </c>
      <c r="D1465" s="10">
        <v>0.0158300944192341</v>
      </c>
      <c r="E1465" s="7">
        <f t="shared" si="1"/>
        <v>0.03485043535</v>
      </c>
      <c r="F1465" s="7"/>
    </row>
    <row r="1466">
      <c r="A1466" s="9">
        <v>44759.0</v>
      </c>
      <c r="B1466" s="10">
        <v>274.15</v>
      </c>
      <c r="C1466" s="10">
        <v>255.44448</v>
      </c>
      <c r="D1466" s="10">
        <v>0.0732273408296001</v>
      </c>
      <c r="E1466" s="7">
        <f t="shared" si="1"/>
        <v>0.03632615587</v>
      </c>
      <c r="F1466" s="7"/>
    </row>
    <row r="1467">
      <c r="A1467" s="9">
        <v>44759.041666666664</v>
      </c>
      <c r="B1467" s="10">
        <v>275.34</v>
      </c>
      <c r="C1467" s="10">
        <v>251.39183</v>
      </c>
      <c r="D1467" s="10">
        <v>0.0952623241574715</v>
      </c>
      <c r="E1467" s="7">
        <f t="shared" si="1"/>
        <v>0.03738006351</v>
      </c>
      <c r="F1467" s="7"/>
    </row>
    <row r="1468">
      <c r="A1468" s="9">
        <v>44759.083333333336</v>
      </c>
      <c r="B1468" s="10">
        <v>279.09</v>
      </c>
      <c r="C1468" s="10">
        <v>246.79006</v>
      </c>
      <c r="D1468" s="10">
        <v>0.130880230751594</v>
      </c>
      <c r="E1468" s="7">
        <f t="shared" si="1"/>
        <v>0.03920685078</v>
      </c>
      <c r="F1468" s="7"/>
    </row>
    <row r="1469">
      <c r="A1469" s="9">
        <v>44759.125</v>
      </c>
      <c r="B1469" s="10">
        <v>271.21</v>
      </c>
      <c r="C1469" s="10">
        <v>240.48504</v>
      </c>
      <c r="D1469" s="10">
        <v>0.127762458737557</v>
      </c>
      <c r="E1469" s="7">
        <f t="shared" si="1"/>
        <v>0.04116995317</v>
      </c>
      <c r="F1469" s="7"/>
    </row>
    <row r="1470">
      <c r="A1470" s="9">
        <v>44759.166666666664</v>
      </c>
      <c r="B1470" s="10">
        <v>261.59</v>
      </c>
      <c r="C1470" s="10">
        <v>236.37035</v>
      </c>
      <c r="D1470" s="10">
        <v>0.106695488668523</v>
      </c>
      <c r="E1470" s="7">
        <f t="shared" si="1"/>
        <v>0.04418264372</v>
      </c>
      <c r="F1470" s="7"/>
    </row>
    <row r="1471">
      <c r="A1471" s="9">
        <v>44759.208333333336</v>
      </c>
      <c r="B1471" s="10">
        <v>253.3</v>
      </c>
      <c r="C1471" s="10">
        <v>236.0526</v>
      </c>
      <c r="D1471" s="10">
        <v>0.0730659183588742</v>
      </c>
      <c r="E1471" s="7">
        <f t="shared" si="1"/>
        <v>0.04611537167</v>
      </c>
      <c r="F1471" s="7"/>
    </row>
    <row r="1472">
      <c r="A1472" s="9">
        <v>44759.25</v>
      </c>
      <c r="B1472" s="10">
        <v>245.11</v>
      </c>
      <c r="C1472" s="10">
        <v>237.07529</v>
      </c>
      <c r="D1472" s="10">
        <v>0.0338909634994014</v>
      </c>
      <c r="E1472" s="7">
        <f t="shared" si="1"/>
        <v>0.04613886624</v>
      </c>
      <c r="F1472" s="7"/>
    </row>
    <row r="1473">
      <c r="A1473" s="9">
        <v>44759.291666666664</v>
      </c>
      <c r="B1473" s="10">
        <v>243.51</v>
      </c>
      <c r="C1473" s="10">
        <v>239.83977</v>
      </c>
      <c r="D1473" s="10">
        <v>0.0153028415595962</v>
      </c>
      <c r="E1473" s="7">
        <f t="shared" si="1"/>
        <v>0.04573056846</v>
      </c>
      <c r="F1473" s="7"/>
    </row>
    <row r="1474">
      <c r="A1474" s="9">
        <v>44759.333333333336</v>
      </c>
      <c r="B1474" s="10">
        <v>240.5</v>
      </c>
      <c r="C1474" s="10">
        <v>243.47125</v>
      </c>
      <c r="D1474" s="10">
        <v>0.0122036996154576</v>
      </c>
      <c r="E1474" s="7">
        <f t="shared" si="1"/>
        <v>0.04594610191</v>
      </c>
      <c r="F1474" s="7"/>
    </row>
    <row r="1475">
      <c r="A1475" s="9">
        <v>44759.375</v>
      </c>
      <c r="B1475" s="10">
        <v>239.97</v>
      </c>
      <c r="C1475" s="10">
        <v>247.63527</v>
      </c>
      <c r="D1475" s="10">
        <v>0.0309538701817394</v>
      </c>
      <c r="E1475" s="7">
        <f t="shared" si="1"/>
        <v>0.04573789849</v>
      </c>
      <c r="F1475" s="7"/>
    </row>
    <row r="1476">
      <c r="A1476" s="9">
        <v>44759.416666666664</v>
      </c>
      <c r="B1476" s="10">
        <v>239.23</v>
      </c>
      <c r="C1476" s="10">
        <v>251.74646</v>
      </c>
      <c r="D1476" s="10">
        <v>0.0497185144132712</v>
      </c>
      <c r="E1476" s="7">
        <f t="shared" si="1"/>
        <v>0.04561864799</v>
      </c>
      <c r="F1476" s="7"/>
    </row>
    <row r="1477">
      <c r="A1477" s="9">
        <v>44759.458333333336</v>
      </c>
      <c r="B1477" s="10">
        <v>236.22</v>
      </c>
      <c r="C1477" s="10">
        <v>255.82299</v>
      </c>
      <c r="D1477" s="10">
        <v>0.0766271631802912</v>
      </c>
      <c r="E1477" s="7">
        <f t="shared" si="1"/>
        <v>0.04565737363</v>
      </c>
      <c r="F1477" s="7"/>
    </row>
    <row r="1478">
      <c r="A1478" s="9">
        <v>44759.5</v>
      </c>
      <c r="B1478" s="10">
        <v>247.83</v>
      </c>
      <c r="C1478" s="10">
        <v>257.69776</v>
      </c>
      <c r="D1478" s="10">
        <v>0.0382919898100783</v>
      </c>
      <c r="E1478" s="7">
        <f t="shared" si="1"/>
        <v>0.04485291714</v>
      </c>
      <c r="F1478" s="7"/>
    </row>
    <row r="1479">
      <c r="A1479" s="9">
        <v>44759.541666666664</v>
      </c>
      <c r="B1479" s="10">
        <v>252.14</v>
      </c>
      <c r="C1479" s="10">
        <v>259.12717</v>
      </c>
      <c r="D1479" s="10">
        <v>0.0269642507962402</v>
      </c>
      <c r="E1479" s="7">
        <f t="shared" si="1"/>
        <v>0.04439669859</v>
      </c>
      <c r="F1479" s="7"/>
    </row>
    <row r="1480">
      <c r="A1480" s="9">
        <v>44759.583333333336</v>
      </c>
      <c r="B1480" s="10">
        <v>254.9</v>
      </c>
      <c r="C1480" s="10">
        <v>259.74528</v>
      </c>
      <c r="D1480" s="10">
        <v>0.0186539674561169</v>
      </c>
      <c r="E1480" s="7">
        <f t="shared" si="1"/>
        <v>0.0434629159</v>
      </c>
      <c r="F1480" s="7"/>
    </row>
    <row r="1481">
      <c r="A1481" s="9">
        <v>44759.625</v>
      </c>
      <c r="B1481" s="10">
        <v>258.63</v>
      </c>
      <c r="C1481" s="10">
        <v>259.08869</v>
      </c>
      <c r="D1481" s="10">
        <v>0.00177039761944062</v>
      </c>
      <c r="E1481" s="7">
        <f t="shared" si="1"/>
        <v>0.04239891703</v>
      </c>
      <c r="F1481" s="7"/>
    </row>
    <row r="1482">
      <c r="A1482" s="9">
        <v>44759.666666666664</v>
      </c>
      <c r="B1482" s="10">
        <v>266.02</v>
      </c>
      <c r="C1482" s="10">
        <v>257.36135</v>
      </c>
      <c r="D1482" s="10">
        <v>0.0336439407082686</v>
      </c>
      <c r="E1482" s="7">
        <f t="shared" si="1"/>
        <v>0.04340394166</v>
      </c>
      <c r="F1482" s="7"/>
    </row>
    <row r="1483">
      <c r="A1483" s="9">
        <v>44759.708333333336</v>
      </c>
      <c r="B1483" s="10">
        <v>275.08</v>
      </c>
      <c r="C1483" s="10">
        <v>256.00916</v>
      </c>
      <c r="D1483" s="10">
        <v>0.0744928033043816</v>
      </c>
      <c r="E1483" s="7">
        <f t="shared" si="1"/>
        <v>0.04650309668</v>
      </c>
      <c r="F1483" s="7"/>
    </row>
    <row r="1484">
      <c r="A1484" s="9">
        <v>44759.75</v>
      </c>
      <c r="B1484" s="10">
        <v>276.43</v>
      </c>
      <c r="C1484" s="10">
        <v>255.07962</v>
      </c>
      <c r="D1484" s="10">
        <v>0.0837008460338775</v>
      </c>
      <c r="E1484" s="7">
        <f t="shared" si="1"/>
        <v>0.04983779575</v>
      </c>
      <c r="F1484" s="7"/>
    </row>
    <row r="1485">
      <c r="A1485" s="9">
        <v>44759.791666666664</v>
      </c>
      <c r="B1485" s="10">
        <v>279.04</v>
      </c>
      <c r="C1485" s="10">
        <v>255.69405</v>
      </c>
      <c r="D1485" s="10">
        <v>0.0913042364497727</v>
      </c>
      <c r="E1485" s="7">
        <f t="shared" si="1"/>
        <v>0.05322318735</v>
      </c>
      <c r="F1485" s="7"/>
    </row>
    <row r="1486">
      <c r="A1486" s="9">
        <v>44759.833333333336</v>
      </c>
      <c r="B1486" s="10">
        <v>282.39</v>
      </c>
      <c r="C1486" s="10">
        <v>256.31836</v>
      </c>
      <c r="D1486" s="10">
        <v>0.101715850553975</v>
      </c>
      <c r="E1486" s="7">
        <f t="shared" si="1"/>
        <v>0.05637577223</v>
      </c>
      <c r="F1486" s="7"/>
    </row>
    <row r="1487">
      <c r="A1487" s="9">
        <v>44759.875</v>
      </c>
      <c r="B1487" s="10">
        <v>277.5</v>
      </c>
      <c r="C1487" s="10">
        <v>256.57218</v>
      </c>
      <c r="D1487" s="10">
        <v>0.0815669882837648</v>
      </c>
      <c r="E1487" s="7">
        <f t="shared" si="1"/>
        <v>0.05871886219</v>
      </c>
      <c r="F1487" s="7"/>
    </row>
    <row r="1488">
      <c r="A1488" s="9">
        <v>44759.916666666664</v>
      </c>
      <c r="B1488" s="10">
        <v>274.05</v>
      </c>
      <c r="C1488" s="10">
        <v>256.53382</v>
      </c>
      <c r="D1488" s="10">
        <v>0.068280197909188</v>
      </c>
      <c r="E1488" s="7">
        <f t="shared" si="1"/>
        <v>0.06090859905</v>
      </c>
      <c r="F1488" s="7"/>
    </row>
    <row r="1489">
      <c r="A1489" s="9">
        <v>44759.958333333336</v>
      </c>
      <c r="B1489" s="10">
        <v>275.66</v>
      </c>
      <c r="C1489" s="10">
        <v>255.85746</v>
      </c>
      <c r="D1489" s="10">
        <v>0.0773967661525289</v>
      </c>
      <c r="E1489" s="7">
        <f t="shared" si="1"/>
        <v>0.06347387704</v>
      </c>
      <c r="F1489" s="7"/>
    </row>
    <row r="1490">
      <c r="A1490" s="9">
        <v>44760.0</v>
      </c>
      <c r="B1490" s="10">
        <v>281.98</v>
      </c>
      <c r="C1490" s="10">
        <v>249.24972</v>
      </c>
      <c r="D1490" s="10">
        <v>0.131315212711171</v>
      </c>
      <c r="E1490" s="7">
        <f t="shared" si="1"/>
        <v>0.06589420504</v>
      </c>
      <c r="F1490" s="7"/>
    </row>
    <row r="1491">
      <c r="A1491" s="9">
        <v>44760.041666666664</v>
      </c>
      <c r="B1491" s="10">
        <v>285.25</v>
      </c>
      <c r="C1491" s="10">
        <v>244.51174</v>
      </c>
      <c r="D1491" s="10">
        <v>0.166610650269798</v>
      </c>
      <c r="E1491" s="7">
        <f t="shared" si="1"/>
        <v>0.06886705196</v>
      </c>
      <c r="F1491" s="7"/>
    </row>
    <row r="1492">
      <c r="A1492" s="9">
        <v>44760.083333333336</v>
      </c>
      <c r="B1492" s="10">
        <v>289.22</v>
      </c>
      <c r="C1492" s="10">
        <v>239.10765</v>
      </c>
      <c r="D1492" s="10">
        <v>0.209580705594321</v>
      </c>
      <c r="E1492" s="7">
        <f t="shared" si="1"/>
        <v>0.07214623841</v>
      </c>
      <c r="F1492" s="7"/>
    </row>
    <row r="1493">
      <c r="A1493" s="9">
        <v>44760.125</v>
      </c>
      <c r="B1493" s="10">
        <v>283.63</v>
      </c>
      <c r="C1493" s="10">
        <v>232.44368</v>
      </c>
      <c r="D1493" s="10">
        <v>0.220209557859348</v>
      </c>
      <c r="E1493" s="7">
        <f t="shared" si="1"/>
        <v>0.07599820087</v>
      </c>
      <c r="F1493" s="7"/>
    </row>
    <row r="1494">
      <c r="A1494" s="9">
        <v>44760.166666666664</v>
      </c>
      <c r="B1494" s="10">
        <v>271.3</v>
      </c>
      <c r="C1494" s="10">
        <v>228.06907</v>
      </c>
      <c r="D1494" s="10">
        <v>0.189551919512803</v>
      </c>
      <c r="E1494" s="7">
        <f t="shared" si="1"/>
        <v>0.07945055216</v>
      </c>
      <c r="F1494" s="7"/>
    </row>
    <row r="1495">
      <c r="A1495" s="9">
        <v>44760.208333333336</v>
      </c>
      <c r="B1495" s="10">
        <v>266.36</v>
      </c>
      <c r="C1495" s="10">
        <v>227.79124</v>
      </c>
      <c r="D1495" s="10">
        <v>0.169316256410913</v>
      </c>
      <c r="E1495" s="7">
        <f t="shared" si="1"/>
        <v>0.08346098291</v>
      </c>
      <c r="F1495" s="7"/>
    </row>
    <row r="1496">
      <c r="A1496" s="9">
        <v>44760.25</v>
      </c>
      <c r="B1496" s="10">
        <v>266.37</v>
      </c>
      <c r="C1496" s="10">
        <v>229.19644</v>
      </c>
      <c r="D1496" s="10">
        <v>0.162190826349658</v>
      </c>
      <c r="E1496" s="7">
        <f t="shared" si="1"/>
        <v>0.08880681053</v>
      </c>
      <c r="F1496" s="7"/>
    </row>
    <row r="1497">
      <c r="A1497" s="9">
        <v>44760.291666666664</v>
      </c>
      <c r="B1497" s="10">
        <v>266.24</v>
      </c>
      <c r="C1497" s="10">
        <v>232.49463</v>
      </c>
      <c r="D1497" s="10">
        <v>0.14514472871911</v>
      </c>
      <c r="E1497" s="7">
        <f t="shared" si="1"/>
        <v>0.09421688916</v>
      </c>
      <c r="F1497" s="7"/>
    </row>
    <row r="1498">
      <c r="A1498" s="9">
        <v>44760.333333333336</v>
      </c>
      <c r="B1498" s="10">
        <v>267.15</v>
      </c>
      <c r="C1498" s="10">
        <v>236.53696</v>
      </c>
      <c r="D1498" s="10">
        <v>0.129421803679222</v>
      </c>
      <c r="E1498" s="7">
        <f t="shared" si="1"/>
        <v>0.09910097683</v>
      </c>
      <c r="F1498" s="7"/>
    </row>
    <row r="1499">
      <c r="A1499" s="9">
        <v>44760.375</v>
      </c>
      <c r="B1499" s="10">
        <v>268.93</v>
      </c>
      <c r="C1499" s="10">
        <v>241.02549</v>
      </c>
      <c r="D1499" s="10">
        <v>0.115774103394624</v>
      </c>
      <c r="E1499" s="7">
        <f t="shared" si="1"/>
        <v>0.1026351532</v>
      </c>
      <c r="F1499" s="7"/>
    </row>
    <row r="1500">
      <c r="A1500" s="9">
        <v>44760.416666666664</v>
      </c>
      <c r="B1500" s="10">
        <v>270.95</v>
      </c>
      <c r="C1500" s="10">
        <v>245.04822</v>
      </c>
      <c r="D1500" s="10">
        <v>0.105700747387595</v>
      </c>
      <c r="E1500" s="7">
        <f t="shared" si="1"/>
        <v>0.1049677463</v>
      </c>
      <c r="F1500" s="7"/>
    </row>
    <row r="1501">
      <c r="A1501" s="9">
        <v>44760.458333333336</v>
      </c>
      <c r="B1501" s="10">
        <v>273.72</v>
      </c>
      <c r="C1501" s="10">
        <v>248.96745</v>
      </c>
      <c r="D1501" s="10">
        <v>0.0994208279034067</v>
      </c>
      <c r="E1501" s="7">
        <f t="shared" si="1"/>
        <v>0.1059174823</v>
      </c>
      <c r="F1501" s="7"/>
    </row>
    <row r="1502">
      <c r="A1502" s="9">
        <v>44760.5</v>
      </c>
      <c r="B1502" s="10">
        <v>278.96</v>
      </c>
      <c r="C1502" s="10">
        <v>250.86946</v>
      </c>
      <c r="D1502" s="10">
        <v>0.111972736737265</v>
      </c>
      <c r="E1502" s="7">
        <f t="shared" si="1"/>
        <v>0.1089875134</v>
      </c>
      <c r="F1502" s="7"/>
    </row>
    <row r="1503">
      <c r="A1503" s="9">
        <v>44760.541666666664</v>
      </c>
      <c r="B1503" s="10">
        <v>278.89</v>
      </c>
      <c r="C1503" s="10">
        <v>252.41363</v>
      </c>
      <c r="D1503" s="10">
        <v>0.10489279045668</v>
      </c>
      <c r="E1503" s="7">
        <f t="shared" si="1"/>
        <v>0.1122345359</v>
      </c>
      <c r="F1503" s="7"/>
    </row>
    <row r="1504">
      <c r="A1504" s="9">
        <v>44760.583333333336</v>
      </c>
      <c r="B1504" s="10">
        <v>279.92</v>
      </c>
      <c r="C1504" s="10">
        <v>253.26734</v>
      </c>
      <c r="D1504" s="10">
        <v>0.105235282212068</v>
      </c>
      <c r="E1504" s="7">
        <f t="shared" si="1"/>
        <v>0.1158420907</v>
      </c>
      <c r="F1504" s="7"/>
    </row>
    <row r="1505">
      <c r="A1505" s="9">
        <v>44760.625</v>
      </c>
      <c r="B1505" s="10">
        <v>280.9</v>
      </c>
      <c r="C1505" s="10">
        <v>252.9809</v>
      </c>
      <c r="D1505" s="10">
        <v>0.110360505476895</v>
      </c>
      <c r="E1505" s="7">
        <f t="shared" si="1"/>
        <v>0.1203666785</v>
      </c>
      <c r="F1505" s="7"/>
    </row>
    <row r="1506">
      <c r="A1506" s="9">
        <v>44760.666666666664</v>
      </c>
      <c r="B1506" s="10">
        <v>282.68</v>
      </c>
      <c r="C1506" s="10">
        <v>251.83267</v>
      </c>
      <c r="D1506" s="10">
        <v>0.122491374927645</v>
      </c>
      <c r="E1506" s="7">
        <f t="shared" si="1"/>
        <v>0.1240686549</v>
      </c>
      <c r="F1506" s="7"/>
    </row>
    <row r="1507">
      <c r="A1507" s="9">
        <v>44760.708333333336</v>
      </c>
      <c r="B1507" s="10">
        <v>282.7</v>
      </c>
      <c r="C1507" s="10">
        <v>250.89623</v>
      </c>
      <c r="D1507" s="10">
        <v>0.126760653199133</v>
      </c>
      <c r="E1507" s="7">
        <f t="shared" si="1"/>
        <v>0.126246482</v>
      </c>
      <c r="F1507" s="7"/>
    </row>
    <row r="1508">
      <c r="A1508" s="9">
        <v>44760.75</v>
      </c>
      <c r="B1508" s="10">
        <v>281.64</v>
      </c>
      <c r="C1508" s="10">
        <v>250.27686</v>
      </c>
      <c r="D1508" s="10">
        <v>0.125313782504702</v>
      </c>
      <c r="E1508" s="7">
        <f t="shared" si="1"/>
        <v>0.1279803544</v>
      </c>
      <c r="F1508" s="7"/>
    </row>
    <row r="1509">
      <c r="A1509" s="9">
        <v>44760.791666666664</v>
      </c>
      <c r="B1509" s="10">
        <v>277.63</v>
      </c>
      <c r="C1509" s="10">
        <v>251.01793</v>
      </c>
      <c r="D1509" s="10">
        <v>0.106016610048533</v>
      </c>
      <c r="E1509" s="7">
        <f t="shared" si="1"/>
        <v>0.1285933699</v>
      </c>
      <c r="F1509" s="7"/>
    </row>
    <row r="1510">
      <c r="A1510" s="9">
        <v>44760.833333333336</v>
      </c>
      <c r="B1510" s="10">
        <v>279.17</v>
      </c>
      <c r="C1510" s="10">
        <v>251.90488</v>
      </c>
      <c r="D1510" s="10">
        <v>0.108235775345043</v>
      </c>
      <c r="E1510" s="7">
        <f t="shared" si="1"/>
        <v>0.1288650335</v>
      </c>
      <c r="F1510" s="7"/>
    </row>
    <row r="1511">
      <c r="A1511" s="9">
        <v>44760.875</v>
      </c>
      <c r="B1511" s="10">
        <v>276.67</v>
      </c>
      <c r="C1511" s="10">
        <v>252.49899</v>
      </c>
      <c r="D1511" s="10">
        <v>0.0957271551858485</v>
      </c>
      <c r="E1511" s="7">
        <f t="shared" si="1"/>
        <v>0.1294550404</v>
      </c>
      <c r="F1511" s="7"/>
    </row>
    <row r="1512">
      <c r="A1512" s="9">
        <v>44760.916666666664</v>
      </c>
      <c r="B1512" s="10">
        <v>270.92</v>
      </c>
      <c r="C1512" s="10">
        <v>252.44141</v>
      </c>
      <c r="D1512" s="10">
        <v>0.0731995198410594</v>
      </c>
      <c r="E1512" s="7">
        <f t="shared" si="1"/>
        <v>0.1296600122</v>
      </c>
      <c r="F1512" s="7"/>
    </row>
    <row r="1513">
      <c r="A1513" s="9">
        <v>44760.958333333336</v>
      </c>
      <c r="B1513" s="10">
        <v>270.24</v>
      </c>
      <c r="C1513" s="10">
        <v>251.41446</v>
      </c>
      <c r="D1513" s="10">
        <v>0.0748785093745205</v>
      </c>
      <c r="E1513" s="7">
        <f t="shared" si="1"/>
        <v>0.1295550848</v>
      </c>
      <c r="F1513" s="7"/>
    </row>
    <row r="1514">
      <c r="A1514" s="9">
        <v>44761.0</v>
      </c>
      <c r="B1514" s="10">
        <v>274.3</v>
      </c>
      <c r="C1514" s="10">
        <v>251.34902</v>
      </c>
      <c r="D1514" s="10">
        <v>0.091311197473537</v>
      </c>
      <c r="E1514" s="7">
        <f t="shared" si="1"/>
        <v>0.1278882508</v>
      </c>
      <c r="F1514" s="7"/>
    </row>
    <row r="1515">
      <c r="A1515" s="9">
        <v>44761.041666666664</v>
      </c>
      <c r="B1515" s="10">
        <v>280.59</v>
      </c>
      <c r="C1515" s="10">
        <v>244.30078</v>
      </c>
      <c r="D1515" s="10">
        <v>0.14854320154033</v>
      </c>
      <c r="E1515" s="7">
        <f t="shared" si="1"/>
        <v>0.1271354405</v>
      </c>
      <c r="F1515" s="7"/>
    </row>
    <row r="1516">
      <c r="A1516" s="9">
        <v>44761.083333333336</v>
      </c>
      <c r="B1516" s="10">
        <v>285.63</v>
      </c>
      <c r="C1516" s="10">
        <v>235.89685</v>
      </c>
      <c r="D1516" s="10">
        <v>0.210825833409814</v>
      </c>
      <c r="E1516" s="7">
        <f t="shared" si="1"/>
        <v>0.1271873208</v>
      </c>
      <c r="F1516" s="7"/>
    </row>
    <row r="1517">
      <c r="A1517" s="9">
        <v>44761.125</v>
      </c>
      <c r="B1517" s="10">
        <v>277.86</v>
      </c>
      <c r="C1517" s="10">
        <v>226.46295</v>
      </c>
      <c r="D1517" s="10">
        <v>0.22695566758271</v>
      </c>
      <c r="E1517" s="7">
        <f t="shared" si="1"/>
        <v>0.1274684087</v>
      </c>
      <c r="F1517" s="7"/>
    </row>
    <row r="1518">
      <c r="A1518" s="9">
        <v>44761.166666666664</v>
      </c>
      <c r="B1518" s="10">
        <v>266.32</v>
      </c>
      <c r="C1518" s="10">
        <v>219.6244</v>
      </c>
      <c r="D1518" s="10">
        <v>0.212615720293373</v>
      </c>
      <c r="E1518" s="7">
        <f t="shared" si="1"/>
        <v>0.1284294004</v>
      </c>
      <c r="F1518" s="7"/>
    </row>
    <row r="1519">
      <c r="A1519" s="9">
        <v>44761.208333333336</v>
      </c>
      <c r="B1519" s="10">
        <v>258.32</v>
      </c>
      <c r="C1519" s="10">
        <v>217.65609</v>
      </c>
      <c r="D1519" s="10">
        <v>0.186826428794158</v>
      </c>
      <c r="E1519" s="7">
        <f t="shared" si="1"/>
        <v>0.1291589909</v>
      </c>
      <c r="F1519" s="7"/>
    </row>
    <row r="1520">
      <c r="A1520" s="9">
        <v>44761.25</v>
      </c>
      <c r="B1520" s="10">
        <v>254.03</v>
      </c>
      <c r="C1520" s="10">
        <v>218.38757</v>
      </c>
      <c r="D1520" s="10">
        <v>0.16320722832348</v>
      </c>
      <c r="E1520" s="7">
        <f t="shared" si="1"/>
        <v>0.129201341</v>
      </c>
      <c r="F1520" s="7"/>
    </row>
    <row r="1521">
      <c r="A1521" s="9">
        <v>44761.291666666664</v>
      </c>
      <c r="B1521" s="10">
        <v>247.92</v>
      </c>
      <c r="C1521" s="10">
        <v>222.16747</v>
      </c>
      <c r="D1521" s="10">
        <v>0.11591494470365</v>
      </c>
      <c r="E1521" s="7">
        <f t="shared" si="1"/>
        <v>0.1279834333</v>
      </c>
      <c r="F1521" s="7"/>
    </row>
    <row r="1522">
      <c r="A1522" s="9">
        <v>44761.333333333336</v>
      </c>
      <c r="B1522" s="10">
        <v>244.87</v>
      </c>
      <c r="C1522" s="10">
        <v>227.1325</v>
      </c>
      <c r="D1522" s="10">
        <v>0.0780931834942159</v>
      </c>
      <c r="E1522" s="7">
        <f t="shared" si="1"/>
        <v>0.1258447408</v>
      </c>
      <c r="F1522" s="7"/>
    </row>
    <row r="1523">
      <c r="A1523" s="9">
        <v>44761.375</v>
      </c>
      <c r="B1523" s="10">
        <v>245.17</v>
      </c>
      <c r="C1523" s="10">
        <v>232.79345</v>
      </c>
      <c r="D1523" s="10">
        <v>0.0531653704174236</v>
      </c>
      <c r="E1523" s="7">
        <f t="shared" si="1"/>
        <v>0.1232360436</v>
      </c>
      <c r="F1523" s="7"/>
    </row>
    <row r="1524">
      <c r="A1524" s="9">
        <v>44761.416666666664</v>
      </c>
      <c r="B1524" s="10">
        <v>248.51</v>
      </c>
      <c r="C1524" s="10">
        <v>237.80442</v>
      </c>
      <c r="D1524" s="10">
        <v>0.0450184231226652</v>
      </c>
      <c r="E1524" s="7">
        <f t="shared" si="1"/>
        <v>0.1207076134</v>
      </c>
      <c r="F1524" s="7"/>
    </row>
    <row r="1525">
      <c r="A1525" s="9">
        <v>44761.458333333336</v>
      </c>
      <c r="B1525" s="10">
        <v>255.13</v>
      </c>
      <c r="C1525" s="10">
        <v>242.16102</v>
      </c>
      <c r="D1525" s="10">
        <v>0.0535551923261637</v>
      </c>
      <c r="E1525" s="7">
        <f t="shared" si="1"/>
        <v>0.1187965453</v>
      </c>
      <c r="F1525" s="7"/>
    </row>
    <row r="1526">
      <c r="A1526" s="9">
        <v>44761.5</v>
      </c>
      <c r="B1526" s="10">
        <v>261.15</v>
      </c>
      <c r="C1526" s="10">
        <v>243.79561</v>
      </c>
      <c r="D1526" s="10">
        <v>0.0711841775986038</v>
      </c>
      <c r="E1526" s="7">
        <f t="shared" si="1"/>
        <v>0.117097022</v>
      </c>
      <c r="F1526" s="7"/>
    </row>
    <row r="1527">
      <c r="A1527" s="9">
        <v>44761.541666666664</v>
      </c>
      <c r="B1527" s="10">
        <v>262.68</v>
      </c>
      <c r="C1527" s="10">
        <v>244.96239</v>
      </c>
      <c r="D1527" s="10">
        <v>0.0723278785776053</v>
      </c>
      <c r="E1527" s="7">
        <f t="shared" si="1"/>
        <v>0.1157401507</v>
      </c>
      <c r="F1527" s="7"/>
    </row>
    <row r="1528">
      <c r="A1528" s="9">
        <v>44761.583333333336</v>
      </c>
      <c r="B1528" s="10">
        <v>263.23</v>
      </c>
      <c r="C1528" s="10">
        <v>245.71491</v>
      </c>
      <c r="D1528" s="10">
        <v>0.0712821619168328</v>
      </c>
      <c r="E1528" s="7">
        <f t="shared" si="1"/>
        <v>0.1143254373</v>
      </c>
      <c r="F1528" s="7"/>
    </row>
    <row r="1529">
      <c r="A1529" s="9">
        <v>44761.625</v>
      </c>
      <c r="B1529" s="10">
        <v>263.46</v>
      </c>
      <c r="C1529" s="10">
        <v>246.18167</v>
      </c>
      <c r="D1529" s="10">
        <v>0.0701852822754837</v>
      </c>
      <c r="E1529" s="7">
        <f t="shared" si="1"/>
        <v>0.1126514697</v>
      </c>
      <c r="F1529" s="7"/>
    </row>
    <row r="1530">
      <c r="A1530" s="9">
        <v>44761.666666666664</v>
      </c>
      <c r="B1530" s="10">
        <v>266.21</v>
      </c>
      <c r="C1530" s="10">
        <v>246.11223</v>
      </c>
      <c r="D1530" s="10">
        <v>0.0816609966924438</v>
      </c>
      <c r="E1530" s="7">
        <f t="shared" si="1"/>
        <v>0.1109502039</v>
      </c>
      <c r="F1530" s="7"/>
    </row>
    <row r="1531">
      <c r="A1531" s="9">
        <v>44761.708333333336</v>
      </c>
      <c r="B1531" s="10">
        <v>271.74</v>
      </c>
      <c r="C1531" s="10">
        <v>246.50667</v>
      </c>
      <c r="D1531" s="10">
        <v>0.102363680463494</v>
      </c>
      <c r="E1531" s="7">
        <f t="shared" si="1"/>
        <v>0.1099336634</v>
      </c>
      <c r="F1531" s="7"/>
    </row>
    <row r="1532">
      <c r="A1532" s="9">
        <v>44761.75</v>
      </c>
      <c r="B1532" s="10">
        <v>274.96</v>
      </c>
      <c r="C1532" s="10">
        <v>247.01477</v>
      </c>
      <c r="D1532" s="10">
        <v>0.113131817988049</v>
      </c>
      <c r="E1532" s="7">
        <f t="shared" si="1"/>
        <v>0.1094260815</v>
      </c>
      <c r="F1532" s="7"/>
    </row>
    <row r="1533">
      <c r="A1533" s="9">
        <v>44761.791666666664</v>
      </c>
      <c r="B1533" s="10">
        <v>274.26</v>
      </c>
      <c r="C1533" s="10">
        <v>248.12636</v>
      </c>
      <c r="D1533" s="10">
        <v>0.105323916410976</v>
      </c>
      <c r="E1533" s="7">
        <f t="shared" si="1"/>
        <v>0.1093972193</v>
      </c>
      <c r="F1533" s="7"/>
    </row>
    <row r="1534">
      <c r="A1534" s="9">
        <v>44761.833333333336</v>
      </c>
      <c r="B1534" s="10">
        <v>269.14</v>
      </c>
      <c r="C1534" s="10">
        <v>249.18317</v>
      </c>
      <c r="D1534" s="10">
        <v>0.0800889963796511</v>
      </c>
      <c r="E1534" s="7">
        <f t="shared" si="1"/>
        <v>0.1082244368</v>
      </c>
      <c r="F1534" s="7"/>
    </row>
    <row r="1535">
      <c r="A1535" s="9">
        <v>44761.875</v>
      </c>
      <c r="B1535" s="10">
        <v>263.73</v>
      </c>
      <c r="C1535" s="10">
        <v>250.08638</v>
      </c>
      <c r="D1535" s="10">
        <v>0.0545556299387436</v>
      </c>
      <c r="E1535" s="7">
        <f t="shared" si="1"/>
        <v>0.1065089566</v>
      </c>
      <c r="F1535" s="7"/>
    </row>
    <row r="1536">
      <c r="A1536" s="9">
        <v>44761.916666666664</v>
      </c>
      <c r="B1536" s="10">
        <v>264.41</v>
      </c>
      <c r="C1536" s="10">
        <v>250.44884</v>
      </c>
      <c r="D1536" s="10">
        <v>0.0557445584495421</v>
      </c>
      <c r="E1536" s="7">
        <f t="shared" si="1"/>
        <v>0.1057816666</v>
      </c>
      <c r="F1536" s="7"/>
    </row>
    <row r="1537">
      <c r="A1537" s="9">
        <v>44761.958333333336</v>
      </c>
      <c r="B1537" s="10">
        <v>265.11</v>
      </c>
      <c r="C1537" s="10">
        <v>249.15934</v>
      </c>
      <c r="D1537" s="10">
        <v>0.0640179091821323</v>
      </c>
      <c r="E1537" s="7">
        <f t="shared" si="1"/>
        <v>0.1053291416</v>
      </c>
      <c r="F1537" s="7"/>
    </row>
    <row r="1538">
      <c r="A1538" s="9">
        <v>44759.0</v>
      </c>
      <c r="B1538" s="10">
        <v>274.15</v>
      </c>
      <c r="C1538" s="10">
        <v>258.98621</v>
      </c>
      <c r="D1538" s="10">
        <v>0.0585505691596473</v>
      </c>
      <c r="E1538" s="7">
        <f t="shared" si="1"/>
        <v>0.1039641154</v>
      </c>
      <c r="F1538" s="7"/>
    </row>
    <row r="1539">
      <c r="A1539" s="9">
        <v>44759.041666666664</v>
      </c>
      <c r="B1539" s="10">
        <v>275.34</v>
      </c>
      <c r="C1539" s="10">
        <v>256.01307</v>
      </c>
      <c r="D1539" s="10">
        <v>0.0754919660937621</v>
      </c>
      <c r="E1539" s="7">
        <f t="shared" si="1"/>
        <v>0.1009203139</v>
      </c>
      <c r="F1539" s="7"/>
    </row>
    <row r="1540">
      <c r="A1540" s="9">
        <v>44759.083333333336</v>
      </c>
      <c r="B1540" s="10">
        <v>279.09</v>
      </c>
      <c r="C1540" s="10">
        <v>252.66192</v>
      </c>
      <c r="D1540" s="10">
        <v>0.104598587709615</v>
      </c>
      <c r="E1540" s="7">
        <f t="shared" si="1"/>
        <v>0.09649417866</v>
      </c>
      <c r="F1540" s="7"/>
    </row>
    <row r="1541">
      <c r="A1541" s="9">
        <v>44759.125</v>
      </c>
      <c r="B1541" s="10">
        <v>271.21</v>
      </c>
      <c r="C1541" s="10">
        <v>247.31109</v>
      </c>
      <c r="D1541" s="10">
        <v>0.0966350113939491</v>
      </c>
      <c r="E1541" s="7">
        <f t="shared" si="1"/>
        <v>0.09106415132</v>
      </c>
      <c r="F1541" s="7"/>
    </row>
    <row r="1542">
      <c r="A1542" s="9">
        <v>44759.166666666664</v>
      </c>
      <c r="B1542" s="10">
        <v>261.59</v>
      </c>
      <c r="C1542" s="10">
        <v>243.84026</v>
      </c>
      <c r="D1542" s="10">
        <v>0.0727924912809721</v>
      </c>
      <c r="E1542" s="7">
        <f t="shared" si="1"/>
        <v>0.08523818345</v>
      </c>
      <c r="F1542" s="7"/>
    </row>
    <row r="1543">
      <c r="A1543" s="9">
        <v>44759.208333333336</v>
      </c>
      <c r="B1543" s="10">
        <v>253.3</v>
      </c>
      <c r="C1543" s="10">
        <v>243.69951</v>
      </c>
      <c r="D1543" s="10">
        <v>0.0393947858163523</v>
      </c>
      <c r="E1543" s="7">
        <f t="shared" si="1"/>
        <v>0.07909519832</v>
      </c>
      <c r="F1543" s="7"/>
    </row>
    <row r="1544">
      <c r="A1544" s="9">
        <v>44759.25</v>
      </c>
      <c r="B1544" s="10">
        <v>245.11</v>
      </c>
      <c r="C1544" s="10">
        <v>244.43254</v>
      </c>
      <c r="D1544" s="10">
        <v>0.00277156224780884</v>
      </c>
      <c r="E1544" s="7">
        <f t="shared" si="1"/>
        <v>0.0724103789</v>
      </c>
      <c r="F1544" s="7"/>
    </row>
    <row r="1545">
      <c r="A1545" s="9">
        <v>44759.291666666664</v>
      </c>
      <c r="B1545" s="10">
        <v>243.51</v>
      </c>
      <c r="C1545" s="10">
        <v>246.54206</v>
      </c>
      <c r="D1545" s="10">
        <v>0.0122983477950983</v>
      </c>
      <c r="E1545" s="7">
        <f t="shared" si="1"/>
        <v>0.0680930207</v>
      </c>
      <c r="F1545" s="7"/>
    </row>
    <row r="1546">
      <c r="A1546" s="9">
        <v>44759.333333333336</v>
      </c>
      <c r="B1546" s="10">
        <v>240.5</v>
      </c>
      <c r="C1546" s="10">
        <v>249.54675</v>
      </c>
      <c r="D1546" s="10">
        <v>0.0362527261925871</v>
      </c>
      <c r="E1546" s="7">
        <f t="shared" si="1"/>
        <v>0.06634966831</v>
      </c>
      <c r="F1546" s="7"/>
    </row>
    <row r="1547">
      <c r="A1547" s="9">
        <v>44759.375</v>
      </c>
      <c r="B1547" s="10">
        <v>239.97</v>
      </c>
      <c r="C1547" s="10">
        <v>253.13421</v>
      </c>
      <c r="D1547" s="10">
        <v>0.052004863348972</v>
      </c>
      <c r="E1547" s="7">
        <f t="shared" si="1"/>
        <v>0.06630131385</v>
      </c>
      <c r="F1547" s="7"/>
    </row>
    <row r="1548">
      <c r="A1548" s="9">
        <v>44759.416666666664</v>
      </c>
      <c r="B1548" s="10">
        <v>239.23</v>
      </c>
      <c r="C1548" s="10">
        <v>256.86808</v>
      </c>
      <c r="D1548" s="10">
        <v>0.0686659081969236</v>
      </c>
      <c r="E1548" s="7">
        <f t="shared" si="1"/>
        <v>0.06728662573</v>
      </c>
      <c r="F1548" s="7"/>
    </row>
    <row r="1549">
      <c r="A1549" s="9">
        <v>44759.458333333336</v>
      </c>
      <c r="B1549" s="10">
        <v>236.22</v>
      </c>
      <c r="C1549" s="10">
        <v>260.57618</v>
      </c>
      <c r="D1549" s="10">
        <v>0.0934704776161812</v>
      </c>
      <c r="E1549" s="7">
        <f t="shared" si="1"/>
        <v>0.06894976261</v>
      </c>
      <c r="F1549" s="7"/>
    </row>
    <row r="1550">
      <c r="A1550" s="9">
        <v>44759.5</v>
      </c>
      <c r="B1550" s="10">
        <v>247.83</v>
      </c>
      <c r="C1550" s="10">
        <v>262.03099</v>
      </c>
      <c r="D1550" s="10">
        <v>0.0541958414918783</v>
      </c>
      <c r="E1550" s="7">
        <f t="shared" si="1"/>
        <v>0.06824191528</v>
      </c>
      <c r="F1550" s="7"/>
    </row>
    <row r="1551">
      <c r="A1551" s="9">
        <v>44759.541666666664</v>
      </c>
      <c r="B1551" s="10">
        <v>252.14</v>
      </c>
      <c r="C1551" s="10">
        <v>263.10029</v>
      </c>
      <c r="D1551" s="10">
        <v>0.0416582209012387</v>
      </c>
      <c r="E1551" s="7">
        <f t="shared" si="1"/>
        <v>0.06696401287</v>
      </c>
      <c r="F1551" s="7"/>
    </row>
    <row r="1552">
      <c r="A1552" s="9">
        <v>44759.583333333336</v>
      </c>
      <c r="B1552" s="10">
        <v>254.9</v>
      </c>
      <c r="C1552" s="10">
        <v>263.35971</v>
      </c>
      <c r="D1552" s="10">
        <v>0.0321222635003661</v>
      </c>
      <c r="E1552" s="7">
        <f t="shared" si="1"/>
        <v>0.06533235044</v>
      </c>
      <c r="F1552" s="7"/>
    </row>
    <row r="1553">
      <c r="A1553" s="9">
        <v>44759.625</v>
      </c>
      <c r="B1553" s="10">
        <v>258.63</v>
      </c>
      <c r="C1553" s="10">
        <v>262.42223</v>
      </c>
      <c r="D1553" s="10">
        <v>0.0144508717878055</v>
      </c>
      <c r="E1553" s="7">
        <f t="shared" si="1"/>
        <v>0.06301008333</v>
      </c>
      <c r="F1553" s="7"/>
    </row>
    <row r="1554">
      <c r="A1554" s="9">
        <v>44759.666666666664</v>
      </c>
      <c r="B1554" s="10">
        <v>266.02</v>
      </c>
      <c r="C1554" s="10">
        <v>260.38092</v>
      </c>
      <c r="D1554" s="10">
        <v>0.0216570400012411</v>
      </c>
      <c r="E1554" s="7">
        <f t="shared" si="1"/>
        <v>0.06050991847</v>
      </c>
      <c r="F1554" s="7"/>
    </row>
    <row r="1555">
      <c r="A1555" s="9">
        <v>44759.708333333336</v>
      </c>
      <c r="B1555" s="10">
        <v>275.08</v>
      </c>
      <c r="C1555" s="10">
        <v>258.82627</v>
      </c>
      <c r="D1555" s="10">
        <v>0.0627978373292632</v>
      </c>
      <c r="E1555" s="7">
        <f t="shared" si="1"/>
        <v>0.05886134168</v>
      </c>
      <c r="F1555" s="7"/>
    </row>
    <row r="1556">
      <c r="A1556" s="9">
        <v>44759.75</v>
      </c>
      <c r="B1556" s="10">
        <v>276.43</v>
      </c>
      <c r="C1556" s="10">
        <v>257.78847</v>
      </c>
      <c r="D1556" s="10">
        <v>0.0723132807297393</v>
      </c>
      <c r="E1556" s="7">
        <f t="shared" si="1"/>
        <v>0.05716056929</v>
      </c>
      <c r="F1556" s="7"/>
    </row>
    <row r="1557">
      <c r="A1557" s="9">
        <v>44759.791666666664</v>
      </c>
      <c r="B1557" s="10">
        <v>279.04</v>
      </c>
      <c r="C1557" s="10">
        <v>258.40344</v>
      </c>
      <c r="D1557" s="10">
        <v>0.0798617851217461</v>
      </c>
      <c r="E1557" s="7">
        <f t="shared" si="1"/>
        <v>0.05609964715</v>
      </c>
      <c r="F1557" s="7"/>
    </row>
    <row r="1558">
      <c r="A1558" s="9">
        <v>44759.833333333336</v>
      </c>
      <c r="B1558" s="10">
        <v>282.39</v>
      </c>
      <c r="C1558" s="10">
        <v>258.83653</v>
      </c>
      <c r="D1558" s="10">
        <v>0.090997472420141</v>
      </c>
      <c r="E1558" s="7">
        <f t="shared" si="1"/>
        <v>0.05655416699</v>
      </c>
      <c r="F1558" s="7"/>
    </row>
    <row r="1559">
      <c r="A1559" s="9">
        <v>44759.875</v>
      </c>
      <c r="B1559" s="10">
        <v>277.5</v>
      </c>
      <c r="C1559" s="10">
        <v>258.70347</v>
      </c>
      <c r="D1559" s="10">
        <v>0.0726566597657156</v>
      </c>
      <c r="E1559" s="7">
        <f t="shared" si="1"/>
        <v>0.05730837656</v>
      </c>
      <c r="F1559" s="7"/>
    </row>
    <row r="1560">
      <c r="A1560" s="9">
        <v>44759.916666666664</v>
      </c>
      <c r="B1560" s="10">
        <v>274.05</v>
      </c>
      <c r="C1560" s="10">
        <v>258.45119</v>
      </c>
      <c r="D1560" s="10">
        <v>0.0603549552238471</v>
      </c>
      <c r="E1560" s="7">
        <f t="shared" si="1"/>
        <v>0.05750047643</v>
      </c>
      <c r="F1560" s="7"/>
    </row>
    <row r="1561">
      <c r="A1561" s="9">
        <v>44759.958333333336</v>
      </c>
      <c r="B1561" s="10">
        <v>275.66</v>
      </c>
      <c r="C1561" s="10">
        <v>258.06366</v>
      </c>
      <c r="D1561" s="10">
        <v>0.0681860437071999</v>
      </c>
      <c r="E1561" s="7">
        <f t="shared" si="1"/>
        <v>0.0576741487</v>
      </c>
      <c r="F1561" s="7"/>
    </row>
    <row r="1562">
      <c r="A1562" s="9">
        <v>44760.0</v>
      </c>
      <c r="B1562" s="10">
        <v>281.98</v>
      </c>
      <c r="C1562" s="10">
        <v>252.83233</v>
      </c>
      <c r="D1562" s="10">
        <v>0.11528458405616</v>
      </c>
      <c r="E1562" s="7">
        <f t="shared" si="1"/>
        <v>0.06003806599</v>
      </c>
      <c r="F1562" s="7"/>
    </row>
    <row r="1563">
      <c r="A1563" s="9">
        <v>44760.041666666664</v>
      </c>
      <c r="B1563" s="10">
        <v>285.25</v>
      </c>
      <c r="C1563" s="10">
        <v>248.50871</v>
      </c>
      <c r="D1563" s="10">
        <v>0.14784709155667</v>
      </c>
      <c r="E1563" s="7">
        <f t="shared" si="1"/>
        <v>0.06305286288</v>
      </c>
      <c r="F1563" s="7"/>
    </row>
    <row r="1564">
      <c r="A1564" s="9">
        <v>44760.083333333336</v>
      </c>
      <c r="B1564" s="10">
        <v>289.22</v>
      </c>
      <c r="C1564" s="10">
        <v>243.72648</v>
      </c>
      <c r="D1564" s="10">
        <v>0.186658093121436</v>
      </c>
      <c r="E1564" s="7">
        <f t="shared" si="1"/>
        <v>0.06647200894</v>
      </c>
      <c r="F1564" s="7"/>
    </row>
    <row r="1565">
      <c r="A1565" s="9">
        <v>44760.125</v>
      </c>
      <c r="B1565" s="10">
        <v>283.63</v>
      </c>
      <c r="C1565" s="10">
        <v>237.43024</v>
      </c>
      <c r="D1565" s="10">
        <v>0.194582459252031</v>
      </c>
      <c r="E1565" s="7">
        <f t="shared" si="1"/>
        <v>0.0705531526</v>
      </c>
      <c r="F1565" s="7"/>
    </row>
    <row r="1566">
      <c r="A1566" s="9">
        <v>44760.166666666664</v>
      </c>
      <c r="B1566" s="10">
        <v>271.3</v>
      </c>
      <c r="C1566" s="10">
        <v>233.26319</v>
      </c>
      <c r="D1566" s="10">
        <v>0.163063919343639</v>
      </c>
      <c r="E1566" s="7">
        <f t="shared" si="1"/>
        <v>0.07431446211</v>
      </c>
      <c r="F1566" s="7"/>
    </row>
    <row r="1567">
      <c r="A1567" s="9">
        <v>44760.208333333336</v>
      </c>
      <c r="B1567" s="10">
        <v>266.36</v>
      </c>
      <c r="C1567" s="10">
        <v>232.93335</v>
      </c>
      <c r="D1567" s="10">
        <v>0.143503066435098</v>
      </c>
      <c r="E1567" s="7">
        <f t="shared" si="1"/>
        <v>0.07865230713</v>
      </c>
      <c r="F1567" s="7"/>
    </row>
    <row r="1568">
      <c r="A1568" s="9">
        <v>44760.25</v>
      </c>
      <c r="B1568" s="10">
        <v>266.37</v>
      </c>
      <c r="C1568" s="10">
        <v>233.94467</v>
      </c>
      <c r="D1568" s="10">
        <v>0.138602559314559</v>
      </c>
      <c r="E1568" s="7">
        <f t="shared" si="1"/>
        <v>0.08431193201</v>
      </c>
      <c r="F1568" s="7"/>
    </row>
    <row r="1569">
      <c r="A1569" s="9">
        <v>44760.291666666664</v>
      </c>
      <c r="B1569" s="10">
        <v>266.24</v>
      </c>
      <c r="C1569" s="10">
        <v>236.7302</v>
      </c>
      <c r="D1569" s="10">
        <v>0.124655831828807</v>
      </c>
      <c r="E1569" s="7">
        <f t="shared" si="1"/>
        <v>0.08899349384</v>
      </c>
      <c r="F1569" s="7"/>
    </row>
    <row r="1570">
      <c r="A1570" s="9">
        <v>44760.333333333336</v>
      </c>
      <c r="B1570" s="10">
        <v>267.15</v>
      </c>
      <c r="C1570" s="10">
        <v>240.4602</v>
      </c>
      <c r="D1570" s="10">
        <v>0.110994667724637</v>
      </c>
      <c r="E1570" s="7">
        <f t="shared" si="1"/>
        <v>0.09210774141</v>
      </c>
      <c r="F1570" s="7"/>
    </row>
    <row r="1571">
      <c r="A1571" s="9">
        <v>44760.375</v>
      </c>
      <c r="B1571" s="10">
        <v>268.93</v>
      </c>
      <c r="C1571" s="10">
        <v>244.91203</v>
      </c>
      <c r="D1571" s="10">
        <v>0.0980677429361065</v>
      </c>
      <c r="E1571" s="7">
        <f t="shared" si="1"/>
        <v>0.09402702806</v>
      </c>
      <c r="F1571" s="7"/>
    </row>
    <row r="1572">
      <c r="A1572" s="9">
        <v>44760.416666666664</v>
      </c>
      <c r="B1572" s="10">
        <v>270.95</v>
      </c>
      <c r="C1572" s="10">
        <v>249.20464</v>
      </c>
      <c r="D1572" s="10">
        <v>0.0872590494302191</v>
      </c>
      <c r="E1572" s="7">
        <f t="shared" si="1"/>
        <v>0.09480174227</v>
      </c>
      <c r="F1572" s="7"/>
    </row>
    <row r="1573">
      <c r="A1573" s="9">
        <v>44760.458333333336</v>
      </c>
      <c r="B1573" s="10">
        <v>273.72</v>
      </c>
      <c r="C1573" s="10">
        <v>253.59944</v>
      </c>
      <c r="D1573" s="10">
        <v>0.0793399228326373</v>
      </c>
      <c r="E1573" s="7">
        <f t="shared" si="1"/>
        <v>0.09421296916</v>
      </c>
      <c r="F1573" s="7"/>
    </row>
    <row r="1574">
      <c r="A1574" s="9">
        <v>44760.5</v>
      </c>
      <c r="B1574" s="10">
        <v>278.96</v>
      </c>
      <c r="C1574" s="10">
        <v>255.86931</v>
      </c>
      <c r="D1574" s="10">
        <v>0.0902440781194116</v>
      </c>
      <c r="E1574" s="7">
        <f t="shared" si="1"/>
        <v>0.09571497902</v>
      </c>
      <c r="F1574" s="7"/>
    </row>
    <row r="1575">
      <c r="A1575" s="9">
        <v>44760.541666666664</v>
      </c>
      <c r="B1575" s="10">
        <v>278.89</v>
      </c>
      <c r="C1575" s="10">
        <v>257.5697</v>
      </c>
      <c r="D1575" s="10">
        <v>0.0827748760820856</v>
      </c>
      <c r="E1575" s="7">
        <f t="shared" si="1"/>
        <v>0.09742817298</v>
      </c>
      <c r="F1575" s="7"/>
    </row>
    <row r="1576">
      <c r="A1576" s="9">
        <v>44760.583333333336</v>
      </c>
      <c r="B1576" s="10">
        <v>279.92</v>
      </c>
      <c r="C1576" s="10">
        <v>258.5344</v>
      </c>
      <c r="D1576" s="10">
        <v>0.0827185859986137</v>
      </c>
      <c r="E1576" s="7">
        <f t="shared" si="1"/>
        <v>0.09953635309</v>
      </c>
      <c r="F1576" s="7"/>
    </row>
    <row r="1577">
      <c r="A1577" s="9">
        <v>44760.625</v>
      </c>
      <c r="B1577" s="10">
        <v>280.9</v>
      </c>
      <c r="C1577" s="10">
        <v>258.12568</v>
      </c>
      <c r="D1577" s="10">
        <v>0.0882295787075504</v>
      </c>
      <c r="E1577" s="7">
        <f t="shared" si="1"/>
        <v>0.1026104659</v>
      </c>
      <c r="F1577" s="7"/>
    </row>
    <row r="1578">
      <c r="A1578" s="9">
        <v>44760.666666666664</v>
      </c>
      <c r="B1578" s="10">
        <v>282.68</v>
      </c>
      <c r="C1578" s="10">
        <v>256.60344</v>
      </c>
      <c r="D1578" s="10">
        <v>0.10162202034392</v>
      </c>
      <c r="E1578" s="7">
        <f t="shared" si="1"/>
        <v>0.1059423401</v>
      </c>
      <c r="F1578" s="7"/>
    </row>
    <row r="1579">
      <c r="A1579" s="9">
        <v>44760.708333333336</v>
      </c>
      <c r="B1579" s="10">
        <v>282.7</v>
      </c>
      <c r="C1579" s="10">
        <v>255.21445</v>
      </c>
      <c r="D1579" s="10">
        <v>0.107695900447643</v>
      </c>
      <c r="E1579" s="7">
        <f t="shared" si="1"/>
        <v>0.1078130927</v>
      </c>
      <c r="F1579" s="7"/>
    </row>
    <row r="1580">
      <c r="A1580" s="9">
        <v>44760.75</v>
      </c>
      <c r="B1580" s="10">
        <v>281.64</v>
      </c>
      <c r="C1580" s="10">
        <v>254.21007</v>
      </c>
      <c r="D1580" s="10">
        <v>0.107902609837603</v>
      </c>
      <c r="E1580" s="7">
        <f t="shared" si="1"/>
        <v>0.1092959814</v>
      </c>
      <c r="F1580" s="7"/>
    </row>
    <row r="1581">
      <c r="A1581" s="9">
        <v>44760.791666666664</v>
      </c>
      <c r="B1581" s="10">
        <v>277.63</v>
      </c>
      <c r="C1581" s="10">
        <v>254.79383</v>
      </c>
      <c r="D1581" s="10">
        <v>0.0896260714005515</v>
      </c>
      <c r="E1581" s="7">
        <f t="shared" si="1"/>
        <v>0.1097028267</v>
      </c>
      <c r="F1581" s="7"/>
    </row>
    <row r="1582">
      <c r="A1582" s="9">
        <v>44760.833333333336</v>
      </c>
      <c r="B1582" s="10">
        <v>279.17</v>
      </c>
      <c r="C1582" s="10">
        <v>255.47589</v>
      </c>
      <c r="D1582" s="10">
        <v>0.0927449944493784</v>
      </c>
      <c r="E1582" s="7">
        <f t="shared" si="1"/>
        <v>0.1097756401</v>
      </c>
      <c r="F1582" s="7"/>
    </row>
    <row r="1583">
      <c r="A1583" s="9">
        <v>44760.875</v>
      </c>
      <c r="B1583" s="10">
        <v>276.67</v>
      </c>
      <c r="C1583" s="10">
        <v>255.90181</v>
      </c>
      <c r="D1583" s="10">
        <v>0.0811568702855208</v>
      </c>
      <c r="E1583" s="7">
        <f t="shared" si="1"/>
        <v>0.1101298155</v>
      </c>
      <c r="F1583" s="7"/>
    </row>
    <row r="1584">
      <c r="A1584" s="9">
        <v>44760.916666666664</v>
      </c>
      <c r="B1584" s="10">
        <v>270.92</v>
      </c>
      <c r="C1584" s="10">
        <v>255.85628</v>
      </c>
      <c r="D1584" s="10">
        <v>0.0588757094412535</v>
      </c>
      <c r="E1584" s="7">
        <f t="shared" si="1"/>
        <v>0.1100681803</v>
      </c>
      <c r="F1584" s="7"/>
    </row>
    <row r="1585">
      <c r="A1585" s="9">
        <v>44760.958333333336</v>
      </c>
      <c r="B1585" s="10">
        <v>270.24</v>
      </c>
      <c r="C1585" s="10">
        <v>255.00279</v>
      </c>
      <c r="D1585" s="10">
        <v>0.0597531109365509</v>
      </c>
      <c r="E1585" s="7">
        <f t="shared" si="1"/>
        <v>0.1097168081</v>
      </c>
      <c r="F1585" s="7"/>
    </row>
    <row r="1586">
      <c r="A1586" s="9">
        <v>44761.0</v>
      </c>
      <c r="B1586" s="10">
        <v>274.3</v>
      </c>
      <c r="C1586" s="10">
        <v>254.45967</v>
      </c>
      <c r="D1586" s="10">
        <v>0.077970430441885</v>
      </c>
      <c r="E1586" s="7">
        <f t="shared" si="1"/>
        <v>0.1081620517</v>
      </c>
      <c r="F1586" s="7"/>
    </row>
    <row r="1587">
      <c r="A1587" s="9">
        <v>44761.041666666664</v>
      </c>
      <c r="B1587" s="10">
        <v>280.59</v>
      </c>
      <c r="C1587" s="10">
        <v>248.09144</v>
      </c>
      <c r="D1587" s="10">
        <v>0.13099428178578</v>
      </c>
      <c r="E1587" s="7">
        <f t="shared" si="1"/>
        <v>0.1074598513</v>
      </c>
      <c r="F1587" s="7"/>
    </row>
    <row r="1588">
      <c r="A1588" s="9">
        <v>44761.083333333336</v>
      </c>
      <c r="B1588" s="10">
        <v>285.63</v>
      </c>
      <c r="C1588" s="10">
        <v>240.29928</v>
      </c>
      <c r="D1588" s="10">
        <v>0.188642762475193</v>
      </c>
      <c r="E1588" s="7">
        <f t="shared" si="1"/>
        <v>0.1075425458</v>
      </c>
      <c r="F1588" s="7"/>
    </row>
    <row r="1589">
      <c r="A1589" s="9">
        <v>44761.125</v>
      </c>
      <c r="B1589" s="10">
        <v>277.86</v>
      </c>
      <c r="C1589" s="10">
        <v>231.17039</v>
      </c>
      <c r="D1589" s="10">
        <v>0.201970546487376</v>
      </c>
      <c r="E1589" s="7">
        <f t="shared" si="1"/>
        <v>0.1078503828</v>
      </c>
      <c r="F1589" s="7"/>
    </row>
    <row r="1590">
      <c r="A1590" s="9">
        <v>44761.166666666664</v>
      </c>
      <c r="B1590" s="10">
        <v>266.32</v>
      </c>
      <c r="C1590" s="10">
        <v>224.40096</v>
      </c>
      <c r="D1590" s="10">
        <v>0.186804191925025</v>
      </c>
      <c r="E1590" s="7">
        <f t="shared" si="1"/>
        <v>0.1088395608</v>
      </c>
      <c r="F1590" s="7"/>
    </row>
    <row r="1591">
      <c r="A1591" s="9">
        <v>44761.208333333336</v>
      </c>
      <c r="B1591" s="10">
        <v>258.32</v>
      </c>
      <c r="C1591" s="10">
        <v>222.09574</v>
      </c>
      <c r="D1591" s="10">
        <v>0.163102002766914</v>
      </c>
      <c r="E1591" s="7">
        <f t="shared" si="1"/>
        <v>0.1096561832</v>
      </c>
      <c r="F1591" s="7"/>
    </row>
    <row r="1592">
      <c r="A1592" s="9">
        <v>44761.25</v>
      </c>
      <c r="B1592" s="10">
        <v>254.03</v>
      </c>
      <c r="C1592" s="10">
        <v>222.14722</v>
      </c>
      <c r="D1592" s="10">
        <v>0.143520949755752</v>
      </c>
      <c r="E1592" s="7">
        <f t="shared" si="1"/>
        <v>0.1098611161</v>
      </c>
      <c r="F1592" s="7"/>
    </row>
    <row r="1593">
      <c r="A1593" s="9">
        <v>44761.291666666664</v>
      </c>
      <c r="B1593" s="10">
        <v>247.92</v>
      </c>
      <c r="C1593" s="10">
        <v>225.0448</v>
      </c>
      <c r="D1593" s="10">
        <v>0.101647316445436</v>
      </c>
      <c r="E1593" s="7">
        <f t="shared" si="1"/>
        <v>0.108902428</v>
      </c>
      <c r="F1593" s="7"/>
    </row>
    <row r="1594">
      <c r="A1594" s="9">
        <v>44761.333333333336</v>
      </c>
      <c r="B1594" s="10">
        <v>244.87</v>
      </c>
      <c r="C1594" s="10">
        <v>229.3428</v>
      </c>
      <c r="D1594" s="10">
        <v>0.0677030192358338</v>
      </c>
      <c r="E1594" s="7">
        <f t="shared" si="1"/>
        <v>0.1070986093</v>
      </c>
      <c r="F1594" s="7"/>
    </row>
    <row r="1595">
      <c r="A1595" s="9">
        <v>44761.375</v>
      </c>
      <c r="B1595" s="10">
        <v>245.17</v>
      </c>
      <c r="C1595" s="10">
        <v>234.65601</v>
      </c>
      <c r="D1595" s="10">
        <v>0.0448059693847175</v>
      </c>
      <c r="E1595" s="7">
        <f t="shared" si="1"/>
        <v>0.1048793687</v>
      </c>
      <c r="F1595" s="7"/>
    </row>
    <row r="1596">
      <c r="A1596" s="9">
        <v>44761.416666666664</v>
      </c>
      <c r="B1596" s="10">
        <v>248.51</v>
      </c>
      <c r="C1596" s="10">
        <v>239.87474</v>
      </c>
      <c r="D1596" s="10">
        <v>0.0359990384981761</v>
      </c>
      <c r="E1596" s="7">
        <f t="shared" si="1"/>
        <v>0.1027435349</v>
      </c>
      <c r="F1596" s="7"/>
    </row>
    <row r="1597">
      <c r="A1597" s="9">
        <v>44761.458333333336</v>
      </c>
      <c r="B1597" s="10">
        <v>255.13</v>
      </c>
      <c r="C1597" s="10">
        <v>244.80343</v>
      </c>
      <c r="D1597" s="10">
        <v>0.0421831099343665</v>
      </c>
      <c r="E1597" s="7">
        <f t="shared" si="1"/>
        <v>0.1011953344</v>
      </c>
      <c r="F1597" s="7"/>
    </row>
    <row r="1598">
      <c r="A1598" s="9">
        <v>44761.5</v>
      </c>
      <c r="B1598" s="10">
        <v>261.15</v>
      </c>
      <c r="C1598" s="10">
        <v>247.12166</v>
      </c>
      <c r="D1598" s="10">
        <v>0.0567669381955429</v>
      </c>
      <c r="E1598" s="7">
        <f t="shared" si="1"/>
        <v>0.09980045355</v>
      </c>
      <c r="F1598" s="7"/>
    </row>
    <row r="1599">
      <c r="A1599" s="9">
        <v>44761.541666666664</v>
      </c>
      <c r="B1599" s="10">
        <v>262.68</v>
      </c>
      <c r="C1599" s="10">
        <v>248.81525</v>
      </c>
      <c r="D1599" s="10">
        <v>0.0557230716364853</v>
      </c>
      <c r="E1599" s="7">
        <f t="shared" si="1"/>
        <v>0.09867329503</v>
      </c>
      <c r="F1599" s="7"/>
    </row>
    <row r="1600">
      <c r="A1600" s="9">
        <v>44761.583333333336</v>
      </c>
      <c r="B1600" s="10">
        <v>263.23</v>
      </c>
      <c r="C1600" s="10">
        <v>249.82479</v>
      </c>
      <c r="D1600" s="10">
        <v>0.0536584459852843</v>
      </c>
      <c r="E1600" s="7">
        <f t="shared" si="1"/>
        <v>0.09746245587</v>
      </c>
      <c r="F1600" s="7"/>
    </row>
    <row r="1601">
      <c r="A1601" s="9">
        <v>44761.625</v>
      </c>
      <c r="B1601" s="10">
        <v>263.46</v>
      </c>
      <c r="C1601" s="10">
        <v>250.21717</v>
      </c>
      <c r="D1601" s="10">
        <v>0.052925344811469</v>
      </c>
      <c r="E1601" s="7">
        <f t="shared" si="1"/>
        <v>0.09599144612</v>
      </c>
      <c r="F1601" s="7"/>
    </row>
    <row r="1602">
      <c r="A1602" s="9">
        <v>44761.666666666664</v>
      </c>
      <c r="B1602" s="10">
        <v>266.21</v>
      </c>
      <c r="C1602" s="10">
        <v>249.86323</v>
      </c>
      <c r="D1602" s="10">
        <v>0.0654228715445645</v>
      </c>
      <c r="E1602" s="7">
        <f t="shared" si="1"/>
        <v>0.09448314825</v>
      </c>
      <c r="F1602" s="7"/>
    </row>
    <row r="1603">
      <c r="A1603" s="9">
        <v>44761.708333333336</v>
      </c>
      <c r="B1603" s="10">
        <v>271.74</v>
      </c>
      <c r="C1603" s="10">
        <v>249.96526</v>
      </c>
      <c r="D1603" s="10">
        <v>0.0871110649535859</v>
      </c>
      <c r="E1603" s="7">
        <f t="shared" si="1"/>
        <v>0.09362544678</v>
      </c>
      <c r="F1603" s="7"/>
    </row>
    <row r="1604">
      <c r="A1604" s="9">
        <v>44761.75</v>
      </c>
      <c r="B1604" s="10">
        <v>274.96</v>
      </c>
      <c r="C1604" s="10">
        <v>250.24198</v>
      </c>
      <c r="D1604" s="10">
        <v>0.0987764722769535</v>
      </c>
      <c r="E1604" s="7">
        <f t="shared" si="1"/>
        <v>0.09324519104</v>
      </c>
      <c r="F1604" s="7"/>
    </row>
    <row r="1605">
      <c r="A1605" s="9">
        <v>44761.791666666664</v>
      </c>
      <c r="B1605" s="10">
        <v>274.26</v>
      </c>
      <c r="C1605" s="10">
        <v>251.22965</v>
      </c>
      <c r="D1605" s="10">
        <v>0.0916705094323062</v>
      </c>
      <c r="E1605" s="7">
        <f t="shared" si="1"/>
        <v>0.09333037596</v>
      </c>
      <c r="F1605" s="7"/>
    </row>
    <row r="1606">
      <c r="A1606" s="9">
        <v>44761.833333333336</v>
      </c>
      <c r="B1606" s="10">
        <v>269.14</v>
      </c>
      <c r="C1606" s="10">
        <v>252.03041</v>
      </c>
      <c r="D1606" s="10">
        <v>0.0678870061751675</v>
      </c>
      <c r="E1606" s="7">
        <f t="shared" si="1"/>
        <v>0.09229462645</v>
      </c>
      <c r="F1606" s="7"/>
    </row>
    <row r="1607">
      <c r="A1607" s="9">
        <v>44761.875</v>
      </c>
      <c r="B1607" s="10">
        <v>263.73</v>
      </c>
      <c r="C1607" s="10">
        <v>252.60428</v>
      </c>
      <c r="D1607" s="10">
        <v>0.0440440676618782</v>
      </c>
      <c r="E1607" s="7">
        <f t="shared" si="1"/>
        <v>0.09074825967</v>
      </c>
      <c r="F1607" s="7"/>
    </row>
    <row r="1608">
      <c r="A1608" s="9">
        <v>44761.916666666664</v>
      </c>
      <c r="B1608" s="10">
        <v>264.41</v>
      </c>
      <c r="C1608" s="10">
        <v>252.89643</v>
      </c>
      <c r="D1608" s="10">
        <v>0.0455268190223168</v>
      </c>
      <c r="E1608" s="7">
        <f t="shared" si="1"/>
        <v>0.09019205591</v>
      </c>
      <c r="F1608" s="7"/>
    </row>
    <row r="1609">
      <c r="A1609" s="9">
        <v>44761.958333333336</v>
      </c>
      <c r="B1609" s="10">
        <v>265.11</v>
      </c>
      <c r="C1609" s="10">
        <v>251.80112</v>
      </c>
      <c r="D1609" s="10">
        <v>0.0528547291608552</v>
      </c>
      <c r="E1609" s="7">
        <f t="shared" si="1"/>
        <v>0.08990462333</v>
      </c>
      <c r="F1609" s="7"/>
    </row>
    <row r="1610">
      <c r="A1610" s="9">
        <v>44762.0</v>
      </c>
      <c r="B1610" s="10">
        <v>271.16</v>
      </c>
      <c r="C1610" s="10">
        <v>252.91015</v>
      </c>
      <c r="D1610" s="10">
        <v>0.0721594210434023</v>
      </c>
      <c r="E1610" s="7">
        <f t="shared" si="1"/>
        <v>0.08966249794</v>
      </c>
      <c r="F1610" s="7"/>
    </row>
    <row r="1611">
      <c r="A1611" s="9">
        <v>44762.041666666664</v>
      </c>
      <c r="B1611" s="10">
        <v>273.26</v>
      </c>
      <c r="C1611" s="10">
        <v>247.153</v>
      </c>
      <c r="D1611" s="10">
        <v>0.105630924973599</v>
      </c>
      <c r="E1611" s="7">
        <f t="shared" si="1"/>
        <v>0.08860569141</v>
      </c>
      <c r="F1611" s="7"/>
    </row>
    <row r="1612">
      <c r="A1612" s="9">
        <v>44762.083333333336</v>
      </c>
      <c r="B1612" s="10">
        <v>274.77</v>
      </c>
      <c r="C1612" s="10">
        <v>240.21875</v>
      </c>
      <c r="D1612" s="10">
        <v>0.143832444386626</v>
      </c>
      <c r="E1612" s="7">
        <f t="shared" si="1"/>
        <v>0.08673859482</v>
      </c>
      <c r="F1612" s="7"/>
    </row>
    <row r="1613">
      <c r="A1613" s="9">
        <v>44762.125</v>
      </c>
      <c r="B1613" s="10">
        <v>273.93</v>
      </c>
      <c r="C1613" s="10">
        <v>231.94777</v>
      </c>
      <c r="D1613" s="10">
        <v>0.180998636029137</v>
      </c>
      <c r="E1613" s="7">
        <f t="shared" si="1"/>
        <v>0.08586476522</v>
      </c>
      <c r="F1613" s="7"/>
    </row>
    <row r="1614">
      <c r="A1614" s="9">
        <v>44762.166666666664</v>
      </c>
      <c r="B1614" s="10">
        <v>271.18</v>
      </c>
      <c r="C1614" s="10">
        <v>226.22945</v>
      </c>
      <c r="D1614" s="10">
        <v>0.19869451125837</v>
      </c>
      <c r="E1614" s="7">
        <f t="shared" si="1"/>
        <v>0.08636019519</v>
      </c>
      <c r="F1614" s="7"/>
    </row>
    <row r="1615">
      <c r="A1615" s="9">
        <v>44762.208333333336</v>
      </c>
      <c r="B1615" s="10">
        <v>264.48</v>
      </c>
      <c r="C1615" s="10">
        <v>225.00686</v>
      </c>
      <c r="D1615" s="10">
        <v>0.175430829086722</v>
      </c>
      <c r="E1615" s="7">
        <f t="shared" si="1"/>
        <v>0.08687389629</v>
      </c>
      <c r="F1615" s="7"/>
    </row>
    <row r="1616">
      <c r="A1616" s="9">
        <v>44762.25</v>
      </c>
      <c r="B1616" s="10">
        <v>262.19</v>
      </c>
      <c r="C1616" s="10">
        <v>225.94974</v>
      </c>
      <c r="D1616" s="10">
        <v>0.160390801954452</v>
      </c>
      <c r="E1616" s="7">
        <f t="shared" si="1"/>
        <v>0.0875768068</v>
      </c>
      <c r="F1616" s="7"/>
    </row>
    <row r="1617">
      <c r="A1617" s="9">
        <v>44762.291666666664</v>
      </c>
      <c r="B1617" s="10">
        <v>258.38</v>
      </c>
      <c r="C1617" s="10">
        <v>229.34494</v>
      </c>
      <c r="D1617" s="10">
        <v>0.126599958996261</v>
      </c>
      <c r="E1617" s="7">
        <f t="shared" si="1"/>
        <v>0.08861650023</v>
      </c>
      <c r="F1617" s="7"/>
    </row>
    <row r="1618">
      <c r="A1618" s="9">
        <v>44762.333333333336</v>
      </c>
      <c r="B1618" s="10">
        <v>254.6</v>
      </c>
      <c r="C1618" s="10">
        <v>233.64832</v>
      </c>
      <c r="D1618" s="10">
        <v>0.0896718623955865</v>
      </c>
      <c r="E1618" s="7">
        <f t="shared" si="1"/>
        <v>0.0895318687</v>
      </c>
      <c r="F1618" s="7"/>
    </row>
    <row r="1619">
      <c r="A1619" s="9">
        <v>44762.375</v>
      </c>
      <c r="B1619" s="10">
        <v>255.03</v>
      </c>
      <c r="C1619" s="10">
        <v>238.42369</v>
      </c>
      <c r="D1619" s="10">
        <v>0.0696504193857582</v>
      </c>
      <c r="E1619" s="7">
        <f t="shared" si="1"/>
        <v>0.09056705412</v>
      </c>
      <c r="F1619" s="7"/>
    </row>
    <row r="1620">
      <c r="A1620" s="9">
        <v>44762.416666666664</v>
      </c>
      <c r="B1620" s="10">
        <v>257.44</v>
      </c>
      <c r="C1620" s="10">
        <v>242.77314</v>
      </c>
      <c r="D1620" s="10">
        <v>0.0604138497364246</v>
      </c>
      <c r="E1620" s="7">
        <f t="shared" si="1"/>
        <v>0.09158433792</v>
      </c>
      <c r="F1620" s="7"/>
    </row>
    <row r="1621">
      <c r="A1621" s="9">
        <v>44762.458333333336</v>
      </c>
      <c r="B1621" s="10">
        <v>264.71</v>
      </c>
      <c r="C1621" s="10">
        <v>246.77783</v>
      </c>
      <c r="D1621" s="10">
        <v>0.0726652390127589</v>
      </c>
      <c r="E1621" s="7">
        <f t="shared" si="1"/>
        <v>0.09285442663</v>
      </c>
      <c r="F1621" s="7"/>
    </row>
    <row r="1622">
      <c r="A1622" s="9">
        <v>44762.5</v>
      </c>
      <c r="B1622" s="10">
        <v>273.09</v>
      </c>
      <c r="C1622" s="10">
        <v>248.46136</v>
      </c>
      <c r="D1622" s="10">
        <v>0.0991246284734172</v>
      </c>
      <c r="E1622" s="7">
        <f t="shared" si="1"/>
        <v>0.09461933039</v>
      </c>
      <c r="F1622" s="7"/>
    </row>
    <row r="1623">
      <c r="A1623" s="9">
        <v>44762.541666666664</v>
      </c>
      <c r="B1623" s="10">
        <v>274.09</v>
      </c>
      <c r="C1623" s="10">
        <v>249.84201</v>
      </c>
      <c r="D1623" s="10">
        <v>0.0970532937995495</v>
      </c>
      <c r="E1623" s="7">
        <f t="shared" si="1"/>
        <v>0.09634142298</v>
      </c>
      <c r="F1623" s="7"/>
    </row>
    <row r="1624">
      <c r="A1624" s="9">
        <v>44762.583333333336</v>
      </c>
      <c r="B1624" s="10">
        <v>276.51</v>
      </c>
      <c r="C1624" s="10">
        <v>250.5843</v>
      </c>
      <c r="D1624" s="10">
        <v>0.1034609909719</v>
      </c>
      <c r="E1624" s="7">
        <f t="shared" si="1"/>
        <v>0.09841652902</v>
      </c>
      <c r="F1624" s="7"/>
    </row>
    <row r="1625">
      <c r="A1625" s="9">
        <v>44762.625</v>
      </c>
      <c r="B1625" s="10">
        <v>276.98</v>
      </c>
      <c r="C1625" s="10">
        <v>250.62164</v>
      </c>
      <c r="D1625" s="10">
        <v>0.105171923701401</v>
      </c>
      <c r="E1625" s="7">
        <f t="shared" si="1"/>
        <v>0.1005934698</v>
      </c>
      <c r="F1625" s="7"/>
    </row>
    <row r="1626">
      <c r="A1626" s="9">
        <v>44762.666666666664</v>
      </c>
      <c r="B1626" s="10">
        <v>280.43</v>
      </c>
      <c r="C1626" s="10">
        <v>249.94542</v>
      </c>
      <c r="D1626" s="10">
        <v>0.121964947387313</v>
      </c>
      <c r="E1626" s="7">
        <f t="shared" si="1"/>
        <v>0.1029493896</v>
      </c>
      <c r="F1626" s="7"/>
    </row>
    <row r="1627">
      <c r="A1627" s="9">
        <v>44762.708333333336</v>
      </c>
      <c r="B1627" s="10">
        <v>282.01</v>
      </c>
      <c r="C1627" s="10">
        <v>249.78911</v>
      </c>
      <c r="D1627" s="10">
        <v>0.128992372806004</v>
      </c>
      <c r="E1627" s="7">
        <f t="shared" si="1"/>
        <v>0.1046944441</v>
      </c>
      <c r="F1627" s="7"/>
    </row>
    <row r="1628">
      <c r="A1628" s="9">
        <v>44762.75</v>
      </c>
      <c r="B1628" s="10">
        <v>284.12</v>
      </c>
      <c r="C1628" s="10">
        <v>249.85096</v>
      </c>
      <c r="D1628" s="10">
        <v>0.137157928070398</v>
      </c>
      <c r="E1628" s="7">
        <f t="shared" si="1"/>
        <v>0.1062936715</v>
      </c>
      <c r="F1628" s="7"/>
    </row>
    <row r="1629">
      <c r="A1629" s="9">
        <v>44762.791666666664</v>
      </c>
      <c r="B1629" s="10">
        <v>279.24</v>
      </c>
      <c r="C1629" s="10">
        <v>250.8546</v>
      </c>
      <c r="D1629" s="10">
        <v>0.113154791660188</v>
      </c>
      <c r="E1629" s="7">
        <f t="shared" si="1"/>
        <v>0.1071888499</v>
      </c>
      <c r="F1629" s="7"/>
    </row>
    <row r="1630">
      <c r="A1630" s="9">
        <v>44762.833333333336</v>
      </c>
      <c r="B1630" s="10">
        <v>272.99</v>
      </c>
      <c r="C1630" s="10">
        <v>251.86923</v>
      </c>
      <c r="D1630" s="10">
        <v>0.0838560946885017</v>
      </c>
      <c r="E1630" s="7">
        <f t="shared" si="1"/>
        <v>0.1078542286</v>
      </c>
      <c r="F1630" s="7"/>
    </row>
    <row r="1631">
      <c r="A1631" s="9">
        <v>44762.875</v>
      </c>
      <c r="B1631" s="10">
        <v>271.83</v>
      </c>
      <c r="C1631" s="10">
        <v>252.58688</v>
      </c>
      <c r="D1631" s="10">
        <v>0.0761841628512137</v>
      </c>
      <c r="E1631" s="7">
        <f t="shared" si="1"/>
        <v>0.1091933992</v>
      </c>
      <c r="F1631" s="7"/>
    </row>
    <row r="1632">
      <c r="A1632" s="9">
        <v>44762.916666666664</v>
      </c>
      <c r="B1632" s="10">
        <v>274.31</v>
      </c>
      <c r="C1632" s="10">
        <v>252.89541</v>
      </c>
      <c r="D1632" s="10">
        <v>0.0846776538965258</v>
      </c>
      <c r="E1632" s="7">
        <f t="shared" si="1"/>
        <v>0.110824684</v>
      </c>
      <c r="F1632" s="7"/>
    </row>
    <row r="1633">
      <c r="A1633" s="9">
        <v>44762.958333333336</v>
      </c>
      <c r="B1633" s="10">
        <v>280.75</v>
      </c>
      <c r="C1633" s="10">
        <v>251.9475</v>
      </c>
      <c r="D1633" s="10">
        <v>0.114319451473025</v>
      </c>
      <c r="E1633" s="7">
        <f t="shared" si="1"/>
        <v>0.1133857141</v>
      </c>
      <c r="F1633" s="7"/>
    </row>
    <row r="1634">
      <c r="A1634" s="9">
        <v>44760.0</v>
      </c>
      <c r="B1634" s="10">
        <v>281.98</v>
      </c>
      <c r="C1634" s="10">
        <v>267.32082</v>
      </c>
      <c r="D1634" s="10">
        <v>0.0548374047333836</v>
      </c>
      <c r="E1634" s="7">
        <f t="shared" si="1"/>
        <v>0.1126639634</v>
      </c>
      <c r="F1634" s="7"/>
    </row>
    <row r="1635">
      <c r="A1635" s="9">
        <v>44760.041666666664</v>
      </c>
      <c r="B1635" s="10">
        <v>285.25</v>
      </c>
      <c r="C1635" s="10">
        <v>263.58385</v>
      </c>
      <c r="D1635" s="10">
        <v>0.0821983213311438</v>
      </c>
      <c r="E1635" s="7">
        <f t="shared" si="1"/>
        <v>0.1116876049</v>
      </c>
      <c r="F1635" s="7"/>
    </row>
    <row r="1636">
      <c r="A1636" s="9">
        <v>44760.083333333336</v>
      </c>
      <c r="B1636" s="10">
        <v>289.22</v>
      </c>
      <c r="C1636" s="10">
        <v>258.97291</v>
      </c>
      <c r="D1636" s="10">
        <v>0.116796347540752</v>
      </c>
      <c r="E1636" s="7">
        <f t="shared" si="1"/>
        <v>0.1105611009</v>
      </c>
      <c r="F1636" s="7"/>
    </row>
    <row r="1637">
      <c r="A1637" s="9">
        <v>44760.125</v>
      </c>
      <c r="B1637" s="10">
        <v>283.63</v>
      </c>
      <c r="C1637" s="10">
        <v>251.89219</v>
      </c>
      <c r="D1637" s="10">
        <v>0.125997594447052</v>
      </c>
      <c r="E1637" s="7">
        <f t="shared" si="1"/>
        <v>0.1082693908</v>
      </c>
      <c r="F1637" s="7"/>
    </row>
    <row r="1638">
      <c r="A1638" s="9">
        <v>44760.166666666664</v>
      </c>
      <c r="B1638" s="10">
        <v>271.3</v>
      </c>
      <c r="C1638" s="10">
        <v>246.76154</v>
      </c>
      <c r="D1638" s="10">
        <v>0.0994419957015992</v>
      </c>
      <c r="E1638" s="7">
        <f t="shared" si="1"/>
        <v>0.1041338693</v>
      </c>
      <c r="F1638" s="7"/>
    </row>
    <row r="1639">
      <c r="A1639" s="9">
        <v>44760.208333333336</v>
      </c>
      <c r="B1639" s="10">
        <v>266.36</v>
      </c>
      <c r="C1639" s="10">
        <v>245.03527</v>
      </c>
      <c r="D1639" s="10">
        <v>0.0870271859230714</v>
      </c>
      <c r="E1639" s="7">
        <f t="shared" si="1"/>
        <v>0.1004503842</v>
      </c>
      <c r="F1639" s="7"/>
    </row>
    <row r="1640">
      <c r="A1640" s="9">
        <v>44760.25</v>
      </c>
      <c r="B1640" s="10">
        <v>266.37</v>
      </c>
      <c r="C1640" s="10">
        <v>244.3308</v>
      </c>
      <c r="D1640" s="10">
        <v>0.0902022995054245</v>
      </c>
      <c r="E1640" s="7">
        <f t="shared" si="1"/>
        <v>0.09752586327</v>
      </c>
      <c r="F1640" s="7"/>
    </row>
    <row r="1641">
      <c r="A1641" s="9">
        <v>44760.291666666664</v>
      </c>
      <c r="B1641" s="10">
        <v>266.24</v>
      </c>
      <c r="C1641" s="10">
        <v>245.48364</v>
      </c>
      <c r="D1641" s="10">
        <v>0.084552925808009</v>
      </c>
      <c r="E1641" s="7">
        <f t="shared" si="1"/>
        <v>0.09577390355</v>
      </c>
      <c r="F1641" s="7"/>
    </row>
    <row r="1642">
      <c r="A1642" s="9">
        <v>44760.333333333336</v>
      </c>
      <c r="B1642" s="10">
        <v>267.15</v>
      </c>
      <c r="C1642" s="10">
        <v>248.35341</v>
      </c>
      <c r="D1642" s="10">
        <v>0.0756848476531889</v>
      </c>
      <c r="E1642" s="7">
        <f t="shared" si="1"/>
        <v>0.09519111127</v>
      </c>
      <c r="F1642" s="7"/>
    </row>
    <row r="1643">
      <c r="A1643" s="9">
        <v>44760.375</v>
      </c>
      <c r="B1643" s="10">
        <v>268.93</v>
      </c>
      <c r="C1643" s="10">
        <v>252.52009</v>
      </c>
      <c r="D1643" s="10">
        <v>0.0649845721185985</v>
      </c>
      <c r="E1643" s="7">
        <f t="shared" si="1"/>
        <v>0.09499670097</v>
      </c>
      <c r="F1643" s="7"/>
    </row>
    <row r="1644">
      <c r="A1644" s="9">
        <v>44760.416666666664</v>
      </c>
      <c r="B1644" s="10">
        <v>270.95</v>
      </c>
      <c r="C1644" s="10">
        <v>257.63174</v>
      </c>
      <c r="D1644" s="10">
        <v>0.0516949503193977</v>
      </c>
      <c r="E1644" s="7">
        <f t="shared" si="1"/>
        <v>0.09463341349</v>
      </c>
      <c r="F1644" s="7"/>
    </row>
    <row r="1645">
      <c r="A1645" s="9">
        <v>44760.458333333336</v>
      </c>
      <c r="B1645" s="10">
        <v>273.72</v>
      </c>
      <c r="C1645" s="10">
        <v>263.16125</v>
      </c>
      <c r="D1645" s="10">
        <v>0.040122738435085</v>
      </c>
      <c r="E1645" s="7">
        <f t="shared" si="1"/>
        <v>0.09327747597</v>
      </c>
      <c r="F1645" s="7"/>
    </row>
    <row r="1646">
      <c r="A1646" s="9">
        <v>44760.5</v>
      </c>
      <c r="B1646" s="10">
        <v>278.96</v>
      </c>
      <c r="C1646" s="10">
        <v>266.21512</v>
      </c>
      <c r="D1646" s="10">
        <v>0.0478743656633776</v>
      </c>
      <c r="E1646" s="7">
        <f t="shared" si="1"/>
        <v>0.09114204835</v>
      </c>
      <c r="F1646" s="7"/>
    </row>
    <row r="1647">
      <c r="A1647" s="9">
        <v>44760.541666666664</v>
      </c>
      <c r="B1647" s="10">
        <v>278.89</v>
      </c>
      <c r="C1647" s="10">
        <v>268.41841</v>
      </c>
      <c r="D1647" s="10">
        <v>0.0390121899611878</v>
      </c>
      <c r="E1647" s="7">
        <f t="shared" si="1"/>
        <v>0.08872366903</v>
      </c>
      <c r="F1647" s="7"/>
    </row>
    <row r="1648">
      <c r="A1648" s="9">
        <v>44760.583333333336</v>
      </c>
      <c r="B1648" s="10">
        <v>279.92</v>
      </c>
      <c r="C1648" s="10">
        <v>269.51585</v>
      </c>
      <c r="D1648" s="10">
        <v>0.0386031099840696</v>
      </c>
      <c r="E1648" s="7">
        <f t="shared" si="1"/>
        <v>0.08602125732</v>
      </c>
      <c r="F1648" s="7"/>
    </row>
    <row r="1649">
      <c r="A1649" s="9">
        <v>44760.625</v>
      </c>
      <c r="B1649" s="10">
        <v>280.9</v>
      </c>
      <c r="C1649" s="10">
        <v>268.83598</v>
      </c>
      <c r="D1649" s="10">
        <v>0.0448750200772975</v>
      </c>
      <c r="E1649" s="7">
        <f t="shared" si="1"/>
        <v>0.08350888633</v>
      </c>
      <c r="F1649" s="7"/>
    </row>
    <row r="1650">
      <c r="A1650" s="9">
        <v>44760.666666666664</v>
      </c>
      <c r="B1650" s="10">
        <v>282.68</v>
      </c>
      <c r="C1650" s="10">
        <v>266.51013</v>
      </c>
      <c r="D1650" s="10">
        <v>0.0606726280910973</v>
      </c>
      <c r="E1650" s="7">
        <f t="shared" si="1"/>
        <v>0.0809550397</v>
      </c>
      <c r="F1650" s="7"/>
    </row>
    <row r="1651">
      <c r="A1651" s="9">
        <v>44760.708333333336</v>
      </c>
      <c r="B1651" s="10">
        <v>282.7</v>
      </c>
      <c r="C1651" s="10">
        <v>264.57467</v>
      </c>
      <c r="D1651" s="10">
        <v>0.0685074274117018</v>
      </c>
      <c r="E1651" s="7">
        <f t="shared" si="1"/>
        <v>0.07843483364</v>
      </c>
      <c r="F1651" s="7"/>
    </row>
    <row r="1652">
      <c r="A1652" s="9">
        <v>44760.75</v>
      </c>
      <c r="B1652" s="10">
        <v>281.64</v>
      </c>
      <c r="C1652" s="10">
        <v>263.31126</v>
      </c>
      <c r="D1652" s="10">
        <v>0.069608644917046</v>
      </c>
      <c r="E1652" s="7">
        <f t="shared" si="1"/>
        <v>0.07562028017</v>
      </c>
      <c r="F1652" s="7"/>
    </row>
    <row r="1653">
      <c r="A1653" s="9">
        <v>44760.791666666664</v>
      </c>
      <c r="B1653" s="10">
        <v>277.63</v>
      </c>
      <c r="C1653" s="10">
        <v>263.8757</v>
      </c>
      <c r="D1653" s="10">
        <v>0.0521241630055363</v>
      </c>
      <c r="E1653" s="7">
        <f t="shared" si="1"/>
        <v>0.07307733731</v>
      </c>
      <c r="F1653" s="7"/>
    </row>
    <row r="1654">
      <c r="A1654" s="9">
        <v>44760.833333333336</v>
      </c>
      <c r="B1654" s="10">
        <v>279.17</v>
      </c>
      <c r="C1654" s="10">
        <v>264.35079</v>
      </c>
      <c r="D1654" s="10">
        <v>0.0560588829713729</v>
      </c>
      <c r="E1654" s="7">
        <f t="shared" si="1"/>
        <v>0.07191912016</v>
      </c>
      <c r="F1654" s="7"/>
    </row>
    <row r="1655">
      <c r="A1655" s="9">
        <v>44760.875</v>
      </c>
      <c r="B1655" s="10">
        <v>276.67</v>
      </c>
      <c r="C1655" s="10">
        <v>264.4927</v>
      </c>
      <c r="D1655" s="10">
        <v>0.046040212073906</v>
      </c>
      <c r="E1655" s="7">
        <f t="shared" si="1"/>
        <v>0.07066312221</v>
      </c>
      <c r="F1655" s="7"/>
    </row>
    <row r="1656">
      <c r="A1656" s="9">
        <v>44760.916666666664</v>
      </c>
      <c r="B1656" s="10">
        <v>270.92</v>
      </c>
      <c r="C1656" s="10">
        <v>264.8989</v>
      </c>
      <c r="D1656" s="10">
        <v>0.0227298037100191</v>
      </c>
      <c r="E1656" s="7">
        <f t="shared" si="1"/>
        <v>0.06808196179</v>
      </c>
      <c r="F1656" s="7"/>
    </row>
    <row r="1657">
      <c r="A1657" s="9">
        <v>44760.958333333336</v>
      </c>
      <c r="B1657" s="10">
        <v>270.24</v>
      </c>
      <c r="C1657" s="10">
        <v>264.79567</v>
      </c>
      <c r="D1657" s="10">
        <v>0.0205604948147378</v>
      </c>
      <c r="E1657" s="7">
        <f t="shared" si="1"/>
        <v>0.06417533859</v>
      </c>
      <c r="F1657" s="7"/>
    </row>
    <row r="1658">
      <c r="A1658" s="9">
        <v>44761.0</v>
      </c>
      <c r="B1658" s="10">
        <v>274.3</v>
      </c>
      <c r="C1658" s="10">
        <v>259.0644</v>
      </c>
      <c r="D1658" s="10">
        <v>0.0588100873759576</v>
      </c>
      <c r="E1658" s="7">
        <f t="shared" si="1"/>
        <v>0.06434086704</v>
      </c>
      <c r="F1658" s="7"/>
    </row>
    <row r="1659">
      <c r="A1659" s="9">
        <v>44761.041666666664</v>
      </c>
      <c r="B1659" s="10">
        <v>280.59</v>
      </c>
      <c r="C1659" s="10">
        <v>253.23697</v>
      </c>
      <c r="D1659" s="10">
        <v>0.108013573215632</v>
      </c>
      <c r="E1659" s="7">
        <f t="shared" si="1"/>
        <v>0.06541650253</v>
      </c>
      <c r="F1659" s="7"/>
    </row>
    <row r="1660">
      <c r="A1660" s="9">
        <v>44761.083333333336</v>
      </c>
      <c r="B1660" s="10">
        <v>285.63</v>
      </c>
      <c r="C1660" s="10">
        <v>245.88418</v>
      </c>
      <c r="D1660" s="10">
        <v>0.161644478306819</v>
      </c>
      <c r="E1660" s="7">
        <f t="shared" si="1"/>
        <v>0.06728517465</v>
      </c>
      <c r="F1660" s="7"/>
    </row>
    <row r="1661">
      <c r="A1661" s="9">
        <v>44761.125</v>
      </c>
      <c r="B1661" s="10">
        <v>277.86</v>
      </c>
      <c r="C1661" s="10">
        <v>236.79566</v>
      </c>
      <c r="D1661" s="10">
        <v>0.173416776304092</v>
      </c>
      <c r="E1661" s="7">
        <f t="shared" si="1"/>
        <v>0.06926097389</v>
      </c>
      <c r="F1661" s="7"/>
    </row>
    <row r="1662">
      <c r="A1662" s="9">
        <v>44761.166666666664</v>
      </c>
      <c r="B1662" s="10">
        <v>266.32</v>
      </c>
      <c r="C1662" s="10">
        <v>229.97738</v>
      </c>
      <c r="D1662" s="10">
        <v>0.158026932909662</v>
      </c>
      <c r="E1662" s="7">
        <f t="shared" si="1"/>
        <v>0.07170201294</v>
      </c>
      <c r="F1662" s="7"/>
    </row>
    <row r="1663">
      <c r="A1663" s="9">
        <v>44761.208333333336</v>
      </c>
      <c r="B1663" s="10">
        <v>258.32</v>
      </c>
      <c r="C1663" s="10">
        <v>227.32486</v>
      </c>
      <c r="D1663" s="10">
        <v>0.136347340101738</v>
      </c>
      <c r="E1663" s="7">
        <f t="shared" si="1"/>
        <v>0.07375701936</v>
      </c>
      <c r="F1663" s="7"/>
    </row>
    <row r="1664">
      <c r="A1664" s="9">
        <v>44761.25</v>
      </c>
      <c r="B1664" s="10">
        <v>254.03</v>
      </c>
      <c r="C1664" s="10">
        <v>226.80809</v>
      </c>
      <c r="D1664" s="10">
        <v>0.120021777000987</v>
      </c>
      <c r="E1664" s="7">
        <f t="shared" si="1"/>
        <v>0.07499949759</v>
      </c>
      <c r="F1664" s="7"/>
    </row>
    <row r="1665">
      <c r="A1665" s="9">
        <v>44761.291666666664</v>
      </c>
      <c r="B1665" s="10">
        <v>247.92</v>
      </c>
      <c r="C1665" s="10">
        <v>229.00367</v>
      </c>
      <c r="D1665" s="10">
        <v>0.08260273732731</v>
      </c>
      <c r="E1665" s="7">
        <f t="shared" si="1"/>
        <v>0.07491823974</v>
      </c>
      <c r="F1665" s="7"/>
    </row>
    <row r="1666">
      <c r="A1666" s="9">
        <v>44761.333333333336</v>
      </c>
      <c r="B1666" s="10">
        <v>244.87</v>
      </c>
      <c r="C1666" s="10">
        <v>232.7456</v>
      </c>
      <c r="D1666" s="10">
        <v>0.0520929289318466</v>
      </c>
      <c r="E1666" s="7">
        <f t="shared" si="1"/>
        <v>0.07393524313</v>
      </c>
      <c r="F1666" s="7"/>
    </row>
    <row r="1667">
      <c r="A1667" s="9">
        <v>44761.375</v>
      </c>
      <c r="B1667" s="10">
        <v>245.17</v>
      </c>
      <c r="C1667" s="10">
        <v>237.65903</v>
      </c>
      <c r="D1667" s="10">
        <v>0.0316039748205653</v>
      </c>
      <c r="E1667" s="7">
        <f t="shared" si="1"/>
        <v>0.07254438491</v>
      </c>
      <c r="F1667" s="7"/>
    </row>
    <row r="1668">
      <c r="A1668" s="9">
        <v>44761.416666666664</v>
      </c>
      <c r="B1668" s="10">
        <v>248.51</v>
      </c>
      <c r="C1668" s="10">
        <v>243.01934</v>
      </c>
      <c r="D1668" s="10">
        <v>0.0225935104588794</v>
      </c>
      <c r="E1668" s="7">
        <f t="shared" si="1"/>
        <v>0.07133182491</v>
      </c>
      <c r="F1668" s="7"/>
    </row>
    <row r="1669">
      <c r="A1669" s="9">
        <v>44761.458333333336</v>
      </c>
      <c r="B1669" s="10">
        <v>255.13</v>
      </c>
      <c r="C1669" s="10">
        <v>248.3332</v>
      </c>
      <c r="D1669" s="10">
        <v>0.0273696791246598</v>
      </c>
      <c r="E1669" s="7">
        <f t="shared" si="1"/>
        <v>0.07080044744</v>
      </c>
      <c r="F1669" s="7"/>
    </row>
    <row r="1670">
      <c r="A1670" s="9">
        <v>44761.5</v>
      </c>
      <c r="B1670" s="10">
        <v>261.15</v>
      </c>
      <c r="C1670" s="10">
        <v>251.04374</v>
      </c>
      <c r="D1670" s="10">
        <v>0.0402569687656818</v>
      </c>
      <c r="E1670" s="7">
        <f t="shared" si="1"/>
        <v>0.0704830559</v>
      </c>
      <c r="F1670" s="7"/>
    </row>
    <row r="1671">
      <c r="A1671" s="9">
        <v>44761.541666666664</v>
      </c>
      <c r="B1671" s="10">
        <v>262.68</v>
      </c>
      <c r="C1671" s="10">
        <v>253.14885</v>
      </c>
      <c r="D1671" s="10">
        <v>0.0376503784236033</v>
      </c>
      <c r="E1671" s="7">
        <f t="shared" si="1"/>
        <v>0.07042631376</v>
      </c>
      <c r="F1671" s="7"/>
    </row>
    <row r="1672">
      <c r="A1672" s="9">
        <v>44761.583333333336</v>
      </c>
      <c r="B1672" s="10">
        <v>263.23</v>
      </c>
      <c r="C1672" s="10">
        <v>254.41146</v>
      </c>
      <c r="D1672" s="10">
        <v>0.0346625108790304</v>
      </c>
      <c r="E1672" s="7">
        <f t="shared" si="1"/>
        <v>0.07026212213</v>
      </c>
      <c r="F1672" s="7"/>
    </row>
    <row r="1673">
      <c r="A1673" s="9">
        <v>44761.625</v>
      </c>
      <c r="B1673" s="10">
        <v>263.46</v>
      </c>
      <c r="C1673" s="10">
        <v>254.79314</v>
      </c>
      <c r="D1673" s="10">
        <v>0.0340152800032213</v>
      </c>
      <c r="E1673" s="7">
        <f t="shared" si="1"/>
        <v>0.06980963296</v>
      </c>
      <c r="F1673" s="7"/>
    </row>
    <row r="1674">
      <c r="A1674" s="9">
        <v>44761.666666666664</v>
      </c>
      <c r="B1674" s="10">
        <v>266.21</v>
      </c>
      <c r="C1674" s="10">
        <v>254.17545</v>
      </c>
      <c r="D1674" s="10">
        <v>0.0473474129779251</v>
      </c>
      <c r="E1674" s="7">
        <f t="shared" si="1"/>
        <v>0.06925441566</v>
      </c>
      <c r="F1674" s="7"/>
    </row>
    <row r="1675">
      <c r="A1675" s="9">
        <v>44761.708333333336</v>
      </c>
      <c r="B1675" s="10">
        <v>271.74</v>
      </c>
      <c r="C1675" s="10">
        <v>254.07998</v>
      </c>
      <c r="D1675" s="10">
        <v>0.0695057516928331</v>
      </c>
      <c r="E1675" s="7">
        <f t="shared" si="1"/>
        <v>0.0692960125</v>
      </c>
      <c r="F1675" s="7"/>
    </row>
    <row r="1676">
      <c r="A1676" s="9">
        <v>44761.75</v>
      </c>
      <c r="B1676" s="10">
        <v>274.96</v>
      </c>
      <c r="C1676" s="10">
        <v>254.15861</v>
      </c>
      <c r="D1676" s="10">
        <v>0.08184412875094</v>
      </c>
      <c r="E1676" s="7">
        <f t="shared" si="1"/>
        <v>0.06980582433</v>
      </c>
      <c r="F1676" s="7"/>
    </row>
    <row r="1677">
      <c r="A1677" s="9">
        <v>44761.791666666664</v>
      </c>
      <c r="B1677" s="10">
        <v>274.26</v>
      </c>
      <c r="C1677" s="10">
        <v>255.00578</v>
      </c>
      <c r="D1677" s="10">
        <v>0.0755050336506098</v>
      </c>
      <c r="E1677" s="7">
        <f t="shared" si="1"/>
        <v>0.07078002727</v>
      </c>
      <c r="F1677" s="7"/>
    </row>
    <row r="1678">
      <c r="A1678" s="9">
        <v>44761.833333333336</v>
      </c>
      <c r="B1678" s="10">
        <v>269.14</v>
      </c>
      <c r="C1678" s="10">
        <v>255.57567</v>
      </c>
      <c r="D1678" s="10">
        <v>0.0530736356868397</v>
      </c>
      <c r="E1678" s="7">
        <f t="shared" si="1"/>
        <v>0.07065564197</v>
      </c>
      <c r="F1678" s="7"/>
    </row>
    <row r="1679">
      <c r="A1679" s="9">
        <v>44761.875</v>
      </c>
      <c r="B1679" s="10">
        <v>263.73</v>
      </c>
      <c r="C1679" s="10">
        <v>255.8176</v>
      </c>
      <c r="D1679" s="10">
        <v>0.030929850018138</v>
      </c>
      <c r="E1679" s="7">
        <f t="shared" si="1"/>
        <v>0.07002604355</v>
      </c>
      <c r="F1679" s="7"/>
    </row>
    <row r="1680">
      <c r="A1680" s="9">
        <v>44761.916666666664</v>
      </c>
      <c r="B1680" s="10">
        <v>264.41</v>
      </c>
      <c r="C1680" s="10">
        <v>256.10547</v>
      </c>
      <c r="D1680" s="10">
        <v>0.0324262109669114</v>
      </c>
      <c r="E1680" s="7">
        <f t="shared" si="1"/>
        <v>0.07043006052</v>
      </c>
      <c r="F1680" s="7"/>
    </row>
    <row r="1681">
      <c r="A1681" s="9">
        <v>44761.958333333336</v>
      </c>
      <c r="B1681" s="10">
        <v>265.11</v>
      </c>
      <c r="C1681" s="10">
        <v>255.20181</v>
      </c>
      <c r="D1681" s="10">
        <v>0.0388249205599287</v>
      </c>
      <c r="E1681" s="7">
        <f t="shared" si="1"/>
        <v>0.07119107826</v>
      </c>
      <c r="F1681" s="7"/>
    </row>
    <row r="1682">
      <c r="A1682" s="9">
        <v>44762.0</v>
      </c>
      <c r="B1682" s="10">
        <v>271.16</v>
      </c>
      <c r="C1682" s="10">
        <v>254.7711</v>
      </c>
      <c r="D1682" s="10">
        <v>0.064327939864451</v>
      </c>
      <c r="E1682" s="7">
        <f t="shared" si="1"/>
        <v>0.07142098878</v>
      </c>
      <c r="F1682" s="7"/>
    </row>
    <row r="1683">
      <c r="A1683" s="9">
        <v>44762.041666666664</v>
      </c>
      <c r="B1683" s="10">
        <v>273.26</v>
      </c>
      <c r="C1683" s="10">
        <v>248.99145</v>
      </c>
      <c r="D1683" s="10">
        <v>0.0974674029971712</v>
      </c>
      <c r="E1683" s="7">
        <f t="shared" si="1"/>
        <v>0.07098156502</v>
      </c>
      <c r="F1683" s="7"/>
    </row>
    <row r="1684">
      <c r="A1684" s="9">
        <v>44762.083333333336</v>
      </c>
      <c r="B1684" s="10">
        <v>274.77</v>
      </c>
      <c r="C1684" s="10">
        <v>242.03382</v>
      </c>
      <c r="D1684" s="10">
        <v>0.135254568968915</v>
      </c>
      <c r="E1684" s="7">
        <f t="shared" si="1"/>
        <v>0.06988198547</v>
      </c>
      <c r="F1684" s="7"/>
    </row>
    <row r="1685">
      <c r="A1685" s="9">
        <v>44762.125</v>
      </c>
      <c r="B1685" s="10">
        <v>273.93</v>
      </c>
      <c r="C1685" s="10">
        <v>233.66475</v>
      </c>
      <c r="D1685" s="10">
        <v>0.172320600347292</v>
      </c>
      <c r="E1685" s="7">
        <f t="shared" si="1"/>
        <v>0.06983631147</v>
      </c>
      <c r="F1685" s="7"/>
    </row>
    <row r="1686">
      <c r="A1686" s="9">
        <v>44762.166666666664</v>
      </c>
      <c r="B1686" s="10">
        <v>271.18</v>
      </c>
      <c r="C1686" s="10">
        <v>227.82679</v>
      </c>
      <c r="D1686" s="10">
        <v>0.190290220039531</v>
      </c>
      <c r="E1686" s="7">
        <f t="shared" si="1"/>
        <v>0.0711806151</v>
      </c>
      <c r="F1686" s="7"/>
    </row>
    <row r="1687">
      <c r="A1687" s="9">
        <v>44762.208333333336</v>
      </c>
      <c r="B1687" s="10">
        <v>264.48</v>
      </c>
      <c r="C1687" s="10">
        <v>226.41086</v>
      </c>
      <c r="D1687" s="10">
        <v>0.168141846199427</v>
      </c>
      <c r="E1687" s="7">
        <f t="shared" si="1"/>
        <v>0.07250538619</v>
      </c>
      <c r="F1687" s="7"/>
    </row>
    <row r="1688">
      <c r="A1688" s="9">
        <v>44762.25</v>
      </c>
      <c r="B1688" s="10">
        <v>262.19</v>
      </c>
      <c r="C1688" s="10">
        <v>227.0722</v>
      </c>
      <c r="D1688" s="10">
        <v>0.154654775001078</v>
      </c>
      <c r="E1688" s="7">
        <f t="shared" si="1"/>
        <v>0.07394842777</v>
      </c>
      <c r="F1688" s="7"/>
    </row>
    <row r="1689">
      <c r="A1689" s="9">
        <v>44762.291666666664</v>
      </c>
      <c r="B1689" s="10">
        <v>258.38</v>
      </c>
      <c r="C1689" s="10">
        <v>230.20044</v>
      </c>
      <c r="D1689" s="10">
        <v>0.122413145691641</v>
      </c>
      <c r="E1689" s="7">
        <f t="shared" si="1"/>
        <v>0.07560719478</v>
      </c>
      <c r="F1689" s="7"/>
    </row>
    <row r="1690">
      <c r="A1690" s="9">
        <v>44762.333333333336</v>
      </c>
      <c r="B1690" s="10">
        <v>254.6</v>
      </c>
      <c r="C1690" s="10">
        <v>234.39676</v>
      </c>
      <c r="D1690" s="10">
        <v>0.0861924883262038</v>
      </c>
      <c r="E1690" s="7">
        <f t="shared" si="1"/>
        <v>0.07702800976</v>
      </c>
      <c r="F1690" s="7"/>
    </row>
    <row r="1691">
      <c r="A1691" s="9">
        <v>44762.375</v>
      </c>
      <c r="B1691" s="10">
        <v>255.03</v>
      </c>
      <c r="C1691" s="10">
        <v>239.2445</v>
      </c>
      <c r="D1691" s="10">
        <v>0.0659806181542314</v>
      </c>
      <c r="E1691" s="7">
        <f t="shared" si="1"/>
        <v>0.0784603699</v>
      </c>
      <c r="F1691" s="7"/>
    </row>
    <row r="1692">
      <c r="A1692" s="9">
        <v>44762.416666666664</v>
      </c>
      <c r="B1692" s="10">
        <v>257.44</v>
      </c>
      <c r="C1692" s="10">
        <v>243.87388</v>
      </c>
      <c r="D1692" s="10">
        <v>0.0556276055475887</v>
      </c>
      <c r="E1692" s="7">
        <f t="shared" si="1"/>
        <v>0.07983679053</v>
      </c>
      <c r="F1692" s="7"/>
    </row>
    <row r="1693">
      <c r="A1693" s="9">
        <v>44762.458333333336</v>
      </c>
      <c r="B1693" s="10">
        <v>264.71</v>
      </c>
      <c r="C1693" s="10">
        <v>248.27113</v>
      </c>
      <c r="D1693" s="10">
        <v>0.0662133772863561</v>
      </c>
      <c r="E1693" s="7">
        <f t="shared" si="1"/>
        <v>0.08145527795</v>
      </c>
      <c r="F1693" s="7"/>
    </row>
    <row r="1694">
      <c r="A1694" s="9">
        <v>44762.5</v>
      </c>
      <c r="B1694" s="10">
        <v>273.09</v>
      </c>
      <c r="C1694" s="10">
        <v>250.27949</v>
      </c>
      <c r="D1694" s="10">
        <v>0.0911401489590695</v>
      </c>
      <c r="E1694" s="7">
        <f t="shared" si="1"/>
        <v>0.08357541046</v>
      </c>
      <c r="F1694" s="7"/>
    </row>
    <row r="1695">
      <c r="A1695" s="9">
        <v>44762.541666666664</v>
      </c>
      <c r="B1695" s="10">
        <v>274.09</v>
      </c>
      <c r="C1695" s="10">
        <v>251.87928</v>
      </c>
      <c r="D1695" s="10">
        <v>0.0881800202065052</v>
      </c>
      <c r="E1695" s="7">
        <f t="shared" si="1"/>
        <v>0.0856808122</v>
      </c>
      <c r="F1695" s="7"/>
    </row>
    <row r="1696">
      <c r="A1696" s="9">
        <v>44762.583333333336</v>
      </c>
      <c r="B1696" s="10">
        <v>276.51</v>
      </c>
      <c r="C1696" s="10">
        <v>252.77556</v>
      </c>
      <c r="D1696" s="10">
        <v>0.093895311714471</v>
      </c>
      <c r="E1696" s="7">
        <f t="shared" si="1"/>
        <v>0.08814884557</v>
      </c>
      <c r="F1696" s="7"/>
    </row>
    <row r="1697">
      <c r="A1697" s="9">
        <v>44762.625</v>
      </c>
      <c r="B1697" s="10">
        <v>276.98</v>
      </c>
      <c r="C1697" s="10">
        <v>252.84545</v>
      </c>
      <c r="D1697" s="10">
        <v>0.0954517868524034</v>
      </c>
      <c r="E1697" s="7">
        <f t="shared" si="1"/>
        <v>0.09070870002</v>
      </c>
      <c r="F1697" s="7"/>
    </row>
    <row r="1698">
      <c r="A1698" s="9">
        <v>44762.666666666664</v>
      </c>
      <c r="B1698" s="10">
        <v>280.43</v>
      </c>
      <c r="C1698" s="10">
        <v>252.09332</v>
      </c>
      <c r="D1698" s="10">
        <v>0.112405517131513</v>
      </c>
      <c r="E1698" s="7">
        <f t="shared" si="1"/>
        <v>0.09341945436</v>
      </c>
      <c r="F1698" s="7"/>
    </row>
    <row r="1699">
      <c r="A1699" s="9">
        <v>44762.708333333336</v>
      </c>
      <c r="B1699" s="10">
        <v>282.01</v>
      </c>
      <c r="C1699" s="10">
        <v>251.83974</v>
      </c>
      <c r="D1699" s="10">
        <v>0.119799440707808</v>
      </c>
      <c r="E1699" s="7">
        <f t="shared" si="1"/>
        <v>0.09551502473</v>
      </c>
      <c r="F1699" s="7"/>
    </row>
    <row r="1700">
      <c r="A1700" s="9">
        <v>44762.75</v>
      </c>
      <c r="B1700" s="10">
        <v>284.12</v>
      </c>
      <c r="C1700" s="10">
        <v>251.8362</v>
      </c>
      <c r="D1700" s="10">
        <v>0.128193643328481</v>
      </c>
      <c r="E1700" s="7">
        <f t="shared" si="1"/>
        <v>0.09744625451</v>
      </c>
      <c r="F1700" s="7"/>
    </row>
    <row r="1701">
      <c r="A1701" s="9">
        <v>44762.791666666664</v>
      </c>
      <c r="B1701" s="10">
        <v>279.24</v>
      </c>
      <c r="C1701" s="10">
        <v>252.79553</v>
      </c>
      <c r="D1701" s="10">
        <v>0.104608139234107</v>
      </c>
      <c r="E1701" s="7">
        <f t="shared" si="1"/>
        <v>0.09865888391</v>
      </c>
      <c r="F1701" s="7"/>
    </row>
    <row r="1702">
      <c r="A1702" s="9">
        <v>44762.833333333336</v>
      </c>
      <c r="B1702" s="10">
        <v>272.99</v>
      </c>
      <c r="C1702" s="10">
        <v>253.71334</v>
      </c>
      <c r="D1702" s="10">
        <v>0.0759781097832696</v>
      </c>
      <c r="E1702" s="7">
        <f t="shared" si="1"/>
        <v>0.099613237</v>
      </c>
      <c r="F1702" s="7"/>
    </row>
    <row r="1703">
      <c r="A1703" s="9">
        <v>44762.875</v>
      </c>
      <c r="B1703" s="10">
        <v>271.83</v>
      </c>
      <c r="C1703" s="10">
        <v>254.33071</v>
      </c>
      <c r="D1703" s="10">
        <v>0.0688052575326038</v>
      </c>
      <c r="E1703" s="7">
        <f t="shared" si="1"/>
        <v>0.101191379</v>
      </c>
      <c r="F1703" s="7"/>
    </row>
    <row r="1704">
      <c r="A1704" s="9">
        <v>44762.916666666664</v>
      </c>
      <c r="B1704" s="10">
        <v>274.31</v>
      </c>
      <c r="C1704" s="10">
        <v>254.62757</v>
      </c>
      <c r="D1704" s="10">
        <v>0.0772988957951411</v>
      </c>
      <c r="E1704" s="7">
        <f t="shared" si="1"/>
        <v>0.1030610742</v>
      </c>
      <c r="F1704" s="7"/>
    </row>
    <row r="1705">
      <c r="A1705" s="9">
        <v>44762.958333333336</v>
      </c>
      <c r="B1705" s="10">
        <v>280.75</v>
      </c>
      <c r="C1705" s="10">
        <v>253.65971</v>
      </c>
      <c r="D1705" s="10">
        <v>0.106797764611494</v>
      </c>
      <c r="E1705" s="7">
        <f t="shared" si="1"/>
        <v>0.105893276</v>
      </c>
      <c r="F1705" s="7"/>
    </row>
    <row r="1706">
      <c r="A1706" s="9">
        <v>44763.0</v>
      </c>
      <c r="B1706" s="10">
        <v>283.92</v>
      </c>
      <c r="C1706" s="10">
        <v>255.75363</v>
      </c>
      <c r="D1706" s="10">
        <v>0.11013087086975</v>
      </c>
      <c r="E1706" s="7">
        <f t="shared" si="1"/>
        <v>0.1078017315</v>
      </c>
      <c r="F1706" s="7"/>
    </row>
    <row r="1707">
      <c r="A1707" s="9">
        <v>44763.041666666664</v>
      </c>
      <c r="B1707" s="10">
        <v>290.78</v>
      </c>
      <c r="C1707" s="10">
        <v>250.09431</v>
      </c>
      <c r="D1707" s="10">
        <v>0.162681390072408</v>
      </c>
      <c r="E1707" s="7">
        <f t="shared" si="1"/>
        <v>0.1105189809</v>
      </c>
      <c r="F1707" s="7"/>
    </row>
    <row r="1708">
      <c r="A1708" s="9">
        <v>44763.083333333336</v>
      </c>
      <c r="B1708" s="10">
        <v>293.88</v>
      </c>
      <c r="C1708" s="10">
        <v>243.02057</v>
      </c>
      <c r="D1708" s="10">
        <v>0.209280350218913</v>
      </c>
      <c r="E1708" s="7">
        <f t="shared" si="1"/>
        <v>0.1136033885</v>
      </c>
      <c r="F1708" s="7"/>
    </row>
    <row r="1709">
      <c r="A1709" s="9">
        <v>44763.125</v>
      </c>
      <c r="B1709" s="10">
        <v>294.81</v>
      </c>
      <c r="C1709" s="10">
        <v>234.35465</v>
      </c>
      <c r="D1709" s="10">
        <v>0.257965224927263</v>
      </c>
      <c r="E1709" s="7">
        <f t="shared" si="1"/>
        <v>0.1171719145</v>
      </c>
      <c r="F1709" s="7"/>
    </row>
    <row r="1710">
      <c r="A1710" s="9">
        <v>44763.166666666664</v>
      </c>
      <c r="B1710" s="10">
        <v>289.86</v>
      </c>
      <c r="C1710" s="10">
        <v>228.08203</v>
      </c>
      <c r="D1710" s="10">
        <v>0.270858559089464</v>
      </c>
      <c r="E1710" s="7">
        <f t="shared" si="1"/>
        <v>0.1205289286</v>
      </c>
      <c r="F1710" s="7"/>
    </row>
    <row r="1711">
      <c r="A1711" s="9">
        <v>44763.208333333336</v>
      </c>
      <c r="B1711" s="10">
        <v>283.85</v>
      </c>
      <c r="C1711" s="10">
        <v>226.1309</v>
      </c>
      <c r="D1711" s="10">
        <v>0.255246408164474</v>
      </c>
      <c r="E1711" s="7">
        <f t="shared" si="1"/>
        <v>0.1241582854</v>
      </c>
      <c r="F1711" s="7"/>
    </row>
    <row r="1712">
      <c r="A1712" s="9">
        <v>44763.25</v>
      </c>
      <c r="B1712" s="10">
        <v>278.27</v>
      </c>
      <c r="C1712" s="10">
        <v>226.35425</v>
      </c>
      <c r="D1712" s="10">
        <v>0.229356197199743</v>
      </c>
      <c r="E1712" s="7">
        <f t="shared" si="1"/>
        <v>0.1272708446</v>
      </c>
      <c r="F1712" s="7"/>
    </row>
    <row r="1713">
      <c r="A1713" s="9">
        <v>44763.291666666664</v>
      </c>
      <c r="B1713" s="10">
        <v>276.3</v>
      </c>
      <c r="C1713" s="10">
        <v>229.14866</v>
      </c>
      <c r="D1713" s="10">
        <v>0.205767469903598</v>
      </c>
      <c r="E1713" s="7">
        <f t="shared" si="1"/>
        <v>0.1307439415</v>
      </c>
      <c r="F1713" s="7"/>
    </row>
    <row r="1714">
      <c r="A1714" s="9">
        <v>44763.333333333336</v>
      </c>
      <c r="B1714" s="10">
        <v>276.86</v>
      </c>
      <c r="C1714" s="10">
        <v>233.10784</v>
      </c>
      <c r="D1714" s="10">
        <v>0.187690641378685</v>
      </c>
      <c r="E1714" s="7">
        <f t="shared" si="1"/>
        <v>0.1349730312</v>
      </c>
      <c r="F1714" s="7"/>
    </row>
    <row r="1715">
      <c r="A1715" s="9">
        <v>44763.375</v>
      </c>
      <c r="B1715" s="10">
        <v>275.53</v>
      </c>
      <c r="C1715" s="10">
        <v>237.81762</v>
      </c>
      <c r="D1715" s="10">
        <v>0.158576896026459</v>
      </c>
      <c r="E1715" s="7">
        <f t="shared" si="1"/>
        <v>0.1388312094</v>
      </c>
      <c r="F1715" s="7"/>
    </row>
    <row r="1716">
      <c r="A1716" s="9">
        <v>44763.416666666664</v>
      </c>
      <c r="B1716" s="10">
        <v>276.95</v>
      </c>
      <c r="C1716" s="10">
        <v>242.5184</v>
      </c>
      <c r="D1716" s="10">
        <v>0.141975206829667</v>
      </c>
      <c r="E1716" s="7">
        <f t="shared" si="1"/>
        <v>0.1424290262</v>
      </c>
      <c r="F1716" s="7"/>
    </row>
    <row r="1717">
      <c r="A1717" s="9">
        <v>44763.458333333336</v>
      </c>
      <c r="B1717" s="10">
        <v>278.25</v>
      </c>
      <c r="C1717" s="10">
        <v>246.99637</v>
      </c>
      <c r="D1717" s="10">
        <v>0.126534774579885</v>
      </c>
      <c r="E1717" s="7">
        <f t="shared" si="1"/>
        <v>0.1449424177</v>
      </c>
      <c r="F1717" s="7"/>
    </row>
    <row r="1718">
      <c r="A1718" s="9">
        <v>44763.5</v>
      </c>
      <c r="B1718" s="10">
        <v>282.86</v>
      </c>
      <c r="C1718" s="10">
        <v>249.05039</v>
      </c>
      <c r="D1718" s="10">
        <v>0.135754093779977</v>
      </c>
      <c r="E1718" s="7">
        <f t="shared" si="1"/>
        <v>0.1468013321</v>
      </c>
      <c r="F1718" s="7"/>
    </row>
    <row r="1719">
      <c r="A1719" s="9">
        <v>44763.541666666664</v>
      </c>
      <c r="B1719" s="10">
        <v>283.96</v>
      </c>
      <c r="C1719" s="10">
        <v>250.69449</v>
      </c>
      <c r="D1719" s="10">
        <v>0.132693422978701</v>
      </c>
      <c r="E1719" s="7">
        <f t="shared" si="1"/>
        <v>0.1486560572</v>
      </c>
      <c r="F1719" s="7"/>
    </row>
    <row r="1720">
      <c r="A1720" s="9">
        <v>44763.583333333336</v>
      </c>
      <c r="B1720" s="10">
        <v>284.1</v>
      </c>
      <c r="C1720" s="10">
        <v>251.5923</v>
      </c>
      <c r="D1720" s="10">
        <v>0.129207849365819</v>
      </c>
      <c r="E1720" s="7">
        <f t="shared" si="1"/>
        <v>0.1501274129</v>
      </c>
      <c r="F1720" s="7"/>
    </row>
    <row r="1721">
      <c r="A1721" s="9">
        <v>44763.625</v>
      </c>
      <c r="B1721" s="10">
        <v>280.81</v>
      </c>
      <c r="C1721" s="10">
        <v>251.74886</v>
      </c>
      <c r="D1721" s="10">
        <v>0.115437027202427</v>
      </c>
      <c r="E1721" s="7">
        <f t="shared" si="1"/>
        <v>0.1509601313</v>
      </c>
      <c r="F1721" s="7"/>
    </row>
    <row r="1722">
      <c r="A1722" s="9">
        <v>44763.666666666664</v>
      </c>
      <c r="B1722" s="10">
        <v>278.0</v>
      </c>
      <c r="C1722" s="10">
        <v>251.07538</v>
      </c>
      <c r="D1722" s="10">
        <v>0.107237197052136</v>
      </c>
      <c r="E1722" s="7">
        <f t="shared" si="1"/>
        <v>0.1507447846</v>
      </c>
      <c r="F1722" s="7"/>
    </row>
    <row r="1723">
      <c r="A1723" s="9">
        <v>44763.708333333336</v>
      </c>
      <c r="B1723" s="10">
        <v>273.72</v>
      </c>
      <c r="C1723" s="10">
        <v>250.95953</v>
      </c>
      <c r="D1723" s="10">
        <v>0.0906937863646781</v>
      </c>
      <c r="E1723" s="7">
        <f t="shared" si="1"/>
        <v>0.149532049</v>
      </c>
      <c r="F1723" s="7"/>
    </row>
    <row r="1724">
      <c r="A1724" s="9">
        <v>44763.75</v>
      </c>
      <c r="B1724" s="10">
        <v>277.87</v>
      </c>
      <c r="C1724" s="10">
        <v>251.02993</v>
      </c>
      <c r="D1724" s="10">
        <v>0.10691980036006</v>
      </c>
      <c r="E1724" s="7">
        <f t="shared" si="1"/>
        <v>0.1486456389</v>
      </c>
      <c r="F1724" s="7"/>
    </row>
    <row r="1725">
      <c r="A1725" s="9">
        <v>44763.791666666664</v>
      </c>
      <c r="B1725" s="10">
        <v>276.05</v>
      </c>
      <c r="C1725" s="10">
        <v>251.96721</v>
      </c>
      <c r="D1725" s="10">
        <v>0.0955790636408603</v>
      </c>
      <c r="E1725" s="7">
        <f t="shared" si="1"/>
        <v>0.1482694274</v>
      </c>
      <c r="F1725" s="7"/>
    </row>
    <row r="1726">
      <c r="A1726" s="9">
        <v>44763.833333333336</v>
      </c>
      <c r="B1726" s="10">
        <v>278.14</v>
      </c>
      <c r="C1726" s="10">
        <v>252.81787</v>
      </c>
      <c r="D1726" s="10">
        <v>0.100159573371929</v>
      </c>
      <c r="E1726" s="7">
        <f t="shared" si="1"/>
        <v>0.1492769884</v>
      </c>
      <c r="F1726" s="7"/>
    </row>
    <row r="1727">
      <c r="A1727" s="9">
        <v>44763.875</v>
      </c>
      <c r="B1727" s="10">
        <v>277.24</v>
      </c>
      <c r="C1727" s="10">
        <v>253.36725</v>
      </c>
      <c r="D1727" s="10">
        <v>0.0942219248936079</v>
      </c>
      <c r="E1727" s="7">
        <f t="shared" si="1"/>
        <v>0.1503360162</v>
      </c>
      <c r="F1727" s="7"/>
    </row>
    <row r="1728">
      <c r="A1728" s="9">
        <v>44763.916666666664</v>
      </c>
      <c r="B1728" s="10">
        <v>275.83</v>
      </c>
      <c r="C1728" s="10">
        <v>253.7538</v>
      </c>
      <c r="D1728" s="10">
        <v>0.0869985001209833</v>
      </c>
      <c r="E1728" s="7">
        <f t="shared" si="1"/>
        <v>0.1507401664</v>
      </c>
      <c r="F1728" s="7"/>
    </row>
    <row r="1729">
      <c r="A1729" s="9">
        <v>44763.958333333336</v>
      </c>
      <c r="B1729" s="10">
        <v>276.42</v>
      </c>
      <c r="C1729" s="10">
        <v>252.96909</v>
      </c>
      <c r="D1729" s="10">
        <v>0.0927026697214273</v>
      </c>
      <c r="E1729" s="7">
        <f t="shared" si="1"/>
        <v>0.1501528708</v>
      </c>
      <c r="F1729" s="7"/>
    </row>
    <row r="1730">
      <c r="A1730" s="9">
        <v>44761.0</v>
      </c>
      <c r="B1730" s="10">
        <v>274.3</v>
      </c>
      <c r="C1730" s="10">
        <v>264.32935</v>
      </c>
      <c r="D1730" s="10">
        <v>0.0377205558141766</v>
      </c>
      <c r="E1730" s="7">
        <f t="shared" si="1"/>
        <v>0.1471357743</v>
      </c>
      <c r="F1730" s="7"/>
    </row>
    <row r="1731">
      <c r="A1731" s="9">
        <v>44761.041666666664</v>
      </c>
      <c r="B1731" s="10">
        <v>280.59</v>
      </c>
      <c r="C1731" s="10">
        <v>260.40839</v>
      </c>
      <c r="D1731" s="10">
        <v>0.0774998455310905</v>
      </c>
      <c r="E1731" s="7">
        <f t="shared" si="1"/>
        <v>0.1435865433</v>
      </c>
      <c r="F1731" s="7"/>
    </row>
    <row r="1732">
      <c r="A1732" s="9">
        <v>44761.083333333336</v>
      </c>
      <c r="B1732" s="10">
        <v>285.63</v>
      </c>
      <c r="C1732" s="10">
        <v>254.88218</v>
      </c>
      <c r="D1732" s="10">
        <v>0.120635424571462</v>
      </c>
      <c r="E1732" s="7">
        <f t="shared" si="1"/>
        <v>0.1398930047</v>
      </c>
      <c r="F1732" s="7"/>
    </row>
    <row r="1733">
      <c r="A1733" s="9">
        <v>44761.125</v>
      </c>
      <c r="B1733" s="10">
        <v>277.86</v>
      </c>
      <c r="C1733" s="10">
        <v>246.96526</v>
      </c>
      <c r="D1733" s="10">
        <v>0.125097513715086</v>
      </c>
      <c r="E1733" s="7">
        <f t="shared" si="1"/>
        <v>0.1343568501</v>
      </c>
      <c r="F1733" s="7"/>
    </row>
    <row r="1734">
      <c r="A1734" s="9">
        <v>44761.166666666664</v>
      </c>
      <c r="B1734" s="10">
        <v>266.32</v>
      </c>
      <c r="C1734" s="10">
        <v>240.79228</v>
      </c>
      <c r="D1734" s="10">
        <v>0.106015525082448</v>
      </c>
      <c r="E1734" s="7">
        <f t="shared" si="1"/>
        <v>0.1274883903</v>
      </c>
      <c r="F1734" s="7"/>
    </row>
    <row r="1735">
      <c r="A1735" s="9">
        <v>44761.208333333336</v>
      </c>
      <c r="B1735" s="10">
        <v>258.32</v>
      </c>
      <c r="C1735" s="10">
        <v>237.82367</v>
      </c>
      <c r="D1735" s="10">
        <v>0.0861828849920615</v>
      </c>
      <c r="E1735" s="7">
        <f t="shared" si="1"/>
        <v>0.1204440769</v>
      </c>
      <c r="F1735" s="7"/>
    </row>
    <row r="1736">
      <c r="A1736" s="9">
        <v>44761.25</v>
      </c>
      <c r="B1736" s="10">
        <v>254.03</v>
      </c>
      <c r="C1736" s="10">
        <v>236.21751</v>
      </c>
      <c r="D1736" s="10">
        <v>0.0754071533477767</v>
      </c>
      <c r="E1736" s="7">
        <f t="shared" si="1"/>
        <v>0.1140295334</v>
      </c>
      <c r="F1736" s="7"/>
    </row>
    <row r="1737">
      <c r="A1737" s="9">
        <v>44761.291666666664</v>
      </c>
      <c r="B1737" s="10">
        <v>247.92</v>
      </c>
      <c r="C1737" s="10">
        <v>236.63021</v>
      </c>
      <c r="D1737" s="10">
        <v>0.0477106874899869</v>
      </c>
      <c r="E1737" s="7">
        <f t="shared" si="1"/>
        <v>0.1074438341</v>
      </c>
      <c r="F1737" s="7"/>
    </row>
    <row r="1738">
      <c r="A1738" s="9">
        <v>44761.333333333336</v>
      </c>
      <c r="B1738" s="10">
        <v>244.87</v>
      </c>
      <c r="C1738" s="10">
        <v>238.65726</v>
      </c>
      <c r="D1738" s="10">
        <v>0.0260320595317318</v>
      </c>
      <c r="E1738" s="7">
        <f t="shared" si="1"/>
        <v>0.1007080598</v>
      </c>
      <c r="F1738" s="7"/>
    </row>
    <row r="1739">
      <c r="A1739" s="9">
        <v>44761.375</v>
      </c>
      <c r="B1739" s="10">
        <v>245.17</v>
      </c>
      <c r="C1739" s="10">
        <v>242.11284</v>
      </c>
      <c r="D1739" s="10">
        <v>0.0126270048296487</v>
      </c>
      <c r="E1739" s="7">
        <f t="shared" si="1"/>
        <v>0.09462681438</v>
      </c>
      <c r="F1739" s="7"/>
    </row>
    <row r="1740">
      <c r="A1740" s="9">
        <v>44761.416666666664</v>
      </c>
      <c r="B1740" s="10">
        <v>248.51</v>
      </c>
      <c r="C1740" s="10">
        <v>246.90189</v>
      </c>
      <c r="D1740" s="10">
        <v>0.0065131538685264</v>
      </c>
      <c r="E1740" s="7">
        <f t="shared" si="1"/>
        <v>0.08898256218</v>
      </c>
      <c r="F1740" s="7"/>
    </row>
    <row r="1741">
      <c r="A1741" s="9">
        <v>44761.458333333336</v>
      </c>
      <c r="B1741" s="10">
        <v>255.13</v>
      </c>
      <c r="C1741" s="10">
        <v>252.37499</v>
      </c>
      <c r="D1741" s="10">
        <v>0.0109163352517616</v>
      </c>
      <c r="E1741" s="7">
        <f t="shared" si="1"/>
        <v>0.0841651272</v>
      </c>
      <c r="F1741" s="7"/>
    </row>
    <row r="1742">
      <c r="A1742" s="9">
        <v>44761.5</v>
      </c>
      <c r="B1742" s="10">
        <v>261.15</v>
      </c>
      <c r="C1742" s="10">
        <v>255.70472</v>
      </c>
      <c r="D1742" s="10">
        <v>0.0212951876680257</v>
      </c>
      <c r="E1742" s="7">
        <f t="shared" si="1"/>
        <v>0.07939600612</v>
      </c>
      <c r="F1742" s="7"/>
    </row>
    <row r="1743">
      <c r="A1743" s="9">
        <v>44761.541666666664</v>
      </c>
      <c r="B1743" s="10">
        <v>262.68</v>
      </c>
      <c r="C1743" s="10">
        <v>258.45607</v>
      </c>
      <c r="D1743" s="10">
        <v>0.0163429320890006</v>
      </c>
      <c r="E1743" s="7">
        <f t="shared" si="1"/>
        <v>0.07454806899</v>
      </c>
      <c r="F1743" s="7"/>
    </row>
    <row r="1744">
      <c r="A1744" s="9">
        <v>44761.583333333336</v>
      </c>
      <c r="B1744" s="10">
        <v>263.23</v>
      </c>
      <c r="C1744" s="10">
        <v>259.97434</v>
      </c>
      <c r="D1744" s="10">
        <v>0.0125230051550473</v>
      </c>
      <c r="E1744" s="7">
        <f t="shared" si="1"/>
        <v>0.06968620049</v>
      </c>
      <c r="F1744" s="7"/>
    </row>
    <row r="1745">
      <c r="A1745" s="9">
        <v>44761.625</v>
      </c>
      <c r="B1745" s="10">
        <v>263.46</v>
      </c>
      <c r="C1745" s="10">
        <v>260.2047</v>
      </c>
      <c r="D1745" s="10">
        <v>0.0125105349749638</v>
      </c>
      <c r="E1745" s="7">
        <f t="shared" si="1"/>
        <v>0.06539759664</v>
      </c>
      <c r="F1745" s="7"/>
    </row>
    <row r="1746">
      <c r="A1746" s="9">
        <v>44761.666666666664</v>
      </c>
      <c r="B1746" s="10">
        <v>266.21</v>
      </c>
      <c r="C1746" s="10">
        <v>259.10242</v>
      </c>
      <c r="D1746" s="10">
        <v>0.0274315461816218</v>
      </c>
      <c r="E1746" s="7">
        <f t="shared" si="1"/>
        <v>0.06207236119</v>
      </c>
      <c r="F1746" s="7"/>
    </row>
    <row r="1747">
      <c r="A1747" s="9">
        <v>44761.708333333336</v>
      </c>
      <c r="B1747" s="10">
        <v>271.74</v>
      </c>
      <c r="C1747" s="10">
        <v>258.5592</v>
      </c>
      <c r="D1747" s="10">
        <v>0.050977880500868</v>
      </c>
      <c r="E1747" s="7">
        <f t="shared" si="1"/>
        <v>0.06041753178</v>
      </c>
      <c r="F1747" s="7"/>
    </row>
    <row r="1748">
      <c r="A1748" s="9">
        <v>44761.75</v>
      </c>
      <c r="B1748" s="10">
        <v>274.96</v>
      </c>
      <c r="C1748" s="10">
        <v>258.23614</v>
      </c>
      <c r="D1748" s="10">
        <v>0.0647618880920385</v>
      </c>
      <c r="E1748" s="7">
        <f t="shared" si="1"/>
        <v>0.0586609521</v>
      </c>
      <c r="F1748" s="7"/>
    </row>
    <row r="1749">
      <c r="A1749" s="9">
        <v>44761.791666666664</v>
      </c>
      <c r="B1749" s="10">
        <v>274.26</v>
      </c>
      <c r="C1749" s="10">
        <v>258.90446</v>
      </c>
      <c r="D1749" s="10">
        <v>0.0593096773999181</v>
      </c>
      <c r="E1749" s="7">
        <f t="shared" si="1"/>
        <v>0.05714972767</v>
      </c>
      <c r="F1749" s="7"/>
    </row>
    <row r="1750">
      <c r="A1750" s="9">
        <v>44761.833333333336</v>
      </c>
      <c r="B1750" s="10">
        <v>269.14</v>
      </c>
      <c r="C1750" s="10">
        <v>259.14265</v>
      </c>
      <c r="D1750" s="10">
        <v>0.0385785589519902</v>
      </c>
      <c r="E1750" s="7">
        <f t="shared" si="1"/>
        <v>0.05458385207</v>
      </c>
      <c r="F1750" s="7"/>
    </row>
    <row r="1751">
      <c r="A1751" s="9">
        <v>44761.875</v>
      </c>
      <c r="B1751" s="10">
        <v>263.73</v>
      </c>
      <c r="C1751" s="10">
        <v>258.84546</v>
      </c>
      <c r="D1751" s="10">
        <v>0.0188704874329262</v>
      </c>
      <c r="E1751" s="7">
        <f t="shared" si="1"/>
        <v>0.05144420885</v>
      </c>
      <c r="F1751" s="7"/>
    </row>
    <row r="1752">
      <c r="A1752" s="9">
        <v>44761.916666666664</v>
      </c>
      <c r="B1752" s="10">
        <v>264.41</v>
      </c>
      <c r="C1752" s="10">
        <v>259.0191</v>
      </c>
      <c r="D1752" s="10">
        <v>0.0208127508743565</v>
      </c>
      <c r="E1752" s="7">
        <f t="shared" si="1"/>
        <v>0.04868646929</v>
      </c>
      <c r="F1752" s="7"/>
    </row>
    <row r="1753">
      <c r="A1753" s="9">
        <v>44761.958333333336</v>
      </c>
      <c r="B1753" s="10">
        <v>265.11</v>
      </c>
      <c r="C1753" s="10">
        <v>258.76296</v>
      </c>
      <c r="D1753" s="10">
        <v>0.02452839463577</v>
      </c>
      <c r="E1753" s="7">
        <f t="shared" si="1"/>
        <v>0.0458458745</v>
      </c>
      <c r="F1753" s="7"/>
    </row>
    <row r="1754">
      <c r="A1754" s="9">
        <v>44762.0</v>
      </c>
      <c r="B1754" s="10">
        <v>271.16</v>
      </c>
      <c r="C1754" s="10">
        <v>258.22748</v>
      </c>
      <c r="D1754" s="10">
        <v>0.0500818890383006</v>
      </c>
      <c r="E1754" s="7">
        <f t="shared" si="1"/>
        <v>0.04636093005</v>
      </c>
      <c r="F1754" s="7"/>
    </row>
    <row r="1755">
      <c r="A1755" s="9">
        <v>44762.041666666664</v>
      </c>
      <c r="B1755" s="10">
        <v>273.26</v>
      </c>
      <c r="C1755" s="10">
        <v>253.47965</v>
      </c>
      <c r="D1755" s="10">
        <v>0.0780352584517139</v>
      </c>
      <c r="E1755" s="7">
        <f t="shared" si="1"/>
        <v>0.04638323892</v>
      </c>
      <c r="F1755" s="7"/>
    </row>
    <row r="1756">
      <c r="A1756" s="9">
        <v>44762.083333333336</v>
      </c>
      <c r="B1756" s="10">
        <v>274.77</v>
      </c>
      <c r="C1756" s="10">
        <v>247.68674</v>
      </c>
      <c r="D1756" s="10">
        <v>0.109344811918474</v>
      </c>
      <c r="E1756" s="7">
        <f t="shared" si="1"/>
        <v>0.04591279673</v>
      </c>
      <c r="F1756" s="7"/>
    </row>
    <row r="1757">
      <c r="A1757" s="9">
        <v>44762.125</v>
      </c>
      <c r="B1757" s="10">
        <v>273.93</v>
      </c>
      <c r="C1757" s="10">
        <v>240.0813</v>
      </c>
      <c r="D1757" s="10">
        <v>0.140988490148962</v>
      </c>
      <c r="E1757" s="7">
        <f t="shared" si="1"/>
        <v>0.04657492075</v>
      </c>
      <c r="F1757" s="7"/>
    </row>
    <row r="1758">
      <c r="A1758" s="9">
        <v>44762.166666666664</v>
      </c>
      <c r="B1758" s="10">
        <v>271.18</v>
      </c>
      <c r="C1758" s="10">
        <v>234.87611</v>
      </c>
      <c r="D1758" s="10">
        <v>0.154566124243116</v>
      </c>
      <c r="E1758" s="7">
        <f t="shared" si="1"/>
        <v>0.04859786238</v>
      </c>
      <c r="F1758" s="7"/>
    </row>
    <row r="1759">
      <c r="A1759" s="9">
        <v>44762.208333333336</v>
      </c>
      <c r="B1759" s="10">
        <v>264.48</v>
      </c>
      <c r="C1759" s="10">
        <v>233.74074</v>
      </c>
      <c r="D1759" s="10">
        <v>0.131510065382697</v>
      </c>
      <c r="E1759" s="7">
        <f t="shared" si="1"/>
        <v>0.05048649489</v>
      </c>
      <c r="F1759" s="7"/>
    </row>
    <row r="1760">
      <c r="A1760" s="9">
        <v>44762.25</v>
      </c>
      <c r="B1760" s="10">
        <v>262.19</v>
      </c>
      <c r="C1760" s="10">
        <v>234.26689</v>
      </c>
      <c r="D1760" s="10">
        <v>0.119193583011239</v>
      </c>
      <c r="E1760" s="7">
        <f t="shared" si="1"/>
        <v>0.05231092946</v>
      </c>
      <c r="F1760" s="7"/>
    </row>
    <row r="1761">
      <c r="A1761" s="9">
        <v>44762.291666666664</v>
      </c>
      <c r="B1761" s="10">
        <v>258.38</v>
      </c>
      <c r="C1761" s="10">
        <v>236.91682</v>
      </c>
      <c r="D1761" s="10">
        <v>0.0905937366540712</v>
      </c>
      <c r="E1761" s="7">
        <f t="shared" si="1"/>
        <v>0.05409772318</v>
      </c>
      <c r="F1761" s="7"/>
    </row>
    <row r="1762">
      <c r="A1762" s="9">
        <v>44762.333333333336</v>
      </c>
      <c r="B1762" s="10">
        <v>254.6</v>
      </c>
      <c r="C1762" s="10">
        <v>240.60848</v>
      </c>
      <c r="D1762" s="10">
        <v>0.058150568924254</v>
      </c>
      <c r="E1762" s="7">
        <f t="shared" si="1"/>
        <v>0.0554359944</v>
      </c>
      <c r="F1762" s="7"/>
    </row>
    <row r="1763">
      <c r="A1763" s="9">
        <v>44762.375</v>
      </c>
      <c r="B1763" s="10">
        <v>255.03</v>
      </c>
      <c r="C1763" s="10">
        <v>244.92178</v>
      </c>
      <c r="D1763" s="10">
        <v>0.0412712172841467</v>
      </c>
      <c r="E1763" s="7">
        <f t="shared" si="1"/>
        <v>0.05662950326</v>
      </c>
      <c r="F1763" s="7"/>
    </row>
    <row r="1764">
      <c r="A1764" s="9">
        <v>44762.416666666664</v>
      </c>
      <c r="B1764" s="10">
        <v>257.44</v>
      </c>
      <c r="C1764" s="10">
        <v>249.36556</v>
      </c>
      <c r="D1764" s="10">
        <v>0.0323799324974948</v>
      </c>
      <c r="E1764" s="7">
        <f t="shared" si="1"/>
        <v>0.0577072857</v>
      </c>
      <c r="F1764" s="7"/>
    </row>
    <row r="1765">
      <c r="A1765" s="9">
        <v>44762.458333333336</v>
      </c>
      <c r="B1765" s="10">
        <v>264.71</v>
      </c>
      <c r="C1765" s="10">
        <v>253.7887</v>
      </c>
      <c r="D1765" s="10">
        <v>0.0430330428423329</v>
      </c>
      <c r="E1765" s="7">
        <f t="shared" si="1"/>
        <v>0.05904548185</v>
      </c>
      <c r="F1765" s="7"/>
    </row>
    <row r="1766">
      <c r="A1766" s="9">
        <v>44762.5</v>
      </c>
      <c r="B1766" s="10">
        <v>273.09</v>
      </c>
      <c r="C1766" s="10">
        <v>255.94481</v>
      </c>
      <c r="D1766" s="10">
        <v>0.0669878400738033</v>
      </c>
      <c r="E1766" s="7">
        <f t="shared" si="1"/>
        <v>0.06094934236</v>
      </c>
      <c r="F1766" s="7"/>
    </row>
    <row r="1767">
      <c r="A1767" s="9">
        <v>44762.541666666664</v>
      </c>
      <c r="B1767" s="10">
        <v>274.09</v>
      </c>
      <c r="C1767" s="10">
        <v>257.6761</v>
      </c>
      <c r="D1767" s="10">
        <v>0.0636997377715665</v>
      </c>
      <c r="E1767" s="7">
        <f t="shared" si="1"/>
        <v>0.0629225426</v>
      </c>
      <c r="F1767" s="7"/>
    </row>
    <row r="1768">
      <c r="A1768" s="9">
        <v>44762.583333333336</v>
      </c>
      <c r="B1768" s="10">
        <v>276.51</v>
      </c>
      <c r="C1768" s="10">
        <v>258.51244</v>
      </c>
      <c r="D1768" s="10">
        <v>0.069619705728668</v>
      </c>
      <c r="E1768" s="7">
        <f t="shared" si="1"/>
        <v>0.06530157179</v>
      </c>
      <c r="F1768" s="7"/>
    </row>
    <row r="1769">
      <c r="A1769" s="9">
        <v>44762.625</v>
      </c>
      <c r="B1769" s="10">
        <v>276.98</v>
      </c>
      <c r="C1769" s="10">
        <v>258.16132</v>
      </c>
      <c r="D1769" s="10">
        <v>0.0728950409767041</v>
      </c>
      <c r="E1769" s="7">
        <f t="shared" si="1"/>
        <v>0.06781759288</v>
      </c>
      <c r="F1769" s="7"/>
    </row>
    <row r="1770">
      <c r="A1770" s="9">
        <v>44762.666666666664</v>
      </c>
      <c r="B1770" s="10">
        <v>280.43</v>
      </c>
      <c r="C1770" s="10">
        <v>256.72102</v>
      </c>
      <c r="D1770" s="10">
        <v>0.092353092084162</v>
      </c>
      <c r="E1770" s="7">
        <f t="shared" si="1"/>
        <v>0.07052265729</v>
      </c>
      <c r="F1770" s="7"/>
    </row>
    <row r="1771">
      <c r="A1771" s="9">
        <v>44762.708333333336</v>
      </c>
      <c r="B1771" s="10">
        <v>282.01</v>
      </c>
      <c r="C1771" s="10">
        <v>255.77696</v>
      </c>
      <c r="D1771" s="10">
        <v>0.102562169790429</v>
      </c>
      <c r="E1771" s="7">
        <f t="shared" si="1"/>
        <v>0.07267200268</v>
      </c>
      <c r="F1771" s="7"/>
    </row>
    <row r="1772">
      <c r="A1772" s="9">
        <v>44762.75</v>
      </c>
      <c r="B1772" s="10">
        <v>284.12</v>
      </c>
      <c r="C1772" s="10">
        <v>255.19892</v>
      </c>
      <c r="D1772" s="10">
        <v>0.113327595587003</v>
      </c>
      <c r="E1772" s="7">
        <f t="shared" si="1"/>
        <v>0.07469557382</v>
      </c>
      <c r="F1772" s="7"/>
    </row>
    <row r="1773">
      <c r="A1773" s="9">
        <v>44762.791666666664</v>
      </c>
      <c r="B1773" s="10">
        <v>279.24</v>
      </c>
      <c r="C1773" s="10">
        <v>255.93562</v>
      </c>
      <c r="D1773" s="10">
        <v>0.0910556334440669</v>
      </c>
      <c r="E1773" s="7">
        <f t="shared" si="1"/>
        <v>0.07601832199</v>
      </c>
      <c r="F1773" s="7"/>
    </row>
    <row r="1774">
      <c r="A1774" s="9">
        <v>44762.833333333336</v>
      </c>
      <c r="B1774" s="10">
        <v>272.99</v>
      </c>
      <c r="C1774" s="10">
        <v>256.68457</v>
      </c>
      <c r="D1774" s="10">
        <v>0.0635232183999217</v>
      </c>
      <c r="E1774" s="7">
        <f t="shared" si="1"/>
        <v>0.0770576828</v>
      </c>
      <c r="F1774" s="7"/>
    </row>
    <row r="1775">
      <c r="A1775" s="9">
        <v>44762.875</v>
      </c>
      <c r="B1775" s="10">
        <v>271.83</v>
      </c>
      <c r="C1775" s="10">
        <v>257.10543</v>
      </c>
      <c r="D1775" s="10">
        <v>0.0572705523955677</v>
      </c>
      <c r="E1775" s="7">
        <f t="shared" si="1"/>
        <v>0.07865768551</v>
      </c>
      <c r="F1775" s="7"/>
    </row>
    <row r="1776">
      <c r="A1776" s="9">
        <v>44762.916666666664</v>
      </c>
      <c r="B1776" s="10">
        <v>274.31</v>
      </c>
      <c r="C1776" s="10">
        <v>257.42536</v>
      </c>
      <c r="D1776" s="10">
        <v>0.0655904297851617</v>
      </c>
      <c r="E1776" s="7">
        <f t="shared" si="1"/>
        <v>0.08052342213</v>
      </c>
      <c r="F1776" s="7"/>
    </row>
    <row r="1777">
      <c r="A1777" s="9">
        <v>44762.958333333336</v>
      </c>
      <c r="B1777" s="10">
        <v>280.75</v>
      </c>
      <c r="C1777" s="10">
        <v>256.86581</v>
      </c>
      <c r="D1777" s="10">
        <v>0.0929831416645134</v>
      </c>
      <c r="E1777" s="7">
        <f t="shared" si="1"/>
        <v>0.08337570325</v>
      </c>
      <c r="F1777" s="7"/>
    </row>
    <row r="1778">
      <c r="A1778" s="9">
        <v>44763.0</v>
      </c>
      <c r="B1778" s="10">
        <v>283.92</v>
      </c>
      <c r="C1778" s="10">
        <v>258.16597</v>
      </c>
      <c r="D1778" s="10">
        <v>0.0997576481516909</v>
      </c>
      <c r="E1778" s="7">
        <f t="shared" si="1"/>
        <v>0.08544552655</v>
      </c>
      <c r="F1778" s="7"/>
    </row>
    <row r="1779">
      <c r="A1779" s="9">
        <v>44763.041666666664</v>
      </c>
      <c r="B1779" s="10">
        <v>290.78</v>
      </c>
      <c r="C1779" s="10">
        <v>253.33425</v>
      </c>
      <c r="D1779" s="10">
        <v>0.147811636207895</v>
      </c>
      <c r="E1779" s="7">
        <f t="shared" si="1"/>
        <v>0.08835287562</v>
      </c>
      <c r="F1779" s="7"/>
    </row>
    <row r="1780">
      <c r="A1780" s="9">
        <v>44763.083333333336</v>
      </c>
      <c r="B1780" s="10">
        <v>293.88</v>
      </c>
      <c r="C1780" s="10">
        <v>247.32201</v>
      </c>
      <c r="D1780" s="10">
        <v>0.188248470081574</v>
      </c>
      <c r="E1780" s="7">
        <f t="shared" si="1"/>
        <v>0.09164052805</v>
      </c>
      <c r="F1780" s="7"/>
    </row>
    <row r="1781">
      <c r="A1781" s="9">
        <v>44763.125</v>
      </c>
      <c r="B1781" s="10">
        <v>294.81</v>
      </c>
      <c r="C1781" s="10">
        <v>239.49414</v>
      </c>
      <c r="D1781" s="10">
        <v>0.230969576124075</v>
      </c>
      <c r="E1781" s="7">
        <f t="shared" si="1"/>
        <v>0.09538973996</v>
      </c>
      <c r="F1781" s="7"/>
    </row>
    <row r="1782">
      <c r="A1782" s="9">
        <v>44763.166666666664</v>
      </c>
      <c r="B1782" s="10">
        <v>289.86</v>
      </c>
      <c r="C1782" s="10">
        <v>233.98744</v>
      </c>
      <c r="D1782" s="10">
        <v>0.238784440737502</v>
      </c>
      <c r="E1782" s="7">
        <f t="shared" si="1"/>
        <v>0.09889883648</v>
      </c>
      <c r="F1782" s="7"/>
    </row>
    <row r="1783">
      <c r="A1783" s="9">
        <v>44763.208333333336</v>
      </c>
      <c r="B1783" s="10">
        <v>283.85</v>
      </c>
      <c r="C1783" s="10">
        <v>232.51883</v>
      </c>
      <c r="D1783" s="10">
        <v>0.220761346511162</v>
      </c>
      <c r="E1783" s="7">
        <f t="shared" si="1"/>
        <v>0.1026176399</v>
      </c>
      <c r="F1783" s="7"/>
    </row>
    <row r="1784">
      <c r="A1784" s="9">
        <v>44763.25</v>
      </c>
      <c r="B1784" s="10">
        <v>278.27</v>
      </c>
      <c r="C1784" s="10">
        <v>232.76767</v>
      </c>
      <c r="D1784" s="10">
        <v>0.195483891727747</v>
      </c>
      <c r="E1784" s="7">
        <f t="shared" si="1"/>
        <v>0.1057964027</v>
      </c>
      <c r="F1784" s="7"/>
    </row>
    <row r="1785">
      <c r="A1785" s="9">
        <v>44763.291666666664</v>
      </c>
      <c r="B1785" s="10">
        <v>276.3</v>
      </c>
      <c r="C1785" s="10">
        <v>235.21075</v>
      </c>
      <c r="D1785" s="10">
        <v>0.174691207778556</v>
      </c>
      <c r="E1785" s="7">
        <f t="shared" si="1"/>
        <v>0.109300464</v>
      </c>
      <c r="F1785" s="7"/>
    </row>
    <row r="1786">
      <c r="A1786" s="9">
        <v>44763.333333333336</v>
      </c>
      <c r="B1786" s="10">
        <v>276.86</v>
      </c>
      <c r="C1786" s="10">
        <v>238.78767</v>
      </c>
      <c r="D1786" s="10">
        <v>0.159440100068818</v>
      </c>
      <c r="E1786" s="7">
        <f t="shared" si="1"/>
        <v>0.1135208612</v>
      </c>
      <c r="F1786" s="7"/>
    </row>
    <row r="1787">
      <c r="A1787" s="9">
        <v>44763.375</v>
      </c>
      <c r="B1787" s="10">
        <v>275.53</v>
      </c>
      <c r="C1787" s="10">
        <v>243.10568</v>
      </c>
      <c r="D1787" s="10">
        <v>0.1333754110558</v>
      </c>
      <c r="E1787" s="7">
        <f t="shared" si="1"/>
        <v>0.1173585359</v>
      </c>
      <c r="F1787" s="7"/>
    </row>
    <row r="1788">
      <c r="A1788" s="9">
        <v>44763.416666666664</v>
      </c>
      <c r="B1788" s="10">
        <v>276.95</v>
      </c>
      <c r="C1788" s="10">
        <v>247.63898</v>
      </c>
      <c r="D1788" s="10">
        <v>0.118361899245425</v>
      </c>
      <c r="E1788" s="7">
        <f t="shared" si="1"/>
        <v>0.1209411178</v>
      </c>
      <c r="F1788" s="7"/>
    </row>
    <row r="1789">
      <c r="A1789" s="9">
        <v>44763.458333333336</v>
      </c>
      <c r="B1789" s="10">
        <v>278.25</v>
      </c>
      <c r="C1789" s="10">
        <v>252.20588</v>
      </c>
      <c r="D1789" s="10">
        <v>0.103265316415303</v>
      </c>
      <c r="E1789" s="7">
        <f t="shared" si="1"/>
        <v>0.1234507959</v>
      </c>
      <c r="F1789" s="7"/>
    </row>
    <row r="1790">
      <c r="A1790" s="9">
        <v>44763.5</v>
      </c>
      <c r="B1790" s="10">
        <v>282.86</v>
      </c>
      <c r="C1790" s="10">
        <v>254.51674</v>
      </c>
      <c r="D1790" s="10">
        <v>0.111361083754255</v>
      </c>
      <c r="E1790" s="7">
        <f t="shared" si="1"/>
        <v>0.1252996811</v>
      </c>
      <c r="F1790" s="7"/>
    </row>
    <row r="1791">
      <c r="A1791" s="9">
        <v>44763.541666666664</v>
      </c>
      <c r="B1791" s="10">
        <v>283.96</v>
      </c>
      <c r="C1791" s="10">
        <v>256.36715</v>
      </c>
      <c r="D1791" s="10">
        <v>0.107630209252628</v>
      </c>
      <c r="E1791" s="7">
        <f t="shared" si="1"/>
        <v>0.1271301174</v>
      </c>
      <c r="F1791" s="7"/>
    </row>
    <row r="1792">
      <c r="A1792" s="9">
        <v>44763.583333333336</v>
      </c>
      <c r="B1792" s="10">
        <v>284.1</v>
      </c>
      <c r="C1792" s="10">
        <v>257.29314</v>
      </c>
      <c r="D1792" s="10">
        <v>0.104188009054574</v>
      </c>
      <c r="E1792" s="7">
        <f t="shared" si="1"/>
        <v>0.1285704633</v>
      </c>
      <c r="F1792" s="7"/>
    </row>
    <row r="1793">
      <c r="A1793" s="9">
        <v>44763.625</v>
      </c>
      <c r="B1793" s="10">
        <v>280.81</v>
      </c>
      <c r="C1793" s="10">
        <v>257.0882</v>
      </c>
      <c r="D1793" s="10">
        <v>0.0922710571702631</v>
      </c>
      <c r="E1793" s="7">
        <f t="shared" si="1"/>
        <v>0.1293777974</v>
      </c>
      <c r="F1793" s="7"/>
    </row>
    <row r="1794">
      <c r="A1794" s="9">
        <v>44763.666666666664</v>
      </c>
      <c r="B1794" s="10">
        <v>278.0</v>
      </c>
      <c r="C1794" s="10">
        <v>255.82263</v>
      </c>
      <c r="D1794" s="10">
        <v>0.0866904151520918</v>
      </c>
      <c r="E1794" s="7">
        <f t="shared" si="1"/>
        <v>0.1291418525</v>
      </c>
      <c r="F1794" s="7"/>
    </row>
    <row r="1795">
      <c r="A1795" s="9">
        <v>44763.708333333336</v>
      </c>
      <c r="B1795" s="10">
        <v>273.72</v>
      </c>
      <c r="C1795" s="10">
        <v>255.05073</v>
      </c>
      <c r="D1795" s="10">
        <v>0.0731982613811771</v>
      </c>
      <c r="E1795" s="7">
        <f t="shared" si="1"/>
        <v>0.1279183563</v>
      </c>
      <c r="F1795" s="7"/>
    </row>
    <row r="1796">
      <c r="A1796" s="9">
        <v>44763.75</v>
      </c>
      <c r="B1796" s="10">
        <v>277.87</v>
      </c>
      <c r="C1796" s="10">
        <v>254.61268</v>
      </c>
      <c r="D1796" s="10">
        <v>0.0913439189281539</v>
      </c>
      <c r="E1796" s="7">
        <f t="shared" si="1"/>
        <v>0.1270023698</v>
      </c>
      <c r="F1796" s="7"/>
    </row>
    <row r="1797">
      <c r="A1797" s="9">
        <v>44763.791666666664</v>
      </c>
      <c r="B1797" s="10">
        <v>276.05</v>
      </c>
      <c r="C1797" s="10">
        <v>255.39011</v>
      </c>
      <c r="D1797" s="10">
        <v>0.0808954191687376</v>
      </c>
      <c r="E1797" s="7">
        <f t="shared" si="1"/>
        <v>0.1265790275</v>
      </c>
      <c r="F1797" s="7"/>
    </row>
    <row r="1798">
      <c r="A1798" s="9">
        <v>44763.833333333336</v>
      </c>
      <c r="B1798" s="10">
        <v>278.14</v>
      </c>
      <c r="C1798" s="10">
        <v>256.12162</v>
      </c>
      <c r="D1798" s="10">
        <v>0.0859684551425216</v>
      </c>
      <c r="E1798" s="7">
        <f t="shared" si="1"/>
        <v>0.1275142457</v>
      </c>
      <c r="F1798" s="7"/>
    </row>
    <row r="1799">
      <c r="A1799" s="9">
        <v>44763.875</v>
      </c>
      <c r="B1799" s="10">
        <v>277.24</v>
      </c>
      <c r="C1799" s="10">
        <v>256.51885</v>
      </c>
      <c r="D1799" s="10">
        <v>0.0807782741892068</v>
      </c>
      <c r="E1799" s="7">
        <f t="shared" si="1"/>
        <v>0.1284937341</v>
      </c>
      <c r="F1799" s="7"/>
    </row>
    <row r="1800">
      <c r="A1800" s="9">
        <v>44763.916666666664</v>
      </c>
      <c r="B1800" s="10">
        <v>275.83</v>
      </c>
      <c r="C1800" s="10">
        <v>256.84106</v>
      </c>
      <c r="D1800" s="10">
        <v>0.0739326492422977</v>
      </c>
      <c r="E1800" s="7">
        <f t="shared" si="1"/>
        <v>0.1288413266</v>
      </c>
      <c r="F1800" s="7"/>
    </row>
    <row r="1801">
      <c r="A1801" s="9">
        <v>44763.958333333336</v>
      </c>
      <c r="B1801" s="10">
        <v>276.42</v>
      </c>
      <c r="C1801" s="10">
        <v>256.28337</v>
      </c>
      <c r="D1801" s="10">
        <v>0.078571738774935</v>
      </c>
      <c r="E1801" s="7">
        <f t="shared" si="1"/>
        <v>0.1282408515</v>
      </c>
      <c r="F1801" s="7"/>
    </row>
    <row r="1802">
      <c r="A1802" s="9">
        <v>44764.0</v>
      </c>
      <c r="B1802" s="10">
        <v>285.32</v>
      </c>
      <c r="C1802" s="10">
        <v>252.77966</v>
      </c>
      <c r="D1802" s="10">
        <v>0.128730056840807</v>
      </c>
      <c r="E1802" s="7">
        <f t="shared" si="1"/>
        <v>0.1294480352</v>
      </c>
      <c r="F1802" s="7"/>
    </row>
    <row r="1803">
      <c r="A1803" s="9">
        <v>44764.041666666664</v>
      </c>
      <c r="B1803" s="10">
        <v>292.0</v>
      </c>
      <c r="C1803" s="10">
        <v>247.17597</v>
      </c>
      <c r="D1803" s="10">
        <v>0.18134461048135</v>
      </c>
      <c r="E1803" s="7">
        <f t="shared" si="1"/>
        <v>0.1308452424</v>
      </c>
      <c r="F1803" s="7"/>
    </row>
    <row r="1804">
      <c r="A1804" s="9">
        <v>44764.083333333336</v>
      </c>
      <c r="B1804" s="10">
        <v>295.74</v>
      </c>
      <c r="C1804" s="10">
        <v>240.4518</v>
      </c>
      <c r="D1804" s="10">
        <v>0.229934648025092</v>
      </c>
      <c r="E1804" s="7">
        <f t="shared" si="1"/>
        <v>0.1325821665</v>
      </c>
      <c r="F1804" s="7"/>
    </row>
    <row r="1805">
      <c r="A1805" s="9">
        <v>44764.125</v>
      </c>
      <c r="B1805" s="10">
        <v>286.77</v>
      </c>
      <c r="C1805" s="10">
        <v>232.41404</v>
      </c>
      <c r="D1805" s="10">
        <v>0.233875543835475</v>
      </c>
      <c r="E1805" s="7">
        <f t="shared" si="1"/>
        <v>0.1327032485</v>
      </c>
      <c r="F1805" s="7"/>
    </row>
    <row r="1806">
      <c r="A1806" s="9">
        <v>44764.166666666664</v>
      </c>
      <c r="B1806" s="10">
        <v>276.72</v>
      </c>
      <c r="C1806" s="10">
        <v>226.89023</v>
      </c>
      <c r="D1806" s="10">
        <v>0.219620606845874</v>
      </c>
      <c r="E1806" s="7">
        <f t="shared" si="1"/>
        <v>0.1319047554</v>
      </c>
      <c r="F1806" s="7"/>
    </row>
    <row r="1807">
      <c r="A1807" s="9">
        <v>44764.208333333336</v>
      </c>
      <c r="B1807" s="10">
        <v>266.21</v>
      </c>
      <c r="C1807" s="10">
        <v>225.78305</v>
      </c>
      <c r="D1807" s="10">
        <v>0.179052191916089</v>
      </c>
      <c r="E1807" s="7">
        <f t="shared" si="1"/>
        <v>0.130166874</v>
      </c>
      <c r="F1807" s="7"/>
    </row>
    <row r="1808">
      <c r="A1808" s="9">
        <v>44764.25</v>
      </c>
      <c r="B1808" s="10">
        <v>261.7</v>
      </c>
      <c r="C1808" s="10">
        <v>226.76043</v>
      </c>
      <c r="D1808" s="10">
        <v>0.154081424170874</v>
      </c>
      <c r="E1808" s="7">
        <f t="shared" si="1"/>
        <v>0.1284417712</v>
      </c>
      <c r="F1808" s="7"/>
    </row>
    <row r="1809">
      <c r="A1809" s="9">
        <v>44764.291666666664</v>
      </c>
      <c r="B1809" s="10">
        <v>257.99</v>
      </c>
      <c r="C1809" s="10">
        <v>230.10987</v>
      </c>
      <c r="D1809" s="10">
        <v>0.121160078878841</v>
      </c>
      <c r="E1809" s="7">
        <f t="shared" si="1"/>
        <v>0.1262113075</v>
      </c>
      <c r="F1809" s="7"/>
    </row>
    <row r="1810">
      <c r="A1810" s="9">
        <v>44764.333333333336</v>
      </c>
      <c r="B1810" s="10">
        <v>258.41</v>
      </c>
      <c r="C1810" s="10">
        <v>234.34435</v>
      </c>
      <c r="D1810" s="10">
        <v>0.102693536242713</v>
      </c>
      <c r="E1810" s="7">
        <f t="shared" si="1"/>
        <v>0.1238468673</v>
      </c>
      <c r="F1810" s="7"/>
    </row>
    <row r="1811">
      <c r="A1811" s="9">
        <v>44764.375</v>
      </c>
      <c r="B1811" s="10">
        <v>261.08</v>
      </c>
      <c r="C1811" s="10">
        <v>239.03364</v>
      </c>
      <c r="D1811" s="10">
        <v>0.0922312022692705</v>
      </c>
      <c r="E1811" s="7">
        <f t="shared" si="1"/>
        <v>0.1221325253</v>
      </c>
      <c r="F1811" s="7"/>
    </row>
    <row r="1812">
      <c r="A1812" s="9">
        <v>44764.416666666664</v>
      </c>
      <c r="B1812" s="10">
        <v>263.58</v>
      </c>
      <c r="C1812" s="10">
        <v>243.30881</v>
      </c>
      <c r="D1812" s="10">
        <v>0.083314656793562</v>
      </c>
      <c r="E1812" s="7">
        <f t="shared" si="1"/>
        <v>0.1206722235</v>
      </c>
      <c r="F1812" s="7"/>
    </row>
    <row r="1813">
      <c r="A1813" s="9">
        <v>44764.458333333336</v>
      </c>
      <c r="B1813" s="10">
        <v>267.58</v>
      </c>
      <c r="C1813" s="10">
        <v>247.25997</v>
      </c>
      <c r="D1813" s="10">
        <v>0.0821808317779864</v>
      </c>
      <c r="E1813" s="7">
        <f t="shared" si="1"/>
        <v>0.1197937033</v>
      </c>
      <c r="F1813" s="7"/>
    </row>
    <row r="1814">
      <c r="A1814" s="9">
        <v>44764.5</v>
      </c>
      <c r="B1814" s="10">
        <v>272.27</v>
      </c>
      <c r="C1814" s="10">
        <v>248.93037</v>
      </c>
      <c r="D1814" s="10">
        <v>0.0937596726345603</v>
      </c>
      <c r="E1814" s="7">
        <f t="shared" si="1"/>
        <v>0.1190603112</v>
      </c>
      <c r="F1814" s="7"/>
    </row>
    <row r="1815">
      <c r="A1815" s="9">
        <v>44764.541666666664</v>
      </c>
      <c r="B1815" s="10">
        <v>275.4</v>
      </c>
      <c r="C1815" s="10">
        <v>250.30337</v>
      </c>
      <c r="D1815" s="10">
        <v>0.100264850609082</v>
      </c>
      <c r="E1815" s="7">
        <f t="shared" si="1"/>
        <v>0.1187534212</v>
      </c>
      <c r="F1815" s="7"/>
    </row>
    <row r="1816">
      <c r="A1816" s="9">
        <v>44764.583333333336</v>
      </c>
      <c r="B1816" s="10">
        <v>276.26</v>
      </c>
      <c r="C1816" s="10">
        <v>250.99584</v>
      </c>
      <c r="D1816" s="10">
        <v>0.100655692142148</v>
      </c>
      <c r="E1816" s="7">
        <f t="shared" si="1"/>
        <v>0.1186062414</v>
      </c>
      <c r="F1816" s="7"/>
    </row>
    <row r="1817">
      <c r="A1817" s="9">
        <v>44764.625</v>
      </c>
      <c r="B1817" s="10">
        <v>276.45</v>
      </c>
      <c r="C1817" s="10">
        <v>250.97865</v>
      </c>
      <c r="D1817" s="10">
        <v>0.101488114626483</v>
      </c>
      <c r="E1817" s="7">
        <f t="shared" si="1"/>
        <v>0.1189902854</v>
      </c>
      <c r="F1817" s="7"/>
    </row>
    <row r="1818">
      <c r="A1818" s="9">
        <v>44764.666666666664</v>
      </c>
      <c r="B1818" s="10">
        <v>280.85</v>
      </c>
      <c r="C1818" s="10">
        <v>250.26099</v>
      </c>
      <c r="D1818" s="10">
        <v>0.122228438399448</v>
      </c>
      <c r="E1818" s="7">
        <f t="shared" si="1"/>
        <v>0.1204710364</v>
      </c>
      <c r="F1818" s="7"/>
    </row>
    <row r="1819">
      <c r="A1819" s="9">
        <v>44764.708333333336</v>
      </c>
      <c r="B1819" s="10">
        <v>281.91</v>
      </c>
      <c r="C1819" s="10">
        <v>250.05443</v>
      </c>
      <c r="D1819" s="10">
        <v>0.127394543659954</v>
      </c>
      <c r="E1819" s="7">
        <f t="shared" si="1"/>
        <v>0.1227292148</v>
      </c>
      <c r="F1819" s="7"/>
    </row>
    <row r="1820">
      <c r="A1820" s="9">
        <v>44764.75</v>
      </c>
      <c r="B1820" s="10">
        <v>285.48</v>
      </c>
      <c r="C1820" s="10">
        <v>250.07347</v>
      </c>
      <c r="D1820" s="10">
        <v>0.141584511143865</v>
      </c>
      <c r="E1820" s="7">
        <f t="shared" si="1"/>
        <v>0.1248225728</v>
      </c>
      <c r="F1820" s="7"/>
    </row>
    <row r="1821">
      <c r="A1821" s="9">
        <v>44764.791666666664</v>
      </c>
      <c r="B1821" s="10">
        <v>281.74</v>
      </c>
      <c r="C1821" s="10">
        <v>251.02399</v>
      </c>
      <c r="D1821" s="10">
        <v>0.122362846674535</v>
      </c>
      <c r="E1821" s="7">
        <f t="shared" si="1"/>
        <v>0.1265503823</v>
      </c>
      <c r="F1821" s="7"/>
    </row>
    <row r="1822">
      <c r="A1822" s="9">
        <v>44764.833333333336</v>
      </c>
      <c r="B1822" s="10">
        <v>276.29</v>
      </c>
      <c r="C1822" s="10">
        <v>251.92518</v>
      </c>
      <c r="D1822" s="10">
        <v>0.0967145086489568</v>
      </c>
      <c r="E1822" s="7">
        <f t="shared" si="1"/>
        <v>0.1269981345</v>
      </c>
      <c r="F1822" s="7"/>
    </row>
    <row r="1823">
      <c r="A1823" s="9">
        <v>44764.875</v>
      </c>
      <c r="B1823" s="10">
        <v>271.95</v>
      </c>
      <c r="C1823" s="10">
        <v>252.50947</v>
      </c>
      <c r="D1823" s="10">
        <v>0.0769893105395215</v>
      </c>
      <c r="E1823" s="7">
        <f t="shared" si="1"/>
        <v>0.126840261</v>
      </c>
      <c r="F1823" s="7"/>
    </row>
    <row r="1824">
      <c r="A1824" s="9">
        <v>44764.916666666664</v>
      </c>
      <c r="B1824" s="10">
        <v>272.49</v>
      </c>
      <c r="C1824" s="10">
        <v>252.71527</v>
      </c>
      <c r="D1824" s="10">
        <v>0.0782490507993442</v>
      </c>
      <c r="E1824" s="7">
        <f t="shared" si="1"/>
        <v>0.1270201111</v>
      </c>
      <c r="F1824" s="7"/>
    </row>
    <row r="1825">
      <c r="A1825" s="9">
        <v>44764.958333333336</v>
      </c>
      <c r="B1825" s="10">
        <v>276.25</v>
      </c>
      <c r="C1825" s="10">
        <v>251.76218</v>
      </c>
      <c r="D1825" s="10">
        <v>0.0972656814458788</v>
      </c>
      <c r="E1825" s="7">
        <f t="shared" si="1"/>
        <v>0.1277990254</v>
      </c>
      <c r="F1825" s="7"/>
    </row>
    <row r="1826">
      <c r="A1826" s="9">
        <v>44762.0</v>
      </c>
      <c r="B1826" s="10">
        <v>271.16</v>
      </c>
      <c r="C1826" s="10">
        <v>262.79674</v>
      </c>
      <c r="D1826" s="10">
        <v>0.0318240629621205</v>
      </c>
      <c r="E1826" s="7">
        <f t="shared" si="1"/>
        <v>0.1237612756</v>
      </c>
      <c r="F1826" s="7"/>
    </row>
    <row r="1827">
      <c r="A1827" s="9">
        <v>44762.041666666664</v>
      </c>
      <c r="B1827" s="10">
        <v>273.26</v>
      </c>
      <c r="C1827" s="10">
        <v>259.56404</v>
      </c>
      <c r="D1827" s="10">
        <v>0.0527652443689812</v>
      </c>
      <c r="E1827" s="7">
        <f t="shared" si="1"/>
        <v>0.1184038021</v>
      </c>
      <c r="F1827" s="7"/>
    </row>
    <row r="1828">
      <c r="A1828" s="9">
        <v>44762.083333333336</v>
      </c>
      <c r="B1828" s="10">
        <v>274.77</v>
      </c>
      <c r="C1828" s="10">
        <v>255.42353</v>
      </c>
      <c r="D1828" s="10">
        <v>0.075742708590708</v>
      </c>
      <c r="E1828" s="7">
        <f t="shared" si="1"/>
        <v>0.1119791379</v>
      </c>
      <c r="F1828" s="7"/>
    </row>
    <row r="1829">
      <c r="A1829" s="9">
        <v>44762.125</v>
      </c>
      <c r="B1829" s="10">
        <v>273.93</v>
      </c>
      <c r="C1829" s="10">
        <v>249.04174</v>
      </c>
      <c r="D1829" s="10">
        <v>0.0999360990651607</v>
      </c>
      <c r="E1829" s="7">
        <f t="shared" si="1"/>
        <v>0.1063983277</v>
      </c>
      <c r="F1829" s="7"/>
    </row>
    <row r="1830">
      <c r="A1830" s="9">
        <v>44762.166666666664</v>
      </c>
      <c r="B1830" s="10">
        <v>271.18</v>
      </c>
      <c r="C1830" s="10">
        <v>244.571</v>
      </c>
      <c r="D1830" s="10">
        <v>0.108798671960289</v>
      </c>
      <c r="E1830" s="7">
        <f t="shared" si="1"/>
        <v>0.1017807471</v>
      </c>
      <c r="F1830" s="7"/>
    </row>
    <row r="1831">
      <c r="A1831" s="9">
        <v>44762.208333333336</v>
      </c>
      <c r="B1831" s="10">
        <v>264.48</v>
      </c>
      <c r="C1831" s="10">
        <v>243.46192</v>
      </c>
      <c r="D1831" s="10">
        <v>0.086330051122574</v>
      </c>
      <c r="E1831" s="7">
        <f t="shared" si="1"/>
        <v>0.09791732456</v>
      </c>
      <c r="F1831" s="7"/>
    </row>
    <row r="1832">
      <c r="A1832" s="9">
        <v>44762.25</v>
      </c>
      <c r="B1832" s="10">
        <v>262.19</v>
      </c>
      <c r="C1832" s="10">
        <v>243.37798</v>
      </c>
      <c r="D1832" s="10">
        <v>0.0772954890988905</v>
      </c>
      <c r="E1832" s="7">
        <f t="shared" si="1"/>
        <v>0.0947179106</v>
      </c>
      <c r="F1832" s="7"/>
    </row>
    <row r="1833">
      <c r="A1833" s="9">
        <v>44762.291666666664</v>
      </c>
      <c r="B1833" s="10">
        <v>258.38</v>
      </c>
      <c r="C1833" s="10">
        <v>244.91705</v>
      </c>
      <c r="D1833" s="10">
        <v>0.0549694274040946</v>
      </c>
      <c r="E1833" s="7">
        <f t="shared" si="1"/>
        <v>0.09195996679</v>
      </c>
      <c r="F1833" s="7"/>
    </row>
    <row r="1834">
      <c r="A1834" s="9">
        <v>44762.333333333336</v>
      </c>
      <c r="B1834" s="10">
        <v>254.6</v>
      </c>
      <c r="C1834" s="10">
        <v>247.6506</v>
      </c>
      <c r="D1834" s="10">
        <v>0.0280613089570548</v>
      </c>
      <c r="E1834" s="7">
        <f t="shared" si="1"/>
        <v>0.08885029065</v>
      </c>
      <c r="F1834" s="7"/>
    </row>
    <row r="1835">
      <c r="A1835" s="9">
        <v>44762.375</v>
      </c>
      <c r="B1835" s="10">
        <v>255.03</v>
      </c>
      <c r="C1835" s="10">
        <v>251.16671</v>
      </c>
      <c r="D1835" s="10">
        <v>0.0153813775718924</v>
      </c>
      <c r="E1835" s="7">
        <f t="shared" si="1"/>
        <v>0.08564821462</v>
      </c>
      <c r="F1835" s="7"/>
    </row>
    <row r="1836">
      <c r="A1836" s="9">
        <v>44762.416666666664</v>
      </c>
      <c r="B1836" s="10">
        <v>257.44</v>
      </c>
      <c r="C1836" s="10">
        <v>255.2379</v>
      </c>
      <c r="D1836" s="10">
        <v>0.00862763719651353</v>
      </c>
      <c r="E1836" s="7">
        <f t="shared" si="1"/>
        <v>0.08253625548</v>
      </c>
      <c r="F1836" s="7"/>
    </row>
    <row r="1837">
      <c r="A1837" s="9">
        <v>44762.458333333336</v>
      </c>
      <c r="B1837" s="10">
        <v>264.71</v>
      </c>
      <c r="C1837" s="10">
        <v>259.49104</v>
      </c>
      <c r="D1837" s="10">
        <v>0.0201122936653226</v>
      </c>
      <c r="E1837" s="7">
        <f t="shared" si="1"/>
        <v>0.07995006639</v>
      </c>
      <c r="F1837" s="7"/>
    </row>
    <row r="1838">
      <c r="A1838" s="9">
        <v>44762.5</v>
      </c>
      <c r="B1838" s="10">
        <v>273.09</v>
      </c>
      <c r="C1838" s="10">
        <v>261.55481</v>
      </c>
      <c r="D1838" s="10">
        <v>0.044102381447315</v>
      </c>
      <c r="E1838" s="7">
        <f t="shared" si="1"/>
        <v>0.07788101259</v>
      </c>
      <c r="F1838" s="7"/>
    </row>
    <row r="1839">
      <c r="A1839" s="9">
        <v>44762.541666666664</v>
      </c>
      <c r="B1839" s="10">
        <v>274.09</v>
      </c>
      <c r="C1839" s="10">
        <v>263.1887</v>
      </c>
      <c r="D1839" s="10">
        <v>0.0414200913641048</v>
      </c>
      <c r="E1839" s="7">
        <f t="shared" si="1"/>
        <v>0.07542914762</v>
      </c>
      <c r="F1839" s="7"/>
    </row>
    <row r="1840">
      <c r="A1840" s="9">
        <v>44762.583333333336</v>
      </c>
      <c r="B1840" s="10">
        <v>276.51</v>
      </c>
      <c r="C1840" s="10">
        <v>263.7753</v>
      </c>
      <c r="D1840" s="10">
        <v>0.0482785916649511</v>
      </c>
      <c r="E1840" s="7">
        <f t="shared" si="1"/>
        <v>0.07324676843</v>
      </c>
      <c r="F1840" s="7"/>
    </row>
    <row r="1841">
      <c r="A1841" s="9">
        <v>44762.625</v>
      </c>
      <c r="B1841" s="10">
        <v>276.98</v>
      </c>
      <c r="C1841" s="10">
        <v>263.08438</v>
      </c>
      <c r="D1841" s="10">
        <v>0.0528181110562322</v>
      </c>
      <c r="E1841" s="7">
        <f t="shared" si="1"/>
        <v>0.07121885162</v>
      </c>
      <c r="F1841" s="7"/>
    </row>
    <row r="1842">
      <c r="A1842" s="9">
        <v>44762.666666666664</v>
      </c>
      <c r="B1842" s="10">
        <v>280.43</v>
      </c>
      <c r="C1842" s="10">
        <v>261.14208</v>
      </c>
      <c r="D1842" s="10">
        <v>0.0738598696923911</v>
      </c>
      <c r="E1842" s="7">
        <f t="shared" si="1"/>
        <v>0.06920349459</v>
      </c>
      <c r="F1842" s="7"/>
    </row>
    <row r="1843">
      <c r="A1843" s="9">
        <v>44762.708333333336</v>
      </c>
      <c r="B1843" s="10">
        <v>282.01</v>
      </c>
      <c r="C1843" s="10">
        <v>259.70885</v>
      </c>
      <c r="D1843" s="10">
        <v>0.0858698115216328</v>
      </c>
      <c r="E1843" s="7">
        <f t="shared" si="1"/>
        <v>0.06747329742</v>
      </c>
      <c r="F1843" s="7"/>
    </row>
    <row r="1844">
      <c r="A1844" s="9">
        <v>44762.75</v>
      </c>
      <c r="B1844" s="10">
        <v>284.12</v>
      </c>
      <c r="C1844" s="10">
        <v>258.78621</v>
      </c>
      <c r="D1844" s="10">
        <v>0.0978946675713517</v>
      </c>
      <c r="E1844" s="7">
        <f t="shared" si="1"/>
        <v>0.06565288727</v>
      </c>
      <c r="F1844" s="7"/>
    </row>
    <row r="1845">
      <c r="A1845" s="9">
        <v>44762.791666666664</v>
      </c>
      <c r="B1845" s="10">
        <v>279.24</v>
      </c>
      <c r="C1845" s="10">
        <v>259.37969</v>
      </c>
      <c r="D1845" s="10">
        <v>0.0765684853737007</v>
      </c>
      <c r="E1845" s="7">
        <f t="shared" si="1"/>
        <v>0.06374478888</v>
      </c>
      <c r="F1845" s="7"/>
    </row>
    <row r="1846">
      <c r="A1846" s="9">
        <v>44762.833333333336</v>
      </c>
      <c r="B1846" s="10">
        <v>272.99</v>
      </c>
      <c r="C1846" s="10">
        <v>259.78798</v>
      </c>
      <c r="D1846" s="10">
        <v>0.050818440483659</v>
      </c>
      <c r="E1846" s="7">
        <f t="shared" si="1"/>
        <v>0.06183245271</v>
      </c>
      <c r="F1846" s="7"/>
    </row>
    <row r="1847">
      <c r="A1847" s="9">
        <v>44762.875</v>
      </c>
      <c r="B1847" s="10">
        <v>271.83</v>
      </c>
      <c r="C1847" s="10">
        <v>259.68826</v>
      </c>
      <c r="D1847" s="10">
        <v>0.0467550593161199</v>
      </c>
      <c r="E1847" s="7">
        <f t="shared" si="1"/>
        <v>0.06057269224</v>
      </c>
      <c r="F1847" s="7"/>
    </row>
    <row r="1848">
      <c r="A1848" s="9">
        <v>44762.916666666664</v>
      </c>
      <c r="B1848" s="10">
        <v>274.31</v>
      </c>
      <c r="C1848" s="10">
        <v>259.74915</v>
      </c>
      <c r="D1848" s="10">
        <v>0.0560573537969229</v>
      </c>
      <c r="E1848" s="7">
        <f t="shared" si="1"/>
        <v>0.0596480382</v>
      </c>
      <c r="F1848" s="7"/>
    </row>
    <row r="1849">
      <c r="A1849" s="9">
        <v>44762.958333333336</v>
      </c>
      <c r="B1849" s="10">
        <v>280.75</v>
      </c>
      <c r="C1849" s="10">
        <v>259.64671</v>
      </c>
      <c r="D1849" s="10">
        <v>0.0812769397309136</v>
      </c>
      <c r="E1849" s="7">
        <f t="shared" si="1"/>
        <v>0.05898184062</v>
      </c>
      <c r="F1849" s="7"/>
    </row>
    <row r="1850">
      <c r="A1850" s="9">
        <v>44763.0</v>
      </c>
      <c r="B1850" s="10">
        <v>283.92</v>
      </c>
      <c r="C1850" s="10">
        <v>259.5494</v>
      </c>
      <c r="D1850" s="10">
        <v>0.093895805576896</v>
      </c>
      <c r="E1850" s="7">
        <f t="shared" si="1"/>
        <v>0.06156816323</v>
      </c>
      <c r="F1850" s="7"/>
    </row>
    <row r="1851">
      <c r="A1851" s="9">
        <v>44763.041666666664</v>
      </c>
      <c r="B1851" s="10">
        <v>290.78</v>
      </c>
      <c r="C1851" s="10">
        <v>255.53034</v>
      </c>
      <c r="D1851" s="10">
        <v>0.137947063350676</v>
      </c>
      <c r="E1851" s="7">
        <f t="shared" si="1"/>
        <v>0.06511740569</v>
      </c>
      <c r="F1851" s="7"/>
    </row>
    <row r="1852">
      <c r="A1852" s="9">
        <v>44763.083333333336</v>
      </c>
      <c r="B1852" s="10">
        <v>293.88</v>
      </c>
      <c r="C1852" s="10">
        <v>250.58474</v>
      </c>
      <c r="D1852" s="10">
        <v>0.17277692169124</v>
      </c>
      <c r="E1852" s="7">
        <f t="shared" si="1"/>
        <v>0.0691604979</v>
      </c>
      <c r="F1852" s="7"/>
    </row>
    <row r="1853">
      <c r="A1853" s="9">
        <v>44763.125</v>
      </c>
      <c r="B1853" s="10">
        <v>294.81</v>
      </c>
      <c r="C1853" s="10">
        <v>243.65333</v>
      </c>
      <c r="D1853" s="10">
        <v>0.209956785733238</v>
      </c>
      <c r="E1853" s="7">
        <f t="shared" si="1"/>
        <v>0.07374469318</v>
      </c>
      <c r="F1853" s="7"/>
    </row>
    <row r="1854">
      <c r="A1854" s="9">
        <v>44763.166666666664</v>
      </c>
      <c r="B1854" s="10">
        <v>289.86</v>
      </c>
      <c r="C1854" s="10">
        <v>238.89105</v>
      </c>
      <c r="D1854" s="10">
        <v>0.213356465217093</v>
      </c>
      <c r="E1854" s="7">
        <f t="shared" si="1"/>
        <v>0.0781012679</v>
      </c>
      <c r="F1854" s="7"/>
    </row>
    <row r="1855">
      <c r="A1855" s="9">
        <v>44763.208333333336</v>
      </c>
      <c r="B1855" s="10">
        <v>283.85</v>
      </c>
      <c r="C1855" s="10">
        <v>237.88593</v>
      </c>
      <c r="D1855" s="10">
        <v>0.193218951621056</v>
      </c>
      <c r="E1855" s="7">
        <f t="shared" si="1"/>
        <v>0.08255497209</v>
      </c>
      <c r="F1855" s="7"/>
    </row>
    <row r="1856">
      <c r="A1856" s="9">
        <v>44763.25</v>
      </c>
      <c r="B1856" s="10">
        <v>278.27</v>
      </c>
      <c r="C1856" s="10">
        <v>238.24332</v>
      </c>
      <c r="D1856" s="10">
        <v>0.168007564703178</v>
      </c>
      <c r="E1856" s="7">
        <f t="shared" si="1"/>
        <v>0.0863346419</v>
      </c>
      <c r="F1856" s="7"/>
    </row>
    <row r="1857">
      <c r="A1857" s="9">
        <v>44763.291666666664</v>
      </c>
      <c r="B1857" s="10">
        <v>276.3</v>
      </c>
      <c r="C1857" s="10">
        <v>240.48264</v>
      </c>
      <c r="D1857" s="10">
        <v>0.148939482700289</v>
      </c>
      <c r="E1857" s="7">
        <f t="shared" si="1"/>
        <v>0.09025006088</v>
      </c>
      <c r="F1857" s="7"/>
    </row>
    <row r="1858">
      <c r="A1858" s="9">
        <v>44763.333333333336</v>
      </c>
      <c r="B1858" s="10">
        <v>276.86</v>
      </c>
      <c r="C1858" s="10">
        <v>243.80053</v>
      </c>
      <c r="D1858" s="10">
        <v>0.135600484543655</v>
      </c>
      <c r="E1858" s="7">
        <f t="shared" si="1"/>
        <v>0.09473085986</v>
      </c>
      <c r="F1858" s="7"/>
    </row>
    <row r="1859">
      <c r="A1859" s="9">
        <v>44763.375</v>
      </c>
      <c r="B1859" s="10">
        <v>275.53</v>
      </c>
      <c r="C1859" s="10">
        <v>247.79371</v>
      </c>
      <c r="D1859" s="10">
        <v>0.111932986515275</v>
      </c>
      <c r="E1859" s="7">
        <f t="shared" si="1"/>
        <v>0.09875384356</v>
      </c>
      <c r="F1859" s="7"/>
    </row>
    <row r="1860">
      <c r="A1860" s="9">
        <v>44763.416666666664</v>
      </c>
      <c r="B1860" s="10">
        <v>276.95</v>
      </c>
      <c r="C1860" s="10">
        <v>252.07633</v>
      </c>
      <c r="D1860" s="10">
        <v>0.0986751512924675</v>
      </c>
      <c r="E1860" s="7">
        <f t="shared" si="1"/>
        <v>0.1025058233</v>
      </c>
      <c r="F1860" s="7"/>
    </row>
    <row r="1861">
      <c r="A1861" s="9">
        <v>44763.458333333336</v>
      </c>
      <c r="B1861" s="10">
        <v>278.25</v>
      </c>
      <c r="C1861" s="10">
        <v>256.4316</v>
      </c>
      <c r="D1861" s="10">
        <v>0.0850846775514406</v>
      </c>
      <c r="E1861" s="7">
        <f t="shared" si="1"/>
        <v>0.105213006</v>
      </c>
      <c r="F1861" s="7"/>
    </row>
    <row r="1862">
      <c r="A1862" s="9">
        <v>44763.5</v>
      </c>
      <c r="B1862" s="10">
        <v>282.86</v>
      </c>
      <c r="C1862" s="10">
        <v>258.5775</v>
      </c>
      <c r="D1862" s="10">
        <v>0.0939080159720007</v>
      </c>
      <c r="E1862" s="7">
        <f t="shared" si="1"/>
        <v>0.1072882408</v>
      </c>
      <c r="F1862" s="7"/>
    </row>
    <row r="1863">
      <c r="A1863" s="9">
        <v>44763.541666666664</v>
      </c>
      <c r="B1863" s="10">
        <v>283.96</v>
      </c>
      <c r="C1863" s="10">
        <v>260.25681</v>
      </c>
      <c r="D1863" s="10">
        <v>0.0910761566623367</v>
      </c>
      <c r="E1863" s="7">
        <f t="shared" si="1"/>
        <v>0.1093572435</v>
      </c>
      <c r="F1863" s="7"/>
    </row>
    <row r="1864">
      <c r="A1864" s="9">
        <v>44763.583333333336</v>
      </c>
      <c r="B1864" s="10">
        <v>284.1</v>
      </c>
      <c r="C1864" s="10">
        <v>260.95531</v>
      </c>
      <c r="D1864" s="10">
        <v>0.0886921595885518</v>
      </c>
      <c r="E1864" s="7">
        <f t="shared" si="1"/>
        <v>0.1110411421</v>
      </c>
      <c r="F1864" s="7"/>
    </row>
    <row r="1865">
      <c r="A1865" s="9">
        <v>44763.625</v>
      </c>
      <c r="B1865" s="10">
        <v>280.81</v>
      </c>
      <c r="C1865" s="10">
        <v>260.37357</v>
      </c>
      <c r="D1865" s="10">
        <v>0.0784888804190073</v>
      </c>
      <c r="E1865" s="7">
        <f t="shared" si="1"/>
        <v>0.1121107575</v>
      </c>
      <c r="F1865" s="7"/>
    </row>
    <row r="1866">
      <c r="A1866" s="9">
        <v>44763.666666666664</v>
      </c>
      <c r="B1866" s="10">
        <v>278.0</v>
      </c>
      <c r="C1866" s="10">
        <v>258.62104</v>
      </c>
      <c r="D1866" s="10">
        <v>0.0749318771589504</v>
      </c>
      <c r="E1866" s="7">
        <f t="shared" si="1"/>
        <v>0.1121554245</v>
      </c>
      <c r="F1866" s="7"/>
    </row>
    <row r="1867">
      <c r="A1867" s="9">
        <v>44763.708333333336</v>
      </c>
      <c r="B1867" s="10">
        <v>273.72</v>
      </c>
      <c r="C1867" s="10">
        <v>257.33076</v>
      </c>
      <c r="D1867" s="10">
        <v>0.0636893933706177</v>
      </c>
      <c r="E1867" s="7">
        <f t="shared" si="1"/>
        <v>0.1112312404</v>
      </c>
      <c r="F1867" s="7"/>
    </row>
    <row r="1868">
      <c r="A1868" s="9">
        <v>44763.75</v>
      </c>
      <c r="B1868" s="10">
        <v>277.87</v>
      </c>
      <c r="C1868" s="10">
        <v>256.47973</v>
      </c>
      <c r="D1868" s="10">
        <v>0.0833994561675497</v>
      </c>
      <c r="E1868" s="7">
        <f t="shared" si="1"/>
        <v>0.1106272733</v>
      </c>
      <c r="F1868" s="7"/>
    </row>
    <row r="1869">
      <c r="A1869" s="9">
        <v>44763.791666666664</v>
      </c>
      <c r="B1869" s="10">
        <v>276.05</v>
      </c>
      <c r="C1869" s="10">
        <v>257.0969</v>
      </c>
      <c r="D1869" s="10">
        <v>0.073719675344199</v>
      </c>
      <c r="E1869" s="7">
        <f t="shared" si="1"/>
        <v>0.1105085729</v>
      </c>
      <c r="F1869" s="7"/>
    </row>
    <row r="1870">
      <c r="A1870" s="9">
        <v>44763.833333333336</v>
      </c>
      <c r="B1870" s="10">
        <v>278.14</v>
      </c>
      <c r="C1870" s="10">
        <v>257.6709</v>
      </c>
      <c r="D1870" s="10">
        <v>0.0794389277174875</v>
      </c>
      <c r="E1870" s="7">
        <f t="shared" si="1"/>
        <v>0.1117010932</v>
      </c>
      <c r="F1870" s="7"/>
    </row>
    <row r="1871">
      <c r="A1871" s="9">
        <v>44763.875</v>
      </c>
      <c r="B1871" s="10">
        <v>277.24</v>
      </c>
      <c r="C1871" s="10">
        <v>257.88051</v>
      </c>
      <c r="D1871" s="10">
        <v>0.0750715515492039</v>
      </c>
      <c r="E1871" s="7">
        <f t="shared" si="1"/>
        <v>0.112880947</v>
      </c>
      <c r="F1871" s="7"/>
    </row>
    <row r="1872">
      <c r="A1872" s="9">
        <v>44763.916666666664</v>
      </c>
      <c r="B1872" s="10">
        <v>275.83</v>
      </c>
      <c r="C1872" s="10">
        <v>258.08443</v>
      </c>
      <c r="D1872" s="10">
        <v>0.0687587778929553</v>
      </c>
      <c r="E1872" s="7">
        <f t="shared" si="1"/>
        <v>0.113410173</v>
      </c>
      <c r="F1872" s="7"/>
    </row>
    <row r="1873">
      <c r="A1873" s="9">
        <v>44763.958333333336</v>
      </c>
      <c r="B1873" s="10">
        <v>276.42</v>
      </c>
      <c r="C1873" s="10">
        <v>257.74792</v>
      </c>
      <c r="D1873" s="10">
        <v>0.0724431840225907</v>
      </c>
      <c r="E1873" s="7">
        <f t="shared" si="1"/>
        <v>0.1130420998</v>
      </c>
      <c r="F1873" s="7"/>
    </row>
    <row r="1874">
      <c r="A1874" s="9">
        <v>44764.0</v>
      </c>
      <c r="B1874" s="10">
        <v>285.32</v>
      </c>
      <c r="C1874" s="10">
        <v>254.23514</v>
      </c>
      <c r="D1874" s="10">
        <v>0.122268149084347</v>
      </c>
      <c r="E1874" s="7">
        <f t="shared" si="1"/>
        <v>0.1142242808</v>
      </c>
      <c r="F1874" s="7"/>
    </row>
    <row r="1875">
      <c r="A1875" s="9">
        <v>44764.041666666664</v>
      </c>
      <c r="B1875" s="10">
        <v>292.0</v>
      </c>
      <c r="C1875" s="10">
        <v>248.89507</v>
      </c>
      <c r="D1875" s="10">
        <v>0.173185149870586</v>
      </c>
      <c r="E1875" s="7">
        <f t="shared" si="1"/>
        <v>0.1156925344</v>
      </c>
      <c r="F1875" s="7"/>
    </row>
    <row r="1876">
      <c r="A1876" s="9">
        <v>44764.083333333336</v>
      </c>
      <c r="B1876" s="10">
        <v>295.74</v>
      </c>
      <c r="C1876" s="10">
        <v>242.35911</v>
      </c>
      <c r="D1876" s="10">
        <v>0.22025534752954</v>
      </c>
      <c r="E1876" s="7">
        <f t="shared" si="1"/>
        <v>0.1176708022</v>
      </c>
      <c r="F1876" s="7"/>
    </row>
    <row r="1877">
      <c r="A1877" s="9">
        <v>44764.125</v>
      </c>
      <c r="B1877" s="10">
        <v>286.77</v>
      </c>
      <c r="C1877" s="10">
        <v>234.36396</v>
      </c>
      <c r="D1877" s="10">
        <v>0.223609636908336</v>
      </c>
      <c r="E1877" s="7">
        <f t="shared" si="1"/>
        <v>0.118239671</v>
      </c>
      <c r="F1877" s="7"/>
    </row>
    <row r="1878">
      <c r="A1878" s="9">
        <v>44764.166666666664</v>
      </c>
      <c r="B1878" s="10">
        <v>276.72</v>
      </c>
      <c r="C1878" s="10">
        <v>228.70676</v>
      </c>
      <c r="D1878" s="10">
        <v>0.209933628546878</v>
      </c>
      <c r="E1878" s="7">
        <f t="shared" si="1"/>
        <v>0.1180970528</v>
      </c>
      <c r="F1878" s="7"/>
    </row>
    <row r="1879">
      <c r="A1879" s="9">
        <v>44764.208333333336</v>
      </c>
      <c r="B1879" s="10">
        <v>266.21</v>
      </c>
      <c r="C1879" s="10">
        <v>227.26725</v>
      </c>
      <c r="D1879" s="10">
        <v>0.171352229588733</v>
      </c>
      <c r="E1879" s="7">
        <f t="shared" si="1"/>
        <v>0.1171859394</v>
      </c>
      <c r="F1879" s="7"/>
    </row>
    <row r="1880">
      <c r="A1880" s="9">
        <v>44764.25</v>
      </c>
      <c r="B1880" s="10">
        <v>261.7</v>
      </c>
      <c r="C1880" s="10">
        <v>227.77959</v>
      </c>
      <c r="D1880" s="10">
        <v>0.148917688367074</v>
      </c>
      <c r="E1880" s="7">
        <f t="shared" si="1"/>
        <v>0.1163905278</v>
      </c>
      <c r="F1880" s="7"/>
    </row>
    <row r="1881">
      <c r="A1881" s="9">
        <v>44764.291666666664</v>
      </c>
      <c r="B1881" s="10">
        <v>257.99</v>
      </c>
      <c r="C1881" s="10">
        <v>230.62276</v>
      </c>
      <c r="D1881" s="10">
        <v>0.118666691873776</v>
      </c>
      <c r="E1881" s="7">
        <f t="shared" si="1"/>
        <v>0.1151291616</v>
      </c>
      <c r="F1881" s="7"/>
    </row>
    <row r="1882">
      <c r="A1882" s="9">
        <v>44764.333333333336</v>
      </c>
      <c r="B1882" s="10">
        <v>258.41</v>
      </c>
      <c r="C1882" s="10">
        <v>234.52495</v>
      </c>
      <c r="D1882" s="10">
        <v>0.101844387985159</v>
      </c>
      <c r="E1882" s="7">
        <f t="shared" si="1"/>
        <v>0.1137226575</v>
      </c>
      <c r="F1882" s="7"/>
    </row>
    <row r="1883">
      <c r="A1883" s="9">
        <v>44764.375</v>
      </c>
      <c r="B1883" s="10">
        <v>261.08</v>
      </c>
      <c r="C1883" s="10">
        <v>239.11924</v>
      </c>
      <c r="D1883" s="10">
        <v>0.0918402049119928</v>
      </c>
      <c r="E1883" s="7">
        <f t="shared" si="1"/>
        <v>0.1128854583</v>
      </c>
      <c r="F1883" s="7"/>
    </row>
    <row r="1884">
      <c r="A1884" s="9">
        <v>44764.416666666664</v>
      </c>
      <c r="B1884" s="10">
        <v>263.58</v>
      </c>
      <c r="C1884" s="10">
        <v>243.58104</v>
      </c>
      <c r="D1884" s="10">
        <v>0.0821039273007455</v>
      </c>
      <c r="E1884" s="7">
        <f t="shared" si="1"/>
        <v>0.1121949906</v>
      </c>
      <c r="F1884" s="7"/>
    </row>
    <row r="1885">
      <c r="A1885" s="9">
        <v>44764.458333333336</v>
      </c>
      <c r="B1885" s="10">
        <v>267.58</v>
      </c>
      <c r="C1885" s="10">
        <v>247.90844</v>
      </c>
      <c r="D1885" s="10">
        <v>0.079350101997334</v>
      </c>
      <c r="E1885" s="7">
        <f t="shared" si="1"/>
        <v>0.11195605</v>
      </c>
      <c r="F1885" s="7"/>
    </row>
    <row r="1886">
      <c r="A1886" s="9">
        <v>44764.5</v>
      </c>
      <c r="B1886" s="10">
        <v>272.27</v>
      </c>
      <c r="C1886" s="10">
        <v>249.98092</v>
      </c>
      <c r="D1886" s="10">
        <v>0.0891631249296945</v>
      </c>
      <c r="E1886" s="7">
        <f t="shared" si="1"/>
        <v>0.1117583462</v>
      </c>
      <c r="F1886" s="7"/>
    </row>
    <row r="1887">
      <c r="A1887" s="9">
        <v>44764.541666666664</v>
      </c>
      <c r="B1887" s="10">
        <v>275.4</v>
      </c>
      <c r="C1887" s="10">
        <v>251.61498</v>
      </c>
      <c r="D1887" s="10">
        <v>0.0945294274609563</v>
      </c>
      <c r="E1887" s="7">
        <f t="shared" si="1"/>
        <v>0.1119022325</v>
      </c>
      <c r="F1887" s="7"/>
    </row>
    <row r="1888">
      <c r="A1888" s="9">
        <v>44764.583333333336</v>
      </c>
      <c r="B1888" s="10">
        <v>276.26</v>
      </c>
      <c r="C1888" s="10">
        <v>252.4386</v>
      </c>
      <c r="D1888" s="10">
        <v>0.0943651248263933</v>
      </c>
      <c r="E1888" s="7">
        <f t="shared" si="1"/>
        <v>0.112138606</v>
      </c>
      <c r="F1888" s="7"/>
    </row>
    <row r="1889">
      <c r="A1889" s="9">
        <v>44764.625</v>
      </c>
      <c r="B1889" s="10">
        <v>276.45</v>
      </c>
      <c r="C1889" s="10">
        <v>252.42662</v>
      </c>
      <c r="D1889" s="10">
        <v>0.0951697566603711</v>
      </c>
      <c r="E1889" s="7">
        <f t="shared" si="1"/>
        <v>0.1128336425</v>
      </c>
      <c r="F1889" s="7"/>
    </row>
    <row r="1890">
      <c r="A1890" s="9">
        <v>44764.666666666664</v>
      </c>
      <c r="B1890" s="10">
        <v>280.85</v>
      </c>
      <c r="C1890" s="10">
        <v>251.61752</v>
      </c>
      <c r="D1890" s="10">
        <v>0.116178237509057</v>
      </c>
      <c r="E1890" s="7">
        <f t="shared" si="1"/>
        <v>0.1145522409</v>
      </c>
      <c r="F1890" s="7"/>
    </row>
    <row r="1891">
      <c r="A1891" s="9">
        <v>44764.708333333336</v>
      </c>
      <c r="B1891" s="10">
        <v>281.91</v>
      </c>
      <c r="C1891" s="10">
        <v>251.28291</v>
      </c>
      <c r="D1891" s="10">
        <v>0.12188290083078</v>
      </c>
      <c r="E1891" s="7">
        <f t="shared" si="1"/>
        <v>0.1169769704</v>
      </c>
      <c r="F1891" s="7"/>
    </row>
    <row r="1892">
      <c r="A1892" s="9">
        <v>44764.75</v>
      </c>
      <c r="B1892" s="10">
        <v>285.48</v>
      </c>
      <c r="C1892" s="10">
        <v>251.20405</v>
      </c>
      <c r="D1892" s="10">
        <v>0.136446645665147</v>
      </c>
      <c r="E1892" s="7">
        <f t="shared" si="1"/>
        <v>0.1191872699</v>
      </c>
      <c r="F1892" s="7"/>
    </row>
    <row r="1893">
      <c r="A1893" s="9">
        <v>44764.791666666664</v>
      </c>
      <c r="B1893" s="10">
        <v>281.74</v>
      </c>
      <c r="C1893" s="10">
        <v>252.10503</v>
      </c>
      <c r="D1893" s="10">
        <v>0.117550094101652</v>
      </c>
      <c r="E1893" s="7">
        <f t="shared" si="1"/>
        <v>0.1210135374</v>
      </c>
      <c r="F1893" s="7"/>
    </row>
    <row r="1894">
      <c r="A1894" s="9">
        <v>44764.833333333336</v>
      </c>
      <c r="B1894" s="10">
        <v>276.29</v>
      </c>
      <c r="C1894" s="10">
        <v>252.89322</v>
      </c>
      <c r="D1894" s="10">
        <v>0.0925164383608228</v>
      </c>
      <c r="E1894" s="7">
        <f t="shared" si="1"/>
        <v>0.1215584337</v>
      </c>
      <c r="F1894" s="7"/>
    </row>
    <row r="1895">
      <c r="A1895" s="9">
        <v>44764.875</v>
      </c>
      <c r="B1895" s="10">
        <v>271.95</v>
      </c>
      <c r="C1895" s="10">
        <v>253.35923</v>
      </c>
      <c r="D1895" s="10">
        <v>0.0733771175417607</v>
      </c>
      <c r="E1895" s="7">
        <f t="shared" si="1"/>
        <v>0.1214878322</v>
      </c>
      <c r="F1895" s="7"/>
    </row>
    <row r="1896">
      <c r="A1896" s="9">
        <v>44764.916666666664</v>
      </c>
      <c r="B1896" s="10">
        <v>272.49</v>
      </c>
      <c r="C1896" s="10">
        <v>253.55838</v>
      </c>
      <c r="D1896" s="10">
        <v>0.0746637519927363</v>
      </c>
      <c r="E1896" s="7">
        <f t="shared" si="1"/>
        <v>0.1217338728</v>
      </c>
      <c r="F1896" s="7"/>
    </row>
    <row r="1897">
      <c r="A1897" s="9">
        <v>44764.958333333336</v>
      </c>
      <c r="B1897" s="10">
        <v>276.25</v>
      </c>
      <c r="C1897" s="10">
        <v>252.72745</v>
      </c>
      <c r="D1897" s="10">
        <v>0.0930747728432348</v>
      </c>
      <c r="E1897" s="7">
        <f t="shared" si="1"/>
        <v>0.1225935224</v>
      </c>
      <c r="F1897" s="7"/>
    </row>
    <row r="1898">
      <c r="A1898" s="9">
        <v>44765.0</v>
      </c>
      <c r="B1898" s="10">
        <v>284.16</v>
      </c>
      <c r="C1898" s="10">
        <v>252.41691</v>
      </c>
      <c r="D1898" s="10">
        <v>0.125756590554888</v>
      </c>
      <c r="E1898" s="7">
        <f t="shared" si="1"/>
        <v>0.1227388741</v>
      </c>
      <c r="F1898" s="7"/>
    </row>
    <row r="1899">
      <c r="A1899" s="9">
        <v>44765.041666666664</v>
      </c>
      <c r="B1899" s="10">
        <v>288.33</v>
      </c>
      <c r="C1899" s="10">
        <v>247.64594</v>
      </c>
      <c r="D1899" s="10">
        <v>0.164283169754367</v>
      </c>
      <c r="E1899" s="7">
        <f t="shared" si="1"/>
        <v>0.1223679583</v>
      </c>
      <c r="F1899" s="7"/>
    </row>
    <row r="1900">
      <c r="A1900" s="9">
        <v>44765.083333333336</v>
      </c>
      <c r="B1900" s="10">
        <v>291.24</v>
      </c>
      <c r="C1900" s="10">
        <v>241.67677</v>
      </c>
      <c r="D1900" s="10">
        <v>0.205080653800528</v>
      </c>
      <c r="E1900" s="7">
        <f t="shared" si="1"/>
        <v>0.1217356793</v>
      </c>
      <c r="F1900" s="7"/>
    </row>
    <row r="1901">
      <c r="A1901" s="9">
        <v>44765.125</v>
      </c>
      <c r="B1901" s="10">
        <v>287.49</v>
      </c>
      <c r="C1901" s="10">
        <v>234.17786</v>
      </c>
      <c r="D1901" s="10">
        <v>0.227656619630907</v>
      </c>
      <c r="E1901" s="7">
        <f t="shared" si="1"/>
        <v>0.1219043036</v>
      </c>
      <c r="F1901" s="7"/>
    </row>
    <row r="1902">
      <c r="A1902" s="9">
        <v>44765.166666666664</v>
      </c>
      <c r="B1902" s="10">
        <v>281.53</v>
      </c>
      <c r="C1902" s="10">
        <v>228.88199</v>
      </c>
      <c r="D1902" s="10">
        <v>0.230022510727034</v>
      </c>
      <c r="E1902" s="7">
        <f t="shared" si="1"/>
        <v>0.1227413404</v>
      </c>
      <c r="F1902" s="7"/>
    </row>
    <row r="1903">
      <c r="A1903" s="9">
        <v>44765.208333333336</v>
      </c>
      <c r="B1903" s="10">
        <v>273.92</v>
      </c>
      <c r="C1903" s="10">
        <v>227.68719</v>
      </c>
      <c r="D1903" s="10">
        <v>0.203054067292938</v>
      </c>
      <c r="E1903" s="7">
        <f t="shared" si="1"/>
        <v>0.1240622503</v>
      </c>
      <c r="F1903" s="7"/>
    </row>
    <row r="1904">
      <c r="A1904" s="9">
        <v>44765.25</v>
      </c>
      <c r="B1904" s="10">
        <v>270.31</v>
      </c>
      <c r="C1904" s="10">
        <v>228.34952</v>
      </c>
      <c r="D1904" s="10">
        <v>0.183755499026229</v>
      </c>
      <c r="E1904" s="7">
        <f t="shared" si="1"/>
        <v>0.1255138257</v>
      </c>
      <c r="F1904" s="7"/>
    </row>
    <row r="1905">
      <c r="A1905" s="9">
        <v>44765.291666666664</v>
      </c>
      <c r="B1905" s="10">
        <v>267.17</v>
      </c>
      <c r="C1905" s="10">
        <v>231.15607</v>
      </c>
      <c r="D1905" s="10">
        <v>0.155799196620707</v>
      </c>
      <c r="E1905" s="7">
        <f t="shared" si="1"/>
        <v>0.1270610134</v>
      </c>
      <c r="F1905" s="7"/>
    </row>
    <row r="1906">
      <c r="A1906" s="9">
        <v>44765.333333333336</v>
      </c>
      <c r="B1906" s="10">
        <v>263.88</v>
      </c>
      <c r="C1906" s="10">
        <v>234.86602</v>
      </c>
      <c r="D1906" s="10">
        <v>0.123534174930881</v>
      </c>
      <c r="E1906" s="7">
        <f t="shared" si="1"/>
        <v>0.1279647546</v>
      </c>
      <c r="F1906" s="7"/>
    </row>
    <row r="1907">
      <c r="A1907" s="9">
        <v>44765.375</v>
      </c>
      <c r="B1907" s="10">
        <v>262.4</v>
      </c>
      <c r="C1907" s="10">
        <v>239.13492</v>
      </c>
      <c r="D1907" s="10">
        <v>0.0972885097667876</v>
      </c>
      <c r="E1907" s="7">
        <f t="shared" si="1"/>
        <v>0.1281917673</v>
      </c>
      <c r="F1907" s="7"/>
    </row>
    <row r="1908">
      <c r="A1908" s="9">
        <v>44765.416666666664</v>
      </c>
      <c r="B1908" s="10">
        <v>262.74</v>
      </c>
      <c r="C1908" s="10">
        <v>243.20764</v>
      </c>
      <c r="D1908" s="10">
        <v>0.0803114573209953</v>
      </c>
      <c r="E1908" s="7">
        <f t="shared" si="1"/>
        <v>0.128117081</v>
      </c>
      <c r="F1908" s="7"/>
    </row>
    <row r="1909">
      <c r="A1909" s="9">
        <v>44765.458333333336</v>
      </c>
      <c r="B1909" s="10">
        <v>262.56</v>
      </c>
      <c r="C1909" s="10">
        <v>247.17875</v>
      </c>
      <c r="D1909" s="10">
        <v>0.0622272343395214</v>
      </c>
      <c r="E1909" s="7">
        <f t="shared" si="1"/>
        <v>0.1274036282</v>
      </c>
      <c r="F1909" s="7"/>
    </row>
    <row r="1910">
      <c r="A1910" s="9">
        <v>44765.5</v>
      </c>
      <c r="B1910" s="10">
        <v>264.49</v>
      </c>
      <c r="C1910" s="10">
        <v>249.10741</v>
      </c>
      <c r="D1910" s="10">
        <v>0.0617508327030497</v>
      </c>
      <c r="E1910" s="7">
        <f t="shared" si="1"/>
        <v>0.1262614493</v>
      </c>
      <c r="F1910" s="7"/>
    </row>
    <row r="1911">
      <c r="A1911" s="9">
        <v>44765.541666666664</v>
      </c>
      <c r="B1911" s="10">
        <v>267.99</v>
      </c>
      <c r="C1911" s="10">
        <v>250.6577</v>
      </c>
      <c r="D1911" s="10">
        <v>0.0691472873165277</v>
      </c>
      <c r="E1911" s="7">
        <f t="shared" si="1"/>
        <v>0.1252038602</v>
      </c>
      <c r="F1911" s="7"/>
    </row>
    <row r="1912">
      <c r="A1912" s="9">
        <v>44765.583333333336</v>
      </c>
      <c r="B1912" s="10">
        <v>271.66</v>
      </c>
      <c r="C1912" s="10">
        <v>251.34581</v>
      </c>
      <c r="D1912" s="10">
        <v>0.0808216775127463</v>
      </c>
      <c r="E1912" s="7">
        <f t="shared" si="1"/>
        <v>0.1246395499</v>
      </c>
      <c r="F1912" s="7"/>
    </row>
    <row r="1913">
      <c r="A1913" s="9">
        <v>44765.625</v>
      </c>
      <c r="B1913" s="10">
        <v>273.59</v>
      </c>
      <c r="C1913" s="10">
        <v>251.14166</v>
      </c>
      <c r="D1913" s="10">
        <v>0.0893851701067834</v>
      </c>
      <c r="E1913" s="7">
        <f t="shared" si="1"/>
        <v>0.1243985254</v>
      </c>
      <c r="F1913" s="7"/>
    </row>
    <row r="1914">
      <c r="A1914" s="9">
        <v>44765.666666666664</v>
      </c>
      <c r="B1914" s="10">
        <v>276.38</v>
      </c>
      <c r="C1914" s="10">
        <v>250.1645</v>
      </c>
      <c r="D1914" s="10">
        <v>0.104793046175616</v>
      </c>
      <c r="E1914" s="7">
        <f t="shared" si="1"/>
        <v>0.1239241425</v>
      </c>
      <c r="F1914" s="7"/>
    </row>
    <row r="1915">
      <c r="A1915" s="9">
        <v>44765.708333333336</v>
      </c>
      <c r="B1915" s="10">
        <v>278.96</v>
      </c>
      <c r="C1915" s="10">
        <v>249.62264</v>
      </c>
      <c r="D1915" s="10">
        <v>0.117526839712936</v>
      </c>
      <c r="E1915" s="7">
        <f t="shared" si="1"/>
        <v>0.1237426399</v>
      </c>
      <c r="F1915" s="7"/>
    </row>
    <row r="1916">
      <c r="A1916" s="9">
        <v>44765.75</v>
      </c>
      <c r="B1916" s="10">
        <v>281.58</v>
      </c>
      <c r="C1916" s="10">
        <v>249.36338</v>
      </c>
      <c r="D1916" s="10">
        <v>0.129195473689841</v>
      </c>
      <c r="E1916" s="7">
        <f t="shared" si="1"/>
        <v>0.1234405077</v>
      </c>
      <c r="F1916" s="7"/>
    </row>
    <row r="1917">
      <c r="A1917" s="9">
        <v>44765.791666666664</v>
      </c>
      <c r="B1917" s="10">
        <v>282.82</v>
      </c>
      <c r="C1917" s="10">
        <v>250.24195</v>
      </c>
      <c r="D1917" s="10">
        <v>0.130186205790036</v>
      </c>
      <c r="E1917" s="7">
        <f t="shared" si="1"/>
        <v>0.1239670124</v>
      </c>
      <c r="F1917" s="7"/>
    </row>
    <row r="1918">
      <c r="A1918" s="9">
        <v>44765.833333333336</v>
      </c>
      <c r="B1918" s="10">
        <v>273.37</v>
      </c>
      <c r="C1918" s="10">
        <v>251.12543</v>
      </c>
      <c r="D1918" s="10">
        <v>0.0885795198041075</v>
      </c>
      <c r="E1918" s="7">
        <f t="shared" si="1"/>
        <v>0.1238029741</v>
      </c>
      <c r="F1918" s="7"/>
    </row>
    <row r="1919">
      <c r="A1919" s="9">
        <v>44765.875</v>
      </c>
      <c r="B1919" s="10">
        <v>271.04</v>
      </c>
      <c r="C1919" s="10">
        <v>251.69901</v>
      </c>
      <c r="D1919" s="10">
        <v>0.0768417404581767</v>
      </c>
      <c r="E1919" s="7">
        <f t="shared" si="1"/>
        <v>0.1239473334</v>
      </c>
      <c r="F1919" s="7"/>
    </row>
    <row r="1920">
      <c r="A1920" s="9">
        <v>44765.916666666664</v>
      </c>
      <c r="B1920" s="10">
        <v>270.61</v>
      </c>
      <c r="C1920" s="10">
        <v>251.93072</v>
      </c>
      <c r="D1920" s="10">
        <v>0.074144510840123</v>
      </c>
      <c r="E1920" s="7">
        <f t="shared" si="1"/>
        <v>0.1239256984</v>
      </c>
      <c r="F1920" s="7"/>
    </row>
    <row r="1921">
      <c r="A1921" s="9">
        <v>44765.958333333336</v>
      </c>
      <c r="B1921" s="10">
        <v>277.24</v>
      </c>
      <c r="C1921" s="10">
        <v>251.33589</v>
      </c>
      <c r="D1921" s="10">
        <v>0.103065702236158</v>
      </c>
      <c r="E1921" s="7">
        <f t="shared" si="1"/>
        <v>0.1243419871</v>
      </c>
      <c r="F1921" s="7"/>
    </row>
    <row r="1922">
      <c r="A1922" s="9">
        <v>44763.0</v>
      </c>
      <c r="B1922" s="10">
        <v>283.92</v>
      </c>
      <c r="C1922" s="10">
        <v>272.28002</v>
      </c>
      <c r="D1922" s="10">
        <v>0.0427500335867466</v>
      </c>
      <c r="E1922" s="7">
        <f t="shared" si="1"/>
        <v>0.1208833805</v>
      </c>
      <c r="F1922" s="7"/>
    </row>
    <row r="1923">
      <c r="A1923" s="9">
        <v>44763.041666666664</v>
      </c>
      <c r="B1923" s="10">
        <v>290.78</v>
      </c>
      <c r="C1923" s="10">
        <v>270.23371</v>
      </c>
      <c r="D1923" s="10">
        <v>0.0760315580169476</v>
      </c>
      <c r="E1923" s="7">
        <f t="shared" si="1"/>
        <v>0.1172062301</v>
      </c>
      <c r="F1923" s="7"/>
    </row>
    <row r="1924">
      <c r="A1924" s="9">
        <v>44763.083333333336</v>
      </c>
      <c r="B1924" s="10">
        <v>293.88</v>
      </c>
      <c r="C1924" s="10">
        <v>267.48495</v>
      </c>
      <c r="D1924" s="10">
        <v>0.0986786359382087</v>
      </c>
      <c r="E1924" s="7">
        <f t="shared" si="1"/>
        <v>0.1127728126</v>
      </c>
      <c r="F1924" s="7"/>
    </row>
    <row r="1925">
      <c r="A1925" s="9">
        <v>44763.125</v>
      </c>
      <c r="B1925" s="10">
        <v>294.81</v>
      </c>
      <c r="C1925" s="10">
        <v>262.01751</v>
      </c>
      <c r="D1925" s="10">
        <v>0.12515381128536</v>
      </c>
      <c r="E1925" s="7">
        <f t="shared" si="1"/>
        <v>0.1085018623</v>
      </c>
      <c r="F1925" s="7"/>
    </row>
    <row r="1926">
      <c r="A1926" s="9">
        <v>44763.166666666664</v>
      </c>
      <c r="B1926" s="10">
        <v>289.86</v>
      </c>
      <c r="C1926" s="10">
        <v>258.44122</v>
      </c>
      <c r="D1926" s="10">
        <v>0.121570312970972</v>
      </c>
      <c r="E1926" s="7">
        <f t="shared" si="1"/>
        <v>0.1039830207</v>
      </c>
      <c r="F1926" s="7"/>
    </row>
    <row r="1927">
      <c r="A1927" s="9">
        <v>44763.208333333336</v>
      </c>
      <c r="B1927" s="10">
        <v>283.85</v>
      </c>
      <c r="C1927" s="10">
        <v>257.78296</v>
      </c>
      <c r="D1927" s="10">
        <v>0.101120105068232</v>
      </c>
      <c r="E1927" s="7">
        <f t="shared" si="1"/>
        <v>0.0997357723</v>
      </c>
      <c r="F1927" s="7"/>
    </row>
    <row r="1928">
      <c r="A1928" s="9">
        <v>44763.25</v>
      </c>
      <c r="B1928" s="10">
        <v>278.27</v>
      </c>
      <c r="C1928" s="10">
        <v>257.73646</v>
      </c>
      <c r="D1928" s="10">
        <v>0.079668743801323</v>
      </c>
      <c r="E1928" s="7">
        <f t="shared" si="1"/>
        <v>0.09539882417</v>
      </c>
      <c r="F1928" s="7"/>
    </row>
    <row r="1929">
      <c r="A1929" s="9">
        <v>44763.291666666664</v>
      </c>
      <c r="B1929" s="10">
        <v>276.3</v>
      </c>
      <c r="C1929" s="10">
        <v>258.85602</v>
      </c>
      <c r="D1929" s="10">
        <v>0.0673887360239874</v>
      </c>
      <c r="E1929" s="7">
        <f t="shared" si="1"/>
        <v>0.09171505497</v>
      </c>
      <c r="F1929" s="7"/>
    </row>
    <row r="1930">
      <c r="A1930" s="9">
        <v>44763.333333333336</v>
      </c>
      <c r="B1930" s="10">
        <v>276.86</v>
      </c>
      <c r="C1930" s="10">
        <v>261.2048</v>
      </c>
      <c r="D1930" s="10">
        <v>0.0599345800689728</v>
      </c>
      <c r="E1930" s="7">
        <f t="shared" si="1"/>
        <v>0.08906507186</v>
      </c>
      <c r="F1930" s="7"/>
    </row>
    <row r="1931">
      <c r="A1931" s="9">
        <v>44763.375</v>
      </c>
      <c r="B1931" s="10">
        <v>275.53</v>
      </c>
      <c r="C1931" s="10">
        <v>263.91828</v>
      </c>
      <c r="D1931" s="10">
        <v>0.04399740707616</v>
      </c>
      <c r="E1931" s="7">
        <f t="shared" si="1"/>
        <v>0.08684460924</v>
      </c>
      <c r="F1931" s="7"/>
    </row>
    <row r="1932">
      <c r="A1932" s="9">
        <v>44763.416666666664</v>
      </c>
      <c r="B1932" s="10">
        <v>276.95</v>
      </c>
      <c r="C1932" s="10">
        <v>267.27644</v>
      </c>
      <c r="D1932" s="10">
        <v>0.0361930890728715</v>
      </c>
      <c r="E1932" s="7">
        <f t="shared" si="1"/>
        <v>0.0850063439</v>
      </c>
      <c r="F1932" s="7"/>
    </row>
    <row r="1933">
      <c r="A1933" s="9">
        <v>44763.458333333336</v>
      </c>
      <c r="B1933" s="10">
        <v>278.25</v>
      </c>
      <c r="C1933" s="10">
        <v>270.28302</v>
      </c>
      <c r="D1933" s="10">
        <v>0.0294764354786326</v>
      </c>
      <c r="E1933" s="7">
        <f t="shared" si="1"/>
        <v>0.08364172728</v>
      </c>
      <c r="F1933" s="7"/>
    </row>
    <row r="1934">
      <c r="A1934" s="9">
        <v>44763.5</v>
      </c>
      <c r="B1934" s="10">
        <v>282.86</v>
      </c>
      <c r="C1934" s="10">
        <v>270.67174</v>
      </c>
      <c r="D1934" s="10">
        <v>0.0450296732122829</v>
      </c>
      <c r="E1934" s="7">
        <f t="shared" si="1"/>
        <v>0.0829450123</v>
      </c>
      <c r="F1934" s="7"/>
    </row>
    <row r="1935">
      <c r="A1935" s="9">
        <v>44763.541666666664</v>
      </c>
      <c r="B1935" s="10">
        <v>283.96</v>
      </c>
      <c r="C1935" s="10">
        <v>271.21889</v>
      </c>
      <c r="D1935" s="10">
        <v>0.0469772219774219</v>
      </c>
      <c r="E1935" s="7">
        <f t="shared" si="1"/>
        <v>0.08202125958</v>
      </c>
      <c r="F1935" s="7"/>
    </row>
    <row r="1936">
      <c r="A1936" s="9">
        <v>44763.583333333336</v>
      </c>
      <c r="B1936" s="10">
        <v>284.1</v>
      </c>
      <c r="C1936" s="10">
        <v>270.92312</v>
      </c>
      <c r="D1936" s="10">
        <v>0.0486369712559047</v>
      </c>
      <c r="E1936" s="7">
        <f t="shared" si="1"/>
        <v>0.08068023015</v>
      </c>
      <c r="F1936" s="7"/>
    </row>
    <row r="1937">
      <c r="A1937" s="9">
        <v>44763.625</v>
      </c>
      <c r="B1937" s="10">
        <v>280.81</v>
      </c>
      <c r="C1937" s="10">
        <v>269.78029</v>
      </c>
      <c r="D1937" s="10">
        <v>0.0408840467922991</v>
      </c>
      <c r="E1937" s="7">
        <f t="shared" si="1"/>
        <v>0.07865935001</v>
      </c>
      <c r="F1937" s="7"/>
    </row>
    <row r="1938">
      <c r="A1938" s="9">
        <v>44763.666666666664</v>
      </c>
      <c r="B1938" s="10">
        <v>278.0</v>
      </c>
      <c r="C1938" s="10">
        <v>267.39866</v>
      </c>
      <c r="D1938" s="10">
        <v>0.039646197179896</v>
      </c>
      <c r="E1938" s="7">
        <f t="shared" si="1"/>
        <v>0.07594489797</v>
      </c>
      <c r="F1938" s="7"/>
    </row>
    <row r="1939">
      <c r="A1939" s="9">
        <v>44763.708333333336</v>
      </c>
      <c r="B1939" s="10">
        <v>273.72</v>
      </c>
      <c r="C1939" s="10">
        <v>266.11222</v>
      </c>
      <c r="D1939" s="10">
        <v>0.0285886157351212</v>
      </c>
      <c r="E1939" s="7">
        <f t="shared" si="1"/>
        <v>0.07223913864</v>
      </c>
      <c r="F1939" s="7"/>
    </row>
    <row r="1940">
      <c r="A1940" s="9">
        <v>44763.75</v>
      </c>
      <c r="B1940" s="10">
        <v>277.87</v>
      </c>
      <c r="C1940" s="10">
        <v>265.67429</v>
      </c>
      <c r="D1940" s="10">
        <v>0.0459047429843513</v>
      </c>
      <c r="E1940" s="7">
        <f t="shared" si="1"/>
        <v>0.06876869153</v>
      </c>
      <c r="F1940" s="7"/>
    </row>
    <row r="1941">
      <c r="A1941" s="9">
        <v>44763.791666666664</v>
      </c>
      <c r="B1941" s="10">
        <v>276.05</v>
      </c>
      <c r="C1941" s="10">
        <v>266.7731</v>
      </c>
      <c r="D1941" s="10">
        <v>0.0347744956294319</v>
      </c>
      <c r="E1941" s="7">
        <f t="shared" si="1"/>
        <v>0.0647932036</v>
      </c>
      <c r="F1941" s="7"/>
    </row>
    <row r="1942">
      <c r="A1942" s="9">
        <v>44763.833333333336</v>
      </c>
      <c r="B1942" s="10">
        <v>278.14</v>
      </c>
      <c r="C1942" s="10">
        <v>267.36122</v>
      </c>
      <c r="D1942" s="10">
        <v>0.0403154204637455</v>
      </c>
      <c r="E1942" s="7">
        <f t="shared" si="1"/>
        <v>0.06278219946</v>
      </c>
      <c r="F1942" s="7"/>
    </row>
    <row r="1943">
      <c r="A1943" s="9">
        <v>44763.875</v>
      </c>
      <c r="B1943" s="10">
        <v>277.24</v>
      </c>
      <c r="C1943" s="10">
        <v>266.67615</v>
      </c>
      <c r="D1943" s="10">
        <v>0.0396130287616646</v>
      </c>
      <c r="E1943" s="7">
        <f t="shared" si="1"/>
        <v>0.06123100314</v>
      </c>
      <c r="F1943" s="7"/>
    </row>
    <row r="1944">
      <c r="A1944" s="9">
        <v>44763.916666666664</v>
      </c>
      <c r="B1944" s="10">
        <v>275.83</v>
      </c>
      <c r="C1944" s="10">
        <v>266.23828</v>
      </c>
      <c r="D1944" s="10">
        <v>0.0360268252934927</v>
      </c>
      <c r="E1944" s="7">
        <f t="shared" si="1"/>
        <v>0.05964276625</v>
      </c>
      <c r="F1944" s="7"/>
    </row>
    <row r="1945">
      <c r="A1945" s="9">
        <v>44763.958333333336</v>
      </c>
      <c r="B1945" s="10">
        <v>276.42</v>
      </c>
      <c r="C1945" s="10">
        <v>266.09828</v>
      </c>
      <c r="D1945" s="10">
        <v>0.0387891270849252</v>
      </c>
      <c r="E1945" s="7">
        <f t="shared" si="1"/>
        <v>0.05696457561</v>
      </c>
      <c r="F1945" s="7"/>
    </row>
    <row r="1946">
      <c r="A1946" s="9">
        <v>44764.0</v>
      </c>
      <c r="B1946" s="10">
        <v>285.32</v>
      </c>
      <c r="C1946" s="10">
        <v>259.82118</v>
      </c>
      <c r="D1946" s="10">
        <v>0.0981398822066775</v>
      </c>
      <c r="E1946" s="7">
        <f t="shared" si="1"/>
        <v>0.05927248597</v>
      </c>
      <c r="F1946" s="7"/>
    </row>
    <row r="1947">
      <c r="A1947" s="9">
        <v>44764.041666666664</v>
      </c>
      <c r="B1947" s="10">
        <v>292.0</v>
      </c>
      <c r="C1947" s="10">
        <v>255.56697</v>
      </c>
      <c r="D1947" s="10">
        <v>0.142557663065771</v>
      </c>
      <c r="E1947" s="7">
        <f t="shared" si="1"/>
        <v>0.06204440702</v>
      </c>
      <c r="F1947" s="7"/>
    </row>
    <row r="1948">
      <c r="A1948" s="9">
        <v>44764.083333333336</v>
      </c>
      <c r="B1948" s="10">
        <v>295.74</v>
      </c>
      <c r="C1948" s="10">
        <v>250.56662</v>
      </c>
      <c r="D1948" s="10">
        <v>0.180284907862028</v>
      </c>
      <c r="E1948" s="7">
        <f t="shared" si="1"/>
        <v>0.06544466835</v>
      </c>
      <c r="F1948" s="7"/>
    </row>
    <row r="1949">
      <c r="A1949" s="9">
        <v>44764.125</v>
      </c>
      <c r="B1949" s="10">
        <v>286.77</v>
      </c>
      <c r="C1949" s="10">
        <v>243.64494</v>
      </c>
      <c r="D1949" s="10">
        <v>0.176999612633038</v>
      </c>
      <c r="E1949" s="7">
        <f t="shared" si="1"/>
        <v>0.06760491007</v>
      </c>
      <c r="F1949" s="7"/>
    </row>
    <row r="1950">
      <c r="A1950" s="9">
        <v>44764.166666666664</v>
      </c>
      <c r="B1950" s="10">
        <v>276.72</v>
      </c>
      <c r="C1950" s="10">
        <v>239.19794</v>
      </c>
      <c r="D1950" s="10">
        <v>0.156866150268685</v>
      </c>
      <c r="E1950" s="7">
        <f t="shared" si="1"/>
        <v>0.06907556996</v>
      </c>
      <c r="F1950" s="7"/>
    </row>
    <row r="1951">
      <c r="A1951" s="9">
        <v>44764.208333333336</v>
      </c>
      <c r="B1951" s="10">
        <v>266.21</v>
      </c>
      <c r="C1951" s="10">
        <v>238.69228</v>
      </c>
      <c r="D1951" s="10">
        <v>0.115285337255146</v>
      </c>
      <c r="E1951" s="7">
        <f t="shared" si="1"/>
        <v>0.06966578797</v>
      </c>
      <c r="F1951" s="7"/>
    </row>
    <row r="1952">
      <c r="A1952" s="9">
        <v>44764.25</v>
      </c>
      <c r="B1952" s="10">
        <v>261.7</v>
      </c>
      <c r="C1952" s="10">
        <v>239.66872</v>
      </c>
      <c r="D1952" s="10">
        <v>0.0919238856034278</v>
      </c>
      <c r="E1952" s="7">
        <f t="shared" si="1"/>
        <v>0.07017641887</v>
      </c>
      <c r="F1952" s="7"/>
    </row>
    <row r="1953">
      <c r="A1953" s="9">
        <v>44764.291666666664</v>
      </c>
      <c r="B1953" s="10">
        <v>257.99</v>
      </c>
      <c r="C1953" s="10">
        <v>242.517</v>
      </c>
      <c r="D1953" s="10">
        <v>0.0638017128696133</v>
      </c>
      <c r="E1953" s="7">
        <f t="shared" si="1"/>
        <v>0.07002695958</v>
      </c>
      <c r="F1953" s="7"/>
    </row>
    <row r="1954">
      <c r="A1954" s="9">
        <v>44764.333333333336</v>
      </c>
      <c r="B1954" s="10">
        <v>258.41</v>
      </c>
      <c r="C1954" s="10">
        <v>246.19435</v>
      </c>
      <c r="D1954" s="10">
        <v>0.0496179136523646</v>
      </c>
      <c r="E1954" s="7">
        <f t="shared" si="1"/>
        <v>0.06959709848</v>
      </c>
      <c r="F1954" s="7"/>
    </row>
    <row r="1955">
      <c r="A1955" s="9">
        <v>44764.375</v>
      </c>
      <c r="B1955" s="10">
        <v>261.08</v>
      </c>
      <c r="C1955" s="10">
        <v>250.19253</v>
      </c>
      <c r="D1955" s="10">
        <v>0.0435163671753108</v>
      </c>
      <c r="E1955" s="7">
        <f t="shared" si="1"/>
        <v>0.06957705515</v>
      </c>
      <c r="F1955" s="7"/>
    </row>
    <row r="1956">
      <c r="A1956" s="9">
        <v>44764.416666666664</v>
      </c>
      <c r="B1956" s="10">
        <v>263.58</v>
      </c>
      <c r="C1956" s="10">
        <v>254.30484</v>
      </c>
      <c r="D1956" s="10">
        <v>0.0364726050829389</v>
      </c>
      <c r="E1956" s="7">
        <f t="shared" si="1"/>
        <v>0.06958870165</v>
      </c>
      <c r="F1956" s="7"/>
    </row>
    <row r="1957">
      <c r="A1957" s="9">
        <v>44764.458333333336</v>
      </c>
      <c r="B1957" s="10">
        <v>267.58</v>
      </c>
      <c r="C1957" s="10">
        <v>258.25901</v>
      </c>
      <c r="D1957" s="10">
        <v>0.0360916352928015</v>
      </c>
      <c r="E1957" s="7">
        <f t="shared" si="1"/>
        <v>0.06986433497</v>
      </c>
      <c r="F1957" s="7"/>
    </row>
    <row r="1958">
      <c r="A1958" s="9">
        <v>44764.5</v>
      </c>
      <c r="B1958" s="10">
        <v>272.27</v>
      </c>
      <c r="C1958" s="10">
        <v>259.88111</v>
      </c>
      <c r="D1958" s="10">
        <v>0.0476713755763164</v>
      </c>
      <c r="E1958" s="7">
        <f t="shared" si="1"/>
        <v>0.0699744059</v>
      </c>
      <c r="F1958" s="7"/>
    </row>
    <row r="1959">
      <c r="A1959" s="9">
        <v>44764.541666666664</v>
      </c>
      <c r="B1959" s="10">
        <v>275.4</v>
      </c>
      <c r="C1959" s="10">
        <v>261.2603</v>
      </c>
      <c r="D1959" s="10">
        <v>0.0541211198180512</v>
      </c>
      <c r="E1959" s="7">
        <f t="shared" si="1"/>
        <v>0.07027206831</v>
      </c>
      <c r="F1959" s="7"/>
    </row>
    <row r="1960">
      <c r="A1960" s="9">
        <v>44764.583333333336</v>
      </c>
      <c r="B1960" s="10">
        <v>276.26</v>
      </c>
      <c r="C1960" s="10">
        <v>261.79457</v>
      </c>
      <c r="D1960" s="10">
        <v>0.0552548893584766</v>
      </c>
      <c r="E1960" s="7">
        <f t="shared" si="1"/>
        <v>0.0705478149</v>
      </c>
      <c r="F1960" s="7"/>
    </row>
    <row r="1961">
      <c r="A1961" s="9">
        <v>44764.625</v>
      </c>
      <c r="B1961" s="10">
        <v>276.45</v>
      </c>
      <c r="C1961" s="10">
        <v>261.10217</v>
      </c>
      <c r="D1961" s="10">
        <v>0.0587809362135902</v>
      </c>
      <c r="E1961" s="7">
        <f t="shared" si="1"/>
        <v>0.07129351863</v>
      </c>
      <c r="F1961" s="7"/>
    </row>
    <row r="1962">
      <c r="A1962" s="9">
        <v>44764.666666666664</v>
      </c>
      <c r="B1962" s="10">
        <v>280.85</v>
      </c>
      <c r="C1962" s="10">
        <v>259.27846</v>
      </c>
      <c r="D1962" s="10">
        <v>0.0831983497587884</v>
      </c>
      <c r="E1962" s="7">
        <f t="shared" si="1"/>
        <v>0.07310819165</v>
      </c>
      <c r="F1962" s="7"/>
    </row>
    <row r="1963">
      <c r="A1963" s="9">
        <v>44764.708333333336</v>
      </c>
      <c r="B1963" s="10">
        <v>281.91</v>
      </c>
      <c r="C1963" s="10">
        <v>258.10091</v>
      </c>
      <c r="D1963" s="10">
        <v>0.0922472144712702</v>
      </c>
      <c r="E1963" s="7">
        <f t="shared" si="1"/>
        <v>0.07576063327</v>
      </c>
      <c r="F1963" s="7"/>
    </row>
    <row r="1964">
      <c r="A1964" s="9">
        <v>44764.75</v>
      </c>
      <c r="B1964" s="10">
        <v>285.48</v>
      </c>
      <c r="C1964" s="10">
        <v>257.35504</v>
      </c>
      <c r="D1964" s="10">
        <v>0.109284667593842</v>
      </c>
      <c r="E1964" s="7">
        <f t="shared" si="1"/>
        <v>0.07840146346</v>
      </c>
      <c r="F1964" s="7"/>
    </row>
    <row r="1965">
      <c r="A1965" s="9">
        <v>44764.791666666664</v>
      </c>
      <c r="B1965" s="10">
        <v>281.74</v>
      </c>
      <c r="C1965" s="10">
        <v>258.0521</v>
      </c>
      <c r="D1965" s="10">
        <v>0.0917950289883322</v>
      </c>
      <c r="E1965" s="7">
        <f t="shared" si="1"/>
        <v>0.08077731901</v>
      </c>
      <c r="F1965" s="7"/>
    </row>
    <row r="1966">
      <c r="A1966" s="9">
        <v>44764.833333333336</v>
      </c>
      <c r="B1966" s="10">
        <v>276.29</v>
      </c>
      <c r="C1966" s="10">
        <v>258.70836</v>
      </c>
      <c r="D1966" s="10">
        <v>0.0679593036730625</v>
      </c>
      <c r="E1966" s="7">
        <f t="shared" si="1"/>
        <v>0.08192914748</v>
      </c>
      <c r="F1966" s="7"/>
    </row>
    <row r="1967">
      <c r="A1967" s="9">
        <v>44764.875</v>
      </c>
      <c r="B1967" s="10">
        <v>271.95</v>
      </c>
      <c r="C1967" s="10">
        <v>258.88648</v>
      </c>
      <c r="D1967" s="10">
        <v>0.0504604180179667</v>
      </c>
      <c r="E1967" s="7">
        <f t="shared" si="1"/>
        <v>0.08238112203</v>
      </c>
      <c r="F1967" s="7"/>
    </row>
    <row r="1968">
      <c r="A1968" s="9">
        <v>44764.916666666664</v>
      </c>
      <c r="B1968" s="10">
        <v>272.49</v>
      </c>
      <c r="C1968" s="10">
        <v>259.01002</v>
      </c>
      <c r="D1968" s="10">
        <v>0.0520442413772255</v>
      </c>
      <c r="E1968" s="7">
        <f t="shared" si="1"/>
        <v>0.08304851437</v>
      </c>
      <c r="F1968" s="7"/>
    </row>
    <row r="1969">
      <c r="A1969" s="9">
        <v>44764.958333333336</v>
      </c>
      <c r="B1969" s="10">
        <v>276.25</v>
      </c>
      <c r="C1969" s="10">
        <v>258.42225</v>
      </c>
      <c r="D1969" s="10">
        <v>0.0689869003152785</v>
      </c>
      <c r="E1969" s="7">
        <f t="shared" si="1"/>
        <v>0.08430675492</v>
      </c>
      <c r="F1969" s="7"/>
    </row>
    <row r="1970">
      <c r="A1970" s="9">
        <v>44765.0</v>
      </c>
      <c r="B1970" s="10">
        <v>284.16</v>
      </c>
      <c r="C1970" s="10">
        <v>255.60186</v>
      </c>
      <c r="D1970" s="10">
        <v>0.11172899915517</v>
      </c>
      <c r="E1970" s="7">
        <f t="shared" si="1"/>
        <v>0.08487296813</v>
      </c>
      <c r="F1970" s="7"/>
    </row>
    <row r="1971">
      <c r="A1971" s="9">
        <v>44765.041666666664</v>
      </c>
      <c r="B1971" s="10">
        <v>288.33</v>
      </c>
      <c r="C1971" s="10">
        <v>251.3346</v>
      </c>
      <c r="D1971" s="10">
        <v>0.147195809888491</v>
      </c>
      <c r="E1971" s="7">
        <f t="shared" si="1"/>
        <v>0.08506622425</v>
      </c>
      <c r="F1971" s="7"/>
    </row>
    <row r="1972">
      <c r="A1972" s="9">
        <v>44765.083333333336</v>
      </c>
      <c r="B1972" s="10">
        <v>291.24</v>
      </c>
      <c r="C1972" s="10">
        <v>246.30308</v>
      </c>
      <c r="D1972" s="10">
        <v>0.182445627557722</v>
      </c>
      <c r="E1972" s="7">
        <f t="shared" si="1"/>
        <v>0.08515625423</v>
      </c>
      <c r="F1972" s="7"/>
    </row>
    <row r="1973">
      <c r="A1973" s="9">
        <v>44765.125</v>
      </c>
      <c r="B1973" s="10">
        <v>287.49</v>
      </c>
      <c r="C1973" s="10">
        <v>239.57384</v>
      </c>
      <c r="D1973" s="10">
        <v>0.200005810317186</v>
      </c>
      <c r="E1973" s="7">
        <f t="shared" si="1"/>
        <v>0.0861148458</v>
      </c>
      <c r="F1973" s="7"/>
    </row>
    <row r="1974">
      <c r="A1974" s="9">
        <v>44765.166666666664</v>
      </c>
      <c r="B1974" s="10">
        <v>281.53</v>
      </c>
      <c r="C1974" s="10">
        <v>235.20899</v>
      </c>
      <c r="D1974" s="10">
        <v>0.196935542302188</v>
      </c>
      <c r="E1974" s="7">
        <f t="shared" si="1"/>
        <v>0.0877844038</v>
      </c>
      <c r="F1974" s="7"/>
    </row>
    <row r="1975">
      <c r="A1975" s="9">
        <v>44765.208333333336</v>
      </c>
      <c r="B1975" s="10">
        <v>273.92</v>
      </c>
      <c r="C1975" s="10">
        <v>234.80676</v>
      </c>
      <c r="D1975" s="10">
        <v>0.16657629448147</v>
      </c>
      <c r="E1975" s="7">
        <f t="shared" si="1"/>
        <v>0.08992152702</v>
      </c>
      <c r="F1975" s="7"/>
    </row>
    <row r="1976">
      <c r="A1976" s="9">
        <v>44765.25</v>
      </c>
      <c r="B1976" s="10">
        <v>270.31</v>
      </c>
      <c r="C1976" s="10">
        <v>235.96395</v>
      </c>
      <c r="D1976" s="10">
        <v>0.14555634451788</v>
      </c>
      <c r="E1976" s="7">
        <f t="shared" si="1"/>
        <v>0.09215621281</v>
      </c>
      <c r="F1976" s="7"/>
    </row>
    <row r="1977">
      <c r="A1977" s="9">
        <v>44765.291666666664</v>
      </c>
      <c r="B1977" s="10">
        <v>267.17</v>
      </c>
      <c r="C1977" s="10">
        <v>238.96718</v>
      </c>
      <c r="D1977" s="10">
        <v>0.118019637675767</v>
      </c>
      <c r="E1977" s="7">
        <f t="shared" si="1"/>
        <v>0.09441529301</v>
      </c>
      <c r="F1977" s="7"/>
    </row>
    <row r="1978">
      <c r="A1978" s="9">
        <v>44765.333333333336</v>
      </c>
      <c r="B1978" s="10">
        <v>263.88</v>
      </c>
      <c r="C1978" s="10">
        <v>242.7024</v>
      </c>
      <c r="D1978" s="10">
        <v>0.0872574807665683</v>
      </c>
      <c r="E1978" s="7">
        <f t="shared" si="1"/>
        <v>0.09598360831</v>
      </c>
      <c r="F1978" s="7"/>
    </row>
    <row r="1979">
      <c r="A1979" s="9">
        <v>44765.375</v>
      </c>
      <c r="B1979" s="10">
        <v>262.4</v>
      </c>
      <c r="C1979" s="10">
        <v>246.72666</v>
      </c>
      <c r="D1979" s="10">
        <v>0.0635251172289203</v>
      </c>
      <c r="E1979" s="7">
        <f t="shared" si="1"/>
        <v>0.09681730623</v>
      </c>
      <c r="F1979" s="7"/>
    </row>
    <row r="1980">
      <c r="A1980" s="9">
        <v>44765.416666666664</v>
      </c>
      <c r="B1980" s="10">
        <v>262.74</v>
      </c>
      <c r="C1980" s="10">
        <v>250.64267</v>
      </c>
      <c r="D1980" s="10">
        <v>0.0482652454987013</v>
      </c>
      <c r="E1980" s="7">
        <f t="shared" si="1"/>
        <v>0.09730866624</v>
      </c>
      <c r="F1980" s="7"/>
    </row>
    <row r="1981">
      <c r="A1981" s="9">
        <v>44765.458333333336</v>
      </c>
      <c r="B1981" s="10">
        <v>262.56</v>
      </c>
      <c r="C1981" s="10">
        <v>254.38165</v>
      </c>
      <c r="D1981" s="10">
        <v>0.0321499211912494</v>
      </c>
      <c r="E1981" s="7">
        <f t="shared" si="1"/>
        <v>0.09714442816</v>
      </c>
      <c r="F1981" s="7"/>
    </row>
    <row r="1982">
      <c r="A1982" s="9">
        <v>44765.5</v>
      </c>
      <c r="B1982" s="10">
        <v>264.49</v>
      </c>
      <c r="C1982" s="10">
        <v>255.94758</v>
      </c>
      <c r="D1982" s="10">
        <v>0.0333756623133534</v>
      </c>
      <c r="E1982" s="7">
        <f t="shared" si="1"/>
        <v>0.09654877344</v>
      </c>
      <c r="F1982" s="7"/>
    </row>
    <row r="1983">
      <c r="A1983" s="9">
        <v>44765.541666666664</v>
      </c>
      <c r="B1983" s="10">
        <v>267.99</v>
      </c>
      <c r="C1983" s="10">
        <v>257.27796</v>
      </c>
      <c r="D1983" s="10">
        <v>0.0416360577485922</v>
      </c>
      <c r="E1983" s="7">
        <f t="shared" si="1"/>
        <v>0.09602856252</v>
      </c>
      <c r="F1983" s="7"/>
    </row>
    <row r="1984">
      <c r="A1984" s="9">
        <v>44765.583333333336</v>
      </c>
      <c r="B1984" s="10">
        <v>271.66</v>
      </c>
      <c r="C1984" s="10">
        <v>257.78168</v>
      </c>
      <c r="D1984" s="10">
        <v>0.0538374953565359</v>
      </c>
      <c r="E1984" s="7">
        <f t="shared" si="1"/>
        <v>0.09596950443</v>
      </c>
      <c r="F1984" s="7"/>
    </row>
    <row r="1985">
      <c r="A1985" s="9">
        <v>44765.625</v>
      </c>
      <c r="B1985" s="10">
        <v>273.59</v>
      </c>
      <c r="C1985" s="10">
        <v>257.16733</v>
      </c>
      <c r="D1985" s="10">
        <v>0.0638598612039872</v>
      </c>
      <c r="E1985" s="7">
        <f t="shared" si="1"/>
        <v>0.09618112631</v>
      </c>
      <c r="F1985" s="7"/>
    </row>
    <row r="1986">
      <c r="A1986" s="9">
        <v>44765.666666666664</v>
      </c>
      <c r="B1986" s="10">
        <v>276.38</v>
      </c>
      <c r="C1986" s="10">
        <v>255.59181</v>
      </c>
      <c r="D1986" s="10">
        <v>0.0813335529021841</v>
      </c>
      <c r="E1986" s="7">
        <f t="shared" si="1"/>
        <v>0.09610342644</v>
      </c>
      <c r="F1986" s="7"/>
    </row>
    <row r="1987">
      <c r="A1987" s="9">
        <v>44765.708333333336</v>
      </c>
      <c r="B1987" s="10">
        <v>278.96</v>
      </c>
      <c r="C1987" s="10">
        <v>254.55927</v>
      </c>
      <c r="D1987" s="10">
        <v>0.0958548081945708</v>
      </c>
      <c r="E1987" s="7">
        <f t="shared" si="1"/>
        <v>0.09625374284</v>
      </c>
      <c r="F1987" s="7"/>
    </row>
    <row r="1988">
      <c r="A1988" s="9">
        <v>44765.75</v>
      </c>
      <c r="B1988" s="10">
        <v>281.58</v>
      </c>
      <c r="C1988" s="10">
        <v>253.90395</v>
      </c>
      <c r="D1988" s="10">
        <v>0.109002045852378</v>
      </c>
      <c r="E1988" s="7">
        <f t="shared" si="1"/>
        <v>0.09624196694</v>
      </c>
      <c r="F1988" s="7"/>
    </row>
    <row r="1989">
      <c r="A1989" s="9">
        <v>44765.791666666664</v>
      </c>
      <c r="B1989" s="10">
        <v>282.82</v>
      </c>
      <c r="C1989" s="10">
        <v>254.61814</v>
      </c>
      <c r="D1989" s="10">
        <v>0.110761393512653</v>
      </c>
      <c r="E1989" s="7">
        <f t="shared" si="1"/>
        <v>0.09703223213</v>
      </c>
      <c r="F1989" s="7"/>
    </row>
    <row r="1990">
      <c r="A1990" s="9">
        <v>44765.833333333336</v>
      </c>
      <c r="B1990" s="10">
        <v>273.37</v>
      </c>
      <c r="C1990" s="10">
        <v>255.32369</v>
      </c>
      <c r="D1990" s="10">
        <v>0.0706801237284327</v>
      </c>
      <c r="E1990" s="7">
        <f t="shared" si="1"/>
        <v>0.09714559963</v>
      </c>
      <c r="F1990" s="7"/>
    </row>
    <row r="1991">
      <c r="A1991" s="9">
        <v>44765.875</v>
      </c>
      <c r="B1991" s="10">
        <v>271.04</v>
      </c>
      <c r="C1991" s="10">
        <v>255.5945</v>
      </c>
      <c r="D1991" s="10">
        <v>0.0604297040820518</v>
      </c>
      <c r="E1991" s="7">
        <f t="shared" si="1"/>
        <v>0.09756098655</v>
      </c>
      <c r="F1991" s="7"/>
    </row>
    <row r="1992">
      <c r="A1992" s="9">
        <v>44765.916666666664</v>
      </c>
      <c r="B1992" s="10">
        <v>270.61</v>
      </c>
      <c r="C1992" s="10">
        <v>255.62244</v>
      </c>
      <c r="D1992" s="10">
        <v>0.0586316287412012</v>
      </c>
      <c r="E1992" s="7">
        <f t="shared" si="1"/>
        <v>0.09783546102</v>
      </c>
      <c r="F1992" s="7"/>
    </row>
    <row r="1993">
      <c r="A1993" s="9">
        <v>44765.958333333336</v>
      </c>
      <c r="B1993" s="10">
        <v>277.24</v>
      </c>
      <c r="C1993" s="10">
        <v>254.95732</v>
      </c>
      <c r="D1993" s="10">
        <v>0.087397686797147</v>
      </c>
      <c r="E1993" s="7">
        <f t="shared" si="1"/>
        <v>0.09860257713</v>
      </c>
      <c r="F1993" s="7"/>
    </row>
    <row r="1994">
      <c r="A1994" s="9">
        <v>44766.0</v>
      </c>
      <c r="B1994" s="10">
        <v>282.5</v>
      </c>
      <c r="C1994" s="10">
        <v>247.16008</v>
      </c>
      <c r="D1994" s="10">
        <v>0.14298393170936</v>
      </c>
      <c r="E1994" s="7">
        <f t="shared" si="1"/>
        <v>0.09990486598</v>
      </c>
      <c r="F1994" s="7"/>
    </row>
    <row r="1995">
      <c r="A1995" s="9">
        <v>44766.041666666664</v>
      </c>
      <c r="B1995" s="10">
        <v>282.03</v>
      </c>
      <c r="C1995" s="10">
        <v>243.97891</v>
      </c>
      <c r="D1995" s="10">
        <v>0.155960570526362</v>
      </c>
      <c r="E1995" s="7">
        <f t="shared" si="1"/>
        <v>0.1002700643</v>
      </c>
      <c r="F1995" s="7"/>
    </row>
    <row r="1996">
      <c r="A1996" s="9">
        <v>44766.083333333336</v>
      </c>
      <c r="B1996" s="10">
        <v>277.48</v>
      </c>
      <c r="C1996" s="10">
        <v>240.02838</v>
      </c>
      <c r="D1996" s="10">
        <v>0.156029966123172</v>
      </c>
      <c r="E1996" s="7">
        <f t="shared" si="1"/>
        <v>0.09916941178</v>
      </c>
      <c r="F1996" s="7"/>
    </row>
    <row r="1997">
      <c r="A1997" s="9">
        <v>44766.125</v>
      </c>
      <c r="B1997" s="10">
        <v>282.01</v>
      </c>
      <c r="C1997" s="10">
        <v>234.53149</v>
      </c>
      <c r="D1997" s="10">
        <v>0.202439808829083</v>
      </c>
      <c r="E1997" s="7">
        <f t="shared" si="1"/>
        <v>0.09927082839</v>
      </c>
      <c r="F1997" s="7"/>
    </row>
    <row r="1998">
      <c r="A1998" s="9">
        <v>44766.166666666664</v>
      </c>
      <c r="B1998" s="10">
        <v>281.56</v>
      </c>
      <c r="C1998" s="10">
        <v>230.80917</v>
      </c>
      <c r="D1998" s="10">
        <v>0.219882208319539</v>
      </c>
      <c r="E1998" s="7">
        <f t="shared" si="1"/>
        <v>0.1002269395</v>
      </c>
      <c r="F1998" s="7"/>
    </row>
    <row r="1999">
      <c r="A1999" s="9">
        <v>44766.208333333336</v>
      </c>
      <c r="B1999" s="10">
        <v>272.96</v>
      </c>
      <c r="C1999" s="10">
        <v>230.51828</v>
      </c>
      <c r="D1999" s="10">
        <v>0.184114335748123</v>
      </c>
      <c r="E1999" s="7">
        <f t="shared" si="1"/>
        <v>0.1009576912</v>
      </c>
      <c r="F1999" s="7"/>
    </row>
    <row r="2000">
      <c r="A2000" s="9">
        <v>44766.25</v>
      </c>
      <c r="B2000" s="10">
        <v>267.34</v>
      </c>
      <c r="C2000" s="10">
        <v>231.78354</v>
      </c>
      <c r="D2000" s="10">
        <v>0.153403731774913</v>
      </c>
      <c r="E2000" s="7">
        <f t="shared" si="1"/>
        <v>0.1012846657</v>
      </c>
      <c r="F2000" s="7"/>
    </row>
    <row r="2001">
      <c r="A2001" s="9">
        <v>44766.291666666664</v>
      </c>
      <c r="B2001" s="10">
        <v>260.75</v>
      </c>
      <c r="C2001" s="10">
        <v>234.40857</v>
      </c>
      <c r="D2001" s="10">
        <v>0.112374005779737</v>
      </c>
      <c r="E2001" s="7">
        <f t="shared" si="1"/>
        <v>0.101049431</v>
      </c>
      <c r="F2001" s="7"/>
    </row>
    <row r="2002">
      <c r="A2002" s="9">
        <v>44766.333333333336</v>
      </c>
      <c r="B2002" s="10">
        <v>260.05</v>
      </c>
      <c r="C2002" s="10">
        <v>237.37009</v>
      </c>
      <c r="D2002" s="10">
        <v>0.0955466208906101</v>
      </c>
      <c r="E2002" s="7">
        <f t="shared" si="1"/>
        <v>0.1013948118</v>
      </c>
      <c r="F2002" s="7"/>
    </row>
    <row r="2003">
      <c r="A2003" s="9">
        <v>44766.375</v>
      </c>
      <c r="B2003" s="10">
        <v>257.81</v>
      </c>
      <c r="C2003" s="10">
        <v>240.63676</v>
      </c>
      <c r="D2003" s="10">
        <v>0.0713658212485905</v>
      </c>
      <c r="E2003" s="7">
        <f t="shared" si="1"/>
        <v>0.1017215078</v>
      </c>
      <c r="F2003" s="7"/>
    </row>
    <row r="2004">
      <c r="A2004" s="9">
        <v>44766.416666666664</v>
      </c>
      <c r="B2004" s="10">
        <v>260.15</v>
      </c>
      <c r="C2004" s="10">
        <v>243.44387</v>
      </c>
      <c r="D2004" s="10">
        <v>0.0686241555394267</v>
      </c>
      <c r="E2004" s="7">
        <f t="shared" si="1"/>
        <v>0.1025697958</v>
      </c>
      <c r="F2004" s="7"/>
    </row>
    <row r="2005">
      <c r="A2005" s="9">
        <v>44766.458333333336</v>
      </c>
      <c r="B2005" s="10">
        <v>260.64</v>
      </c>
      <c r="C2005" s="10">
        <v>246.25158</v>
      </c>
      <c r="D2005" s="10">
        <v>0.0584297570801373</v>
      </c>
      <c r="E2005" s="7">
        <f t="shared" si="1"/>
        <v>0.1036647889</v>
      </c>
      <c r="F2005" s="7"/>
    </row>
    <row r="2006">
      <c r="A2006" s="9">
        <v>44766.5</v>
      </c>
      <c r="B2006" s="10">
        <v>265.84</v>
      </c>
      <c r="C2006" s="10">
        <v>247.35821</v>
      </c>
      <c r="D2006" s="10">
        <v>0.0747167033590676</v>
      </c>
      <c r="E2006" s="7">
        <f t="shared" si="1"/>
        <v>0.1053873323</v>
      </c>
      <c r="F2006" s="7"/>
    </row>
    <row r="2007">
      <c r="A2007" s="9">
        <v>44766.541666666664</v>
      </c>
      <c r="B2007" s="10">
        <v>270.55</v>
      </c>
      <c r="C2007" s="10">
        <v>248.37992</v>
      </c>
      <c r="D2007" s="10">
        <v>0.0892587452319012</v>
      </c>
      <c r="E2007" s="7">
        <f t="shared" si="1"/>
        <v>0.1073716109</v>
      </c>
      <c r="F2007" s="7"/>
    </row>
    <row r="2008">
      <c r="A2008" s="9">
        <v>44766.583333333336</v>
      </c>
      <c r="B2008" s="10">
        <v>274.27</v>
      </c>
      <c r="C2008" s="10">
        <v>248.76481</v>
      </c>
      <c r="D2008" s="10">
        <v>0.10252732289587</v>
      </c>
      <c r="E2008" s="7">
        <f t="shared" si="1"/>
        <v>0.1094003538</v>
      </c>
      <c r="F2008" s="7"/>
    </row>
    <row r="2009">
      <c r="A2009" s="9">
        <v>44766.625</v>
      </c>
      <c r="B2009" s="10">
        <v>277.58</v>
      </c>
      <c r="C2009" s="10">
        <v>248.35263</v>
      </c>
      <c r="D2009" s="10">
        <v>0.117684962708065</v>
      </c>
      <c r="E2009" s="7">
        <f t="shared" si="1"/>
        <v>0.1116430663</v>
      </c>
      <c r="F2009" s="7"/>
    </row>
    <row r="2010">
      <c r="A2010" s="9">
        <v>44766.666666666664</v>
      </c>
      <c r="B2010" s="10">
        <v>280.9</v>
      </c>
      <c r="C2010" s="10">
        <v>247.35815</v>
      </c>
      <c r="D2010" s="10">
        <v>0.135600343065308</v>
      </c>
      <c r="E2010" s="7">
        <f t="shared" si="1"/>
        <v>0.1139041826</v>
      </c>
      <c r="F2010" s="7"/>
    </row>
    <row r="2011">
      <c r="A2011" s="9">
        <v>44766.708333333336</v>
      </c>
      <c r="B2011" s="10">
        <v>282.43</v>
      </c>
      <c r="C2011" s="10">
        <v>246.74292</v>
      </c>
      <c r="D2011" s="10">
        <v>0.14463264032054</v>
      </c>
      <c r="E2011" s="7">
        <f t="shared" si="1"/>
        <v>0.1159365922</v>
      </c>
      <c r="F2011" s="7"/>
    </row>
    <row r="2012">
      <c r="A2012" s="9">
        <v>44766.75</v>
      </c>
      <c r="B2012" s="10">
        <v>283.07</v>
      </c>
      <c r="C2012" s="10">
        <v>246.12042</v>
      </c>
      <c r="D2012" s="10">
        <v>0.150128055201596</v>
      </c>
      <c r="E2012" s="7">
        <f t="shared" si="1"/>
        <v>0.117650176</v>
      </c>
      <c r="F2012" s="7"/>
    </row>
    <row r="2013">
      <c r="A2013" s="9">
        <v>44766.791666666664</v>
      </c>
      <c r="B2013" s="10">
        <v>276.15</v>
      </c>
      <c r="C2013" s="10">
        <v>246.67932</v>
      </c>
      <c r="D2013" s="10">
        <v>0.119469601262075</v>
      </c>
      <c r="E2013" s="7">
        <f t="shared" si="1"/>
        <v>0.118013018</v>
      </c>
      <c r="F2013" s="7"/>
    </row>
    <row r="2014">
      <c r="A2014" s="9">
        <v>44766.833333333336</v>
      </c>
      <c r="B2014" s="10">
        <v>275.16</v>
      </c>
      <c r="C2014" s="10">
        <v>247.24362</v>
      </c>
      <c r="D2014" s="10">
        <v>0.112910416050371</v>
      </c>
      <c r="E2014" s="7">
        <f t="shared" si="1"/>
        <v>0.1197726135</v>
      </c>
      <c r="F2014" s="7"/>
    </row>
    <row r="2015">
      <c r="A2015" s="9">
        <v>44766.875</v>
      </c>
      <c r="B2015" s="10">
        <v>268.74</v>
      </c>
      <c r="C2015" s="10">
        <v>247.39129</v>
      </c>
      <c r="D2015" s="10">
        <v>0.0862953178343506</v>
      </c>
      <c r="E2015" s="7">
        <f t="shared" si="1"/>
        <v>0.1208503474</v>
      </c>
      <c r="F2015" s="7"/>
    </row>
    <row r="2016">
      <c r="A2016" s="9">
        <v>44766.916666666664</v>
      </c>
      <c r="B2016" s="10">
        <v>267.48</v>
      </c>
      <c r="C2016" s="10">
        <v>247.28075</v>
      </c>
      <c r="D2016" s="10">
        <v>0.0816854931085416</v>
      </c>
      <c r="E2016" s="7">
        <f t="shared" si="1"/>
        <v>0.1218109251</v>
      </c>
      <c r="F2016" s="7"/>
    </row>
    <row r="2017">
      <c r="A2017" s="9">
        <v>44766.958333333336</v>
      </c>
      <c r="B2017" s="10">
        <v>270.16</v>
      </c>
      <c r="C2017" s="10">
        <v>246.82345</v>
      </c>
      <c r="D2017" s="10">
        <v>0.0945475399521399</v>
      </c>
      <c r="E2017" s="7">
        <f t="shared" si="1"/>
        <v>0.1221088356</v>
      </c>
      <c r="F2017" s="7"/>
    </row>
    <row r="2018">
      <c r="A2018" s="9">
        <v>44764.0</v>
      </c>
      <c r="B2018" s="10">
        <v>285.32</v>
      </c>
      <c r="C2018" s="10">
        <v>268.02694</v>
      </c>
      <c r="D2018" s="10">
        <v>0.0645198575934194</v>
      </c>
      <c r="E2018" s="7">
        <f t="shared" si="1"/>
        <v>0.1188394992</v>
      </c>
      <c r="F2018" s="7"/>
    </row>
    <row r="2019">
      <c r="A2019" s="9">
        <v>44764.041666666664</v>
      </c>
      <c r="B2019" s="10">
        <v>292.0</v>
      </c>
      <c r="C2019" s="10">
        <v>264.6617</v>
      </c>
      <c r="D2019" s="10">
        <v>0.1032952633494</v>
      </c>
      <c r="E2019" s="7">
        <f t="shared" si="1"/>
        <v>0.1166451114</v>
      </c>
      <c r="F2019" s="7"/>
    </row>
    <row r="2020">
      <c r="A2020" s="9">
        <v>44764.083333333336</v>
      </c>
      <c r="B2020" s="10">
        <v>295.74</v>
      </c>
      <c r="C2020" s="10">
        <v>260.41691</v>
      </c>
      <c r="D2020" s="10">
        <v>0.13564053885748</v>
      </c>
      <c r="E2020" s="7">
        <f t="shared" si="1"/>
        <v>0.1157955519</v>
      </c>
      <c r="F2020" s="7"/>
    </row>
    <row r="2021">
      <c r="A2021" s="9">
        <v>44764.125</v>
      </c>
      <c r="B2021" s="10">
        <v>286.77</v>
      </c>
      <c r="C2021" s="10">
        <v>253.73166</v>
      </c>
      <c r="D2021" s="10">
        <v>0.130209765702868</v>
      </c>
      <c r="E2021" s="7">
        <f t="shared" si="1"/>
        <v>0.1127859668</v>
      </c>
      <c r="F2021" s="7"/>
    </row>
    <row r="2022">
      <c r="A2022" s="9">
        <v>44764.166666666664</v>
      </c>
      <c r="B2022" s="10">
        <v>276.72</v>
      </c>
      <c r="C2022" s="10">
        <v>249.27945</v>
      </c>
      <c r="D2022" s="10">
        <v>0.110079471051464</v>
      </c>
      <c r="E2022" s="7">
        <f t="shared" si="1"/>
        <v>0.1082108527</v>
      </c>
      <c r="F2022" s="7"/>
    </row>
    <row r="2023">
      <c r="A2023" s="9">
        <v>44764.208333333336</v>
      </c>
      <c r="B2023" s="10">
        <v>266.21</v>
      </c>
      <c r="C2023" s="10">
        <v>248.30301</v>
      </c>
      <c r="D2023" s="10">
        <v>0.0721174906417766</v>
      </c>
      <c r="E2023" s="7">
        <f t="shared" si="1"/>
        <v>0.1035443175</v>
      </c>
      <c r="F2023" s="7"/>
    </row>
    <row r="2024">
      <c r="A2024" s="9">
        <v>44764.25</v>
      </c>
      <c r="B2024" s="10">
        <v>261.7</v>
      </c>
      <c r="C2024" s="10">
        <v>248.4204</v>
      </c>
      <c r="D2024" s="10">
        <v>0.0534561573848202</v>
      </c>
      <c r="E2024" s="7">
        <f t="shared" si="1"/>
        <v>0.09937983525</v>
      </c>
      <c r="F2024" s="7"/>
    </row>
    <row r="2025">
      <c r="A2025" s="9">
        <v>44764.291666666664</v>
      </c>
      <c r="B2025" s="10">
        <v>257.99</v>
      </c>
      <c r="C2025" s="10">
        <v>250.20082</v>
      </c>
      <c r="D2025" s="10">
        <v>0.0311317125179686</v>
      </c>
      <c r="E2025" s="7">
        <f t="shared" si="1"/>
        <v>0.0959947397</v>
      </c>
      <c r="F2025" s="7"/>
    </row>
    <row r="2026">
      <c r="A2026" s="9">
        <v>44764.333333333336</v>
      </c>
      <c r="B2026" s="10">
        <v>258.41</v>
      </c>
      <c r="C2026" s="10">
        <v>253.15191</v>
      </c>
      <c r="D2026" s="10">
        <v>0.0207704931003682</v>
      </c>
      <c r="E2026" s="7">
        <f t="shared" si="1"/>
        <v>0.09287906771</v>
      </c>
      <c r="F2026" s="7"/>
    </row>
    <row r="2027">
      <c r="A2027" s="9">
        <v>44764.375</v>
      </c>
      <c r="B2027" s="10">
        <v>261.08</v>
      </c>
      <c r="C2027" s="10">
        <v>256.62289</v>
      </c>
      <c r="D2027" s="10">
        <v>0.0173683259509703</v>
      </c>
      <c r="E2027" s="7">
        <f t="shared" si="1"/>
        <v>0.09062917207</v>
      </c>
      <c r="F2027" s="7"/>
    </row>
    <row r="2028">
      <c r="A2028" s="9">
        <v>44764.416666666664</v>
      </c>
      <c r="B2028" s="10">
        <v>263.58</v>
      </c>
      <c r="C2028" s="10">
        <v>260.76339</v>
      </c>
      <c r="D2028" s="10">
        <v>0.0108014012243051</v>
      </c>
      <c r="E2028" s="7">
        <f t="shared" si="1"/>
        <v>0.08821989064</v>
      </c>
      <c r="F2028" s="7"/>
    </row>
    <row r="2029">
      <c r="A2029" s="9">
        <v>44764.458333333336</v>
      </c>
      <c r="B2029" s="10">
        <v>267.58</v>
      </c>
      <c r="C2029" s="10">
        <v>264.84626</v>
      </c>
      <c r="D2029" s="10">
        <v>0.0103219883112565</v>
      </c>
      <c r="E2029" s="7">
        <f t="shared" si="1"/>
        <v>0.08621540028</v>
      </c>
      <c r="F2029" s="7"/>
    </row>
    <row r="2030">
      <c r="A2030" s="9">
        <v>44764.5</v>
      </c>
      <c r="B2030" s="10">
        <v>272.27</v>
      </c>
      <c r="C2030" s="10">
        <v>266.46706</v>
      </c>
      <c r="D2030" s="10">
        <v>0.0217773258728488</v>
      </c>
      <c r="E2030" s="7">
        <f t="shared" si="1"/>
        <v>0.08400959288</v>
      </c>
      <c r="F2030" s="7"/>
    </row>
    <row r="2031">
      <c r="A2031" s="9">
        <v>44764.541666666664</v>
      </c>
      <c r="B2031" s="10">
        <v>275.4</v>
      </c>
      <c r="C2031" s="10">
        <v>267.88334</v>
      </c>
      <c r="D2031" s="10">
        <v>0.0280594530440004</v>
      </c>
      <c r="E2031" s="7">
        <f t="shared" si="1"/>
        <v>0.08145962238</v>
      </c>
      <c r="F2031" s="7"/>
    </row>
    <row r="2032">
      <c r="A2032" s="9">
        <v>44764.583333333336</v>
      </c>
      <c r="B2032" s="10">
        <v>276.26</v>
      </c>
      <c r="C2032" s="10">
        <v>268.28473</v>
      </c>
      <c r="D2032" s="10">
        <v>0.0297268875496565</v>
      </c>
      <c r="E2032" s="7">
        <f t="shared" si="1"/>
        <v>0.0784262709</v>
      </c>
      <c r="F2032" s="7"/>
    </row>
    <row r="2033">
      <c r="A2033" s="9">
        <v>44764.625</v>
      </c>
      <c r="B2033" s="10">
        <v>276.45</v>
      </c>
      <c r="C2033" s="10">
        <v>267.40653</v>
      </c>
      <c r="D2033" s="10">
        <v>0.0338191816033812</v>
      </c>
      <c r="E2033" s="7">
        <f t="shared" si="1"/>
        <v>0.07493186336</v>
      </c>
      <c r="F2033" s="7"/>
    </row>
    <row r="2034">
      <c r="A2034" s="9">
        <v>44764.666666666664</v>
      </c>
      <c r="B2034" s="10">
        <v>280.85</v>
      </c>
      <c r="C2034" s="10">
        <v>265.16921</v>
      </c>
      <c r="D2034" s="10">
        <v>0.0591350330605879</v>
      </c>
      <c r="E2034" s="7">
        <f t="shared" si="1"/>
        <v>0.07174580877</v>
      </c>
      <c r="F2034" s="7"/>
    </row>
    <row r="2035">
      <c r="A2035" s="9">
        <v>44764.708333333336</v>
      </c>
      <c r="B2035" s="10">
        <v>281.91</v>
      </c>
      <c r="C2035" s="10">
        <v>263.73023</v>
      </c>
      <c r="D2035" s="10">
        <v>0.0689332049647854</v>
      </c>
      <c r="E2035" s="7">
        <f t="shared" si="1"/>
        <v>0.06859166563</v>
      </c>
      <c r="F2035" s="7"/>
    </row>
    <row r="2036">
      <c r="A2036" s="9">
        <v>44764.75</v>
      </c>
      <c r="B2036" s="10">
        <v>285.48</v>
      </c>
      <c r="C2036" s="10">
        <v>262.91561</v>
      </c>
      <c r="D2036" s="10">
        <v>0.0858236983342297</v>
      </c>
      <c r="E2036" s="7">
        <f t="shared" si="1"/>
        <v>0.06591231743</v>
      </c>
      <c r="F2036" s="7"/>
    </row>
    <row r="2037">
      <c r="A2037" s="9">
        <v>44764.791666666664</v>
      </c>
      <c r="B2037" s="10">
        <v>281.74</v>
      </c>
      <c r="C2037" s="10">
        <v>263.64032</v>
      </c>
      <c r="D2037" s="10">
        <v>0.068652928353296</v>
      </c>
      <c r="E2037" s="7">
        <f t="shared" si="1"/>
        <v>0.06379495606</v>
      </c>
      <c r="F2037" s="7"/>
    </row>
    <row r="2038">
      <c r="A2038" s="9">
        <v>44764.833333333336</v>
      </c>
      <c r="B2038" s="10">
        <v>276.29</v>
      </c>
      <c r="C2038" s="10">
        <v>264.09659</v>
      </c>
      <c r="D2038" s="10">
        <v>0.0461702667194605</v>
      </c>
      <c r="E2038" s="7">
        <f t="shared" si="1"/>
        <v>0.0610141165</v>
      </c>
      <c r="F2038" s="7"/>
    </row>
    <row r="2039">
      <c r="A2039" s="9">
        <v>44764.875</v>
      </c>
      <c r="B2039" s="10">
        <v>271.95</v>
      </c>
      <c r="C2039" s="10">
        <v>263.82098</v>
      </c>
      <c r="D2039" s="10">
        <v>0.0308126366599046</v>
      </c>
      <c r="E2039" s="7">
        <f t="shared" si="1"/>
        <v>0.05870233812</v>
      </c>
      <c r="F2039" s="7"/>
    </row>
    <row r="2040">
      <c r="A2040" s="9">
        <v>44764.916666666664</v>
      </c>
      <c r="B2040" s="10">
        <v>272.49</v>
      </c>
      <c r="C2040" s="10">
        <v>263.86078</v>
      </c>
      <c r="D2040" s="10">
        <v>0.032703685633007</v>
      </c>
      <c r="E2040" s="7">
        <f t="shared" si="1"/>
        <v>0.05666142948</v>
      </c>
      <c r="F2040" s="7"/>
    </row>
    <row r="2041">
      <c r="A2041" s="9">
        <v>44764.958333333336</v>
      </c>
      <c r="B2041" s="10">
        <v>276.25</v>
      </c>
      <c r="C2041" s="10">
        <v>263.64101</v>
      </c>
      <c r="D2041" s="10">
        <v>0.0478263605499008</v>
      </c>
      <c r="E2041" s="7">
        <f t="shared" si="1"/>
        <v>0.05471471367</v>
      </c>
      <c r="F2041" s="7"/>
    </row>
    <row r="2042">
      <c r="A2042" s="9">
        <v>44765.0</v>
      </c>
      <c r="B2042" s="10">
        <v>284.16</v>
      </c>
      <c r="C2042" s="10">
        <v>259.4049</v>
      </c>
      <c r="D2042" s="10">
        <v>0.0954303484629628</v>
      </c>
      <c r="E2042" s="7">
        <f t="shared" si="1"/>
        <v>0.05600265079</v>
      </c>
      <c r="F2042" s="7"/>
    </row>
    <row r="2043">
      <c r="A2043" s="9">
        <v>44765.041666666664</v>
      </c>
      <c r="B2043" s="10">
        <v>288.33</v>
      </c>
      <c r="C2043" s="10">
        <v>255.62556</v>
      </c>
      <c r="D2043" s="10">
        <v>0.127938849307557</v>
      </c>
      <c r="E2043" s="7">
        <f t="shared" si="1"/>
        <v>0.05702946687</v>
      </c>
      <c r="F2043" s="7"/>
    </row>
    <row r="2044">
      <c r="A2044" s="9">
        <v>44765.083333333336</v>
      </c>
      <c r="B2044" s="10">
        <v>291.24</v>
      </c>
      <c r="C2044" s="10">
        <v>251.09945</v>
      </c>
      <c r="D2044" s="10">
        <v>0.159859171336297</v>
      </c>
      <c r="E2044" s="7">
        <f t="shared" si="1"/>
        <v>0.05803857656</v>
      </c>
      <c r="F2044" s="7"/>
    </row>
    <row r="2045">
      <c r="A2045" s="9">
        <v>44765.125</v>
      </c>
      <c r="B2045" s="10">
        <v>287.49</v>
      </c>
      <c r="C2045" s="10">
        <v>244.61018</v>
      </c>
      <c r="D2045" s="10">
        <v>0.175298591415941</v>
      </c>
      <c r="E2045" s="7">
        <f t="shared" si="1"/>
        <v>0.05991727763</v>
      </c>
      <c r="F2045" s="7"/>
    </row>
    <row r="2046">
      <c r="A2046" s="9">
        <v>44765.166666666664</v>
      </c>
      <c r="B2046" s="10">
        <v>281.53</v>
      </c>
      <c r="C2046" s="10">
        <v>240.395</v>
      </c>
      <c r="D2046" s="10">
        <v>0.17111420786622</v>
      </c>
      <c r="E2046" s="7">
        <f t="shared" si="1"/>
        <v>0.06246039166</v>
      </c>
      <c r="F2046" s="7"/>
    </row>
    <row r="2047">
      <c r="A2047" s="9">
        <v>44765.208333333336</v>
      </c>
      <c r="B2047" s="10">
        <v>273.92</v>
      </c>
      <c r="C2047" s="10">
        <v>239.91875</v>
      </c>
      <c r="D2047" s="10">
        <v>0.141719853075259</v>
      </c>
      <c r="E2047" s="7">
        <f t="shared" si="1"/>
        <v>0.0653604901</v>
      </c>
      <c r="F2047" s="7"/>
    </row>
    <row r="2048">
      <c r="A2048" s="9">
        <v>44765.25</v>
      </c>
      <c r="B2048" s="10">
        <v>270.31</v>
      </c>
      <c r="C2048" s="10">
        <v>240.78535</v>
      </c>
      <c r="D2048" s="10">
        <v>0.122618132706163</v>
      </c>
      <c r="E2048" s="7">
        <f t="shared" si="1"/>
        <v>0.06824223907</v>
      </c>
      <c r="F2048" s="7"/>
    </row>
    <row r="2049">
      <c r="A2049" s="9">
        <v>44765.291666666664</v>
      </c>
      <c r="B2049" s="10">
        <v>267.17</v>
      </c>
      <c r="C2049" s="10">
        <v>243.37653</v>
      </c>
      <c r="D2049" s="10">
        <v>0.0977640284377462</v>
      </c>
      <c r="E2049" s="7">
        <f t="shared" si="1"/>
        <v>0.07101858556</v>
      </c>
      <c r="F2049" s="7"/>
    </row>
    <row r="2050">
      <c r="A2050" s="9">
        <v>44765.333333333336</v>
      </c>
      <c r="B2050" s="10">
        <v>263.88</v>
      </c>
      <c r="C2050" s="10">
        <v>246.7809</v>
      </c>
      <c r="D2050" s="10">
        <v>0.069288587568973</v>
      </c>
      <c r="E2050" s="7">
        <f t="shared" si="1"/>
        <v>0.07304017283</v>
      </c>
      <c r="F2050" s="7"/>
    </row>
    <row r="2051">
      <c r="A2051" s="9">
        <v>44765.375</v>
      </c>
      <c r="B2051" s="10">
        <v>262.4</v>
      </c>
      <c r="C2051" s="10">
        <v>250.51155</v>
      </c>
      <c r="D2051" s="10">
        <v>0.0474566941125069</v>
      </c>
      <c r="E2051" s="7">
        <f t="shared" si="1"/>
        <v>0.07429385484</v>
      </c>
      <c r="F2051" s="7"/>
    </row>
    <row r="2052">
      <c r="A2052" s="9">
        <v>44765.416666666664</v>
      </c>
      <c r="B2052" s="10">
        <v>262.74</v>
      </c>
      <c r="C2052" s="10">
        <v>254.39137</v>
      </c>
      <c r="D2052" s="10">
        <v>0.032818055109338</v>
      </c>
      <c r="E2052" s="7">
        <f t="shared" si="1"/>
        <v>0.07521121542</v>
      </c>
      <c r="F2052" s="7"/>
    </row>
    <row r="2053">
      <c r="A2053" s="9">
        <v>44765.458333333336</v>
      </c>
      <c r="B2053" s="10">
        <v>262.56</v>
      </c>
      <c r="C2053" s="10">
        <v>258.13094</v>
      </c>
      <c r="D2053" s="10">
        <v>0.0171581911102946</v>
      </c>
      <c r="E2053" s="7">
        <f t="shared" si="1"/>
        <v>0.0754960572</v>
      </c>
      <c r="F2053" s="7"/>
    </row>
    <row r="2054">
      <c r="A2054" s="9">
        <v>44765.5</v>
      </c>
      <c r="B2054" s="10">
        <v>264.49</v>
      </c>
      <c r="C2054" s="10">
        <v>259.62266</v>
      </c>
      <c r="D2054" s="10">
        <v>0.0187477472112796</v>
      </c>
      <c r="E2054" s="7">
        <f t="shared" si="1"/>
        <v>0.07536982476</v>
      </c>
      <c r="F2054" s="7"/>
    </row>
    <row r="2055">
      <c r="A2055" s="9">
        <v>44765.541666666664</v>
      </c>
      <c r="B2055" s="10">
        <v>267.99</v>
      </c>
      <c r="C2055" s="10">
        <v>260.88969</v>
      </c>
      <c r="D2055" s="10">
        <v>0.0272157554405466</v>
      </c>
      <c r="E2055" s="7">
        <f t="shared" si="1"/>
        <v>0.07533467069</v>
      </c>
      <c r="F2055" s="7"/>
    </row>
    <row r="2056">
      <c r="A2056" s="9">
        <v>44765.583333333336</v>
      </c>
      <c r="B2056" s="10">
        <v>271.66</v>
      </c>
      <c r="C2056" s="10">
        <v>261.25803</v>
      </c>
      <c r="D2056" s="10">
        <v>0.0398149293248517</v>
      </c>
      <c r="E2056" s="7">
        <f t="shared" si="1"/>
        <v>0.07575500577</v>
      </c>
      <c r="F2056" s="7"/>
    </row>
    <row r="2057">
      <c r="A2057" s="9">
        <v>44765.625</v>
      </c>
      <c r="B2057" s="10">
        <v>273.59</v>
      </c>
      <c r="C2057" s="10">
        <v>260.477</v>
      </c>
      <c r="D2057" s="10">
        <v>0.0503422567059663</v>
      </c>
      <c r="E2057" s="7">
        <f t="shared" si="1"/>
        <v>0.07644346723</v>
      </c>
      <c r="F2057" s="7"/>
    </row>
    <row r="2058">
      <c r="A2058" s="9">
        <v>44765.666666666664</v>
      </c>
      <c r="B2058" s="10">
        <v>276.38</v>
      </c>
      <c r="C2058" s="10">
        <v>258.62485</v>
      </c>
      <c r="D2058" s="10">
        <v>0.0686521422825378</v>
      </c>
      <c r="E2058" s="7">
        <f t="shared" si="1"/>
        <v>0.07684001345</v>
      </c>
      <c r="F2058" s="7"/>
    </row>
    <row r="2059">
      <c r="A2059" s="9">
        <v>44765.708333333336</v>
      </c>
      <c r="B2059" s="10">
        <v>278.96</v>
      </c>
      <c r="C2059" s="10">
        <v>257.41433</v>
      </c>
      <c r="D2059" s="10">
        <v>0.0837003518801768</v>
      </c>
      <c r="E2059" s="7">
        <f t="shared" si="1"/>
        <v>0.07745531123</v>
      </c>
      <c r="F2059" s="7"/>
    </row>
    <row r="2060">
      <c r="A2060" s="9">
        <v>44765.75</v>
      </c>
      <c r="B2060" s="10">
        <v>281.58</v>
      </c>
      <c r="C2060" s="10">
        <v>256.65281</v>
      </c>
      <c r="D2060" s="10">
        <v>0.0971241655215074</v>
      </c>
      <c r="E2060" s="7">
        <f t="shared" si="1"/>
        <v>0.07792616403</v>
      </c>
      <c r="F2060" s="7"/>
    </row>
    <row r="2061">
      <c r="A2061" s="9">
        <v>44765.791666666664</v>
      </c>
      <c r="B2061" s="10">
        <v>282.82</v>
      </c>
      <c r="C2061" s="10">
        <v>257.33178</v>
      </c>
      <c r="D2061" s="10">
        <v>0.0990480849275593</v>
      </c>
      <c r="E2061" s="7">
        <f t="shared" si="1"/>
        <v>0.07919262889</v>
      </c>
      <c r="F2061" s="7"/>
    </row>
    <row r="2062">
      <c r="A2062" s="9">
        <v>44765.833333333336</v>
      </c>
      <c r="B2062" s="10">
        <v>273.37</v>
      </c>
      <c r="C2062" s="10">
        <v>257.89524</v>
      </c>
      <c r="D2062" s="10">
        <v>0.0600040543594368</v>
      </c>
      <c r="E2062" s="7">
        <f t="shared" si="1"/>
        <v>0.07976903671</v>
      </c>
      <c r="F2062" s="7"/>
    </row>
    <row r="2063">
      <c r="A2063" s="9">
        <v>44765.875</v>
      </c>
      <c r="B2063" s="10">
        <v>271.04</v>
      </c>
      <c r="C2063" s="10">
        <v>257.92449</v>
      </c>
      <c r="D2063" s="10">
        <v>0.0508501926280828</v>
      </c>
      <c r="E2063" s="7">
        <f t="shared" si="1"/>
        <v>0.08060393487</v>
      </c>
      <c r="F2063" s="7"/>
    </row>
    <row r="2064">
      <c r="A2064" s="9">
        <v>44765.916666666664</v>
      </c>
      <c r="B2064" s="10">
        <v>270.61</v>
      </c>
      <c r="C2064" s="10">
        <v>257.91092</v>
      </c>
      <c r="D2064" s="10">
        <v>0.0492382408623878</v>
      </c>
      <c r="E2064" s="7">
        <f t="shared" si="1"/>
        <v>0.08129287468</v>
      </c>
      <c r="F2064" s="7"/>
    </row>
    <row r="2065">
      <c r="A2065" s="9">
        <v>44765.958333333336</v>
      </c>
      <c r="B2065" s="10">
        <v>277.24</v>
      </c>
      <c r="C2065" s="10">
        <v>257.448</v>
      </c>
      <c r="D2065" s="10">
        <v>0.0768776607314876</v>
      </c>
      <c r="E2065" s="7">
        <f t="shared" si="1"/>
        <v>0.08250334552</v>
      </c>
      <c r="F2065" s="7"/>
    </row>
    <row r="2066">
      <c r="A2066" s="9">
        <v>44766.0</v>
      </c>
      <c r="B2066" s="10">
        <v>282.5</v>
      </c>
      <c r="C2066" s="10">
        <v>249.05996</v>
      </c>
      <c r="D2066" s="10">
        <v>0.134265017949894</v>
      </c>
      <c r="E2066" s="7">
        <f t="shared" si="1"/>
        <v>0.08412145674</v>
      </c>
      <c r="F2066" s="7"/>
    </row>
    <row r="2067">
      <c r="A2067" s="9">
        <v>44766.041666666664</v>
      </c>
      <c r="B2067" s="10">
        <v>282.03</v>
      </c>
      <c r="C2067" s="10">
        <v>245.56639</v>
      </c>
      <c r="D2067" s="10">
        <v>0.148487787762812</v>
      </c>
      <c r="E2067" s="7">
        <f t="shared" si="1"/>
        <v>0.08497766251</v>
      </c>
      <c r="F2067" s="7"/>
    </row>
    <row r="2068">
      <c r="A2068" s="9">
        <v>44766.083333333336</v>
      </c>
      <c r="B2068" s="10">
        <v>277.48</v>
      </c>
      <c r="C2068" s="10">
        <v>241.25614</v>
      </c>
      <c r="D2068" s="10">
        <v>0.150146893670768</v>
      </c>
      <c r="E2068" s="7">
        <f t="shared" si="1"/>
        <v>0.08457298428</v>
      </c>
      <c r="F2068" s="7"/>
    </row>
    <row r="2069">
      <c r="A2069" s="9">
        <v>44766.125</v>
      </c>
      <c r="B2069" s="10">
        <v>282.01</v>
      </c>
      <c r="C2069" s="10">
        <v>235.38014</v>
      </c>
      <c r="D2069" s="10">
        <v>0.198104478993002</v>
      </c>
      <c r="E2069" s="7">
        <f t="shared" si="1"/>
        <v>0.08552322959</v>
      </c>
      <c r="F2069" s="7"/>
    </row>
    <row r="2070">
      <c r="A2070" s="9">
        <v>44766.166666666664</v>
      </c>
      <c r="B2070" s="10">
        <v>281.56</v>
      </c>
      <c r="C2070" s="10">
        <v>231.45976</v>
      </c>
      <c r="D2070" s="10">
        <v>0.216453348089534</v>
      </c>
      <c r="E2070" s="7">
        <f t="shared" si="1"/>
        <v>0.08741236044</v>
      </c>
      <c r="F2070" s="7"/>
    </row>
    <row r="2071">
      <c r="A2071" s="9">
        <v>44766.208333333336</v>
      </c>
      <c r="B2071" s="10">
        <v>272.96</v>
      </c>
      <c r="C2071" s="10">
        <v>231.14761</v>
      </c>
      <c r="D2071" s="10">
        <v>0.180890427549737</v>
      </c>
      <c r="E2071" s="7">
        <f t="shared" si="1"/>
        <v>0.08904446771</v>
      </c>
      <c r="F2071" s="7"/>
    </row>
    <row r="2072">
      <c r="A2072" s="9">
        <v>44766.25</v>
      </c>
      <c r="B2072" s="10">
        <v>267.34</v>
      </c>
      <c r="C2072" s="10">
        <v>232.43926</v>
      </c>
      <c r="D2072" s="10">
        <v>0.150149935944555</v>
      </c>
      <c r="E2072" s="7">
        <f t="shared" si="1"/>
        <v>0.09019162617</v>
      </c>
      <c r="F2072" s="7"/>
    </row>
    <row r="2073">
      <c r="A2073" s="9">
        <v>44766.291666666664</v>
      </c>
      <c r="B2073" s="10">
        <v>260.75</v>
      </c>
      <c r="C2073" s="10">
        <v>235.24156</v>
      </c>
      <c r="D2073" s="10">
        <v>0.108435091146309</v>
      </c>
      <c r="E2073" s="7">
        <f t="shared" si="1"/>
        <v>0.09063625379</v>
      </c>
      <c r="F2073" s="7"/>
    </row>
    <row r="2074">
      <c r="A2074" s="9">
        <v>44766.333333333336</v>
      </c>
      <c r="B2074" s="10">
        <v>260.05</v>
      </c>
      <c r="C2074" s="10">
        <v>238.44141</v>
      </c>
      <c r="D2074" s="10">
        <v>0.0906243173113261</v>
      </c>
      <c r="E2074" s="7">
        <f t="shared" si="1"/>
        <v>0.09152524253</v>
      </c>
      <c r="F2074" s="7"/>
    </row>
    <row r="2075">
      <c r="A2075" s="9">
        <v>44766.375</v>
      </c>
      <c r="B2075" s="10">
        <v>257.81</v>
      </c>
      <c r="C2075" s="10">
        <v>241.86542</v>
      </c>
      <c r="D2075" s="10">
        <v>0.0659233552278783</v>
      </c>
      <c r="E2075" s="7">
        <f t="shared" si="1"/>
        <v>0.09229468674</v>
      </c>
      <c r="F2075" s="7"/>
    </row>
    <row r="2076">
      <c r="A2076" s="9">
        <v>44766.416666666664</v>
      </c>
      <c r="B2076" s="10">
        <v>260.15</v>
      </c>
      <c r="C2076" s="10">
        <v>244.88945</v>
      </c>
      <c r="D2076" s="10">
        <v>0.0623160777240504</v>
      </c>
      <c r="E2076" s="7">
        <f t="shared" si="1"/>
        <v>0.09352377101</v>
      </c>
      <c r="F2076" s="7"/>
    </row>
    <row r="2077">
      <c r="A2077" s="9">
        <v>44766.458333333336</v>
      </c>
      <c r="B2077" s="10">
        <v>260.64</v>
      </c>
      <c r="C2077" s="10">
        <v>247.81687</v>
      </c>
      <c r="D2077" s="10">
        <v>0.051744378822959</v>
      </c>
      <c r="E2077" s="7">
        <f t="shared" si="1"/>
        <v>0.09496486217</v>
      </c>
      <c r="F2077" s="7"/>
    </row>
    <row r="2078">
      <c r="A2078" s="9">
        <v>44766.5</v>
      </c>
      <c r="B2078" s="10">
        <v>265.84</v>
      </c>
      <c r="C2078" s="10">
        <v>248.94547</v>
      </c>
      <c r="D2078" s="10">
        <v>0.067864380098983</v>
      </c>
      <c r="E2078" s="7">
        <f t="shared" si="1"/>
        <v>0.09701138854</v>
      </c>
      <c r="F2078" s="7"/>
    </row>
    <row r="2079">
      <c r="A2079" s="9">
        <v>44766.541666666664</v>
      </c>
      <c r="B2079" s="10">
        <v>270.55</v>
      </c>
      <c r="C2079" s="10">
        <v>250.00431</v>
      </c>
      <c r="D2079" s="10">
        <v>0.0821813431936433</v>
      </c>
      <c r="E2079" s="7">
        <f t="shared" si="1"/>
        <v>0.09930162136</v>
      </c>
      <c r="F2079" s="7"/>
    </row>
    <row r="2080">
      <c r="A2080" s="9">
        <v>44766.583333333336</v>
      </c>
      <c r="B2080" s="10">
        <v>274.27</v>
      </c>
      <c r="C2080" s="10">
        <v>250.36325</v>
      </c>
      <c r="D2080" s="10">
        <v>0.0954882555646645</v>
      </c>
      <c r="E2080" s="7">
        <f t="shared" si="1"/>
        <v>0.1016213433</v>
      </c>
      <c r="F2080" s="7"/>
    </row>
    <row r="2081">
      <c r="A2081" s="9">
        <v>44766.625</v>
      </c>
      <c r="B2081" s="10">
        <v>277.58</v>
      </c>
      <c r="C2081" s="10">
        <v>249.89393</v>
      </c>
      <c r="D2081" s="10">
        <v>0.110791286527047</v>
      </c>
      <c r="E2081" s="7">
        <f t="shared" si="1"/>
        <v>0.1041400529</v>
      </c>
      <c r="F2081" s="7"/>
    </row>
    <row r="2082">
      <c r="A2082" s="9">
        <v>44766.666666666664</v>
      </c>
      <c r="B2082" s="10">
        <v>280.9</v>
      </c>
      <c r="C2082" s="10">
        <v>248.78763</v>
      </c>
      <c r="D2082" s="10">
        <v>0.12907542871002</v>
      </c>
      <c r="E2082" s="7">
        <f t="shared" si="1"/>
        <v>0.1066576898</v>
      </c>
      <c r="F2082" s="7"/>
    </row>
    <row r="2083">
      <c r="A2083" s="9">
        <v>44766.708333333336</v>
      </c>
      <c r="B2083" s="10">
        <v>282.43</v>
      </c>
      <c r="C2083" s="10">
        <v>248.13772</v>
      </c>
      <c r="D2083" s="10">
        <v>0.138198577789785</v>
      </c>
      <c r="E2083" s="7">
        <f t="shared" si="1"/>
        <v>0.1089284492</v>
      </c>
      <c r="F2083" s="7"/>
    </row>
    <row r="2084">
      <c r="A2084" s="9">
        <v>44766.75</v>
      </c>
      <c r="B2084" s="10">
        <v>283.07</v>
      </c>
      <c r="C2084" s="10">
        <v>247.57682</v>
      </c>
      <c r="D2084" s="10">
        <v>0.14336229054077</v>
      </c>
      <c r="E2084" s="7">
        <f t="shared" si="1"/>
        <v>0.1108550378</v>
      </c>
      <c r="F2084" s="7"/>
    </row>
    <row r="2085">
      <c r="A2085" s="9">
        <v>44766.791666666664</v>
      </c>
      <c r="B2085" s="10">
        <v>276.15</v>
      </c>
      <c r="C2085" s="10">
        <v>248.19753</v>
      </c>
      <c r="D2085" s="10">
        <v>0.112621870169296</v>
      </c>
      <c r="E2085" s="7">
        <f t="shared" si="1"/>
        <v>0.1114206121</v>
      </c>
      <c r="F2085" s="7"/>
    </row>
    <row r="2086">
      <c r="A2086" s="9">
        <v>44766.833333333336</v>
      </c>
      <c r="B2086" s="10">
        <v>275.16</v>
      </c>
      <c r="C2086" s="10">
        <v>248.80182</v>
      </c>
      <c r="D2086" s="10">
        <v>0.105940462975713</v>
      </c>
      <c r="E2086" s="7">
        <f t="shared" si="1"/>
        <v>0.1133346292</v>
      </c>
      <c r="F2086" s="7"/>
    </row>
    <row r="2087">
      <c r="A2087" s="9">
        <v>44766.875</v>
      </c>
      <c r="B2087" s="10">
        <v>268.74</v>
      </c>
      <c r="C2087" s="10">
        <v>248.97271</v>
      </c>
      <c r="D2087" s="10">
        <v>0.079395408436531</v>
      </c>
      <c r="E2087" s="7">
        <f t="shared" si="1"/>
        <v>0.1145240132</v>
      </c>
      <c r="F2087" s="7"/>
    </row>
    <row r="2088">
      <c r="A2088" s="9">
        <v>44766.916666666664</v>
      </c>
      <c r="B2088" s="10">
        <v>267.48</v>
      </c>
      <c r="C2088" s="10">
        <v>248.88396</v>
      </c>
      <c r="D2088" s="10">
        <v>0.0747177118204002</v>
      </c>
      <c r="E2088" s="7">
        <f t="shared" si="1"/>
        <v>0.1155856578</v>
      </c>
      <c r="F2088" s="7"/>
    </row>
    <row r="2089">
      <c r="A2089" s="9">
        <v>44766.958333333336</v>
      </c>
      <c r="B2089" s="10">
        <v>270.16</v>
      </c>
      <c r="C2089" s="10">
        <v>248.37519</v>
      </c>
      <c r="D2089" s="10">
        <v>0.0877092836848963</v>
      </c>
      <c r="E2089" s="7">
        <f t="shared" si="1"/>
        <v>0.1160369754</v>
      </c>
      <c r="F2089" s="7"/>
    </row>
    <row r="2090">
      <c r="A2090" s="9">
        <v>44767.0</v>
      </c>
      <c r="B2090" s="10">
        <v>279.77</v>
      </c>
      <c r="C2090" s="10">
        <v>244.66573</v>
      </c>
      <c r="D2090" s="10">
        <v>0.143478492063436</v>
      </c>
      <c r="E2090" s="7">
        <f t="shared" si="1"/>
        <v>0.1164208702</v>
      </c>
      <c r="F2090" s="7"/>
    </row>
    <row r="2091">
      <c r="A2091" s="9">
        <v>44767.041666666664</v>
      </c>
      <c r="B2091" s="10">
        <v>279.31</v>
      </c>
      <c r="C2091" s="10">
        <v>239.28352</v>
      </c>
      <c r="D2091" s="10">
        <v>0.167276375740376</v>
      </c>
      <c r="E2091" s="7">
        <f t="shared" si="1"/>
        <v>0.117203728</v>
      </c>
      <c r="F2091" s="7"/>
    </row>
    <row r="2092">
      <c r="A2092" s="9">
        <v>44767.083333333336</v>
      </c>
      <c r="B2092" s="10">
        <v>281.62</v>
      </c>
      <c r="C2092" s="10">
        <v>232.63685</v>
      </c>
      <c r="D2092" s="10">
        <v>0.210556281173855</v>
      </c>
      <c r="E2092" s="7">
        <f t="shared" si="1"/>
        <v>0.1197207858</v>
      </c>
      <c r="F2092" s="7"/>
    </row>
    <row r="2093">
      <c r="A2093" s="9">
        <v>44767.125</v>
      </c>
      <c r="B2093" s="10">
        <v>281.68</v>
      </c>
      <c r="C2093" s="10">
        <v>224.76249</v>
      </c>
      <c r="D2093" s="10">
        <v>0.253234024947846</v>
      </c>
      <c r="E2093" s="7">
        <f t="shared" si="1"/>
        <v>0.1220178502</v>
      </c>
      <c r="F2093" s="7"/>
    </row>
    <row r="2094">
      <c r="A2094" s="9">
        <v>44767.166666666664</v>
      </c>
      <c r="B2094" s="10">
        <v>278.07</v>
      </c>
      <c r="C2094" s="10">
        <v>218.81502</v>
      </c>
      <c r="D2094" s="10">
        <v>0.270799417699936</v>
      </c>
      <c r="E2094" s="7">
        <f t="shared" si="1"/>
        <v>0.1242822698</v>
      </c>
      <c r="F2094" s="7"/>
    </row>
    <row r="2095">
      <c r="A2095" s="9">
        <v>44767.208333333336</v>
      </c>
      <c r="B2095" s="10">
        <v>273.55</v>
      </c>
      <c r="C2095" s="10">
        <v>216.90495</v>
      </c>
      <c r="D2095" s="10">
        <v>0.261151485938887</v>
      </c>
      <c r="E2095" s="7">
        <f t="shared" si="1"/>
        <v>0.1276264806</v>
      </c>
      <c r="F2095" s="7"/>
    </row>
    <row r="2096">
      <c r="A2096" s="9">
        <v>44767.25</v>
      </c>
      <c r="B2096" s="10">
        <v>272.09</v>
      </c>
      <c r="C2096" s="10">
        <v>217.48328</v>
      </c>
      <c r="D2096" s="10">
        <v>0.251084681084449</v>
      </c>
      <c r="E2096" s="7">
        <f t="shared" si="1"/>
        <v>0.1318320949</v>
      </c>
      <c r="F2096" s="7"/>
    </row>
    <row r="2097">
      <c r="A2097" s="9">
        <v>44767.291666666664</v>
      </c>
      <c r="B2097" s="10">
        <v>269.05</v>
      </c>
      <c r="C2097" s="10">
        <v>220.39773</v>
      </c>
      <c r="D2097" s="10">
        <v>0.220747600258859</v>
      </c>
      <c r="E2097" s="7">
        <f t="shared" si="1"/>
        <v>0.1365117828</v>
      </c>
      <c r="F2097" s="7"/>
    </row>
    <row r="2098">
      <c r="A2098" s="9">
        <v>44767.333333333336</v>
      </c>
      <c r="B2098" s="10">
        <v>266.34</v>
      </c>
      <c r="C2098" s="10">
        <v>224.11793</v>
      </c>
      <c r="D2098" s="10">
        <v>0.188392200481237</v>
      </c>
      <c r="E2098" s="7">
        <f t="shared" si="1"/>
        <v>0.1405854446</v>
      </c>
      <c r="F2098" s="7"/>
    </row>
    <row r="2099">
      <c r="A2099" s="9">
        <v>44767.375</v>
      </c>
      <c r="B2099" s="10">
        <v>265.08</v>
      </c>
      <c r="C2099" s="10">
        <v>228.64929</v>
      </c>
      <c r="D2099" s="10">
        <v>0.159330081453565</v>
      </c>
      <c r="E2099" s="7">
        <f t="shared" si="1"/>
        <v>0.1444773915</v>
      </c>
      <c r="F2099" s="7"/>
    </row>
    <row r="2100">
      <c r="A2100" s="9">
        <v>44767.416666666664</v>
      </c>
      <c r="B2100" s="10">
        <v>269.32</v>
      </c>
      <c r="C2100" s="10">
        <v>232.62296</v>
      </c>
      <c r="D2100" s="10">
        <v>0.157753301737713</v>
      </c>
      <c r="E2100" s="7">
        <f t="shared" si="1"/>
        <v>0.1484539425</v>
      </c>
      <c r="F2100" s="7"/>
    </row>
    <row r="2101">
      <c r="A2101" s="9">
        <v>44767.458333333336</v>
      </c>
      <c r="B2101" s="10">
        <v>273.63</v>
      </c>
      <c r="C2101" s="10">
        <v>236.37411</v>
      </c>
      <c r="D2101" s="10">
        <v>0.157614088954158</v>
      </c>
      <c r="E2101" s="7">
        <f t="shared" si="1"/>
        <v>0.1528651805</v>
      </c>
      <c r="F2101" s="7"/>
    </row>
    <row r="2102">
      <c r="A2102" s="9">
        <v>44767.5</v>
      </c>
      <c r="B2102" s="10">
        <v>277.91</v>
      </c>
      <c r="C2102" s="10">
        <v>237.9027</v>
      </c>
      <c r="D2102" s="10">
        <v>0.1681666496429</v>
      </c>
      <c r="E2102" s="7">
        <f t="shared" si="1"/>
        <v>0.1570444417</v>
      </c>
      <c r="F2102" s="7"/>
    </row>
    <row r="2103">
      <c r="A2103" s="9">
        <v>44767.541666666664</v>
      </c>
      <c r="B2103" s="10">
        <v>282.12</v>
      </c>
      <c r="C2103" s="10">
        <v>238.90426</v>
      </c>
      <c r="D2103" s="10">
        <v>0.180891458360767</v>
      </c>
      <c r="E2103" s="7">
        <f t="shared" si="1"/>
        <v>0.1611573632</v>
      </c>
      <c r="F2103" s="7"/>
    </row>
    <row r="2104">
      <c r="A2104" s="9">
        <v>44767.583333333336</v>
      </c>
      <c r="B2104" s="10">
        <v>283.47</v>
      </c>
      <c r="C2104" s="10">
        <v>239.45674</v>
      </c>
      <c r="D2104" s="10">
        <v>0.183804640454054</v>
      </c>
      <c r="E2104" s="7">
        <f t="shared" si="1"/>
        <v>0.1648372125</v>
      </c>
      <c r="F2104" s="7"/>
    </row>
    <row r="2105">
      <c r="A2105" s="9">
        <v>44767.625</v>
      </c>
      <c r="B2105" s="10">
        <v>283.7</v>
      </c>
      <c r="C2105" s="10">
        <v>239.59683</v>
      </c>
      <c r="D2105" s="10">
        <v>0.184072427001642</v>
      </c>
      <c r="E2105" s="7">
        <f t="shared" si="1"/>
        <v>0.1678905934</v>
      </c>
      <c r="F2105" s="7"/>
    </row>
    <row r="2106">
      <c r="A2106" s="9">
        <v>44767.666666666664</v>
      </c>
      <c r="B2106" s="10">
        <v>284.68</v>
      </c>
      <c r="C2106" s="10">
        <v>239.35417</v>
      </c>
      <c r="D2106" s="10">
        <v>0.189367204256353</v>
      </c>
      <c r="E2106" s="7">
        <f t="shared" si="1"/>
        <v>0.1704027507</v>
      </c>
      <c r="F2106" s="7"/>
    </row>
    <row r="2107">
      <c r="A2107" s="9">
        <v>44767.708333333336</v>
      </c>
      <c r="B2107" s="10">
        <v>285.88</v>
      </c>
      <c r="C2107" s="10">
        <v>239.60054</v>
      </c>
      <c r="D2107" s="10">
        <v>0.193152569689534</v>
      </c>
      <c r="E2107" s="7">
        <f t="shared" si="1"/>
        <v>0.1726925004</v>
      </c>
      <c r="F2107" s="7"/>
    </row>
    <row r="2108">
      <c r="A2108" s="9">
        <v>44767.75</v>
      </c>
      <c r="B2108" s="10">
        <v>283.59</v>
      </c>
      <c r="C2108" s="10">
        <v>239.81235</v>
      </c>
      <c r="D2108" s="10">
        <v>0.18254960597317</v>
      </c>
      <c r="E2108" s="7">
        <f t="shared" si="1"/>
        <v>0.1743253052</v>
      </c>
      <c r="F2108" s="7"/>
    </row>
    <row r="2109">
      <c r="A2109" s="9">
        <v>44767.791666666664</v>
      </c>
      <c r="B2109" s="10">
        <v>270.95</v>
      </c>
      <c r="C2109" s="10">
        <v>240.93601</v>
      </c>
      <c r="D2109" s="10">
        <v>0.124572453905914</v>
      </c>
      <c r="E2109" s="7">
        <f t="shared" si="1"/>
        <v>0.1748232462</v>
      </c>
      <c r="F2109" s="7"/>
    </row>
    <row r="2110">
      <c r="A2110" s="9">
        <v>44767.833333333336</v>
      </c>
      <c r="B2110" s="10">
        <v>264.73</v>
      </c>
      <c r="C2110" s="10">
        <v>242.22222</v>
      </c>
      <c r="D2110" s="10">
        <v>0.0929220283754315</v>
      </c>
      <c r="E2110" s="7">
        <f t="shared" si="1"/>
        <v>0.1742808114</v>
      </c>
      <c r="F2110" s="7"/>
    </row>
    <row r="2111">
      <c r="A2111" s="9">
        <v>44767.875</v>
      </c>
      <c r="B2111" s="10">
        <v>269.71</v>
      </c>
      <c r="C2111" s="10">
        <v>243.38976</v>
      </c>
      <c r="D2111" s="10">
        <v>0.10814029316599</v>
      </c>
      <c r="E2111" s="7">
        <f t="shared" si="1"/>
        <v>0.1754785149</v>
      </c>
      <c r="F2111" s="7"/>
    </row>
    <row r="2112">
      <c r="A2112" s="9">
        <v>44767.916666666664</v>
      </c>
      <c r="B2112" s="10">
        <v>271.06</v>
      </c>
      <c r="C2112" s="10">
        <v>244.01565</v>
      </c>
      <c r="D2112" s="10">
        <v>0.11083039141137</v>
      </c>
      <c r="E2112" s="7">
        <f t="shared" si="1"/>
        <v>0.1769832099</v>
      </c>
      <c r="F2112" s="7"/>
    </row>
    <row r="2113">
      <c r="A2113" s="9">
        <v>44767.958333333336</v>
      </c>
      <c r="B2113" s="10">
        <v>278.84</v>
      </c>
      <c r="C2113" s="10">
        <v>243.31675</v>
      </c>
      <c r="D2113" s="10">
        <v>0.145995908625279</v>
      </c>
      <c r="E2113" s="7">
        <f t="shared" si="1"/>
        <v>0.1794118193</v>
      </c>
      <c r="F2113" s="7"/>
    </row>
    <row r="2114">
      <c r="A2114" s="9">
        <v>44765.0</v>
      </c>
      <c r="B2114" s="10">
        <v>284.16</v>
      </c>
      <c r="C2114" s="10">
        <v>268.36349</v>
      </c>
      <c r="D2114" s="10">
        <v>0.0588623661139598</v>
      </c>
      <c r="E2114" s="7">
        <f t="shared" si="1"/>
        <v>0.1758861474</v>
      </c>
      <c r="F2114" s="7"/>
    </row>
    <row r="2115">
      <c r="A2115" s="9">
        <v>44765.041666666664</v>
      </c>
      <c r="B2115" s="10">
        <v>288.33</v>
      </c>
      <c r="C2115" s="10">
        <v>265.67112</v>
      </c>
      <c r="D2115" s="10">
        <v>0.0852892102084713</v>
      </c>
      <c r="E2115" s="7">
        <f t="shared" si="1"/>
        <v>0.1724700155</v>
      </c>
      <c r="F2115" s="7"/>
    </row>
    <row r="2116">
      <c r="A2116" s="9">
        <v>44765.083333333336</v>
      </c>
      <c r="B2116" s="10">
        <v>291.24</v>
      </c>
      <c r="C2116" s="10">
        <v>262.31928</v>
      </c>
      <c r="D2116" s="10">
        <v>0.110250073879434</v>
      </c>
      <c r="E2116" s="7">
        <f t="shared" si="1"/>
        <v>0.1682905902</v>
      </c>
      <c r="F2116" s="7"/>
    </row>
    <row r="2117">
      <c r="A2117" s="9">
        <v>44765.125</v>
      </c>
      <c r="B2117" s="10">
        <v>287.49</v>
      </c>
      <c r="C2117" s="10">
        <v>256.46057</v>
      </c>
      <c r="D2117" s="10">
        <v>0.120991035775986</v>
      </c>
      <c r="E2117" s="7">
        <f t="shared" si="1"/>
        <v>0.1627804656</v>
      </c>
      <c r="F2117" s="7"/>
    </row>
    <row r="2118">
      <c r="A2118" s="9">
        <v>44765.166666666664</v>
      </c>
      <c r="B2118" s="10">
        <v>281.53</v>
      </c>
      <c r="C2118" s="10">
        <v>252.59431</v>
      </c>
      <c r="D2118" s="10">
        <v>0.11455400559102</v>
      </c>
      <c r="E2118" s="7">
        <f t="shared" si="1"/>
        <v>0.1562702401</v>
      </c>
      <c r="F2118" s="7"/>
    </row>
    <row r="2119">
      <c r="A2119" s="9">
        <v>44765.208333333336</v>
      </c>
      <c r="B2119" s="10">
        <v>273.92</v>
      </c>
      <c r="C2119" s="10">
        <v>251.92441</v>
      </c>
      <c r="D2119" s="10">
        <v>0.0873102769199698</v>
      </c>
      <c r="E2119" s="7">
        <f t="shared" si="1"/>
        <v>0.1490268564</v>
      </c>
      <c r="F2119" s="7"/>
    </row>
    <row r="2120">
      <c r="A2120" s="9">
        <v>44765.25</v>
      </c>
      <c r="B2120" s="10">
        <v>270.31</v>
      </c>
      <c r="C2120" s="10">
        <v>252.07594</v>
      </c>
      <c r="D2120" s="10">
        <v>0.0723355826819489</v>
      </c>
      <c r="E2120" s="7">
        <f t="shared" si="1"/>
        <v>0.1415789773</v>
      </c>
      <c r="F2120" s="7"/>
    </row>
    <row r="2121">
      <c r="A2121" s="9">
        <v>44765.291666666664</v>
      </c>
      <c r="B2121" s="10">
        <v>267.17</v>
      </c>
      <c r="C2121" s="10">
        <v>253.63037</v>
      </c>
      <c r="D2121" s="10">
        <v>0.0533833152551881</v>
      </c>
      <c r="E2121" s="7">
        <f t="shared" si="1"/>
        <v>0.1346054654</v>
      </c>
      <c r="F2121" s="7"/>
    </row>
    <row r="2122">
      <c r="A2122" s="9">
        <v>44765.333333333336</v>
      </c>
      <c r="B2122" s="10">
        <v>263.88</v>
      </c>
      <c r="C2122" s="10">
        <v>256.36784</v>
      </c>
      <c r="D2122" s="10">
        <v>0.0293022712989273</v>
      </c>
      <c r="E2122" s="7">
        <f t="shared" si="1"/>
        <v>0.1279767184</v>
      </c>
      <c r="F2122" s="7"/>
    </row>
    <row r="2123">
      <c r="A2123" s="9">
        <v>44765.375</v>
      </c>
      <c r="B2123" s="10">
        <v>262.4</v>
      </c>
      <c r="C2123" s="10">
        <v>259.61137</v>
      </c>
      <c r="D2123" s="10">
        <v>0.0107415557338646</v>
      </c>
      <c r="E2123" s="7">
        <f t="shared" si="1"/>
        <v>0.1217855298</v>
      </c>
      <c r="F2123" s="7"/>
    </row>
    <row r="2124">
      <c r="A2124" s="9">
        <v>44765.416666666664</v>
      </c>
      <c r="B2124" s="10">
        <v>262.74</v>
      </c>
      <c r="C2124" s="10">
        <v>263.43708</v>
      </c>
      <c r="D2124" s="10">
        <v>0.00264609674537833</v>
      </c>
      <c r="E2124" s="7">
        <f t="shared" si="1"/>
        <v>0.1153227296</v>
      </c>
      <c r="F2124" s="7"/>
    </row>
    <row r="2125">
      <c r="A2125" s="9">
        <v>44765.458333333336</v>
      </c>
      <c r="B2125" s="10">
        <v>262.56</v>
      </c>
      <c r="C2125" s="10">
        <v>267.05969</v>
      </c>
      <c r="D2125" s="10">
        <v>0.0168490048048808</v>
      </c>
      <c r="E2125" s="7">
        <f t="shared" si="1"/>
        <v>0.1094575177</v>
      </c>
      <c r="F2125" s="7"/>
    </row>
    <row r="2126">
      <c r="A2126" s="9">
        <v>44765.5</v>
      </c>
      <c r="B2126" s="10">
        <v>264.49</v>
      </c>
      <c r="C2126" s="10">
        <v>268.12519</v>
      </c>
      <c r="D2126" s="10">
        <v>0.0135578085744199</v>
      </c>
      <c r="E2126" s="7">
        <f t="shared" si="1"/>
        <v>0.1030154827</v>
      </c>
      <c r="F2126" s="7"/>
    </row>
    <row r="2127">
      <c r="A2127" s="9">
        <v>44765.541666666664</v>
      </c>
      <c r="B2127" s="10">
        <v>267.99</v>
      </c>
      <c r="C2127" s="10">
        <v>269.03095</v>
      </c>
      <c r="D2127" s="10">
        <v>0.00386925742186915</v>
      </c>
      <c r="E2127" s="7">
        <f t="shared" si="1"/>
        <v>0.09563955766</v>
      </c>
      <c r="F2127" s="7"/>
    </row>
    <row r="2128">
      <c r="A2128" s="9">
        <v>44765.583333333336</v>
      </c>
      <c r="B2128" s="10">
        <v>271.66</v>
      </c>
      <c r="C2128" s="10">
        <v>269.03241</v>
      </c>
      <c r="D2128" s="10">
        <v>0.00976681582713398</v>
      </c>
      <c r="E2128" s="7">
        <f t="shared" si="1"/>
        <v>0.08838798163</v>
      </c>
      <c r="F2128" s="7"/>
    </row>
    <row r="2129">
      <c r="A2129" s="9">
        <v>44765.625</v>
      </c>
      <c r="B2129" s="10">
        <v>273.59</v>
      </c>
      <c r="C2129" s="10">
        <v>267.91212</v>
      </c>
      <c r="D2129" s="10">
        <v>0.0211930688316749</v>
      </c>
      <c r="E2129" s="7">
        <f t="shared" si="1"/>
        <v>0.08160134171</v>
      </c>
      <c r="F2129" s="7"/>
    </row>
    <row r="2130">
      <c r="A2130" s="9">
        <v>44765.666666666664</v>
      </c>
      <c r="B2130" s="10">
        <v>276.38</v>
      </c>
      <c r="C2130" s="10">
        <v>265.51656</v>
      </c>
      <c r="D2130" s="10">
        <v>0.0409143595412654</v>
      </c>
      <c r="E2130" s="7">
        <f t="shared" si="1"/>
        <v>0.07541580651</v>
      </c>
      <c r="F2130" s="7"/>
    </row>
    <row r="2131">
      <c r="A2131" s="9">
        <v>44765.708333333336</v>
      </c>
      <c r="B2131" s="10">
        <v>278.96</v>
      </c>
      <c r="C2131" s="10">
        <v>264.00953</v>
      </c>
      <c r="D2131" s="10">
        <v>0.0566285239779033</v>
      </c>
      <c r="E2131" s="7">
        <f t="shared" si="1"/>
        <v>0.06972730461</v>
      </c>
      <c r="F2131" s="7"/>
    </row>
    <row r="2132">
      <c r="A2132" s="9">
        <v>44765.75</v>
      </c>
      <c r="B2132" s="10">
        <v>281.58</v>
      </c>
      <c r="C2132" s="10">
        <v>263.26137</v>
      </c>
      <c r="D2132" s="10">
        <v>0.0695834333764957</v>
      </c>
      <c r="E2132" s="7">
        <f t="shared" si="1"/>
        <v>0.06502038075</v>
      </c>
      <c r="F2132" s="7"/>
    </row>
    <row r="2133">
      <c r="A2133" s="9">
        <v>44765.791666666664</v>
      </c>
      <c r="B2133" s="10">
        <v>282.82</v>
      </c>
      <c r="C2133" s="10">
        <v>264.15981</v>
      </c>
      <c r="D2133" s="10">
        <v>0.0706397767321228</v>
      </c>
      <c r="E2133" s="7">
        <f t="shared" si="1"/>
        <v>0.06277318587</v>
      </c>
      <c r="F2133" s="7"/>
    </row>
    <row r="2134">
      <c r="A2134" s="9">
        <v>44765.833333333336</v>
      </c>
      <c r="B2134" s="10">
        <v>273.37</v>
      </c>
      <c r="C2134" s="10">
        <v>264.72291</v>
      </c>
      <c r="D2134" s="10">
        <v>0.0326646832342542</v>
      </c>
      <c r="E2134" s="7">
        <f t="shared" si="1"/>
        <v>0.06026246316</v>
      </c>
      <c r="F2134" s="7"/>
    </row>
    <row r="2135">
      <c r="A2135" s="9">
        <v>44765.875</v>
      </c>
      <c r="B2135" s="10">
        <v>271.04</v>
      </c>
      <c r="C2135" s="10">
        <v>264.369</v>
      </c>
      <c r="D2135" s="10">
        <v>0.0252336696057404</v>
      </c>
      <c r="E2135" s="7">
        <f t="shared" si="1"/>
        <v>0.05680802051</v>
      </c>
      <c r="F2135" s="7"/>
    </row>
    <row r="2136">
      <c r="A2136" s="9">
        <v>44765.916666666664</v>
      </c>
      <c r="B2136" s="10">
        <v>270.61</v>
      </c>
      <c r="C2136" s="10">
        <v>264.18907</v>
      </c>
      <c r="D2136" s="10">
        <v>0.0243042984329366</v>
      </c>
      <c r="E2136" s="7">
        <f t="shared" si="1"/>
        <v>0.05320276663</v>
      </c>
      <c r="F2136" s="7"/>
    </row>
    <row r="2137">
      <c r="A2137" s="9">
        <v>44765.958333333336</v>
      </c>
      <c r="B2137" s="10">
        <v>277.24</v>
      </c>
      <c r="C2137" s="10">
        <v>264.00479</v>
      </c>
      <c r="D2137" s="10">
        <v>0.050132461611776</v>
      </c>
      <c r="E2137" s="7">
        <f t="shared" si="1"/>
        <v>0.04920845634</v>
      </c>
      <c r="F2137" s="7"/>
    </row>
    <row r="2138">
      <c r="A2138" s="9">
        <v>44766.0</v>
      </c>
      <c r="B2138" s="10">
        <v>282.5</v>
      </c>
      <c r="C2138" s="10">
        <v>253.54177</v>
      </c>
      <c r="D2138" s="10">
        <v>0.114214829375057</v>
      </c>
      <c r="E2138" s="7">
        <f t="shared" si="1"/>
        <v>0.05151480898</v>
      </c>
      <c r="F2138" s="7"/>
    </row>
    <row r="2139">
      <c r="A2139" s="9">
        <v>44766.041666666664</v>
      </c>
      <c r="B2139" s="10">
        <v>282.03</v>
      </c>
      <c r="C2139" s="10">
        <v>250.67552</v>
      </c>
      <c r="D2139" s="10">
        <v>0.125079943984957</v>
      </c>
      <c r="E2139" s="7">
        <f t="shared" si="1"/>
        <v>0.05317275622</v>
      </c>
      <c r="F2139" s="7"/>
    </row>
    <row r="2140">
      <c r="A2140" s="9">
        <v>44766.083333333336</v>
      </c>
      <c r="B2140" s="10">
        <v>277.48</v>
      </c>
      <c r="C2140" s="10">
        <v>247.15255</v>
      </c>
      <c r="D2140" s="10">
        <v>0.12270741289135</v>
      </c>
      <c r="E2140" s="7">
        <f t="shared" si="1"/>
        <v>0.05369181201</v>
      </c>
      <c r="F2140" s="7"/>
    </row>
    <row r="2141">
      <c r="A2141" s="9">
        <v>44766.125</v>
      </c>
      <c r="B2141" s="10">
        <v>282.01</v>
      </c>
      <c r="C2141" s="10">
        <v>241.90578</v>
      </c>
      <c r="D2141" s="10">
        <v>0.165784463686646</v>
      </c>
      <c r="E2141" s="7">
        <f t="shared" si="1"/>
        <v>0.05555820484</v>
      </c>
      <c r="F2141" s="7"/>
    </row>
    <row r="2142">
      <c r="A2142" s="9">
        <v>44766.166666666664</v>
      </c>
      <c r="B2142" s="10">
        <v>281.56</v>
      </c>
      <c r="C2142" s="10">
        <v>238.59226</v>
      </c>
      <c r="D2142" s="10">
        <v>0.180088574541353</v>
      </c>
      <c r="E2142" s="7">
        <f t="shared" si="1"/>
        <v>0.05828881188</v>
      </c>
      <c r="F2142" s="7"/>
    </row>
    <row r="2143">
      <c r="A2143" s="9">
        <v>44766.208333333336</v>
      </c>
      <c r="B2143" s="10">
        <v>272.96</v>
      </c>
      <c r="C2143" s="10">
        <v>238.67478</v>
      </c>
      <c r="D2143" s="10">
        <v>0.143648273185796</v>
      </c>
      <c r="E2143" s="7">
        <f t="shared" si="1"/>
        <v>0.06063622839</v>
      </c>
      <c r="F2143" s="7"/>
    </row>
    <row r="2144">
      <c r="A2144" s="9">
        <v>44766.25</v>
      </c>
      <c r="B2144" s="10">
        <v>267.34</v>
      </c>
      <c r="C2144" s="10">
        <v>239.89047</v>
      </c>
      <c r="D2144" s="10">
        <v>0.114425262495838</v>
      </c>
      <c r="E2144" s="7">
        <f t="shared" si="1"/>
        <v>0.06238996505</v>
      </c>
      <c r="F2144" s="7"/>
    </row>
    <row r="2145">
      <c r="A2145" s="9">
        <v>44766.291666666664</v>
      </c>
      <c r="B2145" s="10">
        <v>260.75</v>
      </c>
      <c r="C2145" s="10">
        <v>242.41575</v>
      </c>
      <c r="D2145" s="10">
        <v>0.0756314307135571</v>
      </c>
      <c r="E2145" s="7">
        <f t="shared" si="1"/>
        <v>0.06331696986</v>
      </c>
      <c r="F2145" s="7"/>
    </row>
    <row r="2146">
      <c r="A2146" s="9">
        <v>44766.333333333336</v>
      </c>
      <c r="B2146" s="10">
        <v>260.05</v>
      </c>
      <c r="C2146" s="10">
        <v>245.39446</v>
      </c>
      <c r="D2146" s="10">
        <v>0.0597223751506044</v>
      </c>
      <c r="E2146" s="7">
        <f t="shared" si="1"/>
        <v>0.06458447419</v>
      </c>
      <c r="F2146" s="7"/>
    </row>
    <row r="2147">
      <c r="A2147" s="9">
        <v>44766.375</v>
      </c>
      <c r="B2147" s="10">
        <v>257.81</v>
      </c>
      <c r="C2147" s="10">
        <v>248.47925</v>
      </c>
      <c r="D2147" s="10">
        <v>0.0375514253202228</v>
      </c>
      <c r="E2147" s="7">
        <f t="shared" si="1"/>
        <v>0.06570155209</v>
      </c>
      <c r="F2147" s="7"/>
    </row>
    <row r="2148">
      <c r="A2148" s="9">
        <v>44766.416666666664</v>
      </c>
      <c r="B2148" s="10">
        <v>260.15</v>
      </c>
      <c r="C2148" s="10">
        <v>251.43139</v>
      </c>
      <c r="D2148" s="10">
        <v>0.0346759010479955</v>
      </c>
      <c r="E2148" s="7">
        <f t="shared" si="1"/>
        <v>0.06703612727</v>
      </c>
      <c r="F2148" s="7"/>
    </row>
    <row r="2149">
      <c r="A2149" s="9">
        <v>44766.458333333336</v>
      </c>
      <c r="B2149" s="10">
        <v>260.64</v>
      </c>
      <c r="C2149" s="10">
        <v>254.23255</v>
      </c>
      <c r="D2149" s="10">
        <v>0.0252031063685589</v>
      </c>
      <c r="E2149" s="7">
        <f t="shared" si="1"/>
        <v>0.06738421483</v>
      </c>
      <c r="F2149" s="7"/>
    </row>
    <row r="2150">
      <c r="A2150" s="9">
        <v>44766.5</v>
      </c>
      <c r="B2150" s="10">
        <v>265.84</v>
      </c>
      <c r="C2150" s="10">
        <v>255.17351</v>
      </c>
      <c r="D2150" s="10">
        <v>0.0418009298849241</v>
      </c>
      <c r="E2150" s="7">
        <f t="shared" si="1"/>
        <v>0.06856101155</v>
      </c>
      <c r="F2150" s="7"/>
    </row>
    <row r="2151">
      <c r="A2151" s="9">
        <v>44766.541666666664</v>
      </c>
      <c r="B2151" s="10">
        <v>270.55</v>
      </c>
      <c r="C2151" s="10">
        <v>256.09977</v>
      </c>
      <c r="D2151" s="10">
        <v>0.0564242209198393</v>
      </c>
      <c r="E2151" s="7">
        <f t="shared" si="1"/>
        <v>0.0707508017</v>
      </c>
      <c r="F2151" s="7"/>
    </row>
    <row r="2152">
      <c r="A2152" s="9">
        <v>44766.583333333336</v>
      </c>
      <c r="B2152" s="10">
        <v>274.27</v>
      </c>
      <c r="C2152" s="10">
        <v>256.09626</v>
      </c>
      <c r="D2152" s="10">
        <v>0.0709644881186473</v>
      </c>
      <c r="E2152" s="7">
        <f t="shared" si="1"/>
        <v>0.07330070471</v>
      </c>
      <c r="F2152" s="7"/>
    </row>
    <row r="2153">
      <c r="A2153" s="9">
        <v>44766.625</v>
      </c>
      <c r="B2153" s="10">
        <v>277.58</v>
      </c>
      <c r="C2153" s="10">
        <v>255.2535</v>
      </c>
      <c r="D2153" s="10">
        <v>0.0874679485295989</v>
      </c>
      <c r="E2153" s="7">
        <f t="shared" si="1"/>
        <v>0.07606215803</v>
      </c>
      <c r="F2153" s="7"/>
    </row>
    <row r="2154">
      <c r="A2154" s="9">
        <v>44766.666666666664</v>
      </c>
      <c r="B2154" s="10">
        <v>280.9</v>
      </c>
      <c r="C2154" s="10">
        <v>253.69697</v>
      </c>
      <c r="D2154" s="10">
        <v>0.107226467860455</v>
      </c>
      <c r="E2154" s="7">
        <f t="shared" si="1"/>
        <v>0.07882516254</v>
      </c>
      <c r="F2154" s="7"/>
    </row>
    <row r="2155">
      <c r="A2155" s="9">
        <v>44766.708333333336</v>
      </c>
      <c r="B2155" s="10">
        <v>282.43</v>
      </c>
      <c r="C2155" s="10">
        <v>252.71772</v>
      </c>
      <c r="D2155" s="10">
        <v>0.11757101955494</v>
      </c>
      <c r="E2155" s="7">
        <f t="shared" si="1"/>
        <v>0.08136443319</v>
      </c>
      <c r="F2155" s="7"/>
    </row>
    <row r="2156">
      <c r="A2156" s="9">
        <v>44766.75</v>
      </c>
      <c r="B2156" s="10">
        <v>283.07</v>
      </c>
      <c r="C2156" s="10">
        <v>252.05347</v>
      </c>
      <c r="D2156" s="10">
        <v>0.123055358055574</v>
      </c>
      <c r="E2156" s="7">
        <f t="shared" si="1"/>
        <v>0.08359243005</v>
      </c>
      <c r="F2156" s="7"/>
    </row>
    <row r="2157">
      <c r="A2157" s="9">
        <v>44766.791666666664</v>
      </c>
      <c r="B2157" s="10">
        <v>276.15</v>
      </c>
      <c r="C2157" s="10">
        <v>252.61759</v>
      </c>
      <c r="D2157" s="10">
        <v>0.0931542811409133</v>
      </c>
      <c r="E2157" s="7">
        <f t="shared" si="1"/>
        <v>0.0845305344</v>
      </c>
      <c r="F2157" s="7"/>
    </row>
    <row r="2158">
      <c r="A2158" s="9">
        <v>44766.833333333336</v>
      </c>
      <c r="B2158" s="10">
        <v>275.16</v>
      </c>
      <c r="C2158" s="10">
        <v>252.89551</v>
      </c>
      <c r="D2158" s="10">
        <v>0.0880382969235002</v>
      </c>
      <c r="E2158" s="7">
        <f t="shared" si="1"/>
        <v>0.08683776831</v>
      </c>
      <c r="F2158" s="7"/>
    </row>
    <row r="2159">
      <c r="A2159" s="9">
        <v>44766.875</v>
      </c>
      <c r="B2159" s="10">
        <v>268.74</v>
      </c>
      <c r="C2159" s="10">
        <v>252.53642</v>
      </c>
      <c r="D2159" s="10">
        <v>0.0641633392918138</v>
      </c>
      <c r="E2159" s="7">
        <f t="shared" si="1"/>
        <v>0.08845983788</v>
      </c>
      <c r="F2159" s="7"/>
    </row>
    <row r="2160">
      <c r="A2160" s="9">
        <v>44766.916666666664</v>
      </c>
      <c r="B2160" s="10">
        <v>267.48</v>
      </c>
      <c r="C2160" s="10">
        <v>252.02802</v>
      </c>
      <c r="D2160" s="10">
        <v>0.0613105638015964</v>
      </c>
      <c r="E2160" s="7">
        <f t="shared" si="1"/>
        <v>0.0900017656</v>
      </c>
      <c r="F2160" s="7"/>
    </row>
    <row r="2161">
      <c r="A2161" s="9">
        <v>44766.958333333336</v>
      </c>
      <c r="B2161" s="10">
        <v>270.16</v>
      </c>
      <c r="C2161" s="10">
        <v>251.5943</v>
      </c>
      <c r="D2161" s="10">
        <v>0.0737922123036969</v>
      </c>
      <c r="E2161" s="7">
        <f t="shared" si="1"/>
        <v>0.09098758855</v>
      </c>
      <c r="F2161" s="7"/>
    </row>
    <row r="2162">
      <c r="A2162" s="9">
        <v>44767.0</v>
      </c>
      <c r="B2162" s="10">
        <v>279.77</v>
      </c>
      <c r="C2162" s="10">
        <v>246.54433</v>
      </c>
      <c r="D2162" s="10">
        <v>0.134765500386887</v>
      </c>
      <c r="E2162" s="7">
        <f t="shared" si="1"/>
        <v>0.09184386651</v>
      </c>
      <c r="F2162" s="7"/>
    </row>
    <row r="2163">
      <c r="A2163" s="9">
        <v>44767.041666666664</v>
      </c>
      <c r="B2163" s="10">
        <v>279.31</v>
      </c>
      <c r="C2163" s="10">
        <v>241.5778</v>
      </c>
      <c r="D2163" s="10">
        <v>0.156190676461164</v>
      </c>
      <c r="E2163" s="7">
        <f t="shared" si="1"/>
        <v>0.09314014703</v>
      </c>
      <c r="F2163" s="7"/>
    </row>
    <row r="2164">
      <c r="A2164" s="9">
        <v>44767.083333333336</v>
      </c>
      <c r="B2164" s="10">
        <v>281.62</v>
      </c>
      <c r="C2164" s="10">
        <v>235.37453</v>
      </c>
      <c r="D2164" s="10">
        <v>0.19647610130119</v>
      </c>
      <c r="E2164" s="7">
        <f t="shared" si="1"/>
        <v>0.09621384238</v>
      </c>
      <c r="F2164" s="7"/>
    </row>
    <row r="2165">
      <c r="A2165" s="9">
        <v>44767.125</v>
      </c>
      <c r="B2165" s="10">
        <v>281.68</v>
      </c>
      <c r="C2165" s="10">
        <v>227.84109</v>
      </c>
      <c r="D2165" s="10">
        <v>0.236300265241884</v>
      </c>
      <c r="E2165" s="7">
        <f t="shared" si="1"/>
        <v>0.09915200078</v>
      </c>
      <c r="F2165" s="7"/>
    </row>
    <row r="2166">
      <c r="A2166" s="9">
        <v>44767.166666666664</v>
      </c>
      <c r="B2166" s="10">
        <v>278.07</v>
      </c>
      <c r="C2166" s="10">
        <v>222.23043</v>
      </c>
      <c r="D2166" s="10">
        <v>0.251268784387448</v>
      </c>
      <c r="E2166" s="7">
        <f t="shared" si="1"/>
        <v>0.1021178429</v>
      </c>
      <c r="F2166" s="7"/>
    </row>
    <row r="2167">
      <c r="A2167" s="9">
        <v>44767.208333333336</v>
      </c>
      <c r="B2167" s="10">
        <v>273.55</v>
      </c>
      <c r="C2167" s="10">
        <v>220.58392</v>
      </c>
      <c r="D2167" s="10">
        <v>0.240117593340439</v>
      </c>
      <c r="E2167" s="7">
        <f t="shared" si="1"/>
        <v>0.1061373979</v>
      </c>
      <c r="F2167" s="7"/>
    </row>
    <row r="2168">
      <c r="A2168" s="9">
        <v>44767.25</v>
      </c>
      <c r="B2168" s="10">
        <v>272.09</v>
      </c>
      <c r="C2168" s="10">
        <v>221.14007</v>
      </c>
      <c r="D2168" s="10">
        <v>0.230396644081735</v>
      </c>
      <c r="E2168" s="7">
        <f t="shared" si="1"/>
        <v>0.1109695388</v>
      </c>
      <c r="F2168" s="7"/>
    </row>
    <row r="2169">
      <c r="A2169" s="9">
        <v>44767.291666666664</v>
      </c>
      <c r="B2169" s="10">
        <v>269.05</v>
      </c>
      <c r="C2169" s="10">
        <v>223.86762</v>
      </c>
      <c r="D2169" s="10">
        <v>0.201826329328019</v>
      </c>
      <c r="E2169" s="7">
        <f t="shared" si="1"/>
        <v>0.1162276595</v>
      </c>
      <c r="F2169" s="7"/>
    </row>
    <row r="2170">
      <c r="A2170" s="9">
        <v>44767.333333333336</v>
      </c>
      <c r="B2170" s="10">
        <v>266.34</v>
      </c>
      <c r="C2170" s="10">
        <v>227.42758</v>
      </c>
      <c r="D2170" s="10">
        <v>0.171098069987817</v>
      </c>
      <c r="E2170" s="7">
        <f t="shared" si="1"/>
        <v>0.1208683135</v>
      </c>
      <c r="F2170" s="7"/>
    </row>
    <row r="2171">
      <c r="A2171" s="9">
        <v>44767.375</v>
      </c>
      <c r="B2171" s="10">
        <v>265.08</v>
      </c>
      <c r="C2171" s="10">
        <v>231.78251</v>
      </c>
      <c r="D2171" s="10">
        <v>0.143658337292145</v>
      </c>
      <c r="E2171" s="7">
        <f t="shared" si="1"/>
        <v>0.1252894348</v>
      </c>
      <c r="F2171" s="7"/>
    </row>
    <row r="2172">
      <c r="A2172" s="9">
        <v>44767.416666666664</v>
      </c>
      <c r="B2172" s="10">
        <v>269.32</v>
      </c>
      <c r="C2172" s="10">
        <v>235.68439</v>
      </c>
      <c r="D2172" s="10">
        <v>0.142714627812219</v>
      </c>
      <c r="E2172" s="7">
        <f t="shared" si="1"/>
        <v>0.1297910484</v>
      </c>
      <c r="F2172" s="7"/>
    </row>
    <row r="2173">
      <c r="A2173" s="9">
        <v>44767.458333333336</v>
      </c>
      <c r="B2173" s="10">
        <v>273.63</v>
      </c>
      <c r="C2173" s="10">
        <v>239.5111</v>
      </c>
      <c r="D2173" s="10">
        <v>0.142452270479322</v>
      </c>
      <c r="E2173" s="7">
        <f t="shared" si="1"/>
        <v>0.1346764303</v>
      </c>
      <c r="F2173" s="7"/>
    </row>
    <row r="2174">
      <c r="A2174" s="9">
        <v>44767.5</v>
      </c>
      <c r="B2174" s="10">
        <v>277.91</v>
      </c>
      <c r="C2174" s="10">
        <v>241.28598</v>
      </c>
      <c r="D2174" s="10">
        <v>0.151786771862998</v>
      </c>
      <c r="E2174" s="7">
        <f t="shared" si="1"/>
        <v>0.1392591737</v>
      </c>
      <c r="F2174" s="7"/>
    </row>
    <row r="2175">
      <c r="A2175" s="9">
        <v>44767.541666666664</v>
      </c>
      <c r="B2175" s="10">
        <v>282.12</v>
      </c>
      <c r="C2175" s="10">
        <v>242.55013</v>
      </c>
      <c r="D2175" s="10">
        <v>0.163140996873512</v>
      </c>
      <c r="E2175" s="7">
        <f t="shared" si="1"/>
        <v>0.143705706</v>
      </c>
      <c r="F2175" s="7"/>
    </row>
    <row r="2176">
      <c r="A2176" s="9">
        <v>44767.583333333336</v>
      </c>
      <c r="B2176" s="10">
        <v>283.47</v>
      </c>
      <c r="C2176" s="10">
        <v>243.21604</v>
      </c>
      <c r="D2176" s="10">
        <v>0.165507011790834</v>
      </c>
      <c r="E2176" s="7">
        <f t="shared" si="1"/>
        <v>0.1476449778</v>
      </c>
      <c r="F2176" s="7"/>
    </row>
    <row r="2177">
      <c r="A2177" s="9">
        <v>44767.625</v>
      </c>
      <c r="B2177" s="10">
        <v>283.7</v>
      </c>
      <c r="C2177" s="10">
        <v>243.26993</v>
      </c>
      <c r="D2177" s="10">
        <v>0.166194276456609</v>
      </c>
      <c r="E2177" s="7">
        <f t="shared" si="1"/>
        <v>0.1509252415</v>
      </c>
      <c r="F2177" s="7"/>
    </row>
    <row r="2178">
      <c r="A2178" s="9">
        <v>44767.666666666664</v>
      </c>
      <c r="B2178" s="10">
        <v>284.68</v>
      </c>
      <c r="C2178" s="10">
        <v>242.81904</v>
      </c>
      <c r="D2178" s="10">
        <v>0.172395706695817</v>
      </c>
      <c r="E2178" s="7">
        <f t="shared" si="1"/>
        <v>0.1536406265</v>
      </c>
      <c r="F2178" s="7"/>
    </row>
    <row r="2179">
      <c r="A2179" s="9">
        <v>44767.708333333336</v>
      </c>
      <c r="B2179" s="10">
        <v>285.88</v>
      </c>
      <c r="C2179" s="10">
        <v>242.78143</v>
      </c>
      <c r="D2179" s="10">
        <v>0.177520043439895</v>
      </c>
      <c r="E2179" s="7">
        <f t="shared" si="1"/>
        <v>0.1561385024</v>
      </c>
      <c r="F2179" s="7"/>
    </row>
    <row r="2180">
      <c r="A2180" s="9">
        <v>44767.75</v>
      </c>
      <c r="B2180" s="10">
        <v>283.59</v>
      </c>
      <c r="C2180" s="10">
        <v>242.80048</v>
      </c>
      <c r="D2180" s="10">
        <v>0.167996043500408</v>
      </c>
      <c r="E2180" s="7">
        <f t="shared" si="1"/>
        <v>0.158011031</v>
      </c>
      <c r="F2180" s="7"/>
    </row>
    <row r="2181">
      <c r="A2181" s="9">
        <v>44767.791666666664</v>
      </c>
      <c r="B2181" s="10">
        <v>270.95</v>
      </c>
      <c r="C2181" s="10">
        <v>243.83636</v>
      </c>
      <c r="D2181" s="10">
        <v>0.111196049678563</v>
      </c>
      <c r="E2181" s="7">
        <f t="shared" si="1"/>
        <v>0.1587627714</v>
      </c>
      <c r="F2181" s="7"/>
    </row>
    <row r="2182">
      <c r="A2182" s="9">
        <v>44767.833333333336</v>
      </c>
      <c r="B2182" s="10">
        <v>264.73</v>
      </c>
      <c r="C2182" s="10">
        <v>244.97974</v>
      </c>
      <c r="D2182" s="10">
        <v>0.0806199729006163</v>
      </c>
      <c r="E2182" s="7">
        <f t="shared" si="1"/>
        <v>0.1584536745</v>
      </c>
      <c r="F2182" s="7"/>
    </row>
    <row r="2183">
      <c r="A2183" s="9">
        <v>44767.875</v>
      </c>
      <c r="B2183" s="10">
        <v>269.71</v>
      </c>
      <c r="C2183" s="10">
        <v>245.92974</v>
      </c>
      <c r="D2183" s="10">
        <v>0.0966953407099115</v>
      </c>
      <c r="E2183" s="7">
        <f t="shared" si="1"/>
        <v>0.1598091746</v>
      </c>
      <c r="F2183" s="7"/>
    </row>
    <row r="2184">
      <c r="A2184" s="9">
        <v>44767.916666666664</v>
      </c>
      <c r="B2184" s="10">
        <v>271.06</v>
      </c>
      <c r="C2184" s="10">
        <v>246.39306</v>
      </c>
      <c r="D2184" s="10">
        <v>0.100112154132912</v>
      </c>
      <c r="E2184" s="7">
        <f t="shared" si="1"/>
        <v>0.1614259075</v>
      </c>
      <c r="F2184" s="7"/>
    </row>
    <row r="2185">
      <c r="A2185" s="9">
        <v>44767.958333333336</v>
      </c>
      <c r="B2185" s="10">
        <v>278.84</v>
      </c>
      <c r="C2185" s="10">
        <v>245.758</v>
      </c>
      <c r="D2185" s="10">
        <v>0.134612098080225</v>
      </c>
      <c r="E2185" s="7">
        <f t="shared" si="1"/>
        <v>0.1639600694</v>
      </c>
      <c r="F2185" s="7"/>
    </row>
    <row r="2186">
      <c r="A2186" s="9">
        <v>44768.0</v>
      </c>
      <c r="B2186" s="10">
        <v>284.04</v>
      </c>
      <c r="C2186" s="10">
        <v>246.54572</v>
      </c>
      <c r="D2186" s="10">
        <v>0.152078405579297</v>
      </c>
      <c r="E2186" s="7">
        <f t="shared" si="1"/>
        <v>0.1646814405</v>
      </c>
      <c r="F2186" s="7"/>
    </row>
    <row r="2187">
      <c r="A2187" s="9">
        <v>44768.041666666664</v>
      </c>
      <c r="B2187" s="10">
        <v>284.12</v>
      </c>
      <c r="C2187" s="10">
        <v>240.53283</v>
      </c>
      <c r="D2187" s="10">
        <v>0.181210897489544</v>
      </c>
      <c r="E2187" s="7">
        <f t="shared" si="1"/>
        <v>0.1657239497</v>
      </c>
      <c r="F2187" s="7"/>
    </row>
    <row r="2188">
      <c r="A2188" s="9">
        <v>44768.083333333336</v>
      </c>
      <c r="B2188" s="10">
        <v>283.26</v>
      </c>
      <c r="C2188" s="10">
        <v>233.56457</v>
      </c>
      <c r="D2188" s="10">
        <v>0.212769556615543</v>
      </c>
      <c r="E2188" s="7">
        <f t="shared" si="1"/>
        <v>0.1664028437</v>
      </c>
      <c r="F2188" s="7"/>
    </row>
    <row r="2189">
      <c r="A2189" s="9">
        <v>44768.125</v>
      </c>
      <c r="B2189" s="10">
        <v>276.91</v>
      </c>
      <c r="C2189" s="10">
        <v>225.70739</v>
      </c>
      <c r="D2189" s="10">
        <v>0.226853936860463</v>
      </c>
      <c r="E2189" s="7">
        <f t="shared" si="1"/>
        <v>0.1660092466</v>
      </c>
      <c r="F2189" s="7"/>
    </row>
    <row r="2190">
      <c r="A2190" s="9">
        <v>44768.166666666664</v>
      </c>
      <c r="B2190" s="10">
        <v>266.92</v>
      </c>
      <c r="C2190" s="10">
        <v>220.35047</v>
      </c>
      <c r="D2190" s="10">
        <v>0.211343002808208</v>
      </c>
      <c r="E2190" s="7">
        <f t="shared" si="1"/>
        <v>0.1643456724</v>
      </c>
      <c r="F2190" s="7"/>
    </row>
    <row r="2191">
      <c r="A2191" s="9">
        <v>44768.208333333336</v>
      </c>
      <c r="B2191" s="10">
        <v>255.6</v>
      </c>
      <c r="C2191" s="10">
        <v>219.5859</v>
      </c>
      <c r="D2191" s="10">
        <v>0.164009164522858</v>
      </c>
      <c r="E2191" s="7">
        <f t="shared" si="1"/>
        <v>0.1611744879</v>
      </c>
      <c r="F2191" s="7"/>
    </row>
    <row r="2192">
      <c r="A2192" s="9">
        <v>44768.25</v>
      </c>
      <c r="B2192" s="10">
        <v>250.85</v>
      </c>
      <c r="C2192" s="10">
        <v>221.01968</v>
      </c>
      <c r="D2192" s="10">
        <v>0.134966804765982</v>
      </c>
      <c r="E2192" s="7">
        <f t="shared" si="1"/>
        <v>0.1571982446</v>
      </c>
      <c r="F2192" s="7"/>
    </row>
    <row r="2193">
      <c r="A2193" s="9">
        <v>44768.291666666664</v>
      </c>
      <c r="B2193" s="10">
        <v>248.38</v>
      </c>
      <c r="C2193" s="10">
        <v>224.8292</v>
      </c>
      <c r="D2193" s="10">
        <v>0.104749738912917</v>
      </c>
      <c r="E2193" s="7">
        <f t="shared" si="1"/>
        <v>0.1531533866</v>
      </c>
      <c r="F2193" s="7"/>
    </row>
    <row r="2194">
      <c r="A2194" s="9">
        <v>44768.333333333336</v>
      </c>
      <c r="B2194" s="10">
        <v>245.83</v>
      </c>
      <c r="C2194" s="10">
        <v>229.49484</v>
      </c>
      <c r="D2194" s="10">
        <v>0.0711787681152221</v>
      </c>
      <c r="E2194" s="7">
        <f t="shared" si="1"/>
        <v>0.1489900824</v>
      </c>
      <c r="F2194" s="7"/>
    </row>
    <row r="2195">
      <c r="A2195" s="9">
        <v>44768.375</v>
      </c>
      <c r="B2195" s="10">
        <v>244.17</v>
      </c>
      <c r="C2195" s="10">
        <v>234.64719</v>
      </c>
      <c r="D2195" s="10">
        <v>0.0405835245672449</v>
      </c>
      <c r="E2195" s="7">
        <f t="shared" si="1"/>
        <v>0.1446952985</v>
      </c>
      <c r="F2195" s="7"/>
    </row>
    <row r="2196">
      <c r="A2196" s="9">
        <v>44768.416666666664</v>
      </c>
      <c r="B2196" s="10">
        <v>245.47</v>
      </c>
      <c r="C2196" s="10">
        <v>238.91892</v>
      </c>
      <c r="D2196" s="10">
        <v>0.0274196786089606</v>
      </c>
      <c r="E2196" s="7">
        <f t="shared" si="1"/>
        <v>0.1398913423</v>
      </c>
      <c r="F2196" s="7"/>
    </row>
    <row r="2197">
      <c r="A2197" s="9">
        <v>44768.458333333336</v>
      </c>
      <c r="B2197" s="10">
        <v>251.28</v>
      </c>
      <c r="C2197" s="10">
        <v>242.84869</v>
      </c>
      <c r="D2197" s="10">
        <v>0.0347183672269345</v>
      </c>
      <c r="E2197" s="7">
        <f t="shared" si="1"/>
        <v>0.1354024297</v>
      </c>
      <c r="F2197" s="7"/>
    </row>
    <row r="2198">
      <c r="A2198" s="9">
        <v>44768.5</v>
      </c>
      <c r="B2198" s="10">
        <v>258.7</v>
      </c>
      <c r="C2198" s="10">
        <v>244.62789</v>
      </c>
      <c r="D2198" s="10">
        <v>0.0575245529035956</v>
      </c>
      <c r="E2198" s="7">
        <f t="shared" si="1"/>
        <v>0.1314748372</v>
      </c>
      <c r="F2198" s="7"/>
    </row>
    <row r="2199">
      <c r="A2199" s="9">
        <v>44768.541666666664</v>
      </c>
      <c r="B2199" s="10">
        <v>261.18</v>
      </c>
      <c r="C2199" s="10">
        <v>246.02677</v>
      </c>
      <c r="D2199" s="10">
        <v>0.0615917934458921</v>
      </c>
      <c r="E2199" s="7">
        <f t="shared" si="1"/>
        <v>0.1272436204</v>
      </c>
      <c r="F2199" s="7"/>
    </row>
    <row r="2200">
      <c r="A2200" s="9">
        <v>44768.583333333336</v>
      </c>
      <c r="B2200" s="10">
        <v>261.43</v>
      </c>
      <c r="C2200" s="10">
        <v>246.92359</v>
      </c>
      <c r="D2200" s="10">
        <v>0.0587485788619873</v>
      </c>
      <c r="E2200" s="7">
        <f t="shared" si="1"/>
        <v>0.1227953524</v>
      </c>
      <c r="F2200" s="7"/>
    </row>
    <row r="2201">
      <c r="A2201" s="9">
        <v>44768.625</v>
      </c>
      <c r="B2201" s="10">
        <v>265.83</v>
      </c>
      <c r="C2201" s="10">
        <v>247.08897</v>
      </c>
      <c r="D2201" s="10">
        <v>0.0758472950047102</v>
      </c>
      <c r="E2201" s="7">
        <f t="shared" si="1"/>
        <v>0.1190308948</v>
      </c>
      <c r="F2201" s="7"/>
    </row>
    <row r="2202">
      <c r="A2202" s="9">
        <v>44768.666666666664</v>
      </c>
      <c r="B2202" s="10">
        <v>270.92</v>
      </c>
      <c r="C2202" s="10">
        <v>246.64175</v>
      </c>
      <c r="D2202" s="10">
        <v>0.0984352811314386</v>
      </c>
      <c r="E2202" s="7">
        <f t="shared" si="1"/>
        <v>0.1159492104</v>
      </c>
      <c r="F2202" s="7"/>
    </row>
    <row r="2203">
      <c r="A2203" s="9">
        <v>44768.708333333336</v>
      </c>
      <c r="B2203" s="10">
        <v>275.41</v>
      </c>
      <c r="C2203" s="10">
        <v>246.40056</v>
      </c>
      <c r="D2203" s="10">
        <v>0.117732849308459</v>
      </c>
      <c r="E2203" s="7">
        <f t="shared" si="1"/>
        <v>0.1134580773</v>
      </c>
      <c r="F2203" s="7"/>
    </row>
    <row r="2204">
      <c r="A2204" s="9">
        <v>44768.75</v>
      </c>
      <c r="B2204" s="10">
        <v>278.52</v>
      </c>
      <c r="C2204" s="10">
        <v>246.43461</v>
      </c>
      <c r="D2204" s="10">
        <v>0.130198392182007</v>
      </c>
      <c r="E2204" s="7">
        <f t="shared" si="1"/>
        <v>0.1118831752</v>
      </c>
      <c r="F2204" s="7"/>
    </row>
    <row r="2205">
      <c r="A2205" s="9">
        <v>44768.791666666664</v>
      </c>
      <c r="B2205" s="10">
        <v>276.91</v>
      </c>
      <c r="C2205" s="10">
        <v>247.52621</v>
      </c>
      <c r="D2205" s="10">
        <v>0.118709812589139</v>
      </c>
      <c r="E2205" s="7">
        <f t="shared" si="1"/>
        <v>0.1121962486</v>
      </c>
      <c r="F2205" s="7"/>
    </row>
    <row r="2206">
      <c r="A2206" s="9">
        <v>44768.833333333336</v>
      </c>
      <c r="B2206" s="10">
        <v>271.37</v>
      </c>
      <c r="C2206" s="10">
        <v>248.81378</v>
      </c>
      <c r="D2206" s="10">
        <v>0.0906550272255821</v>
      </c>
      <c r="E2206" s="7">
        <f t="shared" si="1"/>
        <v>0.1126143759</v>
      </c>
      <c r="F2206" s="7"/>
    </row>
    <row r="2207">
      <c r="A2207" s="9">
        <v>44768.875</v>
      </c>
      <c r="B2207" s="10">
        <v>272.71</v>
      </c>
      <c r="C2207" s="10">
        <v>249.89819</v>
      </c>
      <c r="D2207" s="10">
        <v>0.0912844146650281</v>
      </c>
      <c r="E2207" s="7">
        <f t="shared" si="1"/>
        <v>0.1123889207</v>
      </c>
      <c r="F2207" s="7"/>
    </row>
    <row r="2208">
      <c r="A2208" s="9">
        <v>44768.916666666664</v>
      </c>
      <c r="B2208" s="10">
        <v>268.73</v>
      </c>
      <c r="C2208" s="10">
        <v>250.06223</v>
      </c>
      <c r="D2208" s="10">
        <v>0.0746524975003223</v>
      </c>
      <c r="E2208" s="7">
        <f t="shared" si="1"/>
        <v>0.1113281016</v>
      </c>
      <c r="F2208" s="7"/>
    </row>
    <row r="2209">
      <c r="A2209" s="9">
        <v>44768.958333333336</v>
      </c>
      <c r="B2209" s="10">
        <v>274.47</v>
      </c>
      <c r="C2209" s="10">
        <v>248.7712</v>
      </c>
      <c r="D2209" s="10">
        <v>0.103302954682857</v>
      </c>
      <c r="E2209" s="7">
        <f t="shared" si="1"/>
        <v>0.110023554</v>
      </c>
      <c r="F2209" s="7"/>
    </row>
    <row r="2210">
      <c r="A2210" s="9">
        <v>44766.0</v>
      </c>
      <c r="B2210" s="10">
        <v>282.5</v>
      </c>
      <c r="C2210" s="10">
        <v>263.15589</v>
      </c>
      <c r="D2210" s="10">
        <v>0.0735081779852998</v>
      </c>
      <c r="E2210" s="7">
        <f t="shared" si="1"/>
        <v>0.1067497945</v>
      </c>
      <c r="F2210" s="7"/>
    </row>
    <row r="2211">
      <c r="A2211" s="9">
        <v>44766.041666666664</v>
      </c>
      <c r="B2211" s="10">
        <v>282.03</v>
      </c>
      <c r="C2211" s="10">
        <v>261.94304</v>
      </c>
      <c r="D2211" s="10">
        <v>0.0766844578118967</v>
      </c>
      <c r="E2211" s="7">
        <f t="shared" si="1"/>
        <v>0.1023945262</v>
      </c>
      <c r="F2211" s="7"/>
    </row>
    <row r="2212">
      <c r="A2212" s="9">
        <v>44766.083333333336</v>
      </c>
      <c r="B2212" s="10">
        <v>277.48</v>
      </c>
      <c r="C2212" s="10">
        <v>260.37739</v>
      </c>
      <c r="D2212" s="10">
        <v>0.0656839290078144</v>
      </c>
      <c r="E2212" s="7">
        <f t="shared" si="1"/>
        <v>0.09626595836</v>
      </c>
      <c r="F2212" s="7"/>
    </row>
    <row r="2213">
      <c r="A2213" s="9">
        <v>44766.125</v>
      </c>
      <c r="B2213" s="10">
        <v>282.01</v>
      </c>
      <c r="C2213" s="10">
        <v>256.51021</v>
      </c>
      <c r="D2213" s="10">
        <v>0.0994104289260065</v>
      </c>
      <c r="E2213" s="7">
        <f t="shared" si="1"/>
        <v>0.0909558122</v>
      </c>
      <c r="F2213" s="7"/>
    </row>
    <row r="2214">
      <c r="A2214" s="9">
        <v>44766.166666666664</v>
      </c>
      <c r="B2214" s="10">
        <v>281.56</v>
      </c>
      <c r="C2214" s="10">
        <v>254.22094</v>
      </c>
      <c r="D2214" s="10">
        <v>0.107540551144213</v>
      </c>
      <c r="E2214" s="7">
        <f t="shared" si="1"/>
        <v>0.08663071005</v>
      </c>
      <c r="F2214" s="7"/>
    </row>
    <row r="2215">
      <c r="A2215" s="9">
        <v>44766.208333333336</v>
      </c>
      <c r="B2215" s="10">
        <v>272.96</v>
      </c>
      <c r="C2215" s="10">
        <v>254.5966</v>
      </c>
      <c r="D2215" s="10">
        <v>0.0721274361087303</v>
      </c>
      <c r="E2215" s="7">
        <f t="shared" si="1"/>
        <v>0.0828023047</v>
      </c>
      <c r="F2215" s="7"/>
    </row>
    <row r="2216">
      <c r="A2216" s="9">
        <v>44766.25</v>
      </c>
      <c r="B2216" s="10">
        <v>267.34</v>
      </c>
      <c r="C2216" s="10">
        <v>255.24955</v>
      </c>
      <c r="D2216" s="10">
        <v>0.0473671745944311</v>
      </c>
      <c r="E2216" s="7">
        <f t="shared" si="1"/>
        <v>0.0791523201</v>
      </c>
      <c r="F2216" s="7"/>
    </row>
    <row r="2217">
      <c r="A2217" s="9">
        <v>44766.291666666664</v>
      </c>
      <c r="B2217" s="10">
        <v>260.75</v>
      </c>
      <c r="C2217" s="10">
        <v>256.58933</v>
      </c>
      <c r="D2217" s="10">
        <v>0.0162152884533428</v>
      </c>
      <c r="E2217" s="7">
        <f t="shared" si="1"/>
        <v>0.07546338467</v>
      </c>
      <c r="F2217" s="7"/>
    </row>
    <row r="2218">
      <c r="A2218" s="9">
        <v>44766.333333333336</v>
      </c>
      <c r="B2218" s="10">
        <v>260.05</v>
      </c>
      <c r="C2218" s="10">
        <v>258.5476</v>
      </c>
      <c r="D2218" s="10">
        <v>0.00581092224410523</v>
      </c>
      <c r="E2218" s="7">
        <f t="shared" si="1"/>
        <v>0.07273972442</v>
      </c>
      <c r="F2218" s="7"/>
    </row>
    <row r="2219">
      <c r="A2219" s="9">
        <v>44766.375</v>
      </c>
      <c r="B2219" s="10">
        <v>257.81</v>
      </c>
      <c r="C2219" s="10">
        <v>260.70906</v>
      </c>
      <c r="D2219" s="10">
        <v>0.0111199050773303</v>
      </c>
      <c r="E2219" s="7">
        <f t="shared" si="1"/>
        <v>0.07151207361</v>
      </c>
      <c r="F2219" s="7"/>
    </row>
    <row r="2220">
      <c r="A2220" s="9">
        <v>44766.416666666664</v>
      </c>
      <c r="B2220" s="10">
        <v>260.15</v>
      </c>
      <c r="C2220" s="10">
        <v>263.03804</v>
      </c>
      <c r="D2220" s="10">
        <v>0.0109795526152796</v>
      </c>
      <c r="E2220" s="7">
        <f t="shared" si="1"/>
        <v>0.07082706836</v>
      </c>
      <c r="F2220" s="7"/>
    </row>
    <row r="2221">
      <c r="A2221" s="9">
        <v>44766.458333333336</v>
      </c>
      <c r="B2221" s="10">
        <v>260.64</v>
      </c>
      <c r="C2221" s="10">
        <v>265.13232</v>
      </c>
      <c r="D2221" s="10">
        <v>0.0169436906070146</v>
      </c>
      <c r="E2221" s="7">
        <f t="shared" si="1"/>
        <v>0.07008645684</v>
      </c>
      <c r="F2221" s="7"/>
    </row>
    <row r="2222">
      <c r="A2222" s="9">
        <v>44766.5</v>
      </c>
      <c r="B2222" s="10">
        <v>265.84</v>
      </c>
      <c r="C2222" s="10">
        <v>265.07163</v>
      </c>
      <c r="D2222" s="10">
        <v>0.00289872590288122</v>
      </c>
      <c r="E2222" s="7">
        <f t="shared" si="1"/>
        <v>0.06781038071</v>
      </c>
      <c r="F2222" s="7"/>
    </row>
    <row r="2223">
      <c r="A2223" s="9">
        <v>44766.541666666664</v>
      </c>
      <c r="B2223" s="10">
        <v>270.55</v>
      </c>
      <c r="C2223" s="10">
        <v>265.21664</v>
      </c>
      <c r="D2223" s="10">
        <v>0.0201094471297126</v>
      </c>
      <c r="E2223" s="7">
        <f t="shared" si="1"/>
        <v>0.06608194961</v>
      </c>
      <c r="F2223" s="7"/>
    </row>
    <row r="2224">
      <c r="A2224" s="9">
        <v>44766.583333333336</v>
      </c>
      <c r="B2224" s="10">
        <v>274.27</v>
      </c>
      <c r="C2224" s="10">
        <v>264.62885</v>
      </c>
      <c r="D2224" s="10">
        <v>0.0364327245498742</v>
      </c>
      <c r="E2224" s="7">
        <f t="shared" si="1"/>
        <v>0.06515212235</v>
      </c>
      <c r="F2224" s="7"/>
    </row>
    <row r="2225">
      <c r="A2225" s="9">
        <v>44766.625</v>
      </c>
      <c r="B2225" s="10">
        <v>277.58</v>
      </c>
      <c r="C2225" s="10">
        <v>263.38268</v>
      </c>
      <c r="D2225" s="10">
        <v>0.0539037722601956</v>
      </c>
      <c r="E2225" s="7">
        <f t="shared" si="1"/>
        <v>0.0642378089</v>
      </c>
      <c r="F2225" s="7"/>
    </row>
    <row r="2226">
      <c r="A2226" s="9">
        <v>44766.666666666664</v>
      </c>
      <c r="B2226" s="10">
        <v>280.9</v>
      </c>
      <c r="C2226" s="10">
        <v>261.2736</v>
      </c>
      <c r="D2226" s="10">
        <v>0.0751181902802272</v>
      </c>
      <c r="E2226" s="7">
        <f t="shared" si="1"/>
        <v>0.06326626345</v>
      </c>
      <c r="F2226" s="7"/>
    </row>
    <row r="2227">
      <c r="A2227" s="9">
        <v>44766.708333333336</v>
      </c>
      <c r="B2227" s="10">
        <v>282.43</v>
      </c>
      <c r="C2227" s="10">
        <v>260.05036</v>
      </c>
      <c r="D2227" s="10">
        <v>0.0860588695205036</v>
      </c>
      <c r="E2227" s="7">
        <f t="shared" si="1"/>
        <v>0.06194651429</v>
      </c>
      <c r="F2227" s="7"/>
    </row>
    <row r="2228">
      <c r="A2228" s="9">
        <v>44766.75</v>
      </c>
      <c r="B2228" s="10">
        <v>283.07</v>
      </c>
      <c r="C2228" s="10">
        <v>259.41975</v>
      </c>
      <c r="D2228" s="10">
        <v>0.0911659578732921</v>
      </c>
      <c r="E2228" s="7">
        <f t="shared" si="1"/>
        <v>0.06032016286</v>
      </c>
      <c r="F2228" s="7"/>
    </row>
    <row r="2229">
      <c r="A2229" s="9">
        <v>44766.791666666664</v>
      </c>
      <c r="B2229" s="10">
        <v>276.15</v>
      </c>
      <c r="C2229" s="10">
        <v>260.25389</v>
      </c>
      <c r="D2229" s="10">
        <v>0.0610792407368049</v>
      </c>
      <c r="E2229" s="7">
        <f t="shared" si="1"/>
        <v>0.05791888904</v>
      </c>
      <c r="F2229" s="7"/>
    </row>
    <row r="2230">
      <c r="A2230" s="9">
        <v>44766.833333333336</v>
      </c>
      <c r="B2230" s="10">
        <v>275.16</v>
      </c>
      <c r="C2230" s="10">
        <v>260.60207</v>
      </c>
      <c r="D2230" s="10">
        <v>0.0558626798321287</v>
      </c>
      <c r="E2230" s="7">
        <f t="shared" si="1"/>
        <v>0.0564692079</v>
      </c>
      <c r="F2230" s="7"/>
    </row>
    <row r="2231">
      <c r="A2231" s="9">
        <v>44766.875</v>
      </c>
      <c r="B2231" s="10">
        <v>268.74</v>
      </c>
      <c r="C2231" s="10">
        <v>259.82892</v>
      </c>
      <c r="D2231" s="10">
        <v>0.0342959513513739</v>
      </c>
      <c r="E2231" s="7">
        <f t="shared" si="1"/>
        <v>0.05409468859</v>
      </c>
      <c r="F2231" s="7"/>
    </row>
    <row r="2232">
      <c r="A2232" s="9">
        <v>44766.916666666664</v>
      </c>
      <c r="B2232" s="10">
        <v>267.48</v>
      </c>
      <c r="C2232" s="10">
        <v>259.09731</v>
      </c>
      <c r="D2232" s="10">
        <v>0.0323534428049447</v>
      </c>
      <c r="E2232" s="7">
        <f t="shared" si="1"/>
        <v>0.05233222798</v>
      </c>
      <c r="F2232" s="7"/>
    </row>
    <row r="2233">
      <c r="A2233" s="9">
        <v>44766.958333333336</v>
      </c>
      <c r="B2233" s="10">
        <v>270.16</v>
      </c>
      <c r="C2233" s="10">
        <v>259.06389</v>
      </c>
      <c r="D2233" s="10">
        <v>0.0428315578832696</v>
      </c>
      <c r="E2233" s="7">
        <f t="shared" si="1"/>
        <v>0.04981258645</v>
      </c>
      <c r="F2233" s="7"/>
    </row>
    <row r="2234">
      <c r="A2234" s="9">
        <v>44767.0</v>
      </c>
      <c r="B2234" s="10">
        <v>279.77</v>
      </c>
      <c r="C2234" s="10">
        <v>250.91766</v>
      </c>
      <c r="D2234" s="10">
        <v>0.114987283079237</v>
      </c>
      <c r="E2234" s="7">
        <f t="shared" si="1"/>
        <v>0.05154088249</v>
      </c>
      <c r="F2234" s="7"/>
    </row>
    <row r="2235">
      <c r="A2235" s="9">
        <v>44767.041666666664</v>
      </c>
      <c r="B2235" s="10">
        <v>279.31</v>
      </c>
      <c r="C2235" s="10">
        <v>246.57385</v>
      </c>
      <c r="D2235" s="10">
        <v>0.132764078591464</v>
      </c>
      <c r="E2235" s="7">
        <f t="shared" si="1"/>
        <v>0.05387753336</v>
      </c>
      <c r="F2235" s="7"/>
    </row>
    <row r="2236">
      <c r="A2236" s="9">
        <v>44767.083333333336</v>
      </c>
      <c r="B2236" s="10">
        <v>281.62</v>
      </c>
      <c r="C2236" s="10">
        <v>241.06668</v>
      </c>
      <c r="D2236" s="10">
        <v>0.168224492907937</v>
      </c>
      <c r="E2236" s="7">
        <f t="shared" si="1"/>
        <v>0.05815005685</v>
      </c>
      <c r="F2236" s="7"/>
    </row>
    <row r="2237">
      <c r="A2237" s="9">
        <v>44767.125</v>
      </c>
      <c r="B2237" s="10">
        <v>281.68</v>
      </c>
      <c r="C2237" s="10">
        <v>233.9989</v>
      </c>
      <c r="D2237" s="10">
        <v>0.203766342491353</v>
      </c>
      <c r="E2237" s="7">
        <f t="shared" si="1"/>
        <v>0.06249821992</v>
      </c>
      <c r="F2237" s="7"/>
    </row>
    <row r="2238">
      <c r="A2238" s="9">
        <v>44767.166666666664</v>
      </c>
      <c r="B2238" s="10">
        <v>278.07</v>
      </c>
      <c r="C2238" s="10">
        <v>229.00767</v>
      </c>
      <c r="D2238" s="10">
        <v>0.214238806936029</v>
      </c>
      <c r="E2238" s="7">
        <f t="shared" si="1"/>
        <v>0.06694398058</v>
      </c>
      <c r="F2238" s="7"/>
    </row>
    <row r="2239">
      <c r="A2239" s="9">
        <v>44767.208333333336</v>
      </c>
      <c r="B2239" s="10">
        <v>273.55</v>
      </c>
      <c r="C2239" s="10">
        <v>227.95068</v>
      </c>
      <c r="D2239" s="10">
        <v>0.200040289416991</v>
      </c>
      <c r="E2239" s="7">
        <f t="shared" si="1"/>
        <v>0.0722736828</v>
      </c>
      <c r="F2239" s="7"/>
    </row>
    <row r="2240">
      <c r="A2240" s="9">
        <v>44767.25</v>
      </c>
      <c r="B2240" s="10">
        <v>272.09</v>
      </c>
      <c r="C2240" s="10">
        <v>228.72317</v>
      </c>
      <c r="D2240" s="10">
        <v>0.189604009073501</v>
      </c>
      <c r="E2240" s="7">
        <f t="shared" si="1"/>
        <v>0.07820021757</v>
      </c>
      <c r="F2240" s="7"/>
    </row>
    <row r="2241">
      <c r="A2241" s="9">
        <v>44767.291666666664</v>
      </c>
      <c r="B2241" s="10">
        <v>269.05</v>
      </c>
      <c r="C2241" s="10">
        <v>231.45967</v>
      </c>
      <c r="D2241" s="10">
        <v>0.162405528358352</v>
      </c>
      <c r="E2241" s="7">
        <f t="shared" si="1"/>
        <v>0.08429147756</v>
      </c>
      <c r="F2241" s="7"/>
    </row>
    <row r="2242">
      <c r="A2242" s="9">
        <v>44767.333333333336</v>
      </c>
      <c r="B2242" s="10">
        <v>266.34</v>
      </c>
      <c r="C2242" s="10">
        <v>234.93766</v>
      </c>
      <c r="D2242" s="10">
        <v>0.133662436239468</v>
      </c>
      <c r="E2242" s="7">
        <f t="shared" si="1"/>
        <v>0.08961862398</v>
      </c>
      <c r="F2242" s="7"/>
    </row>
    <row r="2243">
      <c r="A2243" s="9">
        <v>44767.375</v>
      </c>
      <c r="B2243" s="10">
        <v>265.08</v>
      </c>
      <c r="C2243" s="10">
        <v>238.89643</v>
      </c>
      <c r="D2243" s="10">
        <v>0.109602181999956</v>
      </c>
      <c r="E2243" s="7">
        <f t="shared" si="1"/>
        <v>0.09372205219</v>
      </c>
      <c r="F2243" s="7"/>
    </row>
    <row r="2244">
      <c r="A2244" s="9">
        <v>44767.416666666664</v>
      </c>
      <c r="B2244" s="10">
        <v>269.32</v>
      </c>
      <c r="C2244" s="10">
        <v>242.58578</v>
      </c>
      <c r="D2244" s="10">
        <v>0.110205223076142</v>
      </c>
      <c r="E2244" s="7">
        <f t="shared" si="1"/>
        <v>0.09785645512</v>
      </c>
      <c r="F2244" s="7"/>
    </row>
    <row r="2245">
      <c r="A2245" s="9">
        <v>44767.458333333336</v>
      </c>
      <c r="B2245" s="10">
        <v>273.63</v>
      </c>
      <c r="C2245" s="10">
        <v>246.19132</v>
      </c>
      <c r="D2245" s="10">
        <v>0.111452670224116</v>
      </c>
      <c r="E2245" s="7">
        <f t="shared" si="1"/>
        <v>0.1017943293</v>
      </c>
      <c r="F2245" s="7"/>
    </row>
    <row r="2246">
      <c r="A2246" s="9">
        <v>44767.5</v>
      </c>
      <c r="B2246" s="10">
        <v>277.91</v>
      </c>
      <c r="C2246" s="10">
        <v>247.86708</v>
      </c>
      <c r="D2246" s="10">
        <v>0.121205768833844</v>
      </c>
      <c r="E2246" s="7">
        <f t="shared" si="1"/>
        <v>0.1067237894</v>
      </c>
      <c r="F2246" s="7"/>
    </row>
    <row r="2247">
      <c r="A2247" s="9">
        <v>44767.541666666664</v>
      </c>
      <c r="B2247" s="10">
        <v>282.12</v>
      </c>
      <c r="C2247" s="10">
        <v>249.24706</v>
      </c>
      <c r="D2247" s="10">
        <v>0.131888977948225</v>
      </c>
      <c r="E2247" s="7">
        <f t="shared" si="1"/>
        <v>0.1113812698</v>
      </c>
      <c r="F2247" s="7"/>
    </row>
    <row r="2248">
      <c r="A2248" s="9">
        <v>44767.583333333336</v>
      </c>
      <c r="B2248" s="10">
        <v>283.47</v>
      </c>
      <c r="C2248" s="10">
        <v>249.81243</v>
      </c>
      <c r="D2248" s="10">
        <v>0.134731366249469</v>
      </c>
      <c r="E2248" s="7">
        <f t="shared" si="1"/>
        <v>0.1154770466</v>
      </c>
      <c r="F2248" s="7"/>
    </row>
    <row r="2249">
      <c r="A2249" s="9">
        <v>44767.625</v>
      </c>
      <c r="B2249" s="10">
        <v>283.7</v>
      </c>
      <c r="C2249" s="10">
        <v>249.54646</v>
      </c>
      <c r="D2249" s="10">
        <v>0.136862450382986</v>
      </c>
      <c r="E2249" s="7">
        <f t="shared" si="1"/>
        <v>0.1189336582</v>
      </c>
      <c r="F2249" s="7"/>
    </row>
    <row r="2250">
      <c r="A2250" s="9">
        <v>44767.666666666664</v>
      </c>
      <c r="B2250" s="10">
        <v>284.68</v>
      </c>
      <c r="C2250" s="10">
        <v>248.58441</v>
      </c>
      <c r="D2250" s="10">
        <v>0.145204560495165</v>
      </c>
      <c r="E2250" s="7">
        <f t="shared" si="1"/>
        <v>0.1218539236</v>
      </c>
      <c r="F2250" s="7"/>
    </row>
    <row r="2251">
      <c r="A2251" s="9">
        <v>44767.708333333336</v>
      </c>
      <c r="B2251" s="10">
        <v>285.88</v>
      </c>
      <c r="C2251" s="10">
        <v>248.06985</v>
      </c>
      <c r="D2251" s="10">
        <v>0.152417353418805</v>
      </c>
      <c r="E2251" s="7">
        <f t="shared" si="1"/>
        <v>0.1246188604</v>
      </c>
      <c r="F2251" s="7"/>
    </row>
    <row r="2252">
      <c r="A2252" s="9">
        <v>44767.75</v>
      </c>
      <c r="B2252" s="10">
        <v>283.59</v>
      </c>
      <c r="C2252" s="10">
        <v>247.75367</v>
      </c>
      <c r="D2252" s="10">
        <v>0.14464500162601</v>
      </c>
      <c r="E2252" s="7">
        <f t="shared" si="1"/>
        <v>0.1268471539</v>
      </c>
      <c r="F2252" s="7"/>
    </row>
    <row r="2253">
      <c r="A2253" s="9">
        <v>44767.791666666664</v>
      </c>
      <c r="B2253" s="10">
        <v>270.95</v>
      </c>
      <c r="C2253" s="10">
        <v>248.57798</v>
      </c>
      <c r="D2253" s="10">
        <v>0.0900000072411884</v>
      </c>
      <c r="E2253" s="7">
        <f t="shared" si="1"/>
        <v>0.1280521859</v>
      </c>
      <c r="F2253" s="7"/>
    </row>
    <row r="2254">
      <c r="A2254" s="9">
        <v>44767.833333333336</v>
      </c>
      <c r="B2254" s="10">
        <v>264.73</v>
      </c>
      <c r="C2254" s="10">
        <v>249.42448</v>
      </c>
      <c r="D2254" s="10">
        <v>0.0613633433254026</v>
      </c>
      <c r="E2254" s="7">
        <f t="shared" si="1"/>
        <v>0.1282813802</v>
      </c>
      <c r="F2254" s="7"/>
    </row>
    <row r="2255">
      <c r="A2255" s="9">
        <v>44767.875</v>
      </c>
      <c r="B2255" s="10">
        <v>269.71</v>
      </c>
      <c r="C2255" s="10">
        <v>249.94809</v>
      </c>
      <c r="D2255" s="10">
        <v>0.0790640568607664</v>
      </c>
      <c r="E2255" s="7">
        <f t="shared" si="1"/>
        <v>0.1301467179</v>
      </c>
      <c r="F2255" s="7"/>
    </row>
    <row r="2256">
      <c r="A2256" s="9">
        <v>44767.916666666664</v>
      </c>
      <c r="B2256" s="10">
        <v>271.06</v>
      </c>
      <c r="C2256" s="10">
        <v>250.17182</v>
      </c>
      <c r="D2256" s="10">
        <v>0.0834953353259372</v>
      </c>
      <c r="E2256" s="7">
        <f t="shared" si="1"/>
        <v>0.1322776301</v>
      </c>
      <c r="F2256" s="7"/>
    </row>
    <row r="2257">
      <c r="A2257" s="9">
        <v>44767.958333333336</v>
      </c>
      <c r="B2257" s="10">
        <v>278.84</v>
      </c>
      <c r="C2257" s="10">
        <v>249.69915</v>
      </c>
      <c r="D2257" s="10">
        <v>0.116703841402743</v>
      </c>
      <c r="E2257" s="7">
        <f t="shared" si="1"/>
        <v>0.1353556419</v>
      </c>
      <c r="F2257" s="7"/>
    </row>
    <row r="2258">
      <c r="A2258" s="9">
        <v>44768.0</v>
      </c>
      <c r="B2258" s="10">
        <v>284.04</v>
      </c>
      <c r="C2258" s="10">
        <v>248.70047</v>
      </c>
      <c r="D2258" s="10">
        <v>0.142096755989242</v>
      </c>
      <c r="E2258" s="7">
        <f t="shared" si="1"/>
        <v>0.1364852033</v>
      </c>
      <c r="F2258" s="7"/>
    </row>
    <row r="2259">
      <c r="A2259" s="9">
        <v>44768.041666666664</v>
      </c>
      <c r="B2259" s="10">
        <v>284.12</v>
      </c>
      <c r="C2259" s="10">
        <v>243.52761</v>
      </c>
      <c r="D2259" s="10">
        <v>0.166684960280273</v>
      </c>
      <c r="E2259" s="7">
        <f t="shared" si="1"/>
        <v>0.1378985733</v>
      </c>
      <c r="F2259" s="7"/>
    </row>
    <row r="2260">
      <c r="A2260" s="9">
        <v>44768.083333333336</v>
      </c>
      <c r="B2260" s="10">
        <v>283.26</v>
      </c>
      <c r="C2260" s="10">
        <v>237.46572</v>
      </c>
      <c r="D2260" s="10">
        <v>0.192845855814472</v>
      </c>
      <c r="E2260" s="7">
        <f t="shared" si="1"/>
        <v>0.1389244635</v>
      </c>
      <c r="F2260" s="7"/>
    </row>
    <row r="2261">
      <c r="A2261" s="9">
        <v>44768.125</v>
      </c>
      <c r="B2261" s="10">
        <v>276.91</v>
      </c>
      <c r="C2261" s="10">
        <v>230.20793</v>
      </c>
      <c r="D2261" s="10">
        <v>0.202869075795955</v>
      </c>
      <c r="E2261" s="7">
        <f t="shared" si="1"/>
        <v>0.1388870773</v>
      </c>
      <c r="F2261" s="7"/>
    </row>
    <row r="2262">
      <c r="A2262" s="9">
        <v>44768.166666666664</v>
      </c>
      <c r="B2262" s="10">
        <v>266.92</v>
      </c>
      <c r="C2262" s="10">
        <v>225.37968</v>
      </c>
      <c r="D2262" s="10">
        <v>0.184312623036823</v>
      </c>
      <c r="E2262" s="7">
        <f t="shared" si="1"/>
        <v>0.137640153</v>
      </c>
      <c r="F2262" s="7"/>
    </row>
    <row r="2263">
      <c r="A2263" s="9">
        <v>44768.208333333336</v>
      </c>
      <c r="B2263" s="10">
        <v>255.6</v>
      </c>
      <c r="C2263" s="10">
        <v>224.88748</v>
      </c>
      <c r="D2263" s="10">
        <v>0.136568385220911</v>
      </c>
      <c r="E2263" s="7">
        <f t="shared" si="1"/>
        <v>0.1349954903</v>
      </c>
      <c r="F2263" s="7"/>
    </row>
    <row r="2264">
      <c r="A2264" s="9">
        <v>44768.25</v>
      </c>
      <c r="B2264" s="10">
        <v>250.85</v>
      </c>
      <c r="C2264" s="10">
        <v>226.35851</v>
      </c>
      <c r="D2264" s="10">
        <v>0.108197787659938</v>
      </c>
      <c r="E2264" s="7">
        <f t="shared" si="1"/>
        <v>0.1316035645</v>
      </c>
      <c r="F2264" s="7"/>
    </row>
    <row r="2265">
      <c r="A2265" s="9">
        <v>44768.291666666664</v>
      </c>
      <c r="B2265" s="10">
        <v>248.38</v>
      </c>
      <c r="C2265" s="10">
        <v>229.93297</v>
      </c>
      <c r="D2265" s="10">
        <v>0.0802278594496473</v>
      </c>
      <c r="E2265" s="7">
        <f t="shared" si="1"/>
        <v>0.1281794949</v>
      </c>
      <c r="F2265" s="7"/>
    </row>
    <row r="2266">
      <c r="A2266" s="9">
        <v>44768.333333333336</v>
      </c>
      <c r="B2266" s="10">
        <v>245.83</v>
      </c>
      <c r="C2266" s="10">
        <v>234.20753</v>
      </c>
      <c r="D2266" s="10">
        <v>0.049624664074635</v>
      </c>
      <c r="E2266" s="7">
        <f t="shared" si="1"/>
        <v>0.1246779211</v>
      </c>
      <c r="F2266" s="7"/>
    </row>
    <row r="2267">
      <c r="A2267" s="9">
        <v>44768.375</v>
      </c>
      <c r="B2267" s="10">
        <v>244.17</v>
      </c>
      <c r="C2267" s="10">
        <v>238.79951</v>
      </c>
      <c r="D2267" s="10">
        <v>0.0224895352590965</v>
      </c>
      <c r="E2267" s="7">
        <f t="shared" si="1"/>
        <v>0.1210482275</v>
      </c>
      <c r="F2267" s="7"/>
    </row>
    <row r="2268">
      <c r="A2268" s="9">
        <v>44768.416666666664</v>
      </c>
      <c r="B2268" s="10">
        <v>245.47</v>
      </c>
      <c r="C2268" s="10">
        <v>242.74715</v>
      </c>
      <c r="D2268" s="10">
        <v>0.0112168155218299</v>
      </c>
      <c r="E2268" s="7">
        <f t="shared" si="1"/>
        <v>0.1169237105</v>
      </c>
      <c r="F2268" s="7"/>
    </row>
    <row r="2269">
      <c r="A2269" s="9">
        <v>44768.458333333336</v>
      </c>
      <c r="B2269" s="10">
        <v>251.28</v>
      </c>
      <c r="C2269" s="10">
        <v>246.42314</v>
      </c>
      <c r="D2269" s="10">
        <v>0.0197094315087455</v>
      </c>
      <c r="E2269" s="7">
        <f t="shared" si="1"/>
        <v>0.1131010755</v>
      </c>
      <c r="F2269" s="7"/>
    </row>
    <row r="2270">
      <c r="A2270" s="9">
        <v>44768.5</v>
      </c>
      <c r="B2270" s="10">
        <v>258.7</v>
      </c>
      <c r="C2270" s="10">
        <v>248.05887</v>
      </c>
      <c r="D2270" s="10">
        <v>0.0428975992674641</v>
      </c>
      <c r="E2270" s="7">
        <f t="shared" si="1"/>
        <v>0.1098382351</v>
      </c>
      <c r="F2270" s="7"/>
    </row>
    <row r="2271">
      <c r="A2271" s="9">
        <v>44768.541666666664</v>
      </c>
      <c r="B2271" s="10">
        <v>261.18</v>
      </c>
      <c r="C2271" s="10">
        <v>249.44829</v>
      </c>
      <c r="D2271" s="10">
        <v>0.0470306290734645</v>
      </c>
      <c r="E2271" s="7">
        <f t="shared" si="1"/>
        <v>0.1063024706</v>
      </c>
      <c r="F2271" s="7"/>
    </row>
    <row r="2272">
      <c r="A2272" s="9">
        <v>44768.583333333336</v>
      </c>
      <c r="B2272" s="10">
        <v>261.43</v>
      </c>
      <c r="C2272" s="10">
        <v>250.21712</v>
      </c>
      <c r="D2272" s="10">
        <v>0.0448126011521514</v>
      </c>
      <c r="E2272" s="7">
        <f t="shared" si="1"/>
        <v>0.1025558554</v>
      </c>
      <c r="F2272" s="7"/>
    </row>
    <row r="2273">
      <c r="A2273" s="9">
        <v>44768.625</v>
      </c>
      <c r="B2273" s="10">
        <v>265.83</v>
      </c>
      <c r="C2273" s="10">
        <v>250.06375</v>
      </c>
      <c r="D2273" s="10">
        <v>0.0630489225247561</v>
      </c>
      <c r="E2273" s="7">
        <f t="shared" si="1"/>
        <v>0.09948029172</v>
      </c>
      <c r="F2273" s="7"/>
    </row>
    <row r="2274">
      <c r="A2274" s="9">
        <v>44768.666666666664</v>
      </c>
      <c r="B2274" s="10">
        <v>270.92</v>
      </c>
      <c r="C2274" s="10">
        <v>249.18391</v>
      </c>
      <c r="D2274" s="10">
        <v>0.0872291072084069</v>
      </c>
      <c r="E2274" s="7">
        <f t="shared" si="1"/>
        <v>0.09706464783</v>
      </c>
      <c r="F2274" s="7"/>
    </row>
    <row r="2275">
      <c r="A2275" s="9">
        <v>44768.708333333336</v>
      </c>
      <c r="B2275" s="10">
        <v>275.41</v>
      </c>
      <c r="C2275" s="10">
        <v>248.6203</v>
      </c>
      <c r="D2275" s="10">
        <v>0.107753469849405</v>
      </c>
      <c r="E2275" s="7">
        <f t="shared" si="1"/>
        <v>0.09520365269</v>
      </c>
      <c r="F2275" s="7"/>
    </row>
    <row r="2276">
      <c r="A2276" s="9">
        <v>44768.75</v>
      </c>
      <c r="B2276" s="10">
        <v>278.52</v>
      </c>
      <c r="C2276" s="10">
        <v>248.32365</v>
      </c>
      <c r="D2276" s="10">
        <v>0.121600781882837</v>
      </c>
      <c r="E2276" s="7">
        <f t="shared" si="1"/>
        <v>0.09424347686</v>
      </c>
      <c r="F2276" s="7"/>
    </row>
    <row r="2277">
      <c r="A2277" s="9">
        <v>44768.791666666664</v>
      </c>
      <c r="B2277" s="10">
        <v>276.91</v>
      </c>
      <c r="C2277" s="10">
        <v>249.2127</v>
      </c>
      <c r="D2277" s="10">
        <v>0.111139199567277</v>
      </c>
      <c r="E2277" s="7">
        <f t="shared" si="1"/>
        <v>0.09512427654</v>
      </c>
      <c r="F2277" s="7"/>
    </row>
    <row r="2278">
      <c r="A2278" s="9">
        <v>44768.833333333336</v>
      </c>
      <c r="B2278" s="10">
        <v>271.37</v>
      </c>
      <c r="C2278" s="10">
        <v>250.27015</v>
      </c>
      <c r="D2278" s="10">
        <v>0.0843082964548509</v>
      </c>
      <c r="E2278" s="7">
        <f t="shared" si="1"/>
        <v>0.09608031626</v>
      </c>
      <c r="F2278" s="7"/>
    </row>
    <row r="2279">
      <c r="A2279" s="9">
        <v>44768.875</v>
      </c>
      <c r="B2279" s="10">
        <v>272.71</v>
      </c>
      <c r="C2279" s="10">
        <v>251.05409</v>
      </c>
      <c r="D2279" s="10">
        <v>0.0862599370518121</v>
      </c>
      <c r="E2279" s="7">
        <f t="shared" si="1"/>
        <v>0.0963801446</v>
      </c>
      <c r="F2279" s="7"/>
    </row>
    <row r="2280">
      <c r="A2280" s="9">
        <v>44768.916666666664</v>
      </c>
      <c r="B2280" s="10">
        <v>268.73</v>
      </c>
      <c r="C2280" s="10">
        <v>251.1753</v>
      </c>
      <c r="D2280" s="10">
        <v>0.0698902320411283</v>
      </c>
      <c r="E2280" s="7">
        <f t="shared" si="1"/>
        <v>0.0958132653</v>
      </c>
      <c r="F2280" s="7"/>
    </row>
    <row r="2281">
      <c r="A2281" s="9">
        <v>44768.958333333336</v>
      </c>
      <c r="B2281" s="10">
        <v>274.47</v>
      </c>
      <c r="C2281" s="10">
        <v>250.1704</v>
      </c>
      <c r="D2281" s="10">
        <v>0.0971321946960952</v>
      </c>
      <c r="E2281" s="7">
        <f t="shared" si="1"/>
        <v>0.09499778002</v>
      </c>
      <c r="F2281" s="7"/>
    </row>
    <row r="2282">
      <c r="A2282" s="9">
        <v>44769.0</v>
      </c>
      <c r="B2282" s="10">
        <v>280.54</v>
      </c>
      <c r="C2282" s="10">
        <v>248.91446</v>
      </c>
      <c r="D2282" s="10">
        <v>0.127053848137227</v>
      </c>
      <c r="E2282" s="7">
        <f t="shared" si="1"/>
        <v>0.09437099219</v>
      </c>
      <c r="F2282" s="7"/>
    </row>
    <row r="2283">
      <c r="A2283" s="9">
        <v>44769.041666666664</v>
      </c>
      <c r="B2283" s="10">
        <v>282.75</v>
      </c>
      <c r="C2283" s="10">
        <v>244.01213</v>
      </c>
      <c r="D2283" s="10">
        <v>0.158753870145717</v>
      </c>
      <c r="E2283" s="7">
        <f t="shared" si="1"/>
        <v>0.0940405301</v>
      </c>
      <c r="F2283" s="7"/>
    </row>
    <row r="2284">
      <c r="A2284" s="9">
        <v>44769.083333333336</v>
      </c>
      <c r="B2284" s="10">
        <v>278.88</v>
      </c>
      <c r="C2284" s="10">
        <v>238.13248</v>
      </c>
      <c r="D2284" s="10">
        <v>0.171112819217269</v>
      </c>
      <c r="E2284" s="7">
        <f t="shared" si="1"/>
        <v>0.09313498691</v>
      </c>
      <c r="F2284" s="7"/>
    </row>
    <row r="2285">
      <c r="A2285" s="9">
        <v>44769.125</v>
      </c>
      <c r="B2285" s="10">
        <v>266.29</v>
      </c>
      <c r="C2285" s="10">
        <v>230.97775</v>
      </c>
      <c r="D2285" s="10">
        <v>0.152881608726381</v>
      </c>
      <c r="E2285" s="7">
        <f t="shared" si="1"/>
        <v>0.09105217578</v>
      </c>
      <c r="F2285" s="7"/>
    </row>
    <row r="2286">
      <c r="A2286" s="9">
        <v>44769.166666666664</v>
      </c>
      <c r="B2286" s="10">
        <v>254.53</v>
      </c>
      <c r="C2286" s="10">
        <v>226.0537</v>
      </c>
      <c r="D2286" s="10">
        <v>0.125971395292357</v>
      </c>
      <c r="E2286" s="7">
        <f t="shared" si="1"/>
        <v>0.08862129129</v>
      </c>
      <c r="F2286" s="7"/>
    </row>
    <row r="2287">
      <c r="A2287" s="9">
        <v>44769.208333333336</v>
      </c>
      <c r="B2287" s="10">
        <v>240.34</v>
      </c>
      <c r="C2287" s="10">
        <v>225.30694</v>
      </c>
      <c r="D2287" s="10">
        <v>0.0667225785410782</v>
      </c>
      <c r="E2287" s="7">
        <f t="shared" si="1"/>
        <v>0.08571104935</v>
      </c>
      <c r="F2287" s="7"/>
    </row>
    <row r="2288">
      <c r="A2288" s="9">
        <v>44769.25</v>
      </c>
      <c r="B2288" s="10">
        <v>231.11</v>
      </c>
      <c r="C2288" s="10">
        <v>226.40015</v>
      </c>
      <c r="D2288" s="10">
        <v>0.0208032105985796</v>
      </c>
      <c r="E2288" s="7">
        <f t="shared" si="1"/>
        <v>0.08206960864</v>
      </c>
      <c r="F2288" s="7"/>
    </row>
    <row r="2289">
      <c r="A2289" s="9">
        <v>44769.291666666664</v>
      </c>
      <c r="B2289" s="10">
        <v>222.91</v>
      </c>
      <c r="C2289" s="10">
        <v>229.55201</v>
      </c>
      <c r="D2289" s="10">
        <v>0.0289346627807789</v>
      </c>
      <c r="E2289" s="7">
        <f t="shared" si="1"/>
        <v>0.07993239211</v>
      </c>
      <c r="F2289" s="7"/>
    </row>
    <row r="2290">
      <c r="A2290" s="9">
        <v>44769.333333333336</v>
      </c>
      <c r="B2290" s="10">
        <v>219.65</v>
      </c>
      <c r="C2290" s="10">
        <v>233.51825</v>
      </c>
      <c r="D2290" s="10">
        <v>0.0593882919215093</v>
      </c>
      <c r="E2290" s="7">
        <f t="shared" si="1"/>
        <v>0.08033920993</v>
      </c>
      <c r="F2290" s="7"/>
    </row>
    <row r="2291">
      <c r="A2291" s="9">
        <v>44769.375</v>
      </c>
      <c r="B2291" s="10">
        <v>220.25</v>
      </c>
      <c r="C2291" s="10">
        <v>238.00439</v>
      </c>
      <c r="D2291" s="10">
        <v>0.0745969013428702</v>
      </c>
      <c r="E2291" s="7">
        <f t="shared" si="1"/>
        <v>0.08251035019</v>
      </c>
      <c r="F2291" s="7"/>
    </row>
    <row r="2292">
      <c r="A2292" s="9">
        <v>44769.416666666664</v>
      </c>
      <c r="B2292" s="10">
        <v>222.04</v>
      </c>
      <c r="C2292" s="10">
        <v>242.0187</v>
      </c>
      <c r="D2292" s="10">
        <v>0.0825502326886311</v>
      </c>
      <c r="E2292" s="7">
        <f t="shared" si="1"/>
        <v>0.0854825759</v>
      </c>
      <c r="F2292" s="7"/>
    </row>
    <row r="2293">
      <c r="A2293" s="9">
        <v>44769.458333333336</v>
      </c>
      <c r="B2293" s="10">
        <v>233.0</v>
      </c>
      <c r="C2293" s="10">
        <v>245.92454</v>
      </c>
      <c r="D2293" s="10">
        <v>0.0525549015970508</v>
      </c>
      <c r="E2293" s="7">
        <f t="shared" si="1"/>
        <v>0.08685113716</v>
      </c>
      <c r="F2293" s="7"/>
    </row>
    <row r="2294">
      <c r="A2294" s="9">
        <v>44769.5</v>
      </c>
      <c r="B2294" s="10">
        <v>249.22</v>
      </c>
      <c r="C2294" s="10">
        <v>247.87622</v>
      </c>
      <c r="D2294" s="10">
        <v>0.00542117351958977</v>
      </c>
      <c r="E2294" s="7">
        <f t="shared" si="1"/>
        <v>0.08528961942</v>
      </c>
      <c r="F2294" s="7"/>
    </row>
    <row r="2295">
      <c r="A2295" s="9">
        <v>44769.541666666664</v>
      </c>
      <c r="B2295" s="10">
        <v>253.24</v>
      </c>
      <c r="C2295" s="10">
        <v>249.44585</v>
      </c>
      <c r="D2295" s="10">
        <v>0.0152103151846382</v>
      </c>
      <c r="E2295" s="7">
        <f t="shared" si="1"/>
        <v>0.08396377301</v>
      </c>
      <c r="F2295" s="7"/>
    </row>
    <row r="2296">
      <c r="A2296" s="9">
        <v>44769.583333333336</v>
      </c>
      <c r="B2296" s="10">
        <v>254.97</v>
      </c>
      <c r="C2296" s="10">
        <v>250.27812</v>
      </c>
      <c r="D2296" s="10">
        <v>0.0187466647104429</v>
      </c>
      <c r="E2296" s="7">
        <f t="shared" si="1"/>
        <v>0.08287769232</v>
      </c>
      <c r="F2296" s="7"/>
    </row>
    <row r="2297">
      <c r="A2297" s="9">
        <v>44769.625</v>
      </c>
      <c r="B2297" s="10">
        <v>256.05</v>
      </c>
      <c r="C2297" s="10">
        <v>250.12828</v>
      </c>
      <c r="D2297" s="10">
        <v>0.0236747320215052</v>
      </c>
      <c r="E2297" s="7">
        <f t="shared" si="1"/>
        <v>0.08123710105</v>
      </c>
      <c r="F2297" s="7"/>
    </row>
    <row r="2298">
      <c r="A2298" s="9">
        <v>44769.666666666664</v>
      </c>
      <c r="B2298" s="10">
        <v>262.25</v>
      </c>
      <c r="C2298" s="10">
        <v>249.21829</v>
      </c>
      <c r="D2298" s="10">
        <v>0.0522903435377877</v>
      </c>
      <c r="E2298" s="7">
        <f t="shared" si="1"/>
        <v>0.07978131923</v>
      </c>
      <c r="F2298" s="7"/>
    </row>
    <row r="2299">
      <c r="A2299" s="9">
        <v>44769.708333333336</v>
      </c>
      <c r="B2299" s="10">
        <v>265.66</v>
      </c>
      <c r="C2299" s="10">
        <v>248.54862</v>
      </c>
      <c r="D2299" s="10">
        <v>0.0688452021982661</v>
      </c>
      <c r="E2299" s="7">
        <f t="shared" si="1"/>
        <v>0.07816014141</v>
      </c>
      <c r="F2299" s="7"/>
    </row>
    <row r="2300">
      <c r="A2300" s="9">
        <v>44769.75</v>
      </c>
      <c r="B2300" s="10">
        <v>272.31</v>
      </c>
      <c r="C2300" s="10">
        <v>248.17095</v>
      </c>
      <c r="D2300" s="10">
        <v>0.0972678309044632</v>
      </c>
      <c r="E2300" s="7">
        <f t="shared" si="1"/>
        <v>0.07714626845</v>
      </c>
      <c r="F2300" s="7"/>
    </row>
    <row r="2301">
      <c r="A2301" s="9">
        <v>44769.791666666664</v>
      </c>
      <c r="B2301" s="10">
        <v>278.46</v>
      </c>
      <c r="C2301" s="10">
        <v>249.03347</v>
      </c>
      <c r="D2301" s="10">
        <v>0.118162952152576</v>
      </c>
      <c r="E2301" s="7">
        <f t="shared" si="1"/>
        <v>0.07743892481</v>
      </c>
      <c r="F2301" s="7"/>
    </row>
    <row r="2302">
      <c r="A2302" s="9">
        <v>44769.833333333336</v>
      </c>
      <c r="B2302" s="10">
        <v>275.86</v>
      </c>
      <c r="C2302" s="10">
        <v>250.03551</v>
      </c>
      <c r="D2302" s="10">
        <v>0.103283289641539</v>
      </c>
      <c r="E2302" s="7">
        <f t="shared" si="1"/>
        <v>0.07822954953</v>
      </c>
      <c r="F2302" s="7"/>
    </row>
    <row r="2303">
      <c r="A2303" s="9">
        <v>44769.875</v>
      </c>
      <c r="B2303" s="10">
        <v>273.16</v>
      </c>
      <c r="C2303" s="10">
        <v>250.79016</v>
      </c>
      <c r="D2303" s="10">
        <v>0.089197439006379</v>
      </c>
      <c r="E2303" s="7">
        <f t="shared" si="1"/>
        <v>0.07835194544</v>
      </c>
      <c r="F2303" s="7"/>
    </row>
    <row r="2304">
      <c r="A2304" s="9">
        <v>44769.916666666664</v>
      </c>
      <c r="B2304" s="10">
        <v>267.06</v>
      </c>
      <c r="C2304" s="10">
        <v>250.92255</v>
      </c>
      <c r="D2304" s="10">
        <v>0.0643124741080465</v>
      </c>
      <c r="E2304" s="7">
        <f t="shared" si="1"/>
        <v>0.07811953886</v>
      </c>
      <c r="F2304" s="7"/>
    </row>
    <row r="2305">
      <c r="A2305" s="9">
        <v>44769.958333333336</v>
      </c>
      <c r="B2305" s="10">
        <v>268.63</v>
      </c>
      <c r="C2305" s="10">
        <v>250.08137</v>
      </c>
      <c r="D2305" s="10">
        <v>0.0741703790250349</v>
      </c>
      <c r="E2305" s="7">
        <f t="shared" si="1"/>
        <v>0.07716279654</v>
      </c>
      <c r="F2305" s="7"/>
    </row>
    <row r="2306">
      <c r="A2306" s="9">
        <v>44767.0</v>
      </c>
      <c r="B2306" s="10">
        <v>279.77</v>
      </c>
      <c r="C2306" s="10">
        <v>261.07439</v>
      </c>
      <c r="D2306" s="10">
        <v>0.0716102793537121</v>
      </c>
      <c r="E2306" s="7">
        <f t="shared" si="1"/>
        <v>0.07485264784</v>
      </c>
      <c r="F2306" s="7"/>
    </row>
    <row r="2307">
      <c r="A2307" s="9">
        <v>44767.041666666664</v>
      </c>
      <c r="B2307" s="10">
        <v>279.31</v>
      </c>
      <c r="C2307" s="10">
        <v>256.89299</v>
      </c>
      <c r="D2307" s="10">
        <v>0.0872620541339022</v>
      </c>
      <c r="E2307" s="7">
        <f t="shared" si="1"/>
        <v>0.07187382218</v>
      </c>
      <c r="F2307" s="7"/>
    </row>
    <row r="2308">
      <c r="A2308" s="9">
        <v>44767.083333333336</v>
      </c>
      <c r="B2308" s="10">
        <v>281.62</v>
      </c>
      <c r="C2308" s="10">
        <v>251.3265</v>
      </c>
      <c r="D2308" s="10">
        <v>0.120534444238868</v>
      </c>
      <c r="E2308" s="7">
        <f t="shared" si="1"/>
        <v>0.06976638988</v>
      </c>
      <c r="F2308" s="7"/>
    </row>
    <row r="2309">
      <c r="A2309" s="9">
        <v>44767.125</v>
      </c>
      <c r="B2309" s="10">
        <v>281.68</v>
      </c>
      <c r="C2309" s="10">
        <v>243.64161</v>
      </c>
      <c r="D2309" s="10">
        <v>0.156124358232569</v>
      </c>
      <c r="E2309" s="7">
        <f t="shared" si="1"/>
        <v>0.06990150445</v>
      </c>
      <c r="F2309" s="7"/>
    </row>
    <row r="2310">
      <c r="A2310" s="9">
        <v>44767.166666666664</v>
      </c>
      <c r="B2310" s="10">
        <v>278.07</v>
      </c>
      <c r="C2310" s="10">
        <v>237.99495</v>
      </c>
      <c r="D2310" s="10">
        <v>0.168386135924312</v>
      </c>
      <c r="E2310" s="7">
        <f t="shared" si="1"/>
        <v>0.07166878531</v>
      </c>
      <c r="F2310" s="7"/>
    </row>
    <row r="2311">
      <c r="A2311" s="9">
        <v>44767.208333333336</v>
      </c>
      <c r="B2311" s="10">
        <v>273.55</v>
      </c>
      <c r="C2311" s="10">
        <v>235.99225</v>
      </c>
      <c r="D2311" s="10">
        <v>0.159148234740759</v>
      </c>
      <c r="E2311" s="7">
        <f t="shared" si="1"/>
        <v>0.07551985432</v>
      </c>
      <c r="F2311" s="7"/>
    </row>
    <row r="2312">
      <c r="A2312" s="9">
        <v>44767.25</v>
      </c>
      <c r="B2312" s="10">
        <v>272.09</v>
      </c>
      <c r="C2312" s="10">
        <v>235.51784</v>
      </c>
      <c r="D2312" s="10">
        <v>0.155284032835898</v>
      </c>
      <c r="E2312" s="7">
        <f t="shared" si="1"/>
        <v>0.08112322191</v>
      </c>
      <c r="F2312" s="7"/>
    </row>
    <row r="2313">
      <c r="A2313" s="9">
        <v>44767.291666666664</v>
      </c>
      <c r="B2313" s="10">
        <v>269.05</v>
      </c>
      <c r="C2313" s="10">
        <v>237.10365</v>
      </c>
      <c r="D2313" s="10">
        <v>0.134735800144789</v>
      </c>
      <c r="E2313" s="7">
        <f t="shared" si="1"/>
        <v>0.08553160263</v>
      </c>
      <c r="F2313" s="7"/>
    </row>
    <row r="2314">
      <c r="A2314" s="9">
        <v>44767.333333333336</v>
      </c>
      <c r="B2314" s="10">
        <v>266.34</v>
      </c>
      <c r="C2314" s="10">
        <v>239.9878</v>
      </c>
      <c r="D2314" s="10">
        <v>0.109806415159437</v>
      </c>
      <c r="E2314" s="7">
        <f t="shared" si="1"/>
        <v>0.08763235777</v>
      </c>
      <c r="F2314" s="7"/>
    </row>
    <row r="2315">
      <c r="A2315" s="9">
        <v>44767.375</v>
      </c>
      <c r="B2315" s="10">
        <v>265.08</v>
      </c>
      <c r="C2315" s="10">
        <v>243.7914</v>
      </c>
      <c r="D2315" s="10">
        <v>0.0873230146756611</v>
      </c>
      <c r="E2315" s="7">
        <f t="shared" si="1"/>
        <v>0.08816261249</v>
      </c>
      <c r="F2315" s="7"/>
    </row>
    <row r="2316">
      <c r="A2316" s="9">
        <v>44767.416666666664</v>
      </c>
      <c r="B2316" s="10">
        <v>269.32</v>
      </c>
      <c r="C2316" s="10">
        <v>248.2572</v>
      </c>
      <c r="D2316" s="10">
        <v>0.084842655117354</v>
      </c>
      <c r="E2316" s="7">
        <f t="shared" si="1"/>
        <v>0.08825813009</v>
      </c>
      <c r="F2316" s="7"/>
    </row>
    <row r="2317">
      <c r="A2317" s="9">
        <v>44767.458333333336</v>
      </c>
      <c r="B2317" s="10">
        <v>273.63</v>
      </c>
      <c r="C2317" s="10">
        <v>252.98211</v>
      </c>
      <c r="D2317" s="10">
        <v>0.0816179847658001</v>
      </c>
      <c r="E2317" s="7">
        <f t="shared" si="1"/>
        <v>0.08946909189</v>
      </c>
      <c r="F2317" s="7"/>
    </row>
    <row r="2318">
      <c r="A2318" s="9">
        <v>44767.5</v>
      </c>
      <c r="B2318" s="10">
        <v>277.91</v>
      </c>
      <c r="C2318" s="10">
        <v>255.54457</v>
      </c>
      <c r="D2318" s="10">
        <v>0.0875206622469028</v>
      </c>
      <c r="E2318" s="7">
        <f t="shared" si="1"/>
        <v>0.09288990392</v>
      </c>
      <c r="F2318" s="7"/>
    </row>
    <row r="2319">
      <c r="A2319" s="9">
        <v>44767.541666666664</v>
      </c>
      <c r="B2319" s="10">
        <v>282.12</v>
      </c>
      <c r="C2319" s="10">
        <v>257.64511</v>
      </c>
      <c r="D2319" s="10">
        <v>0.0949945838288955</v>
      </c>
      <c r="E2319" s="7">
        <f t="shared" si="1"/>
        <v>0.09621424845</v>
      </c>
      <c r="F2319" s="7"/>
    </row>
    <row r="2320">
      <c r="A2320" s="9">
        <v>44767.583333333336</v>
      </c>
      <c r="B2320" s="10">
        <v>283.47</v>
      </c>
      <c r="C2320" s="10">
        <v>258.62908</v>
      </c>
      <c r="D2320" s="10">
        <v>0.0960484412657696</v>
      </c>
      <c r="E2320" s="7">
        <f t="shared" si="1"/>
        <v>0.0994351558</v>
      </c>
      <c r="F2320" s="7"/>
    </row>
    <row r="2321">
      <c r="A2321" s="9">
        <v>44767.625</v>
      </c>
      <c r="B2321" s="10">
        <v>283.7</v>
      </c>
      <c r="C2321" s="10">
        <v>258.45387</v>
      </c>
      <c r="D2321" s="10">
        <v>0.097681377338246</v>
      </c>
      <c r="E2321" s="7">
        <f t="shared" si="1"/>
        <v>0.102518766</v>
      </c>
      <c r="F2321" s="7"/>
    </row>
    <row r="2322">
      <c r="A2322" s="9">
        <v>44767.666666666664</v>
      </c>
      <c r="B2322" s="10">
        <v>284.68</v>
      </c>
      <c r="C2322" s="10">
        <v>257.1228</v>
      </c>
      <c r="D2322" s="10">
        <v>0.107175248558276</v>
      </c>
      <c r="E2322" s="7">
        <f t="shared" si="1"/>
        <v>0.1048056371</v>
      </c>
      <c r="F2322" s="7"/>
    </row>
    <row r="2323">
      <c r="A2323" s="9">
        <v>44767.708333333336</v>
      </c>
      <c r="B2323" s="10">
        <v>285.88</v>
      </c>
      <c r="C2323" s="10">
        <v>256.33828</v>
      </c>
      <c r="D2323" s="10">
        <v>0.115245058209799</v>
      </c>
      <c r="E2323" s="7">
        <f t="shared" si="1"/>
        <v>0.1067389644</v>
      </c>
      <c r="F2323" s="7"/>
    </row>
    <row r="2324">
      <c r="A2324" s="9">
        <v>44767.75</v>
      </c>
      <c r="B2324" s="10">
        <v>283.59</v>
      </c>
      <c r="C2324" s="10">
        <v>255.89</v>
      </c>
      <c r="D2324" s="10">
        <v>0.10824963851655</v>
      </c>
      <c r="E2324" s="7">
        <f t="shared" si="1"/>
        <v>0.1071965397</v>
      </c>
      <c r="F2324" s="7"/>
    </row>
    <row r="2325">
      <c r="A2325" s="9">
        <v>44767.791666666664</v>
      </c>
      <c r="B2325" s="10">
        <v>270.95</v>
      </c>
      <c r="C2325" s="10">
        <v>256.60881</v>
      </c>
      <c r="D2325" s="10">
        <v>0.0558873641166099</v>
      </c>
      <c r="E2325" s="7">
        <f t="shared" si="1"/>
        <v>0.1046017235</v>
      </c>
      <c r="F2325" s="7"/>
    </row>
    <row r="2326">
      <c r="A2326" s="9">
        <v>44767.833333333336</v>
      </c>
      <c r="B2326" s="10">
        <v>264.73</v>
      </c>
      <c r="C2326" s="10">
        <v>257.12326</v>
      </c>
      <c r="D2326" s="10">
        <v>0.0295840212978009</v>
      </c>
      <c r="E2326" s="7">
        <f t="shared" si="1"/>
        <v>0.1015309207</v>
      </c>
      <c r="F2326" s="7"/>
    </row>
    <row r="2327">
      <c r="A2327" s="9">
        <v>44767.875</v>
      </c>
      <c r="B2327" s="10">
        <v>269.71</v>
      </c>
      <c r="C2327" s="10">
        <v>257.19506</v>
      </c>
      <c r="D2327" s="10">
        <v>0.0486593327259083</v>
      </c>
      <c r="E2327" s="7">
        <f t="shared" si="1"/>
        <v>0.09984183294</v>
      </c>
      <c r="F2327" s="7"/>
    </row>
    <row r="2328">
      <c r="A2328" s="9">
        <v>44767.916666666664</v>
      </c>
      <c r="B2328" s="10">
        <v>271.06</v>
      </c>
      <c r="C2328" s="10">
        <v>257.44874</v>
      </c>
      <c r="D2328" s="10">
        <v>0.0528697868165912</v>
      </c>
      <c r="E2328" s="7">
        <f t="shared" si="1"/>
        <v>0.0993650543</v>
      </c>
      <c r="F2328" s="7"/>
    </row>
    <row r="2329">
      <c r="A2329" s="9">
        <v>44767.958333333336</v>
      </c>
      <c r="B2329" s="10">
        <v>278.84</v>
      </c>
      <c r="C2329" s="10">
        <v>257.17205</v>
      </c>
      <c r="D2329" s="10">
        <v>0.0842546847528724</v>
      </c>
      <c r="E2329" s="7">
        <f t="shared" si="1"/>
        <v>0.09978523371</v>
      </c>
      <c r="F2329" s="7"/>
    </row>
    <row r="2330">
      <c r="A2330" s="9">
        <v>44768.0</v>
      </c>
      <c r="B2330" s="10">
        <v>284.04</v>
      </c>
      <c r="C2330" s="10">
        <v>255.0089</v>
      </c>
      <c r="D2330" s="10">
        <v>0.1138434776198</v>
      </c>
      <c r="E2330" s="7">
        <f t="shared" si="1"/>
        <v>0.1015449503</v>
      </c>
      <c r="F2330" s="7"/>
    </row>
    <row r="2331">
      <c r="A2331" s="9">
        <v>44768.041666666664</v>
      </c>
      <c r="B2331" s="10">
        <v>284.12</v>
      </c>
      <c r="C2331" s="10">
        <v>250.2176</v>
      </c>
      <c r="D2331" s="10">
        <v>0.135491668052127</v>
      </c>
      <c r="E2331" s="7">
        <f t="shared" si="1"/>
        <v>0.1035545175</v>
      </c>
      <c r="F2331" s="7"/>
    </row>
    <row r="2332">
      <c r="A2332" s="9">
        <v>44768.083333333336</v>
      </c>
      <c r="B2332" s="10">
        <v>283.26</v>
      </c>
      <c r="C2332" s="10">
        <v>244.63376</v>
      </c>
      <c r="D2332" s="10">
        <v>0.157894151649388</v>
      </c>
      <c r="E2332" s="7">
        <f t="shared" si="1"/>
        <v>0.105111172</v>
      </c>
      <c r="F2332" s="7"/>
    </row>
    <row r="2333">
      <c r="A2333" s="9">
        <v>44768.125</v>
      </c>
      <c r="B2333" s="10">
        <v>276.91</v>
      </c>
      <c r="C2333" s="10">
        <v>237.45264</v>
      </c>
      <c r="D2333" s="10">
        <v>0.166169388556808</v>
      </c>
      <c r="E2333" s="7">
        <f t="shared" si="1"/>
        <v>0.105529715</v>
      </c>
      <c r="F2333" s="7"/>
    </row>
    <row r="2334">
      <c r="A2334" s="9">
        <v>44768.166666666664</v>
      </c>
      <c r="B2334" s="10">
        <v>266.92</v>
      </c>
      <c r="C2334" s="10">
        <v>232.71125</v>
      </c>
      <c r="D2334" s="10">
        <v>0.147000843319779</v>
      </c>
      <c r="E2334" s="7">
        <f t="shared" si="1"/>
        <v>0.1046386611</v>
      </c>
      <c r="F2334" s="7"/>
    </row>
    <row r="2335">
      <c r="A2335" s="9">
        <v>44768.208333333336</v>
      </c>
      <c r="B2335" s="10">
        <v>255.6</v>
      </c>
      <c r="C2335" s="10">
        <v>232.10401</v>
      </c>
      <c r="D2335" s="10">
        <v>0.101230435441421</v>
      </c>
      <c r="E2335" s="7">
        <f t="shared" si="1"/>
        <v>0.1022254195</v>
      </c>
      <c r="F2335" s="7"/>
    </row>
    <row r="2336">
      <c r="A2336" s="9">
        <v>44768.25</v>
      </c>
      <c r="B2336" s="10">
        <v>250.85</v>
      </c>
      <c r="C2336" s="10">
        <v>233.15692</v>
      </c>
      <c r="D2336" s="10">
        <v>0.0758848590039702</v>
      </c>
      <c r="E2336" s="7">
        <f t="shared" si="1"/>
        <v>0.09891712055</v>
      </c>
      <c r="F2336" s="7"/>
    </row>
    <row r="2337">
      <c r="A2337" s="9">
        <v>44768.291666666664</v>
      </c>
      <c r="B2337" s="10">
        <v>248.38</v>
      </c>
      <c r="C2337" s="10">
        <v>236.2344</v>
      </c>
      <c r="D2337" s="10">
        <v>0.0514133420026888</v>
      </c>
      <c r="E2337" s="7">
        <f t="shared" si="1"/>
        <v>0.09544535146</v>
      </c>
      <c r="F2337" s="7"/>
    </row>
    <row r="2338">
      <c r="A2338" s="9">
        <v>44768.333333333336</v>
      </c>
      <c r="B2338" s="10">
        <v>245.83</v>
      </c>
      <c r="C2338" s="10">
        <v>240.20109</v>
      </c>
      <c r="D2338" s="10">
        <v>0.0234341567725609</v>
      </c>
      <c r="E2338" s="7">
        <f t="shared" si="1"/>
        <v>0.09184650736</v>
      </c>
      <c r="F2338" s="7"/>
    </row>
    <row r="2339">
      <c r="A2339" s="9">
        <v>44768.375</v>
      </c>
      <c r="B2339" s="10">
        <v>244.17</v>
      </c>
      <c r="C2339" s="10">
        <v>244.65561</v>
      </c>
      <c r="D2339" s="10">
        <v>0.00198487171416183</v>
      </c>
      <c r="E2339" s="7">
        <f t="shared" si="1"/>
        <v>0.0882907514</v>
      </c>
      <c r="F2339" s="7"/>
    </row>
    <row r="2340">
      <c r="A2340" s="9">
        <v>44768.416666666664</v>
      </c>
      <c r="B2340" s="10">
        <v>245.47</v>
      </c>
      <c r="C2340" s="10">
        <v>248.95538</v>
      </c>
      <c r="D2340" s="10">
        <v>0.0140000187985493</v>
      </c>
      <c r="E2340" s="7">
        <f t="shared" si="1"/>
        <v>0.08533897489</v>
      </c>
      <c r="F2340" s="7"/>
    </row>
    <row r="2341">
      <c r="A2341" s="9">
        <v>44768.458333333336</v>
      </c>
      <c r="B2341" s="10">
        <v>251.28</v>
      </c>
      <c r="C2341" s="10">
        <v>253.15649</v>
      </c>
      <c r="D2341" s="10">
        <v>0.00741237169151772</v>
      </c>
      <c r="E2341" s="7">
        <f t="shared" si="1"/>
        <v>0.08224707435</v>
      </c>
      <c r="F2341" s="7"/>
    </row>
    <row r="2342">
      <c r="A2342" s="9">
        <v>44768.5</v>
      </c>
      <c r="B2342" s="10">
        <v>258.7</v>
      </c>
      <c r="C2342" s="10">
        <v>255.13559</v>
      </c>
      <c r="D2342" s="10">
        <v>0.0139706498807162</v>
      </c>
      <c r="E2342" s="7">
        <f t="shared" si="1"/>
        <v>0.0791824905</v>
      </c>
      <c r="F2342" s="7"/>
    </row>
    <row r="2343">
      <c r="A2343" s="9">
        <v>44768.541666666664</v>
      </c>
      <c r="B2343" s="10">
        <v>261.18</v>
      </c>
      <c r="C2343" s="10">
        <v>256.71614</v>
      </c>
      <c r="D2343" s="10">
        <v>0.0173883106843224</v>
      </c>
      <c r="E2343" s="7">
        <f t="shared" si="1"/>
        <v>0.07594889578</v>
      </c>
      <c r="F2343" s="7"/>
    </row>
    <row r="2344">
      <c r="A2344" s="9">
        <v>44768.583333333336</v>
      </c>
      <c r="B2344" s="10">
        <v>261.43</v>
      </c>
      <c r="C2344" s="10">
        <v>257.51638</v>
      </c>
      <c r="D2344" s="10">
        <v>0.0151975575301267</v>
      </c>
      <c r="E2344" s="7">
        <f t="shared" si="1"/>
        <v>0.07258010896</v>
      </c>
      <c r="F2344" s="7"/>
    </row>
    <row r="2345">
      <c r="A2345" s="9">
        <v>44768.625</v>
      </c>
      <c r="B2345" s="10">
        <v>265.83</v>
      </c>
      <c r="C2345" s="10">
        <v>257.09011</v>
      </c>
      <c r="D2345" s="10">
        <v>0.0339954345190486</v>
      </c>
      <c r="E2345" s="7">
        <f t="shared" si="1"/>
        <v>0.06992652801</v>
      </c>
      <c r="F2345" s="7"/>
    </row>
    <row r="2346">
      <c r="A2346" s="9">
        <v>44768.666666666664</v>
      </c>
      <c r="B2346" s="10">
        <v>270.92</v>
      </c>
      <c r="C2346" s="10">
        <v>255.62966</v>
      </c>
      <c r="D2346" s="10">
        <v>0.0598144205957947</v>
      </c>
      <c r="E2346" s="7">
        <f t="shared" si="1"/>
        <v>0.06795316018</v>
      </c>
      <c r="F2346" s="7"/>
    </row>
    <row r="2347">
      <c r="A2347" s="9">
        <v>44768.708333333336</v>
      </c>
      <c r="B2347" s="10">
        <v>275.41</v>
      </c>
      <c r="C2347" s="10">
        <v>254.57712</v>
      </c>
      <c r="D2347" s="10">
        <v>0.081833277083188</v>
      </c>
      <c r="E2347" s="7">
        <f t="shared" si="1"/>
        <v>0.06656100263</v>
      </c>
      <c r="F2347" s="7"/>
    </row>
    <row r="2348">
      <c r="A2348" s="9">
        <v>44768.75</v>
      </c>
      <c r="B2348" s="10">
        <v>278.52</v>
      </c>
      <c r="C2348" s="10">
        <v>253.90295</v>
      </c>
      <c r="D2348" s="10">
        <v>0.0969545647264042</v>
      </c>
      <c r="E2348" s="7">
        <f t="shared" si="1"/>
        <v>0.06609037456</v>
      </c>
      <c r="F2348" s="7"/>
    </row>
    <row r="2349">
      <c r="A2349" s="9">
        <v>44768.791666666664</v>
      </c>
      <c r="B2349" s="10">
        <v>276.91</v>
      </c>
      <c r="C2349" s="10">
        <v>254.63777</v>
      </c>
      <c r="D2349" s="10">
        <v>0.0874663252038377</v>
      </c>
      <c r="E2349" s="7">
        <f t="shared" si="1"/>
        <v>0.0674061646</v>
      </c>
      <c r="F2349" s="7"/>
    </row>
    <row r="2350">
      <c r="A2350" s="9">
        <v>44768.833333333336</v>
      </c>
      <c r="B2350" s="10">
        <v>271.37</v>
      </c>
      <c r="C2350" s="10">
        <v>255.48852</v>
      </c>
      <c r="D2350" s="10">
        <v>0.0621612274398865</v>
      </c>
      <c r="E2350" s="7">
        <f t="shared" si="1"/>
        <v>0.06876354819</v>
      </c>
      <c r="F2350" s="7"/>
    </row>
    <row r="2351">
      <c r="A2351" s="9">
        <v>44768.875</v>
      </c>
      <c r="B2351" s="10">
        <v>272.71</v>
      </c>
      <c r="C2351" s="10">
        <v>256.03851</v>
      </c>
      <c r="D2351" s="10">
        <v>0.0651132128522385</v>
      </c>
      <c r="E2351" s="7">
        <f t="shared" si="1"/>
        <v>0.06944912653</v>
      </c>
      <c r="F2351" s="7"/>
    </row>
    <row r="2352">
      <c r="A2352" s="9">
        <v>44768.916666666664</v>
      </c>
      <c r="B2352" s="10">
        <v>268.73</v>
      </c>
      <c r="C2352" s="10">
        <v>256.24883</v>
      </c>
      <c r="D2352" s="10">
        <v>0.0487072272681206</v>
      </c>
      <c r="E2352" s="7">
        <f t="shared" si="1"/>
        <v>0.06927568655</v>
      </c>
      <c r="F2352" s="7"/>
    </row>
    <row r="2353">
      <c r="A2353" s="9">
        <v>44768.958333333336</v>
      </c>
      <c r="B2353" s="10">
        <v>274.47</v>
      </c>
      <c r="C2353" s="10">
        <v>255.48131</v>
      </c>
      <c r="D2353" s="10">
        <v>0.0743251629639758</v>
      </c>
      <c r="E2353" s="7">
        <f t="shared" si="1"/>
        <v>0.06886195647</v>
      </c>
      <c r="F2353" s="7"/>
    </row>
    <row r="2354">
      <c r="A2354" s="9">
        <v>44769.0</v>
      </c>
      <c r="B2354" s="10">
        <v>280.54</v>
      </c>
      <c r="C2354" s="10">
        <v>253.47519</v>
      </c>
      <c r="D2354" s="10">
        <v>0.10677498653813</v>
      </c>
      <c r="E2354" s="7">
        <f t="shared" si="1"/>
        <v>0.06856743601</v>
      </c>
      <c r="F2354" s="7"/>
    </row>
    <row r="2355">
      <c r="A2355" s="9">
        <v>44769.041666666664</v>
      </c>
      <c r="B2355" s="10">
        <v>282.75</v>
      </c>
      <c r="C2355" s="10">
        <v>248.8976</v>
      </c>
      <c r="D2355" s="10">
        <v>0.136009346815718</v>
      </c>
      <c r="E2355" s="7">
        <f t="shared" si="1"/>
        <v>0.06858900596</v>
      </c>
      <c r="F2355" s="7"/>
    </row>
    <row r="2356">
      <c r="A2356" s="9">
        <v>44769.083333333336</v>
      </c>
      <c r="B2356" s="10">
        <v>278.88</v>
      </c>
      <c r="C2356" s="10">
        <v>243.66346</v>
      </c>
      <c r="D2356" s="10">
        <v>0.144529425954962</v>
      </c>
      <c r="E2356" s="7">
        <f t="shared" si="1"/>
        <v>0.06803214239</v>
      </c>
      <c r="F2356" s="7"/>
    </row>
    <row r="2357">
      <c r="A2357" s="9">
        <v>44769.125</v>
      </c>
      <c r="B2357" s="10">
        <v>266.29</v>
      </c>
      <c r="C2357" s="10">
        <v>236.89967</v>
      </c>
      <c r="D2357" s="10">
        <v>0.124062350952198</v>
      </c>
      <c r="E2357" s="7">
        <f t="shared" si="1"/>
        <v>0.06627768249</v>
      </c>
      <c r="F2357" s="7"/>
    </row>
    <row r="2358">
      <c r="A2358" s="9">
        <v>44769.166666666664</v>
      </c>
      <c r="B2358" s="10">
        <v>254.53</v>
      </c>
      <c r="C2358" s="10">
        <v>232.45654</v>
      </c>
      <c r="D2358" s="10">
        <v>0.0949573627827378</v>
      </c>
      <c r="E2358" s="7">
        <f t="shared" si="1"/>
        <v>0.06410920413</v>
      </c>
      <c r="F2358" s="7"/>
    </row>
    <row r="2359">
      <c r="A2359" s="9">
        <v>44769.208333333336</v>
      </c>
      <c r="B2359" s="10">
        <v>240.34</v>
      </c>
      <c r="C2359" s="10">
        <v>232.03756</v>
      </c>
      <c r="D2359" s="10">
        <v>0.0357805865567625</v>
      </c>
      <c r="E2359" s="7">
        <f t="shared" si="1"/>
        <v>0.0613821271</v>
      </c>
      <c r="F2359" s="7"/>
    </row>
    <row r="2360">
      <c r="A2360" s="9">
        <v>44769.25</v>
      </c>
      <c r="B2360" s="10">
        <v>231.11</v>
      </c>
      <c r="C2360" s="10">
        <v>233.18067</v>
      </c>
      <c r="D2360" s="10">
        <v>0.00888011000225695</v>
      </c>
      <c r="E2360" s="7">
        <f t="shared" si="1"/>
        <v>0.05859026256</v>
      </c>
      <c r="F2360" s="7"/>
    </row>
    <row r="2361">
      <c r="A2361" s="9">
        <v>44769.291666666664</v>
      </c>
      <c r="B2361" s="10">
        <v>222.91</v>
      </c>
      <c r="C2361" s="10">
        <v>236.23005</v>
      </c>
      <c r="D2361" s="10">
        <v>0.0563859254993173</v>
      </c>
      <c r="E2361" s="7">
        <f t="shared" si="1"/>
        <v>0.05879745353</v>
      </c>
      <c r="F2361" s="7"/>
    </row>
    <row r="2362">
      <c r="A2362" s="9">
        <v>44769.333333333336</v>
      </c>
      <c r="B2362" s="10">
        <v>219.65</v>
      </c>
      <c r="C2362" s="10">
        <v>240.13926</v>
      </c>
      <c r="D2362" s="10">
        <v>0.0853224083392278</v>
      </c>
      <c r="E2362" s="7">
        <f t="shared" si="1"/>
        <v>0.06137613068</v>
      </c>
      <c r="F2362" s="7"/>
    </row>
    <row r="2363">
      <c r="A2363" s="9">
        <v>44769.375</v>
      </c>
      <c r="B2363" s="10">
        <v>220.25</v>
      </c>
      <c r="C2363" s="10">
        <v>244.56249</v>
      </c>
      <c r="D2363" s="10">
        <v>0.0994121788668409</v>
      </c>
      <c r="E2363" s="7">
        <f t="shared" si="1"/>
        <v>0.06543560181</v>
      </c>
      <c r="F2363" s="7"/>
    </row>
    <row r="2364">
      <c r="A2364" s="9">
        <v>44769.416666666664</v>
      </c>
      <c r="B2364" s="10">
        <v>222.04</v>
      </c>
      <c r="C2364" s="10">
        <v>248.78315</v>
      </c>
      <c r="D2364" s="10">
        <v>0.107495825179478</v>
      </c>
      <c r="E2364" s="7">
        <f t="shared" si="1"/>
        <v>0.06933126041</v>
      </c>
      <c r="F2364" s="7"/>
    </row>
    <row r="2365">
      <c r="A2365" s="9">
        <v>44769.458333333336</v>
      </c>
      <c r="B2365" s="10">
        <v>233.0</v>
      </c>
      <c r="C2365" s="10">
        <v>252.93994</v>
      </c>
      <c r="D2365" s="10">
        <v>0.078832706293834</v>
      </c>
      <c r="E2365" s="7">
        <f t="shared" si="1"/>
        <v>0.07230710769</v>
      </c>
      <c r="F2365" s="7"/>
    </row>
    <row r="2366">
      <c r="A2366" s="9">
        <v>44769.5</v>
      </c>
      <c r="B2366" s="10">
        <v>249.22</v>
      </c>
      <c r="C2366" s="10">
        <v>254.92755</v>
      </c>
      <c r="D2366" s="10">
        <v>0.0223889101040668</v>
      </c>
      <c r="E2366" s="7">
        <f t="shared" si="1"/>
        <v>0.07265786853</v>
      </c>
      <c r="F2366" s="7"/>
    </row>
    <row r="2367">
      <c r="A2367" s="9">
        <v>44769.541666666664</v>
      </c>
      <c r="B2367" s="10">
        <v>253.24</v>
      </c>
      <c r="C2367" s="10">
        <v>256.48044</v>
      </c>
      <c r="D2367" s="10">
        <v>0.0126342578014915</v>
      </c>
      <c r="E2367" s="7">
        <f t="shared" si="1"/>
        <v>0.07245978299</v>
      </c>
      <c r="F2367" s="7"/>
    </row>
    <row r="2368">
      <c r="A2368" s="9">
        <v>44769.583333333336</v>
      </c>
      <c r="B2368" s="10">
        <v>254.97</v>
      </c>
      <c r="C2368" s="10">
        <v>257.26508</v>
      </c>
      <c r="D2368" s="10">
        <v>0.00892107082702406</v>
      </c>
      <c r="E2368" s="7">
        <f t="shared" si="1"/>
        <v>0.07219826272</v>
      </c>
      <c r="F2368" s="7"/>
    </row>
    <row r="2369">
      <c r="A2369" s="9">
        <v>44769.625</v>
      </c>
      <c r="B2369" s="10">
        <v>256.05</v>
      </c>
      <c r="C2369" s="10">
        <v>256.79893</v>
      </c>
      <c r="D2369" s="10">
        <v>0.00291640623268941</v>
      </c>
      <c r="E2369" s="7">
        <f t="shared" si="1"/>
        <v>0.0709033032</v>
      </c>
      <c r="F2369" s="7"/>
    </row>
    <row r="2370">
      <c r="A2370" s="9">
        <v>44769.666666666664</v>
      </c>
      <c r="B2370" s="10">
        <v>262.25</v>
      </c>
      <c r="C2370" s="10">
        <v>255.31577</v>
      </c>
      <c r="D2370" s="10">
        <v>0.0271594269323826</v>
      </c>
      <c r="E2370" s="7">
        <f t="shared" si="1"/>
        <v>0.06954267847</v>
      </c>
      <c r="F2370" s="7"/>
    </row>
    <row r="2371">
      <c r="A2371" s="9">
        <v>44769.708333333336</v>
      </c>
      <c r="B2371" s="10">
        <v>265.66</v>
      </c>
      <c r="C2371" s="10">
        <v>254.15619</v>
      </c>
      <c r="D2371" s="10">
        <v>0.0452627575193034</v>
      </c>
      <c r="E2371" s="7">
        <f t="shared" si="1"/>
        <v>0.06801890682</v>
      </c>
      <c r="F2371" s="7"/>
    </row>
    <row r="2372">
      <c r="A2372" s="9">
        <v>44769.75</v>
      </c>
      <c r="B2372" s="10">
        <v>272.31</v>
      </c>
      <c r="C2372" s="10">
        <v>253.38066</v>
      </c>
      <c r="D2372" s="10">
        <v>0.0747071224773035</v>
      </c>
      <c r="E2372" s="7">
        <f t="shared" si="1"/>
        <v>0.06709193006</v>
      </c>
      <c r="F2372" s="7"/>
    </row>
    <row r="2373">
      <c r="A2373" s="9">
        <v>44769.791666666664</v>
      </c>
      <c r="B2373" s="10">
        <v>278.46</v>
      </c>
      <c r="C2373" s="10">
        <v>254.07036</v>
      </c>
      <c r="D2373" s="10">
        <v>0.0959956131836865</v>
      </c>
      <c r="E2373" s="7">
        <f t="shared" si="1"/>
        <v>0.06744731706</v>
      </c>
      <c r="F2373" s="7"/>
    </row>
    <row r="2374">
      <c r="A2374" s="9">
        <v>44769.833333333336</v>
      </c>
      <c r="B2374" s="10">
        <v>275.86</v>
      </c>
      <c r="C2374" s="10">
        <v>254.8675</v>
      </c>
      <c r="D2374" s="10">
        <v>0.0823663276015969</v>
      </c>
      <c r="E2374" s="7">
        <f t="shared" si="1"/>
        <v>0.06828919623</v>
      </c>
      <c r="F2374" s="7"/>
    </row>
    <row r="2375">
      <c r="A2375" s="9">
        <v>44769.875</v>
      </c>
      <c r="B2375" s="10">
        <v>273.16</v>
      </c>
      <c r="C2375" s="10">
        <v>255.36039</v>
      </c>
      <c r="D2375" s="10">
        <v>0.0697038800731782</v>
      </c>
      <c r="E2375" s="7">
        <f t="shared" si="1"/>
        <v>0.06848047403</v>
      </c>
      <c r="F2375" s="7"/>
    </row>
    <row r="2376">
      <c r="A2376" s="9">
        <v>44769.916666666664</v>
      </c>
      <c r="B2376" s="10">
        <v>267.06</v>
      </c>
      <c r="C2376" s="10">
        <v>255.42515</v>
      </c>
      <c r="D2376" s="10">
        <v>0.0455509177541835</v>
      </c>
      <c r="E2376" s="7">
        <f t="shared" si="1"/>
        <v>0.06834896114</v>
      </c>
      <c r="F2376" s="7"/>
    </row>
    <row r="2377">
      <c r="A2377" s="9">
        <v>44769.958333333336</v>
      </c>
      <c r="B2377" s="10">
        <v>268.63</v>
      </c>
      <c r="C2377" s="10">
        <v>254.5978</v>
      </c>
      <c r="D2377" s="10">
        <v>0.0551151659598</v>
      </c>
      <c r="E2377" s="7">
        <f t="shared" si="1"/>
        <v>0.06754854459</v>
      </c>
      <c r="F2377" s="7"/>
    </row>
    <row r="2378">
      <c r="A2378" s="9">
        <v>44770.0</v>
      </c>
      <c r="B2378" s="10">
        <v>274.86</v>
      </c>
      <c r="C2378" s="10">
        <v>255.52802</v>
      </c>
      <c r="D2378" s="10">
        <v>0.0756550299258766</v>
      </c>
      <c r="E2378" s="7">
        <f t="shared" si="1"/>
        <v>0.06625187973</v>
      </c>
      <c r="F2378" s="7"/>
    </row>
    <row r="2379">
      <c r="A2379" s="9">
        <v>44770.041666666664</v>
      </c>
      <c r="B2379" s="10">
        <v>284.57</v>
      </c>
      <c r="C2379" s="10">
        <v>249.78857</v>
      </c>
      <c r="D2379" s="10">
        <v>0.139243480996748</v>
      </c>
      <c r="E2379" s="7">
        <f t="shared" si="1"/>
        <v>0.06638663533</v>
      </c>
      <c r="F2379" s="7"/>
    </row>
    <row r="2380">
      <c r="A2380" s="9">
        <v>44770.083333333336</v>
      </c>
      <c r="B2380" s="10">
        <v>286.25</v>
      </c>
      <c r="C2380" s="10">
        <v>243.07239</v>
      </c>
      <c r="D2380" s="10">
        <v>0.17763272085324</v>
      </c>
      <c r="E2380" s="7">
        <f t="shared" si="1"/>
        <v>0.06776593928</v>
      </c>
      <c r="F2380" s="7"/>
    </row>
    <row r="2381">
      <c r="A2381" s="9">
        <v>44770.125</v>
      </c>
      <c r="B2381" s="10">
        <v>278.43</v>
      </c>
      <c r="C2381" s="10">
        <v>234.86514</v>
      </c>
      <c r="D2381" s="10">
        <v>0.185488829887653</v>
      </c>
      <c r="E2381" s="7">
        <f t="shared" si="1"/>
        <v>0.0703253759</v>
      </c>
      <c r="F2381" s="7"/>
    </row>
    <row r="2382">
      <c r="A2382" s="9">
        <v>44770.166666666664</v>
      </c>
      <c r="B2382" s="10">
        <v>269.32</v>
      </c>
      <c r="C2382" s="10">
        <v>229.24734</v>
      </c>
      <c r="D2382" s="10">
        <v>0.174800981333087</v>
      </c>
      <c r="E2382" s="7">
        <f t="shared" si="1"/>
        <v>0.07365219334</v>
      </c>
      <c r="F2382" s="7"/>
    </row>
    <row r="2383">
      <c r="A2383" s="9">
        <v>44770.208333333336</v>
      </c>
      <c r="B2383" s="10">
        <v>261.07</v>
      </c>
      <c r="C2383" s="10">
        <v>228.04396</v>
      </c>
      <c r="D2383" s="10">
        <v>0.144823129715867</v>
      </c>
      <c r="E2383" s="7">
        <f t="shared" si="1"/>
        <v>0.07819563264</v>
      </c>
      <c r="F2383" s="7"/>
    </row>
    <row r="2384">
      <c r="A2384" s="9">
        <v>44770.25</v>
      </c>
      <c r="B2384" s="10">
        <v>255.77</v>
      </c>
      <c r="C2384" s="10">
        <v>228.72573</v>
      </c>
      <c r="D2384" s="10">
        <v>0.118238861889303</v>
      </c>
      <c r="E2384" s="7">
        <f t="shared" si="1"/>
        <v>0.0827522473</v>
      </c>
      <c r="F2384" s="7"/>
    </row>
    <row r="2385">
      <c r="A2385" s="9">
        <v>44770.291666666664</v>
      </c>
      <c r="B2385" s="10">
        <v>254.72</v>
      </c>
      <c r="C2385" s="10">
        <v>231.80725</v>
      </c>
      <c r="D2385" s="10">
        <v>0.0988439748972475</v>
      </c>
      <c r="E2385" s="7">
        <f t="shared" si="1"/>
        <v>0.08452133269</v>
      </c>
      <c r="F2385" s="7"/>
    </row>
    <row r="2386">
      <c r="A2386" s="9">
        <v>44770.333333333336</v>
      </c>
      <c r="B2386" s="10">
        <v>254.36</v>
      </c>
      <c r="C2386" s="10">
        <v>236.07296</v>
      </c>
      <c r="D2386" s="10">
        <v>0.077463509586189</v>
      </c>
      <c r="E2386" s="7">
        <f t="shared" si="1"/>
        <v>0.08419387858</v>
      </c>
      <c r="F2386" s="7"/>
    </row>
    <row r="2387">
      <c r="A2387" s="9">
        <v>44770.375</v>
      </c>
      <c r="B2387" s="10">
        <v>257.51</v>
      </c>
      <c r="C2387" s="10">
        <v>241.14892</v>
      </c>
      <c r="D2387" s="10">
        <v>0.0678463747629472</v>
      </c>
      <c r="E2387" s="7">
        <f t="shared" si="1"/>
        <v>0.08287863674</v>
      </c>
      <c r="F2387" s="7"/>
    </row>
    <row r="2388">
      <c r="A2388" s="9">
        <v>44770.416666666664</v>
      </c>
      <c r="B2388" s="10">
        <v>258.13</v>
      </c>
      <c r="C2388" s="10">
        <v>246.0875</v>
      </c>
      <c r="D2388" s="10">
        <v>0.0489358459897393</v>
      </c>
      <c r="E2388" s="7">
        <f t="shared" si="1"/>
        <v>0.08043863761</v>
      </c>
      <c r="F2388" s="7"/>
    </row>
    <row r="2389">
      <c r="A2389" s="9">
        <v>44770.458333333336</v>
      </c>
      <c r="B2389" s="10">
        <v>260.41</v>
      </c>
      <c r="C2389" s="10">
        <v>250.986</v>
      </c>
      <c r="D2389" s="10">
        <v>0.0375479110388628</v>
      </c>
      <c r="E2389" s="7">
        <f t="shared" si="1"/>
        <v>0.07871843781</v>
      </c>
      <c r="F2389" s="7"/>
    </row>
    <row r="2390">
      <c r="A2390" s="9">
        <v>44770.5</v>
      </c>
      <c r="B2390" s="10">
        <v>267.2</v>
      </c>
      <c r="C2390" s="10">
        <v>253.48735</v>
      </c>
      <c r="D2390" s="10">
        <v>0.0540959933503584</v>
      </c>
      <c r="E2390" s="7">
        <f t="shared" si="1"/>
        <v>0.08003956627</v>
      </c>
      <c r="F2390" s="7"/>
    </row>
    <row r="2391">
      <c r="A2391" s="9">
        <v>44770.541666666664</v>
      </c>
      <c r="B2391" s="10">
        <v>274.09</v>
      </c>
      <c r="C2391" s="10">
        <v>255.38229</v>
      </c>
      <c r="D2391" s="10">
        <v>0.0732537483315697</v>
      </c>
      <c r="E2391" s="7">
        <f t="shared" si="1"/>
        <v>0.08256537838</v>
      </c>
      <c r="F2391" s="7"/>
    </row>
    <row r="2392">
      <c r="A2392" s="9">
        <v>44770.583333333336</v>
      </c>
      <c r="B2392" s="10">
        <v>277.47</v>
      </c>
      <c r="C2392" s="10">
        <v>256.56033</v>
      </c>
      <c r="D2392" s="10">
        <v>0.0815000121024166</v>
      </c>
      <c r="E2392" s="7">
        <f t="shared" si="1"/>
        <v>0.08558950093</v>
      </c>
      <c r="F2392" s="7"/>
    </row>
    <row r="2393">
      <c r="A2393" s="9">
        <v>44770.625</v>
      </c>
      <c r="B2393" s="10">
        <v>279.63</v>
      </c>
      <c r="C2393" s="10">
        <v>256.51277</v>
      </c>
      <c r="D2393" s="10">
        <v>0.0901211662873548</v>
      </c>
      <c r="E2393" s="7">
        <f t="shared" si="1"/>
        <v>0.0892230326</v>
      </c>
      <c r="F2393" s="7"/>
    </row>
    <row r="2394">
      <c r="A2394" s="9">
        <v>44770.666666666664</v>
      </c>
      <c r="B2394" s="10">
        <v>283.47</v>
      </c>
      <c r="C2394" s="10">
        <v>255.38119</v>
      </c>
      <c r="D2394" s="10">
        <v>0.109987779444523</v>
      </c>
      <c r="E2394" s="7">
        <f t="shared" si="1"/>
        <v>0.09267421396</v>
      </c>
      <c r="F2394" s="7"/>
    </row>
    <row r="2395">
      <c r="A2395" s="9">
        <v>44770.708333333336</v>
      </c>
      <c r="B2395" s="10">
        <v>286.47</v>
      </c>
      <c r="C2395" s="10">
        <v>254.57814</v>
      </c>
      <c r="D2395" s="10">
        <v>0.125273364005252</v>
      </c>
      <c r="E2395" s="7">
        <f t="shared" si="1"/>
        <v>0.09600798923</v>
      </c>
      <c r="F2395" s="7"/>
    </row>
    <row r="2396">
      <c r="A2396" s="9">
        <v>44770.75</v>
      </c>
      <c r="B2396" s="10">
        <v>285.86</v>
      </c>
      <c r="C2396" s="10">
        <v>254.14318</v>
      </c>
      <c r="D2396" s="10">
        <v>0.124799020772463</v>
      </c>
      <c r="E2396" s="7">
        <f t="shared" si="1"/>
        <v>0.09809515166</v>
      </c>
      <c r="F2396" s="7"/>
    </row>
    <row r="2397">
      <c r="A2397" s="9">
        <v>44770.791666666664</v>
      </c>
      <c r="B2397" s="10">
        <v>279.23</v>
      </c>
      <c r="C2397" s="10">
        <v>255.02012</v>
      </c>
      <c r="D2397" s="10">
        <v>0.0949332154655092</v>
      </c>
      <c r="E2397" s="7">
        <f t="shared" si="1"/>
        <v>0.09805088508</v>
      </c>
      <c r="F2397" s="7"/>
    </row>
    <row r="2398">
      <c r="A2398" s="9">
        <v>44770.833333333336</v>
      </c>
      <c r="B2398" s="10">
        <v>270.79</v>
      </c>
      <c r="C2398" s="10">
        <v>256.09115</v>
      </c>
      <c r="D2398" s="10">
        <v>0.0573969463607</v>
      </c>
      <c r="E2398" s="7">
        <f t="shared" si="1"/>
        <v>0.0970104942</v>
      </c>
      <c r="F2398" s="7"/>
    </row>
    <row r="2399">
      <c r="A2399" s="9">
        <v>44770.875</v>
      </c>
      <c r="B2399" s="10">
        <v>271.53</v>
      </c>
      <c r="C2399" s="10">
        <v>256.9887</v>
      </c>
      <c r="D2399" s="10">
        <v>0.0565834217613458</v>
      </c>
      <c r="E2399" s="7">
        <f t="shared" si="1"/>
        <v>0.09646380844</v>
      </c>
      <c r="F2399" s="7"/>
    </row>
    <row r="2400">
      <c r="A2400" s="9">
        <v>44770.916666666664</v>
      </c>
      <c r="B2400" s="10">
        <v>273.62</v>
      </c>
      <c r="C2400" s="10">
        <v>257.4602</v>
      </c>
      <c r="D2400" s="10">
        <v>0.0627662061942001</v>
      </c>
      <c r="E2400" s="7">
        <f t="shared" si="1"/>
        <v>0.09718111212</v>
      </c>
      <c r="F2400" s="7"/>
    </row>
    <row r="2401">
      <c r="A2401" s="9">
        <v>44770.958333333336</v>
      </c>
      <c r="B2401" s="10">
        <v>273.26</v>
      </c>
      <c r="C2401" s="10">
        <v>256.51803</v>
      </c>
      <c r="D2401" s="10">
        <v>0.0652662504853946</v>
      </c>
      <c r="E2401" s="7">
        <f t="shared" si="1"/>
        <v>0.09760407398</v>
      </c>
      <c r="F2401" s="7"/>
    </row>
    <row r="2402">
      <c r="A2402" s="9">
        <v>44768.0</v>
      </c>
      <c r="B2402" s="10">
        <v>284.04</v>
      </c>
      <c r="C2402" s="10">
        <v>266.47054</v>
      </c>
      <c r="D2402" s="10">
        <v>0.0659339677849566</v>
      </c>
      <c r="E2402" s="7">
        <f t="shared" si="1"/>
        <v>0.09719902972</v>
      </c>
      <c r="F2402" s="7"/>
    </row>
    <row r="2403">
      <c r="A2403" s="9">
        <v>44768.041666666664</v>
      </c>
      <c r="B2403" s="10">
        <v>284.12</v>
      </c>
      <c r="C2403" s="10">
        <v>267.35838</v>
      </c>
      <c r="D2403" s="10">
        <v>0.0626934528852246</v>
      </c>
      <c r="E2403" s="7">
        <f t="shared" si="1"/>
        <v>0.09400944522</v>
      </c>
      <c r="F2403" s="7"/>
    </row>
    <row r="2404">
      <c r="A2404" s="9">
        <v>44768.083333333336</v>
      </c>
      <c r="B2404" s="10">
        <v>283.26</v>
      </c>
      <c r="C2404" s="10">
        <v>268.41888</v>
      </c>
      <c r="D2404" s="10">
        <v>0.0552908945898291</v>
      </c>
      <c r="E2404" s="7">
        <f t="shared" si="1"/>
        <v>0.08891186912</v>
      </c>
      <c r="F2404" s="7"/>
    </row>
    <row r="2405">
      <c r="A2405" s="9">
        <v>44768.125</v>
      </c>
      <c r="B2405" s="10">
        <v>276.91</v>
      </c>
      <c r="C2405" s="10">
        <v>266.8742</v>
      </c>
      <c r="D2405" s="10">
        <v>0.0376049839212634</v>
      </c>
      <c r="E2405" s="7">
        <f t="shared" si="1"/>
        <v>0.08275004221</v>
      </c>
      <c r="F2405" s="7"/>
    </row>
    <row r="2406">
      <c r="A2406" s="9">
        <v>44768.166666666664</v>
      </c>
      <c r="B2406" s="10">
        <v>266.92</v>
      </c>
      <c r="C2406" s="10">
        <v>266.36924</v>
      </c>
      <c r="D2406" s="10">
        <v>0.00206765616029848</v>
      </c>
      <c r="E2406" s="7">
        <f t="shared" si="1"/>
        <v>0.07555282032</v>
      </c>
      <c r="F2406" s="7"/>
    </row>
    <row r="2407">
      <c r="A2407" s="9">
        <v>44768.208333333336</v>
      </c>
      <c r="B2407" s="10">
        <v>255.6</v>
      </c>
      <c r="C2407" s="10">
        <v>267.65607</v>
      </c>
      <c r="D2407" s="10">
        <v>0.0450431406244588</v>
      </c>
      <c r="E2407" s="7">
        <f t="shared" si="1"/>
        <v>0.07139532078</v>
      </c>
      <c r="F2407" s="7"/>
    </row>
    <row r="2408">
      <c r="A2408" s="9">
        <v>44768.25</v>
      </c>
      <c r="B2408" s="10">
        <v>250.85</v>
      </c>
      <c r="C2408" s="10">
        <v>268.22331</v>
      </c>
      <c r="D2408" s="10">
        <v>0.0647718127108342</v>
      </c>
      <c r="E2408" s="7">
        <f t="shared" si="1"/>
        <v>0.06916752706</v>
      </c>
      <c r="F2408" s="7"/>
    </row>
    <row r="2409">
      <c r="A2409" s="9">
        <v>44768.291666666664</v>
      </c>
      <c r="B2409" s="10">
        <v>248.38</v>
      </c>
      <c r="C2409" s="10">
        <v>268.50832</v>
      </c>
      <c r="D2409" s="10">
        <v>0.0749634871649415</v>
      </c>
      <c r="E2409" s="7">
        <f t="shared" si="1"/>
        <v>0.06817250674</v>
      </c>
      <c r="F2409" s="7"/>
    </row>
    <row r="2410">
      <c r="A2410" s="9">
        <v>44768.333333333336</v>
      </c>
      <c r="B2410" s="10">
        <v>245.83</v>
      </c>
      <c r="C2410" s="10">
        <v>269.26052</v>
      </c>
      <c r="D2410" s="10">
        <v>0.0870180299733506</v>
      </c>
      <c r="E2410" s="7">
        <f t="shared" si="1"/>
        <v>0.06857061176</v>
      </c>
      <c r="F2410" s="7"/>
    </row>
    <row r="2411">
      <c r="A2411" s="9">
        <v>44768.375</v>
      </c>
      <c r="B2411" s="10">
        <v>244.17</v>
      </c>
      <c r="C2411" s="10">
        <v>270.29362</v>
      </c>
      <c r="D2411" s="10">
        <v>0.0966490441024837</v>
      </c>
      <c r="E2411" s="7">
        <f t="shared" si="1"/>
        <v>0.06977072298</v>
      </c>
      <c r="F2411" s="7"/>
    </row>
    <row r="2412">
      <c r="A2412" s="9">
        <v>44768.416666666664</v>
      </c>
      <c r="B2412" s="10">
        <v>245.47</v>
      </c>
      <c r="C2412" s="10">
        <v>271.46932</v>
      </c>
      <c r="D2412" s="10">
        <v>0.0957725904348969</v>
      </c>
      <c r="E2412" s="7">
        <f t="shared" si="1"/>
        <v>0.071722254</v>
      </c>
      <c r="F2412" s="7"/>
    </row>
    <row r="2413">
      <c r="A2413" s="9">
        <v>44768.458333333336</v>
      </c>
      <c r="B2413" s="10">
        <v>251.28</v>
      </c>
      <c r="C2413" s="10">
        <v>272.33443</v>
      </c>
      <c r="D2413" s="10">
        <v>0.0773109371444513</v>
      </c>
      <c r="E2413" s="7">
        <f t="shared" si="1"/>
        <v>0.07337904675</v>
      </c>
      <c r="F2413" s="7"/>
    </row>
    <row r="2414">
      <c r="A2414" s="9">
        <v>44768.5</v>
      </c>
      <c r="B2414" s="10">
        <v>258.7</v>
      </c>
      <c r="C2414" s="10">
        <v>270.99629</v>
      </c>
      <c r="D2414" s="10">
        <v>0.0453743850146435</v>
      </c>
      <c r="E2414" s="7">
        <f t="shared" si="1"/>
        <v>0.07301564641</v>
      </c>
      <c r="F2414" s="7"/>
    </row>
    <row r="2415">
      <c r="A2415" s="9">
        <v>44768.541666666664</v>
      </c>
      <c r="B2415" s="10">
        <v>261.18</v>
      </c>
      <c r="C2415" s="10">
        <v>270.16104</v>
      </c>
      <c r="D2415" s="10">
        <v>0.0332432833394482</v>
      </c>
      <c r="E2415" s="7">
        <f t="shared" si="1"/>
        <v>0.0713485437</v>
      </c>
      <c r="F2415" s="7"/>
    </row>
    <row r="2416">
      <c r="A2416" s="9">
        <v>44768.583333333336</v>
      </c>
      <c r="B2416" s="10">
        <v>261.43</v>
      </c>
      <c r="C2416" s="10">
        <v>268.92175</v>
      </c>
      <c r="D2416" s="10">
        <v>0.0278584755602697</v>
      </c>
      <c r="E2416" s="7">
        <f t="shared" si="1"/>
        <v>0.06911347967</v>
      </c>
      <c r="F2416" s="7"/>
    </row>
    <row r="2417">
      <c r="A2417" s="9">
        <v>44768.625</v>
      </c>
      <c r="B2417" s="10">
        <v>265.83</v>
      </c>
      <c r="C2417" s="10">
        <v>267.13758</v>
      </c>
      <c r="D2417" s="10">
        <v>0.00489478118353857</v>
      </c>
      <c r="E2417" s="7">
        <f t="shared" si="1"/>
        <v>0.0655623803</v>
      </c>
      <c r="F2417" s="7"/>
    </row>
    <row r="2418">
      <c r="A2418" s="9">
        <v>44768.666666666664</v>
      </c>
      <c r="B2418" s="10">
        <v>270.92</v>
      </c>
      <c r="C2418" s="10">
        <v>264.58224</v>
      </c>
      <c r="D2418" s="10">
        <v>0.023953837566724</v>
      </c>
      <c r="E2418" s="7">
        <f t="shared" si="1"/>
        <v>0.06197763272</v>
      </c>
      <c r="F2418" s="7"/>
    </row>
    <row r="2419">
      <c r="A2419" s="9">
        <v>44768.708333333336</v>
      </c>
      <c r="B2419" s="10">
        <v>275.41</v>
      </c>
      <c r="C2419" s="10">
        <v>263.2033</v>
      </c>
      <c r="D2419" s="10">
        <v>0.0463774580333909</v>
      </c>
      <c r="E2419" s="7">
        <f t="shared" si="1"/>
        <v>0.0586903033</v>
      </c>
      <c r="F2419" s="7"/>
    </row>
    <row r="2420">
      <c r="A2420" s="9">
        <v>44768.75</v>
      </c>
      <c r="B2420" s="10">
        <v>278.52</v>
      </c>
      <c r="C2420" s="10">
        <v>262.62731</v>
      </c>
      <c r="D2420" s="10">
        <v>0.0605142321261256</v>
      </c>
      <c r="E2420" s="7">
        <f t="shared" si="1"/>
        <v>0.05601177044</v>
      </c>
      <c r="F2420" s="7"/>
    </row>
    <row r="2421">
      <c r="A2421" s="9">
        <v>44768.791666666664</v>
      </c>
      <c r="B2421" s="10">
        <v>276.91</v>
      </c>
      <c r="C2421" s="10">
        <v>263.82801</v>
      </c>
      <c r="D2421" s="10">
        <v>0.0495852961177246</v>
      </c>
      <c r="E2421" s="7">
        <f t="shared" si="1"/>
        <v>0.0541222738</v>
      </c>
      <c r="F2421" s="7"/>
    </row>
    <row r="2422">
      <c r="A2422" s="9">
        <v>44768.833333333336</v>
      </c>
      <c r="B2422" s="10">
        <v>271.37</v>
      </c>
      <c r="C2422" s="10">
        <v>264.39621</v>
      </c>
      <c r="D2422" s="10">
        <v>0.0263762858022813</v>
      </c>
      <c r="E2422" s="7">
        <f t="shared" si="1"/>
        <v>0.05282974628</v>
      </c>
      <c r="F2422" s="7"/>
    </row>
    <row r="2423">
      <c r="A2423" s="9">
        <v>44768.875</v>
      </c>
      <c r="B2423" s="10">
        <v>272.71</v>
      </c>
      <c r="C2423" s="10">
        <v>263.34818</v>
      </c>
      <c r="D2423" s="10">
        <v>0.0355492109343606</v>
      </c>
      <c r="E2423" s="7">
        <f t="shared" si="1"/>
        <v>0.05195332083</v>
      </c>
      <c r="F2423" s="7"/>
    </row>
    <row r="2424">
      <c r="A2424" s="9">
        <v>44768.916666666664</v>
      </c>
      <c r="B2424" s="10">
        <v>268.73</v>
      </c>
      <c r="C2424" s="10">
        <v>262.31434</v>
      </c>
      <c r="D2424" s="10">
        <v>0.0244579080198208</v>
      </c>
      <c r="E2424" s="7">
        <f t="shared" si="1"/>
        <v>0.05035714174</v>
      </c>
      <c r="F2424" s="7"/>
    </row>
    <row r="2425">
      <c r="A2425" s="9">
        <v>44768.958333333336</v>
      </c>
      <c r="B2425" s="10">
        <v>274.47</v>
      </c>
      <c r="C2425" s="10">
        <v>262.61439</v>
      </c>
      <c r="D2425" s="10">
        <v>0.0451445558638276</v>
      </c>
      <c r="E2425" s="7">
        <f t="shared" si="1"/>
        <v>0.04951873779</v>
      </c>
      <c r="F2425" s="7"/>
    </row>
    <row r="2426">
      <c r="A2426" s="9">
        <v>44769.0</v>
      </c>
      <c r="B2426" s="10">
        <v>280.54</v>
      </c>
      <c r="C2426" s="10">
        <v>257.95143</v>
      </c>
      <c r="D2426" s="10">
        <v>0.0875690822880881</v>
      </c>
      <c r="E2426" s="7">
        <f t="shared" si="1"/>
        <v>0.0504202009</v>
      </c>
      <c r="F2426" s="7"/>
    </row>
    <row r="2427">
      <c r="A2427" s="9">
        <v>44769.041666666664</v>
      </c>
      <c r="B2427" s="10">
        <v>282.75</v>
      </c>
      <c r="C2427" s="10">
        <v>257.67622</v>
      </c>
      <c r="D2427" s="10">
        <v>0.0973073107017791</v>
      </c>
      <c r="E2427" s="7">
        <f t="shared" si="1"/>
        <v>0.05186244497</v>
      </c>
      <c r="F2427" s="7"/>
    </row>
    <row r="2428">
      <c r="A2428" s="9">
        <v>44769.083333333336</v>
      </c>
      <c r="B2428" s="10">
        <v>278.88</v>
      </c>
      <c r="C2428" s="10">
        <v>257.49001</v>
      </c>
      <c r="D2428" s="10">
        <v>0.0830711451679232</v>
      </c>
      <c r="E2428" s="7">
        <f t="shared" si="1"/>
        <v>0.05301995541</v>
      </c>
      <c r="F2428" s="7"/>
    </row>
    <row r="2429">
      <c r="A2429" s="9">
        <v>44769.125</v>
      </c>
      <c r="B2429" s="10">
        <v>266.29</v>
      </c>
      <c r="C2429" s="10">
        <v>255.12732</v>
      </c>
      <c r="D2429" s="10">
        <v>0.0437533698860632</v>
      </c>
      <c r="E2429" s="7">
        <f t="shared" si="1"/>
        <v>0.05327613816</v>
      </c>
      <c r="F2429" s="7"/>
    </row>
    <row r="2430">
      <c r="A2430" s="9">
        <v>44769.166666666664</v>
      </c>
      <c r="B2430" s="10">
        <v>254.53</v>
      </c>
      <c r="C2430" s="10">
        <v>253.8548</v>
      </c>
      <c r="D2430" s="10">
        <v>0.00265978819388087</v>
      </c>
      <c r="E2430" s="7">
        <f t="shared" si="1"/>
        <v>0.05330081033</v>
      </c>
      <c r="F2430" s="7"/>
    </row>
    <row r="2431">
      <c r="A2431" s="9">
        <v>44769.208333333336</v>
      </c>
      <c r="B2431" s="10">
        <v>240.34</v>
      </c>
      <c r="C2431" s="10">
        <v>254.80781</v>
      </c>
      <c r="D2431" s="10">
        <v>0.0567793035857102</v>
      </c>
      <c r="E2431" s="7">
        <f t="shared" si="1"/>
        <v>0.05378981712</v>
      </c>
      <c r="F2431" s="7"/>
    </row>
    <row r="2432">
      <c r="A2432" s="9">
        <v>44769.25</v>
      </c>
      <c r="B2432" s="10">
        <v>231.11</v>
      </c>
      <c r="C2432" s="10">
        <v>255.53673</v>
      </c>
      <c r="D2432" s="10">
        <v>0.0955898981723683</v>
      </c>
      <c r="E2432" s="7">
        <f t="shared" si="1"/>
        <v>0.05507390402</v>
      </c>
      <c r="F2432" s="7"/>
    </row>
    <row r="2433">
      <c r="A2433" s="9">
        <v>44769.291666666664</v>
      </c>
      <c r="B2433" s="10">
        <v>222.91</v>
      </c>
      <c r="C2433" s="10">
        <v>256.468</v>
      </c>
      <c r="D2433" s="10">
        <v>0.130846733315657</v>
      </c>
      <c r="E2433" s="7">
        <f t="shared" si="1"/>
        <v>0.05740237261</v>
      </c>
      <c r="F2433" s="7"/>
    </row>
    <row r="2434">
      <c r="A2434" s="9">
        <v>44769.333333333336</v>
      </c>
      <c r="B2434" s="10">
        <v>219.65</v>
      </c>
      <c r="C2434" s="10">
        <v>257.81909</v>
      </c>
      <c r="D2434" s="10">
        <v>0.148046019400658</v>
      </c>
      <c r="E2434" s="7">
        <f t="shared" si="1"/>
        <v>0.0599452055</v>
      </c>
      <c r="F2434" s="7"/>
    </row>
    <row r="2435">
      <c r="A2435" s="9">
        <v>44769.375</v>
      </c>
      <c r="B2435" s="10">
        <v>220.25</v>
      </c>
      <c r="C2435" s="10">
        <v>259.6388</v>
      </c>
      <c r="D2435" s="10">
        <v>0.151706139452192</v>
      </c>
      <c r="E2435" s="7">
        <f t="shared" si="1"/>
        <v>0.06223925114</v>
      </c>
      <c r="F2435" s="7"/>
    </row>
    <row r="2436">
      <c r="A2436" s="9">
        <v>44769.416666666664</v>
      </c>
      <c r="B2436" s="10">
        <v>222.04</v>
      </c>
      <c r="C2436" s="10">
        <v>261.54214</v>
      </c>
      <c r="D2436" s="10">
        <v>0.151035469848185</v>
      </c>
      <c r="E2436" s="7">
        <f t="shared" si="1"/>
        <v>0.06454187111</v>
      </c>
      <c r="F2436" s="7"/>
    </row>
    <row r="2437">
      <c r="A2437" s="9">
        <v>44769.458333333336</v>
      </c>
      <c r="B2437" s="10">
        <v>233.0</v>
      </c>
      <c r="C2437" s="10">
        <v>263.50457</v>
      </c>
      <c r="D2437" s="10">
        <v>0.115764861307718</v>
      </c>
      <c r="E2437" s="7">
        <f t="shared" si="1"/>
        <v>0.06614411795</v>
      </c>
      <c r="F2437" s="7"/>
    </row>
    <row r="2438">
      <c r="A2438" s="9">
        <v>44769.5</v>
      </c>
      <c r="B2438" s="10">
        <v>249.22</v>
      </c>
      <c r="C2438" s="10">
        <v>263.58264</v>
      </c>
      <c r="D2438" s="10">
        <v>0.0544900832619326</v>
      </c>
      <c r="E2438" s="7">
        <f t="shared" si="1"/>
        <v>0.06652393871</v>
      </c>
      <c r="F2438" s="7"/>
    </row>
    <row r="2439">
      <c r="A2439" s="9">
        <v>44769.541666666664</v>
      </c>
      <c r="B2439" s="10">
        <v>253.24</v>
      </c>
      <c r="C2439" s="10">
        <v>263.78132</v>
      </c>
      <c r="D2439" s="10">
        <v>0.0399623445663248</v>
      </c>
      <c r="E2439" s="7">
        <f t="shared" si="1"/>
        <v>0.0668038996</v>
      </c>
      <c r="F2439" s="7"/>
    </row>
    <row r="2440">
      <c r="A2440" s="9">
        <v>44769.583333333336</v>
      </c>
      <c r="B2440" s="10">
        <v>254.97</v>
      </c>
      <c r="C2440" s="10">
        <v>263.40076</v>
      </c>
      <c r="D2440" s="10">
        <v>0.0320073488018789</v>
      </c>
      <c r="E2440" s="7">
        <f t="shared" si="1"/>
        <v>0.06697676932</v>
      </c>
      <c r="F2440" s="7"/>
    </row>
    <row r="2441">
      <c r="A2441" s="9">
        <v>44769.625</v>
      </c>
      <c r="B2441" s="10">
        <v>256.05</v>
      </c>
      <c r="C2441" s="10">
        <v>262.17589</v>
      </c>
      <c r="D2441" s="10">
        <v>0.0233655733942582</v>
      </c>
      <c r="E2441" s="7">
        <f t="shared" si="1"/>
        <v>0.06774638566</v>
      </c>
      <c r="F2441" s="7"/>
    </row>
    <row r="2442">
      <c r="A2442" s="9">
        <v>44769.666666666664</v>
      </c>
      <c r="B2442" s="10">
        <v>262.25</v>
      </c>
      <c r="C2442" s="10">
        <v>260.12242</v>
      </c>
      <c r="D2442" s="10">
        <v>0.00817914887920858</v>
      </c>
      <c r="E2442" s="7">
        <f t="shared" si="1"/>
        <v>0.06708910696</v>
      </c>
      <c r="F2442" s="7"/>
    </row>
    <row r="2443">
      <c r="A2443" s="9">
        <v>44769.708333333336</v>
      </c>
      <c r="B2443" s="10">
        <v>265.66</v>
      </c>
      <c r="C2443" s="10">
        <v>258.67321</v>
      </c>
      <c r="D2443" s="10">
        <v>0.027010102824332</v>
      </c>
      <c r="E2443" s="7">
        <f t="shared" si="1"/>
        <v>0.06628213383</v>
      </c>
      <c r="F2443" s="7"/>
    </row>
    <row r="2444">
      <c r="A2444" s="9">
        <v>44769.75</v>
      </c>
      <c r="B2444" s="10">
        <v>272.31</v>
      </c>
      <c r="C2444" s="10">
        <v>257.66821</v>
      </c>
      <c r="D2444" s="10">
        <v>0.0568242003932111</v>
      </c>
      <c r="E2444" s="7">
        <f t="shared" si="1"/>
        <v>0.06612838251</v>
      </c>
      <c r="F2444" s="7"/>
    </row>
    <row r="2445">
      <c r="A2445" s="9">
        <v>44769.791666666664</v>
      </c>
      <c r="B2445" s="10">
        <v>278.46</v>
      </c>
      <c r="C2445" s="10">
        <v>258.31897</v>
      </c>
      <c r="D2445" s="10">
        <v>0.0779696125298115</v>
      </c>
      <c r="E2445" s="7">
        <f t="shared" si="1"/>
        <v>0.06731106236</v>
      </c>
      <c r="F2445" s="7"/>
    </row>
    <row r="2446">
      <c r="A2446" s="9">
        <v>44769.833333333336</v>
      </c>
      <c r="B2446" s="10">
        <v>275.86</v>
      </c>
      <c r="C2446" s="10">
        <v>258.47982</v>
      </c>
      <c r="D2446" s="10">
        <v>0.0672399880191807</v>
      </c>
      <c r="E2446" s="7">
        <f t="shared" si="1"/>
        <v>0.06901371662</v>
      </c>
      <c r="F2446" s="7"/>
    </row>
    <row r="2447">
      <c r="A2447" s="9">
        <v>44769.875</v>
      </c>
      <c r="B2447" s="10">
        <v>273.16</v>
      </c>
      <c r="C2447" s="10">
        <v>257.59682</v>
      </c>
      <c r="D2447" s="10">
        <v>0.0604168172572939</v>
      </c>
      <c r="E2447" s="7">
        <f t="shared" si="1"/>
        <v>0.07004986688</v>
      </c>
      <c r="F2447" s="7"/>
    </row>
    <row r="2448">
      <c r="A2448" s="9">
        <v>44769.916666666664</v>
      </c>
      <c r="B2448" s="10">
        <v>267.06</v>
      </c>
      <c r="C2448" s="10">
        <v>256.64397</v>
      </c>
      <c r="D2448" s="10">
        <v>0.0405855239848416</v>
      </c>
      <c r="E2448" s="7">
        <f t="shared" si="1"/>
        <v>0.07072185088</v>
      </c>
      <c r="F2448" s="7"/>
    </row>
    <row r="2449">
      <c r="A2449" s="9">
        <v>44769.958333333336</v>
      </c>
      <c r="B2449" s="10">
        <v>268.63</v>
      </c>
      <c r="C2449" s="10">
        <v>256.66518</v>
      </c>
      <c r="D2449" s="10">
        <v>0.0466164518303572</v>
      </c>
      <c r="E2449" s="7">
        <f t="shared" si="1"/>
        <v>0.07078317988</v>
      </c>
      <c r="F2449" s="7"/>
    </row>
    <row r="2450">
      <c r="A2450" s="9">
        <v>44770.0</v>
      </c>
      <c r="B2450" s="10">
        <v>274.86</v>
      </c>
      <c r="C2450" s="10">
        <v>256.30689</v>
      </c>
      <c r="D2450" s="10">
        <v>0.0723863100207723</v>
      </c>
      <c r="E2450" s="7">
        <f t="shared" si="1"/>
        <v>0.07015056437</v>
      </c>
      <c r="F2450" s="7"/>
    </row>
    <row r="2451">
      <c r="A2451" s="9">
        <v>44770.041666666664</v>
      </c>
      <c r="B2451" s="10">
        <v>284.57</v>
      </c>
      <c r="C2451" s="10">
        <v>252.39968</v>
      </c>
      <c r="D2451" s="10">
        <v>0.127457847807097</v>
      </c>
      <c r="E2451" s="7">
        <f t="shared" si="1"/>
        <v>0.07140683675</v>
      </c>
      <c r="F2451" s="7"/>
    </row>
    <row r="2452">
      <c r="A2452" s="9">
        <v>44770.083333333336</v>
      </c>
      <c r="B2452" s="10">
        <v>286.25</v>
      </c>
      <c r="C2452" s="10">
        <v>248.00777</v>
      </c>
      <c r="D2452" s="10">
        <v>0.154197709208868</v>
      </c>
      <c r="E2452" s="7">
        <f t="shared" si="1"/>
        <v>0.07437044358</v>
      </c>
      <c r="F2452" s="7"/>
    </row>
    <row r="2453">
      <c r="A2453" s="9">
        <v>44770.125</v>
      </c>
      <c r="B2453" s="10">
        <v>278.43</v>
      </c>
      <c r="C2453" s="10">
        <v>241.83783</v>
      </c>
      <c r="D2453" s="10">
        <v>0.151308709642325</v>
      </c>
      <c r="E2453" s="7">
        <f t="shared" si="1"/>
        <v>0.07885191607</v>
      </c>
      <c r="F2453" s="7"/>
    </row>
    <row r="2454">
      <c r="A2454" s="9">
        <v>44770.166666666664</v>
      </c>
      <c r="B2454" s="10">
        <v>269.32</v>
      </c>
      <c r="C2454" s="10">
        <v>237.76781</v>
      </c>
      <c r="D2454" s="10">
        <v>0.132701689097443</v>
      </c>
      <c r="E2454" s="7">
        <f t="shared" si="1"/>
        <v>0.08427032861</v>
      </c>
      <c r="F2454" s="7"/>
    </row>
    <row r="2455">
      <c r="A2455" s="9">
        <v>44770.208333333336</v>
      </c>
      <c r="B2455" s="10">
        <v>261.07</v>
      </c>
      <c r="C2455" s="10">
        <v>237.39658</v>
      </c>
      <c r="D2455" s="10">
        <v>0.0997209816586237</v>
      </c>
      <c r="E2455" s="7">
        <f t="shared" si="1"/>
        <v>0.08605956519</v>
      </c>
      <c r="F2455" s="7"/>
    </row>
    <row r="2456">
      <c r="A2456" s="9">
        <v>44770.25</v>
      </c>
      <c r="B2456" s="10">
        <v>255.77</v>
      </c>
      <c r="C2456" s="10">
        <v>238.25076</v>
      </c>
      <c r="D2456" s="10">
        <v>0.0735327769783399</v>
      </c>
      <c r="E2456" s="7">
        <f t="shared" si="1"/>
        <v>0.08514051848</v>
      </c>
      <c r="F2456" s="7"/>
    </row>
    <row r="2457">
      <c r="A2457" s="9">
        <v>44770.291666666664</v>
      </c>
      <c r="B2457" s="10">
        <v>254.72</v>
      </c>
      <c r="C2457" s="10">
        <v>240.80618</v>
      </c>
      <c r="D2457" s="10">
        <v>0.0577801616220978</v>
      </c>
      <c r="E2457" s="7">
        <f t="shared" si="1"/>
        <v>0.08209607799</v>
      </c>
      <c r="F2457" s="7"/>
    </row>
    <row r="2458">
      <c r="A2458" s="9">
        <v>44770.333333333336</v>
      </c>
      <c r="B2458" s="10">
        <v>254.36</v>
      </c>
      <c r="C2458" s="10">
        <v>244.32022</v>
      </c>
      <c r="D2458" s="10">
        <v>0.0410927102144882</v>
      </c>
      <c r="E2458" s="7">
        <f t="shared" si="1"/>
        <v>0.07763969011</v>
      </c>
      <c r="F2458" s="7"/>
    </row>
    <row r="2459">
      <c r="A2459" s="9">
        <v>44770.375</v>
      </c>
      <c r="B2459" s="10">
        <v>257.51</v>
      </c>
      <c r="C2459" s="10">
        <v>248.49335</v>
      </c>
      <c r="D2459" s="10">
        <v>0.0362852768494609</v>
      </c>
      <c r="E2459" s="7">
        <f t="shared" si="1"/>
        <v>0.0728304875</v>
      </c>
      <c r="F2459" s="7"/>
    </row>
    <row r="2460">
      <c r="A2460" s="9">
        <v>44770.416666666664</v>
      </c>
      <c r="B2460" s="10">
        <v>258.13</v>
      </c>
      <c r="C2460" s="10">
        <v>252.70008</v>
      </c>
      <c r="D2460" s="10">
        <v>0.0214876069687036</v>
      </c>
      <c r="E2460" s="7">
        <f t="shared" si="1"/>
        <v>0.06743265988</v>
      </c>
      <c r="F2460" s="7"/>
    </row>
    <row r="2461">
      <c r="A2461" s="9">
        <v>44770.458333333336</v>
      </c>
      <c r="B2461" s="10">
        <v>260.41</v>
      </c>
      <c r="C2461" s="10">
        <v>256.94764</v>
      </c>
      <c r="D2461" s="10">
        <v>0.013474963225971</v>
      </c>
      <c r="E2461" s="7">
        <f t="shared" si="1"/>
        <v>0.06317058079</v>
      </c>
      <c r="F2461" s="7"/>
    </row>
    <row r="2462">
      <c r="A2462" s="9">
        <v>44770.5</v>
      </c>
      <c r="B2462" s="10">
        <v>267.2</v>
      </c>
      <c r="C2462" s="10">
        <v>258.96444</v>
      </c>
      <c r="D2462" s="10">
        <v>0.0318018952717985</v>
      </c>
      <c r="E2462" s="7">
        <f t="shared" si="1"/>
        <v>0.06222523963</v>
      </c>
      <c r="F2462" s="7"/>
    </row>
    <row r="2463">
      <c r="A2463" s="9">
        <v>44770.541666666664</v>
      </c>
      <c r="B2463" s="10">
        <v>274.09</v>
      </c>
      <c r="C2463" s="10">
        <v>260.45084</v>
      </c>
      <c r="D2463" s="10">
        <v>0.0523675024430712</v>
      </c>
      <c r="E2463" s="7">
        <f t="shared" si="1"/>
        <v>0.06274212121</v>
      </c>
      <c r="F2463" s="7"/>
    </row>
    <row r="2464">
      <c r="A2464" s="9">
        <v>44770.583333333336</v>
      </c>
      <c r="B2464" s="10">
        <v>277.47</v>
      </c>
      <c r="C2464" s="10">
        <v>261.12858</v>
      </c>
      <c r="D2464" s="10">
        <v>0.0625799749686534</v>
      </c>
      <c r="E2464" s="7">
        <f t="shared" si="1"/>
        <v>0.06401598063</v>
      </c>
      <c r="F2464" s="7"/>
    </row>
    <row r="2465">
      <c r="A2465" s="9">
        <v>44770.625</v>
      </c>
      <c r="B2465" s="10">
        <v>279.63</v>
      </c>
      <c r="C2465" s="10">
        <v>260.45848</v>
      </c>
      <c r="D2465" s="10">
        <v>0.0736068182537193</v>
      </c>
      <c r="E2465" s="7">
        <f t="shared" si="1"/>
        <v>0.06610936583</v>
      </c>
      <c r="F2465" s="7"/>
    </row>
    <row r="2466">
      <c r="A2466" s="9">
        <v>44770.666666666664</v>
      </c>
      <c r="B2466" s="10">
        <v>283.47</v>
      </c>
      <c r="C2466" s="10">
        <v>258.6381</v>
      </c>
      <c r="D2466" s="10">
        <v>0.096010216592219</v>
      </c>
      <c r="E2466" s="7">
        <f t="shared" si="1"/>
        <v>0.06976899365</v>
      </c>
      <c r="F2466" s="7"/>
    </row>
    <row r="2467">
      <c r="A2467" s="9">
        <v>44770.708333333336</v>
      </c>
      <c r="B2467" s="10">
        <v>286.47</v>
      </c>
      <c r="C2467" s="10">
        <v>257.14174</v>
      </c>
      <c r="D2467" s="10">
        <v>0.11405483994936</v>
      </c>
      <c r="E2467" s="7">
        <f t="shared" si="1"/>
        <v>0.0733958577</v>
      </c>
      <c r="F2467" s="7"/>
    </row>
    <row r="2468">
      <c r="A2468" s="9">
        <v>44770.75</v>
      </c>
      <c r="B2468" s="10">
        <v>285.86</v>
      </c>
      <c r="C2468" s="10">
        <v>256.09584</v>
      </c>
      <c r="D2468" s="10">
        <v>0.116222739112044</v>
      </c>
      <c r="E2468" s="7">
        <f t="shared" si="1"/>
        <v>0.07587079681</v>
      </c>
      <c r="F2468" s="7"/>
    </row>
    <row r="2469">
      <c r="A2469" s="9">
        <v>44770.791666666664</v>
      </c>
      <c r="B2469" s="10">
        <v>279.23</v>
      </c>
      <c r="C2469" s="10">
        <v>256.68</v>
      </c>
      <c r="D2469" s="10">
        <v>0.0878525790868007</v>
      </c>
      <c r="E2469" s="7">
        <f t="shared" si="1"/>
        <v>0.07628258709</v>
      </c>
      <c r="F2469" s="7"/>
    </row>
    <row r="2470">
      <c r="A2470" s="9">
        <v>44770.833333333336</v>
      </c>
      <c r="B2470" s="10">
        <v>270.79</v>
      </c>
      <c r="C2470" s="10">
        <v>257.26998</v>
      </c>
      <c r="D2470" s="10">
        <v>0.0525518756599586</v>
      </c>
      <c r="E2470" s="7">
        <f t="shared" si="1"/>
        <v>0.0756705824</v>
      </c>
      <c r="F2470" s="7"/>
    </row>
    <row r="2471">
      <c r="A2471" s="9">
        <v>44770.875</v>
      </c>
      <c r="B2471" s="10">
        <v>271.53</v>
      </c>
      <c r="C2471" s="10">
        <v>257.50884</v>
      </c>
      <c r="D2471" s="10">
        <v>0.0544492375485049</v>
      </c>
      <c r="E2471" s="7">
        <f t="shared" si="1"/>
        <v>0.07542193325</v>
      </c>
      <c r="F2471" s="7"/>
    </row>
    <row r="2472">
      <c r="A2472" s="9">
        <v>44770.916666666664</v>
      </c>
      <c r="B2472" s="10">
        <v>273.62</v>
      </c>
      <c r="C2472" s="10">
        <v>257.48246</v>
      </c>
      <c r="D2472" s="10">
        <v>0.0626743274085543</v>
      </c>
      <c r="E2472" s="7">
        <f t="shared" si="1"/>
        <v>0.07634230006</v>
      </c>
      <c r="F2472" s="7"/>
    </row>
    <row r="2473">
      <c r="A2473" s="9">
        <v>44770.958333333336</v>
      </c>
      <c r="B2473" s="10">
        <v>273.26</v>
      </c>
      <c r="C2473" s="10">
        <v>256.86601</v>
      </c>
      <c r="D2473" s="10">
        <v>0.0638231192986568</v>
      </c>
      <c r="E2473" s="7">
        <f t="shared" si="1"/>
        <v>0.07705924454</v>
      </c>
      <c r="F2473" s="7"/>
    </row>
    <row r="2474">
      <c r="A2474" s="9">
        <v>44771.0</v>
      </c>
      <c r="B2474" s="10">
        <v>279.34</v>
      </c>
      <c r="C2474" s="10">
        <v>253.25179</v>
      </c>
      <c r="D2474" s="10">
        <v>0.103012934281727</v>
      </c>
      <c r="E2474" s="7">
        <f t="shared" si="1"/>
        <v>0.07833535388</v>
      </c>
      <c r="F2474" s="7"/>
    </row>
    <row r="2475">
      <c r="A2475" s="9">
        <v>44771.041666666664</v>
      </c>
      <c r="B2475" s="10">
        <v>284.71</v>
      </c>
      <c r="C2475" s="10">
        <v>246.97547</v>
      </c>
      <c r="D2475" s="10">
        <v>0.152786550016485</v>
      </c>
      <c r="E2475" s="7">
        <f t="shared" si="1"/>
        <v>0.07939071647</v>
      </c>
      <c r="F2475" s="7"/>
    </row>
    <row r="2476">
      <c r="A2476" s="9">
        <v>44771.083333333336</v>
      </c>
      <c r="B2476" s="10">
        <v>285.19</v>
      </c>
      <c r="C2476" s="10">
        <v>239.82537</v>
      </c>
      <c r="D2476" s="10">
        <v>0.189156926975657</v>
      </c>
      <c r="E2476" s="7">
        <f t="shared" si="1"/>
        <v>0.08084735055</v>
      </c>
      <c r="F2476" s="7"/>
    </row>
    <row r="2477">
      <c r="A2477" s="9">
        <v>44771.125</v>
      </c>
      <c r="B2477" s="10">
        <v>279.72</v>
      </c>
      <c r="C2477" s="10">
        <v>231.5157</v>
      </c>
      <c r="D2477" s="10">
        <v>0.208211797299276</v>
      </c>
      <c r="E2477" s="7">
        <f t="shared" si="1"/>
        <v>0.08321831253</v>
      </c>
      <c r="F2477" s="7"/>
    </row>
    <row r="2478">
      <c r="A2478" s="9">
        <v>44771.166666666664</v>
      </c>
      <c r="B2478" s="10">
        <v>272.06</v>
      </c>
      <c r="C2478" s="10">
        <v>225.89673</v>
      </c>
      <c r="D2478" s="10">
        <v>0.204355636312221</v>
      </c>
      <c r="E2478" s="7">
        <f t="shared" si="1"/>
        <v>0.08620389367</v>
      </c>
      <c r="F2478" s="7"/>
    </row>
    <row r="2479">
      <c r="A2479" s="9">
        <v>44771.208333333336</v>
      </c>
      <c r="B2479" s="10">
        <v>261.94</v>
      </c>
      <c r="C2479" s="10">
        <v>224.86449</v>
      </c>
      <c r="D2479" s="10">
        <v>0.164879345778428</v>
      </c>
      <c r="E2479" s="7">
        <f t="shared" si="1"/>
        <v>0.0889188255</v>
      </c>
      <c r="F2479" s="7"/>
    </row>
    <row r="2480">
      <c r="A2480" s="9">
        <v>44771.25</v>
      </c>
      <c r="B2480" s="10">
        <v>256.94</v>
      </c>
      <c r="C2480" s="10">
        <v>225.84572</v>
      </c>
      <c r="D2480" s="10">
        <v>0.137679297176851</v>
      </c>
      <c r="E2480" s="7">
        <f t="shared" si="1"/>
        <v>0.09159159718</v>
      </c>
      <c r="F2480" s="7"/>
    </row>
    <row r="2481">
      <c r="A2481" s="9">
        <v>44771.291666666664</v>
      </c>
      <c r="B2481" s="10">
        <v>255.72</v>
      </c>
      <c r="C2481" s="10">
        <v>229.31144</v>
      </c>
      <c r="D2481" s="10">
        <v>0.115164598852983</v>
      </c>
      <c r="E2481" s="7">
        <f t="shared" si="1"/>
        <v>0.0939826154</v>
      </c>
      <c r="F2481" s="7"/>
    </row>
    <row r="2482">
      <c r="A2482" s="9">
        <v>44771.333333333336</v>
      </c>
      <c r="B2482" s="10">
        <v>255.96</v>
      </c>
      <c r="C2482" s="10">
        <v>233.95856</v>
      </c>
      <c r="D2482" s="10">
        <v>0.0940399017672189</v>
      </c>
      <c r="E2482" s="7">
        <f t="shared" si="1"/>
        <v>0.09618874838</v>
      </c>
      <c r="F2482" s="7"/>
    </row>
    <row r="2483">
      <c r="A2483" s="9">
        <v>44771.375</v>
      </c>
      <c r="B2483" s="10">
        <v>256.77</v>
      </c>
      <c r="C2483" s="10">
        <v>239.38771</v>
      </c>
      <c r="D2483" s="10">
        <v>0.0726114552831471</v>
      </c>
      <c r="E2483" s="7">
        <f t="shared" si="1"/>
        <v>0.09770233915</v>
      </c>
      <c r="F2483" s="7"/>
    </row>
    <row r="2484">
      <c r="A2484" s="9">
        <v>44771.416666666664</v>
      </c>
      <c r="B2484" s="10">
        <v>258.92</v>
      </c>
      <c r="C2484" s="10">
        <v>244.38976</v>
      </c>
      <c r="D2484" s="10">
        <v>0.0594551915759482</v>
      </c>
      <c r="E2484" s="7">
        <f t="shared" si="1"/>
        <v>0.09928432184</v>
      </c>
      <c r="F2484" s="7"/>
    </row>
    <row r="2485">
      <c r="A2485" s="9">
        <v>44771.458333333336</v>
      </c>
      <c r="B2485" s="10">
        <v>261.95</v>
      </c>
      <c r="C2485" s="10">
        <v>249.22282</v>
      </c>
      <c r="D2485" s="10">
        <v>0.051067474479263</v>
      </c>
      <c r="E2485" s="7">
        <f t="shared" si="1"/>
        <v>0.1008506765</v>
      </c>
      <c r="F2485" s="7"/>
    </row>
    <row r="2486">
      <c r="A2486" s="9">
        <v>44771.5</v>
      </c>
      <c r="B2486" s="10">
        <v>268.33</v>
      </c>
      <c r="C2486" s="10">
        <v>251.59386</v>
      </c>
      <c r="D2486" s="10">
        <v>0.0665204627807688</v>
      </c>
      <c r="E2486" s="7">
        <f t="shared" si="1"/>
        <v>0.1022972835</v>
      </c>
      <c r="F2486" s="7"/>
    </row>
    <row r="2487">
      <c r="A2487" s="9">
        <v>44771.541666666664</v>
      </c>
      <c r="B2487" s="10">
        <v>269.12</v>
      </c>
      <c r="C2487" s="10">
        <v>253.37535</v>
      </c>
      <c r="D2487" s="10">
        <v>0.0621396280261675</v>
      </c>
      <c r="E2487" s="7">
        <f t="shared" si="1"/>
        <v>0.1027044554</v>
      </c>
      <c r="F2487" s="7"/>
    </row>
    <row r="2488">
      <c r="A2488" s="9">
        <v>44771.583333333336</v>
      </c>
      <c r="B2488" s="10">
        <v>271.44</v>
      </c>
      <c r="C2488" s="10">
        <v>254.55257</v>
      </c>
      <c r="D2488" s="10">
        <v>0.0663416205147722</v>
      </c>
      <c r="E2488" s="7">
        <f t="shared" si="1"/>
        <v>0.1028611906</v>
      </c>
      <c r="F2488" s="7"/>
    </row>
    <row r="2489">
      <c r="A2489" s="9">
        <v>44771.625</v>
      </c>
      <c r="B2489" s="10">
        <v>272.31</v>
      </c>
      <c r="C2489" s="10">
        <v>254.66731</v>
      </c>
      <c r="D2489" s="10">
        <v>0.069277403526978</v>
      </c>
      <c r="E2489" s="7">
        <f t="shared" si="1"/>
        <v>0.1026807983</v>
      </c>
      <c r="F2489" s="7"/>
    </row>
    <row r="2490">
      <c r="A2490" s="9">
        <v>44771.666666666664</v>
      </c>
      <c r="B2490" s="10">
        <v>273.94</v>
      </c>
      <c r="C2490" s="10">
        <v>253.83968</v>
      </c>
      <c r="D2490" s="10">
        <v>0.079185098247839</v>
      </c>
      <c r="E2490" s="7">
        <f t="shared" si="1"/>
        <v>0.1019797517</v>
      </c>
      <c r="F2490" s="7"/>
    </row>
    <row r="2491">
      <c r="A2491" s="9">
        <v>44771.708333333336</v>
      </c>
      <c r="B2491" s="10">
        <v>273.52</v>
      </c>
      <c r="C2491" s="10">
        <v>253.28689</v>
      </c>
      <c r="D2491" s="10">
        <v>0.0798821841904252</v>
      </c>
      <c r="E2491" s="7">
        <f t="shared" si="1"/>
        <v>0.1005558911</v>
      </c>
      <c r="F2491" s="7"/>
    </row>
    <row r="2492">
      <c r="A2492" s="9">
        <v>44771.75</v>
      </c>
      <c r="B2492" s="10">
        <v>275.0</v>
      </c>
      <c r="C2492" s="10">
        <v>253.09212</v>
      </c>
      <c r="D2492" s="10">
        <v>0.0865608933221627</v>
      </c>
      <c r="E2492" s="7">
        <f t="shared" si="1"/>
        <v>0.09931998081</v>
      </c>
      <c r="F2492" s="7"/>
    </row>
    <row r="2493">
      <c r="A2493" s="9">
        <v>44771.791666666664</v>
      </c>
      <c r="B2493" s="10">
        <v>266.75</v>
      </c>
      <c r="C2493" s="10">
        <v>254.06231</v>
      </c>
      <c r="D2493" s="10">
        <v>0.0499392845794403</v>
      </c>
      <c r="E2493" s="7">
        <f t="shared" si="1"/>
        <v>0.0977402602</v>
      </c>
      <c r="F2493" s="7"/>
    </row>
    <row r="2494">
      <c r="A2494" s="9">
        <v>44771.833333333336</v>
      </c>
      <c r="B2494" s="10">
        <v>259.4</v>
      </c>
      <c r="C2494" s="10">
        <v>255.17766</v>
      </c>
      <c r="D2494" s="10">
        <v>0.0165466679175597</v>
      </c>
      <c r="E2494" s="7">
        <f t="shared" si="1"/>
        <v>0.09624004322</v>
      </c>
      <c r="F2494" s="7"/>
    </row>
    <row r="2495">
      <c r="A2495" s="9">
        <v>44771.875</v>
      </c>
      <c r="B2495" s="10">
        <v>261.02</v>
      </c>
      <c r="C2495" s="10">
        <v>256.10916</v>
      </c>
      <c r="D2495" s="10">
        <v>0.0191747924986361</v>
      </c>
      <c r="E2495" s="7">
        <f t="shared" si="1"/>
        <v>0.09477027467</v>
      </c>
      <c r="F2495" s="7"/>
    </row>
    <row r="2496">
      <c r="A2496" s="9">
        <v>44771.916666666664</v>
      </c>
      <c r="B2496" s="10">
        <v>263.58</v>
      </c>
      <c r="C2496" s="10">
        <v>256.42938</v>
      </c>
      <c r="D2496" s="10">
        <v>0.0278853382557022</v>
      </c>
      <c r="E2496" s="7">
        <f t="shared" si="1"/>
        <v>0.09332073346</v>
      </c>
      <c r="F2496" s="7"/>
    </row>
    <row r="2497">
      <c r="A2497" s="9">
        <v>44771.958333333336</v>
      </c>
      <c r="B2497" s="10">
        <v>267.04</v>
      </c>
      <c r="C2497" s="10">
        <v>255.13834</v>
      </c>
      <c r="D2497" s="10">
        <v>0.0466478695440286</v>
      </c>
      <c r="E2497" s="7">
        <f t="shared" si="1"/>
        <v>0.09260509805</v>
      </c>
      <c r="F2497" s="7"/>
    </row>
    <row r="2498">
      <c r="A2498" s="9">
        <v>44769.0</v>
      </c>
      <c r="B2498" s="10">
        <v>280.54</v>
      </c>
      <c r="C2498" s="10">
        <v>267.51532</v>
      </c>
      <c r="D2498" s="10">
        <v>0.0486876041342232</v>
      </c>
      <c r="E2498" s="7">
        <f t="shared" si="1"/>
        <v>0.09034154263</v>
      </c>
      <c r="F2498" s="7"/>
    </row>
    <row r="2499">
      <c r="A2499" s="9">
        <v>44769.041666666664</v>
      </c>
      <c r="B2499" s="10">
        <v>282.75</v>
      </c>
      <c r="C2499" s="10">
        <v>264.521</v>
      </c>
      <c r="D2499" s="10">
        <v>0.0689132431829608</v>
      </c>
      <c r="E2499" s="7">
        <f t="shared" si="1"/>
        <v>0.08684682151</v>
      </c>
      <c r="F2499" s="7"/>
    </row>
    <row r="2500">
      <c r="A2500" s="9">
        <v>44769.083333333336</v>
      </c>
      <c r="B2500" s="10">
        <v>278.88</v>
      </c>
      <c r="C2500" s="10">
        <v>260.28982</v>
      </c>
      <c r="D2500" s="10">
        <v>0.0714210797794549</v>
      </c>
      <c r="E2500" s="7">
        <f t="shared" si="1"/>
        <v>0.08194116121</v>
      </c>
      <c r="F2500" s="7"/>
    </row>
    <row r="2501">
      <c r="A2501" s="9">
        <v>44769.125</v>
      </c>
      <c r="B2501" s="10">
        <v>266.29</v>
      </c>
      <c r="C2501" s="10">
        <v>253.4759</v>
      </c>
      <c r="D2501" s="10">
        <v>0.0505535240233885</v>
      </c>
      <c r="E2501" s="7">
        <f t="shared" si="1"/>
        <v>0.07537206649</v>
      </c>
      <c r="F2501" s="7"/>
    </row>
    <row r="2502">
      <c r="A2502" s="9">
        <v>44769.166666666664</v>
      </c>
      <c r="B2502" s="10">
        <v>254.53</v>
      </c>
      <c r="C2502" s="10">
        <v>248.02408</v>
      </c>
      <c r="D2502" s="10">
        <v>0.0262310014414729</v>
      </c>
      <c r="E2502" s="7">
        <f t="shared" si="1"/>
        <v>0.0679502067</v>
      </c>
      <c r="F2502" s="7"/>
    </row>
    <row r="2503">
      <c r="A2503" s="9">
        <v>44769.208333333336</v>
      </c>
      <c r="B2503" s="10">
        <v>240.34</v>
      </c>
      <c r="C2503" s="10">
        <v>245.29694</v>
      </c>
      <c r="D2503" s="10">
        <v>0.0202079161688686</v>
      </c>
      <c r="E2503" s="7">
        <f t="shared" si="1"/>
        <v>0.06192223047</v>
      </c>
      <c r="F2503" s="7"/>
    </row>
    <row r="2504">
      <c r="A2504" s="9">
        <v>44769.25</v>
      </c>
      <c r="B2504" s="10">
        <v>231.11</v>
      </c>
      <c r="C2504" s="10">
        <v>243.17461</v>
      </c>
      <c r="D2504" s="10">
        <v>0.0496129509573387</v>
      </c>
      <c r="E2504" s="7">
        <f t="shared" si="1"/>
        <v>0.05825279938</v>
      </c>
      <c r="F2504" s="7"/>
    </row>
    <row r="2505">
      <c r="A2505" s="9">
        <v>44769.291666666664</v>
      </c>
      <c r="B2505" s="10">
        <v>222.91</v>
      </c>
      <c r="C2505" s="10">
        <v>242.63271</v>
      </c>
      <c r="D2505" s="10">
        <v>0.081286278342273</v>
      </c>
      <c r="E2505" s="7">
        <f t="shared" si="1"/>
        <v>0.05684120269</v>
      </c>
      <c r="F2505" s="7"/>
    </row>
    <row r="2506">
      <c r="A2506" s="9">
        <v>44769.333333333336</v>
      </c>
      <c r="B2506" s="10">
        <v>219.65</v>
      </c>
      <c r="C2506" s="10">
        <v>243.98649</v>
      </c>
      <c r="D2506" s="10">
        <v>0.0997452358940037</v>
      </c>
      <c r="E2506" s="7">
        <f t="shared" si="1"/>
        <v>0.05707892494</v>
      </c>
      <c r="F2506" s="7"/>
    </row>
    <row r="2507">
      <c r="A2507" s="9">
        <v>44769.375</v>
      </c>
      <c r="B2507" s="10">
        <v>220.25</v>
      </c>
      <c r="C2507" s="10">
        <v>247.20034</v>
      </c>
      <c r="D2507" s="10">
        <v>0.109022261053524</v>
      </c>
      <c r="E2507" s="7">
        <f t="shared" si="1"/>
        <v>0.05859604185</v>
      </c>
      <c r="F2507" s="7"/>
    </row>
    <row r="2508">
      <c r="A2508" s="9">
        <v>44769.416666666664</v>
      </c>
      <c r="B2508" s="10">
        <v>222.04</v>
      </c>
      <c r="C2508" s="10">
        <v>251.98582</v>
      </c>
      <c r="D2508" s="10">
        <v>0.11883930611651</v>
      </c>
      <c r="E2508" s="7">
        <f t="shared" si="1"/>
        <v>0.06107037996</v>
      </c>
      <c r="F2508" s="7"/>
    </row>
    <row r="2509">
      <c r="A2509" s="9">
        <v>44769.458333333336</v>
      </c>
      <c r="B2509" s="10">
        <v>233.0</v>
      </c>
      <c r="C2509" s="10">
        <v>257.88691</v>
      </c>
      <c r="D2509" s="10">
        <v>0.0965031920387118</v>
      </c>
      <c r="E2509" s="7">
        <f t="shared" si="1"/>
        <v>0.06296353486</v>
      </c>
      <c r="F2509" s="7"/>
    </row>
    <row r="2510">
      <c r="A2510" s="9">
        <v>44769.5</v>
      </c>
      <c r="B2510" s="10">
        <v>249.22</v>
      </c>
      <c r="C2510" s="10">
        <v>261.82845</v>
      </c>
      <c r="D2510" s="10">
        <v>0.048155385711522</v>
      </c>
      <c r="E2510" s="7">
        <f t="shared" si="1"/>
        <v>0.06219832331</v>
      </c>
      <c r="F2510" s="7"/>
    </row>
    <row r="2511">
      <c r="A2511" s="9">
        <v>44769.541666666664</v>
      </c>
      <c r="B2511" s="10">
        <v>253.24</v>
      </c>
      <c r="C2511" s="10">
        <v>264.90333</v>
      </c>
      <c r="D2511" s="10">
        <v>0.044028627348701</v>
      </c>
      <c r="E2511" s="7">
        <f t="shared" si="1"/>
        <v>0.06144369828</v>
      </c>
      <c r="F2511" s="7"/>
    </row>
    <row r="2512">
      <c r="A2512" s="9">
        <v>44769.583333333336</v>
      </c>
      <c r="B2512" s="10">
        <v>254.97</v>
      </c>
      <c r="C2512" s="10">
        <v>266.71036</v>
      </c>
      <c r="D2512" s="10">
        <v>0.0440191374643264</v>
      </c>
      <c r="E2512" s="7">
        <f t="shared" si="1"/>
        <v>0.06051359482</v>
      </c>
      <c r="F2512" s="7"/>
    </row>
    <row r="2513">
      <c r="A2513" s="9">
        <v>44769.625</v>
      </c>
      <c r="B2513" s="10">
        <v>256.05</v>
      </c>
      <c r="C2513" s="10">
        <v>266.71869</v>
      </c>
      <c r="D2513" s="10">
        <v>0.0399997840421305</v>
      </c>
      <c r="E2513" s="7">
        <f t="shared" si="1"/>
        <v>0.05929369401</v>
      </c>
      <c r="F2513" s="7"/>
    </row>
    <row r="2514">
      <c r="A2514" s="9">
        <v>44769.666666666664</v>
      </c>
      <c r="B2514" s="10">
        <v>262.25</v>
      </c>
      <c r="C2514" s="10">
        <v>265.0238</v>
      </c>
      <c r="D2514" s="10">
        <v>0.0104662298253967</v>
      </c>
      <c r="E2514" s="7">
        <f t="shared" si="1"/>
        <v>0.05643040783</v>
      </c>
      <c r="F2514" s="7"/>
    </row>
    <row r="2515">
      <c r="A2515" s="9">
        <v>44769.708333333336</v>
      </c>
      <c r="B2515" s="10">
        <v>265.66</v>
      </c>
      <c r="C2515" s="10">
        <v>263.53978</v>
      </c>
      <c r="D2515" s="10">
        <v>0.00804516115176243</v>
      </c>
      <c r="E2515" s="7">
        <f t="shared" si="1"/>
        <v>0.05343719853</v>
      </c>
      <c r="F2515" s="7"/>
    </row>
    <row r="2516">
      <c r="A2516" s="9">
        <v>44769.75</v>
      </c>
      <c r="B2516" s="10">
        <v>272.31</v>
      </c>
      <c r="C2516" s="10">
        <v>262.51623</v>
      </c>
      <c r="D2516" s="10">
        <v>0.0373072933433486</v>
      </c>
      <c r="E2516" s="7">
        <f t="shared" si="1"/>
        <v>0.0513849652</v>
      </c>
      <c r="F2516" s="7"/>
    </row>
    <row r="2517">
      <c r="A2517" s="9">
        <v>44769.791666666664</v>
      </c>
      <c r="B2517" s="10">
        <v>278.46</v>
      </c>
      <c r="C2517" s="10">
        <v>263.00501</v>
      </c>
      <c r="D2517" s="10">
        <v>0.0587631011287577</v>
      </c>
      <c r="E2517" s="7">
        <f t="shared" si="1"/>
        <v>0.05175262422</v>
      </c>
      <c r="F2517" s="7"/>
    </row>
    <row r="2518">
      <c r="A2518" s="9">
        <v>44769.833333333336</v>
      </c>
      <c r="B2518" s="10">
        <v>275.86</v>
      </c>
      <c r="C2518" s="10">
        <v>263.13722</v>
      </c>
      <c r="D2518" s="10">
        <v>0.0483503625978871</v>
      </c>
      <c r="E2518" s="7">
        <f t="shared" si="1"/>
        <v>0.05307777817</v>
      </c>
      <c r="F2518" s="7"/>
    </row>
    <row r="2519">
      <c r="A2519" s="9">
        <v>44769.875</v>
      </c>
      <c r="B2519" s="10">
        <v>273.16</v>
      </c>
      <c r="C2519" s="10">
        <v>262.92096</v>
      </c>
      <c r="D2519" s="10">
        <v>0.0389434147813854</v>
      </c>
      <c r="E2519" s="7">
        <f t="shared" si="1"/>
        <v>0.05390147076</v>
      </c>
      <c r="F2519" s="7"/>
    </row>
    <row r="2520">
      <c r="A2520" s="9">
        <v>44769.916666666664</v>
      </c>
      <c r="B2520" s="10">
        <v>267.06</v>
      </c>
      <c r="C2520" s="10">
        <v>263.20727</v>
      </c>
      <c r="D2520" s="10">
        <v>0.0146376276004838</v>
      </c>
      <c r="E2520" s="7">
        <f t="shared" si="1"/>
        <v>0.05334948282</v>
      </c>
      <c r="F2520" s="7"/>
    </row>
    <row r="2521">
      <c r="A2521" s="9">
        <v>44769.958333333336</v>
      </c>
      <c r="B2521" s="10">
        <v>268.63</v>
      </c>
      <c r="C2521" s="10">
        <v>263.38709</v>
      </c>
      <c r="D2521" s="10">
        <v>0.0199057212713045</v>
      </c>
      <c r="E2521" s="7">
        <f t="shared" si="1"/>
        <v>0.05223522664</v>
      </c>
      <c r="F2521" s="7"/>
    </row>
    <row r="2522">
      <c r="A2522" s="9">
        <v>44770.0</v>
      </c>
      <c r="B2522" s="10">
        <v>274.86</v>
      </c>
      <c r="C2522" s="10">
        <v>261.34477</v>
      </c>
      <c r="D2522" s="10">
        <v>0.0517141781716161</v>
      </c>
      <c r="E2522" s="7">
        <f t="shared" si="1"/>
        <v>0.05236133389</v>
      </c>
      <c r="F2522" s="7"/>
    </row>
    <row r="2523">
      <c r="A2523" s="9">
        <v>44770.041666666664</v>
      </c>
      <c r="B2523" s="10">
        <v>284.57</v>
      </c>
      <c r="C2523" s="10">
        <v>257.09946</v>
      </c>
      <c r="D2523" s="10">
        <v>0.106847910143412</v>
      </c>
      <c r="E2523" s="7">
        <f t="shared" si="1"/>
        <v>0.05394194502</v>
      </c>
      <c r="F2523" s="7"/>
    </row>
    <row r="2524">
      <c r="A2524" s="9">
        <v>44770.083333333336</v>
      </c>
      <c r="B2524" s="10">
        <v>286.25</v>
      </c>
      <c r="C2524" s="10">
        <v>252.0192</v>
      </c>
      <c r="D2524" s="10">
        <v>0.135826159276753</v>
      </c>
      <c r="E2524" s="7">
        <f t="shared" si="1"/>
        <v>0.05662549</v>
      </c>
      <c r="F2524" s="7"/>
    </row>
    <row r="2525">
      <c r="A2525" s="9">
        <v>44770.125</v>
      </c>
      <c r="B2525" s="10">
        <v>278.43</v>
      </c>
      <c r="C2525" s="10">
        <v>244.8614</v>
      </c>
      <c r="D2525" s="10">
        <v>0.137092248921226</v>
      </c>
      <c r="E2525" s="7">
        <f t="shared" si="1"/>
        <v>0.0602312702</v>
      </c>
      <c r="F2525" s="7"/>
    </row>
    <row r="2526">
      <c r="A2526" s="9">
        <v>44770.166666666664</v>
      </c>
      <c r="B2526" s="10">
        <v>269.32</v>
      </c>
      <c r="C2526" s="10">
        <v>239.73271</v>
      </c>
      <c r="D2526" s="10">
        <v>0.123417826461812</v>
      </c>
      <c r="E2526" s="7">
        <f t="shared" si="1"/>
        <v>0.06428072124</v>
      </c>
      <c r="F2526" s="7"/>
    </row>
    <row r="2527">
      <c r="A2527" s="9">
        <v>44770.208333333336</v>
      </c>
      <c r="B2527" s="10">
        <v>261.07</v>
      </c>
      <c r="C2527" s="10">
        <v>238.25646</v>
      </c>
      <c r="D2527" s="10">
        <v>0.0957520312355853</v>
      </c>
      <c r="E2527" s="7">
        <f t="shared" si="1"/>
        <v>0.0674283927</v>
      </c>
      <c r="F2527" s="7"/>
    </row>
    <row r="2528">
      <c r="A2528" s="9">
        <v>44770.25</v>
      </c>
      <c r="B2528" s="10">
        <v>255.77</v>
      </c>
      <c r="C2528" s="10">
        <v>238.00673</v>
      </c>
      <c r="D2528" s="10">
        <v>0.0746334778012369</v>
      </c>
      <c r="E2528" s="7">
        <f t="shared" si="1"/>
        <v>0.06847091466</v>
      </c>
      <c r="F2528" s="7"/>
    </row>
    <row r="2529">
      <c r="A2529" s="9">
        <v>44770.291666666664</v>
      </c>
      <c r="B2529" s="10">
        <v>254.72</v>
      </c>
      <c r="C2529" s="10">
        <v>239.73465</v>
      </c>
      <c r="D2529" s="10">
        <v>0.062508068816919</v>
      </c>
      <c r="E2529" s="7">
        <f t="shared" si="1"/>
        <v>0.06768848926</v>
      </c>
      <c r="F2529" s="7"/>
    </row>
    <row r="2530">
      <c r="A2530" s="9">
        <v>44770.333333333336</v>
      </c>
      <c r="B2530" s="10">
        <v>254.36</v>
      </c>
      <c r="C2530" s="10">
        <v>242.95156</v>
      </c>
      <c r="D2530" s="10">
        <v>0.0469576733732436</v>
      </c>
      <c r="E2530" s="7">
        <f t="shared" si="1"/>
        <v>0.06548900749</v>
      </c>
      <c r="F2530" s="7"/>
    </row>
    <row r="2531">
      <c r="A2531" s="9">
        <v>44770.375</v>
      </c>
      <c r="B2531" s="10">
        <v>257.51</v>
      </c>
      <c r="C2531" s="10">
        <v>247.36967</v>
      </c>
      <c r="D2531" s="10">
        <v>0.0409926164351514</v>
      </c>
      <c r="E2531" s="7">
        <f t="shared" si="1"/>
        <v>0.06265443896</v>
      </c>
      <c r="F2531" s="7"/>
    </row>
    <row r="2532">
      <c r="A2532" s="9">
        <v>44770.416666666664</v>
      </c>
      <c r="B2532" s="10">
        <v>258.13</v>
      </c>
      <c r="C2532" s="10">
        <v>252.34748</v>
      </c>
      <c r="D2532" s="10">
        <v>0.0229149108205875</v>
      </c>
      <c r="E2532" s="7">
        <f t="shared" si="1"/>
        <v>0.05865758916</v>
      </c>
      <c r="F2532" s="7"/>
    </row>
    <row r="2533">
      <c r="A2533" s="9">
        <v>44770.458333333336</v>
      </c>
      <c r="B2533" s="10">
        <v>260.41</v>
      </c>
      <c r="C2533" s="10">
        <v>257.71284</v>
      </c>
      <c r="D2533" s="10">
        <v>0.0104657571582385</v>
      </c>
      <c r="E2533" s="7">
        <f t="shared" si="1"/>
        <v>0.05507269604</v>
      </c>
      <c r="F2533" s="7"/>
    </row>
    <row r="2534">
      <c r="A2534" s="9">
        <v>44770.5</v>
      </c>
      <c r="B2534" s="10">
        <v>267.2</v>
      </c>
      <c r="C2534" s="10">
        <v>260.76629</v>
      </c>
      <c r="D2534" s="10">
        <v>0.0246723224846277</v>
      </c>
      <c r="E2534" s="7">
        <f t="shared" si="1"/>
        <v>0.05409423507</v>
      </c>
      <c r="F2534" s="7"/>
    </row>
    <row r="2535">
      <c r="A2535" s="9">
        <v>44770.541666666664</v>
      </c>
      <c r="B2535" s="10">
        <v>274.09</v>
      </c>
      <c r="C2535" s="10">
        <v>262.97788</v>
      </c>
      <c r="D2535" s="10">
        <v>0.042254960759437</v>
      </c>
      <c r="E2535" s="7">
        <f t="shared" si="1"/>
        <v>0.05402033229</v>
      </c>
      <c r="F2535" s="7"/>
    </row>
    <row r="2536">
      <c r="A2536" s="9">
        <v>44770.583333333336</v>
      </c>
      <c r="B2536" s="10">
        <v>277.47</v>
      </c>
      <c r="C2536" s="10">
        <v>264.19718</v>
      </c>
      <c r="D2536" s="10">
        <v>0.0502383106435883</v>
      </c>
      <c r="E2536" s="7">
        <f t="shared" si="1"/>
        <v>0.05427946451</v>
      </c>
      <c r="F2536" s="7"/>
    </row>
    <row r="2537">
      <c r="A2537" s="9">
        <v>44770.625</v>
      </c>
      <c r="B2537" s="10">
        <v>279.63</v>
      </c>
      <c r="C2537" s="10">
        <v>263.80162</v>
      </c>
      <c r="D2537" s="10">
        <v>0.0600010720176774</v>
      </c>
      <c r="E2537" s="7">
        <f t="shared" si="1"/>
        <v>0.05511285151</v>
      </c>
      <c r="F2537" s="7"/>
    </row>
    <row r="2538">
      <c r="A2538" s="9">
        <v>44770.666666666664</v>
      </c>
      <c r="B2538" s="10">
        <v>283.47</v>
      </c>
      <c r="C2538" s="10">
        <v>261.95831</v>
      </c>
      <c r="D2538" s="10">
        <v>0.082118753934548</v>
      </c>
      <c r="E2538" s="7">
        <f t="shared" si="1"/>
        <v>0.05809837335</v>
      </c>
      <c r="F2538" s="7"/>
    </row>
    <row r="2539">
      <c r="A2539" s="9">
        <v>44770.708333333336</v>
      </c>
      <c r="B2539" s="10">
        <v>286.47</v>
      </c>
      <c r="C2539" s="10">
        <v>260.34391</v>
      </c>
      <c r="D2539" s="10">
        <v>0.100352222565913</v>
      </c>
      <c r="E2539" s="7">
        <f t="shared" si="1"/>
        <v>0.06194450091</v>
      </c>
      <c r="F2539" s="7"/>
    </row>
    <row r="2540">
      <c r="A2540" s="9">
        <v>44770.75</v>
      </c>
      <c r="B2540" s="10">
        <v>285.86</v>
      </c>
      <c r="C2540" s="10">
        <v>259.2162</v>
      </c>
      <c r="D2540" s="10">
        <v>0.10278601414572</v>
      </c>
      <c r="E2540" s="7">
        <f t="shared" si="1"/>
        <v>0.06467278094</v>
      </c>
      <c r="F2540" s="7"/>
    </row>
    <row r="2541">
      <c r="A2541" s="9">
        <v>44770.791666666664</v>
      </c>
      <c r="B2541" s="10">
        <v>279.23</v>
      </c>
      <c r="C2541" s="10">
        <v>259.73718</v>
      </c>
      <c r="D2541" s="10">
        <v>0.0750482468470628</v>
      </c>
      <c r="E2541" s="7">
        <f t="shared" si="1"/>
        <v>0.06535132868</v>
      </c>
      <c r="F2541" s="7"/>
    </row>
    <row r="2542">
      <c r="A2542" s="9">
        <v>44770.833333333336</v>
      </c>
      <c r="B2542" s="10">
        <v>270.79</v>
      </c>
      <c r="C2542" s="10">
        <v>260.24469</v>
      </c>
      <c r="D2542" s="10">
        <v>0.0405207499142442</v>
      </c>
      <c r="E2542" s="7">
        <f t="shared" si="1"/>
        <v>0.06502509482</v>
      </c>
      <c r="F2542" s="7"/>
    </row>
    <row r="2543">
      <c r="A2543" s="9">
        <v>44770.875</v>
      </c>
      <c r="B2543" s="10">
        <v>271.53</v>
      </c>
      <c r="C2543" s="10">
        <v>260.56456</v>
      </c>
      <c r="D2543" s="10">
        <v>0.0420833900051488</v>
      </c>
      <c r="E2543" s="7">
        <f t="shared" si="1"/>
        <v>0.06515592712</v>
      </c>
      <c r="F2543" s="7"/>
    </row>
    <row r="2544">
      <c r="A2544" s="9">
        <v>44770.916666666664</v>
      </c>
      <c r="B2544" s="10">
        <v>273.62</v>
      </c>
      <c r="C2544" s="10">
        <v>260.92152</v>
      </c>
      <c r="D2544" s="10">
        <v>0.0486678139848335</v>
      </c>
      <c r="E2544" s="7">
        <f t="shared" si="1"/>
        <v>0.06657385155</v>
      </c>
      <c r="F2544" s="7"/>
    </row>
    <row r="2545">
      <c r="A2545" s="9">
        <v>44770.958333333336</v>
      </c>
      <c r="B2545" s="10">
        <v>273.26</v>
      </c>
      <c r="C2545" s="10">
        <v>260.57373</v>
      </c>
      <c r="D2545" s="10">
        <v>0.048685913196238</v>
      </c>
      <c r="E2545" s="7">
        <f t="shared" si="1"/>
        <v>0.06777302621</v>
      </c>
      <c r="F2545" s="7"/>
    </row>
    <row r="2546">
      <c r="A2546" s="9">
        <v>44771.0</v>
      </c>
      <c r="B2546" s="10">
        <v>279.34</v>
      </c>
      <c r="C2546" s="10">
        <v>256.59919</v>
      </c>
      <c r="D2546" s="10">
        <v>0.0886238573083568</v>
      </c>
      <c r="E2546" s="7">
        <f t="shared" si="1"/>
        <v>0.06931092951</v>
      </c>
      <c r="F2546" s="7"/>
    </row>
    <row r="2547">
      <c r="A2547" s="9">
        <v>44771.041666666664</v>
      </c>
      <c r="B2547" s="10">
        <v>284.71</v>
      </c>
      <c r="C2547" s="10">
        <v>250.57358</v>
      </c>
      <c r="D2547" s="10">
        <v>0.13623311763355</v>
      </c>
      <c r="E2547" s="7">
        <f t="shared" si="1"/>
        <v>0.07053531316</v>
      </c>
      <c r="F2547" s="7"/>
    </row>
    <row r="2548">
      <c r="A2548" s="9">
        <v>44771.083333333336</v>
      </c>
      <c r="B2548" s="10">
        <v>285.19</v>
      </c>
      <c r="C2548" s="10">
        <v>243.37336</v>
      </c>
      <c r="D2548" s="10">
        <v>0.17182094211133</v>
      </c>
      <c r="E2548" s="7">
        <f t="shared" si="1"/>
        <v>0.07203509577</v>
      </c>
      <c r="F2548" s="7"/>
    </row>
    <row r="2549">
      <c r="A2549" s="9">
        <v>44771.125</v>
      </c>
      <c r="B2549" s="10">
        <v>279.72</v>
      </c>
      <c r="C2549" s="10">
        <v>234.71919</v>
      </c>
      <c r="D2549" s="10">
        <v>0.191721903948288</v>
      </c>
      <c r="E2549" s="7">
        <f t="shared" si="1"/>
        <v>0.0743113314</v>
      </c>
      <c r="F2549" s="7"/>
    </row>
    <row r="2550">
      <c r="A2550" s="9">
        <v>44771.166666666664</v>
      </c>
      <c r="B2550" s="10">
        <v>272.06</v>
      </c>
      <c r="C2550" s="10">
        <v>228.24742</v>
      </c>
      <c r="D2550" s="10">
        <v>0.191952136852193</v>
      </c>
      <c r="E2550" s="7">
        <f t="shared" si="1"/>
        <v>0.07716692767</v>
      </c>
      <c r="F2550" s="7"/>
    </row>
    <row r="2551">
      <c r="A2551" s="9">
        <v>44771.208333333336</v>
      </c>
      <c r="B2551" s="10">
        <v>261.94</v>
      </c>
      <c r="C2551" s="10">
        <v>225.92368</v>
      </c>
      <c r="D2551" s="10">
        <v>0.159418083133206</v>
      </c>
      <c r="E2551" s="7">
        <f t="shared" si="1"/>
        <v>0.07981967983</v>
      </c>
      <c r="F2551" s="7"/>
    </row>
    <row r="2552">
      <c r="A2552" s="9">
        <v>44771.25</v>
      </c>
      <c r="B2552" s="10">
        <v>256.94</v>
      </c>
      <c r="C2552" s="10">
        <v>225.42222</v>
      </c>
      <c r="D2552" s="10">
        <v>0.139816651614911</v>
      </c>
      <c r="E2552" s="7">
        <f t="shared" si="1"/>
        <v>0.0825356454</v>
      </c>
      <c r="F2552" s="7"/>
    </row>
    <row r="2553">
      <c r="A2553" s="9">
        <v>44771.291666666664</v>
      </c>
      <c r="B2553" s="10">
        <v>255.72</v>
      </c>
      <c r="C2553" s="10">
        <v>227.52</v>
      </c>
      <c r="D2553" s="10">
        <v>0.123945147679324</v>
      </c>
      <c r="E2553" s="7">
        <f t="shared" si="1"/>
        <v>0.08509552369</v>
      </c>
      <c r="F2553" s="7"/>
    </row>
    <row r="2554">
      <c r="A2554" s="9">
        <v>44771.333333333336</v>
      </c>
      <c r="B2554" s="10">
        <v>255.96</v>
      </c>
      <c r="C2554" s="10">
        <v>231.37665</v>
      </c>
      <c r="D2554" s="10">
        <v>0.106248188829771</v>
      </c>
      <c r="E2554" s="7">
        <f t="shared" si="1"/>
        <v>0.08756596183</v>
      </c>
      <c r="F2554" s="7"/>
    </row>
    <row r="2555">
      <c r="A2555" s="9">
        <v>44771.375</v>
      </c>
      <c r="B2555" s="10">
        <v>256.77</v>
      </c>
      <c r="C2555" s="10">
        <v>236.78154</v>
      </c>
      <c r="D2555" s="10">
        <v>0.0844173071937954</v>
      </c>
      <c r="E2555" s="7">
        <f t="shared" si="1"/>
        <v>0.08937532395</v>
      </c>
      <c r="F2555" s="7"/>
    </row>
    <row r="2556">
      <c r="A2556" s="9">
        <v>44771.416666666664</v>
      </c>
      <c r="B2556" s="10">
        <v>258.92</v>
      </c>
      <c r="C2556" s="10">
        <v>242.45012</v>
      </c>
      <c r="D2556" s="10">
        <v>0.0679310037050095</v>
      </c>
      <c r="E2556" s="7">
        <f t="shared" si="1"/>
        <v>0.09125099449</v>
      </c>
      <c r="F2556" s="7"/>
    </row>
    <row r="2557">
      <c r="A2557" s="9">
        <v>44771.458333333336</v>
      </c>
      <c r="B2557" s="10">
        <v>261.95</v>
      </c>
      <c r="C2557" s="10">
        <v>248.39279</v>
      </c>
      <c r="D2557" s="10">
        <v>0.0545797243148643</v>
      </c>
      <c r="E2557" s="7">
        <f t="shared" si="1"/>
        <v>0.09308907645</v>
      </c>
      <c r="F2557" s="7"/>
    </row>
    <row r="2558">
      <c r="A2558" s="9">
        <v>44771.5</v>
      </c>
      <c r="B2558" s="10">
        <v>268.33</v>
      </c>
      <c r="C2558" s="10">
        <v>251.87199</v>
      </c>
      <c r="D2558" s="10">
        <v>0.0653427560563601</v>
      </c>
      <c r="E2558" s="7">
        <f t="shared" si="1"/>
        <v>0.09478367785</v>
      </c>
      <c r="F2558" s="7"/>
    </row>
    <row r="2559">
      <c r="A2559" s="9">
        <v>44771.541666666664</v>
      </c>
      <c r="B2559" s="10">
        <v>269.12</v>
      </c>
      <c r="C2559" s="10">
        <v>254.37816</v>
      </c>
      <c r="D2559" s="10">
        <v>0.0579524594407004</v>
      </c>
      <c r="E2559" s="7">
        <f t="shared" si="1"/>
        <v>0.09543774029</v>
      </c>
      <c r="F2559" s="7"/>
    </row>
    <row r="2560">
      <c r="A2560" s="9">
        <v>44771.583333333336</v>
      </c>
      <c r="B2560" s="10">
        <v>271.44</v>
      </c>
      <c r="C2560" s="10">
        <v>256.07444</v>
      </c>
      <c r="D2560" s="10">
        <v>0.06000427063318</v>
      </c>
      <c r="E2560" s="7">
        <f t="shared" si="1"/>
        <v>0.09584465529</v>
      </c>
      <c r="F2560" s="7"/>
    </row>
    <row r="2561">
      <c r="A2561" s="9">
        <v>44771.625</v>
      </c>
      <c r="B2561" s="10">
        <v>272.31</v>
      </c>
      <c r="C2561" s="10">
        <v>256.54682</v>
      </c>
      <c r="D2561" s="10">
        <v>0.0614436772203996</v>
      </c>
      <c r="E2561" s="7">
        <f t="shared" si="1"/>
        <v>0.09590476384</v>
      </c>
      <c r="F2561" s="7"/>
    </row>
    <row r="2562">
      <c r="A2562" s="9">
        <v>44771.666666666664</v>
      </c>
      <c r="B2562" s="10">
        <v>273.94</v>
      </c>
      <c r="C2562" s="10">
        <v>255.87519</v>
      </c>
      <c r="D2562" s="10">
        <v>0.0706000843614419</v>
      </c>
      <c r="E2562" s="7">
        <f t="shared" si="1"/>
        <v>0.09542481928</v>
      </c>
      <c r="F2562" s="7"/>
    </row>
    <row r="2563">
      <c r="A2563" s="9">
        <v>44771.708333333336</v>
      </c>
      <c r="B2563" s="10">
        <v>273.52</v>
      </c>
      <c r="C2563" s="10">
        <v>255.32024</v>
      </c>
      <c r="D2563" s="10">
        <v>0.0712820887212074</v>
      </c>
      <c r="E2563" s="7">
        <f t="shared" si="1"/>
        <v>0.0942135637</v>
      </c>
      <c r="F2563" s="7"/>
    </row>
    <row r="2564">
      <c r="A2564" s="9">
        <v>44771.75</v>
      </c>
      <c r="B2564" s="10">
        <v>275.0</v>
      </c>
      <c r="C2564" s="10">
        <v>255.10101</v>
      </c>
      <c r="D2564" s="10">
        <v>0.0780043560000017</v>
      </c>
      <c r="E2564" s="7">
        <f t="shared" si="1"/>
        <v>0.09318099461</v>
      </c>
      <c r="F2564" s="7"/>
    </row>
    <row r="2565">
      <c r="A2565" s="9">
        <v>44771.791666666664</v>
      </c>
      <c r="B2565" s="10">
        <v>266.75</v>
      </c>
      <c r="C2565" s="10">
        <v>255.96703</v>
      </c>
      <c r="D2565" s="10">
        <v>0.0421264019823178</v>
      </c>
      <c r="E2565" s="7">
        <f t="shared" si="1"/>
        <v>0.09180925108</v>
      </c>
      <c r="F2565" s="7"/>
    </row>
    <row r="2566">
      <c r="A2566" s="9">
        <v>44771.833333333336</v>
      </c>
      <c r="B2566" s="10">
        <v>259.4</v>
      </c>
      <c r="C2566" s="10">
        <v>256.69942</v>
      </c>
      <c r="D2566" s="10">
        <v>0.0105203977476848</v>
      </c>
      <c r="E2566" s="7">
        <f t="shared" si="1"/>
        <v>0.0905592364</v>
      </c>
      <c r="F2566" s="7"/>
    </row>
    <row r="2567">
      <c r="A2567" s="9">
        <v>44771.875</v>
      </c>
      <c r="B2567" s="10">
        <v>261.02</v>
      </c>
      <c r="C2567" s="10">
        <v>257.32597</v>
      </c>
      <c r="D2567" s="10">
        <v>0.0143554496267904</v>
      </c>
      <c r="E2567" s="7">
        <f t="shared" si="1"/>
        <v>0.08940390555</v>
      </c>
      <c r="F2567" s="7"/>
    </row>
    <row r="2568">
      <c r="A2568" s="9">
        <v>44771.916666666664</v>
      </c>
      <c r="B2568" s="10">
        <v>263.58</v>
      </c>
      <c r="C2568" s="10">
        <v>257.66222</v>
      </c>
      <c r="D2568" s="10">
        <v>0.0229672010122399</v>
      </c>
      <c r="E2568" s="7">
        <f t="shared" si="1"/>
        <v>0.08833304668</v>
      </c>
      <c r="F2568" s="7"/>
    </row>
    <row r="2569">
      <c r="A2569" s="9">
        <v>44771.958333333336</v>
      </c>
      <c r="B2569" s="10">
        <v>267.04</v>
      </c>
      <c r="C2569" s="10">
        <v>256.61266</v>
      </c>
      <c r="D2569" s="10">
        <v>0.0406345501426157</v>
      </c>
      <c r="E2569" s="7">
        <f t="shared" si="1"/>
        <v>0.08799757322</v>
      </c>
      <c r="F2569" s="7"/>
    </row>
    <row r="2570">
      <c r="A2570" s="9">
        <v>44772.0</v>
      </c>
      <c r="B2570" s="10">
        <v>277.12</v>
      </c>
      <c r="C2570" s="10">
        <v>253.45671</v>
      </c>
      <c r="D2570" s="10">
        <v>0.0933622550375565</v>
      </c>
      <c r="E2570" s="7">
        <f t="shared" si="1"/>
        <v>0.08819500646</v>
      </c>
      <c r="F2570" s="7"/>
    </row>
    <row r="2571">
      <c r="A2571" s="9">
        <v>44772.041666666664</v>
      </c>
      <c r="B2571" s="10">
        <v>282.47</v>
      </c>
      <c r="C2571" s="10">
        <v>248.67323</v>
      </c>
      <c r="D2571" s="10">
        <v>0.135908356520724</v>
      </c>
      <c r="E2571" s="7">
        <f t="shared" si="1"/>
        <v>0.08818147475</v>
      </c>
      <c r="F2571" s="7"/>
    </row>
    <row r="2572">
      <c r="A2572" s="9">
        <v>44772.083333333336</v>
      </c>
      <c r="B2572" s="10">
        <v>281.33</v>
      </c>
      <c r="C2572" s="10">
        <v>242.19963</v>
      </c>
      <c r="D2572" s="10">
        <v>0.161562468117725</v>
      </c>
      <c r="E2572" s="7">
        <f t="shared" si="1"/>
        <v>0.08775403833</v>
      </c>
      <c r="F2572" s="7"/>
    </row>
    <row r="2573">
      <c r="A2573" s="9">
        <v>44772.125</v>
      </c>
      <c r="B2573" s="10">
        <v>280.95</v>
      </c>
      <c r="C2573" s="10">
        <v>233.9811</v>
      </c>
      <c r="D2573" s="10">
        <v>0.200738008326313</v>
      </c>
      <c r="E2573" s="7">
        <f t="shared" si="1"/>
        <v>0.08812970934</v>
      </c>
      <c r="F2573" s="7"/>
    </row>
    <row r="2574">
      <c r="A2574" s="9">
        <v>44772.166666666664</v>
      </c>
      <c r="B2574" s="10">
        <v>271.85</v>
      </c>
      <c r="C2574" s="10">
        <v>227.19717</v>
      </c>
      <c r="D2574" s="10">
        <v>0.19653779138182</v>
      </c>
      <c r="E2574" s="7">
        <f t="shared" si="1"/>
        <v>0.08832077828</v>
      </c>
      <c r="F2574" s="7"/>
    </row>
    <row r="2575">
      <c r="A2575" s="9">
        <v>44772.208333333336</v>
      </c>
      <c r="B2575" s="10">
        <v>261.48</v>
      </c>
      <c r="C2575" s="10">
        <v>223.90062</v>
      </c>
      <c r="D2575" s="10">
        <v>0.167839553101728</v>
      </c>
      <c r="E2575" s="7">
        <f t="shared" si="1"/>
        <v>0.08867167287</v>
      </c>
      <c r="F2575" s="7"/>
    </row>
    <row r="2576">
      <c r="A2576" s="9">
        <v>44772.25</v>
      </c>
      <c r="B2576" s="10">
        <v>253.64</v>
      </c>
      <c r="C2576" s="10">
        <v>222.42002</v>
      </c>
      <c r="D2576" s="10">
        <v>0.14036497254159</v>
      </c>
      <c r="E2576" s="7">
        <f t="shared" si="1"/>
        <v>0.08869451957</v>
      </c>
      <c r="F2576" s="7"/>
    </row>
    <row r="2577">
      <c r="A2577" s="9">
        <v>44772.291666666664</v>
      </c>
      <c r="B2577" s="10">
        <v>250.81</v>
      </c>
      <c r="C2577" s="10">
        <v>223.38311</v>
      </c>
      <c r="D2577" s="10">
        <v>0.122779604957599</v>
      </c>
      <c r="E2577" s="7">
        <f t="shared" si="1"/>
        <v>0.08864595529</v>
      </c>
      <c r="F2577" s="7"/>
    </row>
    <row r="2578">
      <c r="A2578" s="9">
        <v>44772.333333333336</v>
      </c>
      <c r="B2578" s="10">
        <v>249.76</v>
      </c>
      <c r="C2578" s="10">
        <v>226.18483</v>
      </c>
      <c r="D2578" s="10">
        <v>0.104229669160394</v>
      </c>
      <c r="E2578" s="7">
        <f t="shared" si="1"/>
        <v>0.0885618503</v>
      </c>
      <c r="F2578" s="7"/>
    </row>
    <row r="2579">
      <c r="A2579" s="9">
        <v>44772.375</v>
      </c>
      <c r="B2579" s="10">
        <v>250.65</v>
      </c>
      <c r="C2579" s="10">
        <v>230.70461</v>
      </c>
      <c r="D2579" s="10">
        <v>0.0864542325357087</v>
      </c>
      <c r="E2579" s="7">
        <f t="shared" si="1"/>
        <v>0.08864672219</v>
      </c>
      <c r="F2579" s="7"/>
    </row>
    <row r="2580">
      <c r="A2580" s="9">
        <v>44772.416666666664</v>
      </c>
      <c r="B2580" s="10">
        <v>250.19</v>
      </c>
      <c r="C2580" s="10">
        <v>235.94864</v>
      </c>
      <c r="D2580" s="10">
        <v>0.060357881274501</v>
      </c>
      <c r="E2580" s="7">
        <f t="shared" si="1"/>
        <v>0.08833117543</v>
      </c>
      <c r="F2580" s="7"/>
    </row>
    <row r="2581">
      <c r="A2581" s="9">
        <v>44772.458333333336</v>
      </c>
      <c r="B2581" s="10">
        <v>251.56</v>
      </c>
      <c r="C2581" s="10">
        <v>241.66951</v>
      </c>
      <c r="D2581" s="10">
        <v>0.0409256840054006</v>
      </c>
      <c r="E2581" s="7">
        <f t="shared" si="1"/>
        <v>0.08776225708</v>
      </c>
      <c r="F2581" s="7"/>
    </row>
    <row r="2582">
      <c r="A2582" s="9">
        <v>44772.5</v>
      </c>
      <c r="B2582" s="10">
        <v>253.78</v>
      </c>
      <c r="C2582" s="10">
        <v>245.27197</v>
      </c>
      <c r="D2582" s="10">
        <v>0.0346881463870494</v>
      </c>
      <c r="E2582" s="7">
        <f t="shared" si="1"/>
        <v>0.08648498168</v>
      </c>
      <c r="F2582" s="7"/>
    </row>
    <row r="2583">
      <c r="A2583" s="9">
        <v>44772.541666666664</v>
      </c>
      <c r="B2583" s="10">
        <v>252.31</v>
      </c>
      <c r="C2583" s="10">
        <v>247.84235</v>
      </c>
      <c r="D2583" s="10">
        <v>0.0180261767208065</v>
      </c>
      <c r="E2583" s="7">
        <f t="shared" si="1"/>
        <v>0.08482138656</v>
      </c>
      <c r="F2583" s="7"/>
    </row>
    <row r="2584">
      <c r="A2584" s="9">
        <v>44772.583333333336</v>
      </c>
      <c r="B2584" s="10">
        <v>246.71</v>
      </c>
      <c r="C2584" s="10">
        <v>249.1925</v>
      </c>
      <c r="D2584" s="10">
        <v>0.00996217783440507</v>
      </c>
      <c r="E2584" s="7">
        <f t="shared" si="1"/>
        <v>0.08273629936</v>
      </c>
      <c r="F2584" s="7"/>
    </row>
    <row r="2585">
      <c r="A2585" s="9">
        <v>44772.625</v>
      </c>
      <c r="B2585" s="10">
        <v>245.65</v>
      </c>
      <c r="C2585" s="10">
        <v>249.56016</v>
      </c>
      <c r="D2585" s="10">
        <v>0.0156682060149343</v>
      </c>
      <c r="E2585" s="7">
        <f t="shared" si="1"/>
        <v>0.08082898806</v>
      </c>
      <c r="F2585" s="7"/>
    </row>
    <row r="2586">
      <c r="A2586" s="9">
        <v>44772.666666666664</v>
      </c>
      <c r="B2586" s="10">
        <v>246.04</v>
      </c>
      <c r="C2586" s="10">
        <v>249.02402</v>
      </c>
      <c r="D2586" s="10">
        <v>0.0119828601273082</v>
      </c>
      <c r="E2586" s="7">
        <f t="shared" si="1"/>
        <v>0.07838660372</v>
      </c>
      <c r="F2586" s="7"/>
    </row>
    <row r="2587">
      <c r="A2587" s="9">
        <v>44772.708333333336</v>
      </c>
      <c r="B2587" s="10">
        <v>250.19</v>
      </c>
      <c r="C2587" s="10">
        <v>248.78304</v>
      </c>
      <c r="D2587" s="10">
        <v>0.00565536943354337</v>
      </c>
      <c r="E2587" s="7">
        <f t="shared" si="1"/>
        <v>0.07565215708</v>
      </c>
      <c r="F2587" s="7"/>
    </row>
    <row r="2588">
      <c r="A2588" s="9">
        <v>44772.75</v>
      </c>
      <c r="B2588" s="10">
        <v>253.4</v>
      </c>
      <c r="C2588" s="10">
        <v>248.87518</v>
      </c>
      <c r="D2588" s="10">
        <v>0.0181810817776204</v>
      </c>
      <c r="E2588" s="7">
        <f t="shared" si="1"/>
        <v>0.07315952066</v>
      </c>
      <c r="F2588" s="7"/>
    </row>
    <row r="2589">
      <c r="A2589" s="9">
        <v>44772.791666666664</v>
      </c>
      <c r="B2589" s="10">
        <v>255.8</v>
      </c>
      <c r="C2589" s="10">
        <v>249.92763</v>
      </c>
      <c r="D2589" s="10">
        <v>0.0234962817036276</v>
      </c>
      <c r="E2589" s="7">
        <f t="shared" si="1"/>
        <v>0.07238326565</v>
      </c>
      <c r="F2589" s="7"/>
    </row>
    <row r="2590">
      <c r="A2590" s="9">
        <v>44772.833333333336</v>
      </c>
      <c r="B2590" s="10">
        <v>260.55</v>
      </c>
      <c r="C2590" s="10">
        <v>250.63516</v>
      </c>
      <c r="D2590" s="10">
        <v>0.0395588551901496</v>
      </c>
      <c r="E2590" s="7">
        <f t="shared" si="1"/>
        <v>0.07359320137</v>
      </c>
      <c r="F2590" s="7"/>
    </row>
    <row r="2591">
      <c r="A2591" s="9">
        <v>44772.875</v>
      </c>
      <c r="B2591" s="10">
        <v>262.19</v>
      </c>
      <c r="C2591" s="10">
        <v>251.03006</v>
      </c>
      <c r="D2591" s="10">
        <v>0.044456588187088</v>
      </c>
      <c r="E2591" s="7">
        <f t="shared" si="1"/>
        <v>0.07484741548</v>
      </c>
      <c r="F2591" s="7"/>
    </row>
    <row r="2592">
      <c r="A2592" s="9">
        <v>44772.916666666664</v>
      </c>
      <c r="B2592" s="10">
        <v>255.14</v>
      </c>
      <c r="C2592" s="10">
        <v>251.17859</v>
      </c>
      <c r="D2592" s="10">
        <v>0.0157712884684955</v>
      </c>
      <c r="E2592" s="7">
        <f t="shared" si="1"/>
        <v>0.07454758579</v>
      </c>
      <c r="F2592" s="7"/>
    </row>
    <row r="2593">
      <c r="A2593" s="9">
        <v>44772.958333333336</v>
      </c>
      <c r="B2593" s="10">
        <v>254.95</v>
      </c>
      <c r="C2593" s="10">
        <v>250.58669</v>
      </c>
      <c r="D2593" s="10">
        <v>0.0174123773293784</v>
      </c>
      <c r="E2593" s="7">
        <f t="shared" si="1"/>
        <v>0.07357999526</v>
      </c>
      <c r="F2593" s="7"/>
    </row>
    <row r="2594">
      <c r="A2594" s="9">
        <v>44770.0</v>
      </c>
      <c r="B2594" s="10">
        <v>274.86</v>
      </c>
      <c r="C2594" s="10">
        <v>268.56921</v>
      </c>
      <c r="D2594" s="10">
        <v>0.0234233477471226</v>
      </c>
      <c r="E2594" s="7">
        <f t="shared" si="1"/>
        <v>0.07066587412</v>
      </c>
      <c r="F2594" s="7"/>
    </row>
    <row r="2595">
      <c r="A2595" s="9">
        <v>44770.041666666664</v>
      </c>
      <c r="B2595" s="10">
        <v>284.57</v>
      </c>
      <c r="C2595" s="10">
        <v>264.42256</v>
      </c>
      <c r="D2595" s="10">
        <v>0.0761941038616372</v>
      </c>
      <c r="E2595" s="7">
        <f t="shared" si="1"/>
        <v>0.06817778026</v>
      </c>
      <c r="F2595" s="7"/>
    </row>
    <row r="2596">
      <c r="A2596" s="9">
        <v>44770.083333333336</v>
      </c>
      <c r="B2596" s="10">
        <v>286.25</v>
      </c>
      <c r="C2596" s="10">
        <v>258.81034</v>
      </c>
      <c r="D2596" s="10">
        <v>0.106022270980363</v>
      </c>
      <c r="E2596" s="7">
        <f t="shared" si="1"/>
        <v>0.06586360538</v>
      </c>
      <c r="F2596" s="7"/>
    </row>
    <row r="2597">
      <c r="A2597" s="9">
        <v>44770.125</v>
      </c>
      <c r="B2597" s="10">
        <v>278.43</v>
      </c>
      <c r="C2597" s="10">
        <v>250.59573</v>
      </c>
      <c r="D2597" s="10">
        <v>0.111072403348612</v>
      </c>
      <c r="E2597" s="7">
        <f t="shared" si="1"/>
        <v>0.0621275385</v>
      </c>
      <c r="F2597" s="7"/>
    </row>
    <row r="2598">
      <c r="A2598" s="9">
        <v>44770.166666666664</v>
      </c>
      <c r="B2598" s="10">
        <v>269.32</v>
      </c>
      <c r="C2598" s="10">
        <v>244.20828</v>
      </c>
      <c r="D2598" s="10">
        <v>0.10282910964362</v>
      </c>
      <c r="E2598" s="7">
        <f t="shared" si="1"/>
        <v>0.0582230101</v>
      </c>
      <c r="F2598" s="7"/>
    </row>
    <row r="2599">
      <c r="A2599" s="9">
        <v>44770.208333333336</v>
      </c>
      <c r="B2599" s="10">
        <v>261.07</v>
      </c>
      <c r="C2599" s="10">
        <v>241.05064</v>
      </c>
      <c r="D2599" s="10">
        <v>0.0830504328882927</v>
      </c>
      <c r="E2599" s="7">
        <f t="shared" si="1"/>
        <v>0.05469013009</v>
      </c>
      <c r="F2599" s="7"/>
    </row>
    <row r="2600">
      <c r="A2600" s="9">
        <v>44770.25</v>
      </c>
      <c r="B2600" s="10">
        <v>255.77</v>
      </c>
      <c r="C2600" s="10">
        <v>239.0984</v>
      </c>
      <c r="D2600" s="10">
        <v>0.0697269408745521</v>
      </c>
      <c r="E2600" s="7">
        <f t="shared" si="1"/>
        <v>0.05174687877</v>
      </c>
      <c r="F2600" s="7"/>
    </row>
    <row r="2601">
      <c r="A2601" s="9">
        <v>44770.291666666664</v>
      </c>
      <c r="B2601" s="10">
        <v>254.72</v>
      </c>
      <c r="C2601" s="10">
        <v>239.24714</v>
      </c>
      <c r="D2601" s="10">
        <v>0.0646731242011921</v>
      </c>
      <c r="E2601" s="7">
        <f t="shared" si="1"/>
        <v>0.0493257754</v>
      </c>
      <c r="F2601" s="7"/>
    </row>
    <row r="2602">
      <c r="A2602" s="9">
        <v>44770.333333333336</v>
      </c>
      <c r="B2602" s="10">
        <v>254.36</v>
      </c>
      <c r="C2602" s="10">
        <v>241.31111</v>
      </c>
      <c r="D2602" s="10">
        <v>0.0540749657154202</v>
      </c>
      <c r="E2602" s="7">
        <f t="shared" si="1"/>
        <v>0.04723599609</v>
      </c>
      <c r="F2602" s="7"/>
    </row>
    <row r="2603">
      <c r="A2603" s="9">
        <v>44770.375</v>
      </c>
      <c r="B2603" s="10">
        <v>257.51</v>
      </c>
      <c r="C2603" s="10">
        <v>245.13761</v>
      </c>
      <c r="D2603" s="10">
        <v>0.0504712026848919</v>
      </c>
      <c r="E2603" s="7">
        <f t="shared" si="1"/>
        <v>0.04573670318</v>
      </c>
      <c r="F2603" s="7"/>
    </row>
    <row r="2604">
      <c r="A2604" s="9">
        <v>44770.416666666664</v>
      </c>
      <c r="B2604" s="10">
        <v>258.13</v>
      </c>
      <c r="C2604" s="10">
        <v>250.57487</v>
      </c>
      <c r="D2604" s="10">
        <v>0.0301511879463411</v>
      </c>
      <c r="E2604" s="7">
        <f t="shared" si="1"/>
        <v>0.04447809096</v>
      </c>
      <c r="F2604" s="7"/>
    </row>
    <row r="2605">
      <c r="A2605" s="9">
        <v>44770.458333333336</v>
      </c>
      <c r="B2605" s="10">
        <v>260.41</v>
      </c>
      <c r="C2605" s="10">
        <v>256.92183</v>
      </c>
      <c r="D2605" s="10">
        <v>0.0135767754729133</v>
      </c>
      <c r="E2605" s="7">
        <f t="shared" si="1"/>
        <v>0.04333855311</v>
      </c>
      <c r="F2605" s="7"/>
    </row>
    <row r="2606">
      <c r="A2606" s="9">
        <v>44770.5</v>
      </c>
      <c r="B2606" s="10">
        <v>267.2</v>
      </c>
      <c r="C2606" s="10">
        <v>260.95909</v>
      </c>
      <c r="D2606" s="10">
        <v>0.0239152811270149</v>
      </c>
      <c r="E2606" s="7">
        <f t="shared" si="1"/>
        <v>0.04288968372</v>
      </c>
      <c r="F2606" s="7"/>
    </row>
    <row r="2607">
      <c r="A2607" s="9">
        <v>44770.541666666664</v>
      </c>
      <c r="B2607" s="10">
        <v>274.09</v>
      </c>
      <c r="C2607" s="10">
        <v>264.15535</v>
      </c>
      <c r="D2607" s="10">
        <v>0.0376091190278749</v>
      </c>
      <c r="E2607" s="7">
        <f t="shared" si="1"/>
        <v>0.04370563965</v>
      </c>
      <c r="F2607" s="7"/>
    </row>
    <row r="2608">
      <c r="A2608" s="9">
        <v>44770.583333333336</v>
      </c>
      <c r="B2608" s="10">
        <v>277.47</v>
      </c>
      <c r="C2608" s="10">
        <v>266.14561</v>
      </c>
      <c r="D2608" s="10">
        <v>0.0425496028283166</v>
      </c>
      <c r="E2608" s="7">
        <f t="shared" si="1"/>
        <v>0.04506344902</v>
      </c>
      <c r="F2608" s="7"/>
    </row>
    <row r="2609">
      <c r="A2609" s="9">
        <v>44770.625</v>
      </c>
      <c r="B2609" s="10">
        <v>279.63</v>
      </c>
      <c r="C2609" s="10">
        <v>266.40319</v>
      </c>
      <c r="D2609" s="10">
        <v>0.0496495931599017</v>
      </c>
      <c r="E2609" s="7">
        <f t="shared" si="1"/>
        <v>0.04647934016</v>
      </c>
      <c r="F2609" s="7"/>
    </row>
    <row r="2610">
      <c r="A2610" s="9">
        <v>44770.666666666664</v>
      </c>
      <c r="B2610" s="10">
        <v>283.47</v>
      </c>
      <c r="C2610" s="10">
        <v>264.9548</v>
      </c>
      <c r="D2610" s="10">
        <v>0.0698805985020843</v>
      </c>
      <c r="E2610" s="7">
        <f t="shared" si="1"/>
        <v>0.04889174592</v>
      </c>
      <c r="F2610" s="7"/>
    </row>
    <row r="2611">
      <c r="A2611" s="9">
        <v>44770.708333333336</v>
      </c>
      <c r="B2611" s="10">
        <v>286.47</v>
      </c>
      <c r="C2611" s="10">
        <v>263.89842</v>
      </c>
      <c r="D2611" s="10">
        <v>0.0855313192098688</v>
      </c>
      <c r="E2611" s="7">
        <f t="shared" si="1"/>
        <v>0.05221991049</v>
      </c>
      <c r="F2611" s="7"/>
    </row>
    <row r="2612">
      <c r="A2612" s="9">
        <v>44770.75</v>
      </c>
      <c r="B2612" s="10">
        <v>285.86</v>
      </c>
      <c r="C2612" s="10">
        <v>263.13539</v>
      </c>
      <c r="D2612" s="10">
        <v>0.0863609034117381</v>
      </c>
      <c r="E2612" s="7">
        <f t="shared" si="1"/>
        <v>0.0550607364</v>
      </c>
      <c r="F2612" s="7"/>
    </row>
    <row r="2613">
      <c r="A2613" s="9">
        <v>44770.791666666664</v>
      </c>
      <c r="B2613" s="10">
        <v>279.23</v>
      </c>
      <c r="C2613" s="10">
        <v>263.62945</v>
      </c>
      <c r="D2613" s="10">
        <v>0.0591760518409456</v>
      </c>
      <c r="E2613" s="7">
        <f t="shared" si="1"/>
        <v>0.05654739349</v>
      </c>
      <c r="F2613" s="7"/>
    </row>
    <row r="2614">
      <c r="A2614" s="9">
        <v>44770.833333333336</v>
      </c>
      <c r="B2614" s="10">
        <v>270.79</v>
      </c>
      <c r="C2614" s="10">
        <v>263.78692</v>
      </c>
      <c r="D2614" s="10">
        <v>0.0265482458341755</v>
      </c>
      <c r="E2614" s="7">
        <f t="shared" si="1"/>
        <v>0.05600528476</v>
      </c>
      <c r="F2614" s="7"/>
    </row>
    <row r="2615">
      <c r="A2615" s="9">
        <v>44770.875</v>
      </c>
      <c r="B2615" s="10">
        <v>271.53</v>
      </c>
      <c r="C2615" s="10">
        <v>263.59431</v>
      </c>
      <c r="D2615" s="10">
        <v>0.0301056953771117</v>
      </c>
      <c r="E2615" s="7">
        <f t="shared" si="1"/>
        <v>0.0554073309</v>
      </c>
      <c r="F2615" s="7"/>
    </row>
    <row r="2616">
      <c r="A2616" s="9">
        <v>44770.916666666664</v>
      </c>
      <c r="B2616" s="10">
        <v>273.62</v>
      </c>
      <c r="C2616" s="10">
        <v>264.00448</v>
      </c>
      <c r="D2616" s="10">
        <v>0.0364218061754103</v>
      </c>
      <c r="E2616" s="7">
        <f t="shared" si="1"/>
        <v>0.05626776913</v>
      </c>
      <c r="F2616" s="7"/>
    </row>
    <row r="2617">
      <c r="A2617" s="9">
        <v>44770.958333333336</v>
      </c>
      <c r="B2617" s="10">
        <v>273.26</v>
      </c>
      <c r="C2617" s="10">
        <v>263.7926</v>
      </c>
      <c r="D2617" s="10">
        <v>0.0358895586911839</v>
      </c>
      <c r="E2617" s="7">
        <f t="shared" si="1"/>
        <v>0.05703765169</v>
      </c>
      <c r="F2617" s="7"/>
    </row>
    <row r="2618">
      <c r="A2618" s="9">
        <v>44771.0</v>
      </c>
      <c r="B2618" s="10">
        <v>279.34</v>
      </c>
      <c r="C2618" s="10">
        <v>259.17138</v>
      </c>
      <c r="D2618" s="10">
        <v>0.0778196265343803</v>
      </c>
      <c r="E2618" s="7">
        <f t="shared" si="1"/>
        <v>0.05930416331</v>
      </c>
      <c r="F2618" s="7"/>
    </row>
    <row r="2619">
      <c r="A2619" s="9">
        <v>44771.041666666664</v>
      </c>
      <c r="B2619" s="10">
        <v>284.71</v>
      </c>
      <c r="C2619" s="10">
        <v>253.34268</v>
      </c>
      <c r="D2619" s="10">
        <v>0.123813800343471</v>
      </c>
      <c r="E2619" s="7">
        <f t="shared" si="1"/>
        <v>0.06128831733</v>
      </c>
      <c r="F2619" s="7"/>
    </row>
    <row r="2620">
      <c r="A2620" s="9">
        <v>44771.083333333336</v>
      </c>
      <c r="B2620" s="10">
        <v>285.19</v>
      </c>
      <c r="C2620" s="10">
        <v>246.30223</v>
      </c>
      <c r="D2620" s="10">
        <v>0.157886390228785</v>
      </c>
      <c r="E2620" s="7">
        <f t="shared" si="1"/>
        <v>0.06344932229</v>
      </c>
      <c r="F2620" s="7"/>
    </row>
    <row r="2621">
      <c r="A2621" s="9">
        <v>44771.125</v>
      </c>
      <c r="B2621" s="10">
        <v>279.72</v>
      </c>
      <c r="C2621" s="10">
        <v>237.58462</v>
      </c>
      <c r="D2621" s="10">
        <v>0.177348937822658</v>
      </c>
      <c r="E2621" s="7">
        <f t="shared" si="1"/>
        <v>0.06621084456</v>
      </c>
      <c r="F2621" s="7"/>
    </row>
    <row r="2622">
      <c r="A2622" s="9">
        <v>44771.166666666664</v>
      </c>
      <c r="B2622" s="10">
        <v>272.06</v>
      </c>
      <c r="C2622" s="10">
        <v>231.28725</v>
      </c>
      <c r="D2622" s="10">
        <v>0.176286198223205</v>
      </c>
      <c r="E2622" s="7">
        <f t="shared" si="1"/>
        <v>0.06927155659</v>
      </c>
      <c r="F2622" s="7"/>
    </row>
    <row r="2623">
      <c r="A2623" s="9">
        <v>44771.208333333336</v>
      </c>
      <c r="B2623" s="10">
        <v>261.94</v>
      </c>
      <c r="C2623" s="10">
        <v>229.22239</v>
      </c>
      <c r="D2623" s="10">
        <v>0.142733046278768</v>
      </c>
      <c r="E2623" s="7">
        <f t="shared" si="1"/>
        <v>0.07175833215</v>
      </c>
      <c r="F2623" s="7"/>
    </row>
    <row r="2624">
      <c r="A2624" s="9">
        <v>44771.25</v>
      </c>
      <c r="B2624" s="10">
        <v>256.94</v>
      </c>
      <c r="C2624" s="10">
        <v>229.05401</v>
      </c>
      <c r="D2624" s="10">
        <v>0.121744168547845</v>
      </c>
      <c r="E2624" s="7">
        <f t="shared" si="1"/>
        <v>0.07392571663</v>
      </c>
      <c r="F2624" s="7"/>
    </row>
    <row r="2625">
      <c r="A2625" s="9">
        <v>44771.291666666664</v>
      </c>
      <c r="B2625" s="10">
        <v>255.72</v>
      </c>
      <c r="C2625" s="10">
        <v>231.4395</v>
      </c>
      <c r="D2625" s="10">
        <v>0.104910786620261</v>
      </c>
      <c r="E2625" s="7">
        <f t="shared" si="1"/>
        <v>0.0756022859</v>
      </c>
      <c r="F2625" s="7"/>
    </row>
    <row r="2626">
      <c r="A2626" s="9">
        <v>44771.333333333336</v>
      </c>
      <c r="B2626" s="10">
        <v>255.96</v>
      </c>
      <c r="C2626" s="10">
        <v>235.33887</v>
      </c>
      <c r="D2626" s="10">
        <v>0.0876231367984388</v>
      </c>
      <c r="E2626" s="7">
        <f t="shared" si="1"/>
        <v>0.07700012636</v>
      </c>
      <c r="F2626" s="7"/>
    </row>
    <row r="2627">
      <c r="A2627" s="9">
        <v>44771.375</v>
      </c>
      <c r="B2627" s="10">
        <v>256.77</v>
      </c>
      <c r="C2627" s="10">
        <v>240.41686</v>
      </c>
      <c r="D2627" s="10">
        <v>0.0680199383687149</v>
      </c>
      <c r="E2627" s="7">
        <f t="shared" si="1"/>
        <v>0.07773132368</v>
      </c>
      <c r="F2627" s="7"/>
    </row>
    <row r="2628">
      <c r="A2628" s="9">
        <v>44771.416666666664</v>
      </c>
      <c r="B2628" s="10">
        <v>258.92</v>
      </c>
      <c r="C2628" s="10">
        <v>245.79501</v>
      </c>
      <c r="D2628" s="10">
        <v>0.0533981141439772</v>
      </c>
      <c r="E2628" s="7">
        <f t="shared" si="1"/>
        <v>0.07869994561</v>
      </c>
      <c r="F2628" s="7"/>
    </row>
    <row r="2629">
      <c r="A2629" s="9">
        <v>44771.458333333336</v>
      </c>
      <c r="B2629" s="10">
        <v>261.95</v>
      </c>
      <c r="C2629" s="10">
        <v>251.26904</v>
      </c>
      <c r="D2629" s="10">
        <v>0.0425080622746041</v>
      </c>
      <c r="E2629" s="7">
        <f t="shared" si="1"/>
        <v>0.07990541589</v>
      </c>
      <c r="F2629" s="7"/>
    </row>
    <row r="2630">
      <c r="A2630" s="9">
        <v>44771.5</v>
      </c>
      <c r="B2630" s="10">
        <v>268.33</v>
      </c>
      <c r="C2630" s="10">
        <v>254.19658</v>
      </c>
      <c r="D2630" s="10">
        <v>0.0556003546546533</v>
      </c>
      <c r="E2630" s="7">
        <f t="shared" si="1"/>
        <v>0.08122562729</v>
      </c>
      <c r="F2630" s="7"/>
    </row>
    <row r="2631">
      <c r="A2631" s="9">
        <v>44771.541666666664</v>
      </c>
      <c r="B2631" s="10">
        <v>269.12</v>
      </c>
      <c r="C2631" s="10">
        <v>256.41458</v>
      </c>
      <c r="D2631" s="10">
        <v>0.0495503024827995</v>
      </c>
      <c r="E2631" s="7">
        <f t="shared" si="1"/>
        <v>0.0817231766</v>
      </c>
      <c r="F2631" s="7"/>
    </row>
    <row r="2632">
      <c r="A2632" s="9">
        <v>44771.583333333336</v>
      </c>
      <c r="B2632" s="10">
        <v>271.44</v>
      </c>
      <c r="C2632" s="10">
        <v>257.84108</v>
      </c>
      <c r="D2632" s="10">
        <v>0.0527414793639555</v>
      </c>
      <c r="E2632" s="7">
        <f t="shared" si="1"/>
        <v>0.08214783812</v>
      </c>
      <c r="F2632" s="7"/>
    </row>
    <row r="2633">
      <c r="A2633" s="9">
        <v>44771.625</v>
      </c>
      <c r="B2633" s="10">
        <v>272.31</v>
      </c>
      <c r="C2633" s="10">
        <v>258.08962</v>
      </c>
      <c r="D2633" s="10">
        <v>0.0550986126447083</v>
      </c>
      <c r="E2633" s="7">
        <f t="shared" si="1"/>
        <v>0.0823748806</v>
      </c>
      <c r="F2633" s="7"/>
    </row>
    <row r="2634">
      <c r="A2634" s="9">
        <v>44771.666666666664</v>
      </c>
      <c r="B2634" s="10">
        <v>273.94</v>
      </c>
      <c r="C2634" s="10">
        <v>257.18422</v>
      </c>
      <c r="D2634" s="10">
        <v>0.065150886784578</v>
      </c>
      <c r="E2634" s="7">
        <f t="shared" si="1"/>
        <v>0.08217780928</v>
      </c>
      <c r="F2634" s="7"/>
    </row>
    <row r="2635">
      <c r="A2635" s="9">
        <v>44771.708333333336</v>
      </c>
      <c r="B2635" s="10">
        <v>273.52</v>
      </c>
      <c r="C2635" s="10">
        <v>256.65314</v>
      </c>
      <c r="D2635" s="10">
        <v>0.0657185024114646</v>
      </c>
      <c r="E2635" s="7">
        <f t="shared" si="1"/>
        <v>0.08135227524</v>
      </c>
      <c r="F2635" s="7"/>
    </row>
    <row r="2636">
      <c r="A2636" s="9">
        <v>44771.75</v>
      </c>
      <c r="B2636" s="10">
        <v>275.0</v>
      </c>
      <c r="C2636" s="10">
        <v>256.40847</v>
      </c>
      <c r="D2636" s="10">
        <v>0.0725074721595584</v>
      </c>
      <c r="E2636" s="7">
        <f t="shared" si="1"/>
        <v>0.08077504894</v>
      </c>
      <c r="F2636" s="7"/>
    </row>
    <row r="2637">
      <c r="A2637" s="9">
        <v>44771.791666666664</v>
      </c>
      <c r="B2637" s="10">
        <v>266.75</v>
      </c>
      <c r="C2637" s="10">
        <v>257.22782</v>
      </c>
      <c r="D2637" s="10">
        <v>0.0370184686866295</v>
      </c>
      <c r="E2637" s="7">
        <f t="shared" si="1"/>
        <v>0.07985181631</v>
      </c>
      <c r="F2637" s="7"/>
    </row>
    <row r="2638">
      <c r="A2638" s="9">
        <v>44771.833333333336</v>
      </c>
      <c r="B2638" s="10">
        <v>259.4</v>
      </c>
      <c r="C2638" s="10">
        <v>257.95029</v>
      </c>
      <c r="D2638" s="10">
        <v>0.00562011385992232</v>
      </c>
      <c r="E2638" s="7">
        <f t="shared" si="1"/>
        <v>0.07897981081</v>
      </c>
      <c r="F2638" s="7"/>
    </row>
    <row r="2639">
      <c r="A2639" s="9">
        <v>44771.875</v>
      </c>
      <c r="B2639" s="10">
        <v>261.02</v>
      </c>
      <c r="C2639" s="10">
        <v>258.44969</v>
      </c>
      <c r="D2639" s="10">
        <v>0.00994510769194579</v>
      </c>
      <c r="E2639" s="7">
        <f t="shared" si="1"/>
        <v>0.07813978632</v>
      </c>
      <c r="F2639" s="7"/>
    </row>
    <row r="2640">
      <c r="A2640" s="9">
        <v>44771.916666666664</v>
      </c>
      <c r="B2640" s="10">
        <v>263.58</v>
      </c>
      <c r="C2640" s="10">
        <v>258.84684</v>
      </c>
      <c r="D2640" s="10">
        <v>0.0182855622266819</v>
      </c>
      <c r="E2640" s="7">
        <f t="shared" si="1"/>
        <v>0.07738410949</v>
      </c>
      <c r="F2640" s="7"/>
    </row>
    <row r="2641">
      <c r="A2641" s="9">
        <v>44771.958333333336</v>
      </c>
      <c r="B2641" s="10">
        <v>267.04</v>
      </c>
      <c r="C2641" s="10">
        <v>257.9132</v>
      </c>
      <c r="D2641" s="10">
        <v>0.0353870992256309</v>
      </c>
      <c r="E2641" s="7">
        <f t="shared" si="1"/>
        <v>0.07736317368</v>
      </c>
      <c r="F2641" s="7"/>
    </row>
    <row r="2642">
      <c r="A2642" s="9">
        <v>44772.0</v>
      </c>
      <c r="B2642" s="10">
        <v>277.12</v>
      </c>
      <c r="C2642" s="10">
        <v>253.83521</v>
      </c>
      <c r="D2642" s="10">
        <v>0.0917319153635148</v>
      </c>
      <c r="E2642" s="7">
        <f t="shared" si="1"/>
        <v>0.07794285238</v>
      </c>
      <c r="F2642" s="7"/>
    </row>
    <row r="2643">
      <c r="A2643" s="9">
        <v>44772.041666666664</v>
      </c>
      <c r="B2643" s="10">
        <v>282.47</v>
      </c>
      <c r="C2643" s="10">
        <v>248.18254</v>
      </c>
      <c r="D2643" s="10">
        <v>0.138154198921487</v>
      </c>
      <c r="E2643" s="7">
        <f t="shared" si="1"/>
        <v>0.07854036899</v>
      </c>
      <c r="F2643" s="7"/>
    </row>
    <row r="2644">
      <c r="A2644" s="9">
        <v>44772.083333333336</v>
      </c>
      <c r="B2644" s="10">
        <v>281.33</v>
      </c>
      <c r="C2644" s="10">
        <v>241.3991</v>
      </c>
      <c r="D2644" s="10">
        <v>0.165414452663659</v>
      </c>
      <c r="E2644" s="7">
        <f t="shared" si="1"/>
        <v>0.07885403826</v>
      </c>
      <c r="F2644" s="7"/>
    </row>
    <row r="2645">
      <c r="A2645" s="9">
        <v>44772.125</v>
      </c>
      <c r="B2645" s="10">
        <v>280.95</v>
      </c>
      <c r="C2645" s="10">
        <v>233.20687</v>
      </c>
      <c r="D2645" s="10">
        <v>0.204724371970688</v>
      </c>
      <c r="E2645" s="7">
        <f t="shared" si="1"/>
        <v>0.07999468135</v>
      </c>
      <c r="F2645" s="7"/>
    </row>
    <row r="2646">
      <c r="A2646" s="9">
        <v>44772.166666666664</v>
      </c>
      <c r="B2646" s="10">
        <v>271.85</v>
      </c>
      <c r="C2646" s="10">
        <v>227.46917</v>
      </c>
      <c r="D2646" s="10">
        <v>0.195107011644699</v>
      </c>
      <c r="E2646" s="7">
        <f t="shared" si="1"/>
        <v>0.08077888191</v>
      </c>
      <c r="F2646" s="7"/>
    </row>
    <row r="2647">
      <c r="A2647" s="9">
        <v>44772.208333333336</v>
      </c>
      <c r="B2647" s="10">
        <v>261.48</v>
      </c>
      <c r="C2647" s="10">
        <v>226.10451</v>
      </c>
      <c r="D2647" s="10">
        <v>0.156456366129096</v>
      </c>
      <c r="E2647" s="7">
        <f t="shared" si="1"/>
        <v>0.0813506869</v>
      </c>
      <c r="F2647" s="7"/>
    </row>
    <row r="2648">
      <c r="A2648" s="9">
        <v>44772.25</v>
      </c>
      <c r="B2648" s="10">
        <v>253.64</v>
      </c>
      <c r="C2648" s="10">
        <v>226.72742</v>
      </c>
      <c r="D2648" s="10">
        <v>0.118700155455392</v>
      </c>
      <c r="E2648" s="7">
        <f t="shared" si="1"/>
        <v>0.08122385302</v>
      </c>
      <c r="F2648" s="7"/>
    </row>
    <row r="2649">
      <c r="A2649" s="9">
        <v>44772.291666666664</v>
      </c>
      <c r="B2649" s="10">
        <v>250.81</v>
      </c>
      <c r="C2649" s="10">
        <v>229.7575</v>
      </c>
      <c r="D2649" s="10">
        <v>0.0916292177622058</v>
      </c>
      <c r="E2649" s="7">
        <f t="shared" si="1"/>
        <v>0.08067045432</v>
      </c>
      <c r="F2649" s="7"/>
    </row>
    <row r="2650">
      <c r="A2650" s="9">
        <v>44772.333333333336</v>
      </c>
      <c r="B2650" s="10">
        <v>249.76</v>
      </c>
      <c r="C2650" s="10">
        <v>233.90061</v>
      </c>
      <c r="D2650" s="10">
        <v>0.0678039702418903</v>
      </c>
      <c r="E2650" s="7">
        <f t="shared" si="1"/>
        <v>0.07984465571</v>
      </c>
      <c r="F2650" s="7"/>
    </row>
    <row r="2651">
      <c r="A2651" s="9">
        <v>44772.375</v>
      </c>
      <c r="B2651" s="10">
        <v>250.65</v>
      </c>
      <c r="C2651" s="10">
        <v>238.7918</v>
      </c>
      <c r="D2651" s="10">
        <v>0.0496591591503561</v>
      </c>
      <c r="E2651" s="7">
        <f t="shared" si="1"/>
        <v>0.07907962325</v>
      </c>
      <c r="F2651" s="7"/>
    </row>
    <row r="2652">
      <c r="A2652" s="9">
        <v>44772.416666666664</v>
      </c>
      <c r="B2652" s="10">
        <v>250.19</v>
      </c>
      <c r="C2652" s="10">
        <v>243.47429</v>
      </c>
      <c r="D2652" s="10">
        <v>0.0275828302035504</v>
      </c>
      <c r="E2652" s="7">
        <f t="shared" si="1"/>
        <v>0.07800398642</v>
      </c>
      <c r="F2652" s="7"/>
    </row>
    <row r="2653">
      <c r="A2653" s="9">
        <v>44772.458333333336</v>
      </c>
      <c r="B2653" s="10">
        <v>251.56</v>
      </c>
      <c r="C2653" s="10">
        <v>248.03671</v>
      </c>
      <c r="D2653" s="10">
        <v>0.0142047118751091</v>
      </c>
      <c r="E2653" s="7">
        <f t="shared" si="1"/>
        <v>0.07682468015</v>
      </c>
      <c r="F2653" s="7"/>
    </row>
    <row r="2654">
      <c r="A2654" s="9">
        <v>44772.5</v>
      </c>
      <c r="B2654" s="10">
        <v>253.78</v>
      </c>
      <c r="C2654" s="10">
        <v>250.2909</v>
      </c>
      <c r="D2654" s="10">
        <v>0.0139401792074742</v>
      </c>
      <c r="E2654" s="7">
        <f t="shared" si="1"/>
        <v>0.07508883951</v>
      </c>
      <c r="F2654" s="7"/>
    </row>
    <row r="2655">
      <c r="A2655" s="9">
        <v>44772.541666666664</v>
      </c>
      <c r="B2655" s="10">
        <v>252.31</v>
      </c>
      <c r="C2655" s="10">
        <v>252.02785</v>
      </c>
      <c r="D2655" s="10">
        <v>0.00111951913250857</v>
      </c>
      <c r="E2655" s="7">
        <f t="shared" si="1"/>
        <v>0.0730708902</v>
      </c>
      <c r="F2655" s="7"/>
    </row>
    <row r="2656">
      <c r="A2656" s="9">
        <v>44772.583333333336</v>
      </c>
      <c r="B2656" s="10">
        <v>246.71</v>
      </c>
      <c r="C2656" s="10">
        <v>253.02549</v>
      </c>
      <c r="D2656" s="10">
        <v>0.0249598963329741</v>
      </c>
      <c r="E2656" s="7">
        <f t="shared" si="1"/>
        <v>0.07191332424</v>
      </c>
      <c r="F2656" s="7"/>
    </row>
    <row r="2657">
      <c r="A2657" s="9">
        <v>44772.625</v>
      </c>
      <c r="B2657" s="10">
        <v>245.65</v>
      </c>
      <c r="C2657" s="10">
        <v>253.04842</v>
      </c>
      <c r="D2657" s="10">
        <v>0.0292371712891943</v>
      </c>
      <c r="E2657" s="7">
        <f t="shared" si="1"/>
        <v>0.07083576418</v>
      </c>
      <c r="F2657" s="7"/>
    </row>
    <row r="2658">
      <c r="A2658" s="9">
        <v>44772.666666666664</v>
      </c>
      <c r="B2658" s="10">
        <v>246.04</v>
      </c>
      <c r="C2658" s="10">
        <v>252.18728</v>
      </c>
      <c r="D2658" s="10">
        <v>0.0243758527392816</v>
      </c>
      <c r="E2658" s="7">
        <f t="shared" si="1"/>
        <v>0.06913680443</v>
      </c>
      <c r="F2658" s="7"/>
    </row>
    <row r="2659">
      <c r="A2659" s="9">
        <v>44772.708333333336</v>
      </c>
      <c r="B2659" s="10">
        <v>250.19</v>
      </c>
      <c r="C2659" s="10">
        <v>251.71591</v>
      </c>
      <c r="D2659" s="10">
        <v>0.00606203239199306</v>
      </c>
      <c r="E2659" s="7">
        <f t="shared" si="1"/>
        <v>0.06665111818</v>
      </c>
      <c r="F2659" s="7"/>
    </row>
    <row r="2660">
      <c r="A2660" s="9">
        <v>44772.75</v>
      </c>
      <c r="B2660" s="10">
        <v>253.4</v>
      </c>
      <c r="C2660" s="10">
        <v>251.55253</v>
      </c>
      <c r="D2660" s="10">
        <v>0.00734427119456924</v>
      </c>
      <c r="E2660" s="7">
        <f t="shared" si="1"/>
        <v>0.06393598481</v>
      </c>
      <c r="F2660" s="7"/>
    </row>
    <row r="2661">
      <c r="A2661" s="9">
        <v>44772.791666666664</v>
      </c>
      <c r="B2661" s="10">
        <v>255.8</v>
      </c>
      <c r="C2661" s="10">
        <v>252.5091</v>
      </c>
      <c r="D2661" s="10">
        <v>0.0130327976298676</v>
      </c>
      <c r="E2661" s="7">
        <f t="shared" si="1"/>
        <v>0.06293658185</v>
      </c>
      <c r="F2661" s="7"/>
    </row>
    <row r="2662">
      <c r="A2662" s="9">
        <v>44772.833333333336</v>
      </c>
      <c r="B2662" s="10">
        <v>260.55</v>
      </c>
      <c r="C2662" s="10">
        <v>253.52804</v>
      </c>
      <c r="D2662" s="10">
        <v>0.0276969758453542</v>
      </c>
      <c r="E2662" s="7">
        <f t="shared" si="1"/>
        <v>0.0638564511</v>
      </c>
      <c r="F2662" s="7"/>
    </row>
    <row r="2663">
      <c r="A2663" s="9">
        <v>44772.875</v>
      </c>
      <c r="B2663" s="10">
        <v>262.19</v>
      </c>
      <c r="C2663" s="10">
        <v>254.30499</v>
      </c>
      <c r="D2663" s="10">
        <v>0.0310061159240327</v>
      </c>
      <c r="E2663" s="7">
        <f t="shared" si="1"/>
        <v>0.06473399311</v>
      </c>
      <c r="F2663" s="7"/>
    </row>
    <row r="2664">
      <c r="A2664" s="9">
        <v>44772.916666666664</v>
      </c>
      <c r="B2664" s="10">
        <v>255.14</v>
      </c>
      <c r="C2664" s="10">
        <v>254.65311</v>
      </c>
      <c r="D2664" s="10">
        <v>0.00191197350780435</v>
      </c>
      <c r="E2664" s="7">
        <f t="shared" si="1"/>
        <v>0.06405176024</v>
      </c>
      <c r="F2664" s="7"/>
    </row>
    <row r="2665">
      <c r="A2665" s="9">
        <v>44772.958333333336</v>
      </c>
      <c r="B2665" s="10">
        <v>254.95</v>
      </c>
      <c r="C2665" s="10">
        <v>253.73181</v>
      </c>
      <c r="D2665" s="10">
        <v>0.00480109293351902</v>
      </c>
      <c r="E2665" s="7">
        <f t="shared" si="1"/>
        <v>0.06277734331</v>
      </c>
      <c r="F2665" s="7"/>
    </row>
    <row r="2666">
      <c r="A2666" s="9">
        <v>44773.0</v>
      </c>
      <c r="B2666" s="10">
        <v>265.54</v>
      </c>
      <c r="C2666" s="10">
        <v>247.78872</v>
      </c>
      <c r="D2666" s="10">
        <v>0.071638773548691</v>
      </c>
      <c r="E2666" s="7">
        <f t="shared" si="1"/>
        <v>0.06194012907</v>
      </c>
      <c r="F2666" s="7"/>
    </row>
    <row r="2667">
      <c r="A2667" s="9">
        <v>44773.041666666664</v>
      </c>
      <c r="B2667" s="10">
        <v>267.98</v>
      </c>
      <c r="C2667" s="10">
        <v>243.32387</v>
      </c>
      <c r="D2667" s="10">
        <v>0.101330502428717</v>
      </c>
      <c r="E2667" s="7">
        <f t="shared" si="1"/>
        <v>0.06040580838</v>
      </c>
      <c r="F2667" s="7"/>
    </row>
    <row r="2668">
      <c r="A2668" s="9">
        <v>44773.083333333336</v>
      </c>
      <c r="B2668" s="10">
        <v>267.6</v>
      </c>
      <c r="C2668" s="10">
        <v>237.99895</v>
      </c>
      <c r="D2668" s="10">
        <v>0.124374708375814</v>
      </c>
      <c r="E2668" s="7">
        <f t="shared" si="1"/>
        <v>0.05869581904</v>
      </c>
      <c r="F2668" s="7"/>
    </row>
    <row r="2669">
      <c r="A2669" s="9">
        <v>44773.125</v>
      </c>
      <c r="B2669" s="10">
        <v>249.94</v>
      </c>
      <c r="C2669" s="10">
        <v>231.38954</v>
      </c>
      <c r="D2669" s="10">
        <v>0.0801698296301552</v>
      </c>
      <c r="E2669" s="7">
        <f t="shared" si="1"/>
        <v>0.05350604644</v>
      </c>
      <c r="F2669" s="7"/>
    </row>
    <row r="2670">
      <c r="A2670" s="9">
        <v>44773.166666666664</v>
      </c>
      <c r="B2670" s="10">
        <v>245.45</v>
      </c>
      <c r="C2670" s="10">
        <v>226.91486</v>
      </c>
      <c r="D2670" s="10">
        <v>0.081683235729912</v>
      </c>
      <c r="E2670" s="7">
        <f t="shared" si="1"/>
        <v>0.04878005578</v>
      </c>
      <c r="F2670" s="7"/>
    </row>
    <row r="2671">
      <c r="A2671" s="9">
        <v>44773.208333333336</v>
      </c>
      <c r="B2671" s="10">
        <v>238.43</v>
      </c>
      <c r="C2671" s="10">
        <v>226.44635</v>
      </c>
      <c r="D2671" s="10">
        <v>0.0529204820479553</v>
      </c>
      <c r="E2671" s="7">
        <f t="shared" si="1"/>
        <v>0.04446606061</v>
      </c>
      <c r="F2671" s="7"/>
    </row>
    <row r="2672">
      <c r="A2672" s="9">
        <v>44773.25</v>
      </c>
      <c r="B2672" s="10">
        <v>231.07</v>
      </c>
      <c r="C2672" s="10">
        <v>227.71756</v>
      </c>
      <c r="D2672" s="10">
        <v>0.0147219213134024</v>
      </c>
      <c r="E2672" s="7">
        <f t="shared" si="1"/>
        <v>0.04013363418</v>
      </c>
      <c r="F2672" s="7"/>
    </row>
    <row r="2673">
      <c r="A2673" s="9">
        <v>44773.291666666664</v>
      </c>
      <c r="B2673" s="10">
        <v>225.56</v>
      </c>
      <c r="C2673" s="10">
        <v>230.84351</v>
      </c>
      <c r="D2673" s="10">
        <v>0.0228878429374081</v>
      </c>
      <c r="E2673" s="7">
        <f t="shared" si="1"/>
        <v>0.03726941023</v>
      </c>
      <c r="F2673" s="7"/>
    </row>
    <row r="2674">
      <c r="A2674" s="9">
        <v>44773.333333333336</v>
      </c>
      <c r="B2674" s="10">
        <v>221.64</v>
      </c>
      <c r="C2674" s="10">
        <v>234.64229</v>
      </c>
      <c r="D2674" s="10">
        <v>0.0554132420033917</v>
      </c>
      <c r="E2674" s="7">
        <f t="shared" si="1"/>
        <v>0.03675312989</v>
      </c>
      <c r="F2674" s="7"/>
    </row>
    <row r="2675">
      <c r="A2675" s="9">
        <v>44773.375</v>
      </c>
      <c r="B2675" s="10">
        <v>227.01</v>
      </c>
      <c r="C2675" s="10">
        <v>238.86009</v>
      </c>
      <c r="D2675" s="10">
        <v>0.0496110086871357</v>
      </c>
      <c r="E2675" s="7">
        <f t="shared" si="1"/>
        <v>0.03675112362</v>
      </c>
      <c r="F2675" s="7"/>
    </row>
    <row r="2676">
      <c r="A2676" s="9">
        <v>44773.416666666664</v>
      </c>
      <c r="B2676" s="10">
        <v>225.52</v>
      </c>
      <c r="C2676" s="10">
        <v>242.57337</v>
      </c>
      <c r="D2676" s="10">
        <v>0.0703019049452955</v>
      </c>
      <c r="E2676" s="7">
        <f t="shared" si="1"/>
        <v>0.03853108507</v>
      </c>
      <c r="F2676" s="7"/>
    </row>
    <row r="2677">
      <c r="A2677" s="9">
        <v>44773.458333333336</v>
      </c>
      <c r="B2677" s="10">
        <v>224.37</v>
      </c>
      <c r="C2677" s="10">
        <v>246.18894</v>
      </c>
      <c r="D2677" s="10">
        <v>0.0886268083367189</v>
      </c>
      <c r="E2677" s="7">
        <f t="shared" si="1"/>
        <v>0.04163200575</v>
      </c>
      <c r="F2677" s="7"/>
    </row>
    <row r="2678">
      <c r="A2678" s="9">
        <v>44773.5</v>
      </c>
      <c r="B2678" s="10">
        <v>227.24</v>
      </c>
      <c r="C2678" s="10">
        <v>247.94151</v>
      </c>
      <c r="D2678" s="10">
        <v>0.0834935223230671</v>
      </c>
      <c r="E2678" s="7">
        <f t="shared" si="1"/>
        <v>0.04453006172</v>
      </c>
      <c r="F2678" s="7"/>
    </row>
    <row r="2679">
      <c r="A2679" s="9">
        <v>44773.541666666664</v>
      </c>
      <c r="B2679" s="10">
        <v>230.62</v>
      </c>
      <c r="C2679" s="10">
        <v>249.40306</v>
      </c>
      <c r="D2679" s="10">
        <v>0.0753120671414376</v>
      </c>
      <c r="E2679" s="7">
        <f t="shared" si="1"/>
        <v>0.04762141788</v>
      </c>
      <c r="F2679" s="7"/>
    </row>
    <row r="2680">
      <c r="A2680" s="9">
        <v>44773.583333333336</v>
      </c>
      <c r="B2680" s="10">
        <v>229.75</v>
      </c>
      <c r="C2680" s="10">
        <v>250.14356</v>
      </c>
      <c r="D2680" s="10">
        <v>0.081527423692219</v>
      </c>
      <c r="E2680" s="7">
        <f t="shared" si="1"/>
        <v>0.04997839819</v>
      </c>
      <c r="F2680" s="7"/>
    </row>
    <row r="2681">
      <c r="A2681" s="9">
        <v>44773.625</v>
      </c>
      <c r="B2681" s="10">
        <v>237.02</v>
      </c>
      <c r="C2681" s="10">
        <v>249.90094</v>
      </c>
      <c r="D2681" s="10">
        <v>0.0515441838674155</v>
      </c>
      <c r="E2681" s="7">
        <f t="shared" si="1"/>
        <v>0.05090785705</v>
      </c>
      <c r="F2681" s="7"/>
    </row>
    <row r="2682">
      <c r="A2682" s="9">
        <v>44773.666666666664</v>
      </c>
      <c r="B2682" s="10">
        <v>248.69</v>
      </c>
      <c r="C2682" s="10">
        <v>248.93495</v>
      </c>
      <c r="D2682" s="10">
        <v>9.83992002729985E-4</v>
      </c>
      <c r="E2682" s="7">
        <f t="shared" si="1"/>
        <v>0.04993319618</v>
      </c>
      <c r="F2682" s="7"/>
    </row>
    <row r="2683">
      <c r="A2683" s="9">
        <v>44773.708333333336</v>
      </c>
      <c r="B2683" s="10">
        <v>258.17</v>
      </c>
      <c r="C2683" s="10">
        <v>248.20501</v>
      </c>
      <c r="D2683" s="10">
        <v>0.040148222632573</v>
      </c>
      <c r="E2683" s="7">
        <f t="shared" si="1"/>
        <v>0.05135345411</v>
      </c>
      <c r="F2683" s="7"/>
    </row>
    <row r="2684">
      <c r="A2684" s="9">
        <v>44773.75</v>
      </c>
      <c r="B2684" s="10">
        <v>265.33</v>
      </c>
      <c r="C2684" s="10">
        <v>247.71927</v>
      </c>
      <c r="D2684" s="10">
        <v>0.071091481902074</v>
      </c>
      <c r="E2684" s="7">
        <f t="shared" si="1"/>
        <v>0.05400958789</v>
      </c>
      <c r="F2684" s="7"/>
    </row>
    <row r="2685">
      <c r="A2685" s="9">
        <v>44773.791666666664</v>
      </c>
      <c r="B2685" s="10">
        <v>270.5</v>
      </c>
      <c r="C2685" s="10">
        <v>248.48283</v>
      </c>
      <c r="D2685" s="10">
        <v>0.0886064039112883</v>
      </c>
      <c r="E2685" s="7">
        <f t="shared" si="1"/>
        <v>0.05715848815</v>
      </c>
      <c r="F2685" s="7"/>
    </row>
    <row r="2686">
      <c r="A2686" s="9">
        <v>44773.833333333336</v>
      </c>
      <c r="B2686" s="10">
        <v>278.6</v>
      </c>
      <c r="C2686" s="10">
        <v>249.35386</v>
      </c>
      <c r="D2686" s="10">
        <v>0.117287697090392</v>
      </c>
      <c r="E2686" s="7">
        <f t="shared" si="1"/>
        <v>0.06089143487</v>
      </c>
      <c r="F2686" s="7"/>
    </row>
    <row r="2687">
      <c r="A2687" s="9">
        <v>44773.875</v>
      </c>
      <c r="B2687" s="10">
        <v>274.11</v>
      </c>
      <c r="C2687" s="10">
        <v>249.93106</v>
      </c>
      <c r="D2687" s="10">
        <v>0.0967424376946187</v>
      </c>
      <c r="E2687" s="7">
        <f t="shared" si="1"/>
        <v>0.06363044828</v>
      </c>
      <c r="F2687" s="7"/>
    </row>
    <row r="2688">
      <c r="A2688" s="9">
        <v>44773.916666666664</v>
      </c>
      <c r="B2688" s="10">
        <v>270.94</v>
      </c>
      <c r="C2688" s="10">
        <v>249.91035</v>
      </c>
      <c r="D2688" s="10">
        <v>0.0841487757509843</v>
      </c>
      <c r="E2688" s="7">
        <f t="shared" si="1"/>
        <v>0.06705698171</v>
      </c>
      <c r="F2688" s="7"/>
    </row>
    <row r="2689">
      <c r="A2689" s="9">
        <v>44773.958333333336</v>
      </c>
      <c r="B2689" s="10">
        <v>269.85</v>
      </c>
      <c r="C2689" s="10">
        <v>249.08385</v>
      </c>
      <c r="D2689" s="10">
        <v>0.0833701181349172</v>
      </c>
      <c r="E2689" s="7">
        <f t="shared" si="1"/>
        <v>0.07033069109</v>
      </c>
      <c r="F2689" s="7"/>
    </row>
    <row r="2690">
      <c r="A2690" s="9">
        <v>44771.0</v>
      </c>
      <c r="B2690" s="10">
        <v>279.34</v>
      </c>
      <c r="C2690" s="10">
        <v>266.6867</v>
      </c>
      <c r="D2690" s="10">
        <v>0.0474463105959164</v>
      </c>
      <c r="E2690" s="7">
        <f t="shared" si="1"/>
        <v>0.0693226718</v>
      </c>
      <c r="F2690" s="7"/>
    </row>
    <row r="2691">
      <c r="A2691" s="9">
        <v>44771.041666666664</v>
      </c>
      <c r="B2691" s="10">
        <v>284.71</v>
      </c>
      <c r="C2691" s="10">
        <v>262.41185</v>
      </c>
      <c r="D2691" s="10">
        <v>0.0849738683676059</v>
      </c>
      <c r="E2691" s="7">
        <f t="shared" si="1"/>
        <v>0.06864114538</v>
      </c>
      <c r="F2691" s="7"/>
    </row>
    <row r="2692">
      <c r="A2692" s="9">
        <v>44771.083333333336</v>
      </c>
      <c r="B2692" s="10">
        <v>285.19</v>
      </c>
      <c r="C2692" s="10">
        <v>256.86691</v>
      </c>
      <c r="D2692" s="10">
        <v>0.110263677014684</v>
      </c>
      <c r="E2692" s="7">
        <f t="shared" si="1"/>
        <v>0.06805318574</v>
      </c>
      <c r="F2692" s="7"/>
    </row>
    <row r="2693">
      <c r="A2693" s="9">
        <v>44771.125</v>
      </c>
      <c r="B2693" s="10">
        <v>279.72</v>
      </c>
      <c r="C2693" s="10">
        <v>248.93224</v>
      </c>
      <c r="D2693" s="10">
        <v>0.123679279148414</v>
      </c>
      <c r="E2693" s="7">
        <f t="shared" si="1"/>
        <v>0.06986607947</v>
      </c>
      <c r="F2693" s="7"/>
    </row>
    <row r="2694">
      <c r="A2694" s="9">
        <v>44771.166666666664</v>
      </c>
      <c r="B2694" s="10">
        <v>272.06</v>
      </c>
      <c r="C2694" s="10">
        <v>243.11689</v>
      </c>
      <c r="D2694" s="10">
        <v>0.119050181992703</v>
      </c>
      <c r="E2694" s="7">
        <f t="shared" si="1"/>
        <v>0.07142303556</v>
      </c>
      <c r="F2694" s="7"/>
    </row>
    <row r="2695">
      <c r="A2695" s="9">
        <v>44771.208333333336</v>
      </c>
      <c r="B2695" s="10">
        <v>261.94</v>
      </c>
      <c r="C2695" s="10">
        <v>240.87562</v>
      </c>
      <c r="D2695" s="10">
        <v>0.0874491988853002</v>
      </c>
      <c r="E2695" s="7">
        <f t="shared" si="1"/>
        <v>0.0728617321</v>
      </c>
      <c r="F2695" s="7"/>
    </row>
    <row r="2696">
      <c r="A2696" s="9">
        <v>44771.25</v>
      </c>
      <c r="B2696" s="10">
        <v>256.94</v>
      </c>
      <c r="C2696" s="10">
        <v>240.00782</v>
      </c>
      <c r="D2696" s="10">
        <v>0.0705484512962952</v>
      </c>
      <c r="E2696" s="7">
        <f t="shared" si="1"/>
        <v>0.07518783751</v>
      </c>
      <c r="F2696" s="7"/>
    </row>
    <row r="2697">
      <c r="A2697" s="9">
        <v>44771.291666666664</v>
      </c>
      <c r="B2697" s="10">
        <v>255.72</v>
      </c>
      <c r="C2697" s="10">
        <v>241.22836</v>
      </c>
      <c r="D2697" s="10">
        <v>0.0600743627324746</v>
      </c>
      <c r="E2697" s="7">
        <f t="shared" si="1"/>
        <v>0.07673727584</v>
      </c>
      <c r="F2697" s="7"/>
    </row>
    <row r="2698">
      <c r="A2698" s="9">
        <v>44771.333333333336</v>
      </c>
      <c r="B2698" s="10">
        <v>255.96</v>
      </c>
      <c r="C2698" s="10">
        <v>244.04041</v>
      </c>
      <c r="D2698" s="10">
        <v>0.0488426896184939</v>
      </c>
      <c r="E2698" s="7">
        <f t="shared" si="1"/>
        <v>0.07646350282</v>
      </c>
      <c r="F2698" s="7"/>
    </row>
    <row r="2699">
      <c r="A2699" s="9">
        <v>44771.375</v>
      </c>
      <c r="B2699" s="10">
        <v>256.77</v>
      </c>
      <c r="C2699" s="10">
        <v>248.04443</v>
      </c>
      <c r="D2699" s="10">
        <v>0.0351774478467425</v>
      </c>
      <c r="E2699" s="7">
        <f t="shared" si="1"/>
        <v>0.07586210446</v>
      </c>
      <c r="F2699" s="7"/>
    </row>
    <row r="2700">
      <c r="A2700" s="9">
        <v>44771.416666666664</v>
      </c>
      <c r="B2700" s="10">
        <v>258.92</v>
      </c>
      <c r="C2700" s="10">
        <v>253.07409</v>
      </c>
      <c r="D2700" s="10">
        <v>0.0230995990146601</v>
      </c>
      <c r="E2700" s="7">
        <f t="shared" si="1"/>
        <v>0.07389534171</v>
      </c>
      <c r="F2700" s="7"/>
    </row>
    <row r="2701">
      <c r="A2701" s="9">
        <v>44771.458333333336</v>
      </c>
      <c r="B2701" s="10">
        <v>261.95</v>
      </c>
      <c r="C2701" s="10">
        <v>258.54758</v>
      </c>
      <c r="D2701" s="10">
        <v>0.0131597441368432</v>
      </c>
      <c r="E2701" s="7">
        <f t="shared" si="1"/>
        <v>0.0707508807</v>
      </c>
      <c r="F2701" s="7"/>
    </row>
    <row r="2702">
      <c r="A2702" s="9">
        <v>44771.5</v>
      </c>
      <c r="B2702" s="10">
        <v>268.33</v>
      </c>
      <c r="C2702" s="10">
        <v>261.63886</v>
      </c>
      <c r="D2702" s="10">
        <v>0.0255739533492844</v>
      </c>
      <c r="E2702" s="7">
        <f t="shared" si="1"/>
        <v>0.06833756533</v>
      </c>
      <c r="F2702" s="7"/>
    </row>
    <row r="2703">
      <c r="A2703" s="9">
        <v>44771.541666666664</v>
      </c>
      <c r="B2703" s="10">
        <v>269.12</v>
      </c>
      <c r="C2703" s="10">
        <v>264.11641</v>
      </c>
      <c r="D2703" s="10">
        <v>0.0189446388431526</v>
      </c>
      <c r="E2703" s="7">
        <f t="shared" si="1"/>
        <v>0.06598892248</v>
      </c>
      <c r="F2703" s="7"/>
    </row>
    <row r="2704">
      <c r="A2704" s="9">
        <v>44771.583333333336</v>
      </c>
      <c r="B2704" s="10">
        <v>271.44</v>
      </c>
      <c r="C2704" s="10">
        <v>265.47948</v>
      </c>
      <c r="D2704" s="10">
        <v>0.0224519047573845</v>
      </c>
      <c r="E2704" s="7">
        <f t="shared" si="1"/>
        <v>0.06352744252</v>
      </c>
      <c r="F2704" s="7"/>
    </row>
    <row r="2705">
      <c r="A2705" s="9">
        <v>44771.625</v>
      </c>
      <c r="B2705" s="10">
        <v>272.31</v>
      </c>
      <c r="C2705" s="10">
        <v>265.34093</v>
      </c>
      <c r="D2705" s="10">
        <v>0.0262645872236898</v>
      </c>
      <c r="E2705" s="7">
        <f t="shared" si="1"/>
        <v>0.062474126</v>
      </c>
      <c r="F2705" s="7"/>
    </row>
    <row r="2706">
      <c r="A2706" s="9">
        <v>44771.666666666664</v>
      </c>
      <c r="B2706" s="10">
        <v>273.94</v>
      </c>
      <c r="C2706" s="10">
        <v>263.69787</v>
      </c>
      <c r="D2706" s="10">
        <v>0.038840397156033</v>
      </c>
      <c r="E2706" s="7">
        <f t="shared" si="1"/>
        <v>0.06405147621</v>
      </c>
      <c r="F2706" s="7"/>
    </row>
    <row r="2707">
      <c r="A2707" s="9">
        <v>44771.708333333336</v>
      </c>
      <c r="B2707" s="10">
        <v>273.52</v>
      </c>
      <c r="C2707" s="10">
        <v>262.54794</v>
      </c>
      <c r="D2707" s="10">
        <v>0.0417906916352114</v>
      </c>
      <c r="E2707" s="7">
        <f t="shared" si="1"/>
        <v>0.06411991242</v>
      </c>
      <c r="F2707" s="7"/>
    </row>
    <row r="2708">
      <c r="A2708" s="9">
        <v>44771.75</v>
      </c>
      <c r="B2708" s="10">
        <v>275.0</v>
      </c>
      <c r="C2708" s="10">
        <v>261.78313</v>
      </c>
      <c r="D2708" s="10">
        <v>0.0504878599319977</v>
      </c>
      <c r="E2708" s="7">
        <f t="shared" si="1"/>
        <v>0.06326142817</v>
      </c>
      <c r="F2708" s="7"/>
    </row>
    <row r="2709">
      <c r="A2709" s="9">
        <v>44771.791666666664</v>
      </c>
      <c r="B2709" s="10">
        <v>266.75</v>
      </c>
      <c r="C2709" s="10">
        <v>262.33859</v>
      </c>
      <c r="D2709" s="10">
        <v>0.016815711329393</v>
      </c>
      <c r="E2709" s="7">
        <f t="shared" si="1"/>
        <v>0.06027014931</v>
      </c>
      <c r="F2709" s="7"/>
    </row>
    <row r="2710">
      <c r="A2710" s="9">
        <v>44771.833333333336</v>
      </c>
      <c r="B2710" s="10">
        <v>259.4</v>
      </c>
      <c r="C2710" s="10">
        <v>262.65433</v>
      </c>
      <c r="D2710" s="10">
        <v>0.0123901631471296</v>
      </c>
      <c r="E2710" s="7">
        <f t="shared" si="1"/>
        <v>0.05589941873</v>
      </c>
      <c r="F2710" s="7"/>
    </row>
    <row r="2711">
      <c r="A2711" s="9">
        <v>44771.875</v>
      </c>
      <c r="B2711" s="10">
        <v>261.02</v>
      </c>
      <c r="C2711" s="10">
        <v>262.55571</v>
      </c>
      <c r="D2711" s="10">
        <v>0.00584908246710762</v>
      </c>
      <c r="E2711" s="7">
        <f t="shared" si="1"/>
        <v>0.0521121956</v>
      </c>
      <c r="F2711" s="7"/>
    </row>
    <row r="2712">
      <c r="A2712" s="9">
        <v>44771.916666666664</v>
      </c>
      <c r="B2712" s="10">
        <v>263.58</v>
      </c>
      <c r="C2712" s="10">
        <v>262.88193</v>
      </c>
      <c r="D2712" s="10">
        <v>0.00265545068084357</v>
      </c>
      <c r="E2712" s="7">
        <f t="shared" si="1"/>
        <v>0.04871664039</v>
      </c>
      <c r="F2712" s="7"/>
    </row>
    <row r="2713">
      <c r="A2713" s="9">
        <v>44771.958333333336</v>
      </c>
      <c r="B2713" s="10">
        <v>267.04</v>
      </c>
      <c r="C2713" s="10">
        <v>262.57795</v>
      </c>
      <c r="D2713" s="10">
        <v>0.0169932395313469</v>
      </c>
      <c r="E2713" s="7">
        <f t="shared" si="1"/>
        <v>0.04595093711</v>
      </c>
      <c r="F2713" s="7"/>
    </row>
    <row r="2714">
      <c r="A2714" s="9">
        <v>44772.0</v>
      </c>
      <c r="B2714" s="10">
        <v>277.12</v>
      </c>
      <c r="C2714" s="10">
        <v>258.38032</v>
      </c>
      <c r="D2714" s="10">
        <v>0.0725275051907979</v>
      </c>
      <c r="E2714" s="7">
        <f t="shared" si="1"/>
        <v>0.04699598689</v>
      </c>
      <c r="F2714" s="7"/>
    </row>
    <row r="2715">
      <c r="A2715" s="9">
        <v>44772.041666666664</v>
      </c>
      <c r="B2715" s="10">
        <v>282.47</v>
      </c>
      <c r="C2715" s="10">
        <v>253.3948</v>
      </c>
      <c r="D2715" s="10">
        <v>0.114742686116684</v>
      </c>
      <c r="E2715" s="7">
        <f t="shared" si="1"/>
        <v>0.04823635429</v>
      </c>
      <c r="F2715" s="7"/>
    </row>
    <row r="2716">
      <c r="A2716" s="9">
        <v>44772.083333333336</v>
      </c>
      <c r="B2716" s="10">
        <v>281.33</v>
      </c>
      <c r="C2716" s="10">
        <v>247.48151</v>
      </c>
      <c r="D2716" s="10">
        <v>0.136771793577629</v>
      </c>
      <c r="E2716" s="7">
        <f t="shared" si="1"/>
        <v>0.04934085915</v>
      </c>
      <c r="F2716" s="7"/>
    </row>
    <row r="2717">
      <c r="A2717" s="9">
        <v>44772.125</v>
      </c>
      <c r="B2717" s="10">
        <v>280.95</v>
      </c>
      <c r="C2717" s="10">
        <v>239.78239</v>
      </c>
      <c r="D2717" s="10">
        <v>0.171687378710338</v>
      </c>
      <c r="E2717" s="7">
        <f t="shared" si="1"/>
        <v>0.05134119663</v>
      </c>
      <c r="F2717" s="7"/>
    </row>
    <row r="2718">
      <c r="A2718" s="9">
        <v>44772.166666666664</v>
      </c>
      <c r="B2718" s="10">
        <v>271.85</v>
      </c>
      <c r="C2718" s="10">
        <v>234.66871</v>
      </c>
      <c r="D2718" s="10">
        <v>0.15844161754671</v>
      </c>
      <c r="E2718" s="7">
        <f t="shared" si="1"/>
        <v>0.05298250645</v>
      </c>
      <c r="F2718" s="7"/>
    </row>
    <row r="2719">
      <c r="A2719" s="9">
        <v>44772.208333333336</v>
      </c>
      <c r="B2719" s="10">
        <v>261.48</v>
      </c>
      <c r="C2719" s="10">
        <v>233.77105</v>
      </c>
      <c r="D2719" s="10">
        <v>0.118530288502361</v>
      </c>
      <c r="E2719" s="7">
        <f t="shared" si="1"/>
        <v>0.05427755185</v>
      </c>
      <c r="F2719" s="7"/>
    </row>
    <row r="2720">
      <c r="A2720" s="9">
        <v>44772.25</v>
      </c>
      <c r="B2720" s="10">
        <v>253.64</v>
      </c>
      <c r="C2720" s="10">
        <v>234.59423</v>
      </c>
      <c r="D2720" s="10">
        <v>0.0811860121197353</v>
      </c>
      <c r="E2720" s="7">
        <f t="shared" si="1"/>
        <v>0.05472078355</v>
      </c>
      <c r="F2720" s="7"/>
    </row>
    <row r="2721">
      <c r="A2721" s="9">
        <v>44772.291666666664</v>
      </c>
      <c r="B2721" s="10">
        <v>250.81</v>
      </c>
      <c r="C2721" s="10">
        <v>237.57505</v>
      </c>
      <c r="D2721" s="10">
        <v>0.0557085013767228</v>
      </c>
      <c r="E2721" s="7">
        <f t="shared" si="1"/>
        <v>0.05453887266</v>
      </c>
      <c r="F2721" s="7"/>
    </row>
    <row r="2722">
      <c r="A2722" s="9">
        <v>44772.333333333336</v>
      </c>
      <c r="B2722" s="10">
        <v>249.76</v>
      </c>
      <c r="C2722" s="10">
        <v>241.53846</v>
      </c>
      <c r="D2722" s="10">
        <v>0.0340382231467402</v>
      </c>
      <c r="E2722" s="7">
        <f t="shared" si="1"/>
        <v>0.05392201989</v>
      </c>
      <c r="F2722" s="7"/>
    </row>
    <row r="2723">
      <c r="A2723" s="9">
        <v>44772.375</v>
      </c>
      <c r="B2723" s="10">
        <v>250.65</v>
      </c>
      <c r="C2723" s="10">
        <v>246.0128</v>
      </c>
      <c r="D2723" s="10">
        <v>0.0188494257209381</v>
      </c>
      <c r="E2723" s="7">
        <f t="shared" si="1"/>
        <v>0.05324168563</v>
      </c>
      <c r="F2723" s="7"/>
    </row>
    <row r="2724">
      <c r="A2724" s="9">
        <v>44772.416666666664</v>
      </c>
      <c r="B2724" s="10">
        <v>250.19</v>
      </c>
      <c r="C2724" s="10">
        <v>250.51619</v>
      </c>
      <c r="D2724" s="10">
        <v>0.00130207153477783</v>
      </c>
      <c r="E2724" s="7">
        <f t="shared" si="1"/>
        <v>0.05233345532</v>
      </c>
      <c r="F2724" s="7"/>
    </row>
    <row r="2725">
      <c r="A2725" s="9">
        <v>44772.458333333336</v>
      </c>
      <c r="B2725" s="10">
        <v>251.56</v>
      </c>
      <c r="C2725" s="10">
        <v>254.9243</v>
      </c>
      <c r="D2725" s="10">
        <v>0.0131972511055242</v>
      </c>
      <c r="E2725" s="7">
        <f t="shared" si="1"/>
        <v>0.05233501811</v>
      </c>
      <c r="F2725" s="7"/>
    </row>
    <row r="2726">
      <c r="A2726" s="9">
        <v>44772.5</v>
      </c>
      <c r="B2726" s="10">
        <v>253.78</v>
      </c>
      <c r="C2726" s="10">
        <v>256.98446</v>
      </c>
      <c r="D2726" s="10">
        <v>0.0124694699438246</v>
      </c>
      <c r="E2726" s="7">
        <f t="shared" si="1"/>
        <v>0.05178899797</v>
      </c>
      <c r="F2726" s="7"/>
    </row>
    <row r="2727">
      <c r="A2727" s="9">
        <v>44772.541666666664</v>
      </c>
      <c r="B2727" s="10">
        <v>252.31</v>
      </c>
      <c r="C2727" s="10">
        <v>258.66911</v>
      </c>
      <c r="D2727" s="10">
        <v>0.0245839559273234</v>
      </c>
      <c r="E2727" s="7">
        <f t="shared" si="1"/>
        <v>0.05202396952</v>
      </c>
      <c r="F2727" s="7"/>
    </row>
    <row r="2728">
      <c r="A2728" s="9">
        <v>44772.583333333336</v>
      </c>
      <c r="B2728" s="10">
        <v>246.71</v>
      </c>
      <c r="C2728" s="10">
        <v>259.56002</v>
      </c>
      <c r="D2728" s="10">
        <v>0.0495069309980789</v>
      </c>
      <c r="E2728" s="7">
        <f t="shared" si="1"/>
        <v>0.05315126228</v>
      </c>
      <c r="F2728" s="7"/>
    </row>
    <row r="2729">
      <c r="A2729" s="9">
        <v>44772.625</v>
      </c>
      <c r="B2729" s="10">
        <v>245.65</v>
      </c>
      <c r="C2729" s="10">
        <v>259.18086</v>
      </c>
      <c r="D2729" s="10">
        <v>0.052206247019938</v>
      </c>
      <c r="E2729" s="7">
        <f t="shared" si="1"/>
        <v>0.05423216477</v>
      </c>
      <c r="F2729" s="7"/>
    </row>
    <row r="2730">
      <c r="A2730" s="9">
        <v>44772.666666666664</v>
      </c>
      <c r="B2730" s="10">
        <v>246.04</v>
      </c>
      <c r="C2730" s="10">
        <v>257.65212</v>
      </c>
      <c r="D2730" s="10">
        <v>0.0450689868183503</v>
      </c>
      <c r="E2730" s="7">
        <f t="shared" si="1"/>
        <v>0.05449168934</v>
      </c>
      <c r="F2730" s="7"/>
    </row>
    <row r="2731">
      <c r="A2731" s="9">
        <v>44772.708333333336</v>
      </c>
      <c r="B2731" s="10">
        <v>250.19</v>
      </c>
      <c r="C2731" s="10">
        <v>256.6377</v>
      </c>
      <c r="D2731" s="10">
        <v>0.0251237444849295</v>
      </c>
      <c r="E2731" s="7">
        <f t="shared" si="1"/>
        <v>0.05379723321</v>
      </c>
      <c r="F2731" s="7"/>
    </row>
    <row r="2732">
      <c r="A2732" s="9">
        <v>44772.75</v>
      </c>
      <c r="B2732" s="10">
        <v>253.4</v>
      </c>
      <c r="C2732" s="10">
        <v>256.00521</v>
      </c>
      <c r="D2732" s="10">
        <v>0.010176394456972</v>
      </c>
      <c r="E2732" s="7">
        <f t="shared" si="1"/>
        <v>0.05211758881</v>
      </c>
      <c r="F2732" s="7"/>
    </row>
    <row r="2733">
      <c r="A2733" s="9">
        <v>44772.791666666664</v>
      </c>
      <c r="B2733" s="10">
        <v>255.8</v>
      </c>
      <c r="C2733" s="10">
        <v>256.76195</v>
      </c>
      <c r="D2733" s="10">
        <v>0.00374646632805211</v>
      </c>
      <c r="E2733" s="7">
        <f t="shared" si="1"/>
        <v>0.05157303694</v>
      </c>
      <c r="F2733" s="7"/>
    </row>
    <row r="2734">
      <c r="A2734" s="9">
        <v>44772.833333333336</v>
      </c>
      <c r="B2734" s="10">
        <v>260.55</v>
      </c>
      <c r="C2734" s="10">
        <v>257.64045</v>
      </c>
      <c r="D2734" s="10">
        <v>0.0112930636474203</v>
      </c>
      <c r="E2734" s="7">
        <f t="shared" si="1"/>
        <v>0.05152732446</v>
      </c>
      <c r="F2734" s="7"/>
    </row>
    <row r="2735">
      <c r="A2735" s="9">
        <v>44772.875</v>
      </c>
      <c r="B2735" s="10">
        <v>262.19</v>
      </c>
      <c r="C2735" s="10">
        <v>258.21159</v>
      </c>
      <c r="D2735" s="10">
        <v>0.0154075578094693</v>
      </c>
      <c r="E2735" s="7">
        <f t="shared" si="1"/>
        <v>0.05192559426</v>
      </c>
      <c r="F2735" s="7"/>
    </row>
    <row r="2736">
      <c r="A2736" s="9">
        <v>44772.916666666664</v>
      </c>
      <c r="B2736" s="10">
        <v>255.14</v>
      </c>
      <c r="C2736" s="10">
        <v>258.61423</v>
      </c>
      <c r="D2736" s="10">
        <v>0.0134340248794508</v>
      </c>
      <c r="E2736" s="7">
        <f t="shared" si="1"/>
        <v>0.05237470152</v>
      </c>
      <c r="F2736" s="7"/>
    </row>
    <row r="2737">
      <c r="A2737" s="9">
        <v>44772.958333333336</v>
      </c>
      <c r="B2737" s="10">
        <v>254.95</v>
      </c>
      <c r="C2737" s="10">
        <v>257.94242</v>
      </c>
      <c r="D2737" s="10">
        <v>0.0116011162491227</v>
      </c>
      <c r="E2737" s="7">
        <f t="shared" si="1"/>
        <v>0.05215002972</v>
      </c>
      <c r="F2737" s="7"/>
    </row>
    <row r="2738">
      <c r="A2738" s="9">
        <v>44773.0</v>
      </c>
      <c r="B2738" s="10">
        <v>265.54</v>
      </c>
      <c r="C2738" s="10">
        <v>249.17648</v>
      </c>
      <c r="D2738" s="10">
        <v>0.0656704035629688</v>
      </c>
      <c r="E2738" s="7">
        <f t="shared" si="1"/>
        <v>0.05186431715</v>
      </c>
      <c r="F2738" s="7"/>
    </row>
    <row r="2739">
      <c r="A2739" s="9">
        <v>44773.041666666664</v>
      </c>
      <c r="B2739" s="10">
        <v>267.98</v>
      </c>
      <c r="C2739" s="10">
        <v>245.44742</v>
      </c>
      <c r="D2739" s="10">
        <v>0.0918020649799457</v>
      </c>
      <c r="E2739" s="7">
        <f t="shared" si="1"/>
        <v>0.05090845794</v>
      </c>
      <c r="F2739" s="7"/>
    </row>
    <row r="2740">
      <c r="A2740" s="9">
        <v>44773.083333333336</v>
      </c>
      <c r="B2740" s="10">
        <v>267.6</v>
      </c>
      <c r="C2740" s="10">
        <v>241.08235</v>
      </c>
      <c r="D2740" s="10">
        <v>0.109994157598015</v>
      </c>
      <c r="E2740" s="7">
        <f t="shared" si="1"/>
        <v>0.0497927231</v>
      </c>
      <c r="F2740" s="7"/>
    </row>
    <row r="2741">
      <c r="A2741" s="9">
        <v>44773.125</v>
      </c>
      <c r="B2741" s="10">
        <v>249.94</v>
      </c>
      <c r="C2741" s="10">
        <v>235.3113</v>
      </c>
      <c r="D2741" s="10">
        <v>0.0621674352230428</v>
      </c>
      <c r="E2741" s="7">
        <f t="shared" si="1"/>
        <v>0.04522939212</v>
      </c>
      <c r="F2741" s="7"/>
    </row>
    <row r="2742">
      <c r="A2742" s="9">
        <v>44773.166666666664</v>
      </c>
      <c r="B2742" s="10">
        <v>245.45</v>
      </c>
      <c r="C2742" s="10">
        <v>231.55214</v>
      </c>
      <c r="D2742" s="10">
        <v>0.0600204342745438</v>
      </c>
      <c r="E2742" s="7">
        <f t="shared" si="1"/>
        <v>0.04112850949</v>
      </c>
      <c r="F2742" s="7"/>
    </row>
    <row r="2743">
      <c r="A2743" s="9">
        <v>44773.208333333336</v>
      </c>
      <c r="B2743" s="10">
        <v>238.43</v>
      </c>
      <c r="C2743" s="10">
        <v>231.5019</v>
      </c>
      <c r="D2743" s="10">
        <v>0.02992675222104</v>
      </c>
      <c r="E2743" s="7">
        <f t="shared" si="1"/>
        <v>0.03743669548</v>
      </c>
      <c r="F2743" s="7"/>
    </row>
    <row r="2744">
      <c r="A2744" s="9">
        <v>44773.25</v>
      </c>
      <c r="B2744" s="10">
        <v>231.07</v>
      </c>
      <c r="C2744" s="10">
        <v>232.85986</v>
      </c>
      <c r="D2744" s="10">
        <v>0.00768642564673879</v>
      </c>
      <c r="E2744" s="7">
        <f t="shared" si="1"/>
        <v>0.03437421271</v>
      </c>
      <c r="F2744" s="7"/>
    </row>
    <row r="2745">
      <c r="A2745" s="9">
        <v>44773.291666666664</v>
      </c>
      <c r="B2745" s="10">
        <v>225.56</v>
      </c>
      <c r="C2745" s="10">
        <v>235.77687</v>
      </c>
      <c r="D2745" s="10">
        <v>0.0433327917195609</v>
      </c>
      <c r="E2745" s="7">
        <f t="shared" si="1"/>
        <v>0.03385855814</v>
      </c>
      <c r="F2745" s="7"/>
    </row>
    <row r="2746">
      <c r="A2746" s="9">
        <v>44773.333333333336</v>
      </c>
      <c r="B2746" s="10">
        <v>221.64</v>
      </c>
      <c r="C2746" s="10">
        <v>239.26375</v>
      </c>
      <c r="D2746" s="10">
        <v>0.0736582537053774</v>
      </c>
      <c r="E2746" s="7">
        <f t="shared" si="1"/>
        <v>0.03550939274</v>
      </c>
      <c r="F2746" s="7"/>
    </row>
    <row r="2747">
      <c r="A2747" s="9">
        <v>44773.375</v>
      </c>
      <c r="B2747" s="10">
        <v>227.01</v>
      </c>
      <c r="C2747" s="10">
        <v>243.07266</v>
      </c>
      <c r="D2747" s="10">
        <v>0.0660817222307108</v>
      </c>
      <c r="E2747" s="7">
        <f t="shared" si="1"/>
        <v>0.0374774051</v>
      </c>
      <c r="F2747" s="7"/>
    </row>
    <row r="2748">
      <c r="A2748" s="9">
        <v>44773.416666666664</v>
      </c>
      <c r="B2748" s="10">
        <v>225.52</v>
      </c>
      <c r="C2748" s="10">
        <v>246.52959</v>
      </c>
      <c r="D2748" s="10">
        <v>0.0852213724121311</v>
      </c>
      <c r="E2748" s="7">
        <f t="shared" si="1"/>
        <v>0.04097404264</v>
      </c>
      <c r="F2748" s="7"/>
    </row>
    <row r="2749">
      <c r="A2749" s="9">
        <v>44773.458333333336</v>
      </c>
      <c r="B2749" s="10">
        <v>224.37</v>
      </c>
      <c r="C2749" s="10">
        <v>249.9077</v>
      </c>
      <c r="D2749" s="10">
        <v>0.102188528004539</v>
      </c>
      <c r="E2749" s="7">
        <f t="shared" si="1"/>
        <v>0.04468201251</v>
      </c>
      <c r="F2749" s="7"/>
    </row>
    <row r="2750">
      <c r="A2750" s="9">
        <v>44773.5</v>
      </c>
      <c r="B2750" s="10">
        <v>227.24</v>
      </c>
      <c r="C2750" s="10">
        <v>251.44056</v>
      </c>
      <c r="D2750" s="10">
        <v>0.0962476380103512</v>
      </c>
      <c r="E2750" s="7">
        <f t="shared" si="1"/>
        <v>0.04817276951</v>
      </c>
      <c r="F2750" s="7"/>
    </row>
    <row r="2751">
      <c r="A2751" s="9">
        <v>44773.541666666664</v>
      </c>
      <c r="B2751" s="10">
        <v>230.62</v>
      </c>
      <c r="C2751" s="10">
        <v>252.74315</v>
      </c>
      <c r="D2751" s="10">
        <v>0.0875321447880981</v>
      </c>
      <c r="E2751" s="7">
        <f t="shared" si="1"/>
        <v>0.05079561071</v>
      </c>
      <c r="F2751" s="7"/>
    </row>
    <row r="2752">
      <c r="A2752" s="9">
        <v>44773.583333333336</v>
      </c>
      <c r="B2752" s="10">
        <v>229.75</v>
      </c>
      <c r="C2752" s="10">
        <v>253.23058</v>
      </c>
      <c r="D2752" s="10">
        <v>0.0927241093867889</v>
      </c>
      <c r="E2752" s="7">
        <f t="shared" si="1"/>
        <v>0.05259632648</v>
      </c>
      <c r="F2752" s="7"/>
    </row>
    <row r="2753">
      <c r="A2753" s="9">
        <v>44773.625</v>
      </c>
      <c r="B2753" s="10">
        <v>237.02</v>
      </c>
      <c r="C2753" s="10">
        <v>252.69819</v>
      </c>
      <c r="D2753" s="10">
        <v>0.0620431432453077</v>
      </c>
      <c r="E2753" s="7">
        <f t="shared" si="1"/>
        <v>0.05300619715</v>
      </c>
      <c r="F2753" s="7"/>
    </row>
    <row r="2754">
      <c r="A2754" s="9">
        <v>44773.666666666664</v>
      </c>
      <c r="B2754" s="10">
        <v>248.69</v>
      </c>
      <c r="C2754" s="10">
        <v>251.42137</v>
      </c>
      <c r="D2754" s="10">
        <v>0.0108637145680973</v>
      </c>
      <c r="E2754" s="7">
        <f t="shared" si="1"/>
        <v>0.05158097748</v>
      </c>
      <c r="F2754" s="7"/>
    </row>
    <row r="2755">
      <c r="A2755" s="9">
        <v>44773.708333333336</v>
      </c>
      <c r="B2755" s="10">
        <v>258.17</v>
      </c>
      <c r="C2755" s="10">
        <v>250.44359</v>
      </c>
      <c r="D2755" s="10">
        <v>0.0308508993981439</v>
      </c>
      <c r="E2755" s="7">
        <f t="shared" si="1"/>
        <v>0.05181960893</v>
      </c>
      <c r="F2755" s="7"/>
    </row>
    <row r="2756">
      <c r="A2756" s="9">
        <v>44773.75</v>
      </c>
      <c r="B2756" s="10">
        <v>265.33</v>
      </c>
      <c r="C2756" s="10">
        <v>249.7437</v>
      </c>
      <c r="D2756" s="10">
        <v>0.0624091818932769</v>
      </c>
      <c r="E2756" s="7">
        <f t="shared" si="1"/>
        <v>0.05399597507</v>
      </c>
      <c r="F2756" s="7"/>
    </row>
    <row r="2757">
      <c r="A2757" s="9">
        <v>44773.791666666664</v>
      </c>
      <c r="B2757" s="10">
        <v>270.5</v>
      </c>
      <c r="C2757" s="10">
        <v>250.34346</v>
      </c>
      <c r="D2757" s="10">
        <v>0.0805155445243107</v>
      </c>
      <c r="E2757" s="7">
        <f t="shared" si="1"/>
        <v>0.05719468667</v>
      </c>
      <c r="F2757" s="7"/>
    </row>
    <row r="2758">
      <c r="A2758" s="9">
        <v>44773.833333333336</v>
      </c>
      <c r="B2758" s="10">
        <v>278.6</v>
      </c>
      <c r="C2758" s="10">
        <v>250.88611</v>
      </c>
      <c r="D2758" s="10">
        <v>0.110464026884549</v>
      </c>
      <c r="E2758" s="7">
        <f t="shared" si="1"/>
        <v>0.06132681013</v>
      </c>
      <c r="F2758" s="7"/>
    </row>
    <row r="2759">
      <c r="A2759" s="9">
        <v>44773.875</v>
      </c>
      <c r="B2759" s="10">
        <v>274.11</v>
      </c>
      <c r="C2759" s="10">
        <v>251.01017</v>
      </c>
      <c r="D2759" s="10">
        <v>0.0920274664568372</v>
      </c>
      <c r="E2759" s="7">
        <f t="shared" si="1"/>
        <v>0.06451930633</v>
      </c>
      <c r="F2759" s="7"/>
    </row>
    <row r="2760">
      <c r="A2760" s="9">
        <v>44773.916666666664</v>
      </c>
      <c r="B2760" s="10">
        <v>270.94</v>
      </c>
      <c r="C2760" s="10">
        <v>250.66421</v>
      </c>
      <c r="D2760" s="10">
        <v>0.0808882528542866</v>
      </c>
      <c r="E2760" s="7">
        <f t="shared" si="1"/>
        <v>0.06732989916</v>
      </c>
      <c r="F2760" s="7"/>
    </row>
    <row r="2761">
      <c r="A2761" s="9">
        <v>44773.958333333336</v>
      </c>
      <c r="B2761" s="10">
        <v>269.85</v>
      </c>
      <c r="C2761" s="10">
        <v>249.8975</v>
      </c>
      <c r="D2761" s="10">
        <v>0.0798427355215639</v>
      </c>
      <c r="E2761" s="7">
        <f t="shared" si="1"/>
        <v>0.07017329996</v>
      </c>
      <c r="F2761" s="7"/>
    </row>
    <row r="2762">
      <c r="A2762" s="9">
        <v>44774.0</v>
      </c>
      <c r="B2762" s="10">
        <v>275.39</v>
      </c>
      <c r="C2762" s="10">
        <v>243.91221</v>
      </c>
      <c r="D2762" s="10">
        <v>0.129053768976961</v>
      </c>
      <c r="E2762" s="7">
        <f t="shared" si="1"/>
        <v>0.07281427352</v>
      </c>
      <c r="F2762" s="7"/>
    </row>
    <row r="2763">
      <c r="A2763" s="9">
        <v>44774.041666666664</v>
      </c>
      <c r="B2763" s="10">
        <v>278.55</v>
      </c>
      <c r="C2763" s="10">
        <v>239.41373</v>
      </c>
      <c r="D2763" s="10">
        <v>0.163467107755265</v>
      </c>
      <c r="E2763" s="7">
        <f t="shared" si="1"/>
        <v>0.07580031697</v>
      </c>
      <c r="F2763" s="7"/>
    </row>
    <row r="2764">
      <c r="A2764" s="9">
        <v>44774.083333333336</v>
      </c>
      <c r="B2764" s="10">
        <v>283.29</v>
      </c>
      <c r="C2764" s="10">
        <v>234.20247</v>
      </c>
      <c r="D2764" s="10">
        <v>0.209594416318495</v>
      </c>
      <c r="E2764" s="7">
        <f t="shared" si="1"/>
        <v>0.07995032775</v>
      </c>
      <c r="F2764" s="7"/>
    </row>
    <row r="2765">
      <c r="A2765" s="9">
        <v>44774.125</v>
      </c>
      <c r="B2765" s="10">
        <v>275.57</v>
      </c>
      <c r="C2765" s="10">
        <v>227.90114</v>
      </c>
      <c r="D2765" s="10">
        <v>0.209164640422597</v>
      </c>
      <c r="E2765" s="7">
        <f t="shared" si="1"/>
        <v>0.0860752113</v>
      </c>
      <c r="F2765" s="7"/>
    </row>
    <row r="2766">
      <c r="A2766" s="9">
        <v>44774.166666666664</v>
      </c>
      <c r="B2766" s="10">
        <v>266.17</v>
      </c>
      <c r="C2766" s="10">
        <v>223.67365</v>
      </c>
      <c r="D2766" s="10">
        <v>0.189992652241334</v>
      </c>
      <c r="E2766" s="7">
        <f t="shared" si="1"/>
        <v>0.09149072038</v>
      </c>
      <c r="F2766" s="7"/>
    </row>
    <row r="2767">
      <c r="A2767" s="9">
        <v>44774.208333333336</v>
      </c>
      <c r="B2767" s="10">
        <v>257.76</v>
      </c>
      <c r="C2767" s="10">
        <v>223.40229</v>
      </c>
      <c r="D2767" s="10">
        <v>0.153793007224769</v>
      </c>
      <c r="E2767" s="7">
        <f t="shared" si="1"/>
        <v>0.09665181434</v>
      </c>
      <c r="F2767" s="7"/>
    </row>
    <row r="2768">
      <c r="A2768" s="9">
        <v>44774.25</v>
      </c>
      <c r="B2768" s="10">
        <v>249.31</v>
      </c>
      <c r="C2768" s="10">
        <v>224.95353</v>
      </c>
      <c r="D2768" s="10">
        <v>0.108273339831564</v>
      </c>
      <c r="E2768" s="7">
        <f t="shared" si="1"/>
        <v>0.1008429358</v>
      </c>
      <c r="F2768" s="7"/>
    </row>
    <row r="2769">
      <c r="A2769" s="9">
        <v>44774.291666666664</v>
      </c>
      <c r="B2769" s="10">
        <v>245.59</v>
      </c>
      <c r="C2769" s="10">
        <v>228.24818</v>
      </c>
      <c r="D2769" s="10">
        <v>0.0759779114120428</v>
      </c>
      <c r="E2769" s="7">
        <f t="shared" si="1"/>
        <v>0.1022031491</v>
      </c>
      <c r="F2769" s="7"/>
    </row>
    <row r="2770">
      <c r="A2770" s="9">
        <v>44774.333333333336</v>
      </c>
      <c r="B2770" s="10">
        <v>245.98</v>
      </c>
      <c r="C2770" s="10">
        <v>232.10811</v>
      </c>
      <c r="D2770" s="10">
        <v>0.05976477943834</v>
      </c>
      <c r="E2770" s="7">
        <f t="shared" si="1"/>
        <v>0.1016242543</v>
      </c>
      <c r="F2770" s="7"/>
    </row>
    <row r="2771">
      <c r="A2771" s="9">
        <v>44774.375</v>
      </c>
      <c r="B2771" s="10">
        <v>248.17</v>
      </c>
      <c r="C2771" s="10">
        <v>236.40179</v>
      </c>
      <c r="D2771" s="10">
        <v>0.049780545231912</v>
      </c>
      <c r="E2771" s="7">
        <f t="shared" si="1"/>
        <v>0.1009450386</v>
      </c>
      <c r="F2771" s="7"/>
    </row>
    <row r="2772">
      <c r="A2772" s="9">
        <v>44774.416666666664</v>
      </c>
      <c r="B2772" s="10">
        <v>250.65</v>
      </c>
      <c r="C2772" s="10">
        <v>239.94664</v>
      </c>
      <c r="D2772" s="10">
        <v>0.0446072510121417</v>
      </c>
      <c r="E2772" s="7">
        <f t="shared" si="1"/>
        <v>0.09925278356</v>
      </c>
      <c r="F2772" s="7"/>
    </row>
    <row r="2773">
      <c r="A2773" s="9">
        <v>44774.458333333336</v>
      </c>
      <c r="B2773" s="10">
        <v>257.83</v>
      </c>
      <c r="C2773" s="10">
        <v>243.41965</v>
      </c>
      <c r="D2773" s="10">
        <v>0.0591996167934675</v>
      </c>
      <c r="E2773" s="7">
        <f t="shared" si="1"/>
        <v>0.09746157892</v>
      </c>
      <c r="F2773" s="7"/>
    </row>
    <row r="2774">
      <c r="A2774" s="9">
        <v>44774.5</v>
      </c>
      <c r="B2774" s="10">
        <v>266.69</v>
      </c>
      <c r="C2774" s="10">
        <v>245.09463</v>
      </c>
      <c r="D2774" s="10">
        <v>0.0881103351795182</v>
      </c>
      <c r="E2774" s="7">
        <f t="shared" si="1"/>
        <v>0.09712252464</v>
      </c>
      <c r="F2774" s="7"/>
    </row>
    <row r="2775">
      <c r="A2775" s="9">
        <v>44774.541666666664</v>
      </c>
      <c r="B2775" s="10">
        <v>271.25</v>
      </c>
      <c r="C2775" s="10">
        <v>246.51977</v>
      </c>
      <c r="D2775" s="10">
        <v>0.10031743093059</v>
      </c>
      <c r="E2775" s="7">
        <f t="shared" si="1"/>
        <v>0.0976552449</v>
      </c>
      <c r="F2775" s="7"/>
    </row>
    <row r="2776">
      <c r="A2776" s="9">
        <v>44774.583333333336</v>
      </c>
      <c r="B2776" s="10">
        <v>270.56</v>
      </c>
      <c r="C2776" s="10">
        <v>247.42021</v>
      </c>
      <c r="D2776" s="10">
        <v>0.0935242517173516</v>
      </c>
      <c r="E2776" s="7">
        <f t="shared" si="1"/>
        <v>0.09768858416</v>
      </c>
      <c r="F2776" s="7"/>
    </row>
    <row r="2777">
      <c r="A2777" s="9">
        <v>44774.625</v>
      </c>
      <c r="B2777" s="10">
        <v>267.23</v>
      </c>
      <c r="C2777" s="10">
        <v>247.3638</v>
      </c>
      <c r="D2777" s="10">
        <v>0.0803116705031214</v>
      </c>
      <c r="E2777" s="7">
        <f t="shared" si="1"/>
        <v>0.0984497728</v>
      </c>
      <c r="F2777" s="7"/>
    </row>
    <row r="2778">
      <c r="A2778" s="9">
        <v>44774.666666666664</v>
      </c>
      <c r="B2778" s="10">
        <v>272.25</v>
      </c>
      <c r="C2778" s="10">
        <v>246.64879</v>
      </c>
      <c r="D2778" s="10">
        <v>0.103796211609227</v>
      </c>
      <c r="E2778" s="7">
        <f t="shared" si="1"/>
        <v>0.1023219602</v>
      </c>
      <c r="F2778" s="7"/>
    </row>
    <row r="2779">
      <c r="A2779" s="9">
        <v>44774.708333333336</v>
      </c>
      <c r="B2779" s="10">
        <v>278.08</v>
      </c>
      <c r="C2779" s="10">
        <v>246.03327</v>
      </c>
      <c r="D2779" s="10">
        <v>0.130253644151459</v>
      </c>
      <c r="E2779" s="7">
        <f t="shared" si="1"/>
        <v>0.1064637412</v>
      </c>
      <c r="F2779" s="7"/>
    </row>
    <row r="2780">
      <c r="A2780" s="9">
        <v>44774.75</v>
      </c>
      <c r="B2780" s="10">
        <v>283.22</v>
      </c>
      <c r="C2780" s="10">
        <v>245.55227</v>
      </c>
      <c r="D2780" s="10">
        <v>0.153400047981637</v>
      </c>
      <c r="E2780" s="7">
        <f t="shared" si="1"/>
        <v>0.1102550273</v>
      </c>
      <c r="F2780" s="7"/>
    </row>
    <row r="2781">
      <c r="A2781" s="9">
        <v>44774.791666666664</v>
      </c>
      <c r="B2781" s="10">
        <v>284.9</v>
      </c>
      <c r="C2781" s="10">
        <v>246.31615</v>
      </c>
      <c r="D2781" s="10">
        <v>0.156643606194721</v>
      </c>
      <c r="E2781" s="7">
        <f t="shared" si="1"/>
        <v>0.1134270299</v>
      </c>
      <c r="F2781" s="7"/>
    </row>
    <row r="2782">
      <c r="A2782" s="9">
        <v>44774.833333333336</v>
      </c>
      <c r="B2782" s="10">
        <v>278.5</v>
      </c>
      <c r="C2782" s="10">
        <v>247.29191</v>
      </c>
      <c r="D2782" s="10">
        <v>0.126199397303373</v>
      </c>
      <c r="E2782" s="7">
        <f t="shared" si="1"/>
        <v>0.1140826703</v>
      </c>
      <c r="F2782" s="7"/>
    </row>
    <row r="2783">
      <c r="A2783" s="9">
        <v>44774.875</v>
      </c>
      <c r="B2783" s="10">
        <v>269.24</v>
      </c>
      <c r="C2783" s="10">
        <v>247.98709</v>
      </c>
      <c r="D2783" s="10">
        <v>0.085701679067245</v>
      </c>
      <c r="E2783" s="7">
        <f t="shared" si="1"/>
        <v>0.1138190958</v>
      </c>
      <c r="F2783" s="7"/>
    </row>
    <row r="2784">
      <c r="A2784" s="9">
        <v>44774.916666666664</v>
      </c>
      <c r="B2784" s="10">
        <v>265.8</v>
      </c>
      <c r="C2784" s="10">
        <v>247.89708</v>
      </c>
      <c r="D2784" s="10">
        <v>0.0722191645016553</v>
      </c>
      <c r="E2784" s="7">
        <f t="shared" si="1"/>
        <v>0.1134578838</v>
      </c>
      <c r="F2784" s="7"/>
    </row>
    <row r="2785">
      <c r="A2785" s="9">
        <v>44774.958333333336</v>
      </c>
      <c r="B2785" s="10">
        <v>268.01</v>
      </c>
      <c r="C2785" s="10">
        <v>246.84546</v>
      </c>
      <c r="D2785" s="10">
        <v>0.0857400415628466</v>
      </c>
      <c r="E2785" s="7">
        <f t="shared" si="1"/>
        <v>0.1137036049</v>
      </c>
      <c r="F2785" s="7"/>
    </row>
    <row r="2786">
      <c r="A2786" s="9">
        <v>44772.0</v>
      </c>
      <c r="B2786" s="10">
        <v>277.12</v>
      </c>
      <c r="C2786" s="10">
        <v>262.8073</v>
      </c>
      <c r="D2786" s="10">
        <v>0.0544608159666797</v>
      </c>
      <c r="E2786" s="7">
        <f t="shared" si="1"/>
        <v>0.1105955652</v>
      </c>
      <c r="F2786" s="7"/>
    </row>
    <row r="2787">
      <c r="A2787" s="9">
        <v>44772.041666666664</v>
      </c>
      <c r="B2787" s="10">
        <v>282.47</v>
      </c>
      <c r="C2787" s="10">
        <v>259.40775</v>
      </c>
      <c r="D2787" s="10">
        <v>0.0889034733927571</v>
      </c>
      <c r="E2787" s="7">
        <f t="shared" si="1"/>
        <v>0.1074887471</v>
      </c>
      <c r="F2787" s="7"/>
    </row>
    <row r="2788">
      <c r="A2788" s="9">
        <v>44772.083333333336</v>
      </c>
      <c r="B2788" s="10">
        <v>281.33</v>
      </c>
      <c r="C2788" s="10">
        <v>255.30014</v>
      </c>
      <c r="D2788" s="10">
        <v>0.101957875933793</v>
      </c>
      <c r="E2788" s="7">
        <f t="shared" si="1"/>
        <v>0.1030038912</v>
      </c>
      <c r="F2788" s="7"/>
    </row>
    <row r="2789">
      <c r="A2789" s="9">
        <v>44772.125</v>
      </c>
      <c r="B2789" s="10">
        <v>280.95</v>
      </c>
      <c r="C2789" s="10">
        <v>248.99139</v>
      </c>
      <c r="D2789" s="10">
        <v>0.128352269530283</v>
      </c>
      <c r="E2789" s="7">
        <f t="shared" si="1"/>
        <v>0.09963670911</v>
      </c>
      <c r="F2789" s="7"/>
    </row>
    <row r="2790">
      <c r="A2790" s="9">
        <v>44772.166666666664</v>
      </c>
      <c r="B2790" s="10">
        <v>271.85</v>
      </c>
      <c r="C2790" s="10">
        <v>244.81128</v>
      </c>
      <c r="D2790" s="10">
        <v>0.11044719834805</v>
      </c>
      <c r="E2790" s="7">
        <f t="shared" si="1"/>
        <v>0.0963223152</v>
      </c>
      <c r="F2790" s="7"/>
    </row>
    <row r="2791">
      <c r="A2791" s="9">
        <v>44772.208333333336</v>
      </c>
      <c r="B2791" s="10">
        <v>261.48</v>
      </c>
      <c r="C2791" s="10">
        <v>244.15598</v>
      </c>
      <c r="D2791" s="10">
        <v>0.0709547232879572</v>
      </c>
      <c r="E2791" s="7">
        <f t="shared" si="1"/>
        <v>0.09287072004</v>
      </c>
      <c r="F2791" s="7"/>
    </row>
    <row r="2792">
      <c r="A2792" s="9">
        <v>44772.25</v>
      </c>
      <c r="B2792" s="10">
        <v>253.64</v>
      </c>
      <c r="C2792" s="10">
        <v>244.63111</v>
      </c>
      <c r="D2792" s="10">
        <v>0.036826428167701</v>
      </c>
      <c r="E2792" s="7">
        <f t="shared" si="1"/>
        <v>0.08989376538</v>
      </c>
      <c r="F2792" s="7"/>
    </row>
    <row r="2793">
      <c r="A2793" s="9">
        <v>44772.291666666664</v>
      </c>
      <c r="B2793" s="10">
        <v>250.81</v>
      </c>
      <c r="C2793" s="10">
        <v>246.74601</v>
      </c>
      <c r="D2793" s="10">
        <v>0.0164703372508434</v>
      </c>
      <c r="E2793" s="7">
        <f t="shared" si="1"/>
        <v>0.08741428313</v>
      </c>
      <c r="F2793" s="7"/>
    </row>
    <row r="2794">
      <c r="A2794" s="9">
        <v>44772.333333333336</v>
      </c>
      <c r="B2794" s="10">
        <v>249.76</v>
      </c>
      <c r="C2794" s="10">
        <v>249.88213</v>
      </c>
      <c r="D2794" s="10">
        <v>4.88750436055585E-4</v>
      </c>
      <c r="E2794" s="7">
        <f t="shared" si="1"/>
        <v>0.08494444859</v>
      </c>
      <c r="F2794" s="7"/>
    </row>
    <row r="2795">
      <c r="A2795" s="9">
        <v>44772.375</v>
      </c>
      <c r="B2795" s="10">
        <v>250.65</v>
      </c>
      <c r="C2795" s="10">
        <v>253.5202</v>
      </c>
      <c r="D2795" s="10">
        <v>0.0113213858303992</v>
      </c>
      <c r="E2795" s="7">
        <f t="shared" si="1"/>
        <v>0.08334198361</v>
      </c>
      <c r="F2795" s="7"/>
    </row>
    <row r="2796">
      <c r="A2796" s="9">
        <v>44772.416666666664</v>
      </c>
      <c r="B2796" s="10">
        <v>250.19</v>
      </c>
      <c r="C2796" s="10">
        <v>257.54168</v>
      </c>
      <c r="D2796" s="10">
        <v>0.0285455930861365</v>
      </c>
      <c r="E2796" s="7">
        <f t="shared" si="1"/>
        <v>0.08267274786</v>
      </c>
      <c r="F2796" s="7"/>
    </row>
    <row r="2797">
      <c r="A2797" s="9">
        <v>44772.458333333336</v>
      </c>
      <c r="B2797" s="10">
        <v>251.56</v>
      </c>
      <c r="C2797" s="10">
        <v>261.48355</v>
      </c>
      <c r="D2797" s="10">
        <v>0.037950953320008</v>
      </c>
      <c r="E2797" s="7">
        <f t="shared" si="1"/>
        <v>0.08178738689</v>
      </c>
      <c r="F2797" s="7"/>
    </row>
    <row r="2798">
      <c r="A2798" s="9">
        <v>44772.5</v>
      </c>
      <c r="B2798" s="10">
        <v>253.78</v>
      </c>
      <c r="C2798" s="10">
        <v>263.05799</v>
      </c>
      <c r="D2798" s="10">
        <v>0.0352697517380103</v>
      </c>
      <c r="E2798" s="7">
        <f t="shared" si="1"/>
        <v>0.07958569591</v>
      </c>
      <c r="F2798" s="7"/>
    </row>
    <row r="2799">
      <c r="A2799" s="9">
        <v>44772.541666666664</v>
      </c>
      <c r="B2799" s="10">
        <v>252.31</v>
      </c>
      <c r="C2799" s="10">
        <v>264.31985</v>
      </c>
      <c r="D2799" s="10">
        <v>0.0454368069594469</v>
      </c>
      <c r="E2799" s="7">
        <f t="shared" si="1"/>
        <v>0.07729900324</v>
      </c>
      <c r="F2799" s="7"/>
    </row>
    <row r="2800">
      <c r="A2800" s="9">
        <v>44772.583333333336</v>
      </c>
      <c r="B2800" s="10">
        <v>246.71</v>
      </c>
      <c r="C2800" s="10">
        <v>264.6522</v>
      </c>
      <c r="D2800" s="10">
        <v>0.0677953933502158</v>
      </c>
      <c r="E2800" s="7">
        <f t="shared" si="1"/>
        <v>0.07622696748</v>
      </c>
      <c r="F2800" s="7"/>
    </row>
    <row r="2801">
      <c r="A2801" s="9">
        <v>44772.625</v>
      </c>
      <c r="B2801" s="10">
        <v>245.65</v>
      </c>
      <c r="C2801" s="10">
        <v>263.75294</v>
      </c>
      <c r="D2801" s="10">
        <v>0.0686359742568178</v>
      </c>
      <c r="E2801" s="7">
        <f t="shared" si="1"/>
        <v>0.07574048013</v>
      </c>
      <c r="F2801" s="7"/>
    </row>
    <row r="2802">
      <c r="A2802" s="9">
        <v>44772.666666666664</v>
      </c>
      <c r="B2802" s="10">
        <v>246.04</v>
      </c>
      <c r="C2802" s="10">
        <v>261.64086</v>
      </c>
      <c r="D2802" s="10">
        <v>0.0596270016846756</v>
      </c>
      <c r="E2802" s="7">
        <f t="shared" si="1"/>
        <v>0.07390009639</v>
      </c>
      <c r="F2802" s="7"/>
    </row>
    <row r="2803">
      <c r="A2803" s="9">
        <v>44772.708333333336</v>
      </c>
      <c r="B2803" s="10">
        <v>250.19</v>
      </c>
      <c r="C2803" s="10">
        <v>260.19604</v>
      </c>
      <c r="D2803" s="10">
        <v>0.0384557735774917</v>
      </c>
      <c r="E2803" s="7">
        <f t="shared" si="1"/>
        <v>0.07007518511</v>
      </c>
      <c r="F2803" s="7"/>
    </row>
    <row r="2804">
      <c r="A2804" s="9">
        <v>44772.75</v>
      </c>
      <c r="B2804" s="10">
        <v>253.4</v>
      </c>
      <c r="C2804" s="10">
        <v>259.31471</v>
      </c>
      <c r="D2804" s="10">
        <v>0.022809003006424</v>
      </c>
      <c r="E2804" s="7">
        <f t="shared" si="1"/>
        <v>0.06463389157</v>
      </c>
      <c r="F2804" s="7"/>
    </row>
    <row r="2805">
      <c r="A2805" s="9">
        <v>44772.791666666664</v>
      </c>
      <c r="B2805" s="10">
        <v>255.8</v>
      </c>
      <c r="C2805" s="10">
        <v>260.01288</v>
      </c>
      <c r="D2805" s="10">
        <v>0.016202581964401</v>
      </c>
      <c r="E2805" s="7">
        <f t="shared" si="1"/>
        <v>0.05878218223</v>
      </c>
      <c r="F2805" s="7"/>
    </row>
    <row r="2806">
      <c r="A2806" s="9">
        <v>44772.833333333336</v>
      </c>
      <c r="B2806" s="10">
        <v>260.55</v>
      </c>
      <c r="C2806" s="10">
        <v>260.55147</v>
      </c>
      <c r="D2806" s="11">
        <v>5.64187951034561E-6</v>
      </c>
      <c r="E2806" s="7">
        <f t="shared" si="1"/>
        <v>0.05352410909</v>
      </c>
      <c r="F2806" s="7"/>
    </row>
    <row r="2807">
      <c r="A2807" s="9">
        <v>44772.875</v>
      </c>
      <c r="B2807" s="10">
        <v>262.19</v>
      </c>
      <c r="C2807" s="10">
        <v>260.49072</v>
      </c>
      <c r="D2807" s="10">
        <v>0.00652338018029965</v>
      </c>
      <c r="E2807" s="7">
        <f t="shared" si="1"/>
        <v>0.0502250133</v>
      </c>
      <c r="F2807" s="7"/>
    </row>
    <row r="2808">
      <c r="A2808" s="9">
        <v>44772.916666666664</v>
      </c>
      <c r="B2808" s="10">
        <v>255.14</v>
      </c>
      <c r="C2808" s="10">
        <v>260.4846</v>
      </c>
      <c r="D2808" s="10">
        <v>0.0205179116155043</v>
      </c>
      <c r="E2808" s="7">
        <f t="shared" si="1"/>
        <v>0.04807079443</v>
      </c>
      <c r="F2808" s="7"/>
    </row>
    <row r="2809">
      <c r="A2809" s="9">
        <v>44772.958333333336</v>
      </c>
      <c r="B2809" s="10">
        <v>254.95</v>
      </c>
      <c r="C2809" s="10">
        <v>260.17825</v>
      </c>
      <c r="D2809" s="10">
        <v>0.0200948772620309</v>
      </c>
      <c r="E2809" s="7">
        <f t="shared" si="1"/>
        <v>0.04533557925</v>
      </c>
      <c r="F2809" s="7"/>
    </row>
    <row r="2810">
      <c r="A2810" s="9">
        <v>44773.0</v>
      </c>
      <c r="B2810" s="10">
        <v>265.54</v>
      </c>
      <c r="C2810" s="10">
        <v>252.25619</v>
      </c>
      <c r="D2810" s="10">
        <v>0.0526599961729383</v>
      </c>
      <c r="E2810" s="7">
        <f t="shared" si="1"/>
        <v>0.04526054509</v>
      </c>
      <c r="F2810" s="7"/>
    </row>
    <row r="2811">
      <c r="A2811" s="9">
        <v>44773.041666666664</v>
      </c>
      <c r="B2811" s="10">
        <v>267.98</v>
      </c>
      <c r="C2811" s="10">
        <v>249.04553</v>
      </c>
      <c r="D2811" s="10">
        <v>0.076028146339346</v>
      </c>
      <c r="E2811" s="7">
        <f t="shared" si="1"/>
        <v>0.04472407313</v>
      </c>
      <c r="F2811" s="7"/>
    </row>
    <row r="2812">
      <c r="A2812" s="9">
        <v>44773.083333333336</v>
      </c>
      <c r="B2812" s="10">
        <v>267.6</v>
      </c>
      <c r="C2812" s="10">
        <v>245.31356</v>
      </c>
      <c r="D2812" s="10">
        <v>0.0908487896062493</v>
      </c>
      <c r="E2812" s="7">
        <f t="shared" si="1"/>
        <v>0.04426119454</v>
      </c>
      <c r="F2812" s="7"/>
    </row>
    <row r="2813">
      <c r="A2813" s="9">
        <v>44773.125</v>
      </c>
      <c r="B2813" s="10">
        <v>249.94</v>
      </c>
      <c r="C2813" s="10">
        <v>239.9663</v>
      </c>
      <c r="D2813" s="10">
        <v>0.0415629194599408</v>
      </c>
      <c r="E2813" s="7">
        <f t="shared" si="1"/>
        <v>0.04064497162</v>
      </c>
      <c r="F2813" s="7"/>
    </row>
    <row r="2814">
      <c r="A2814" s="9">
        <v>44773.166666666664</v>
      </c>
      <c r="B2814" s="10">
        <v>245.45</v>
      </c>
      <c r="C2814" s="10">
        <v>236.51214</v>
      </c>
      <c r="D2814" s="10">
        <v>0.037790280025372</v>
      </c>
      <c r="E2814" s="7">
        <f t="shared" si="1"/>
        <v>0.03761760002</v>
      </c>
      <c r="F2814" s="7"/>
    </row>
    <row r="2815">
      <c r="A2815" s="9">
        <v>44773.208333333336</v>
      </c>
      <c r="B2815" s="10">
        <v>238.43</v>
      </c>
      <c r="C2815" s="10">
        <v>236.53814</v>
      </c>
      <c r="D2815" s="10">
        <v>0.00799811818931191</v>
      </c>
      <c r="E2815" s="7">
        <f t="shared" si="1"/>
        <v>0.03499440814</v>
      </c>
      <c r="F2815" s="7"/>
    </row>
    <row r="2816">
      <c r="A2816" s="9">
        <v>44773.25</v>
      </c>
      <c r="B2816" s="10">
        <v>231.07</v>
      </c>
      <c r="C2816" s="10">
        <v>237.69124</v>
      </c>
      <c r="D2816" s="10">
        <v>0.0278564746433229</v>
      </c>
      <c r="E2816" s="7">
        <f t="shared" si="1"/>
        <v>0.03462066008</v>
      </c>
      <c r="F2816" s="7"/>
    </row>
    <row r="2817">
      <c r="A2817" s="9">
        <v>44773.291666666664</v>
      </c>
      <c r="B2817" s="10">
        <v>225.56</v>
      </c>
      <c r="C2817" s="10">
        <v>240.23899</v>
      </c>
      <c r="D2817" s="10">
        <v>0.0611016138554362</v>
      </c>
      <c r="E2817" s="7">
        <f t="shared" si="1"/>
        <v>0.0364802966</v>
      </c>
      <c r="F2817" s="7"/>
    </row>
    <row r="2818">
      <c r="A2818" s="9">
        <v>44773.333333333336</v>
      </c>
      <c r="B2818" s="10">
        <v>221.64</v>
      </c>
      <c r="C2818" s="10">
        <v>243.39946</v>
      </c>
      <c r="D2818" s="10">
        <v>0.089398144104346</v>
      </c>
      <c r="E2818" s="7">
        <f t="shared" si="1"/>
        <v>0.04018485467</v>
      </c>
      <c r="F2818" s="7"/>
    </row>
    <row r="2819">
      <c r="A2819" s="9">
        <v>44773.375</v>
      </c>
      <c r="B2819" s="10">
        <v>227.01</v>
      </c>
      <c r="C2819" s="10">
        <v>246.94096</v>
      </c>
      <c r="D2819" s="10">
        <v>0.0807114380700552</v>
      </c>
      <c r="E2819" s="7">
        <f t="shared" si="1"/>
        <v>0.04307610685</v>
      </c>
      <c r="F2819" s="7"/>
    </row>
    <row r="2820">
      <c r="A2820" s="9">
        <v>44773.416666666664</v>
      </c>
      <c r="B2820" s="10">
        <v>225.52</v>
      </c>
      <c r="C2820" s="10">
        <v>250.31748</v>
      </c>
      <c r="D2820" s="10">
        <v>0.0990641164971778</v>
      </c>
      <c r="E2820" s="7">
        <f t="shared" si="1"/>
        <v>0.04601437866</v>
      </c>
      <c r="F2820" s="7"/>
    </row>
    <row r="2821">
      <c r="A2821" s="9">
        <v>44773.458333333336</v>
      </c>
      <c r="B2821" s="10">
        <v>224.37</v>
      </c>
      <c r="C2821" s="10">
        <v>253.663</v>
      </c>
      <c r="D2821" s="10">
        <v>0.115479987227147</v>
      </c>
      <c r="E2821" s="7">
        <f t="shared" si="1"/>
        <v>0.04924475507</v>
      </c>
      <c r="F2821" s="7"/>
    </row>
    <row r="2822">
      <c r="A2822" s="9">
        <v>44773.5</v>
      </c>
      <c r="B2822" s="10">
        <v>227.24</v>
      </c>
      <c r="C2822" s="10">
        <v>255.09097</v>
      </c>
      <c r="D2822" s="10">
        <v>0.109180540573427</v>
      </c>
      <c r="E2822" s="7">
        <f t="shared" si="1"/>
        <v>0.05232437127</v>
      </c>
      <c r="F2822" s="7"/>
    </row>
    <row r="2823">
      <c r="A2823" s="9">
        <v>44773.541666666664</v>
      </c>
      <c r="B2823" s="10">
        <v>230.62</v>
      </c>
      <c r="C2823" s="10">
        <v>256.27015</v>
      </c>
      <c r="D2823" s="10">
        <v>0.100090275828066</v>
      </c>
      <c r="E2823" s="7">
        <f t="shared" si="1"/>
        <v>0.05460159914</v>
      </c>
      <c r="F2823" s="7"/>
    </row>
    <row r="2824">
      <c r="A2824" s="9">
        <v>44773.583333333336</v>
      </c>
      <c r="B2824" s="10">
        <v>229.75</v>
      </c>
      <c r="C2824" s="10">
        <v>256.6044</v>
      </c>
      <c r="D2824" s="10">
        <v>0.104652920994339</v>
      </c>
      <c r="E2824" s="7">
        <f t="shared" si="1"/>
        <v>0.05613732946</v>
      </c>
      <c r="F2824" s="7"/>
    </row>
    <row r="2825">
      <c r="A2825" s="9">
        <v>44773.625</v>
      </c>
      <c r="B2825" s="10">
        <v>237.02</v>
      </c>
      <c r="C2825" s="10">
        <v>255.89939</v>
      </c>
      <c r="D2825" s="10">
        <v>0.0737766119723849</v>
      </c>
      <c r="E2825" s="7">
        <f t="shared" si="1"/>
        <v>0.0563515227</v>
      </c>
      <c r="F2825" s="7"/>
    </row>
    <row r="2826">
      <c r="A2826" s="9">
        <v>44773.666666666664</v>
      </c>
      <c r="B2826" s="10">
        <v>248.69</v>
      </c>
      <c r="C2826" s="10">
        <v>254.36305</v>
      </c>
      <c r="D2826" s="10">
        <v>0.0223029642080482</v>
      </c>
      <c r="E2826" s="7">
        <f t="shared" si="1"/>
        <v>0.05479635447</v>
      </c>
      <c r="F2826" s="7"/>
    </row>
    <row r="2827">
      <c r="A2827" s="9">
        <v>44773.708333333336</v>
      </c>
      <c r="B2827" s="10">
        <v>258.17</v>
      </c>
      <c r="C2827" s="10">
        <v>253.18264</v>
      </c>
      <c r="D2827" s="10">
        <v>0.019698664963759</v>
      </c>
      <c r="E2827" s="7">
        <f t="shared" si="1"/>
        <v>0.05401480828</v>
      </c>
      <c r="F2827" s="7"/>
    </row>
    <row r="2828">
      <c r="A2828" s="9">
        <v>44773.75</v>
      </c>
      <c r="B2828" s="10">
        <v>265.33</v>
      </c>
      <c r="C2828" s="10">
        <v>252.33019</v>
      </c>
      <c r="D2828" s="10">
        <v>0.0515190433613988</v>
      </c>
      <c r="E2828" s="7">
        <f t="shared" si="1"/>
        <v>0.05521105996</v>
      </c>
      <c r="F2828" s="7"/>
    </row>
    <row r="2829">
      <c r="A2829" s="9">
        <v>44773.791666666664</v>
      </c>
      <c r="B2829" s="10">
        <v>270.5</v>
      </c>
      <c r="C2829" s="10">
        <v>252.86798</v>
      </c>
      <c r="D2829" s="10">
        <v>0.0697281640799282</v>
      </c>
      <c r="E2829" s="12">
        <f t="shared" si="1"/>
        <v>0.05744129255</v>
      </c>
      <c r="F2829" s="7"/>
    </row>
    <row r="2830">
      <c r="A2830" s="9">
        <v>44773.833333333336</v>
      </c>
      <c r="B2830" s="10">
        <v>278.6</v>
      </c>
      <c r="C2830" s="10">
        <v>253.25375</v>
      </c>
      <c r="D2830" s="10">
        <v>0.100082427209863</v>
      </c>
      <c r="E2830" s="7">
        <f t="shared" si="1"/>
        <v>0.0616111586</v>
      </c>
      <c r="F2830" s="7"/>
    </row>
    <row r="2831">
      <c r="A2831" s="9">
        <v>44773.875</v>
      </c>
      <c r="B2831" s="10">
        <v>274.11</v>
      </c>
      <c r="C2831" s="10">
        <v>253.14566</v>
      </c>
      <c r="D2831" s="10">
        <v>0.082815324584273</v>
      </c>
      <c r="E2831" s="7">
        <f t="shared" si="1"/>
        <v>0.06478998962</v>
      </c>
      <c r="F2831" s="7"/>
    </row>
    <row r="2832">
      <c r="A2832" s="9">
        <v>44773.916666666664</v>
      </c>
      <c r="B2832" s="10">
        <v>270.94</v>
      </c>
      <c r="C2832" s="10">
        <v>252.72757</v>
      </c>
      <c r="D2832" s="10">
        <v>0.0720634871771212</v>
      </c>
      <c r="E2832" s="7">
        <f t="shared" si="1"/>
        <v>0.06693772193</v>
      </c>
      <c r="F2832" s="7"/>
    </row>
    <row r="2833">
      <c r="A2833" s="9">
        <v>44773.958333333336</v>
      </c>
      <c r="B2833" s="10">
        <v>269.85</v>
      </c>
      <c r="C2833" s="10">
        <v>252.14318</v>
      </c>
      <c r="D2833" s="10">
        <v>0.0702252585217653</v>
      </c>
      <c r="E2833" s="7">
        <f t="shared" si="1"/>
        <v>0.06902648782</v>
      </c>
      <c r="F2833" s="7"/>
    </row>
    <row r="2834">
      <c r="A2834" s="9">
        <v>44774.0</v>
      </c>
      <c r="B2834" s="10">
        <v>275.39</v>
      </c>
      <c r="C2834" s="10">
        <v>246.28615</v>
      </c>
      <c r="D2834" s="10">
        <v>0.118170875625771</v>
      </c>
      <c r="E2834" s="7">
        <f t="shared" si="1"/>
        <v>0.0717561078</v>
      </c>
      <c r="F2834" s="7"/>
    </row>
    <row r="2835">
      <c r="A2835" s="9">
        <v>44774.041666666664</v>
      </c>
      <c r="B2835" s="10">
        <v>278.55</v>
      </c>
      <c r="C2835" s="10">
        <v>241.82174</v>
      </c>
      <c r="D2835" s="10">
        <v>0.151881547126408</v>
      </c>
      <c r="E2835" s="7">
        <f t="shared" si="1"/>
        <v>0.07491666616</v>
      </c>
      <c r="F2835" s="7"/>
    </row>
    <row r="2836">
      <c r="A2836" s="9">
        <v>44774.083333333336</v>
      </c>
      <c r="B2836" s="10">
        <v>283.29</v>
      </c>
      <c r="C2836" s="10">
        <v>236.65527</v>
      </c>
      <c r="D2836" s="10">
        <v>0.197057644226557</v>
      </c>
      <c r="E2836" s="7">
        <f t="shared" si="1"/>
        <v>0.07934203511</v>
      </c>
      <c r="F2836" s="7"/>
    </row>
    <row r="2837">
      <c r="A2837" s="9">
        <v>44774.125</v>
      </c>
      <c r="B2837" s="10">
        <v>275.57</v>
      </c>
      <c r="C2837" s="10">
        <v>230.32857</v>
      </c>
      <c r="D2837" s="10">
        <v>0.196421268972407</v>
      </c>
      <c r="E2837" s="7">
        <f t="shared" si="1"/>
        <v>0.08579446633</v>
      </c>
      <c r="F2837" s="7"/>
    </row>
    <row r="2838">
      <c r="A2838" s="9">
        <v>44774.166666666664</v>
      </c>
      <c r="B2838" s="10">
        <v>266.17</v>
      </c>
      <c r="C2838" s="10">
        <v>226.13161</v>
      </c>
      <c r="D2838" s="10">
        <v>0.17705790888766</v>
      </c>
      <c r="E2838" s="7">
        <f t="shared" si="1"/>
        <v>0.0915972842</v>
      </c>
      <c r="F2838" s="7"/>
    </row>
    <row r="2839">
      <c r="A2839" s="9">
        <v>44774.208333333336</v>
      </c>
      <c r="B2839" s="10">
        <v>257.76</v>
      </c>
      <c r="C2839" s="10">
        <v>225.9192</v>
      </c>
      <c r="D2839" s="10">
        <v>0.140938884344491</v>
      </c>
      <c r="E2839" s="7">
        <f t="shared" si="1"/>
        <v>0.09713648279</v>
      </c>
      <c r="F2839" s="7"/>
    </row>
    <row r="2840">
      <c r="A2840" s="9">
        <v>44774.25</v>
      </c>
      <c r="B2840" s="10">
        <v>249.31</v>
      </c>
      <c r="C2840" s="10">
        <v>227.38348</v>
      </c>
      <c r="D2840" s="10">
        <v>0.0964296966516653</v>
      </c>
      <c r="E2840" s="7">
        <f t="shared" si="1"/>
        <v>0.09999370038</v>
      </c>
      <c r="F2840" s="7"/>
    </row>
    <row r="2841">
      <c r="A2841" s="9">
        <v>44774.291666666664</v>
      </c>
      <c r="B2841" s="10">
        <v>245.59</v>
      </c>
      <c r="C2841" s="10">
        <v>230.62553</v>
      </c>
      <c r="D2841" s="10">
        <v>0.0648864416701828</v>
      </c>
      <c r="E2841" s="7">
        <f t="shared" si="1"/>
        <v>0.1001514015</v>
      </c>
      <c r="F2841" s="7"/>
    </row>
    <row r="2842">
      <c r="A2842" s="9">
        <v>44774.333333333336</v>
      </c>
      <c r="B2842" s="10">
        <v>245.98</v>
      </c>
      <c r="C2842" s="10">
        <v>234.50998</v>
      </c>
      <c r="D2842" s="10">
        <v>0.0489105836775047</v>
      </c>
      <c r="E2842" s="7">
        <f t="shared" si="1"/>
        <v>0.09846441985</v>
      </c>
      <c r="F2842" s="7"/>
    </row>
    <row r="2843">
      <c r="A2843" s="9">
        <v>44774.375</v>
      </c>
      <c r="B2843" s="10">
        <v>248.17</v>
      </c>
      <c r="C2843" s="10">
        <v>238.79911</v>
      </c>
      <c r="D2843" s="10">
        <v>0.0392417291672484</v>
      </c>
      <c r="E2843" s="7">
        <f t="shared" si="1"/>
        <v>0.09673651531</v>
      </c>
      <c r="F2843" s="7"/>
    </row>
    <row r="2844">
      <c r="A2844" s="9">
        <v>44774.416666666664</v>
      </c>
      <c r="B2844" s="10">
        <v>250.65</v>
      </c>
      <c r="C2844" s="10">
        <v>242.51941</v>
      </c>
      <c r="D2844" s="10">
        <v>0.0335255227612503</v>
      </c>
      <c r="E2844" s="7">
        <f t="shared" si="1"/>
        <v>0.09400574058</v>
      </c>
      <c r="F2844" s="7"/>
    </row>
    <row r="2845">
      <c r="A2845" s="9">
        <v>44774.458333333336</v>
      </c>
      <c r="B2845" s="10">
        <v>257.83</v>
      </c>
      <c r="C2845" s="10">
        <v>246.15523</v>
      </c>
      <c r="D2845" s="10">
        <v>0.0474284864879775</v>
      </c>
      <c r="E2845" s="7">
        <f t="shared" si="1"/>
        <v>0.09117026138</v>
      </c>
      <c r="F2845" s="7"/>
    </row>
    <row r="2846">
      <c r="A2846" s="9">
        <v>44774.5</v>
      </c>
      <c r="B2846" s="10">
        <v>266.69</v>
      </c>
      <c r="C2846" s="10">
        <v>247.9588</v>
      </c>
      <c r="D2846" s="10">
        <v>0.0755415819079621</v>
      </c>
      <c r="E2846" s="7">
        <f t="shared" si="1"/>
        <v>0.0897686381</v>
      </c>
      <c r="F2846" s="7"/>
    </row>
    <row r="2847">
      <c r="A2847" s="9">
        <v>44774.541666666664</v>
      </c>
      <c r="B2847" s="10">
        <v>271.25</v>
      </c>
      <c r="C2847" s="10">
        <v>249.48097</v>
      </c>
      <c r="D2847" s="10">
        <v>0.087257276577047</v>
      </c>
      <c r="E2847" s="7">
        <f t="shared" si="1"/>
        <v>0.0892339298</v>
      </c>
      <c r="F2847" s="7"/>
    </row>
    <row r="2848">
      <c r="A2848" s="9">
        <v>44774.583333333336</v>
      </c>
      <c r="B2848" s="10">
        <v>270.56</v>
      </c>
      <c r="C2848" s="10">
        <v>250.32141</v>
      </c>
      <c r="D2848" s="10">
        <v>0.0808504154718528</v>
      </c>
      <c r="E2848" s="7">
        <f t="shared" si="1"/>
        <v>0.08824215873</v>
      </c>
      <c r="F2848" s="7"/>
    </row>
    <row r="2849">
      <c r="A2849" s="9">
        <v>44774.625</v>
      </c>
      <c r="B2849" s="10">
        <v>267.23</v>
      </c>
      <c r="C2849" s="10">
        <v>250.11394</v>
      </c>
      <c r="D2849" s="10">
        <v>0.0684330509526978</v>
      </c>
      <c r="E2849" s="7">
        <f t="shared" si="1"/>
        <v>0.08801951036</v>
      </c>
      <c r="F2849" s="7"/>
    </row>
    <row r="2850">
      <c r="A2850" s="9">
        <v>44774.666666666664</v>
      </c>
      <c r="B2850" s="10">
        <v>272.25</v>
      </c>
      <c r="C2850" s="10">
        <v>249.16648</v>
      </c>
      <c r="D2850" s="10">
        <v>0.0926429590368656</v>
      </c>
      <c r="E2850" s="7">
        <f t="shared" si="1"/>
        <v>0.09095034348</v>
      </c>
      <c r="F2850" s="7"/>
    </row>
    <row r="2851">
      <c r="A2851" s="9">
        <v>44774.708333333336</v>
      </c>
      <c r="B2851" s="10">
        <v>278.08</v>
      </c>
      <c r="C2851" s="10">
        <v>248.35499</v>
      </c>
      <c r="D2851" s="10">
        <v>0.119687589123939</v>
      </c>
      <c r="E2851" s="7">
        <f t="shared" si="1"/>
        <v>0.09511654865</v>
      </c>
      <c r="F2851" s="7"/>
    </row>
    <row r="2852">
      <c r="A2852" s="9">
        <v>44774.75</v>
      </c>
      <c r="B2852" s="10">
        <v>283.22</v>
      </c>
      <c r="C2852" s="10">
        <v>247.79816</v>
      </c>
      <c r="D2852" s="10">
        <v>0.14294633987597</v>
      </c>
      <c r="E2852" s="7">
        <f t="shared" si="1"/>
        <v>0.09892601934</v>
      </c>
      <c r="F2852" s="7"/>
    </row>
    <row r="2853">
      <c r="A2853" s="9">
        <v>44774.791666666664</v>
      </c>
      <c r="B2853" s="10">
        <v>284.9</v>
      </c>
      <c r="C2853" s="10">
        <v>248.52314</v>
      </c>
      <c r="D2853" s="10">
        <v>0.146372124543412</v>
      </c>
      <c r="E2853" s="7">
        <f t="shared" si="1"/>
        <v>0.1021195177</v>
      </c>
      <c r="F2853" s="7"/>
    </row>
    <row r="2854">
      <c r="A2854" s="9">
        <v>44774.833333333336</v>
      </c>
      <c r="B2854" s="10">
        <v>278.5</v>
      </c>
      <c r="C2854" s="10">
        <v>249.36392</v>
      </c>
      <c r="D2854" s="10">
        <v>0.116841602425884</v>
      </c>
      <c r="E2854" s="7">
        <f t="shared" si="1"/>
        <v>0.1028178167</v>
      </c>
      <c r="F2854" s="7"/>
    </row>
    <row r="2855">
      <c r="A2855" s="9">
        <v>44774.875</v>
      </c>
      <c r="B2855" s="10">
        <v>269.24</v>
      </c>
      <c r="C2855" s="10">
        <v>249.89825</v>
      </c>
      <c r="D2855" s="10">
        <v>0.0773985011899844</v>
      </c>
      <c r="E2855" s="7">
        <f t="shared" si="1"/>
        <v>0.1025921157</v>
      </c>
      <c r="F2855" s="7"/>
    </row>
    <row r="2856">
      <c r="A2856" s="9">
        <v>44774.916666666664</v>
      </c>
      <c r="B2856" s="10">
        <v>265.8</v>
      </c>
      <c r="C2856" s="10">
        <v>249.69624</v>
      </c>
      <c r="D2856" s="10">
        <v>0.064493402063243</v>
      </c>
      <c r="E2856" s="7">
        <f t="shared" si="1"/>
        <v>0.1022766955</v>
      </c>
      <c r="F2856" s="7"/>
    </row>
    <row r="2857">
      <c r="A2857" s="9">
        <v>44774.958333333336</v>
      </c>
      <c r="B2857" s="10">
        <v>268.01</v>
      </c>
      <c r="C2857" s="10">
        <v>248.66612</v>
      </c>
      <c r="D2857" s="10">
        <v>0.0777905731589007</v>
      </c>
      <c r="E2857" s="7">
        <f t="shared" si="1"/>
        <v>0.1025919169</v>
      </c>
      <c r="F2857" s="7"/>
    </row>
    <row r="2858">
      <c r="A2858" s="9">
        <v>44775.0</v>
      </c>
      <c r="B2858" s="10">
        <v>278.29</v>
      </c>
      <c r="C2858" s="10">
        <v>251.24947</v>
      </c>
      <c r="D2858" s="10">
        <v>0.10762422702822</v>
      </c>
      <c r="E2858" s="7">
        <f t="shared" si="1"/>
        <v>0.1021524732</v>
      </c>
      <c r="F2858" s="7"/>
    </row>
    <row r="2859">
      <c r="A2859" s="9">
        <v>44775.041666666664</v>
      </c>
      <c r="B2859" s="10">
        <v>286.0</v>
      </c>
      <c r="C2859" s="10">
        <v>244.494</v>
      </c>
      <c r="D2859" s="10">
        <v>0.169762857166229</v>
      </c>
      <c r="E2859" s="7">
        <f t="shared" si="1"/>
        <v>0.1028975278</v>
      </c>
      <c r="F2859" s="7"/>
    </row>
    <row r="2860">
      <c r="A2860" s="9">
        <v>44775.083333333336</v>
      </c>
      <c r="B2860" s="10">
        <v>280.5</v>
      </c>
      <c r="C2860" s="10">
        <v>236.60117</v>
      </c>
      <c r="D2860" s="10">
        <v>0.18553936144948</v>
      </c>
      <c r="E2860" s="7">
        <f t="shared" si="1"/>
        <v>0.1024175994</v>
      </c>
      <c r="F2860" s="7"/>
    </row>
    <row r="2861">
      <c r="A2861" s="9">
        <v>44775.125</v>
      </c>
      <c r="B2861" s="10">
        <v>268.72</v>
      </c>
      <c r="C2861" s="10">
        <v>227.66239</v>
      </c>
      <c r="D2861" s="10">
        <v>0.180344280844982</v>
      </c>
      <c r="E2861" s="7">
        <f t="shared" si="1"/>
        <v>0.1017477249</v>
      </c>
      <c r="F2861" s="7"/>
    </row>
    <row r="2862">
      <c r="A2862" s="9">
        <v>44775.166666666664</v>
      </c>
      <c r="B2862" s="10">
        <v>259.62</v>
      </c>
      <c r="C2862" s="10">
        <v>221.53001</v>
      </c>
      <c r="D2862" s="10">
        <v>0.171940542051165</v>
      </c>
      <c r="E2862" s="7">
        <f t="shared" si="1"/>
        <v>0.1015345012</v>
      </c>
      <c r="F2862" s="7"/>
    </row>
    <row r="2863">
      <c r="A2863" s="9">
        <v>44775.208333333336</v>
      </c>
      <c r="B2863" s="10">
        <v>249.72</v>
      </c>
      <c r="C2863" s="10">
        <v>220.29947</v>
      </c>
      <c r="D2863" s="10">
        <v>0.133547892784308</v>
      </c>
      <c r="E2863" s="7">
        <f t="shared" si="1"/>
        <v>0.1012265433</v>
      </c>
      <c r="F2863" s="7"/>
    </row>
    <row r="2864">
      <c r="A2864" s="9">
        <v>44775.25</v>
      </c>
      <c r="B2864" s="10">
        <v>242.11</v>
      </c>
      <c r="C2864" s="10">
        <v>221.54321</v>
      </c>
      <c r="D2864" s="10">
        <v>0.0928342150499671</v>
      </c>
      <c r="E2864" s="7">
        <f t="shared" si="1"/>
        <v>0.1010767315</v>
      </c>
      <c r="F2864" s="7"/>
    </row>
    <row r="2865">
      <c r="A2865" s="9">
        <v>44775.291666666664</v>
      </c>
      <c r="B2865" s="10">
        <v>242.74</v>
      </c>
      <c r="C2865" s="10">
        <v>225.54484</v>
      </c>
      <c r="D2865" s="10">
        <v>0.0762383213909926</v>
      </c>
      <c r="E2865" s="7">
        <f t="shared" si="1"/>
        <v>0.1015497265</v>
      </c>
      <c r="F2865" s="7"/>
    </row>
    <row r="2866">
      <c r="A2866" s="9">
        <v>44775.333333333336</v>
      </c>
      <c r="B2866" s="10">
        <v>243.37</v>
      </c>
      <c r="C2866" s="10">
        <v>230.51534</v>
      </c>
      <c r="D2866" s="10">
        <v>0.0557648788145725</v>
      </c>
      <c r="E2866" s="7">
        <f t="shared" si="1"/>
        <v>0.1018353221</v>
      </c>
      <c r="F2866" s="7"/>
    </row>
    <row r="2867">
      <c r="A2867" s="9">
        <v>44775.375</v>
      </c>
      <c r="B2867" s="10">
        <v>242.72</v>
      </c>
      <c r="C2867" s="10">
        <v>235.9526</v>
      </c>
      <c r="D2867" s="10">
        <v>0.0286811842717563</v>
      </c>
      <c r="E2867" s="7">
        <f t="shared" si="1"/>
        <v>0.1013952994</v>
      </c>
      <c r="F2867" s="7"/>
    </row>
    <row r="2868">
      <c r="A2868" s="9">
        <v>44775.416666666664</v>
      </c>
      <c r="B2868" s="10">
        <v>246.41</v>
      </c>
      <c r="C2868" s="10">
        <v>240.6171</v>
      </c>
      <c r="D2868" s="10">
        <v>0.0240751800266897</v>
      </c>
      <c r="E2868" s="7">
        <f t="shared" si="1"/>
        <v>0.1010015352</v>
      </c>
      <c r="F2868" s="7"/>
    </row>
    <row r="2869">
      <c r="A2869" s="9">
        <v>44775.458333333336</v>
      </c>
      <c r="B2869" s="10">
        <v>255.38</v>
      </c>
      <c r="C2869" s="10">
        <v>244.71641</v>
      </c>
      <c r="D2869" s="10">
        <v>0.0435752959926144</v>
      </c>
      <c r="E2869" s="7">
        <f t="shared" si="1"/>
        <v>0.1008409855</v>
      </c>
      <c r="F2869" s="7"/>
    </row>
    <row r="2870">
      <c r="A2870" s="9">
        <v>44775.5</v>
      </c>
      <c r="B2870" s="10">
        <v>264.13</v>
      </c>
      <c r="C2870" s="10">
        <v>246.26511</v>
      </c>
      <c r="D2870" s="10">
        <v>0.0725433253618427</v>
      </c>
      <c r="E2870" s="7">
        <f t="shared" si="1"/>
        <v>0.1007160582</v>
      </c>
      <c r="F2870" s="7"/>
    </row>
    <row r="2871">
      <c r="A2871" s="9">
        <v>44775.541666666664</v>
      </c>
      <c r="B2871" s="10">
        <v>269.86</v>
      </c>
      <c r="C2871" s="10">
        <v>247.49617</v>
      </c>
      <c r="D2871" s="10">
        <v>0.0903603073938477</v>
      </c>
      <c r="E2871" s="7">
        <f t="shared" si="1"/>
        <v>0.1008453511</v>
      </c>
      <c r="F2871" s="7"/>
    </row>
    <row r="2872">
      <c r="A2872" s="9">
        <v>44775.583333333336</v>
      </c>
      <c r="B2872" s="10">
        <v>272.96</v>
      </c>
      <c r="C2872" s="10">
        <v>248.3372</v>
      </c>
      <c r="D2872" s="10">
        <v>0.0991506709425731</v>
      </c>
      <c r="E2872" s="7">
        <f t="shared" si="1"/>
        <v>0.1016078618</v>
      </c>
      <c r="F2872" s="7"/>
    </row>
    <row r="2873">
      <c r="A2873" s="9">
        <v>44775.625</v>
      </c>
      <c r="B2873" s="10">
        <v>272.74</v>
      </c>
      <c r="C2873" s="10">
        <v>248.63367</v>
      </c>
      <c r="D2873" s="10">
        <v>0.0969552112551772</v>
      </c>
      <c r="E2873" s="7">
        <f t="shared" si="1"/>
        <v>0.1027962851</v>
      </c>
      <c r="F2873" s="7"/>
    </row>
    <row r="2874">
      <c r="A2874" s="9">
        <v>44775.666666666664</v>
      </c>
      <c r="B2874" s="10">
        <v>278.55</v>
      </c>
      <c r="C2874" s="10">
        <v>248.29236</v>
      </c>
      <c r="D2874" s="10">
        <v>0.121862952206825</v>
      </c>
      <c r="E2874" s="7">
        <f t="shared" si="1"/>
        <v>0.1040137849</v>
      </c>
      <c r="F2874" s="7"/>
    </row>
    <row r="2875">
      <c r="A2875" s="9">
        <v>44775.708333333336</v>
      </c>
      <c r="B2875" s="10">
        <v>285.05</v>
      </c>
      <c r="C2875" s="10">
        <v>248.41528</v>
      </c>
      <c r="D2875" s="10">
        <v>0.147473698075255</v>
      </c>
      <c r="E2875" s="7">
        <f t="shared" si="1"/>
        <v>0.1051715394</v>
      </c>
      <c r="F2875" s="7"/>
    </row>
    <row r="2876">
      <c r="A2876" s="9">
        <v>44775.75</v>
      </c>
      <c r="B2876" s="10">
        <v>289.1</v>
      </c>
      <c r="C2876" s="10">
        <v>248.74205</v>
      </c>
      <c r="D2876" s="10">
        <v>0.162248200495252</v>
      </c>
      <c r="E2876" s="7">
        <f t="shared" si="1"/>
        <v>0.1059757836</v>
      </c>
      <c r="F2876" s="7"/>
    </row>
    <row r="2877">
      <c r="A2877" s="9">
        <v>44775.791666666664</v>
      </c>
      <c r="B2877" s="10">
        <v>285.08</v>
      </c>
      <c r="C2877" s="10">
        <v>249.91608</v>
      </c>
      <c r="D2877" s="10">
        <v>0.140702911153215</v>
      </c>
      <c r="E2877" s="7">
        <f t="shared" si="1"/>
        <v>0.1057395664</v>
      </c>
      <c r="F2877" s="7"/>
    </row>
    <row r="2878">
      <c r="A2878" s="9">
        <v>44775.833333333336</v>
      </c>
      <c r="B2878" s="10">
        <v>276.45</v>
      </c>
      <c r="C2878" s="10">
        <v>251.23041</v>
      </c>
      <c r="D2878" s="10">
        <v>0.100384304591151</v>
      </c>
      <c r="E2878" s="7">
        <f t="shared" si="1"/>
        <v>0.1050538456</v>
      </c>
      <c r="F2878" s="7"/>
    </row>
    <row r="2879">
      <c r="A2879" s="9">
        <v>44775.875</v>
      </c>
      <c r="B2879" s="10">
        <v>275.01</v>
      </c>
      <c r="C2879" s="10">
        <v>252.32926</v>
      </c>
      <c r="D2879" s="10">
        <v>0.089885493263841</v>
      </c>
      <c r="E2879" s="7">
        <f t="shared" si="1"/>
        <v>0.105574137</v>
      </c>
      <c r="F2879" s="7"/>
    </row>
    <row r="2880">
      <c r="A2880" s="9">
        <v>44775.916666666664</v>
      </c>
      <c r="B2880" s="10">
        <v>273.69</v>
      </c>
      <c r="C2880" s="10">
        <v>252.74318</v>
      </c>
      <c r="D2880" s="10">
        <v>0.0828778841826711</v>
      </c>
      <c r="E2880" s="7">
        <f t="shared" si="1"/>
        <v>0.106340157</v>
      </c>
      <c r="F2880" s="7"/>
    </row>
    <row r="2881">
      <c r="A2881" s="9">
        <v>44775.958333333336</v>
      </c>
      <c r="B2881" s="10">
        <v>278.67</v>
      </c>
      <c r="C2881" s="10">
        <v>251.43518</v>
      </c>
      <c r="D2881" s="10">
        <v>0.108317459792221</v>
      </c>
      <c r="E2881" s="7">
        <f t="shared" si="1"/>
        <v>0.1076121106</v>
      </c>
      <c r="F2881" s="7"/>
    </row>
    <row r="2882">
      <c r="A2882" s="9">
        <v>44773.0</v>
      </c>
      <c r="B2882" s="10">
        <v>265.54</v>
      </c>
      <c r="C2882" s="10">
        <v>250.46188</v>
      </c>
      <c r="D2882" s="10">
        <v>0.0602012569737159</v>
      </c>
      <c r="E2882" s="7">
        <f t="shared" si="1"/>
        <v>0.1056361536</v>
      </c>
      <c r="F2882" s="7"/>
    </row>
    <row r="2883">
      <c r="A2883" s="9">
        <v>44773.041666666664</v>
      </c>
      <c r="B2883" s="10">
        <v>267.98</v>
      </c>
      <c r="C2883" s="10">
        <v>247.4801</v>
      </c>
      <c r="D2883" s="10">
        <v>0.082834539019501</v>
      </c>
      <c r="E2883" s="7">
        <f t="shared" si="1"/>
        <v>0.1020141403</v>
      </c>
      <c r="F2883" s="7"/>
    </row>
    <row r="2884">
      <c r="A2884" s="9">
        <v>44773.083333333336</v>
      </c>
      <c r="B2884" s="10">
        <v>267.6</v>
      </c>
      <c r="C2884" s="10">
        <v>243.75665</v>
      </c>
      <c r="D2884" s="10">
        <v>0.0978162031682008</v>
      </c>
      <c r="E2884" s="7">
        <f t="shared" si="1"/>
        <v>0.09835900871</v>
      </c>
      <c r="F2884" s="7"/>
    </row>
    <row r="2885">
      <c r="A2885" s="9">
        <v>44773.125</v>
      </c>
      <c r="B2885" s="10">
        <v>249.94</v>
      </c>
      <c r="C2885" s="10">
        <v>238.42236</v>
      </c>
      <c r="D2885" s="10">
        <v>0.0483077174473065</v>
      </c>
      <c r="E2885" s="7">
        <f t="shared" si="1"/>
        <v>0.09285748524</v>
      </c>
      <c r="F2885" s="7"/>
    </row>
    <row r="2886">
      <c r="A2886" s="9">
        <v>44773.166666666664</v>
      </c>
      <c r="B2886" s="10">
        <v>245.45</v>
      </c>
      <c r="C2886" s="10">
        <v>234.79852</v>
      </c>
      <c r="D2886" s="10">
        <v>0.0453643404566604</v>
      </c>
      <c r="E2886" s="7">
        <f t="shared" si="1"/>
        <v>0.08758347684</v>
      </c>
      <c r="F2886" s="7"/>
    </row>
    <row r="2887">
      <c r="A2887" s="9">
        <v>44773.208333333336</v>
      </c>
      <c r="B2887" s="10">
        <v>238.43</v>
      </c>
      <c r="C2887" s="10">
        <v>234.56104</v>
      </c>
      <c r="D2887" s="10">
        <v>0.0164944698403452</v>
      </c>
      <c r="E2887" s="7">
        <f t="shared" si="1"/>
        <v>0.08270625088</v>
      </c>
      <c r="F2887" s="7"/>
    </row>
    <row r="2888">
      <c r="A2888" s="9">
        <v>44773.25</v>
      </c>
      <c r="B2888" s="10">
        <v>231.07</v>
      </c>
      <c r="C2888" s="10">
        <v>235.45513</v>
      </c>
      <c r="D2888" s="10">
        <v>0.0186240580105432</v>
      </c>
      <c r="E2888" s="7">
        <f t="shared" si="1"/>
        <v>0.07961416101</v>
      </c>
      <c r="F2888" s="7"/>
    </row>
    <row r="2889">
      <c r="A2889" s="9">
        <v>44773.291666666664</v>
      </c>
      <c r="B2889" s="10">
        <v>225.56</v>
      </c>
      <c r="C2889" s="10">
        <v>237.70124</v>
      </c>
      <c r="D2889" s="10">
        <v>0.0510777310206712</v>
      </c>
      <c r="E2889" s="7">
        <f t="shared" si="1"/>
        <v>0.07856580307</v>
      </c>
      <c r="F2889" s="7"/>
    </row>
    <row r="2890">
      <c r="A2890" s="9">
        <v>44773.333333333336</v>
      </c>
      <c r="B2890" s="10">
        <v>221.64</v>
      </c>
      <c r="C2890" s="10">
        <v>240.56423</v>
      </c>
      <c r="D2890" s="10">
        <v>0.0786660178032287</v>
      </c>
      <c r="E2890" s="7">
        <f t="shared" si="1"/>
        <v>0.0795200172</v>
      </c>
      <c r="F2890" s="7"/>
    </row>
    <row r="2891">
      <c r="A2891" s="9">
        <v>44773.375</v>
      </c>
      <c r="B2891" s="10">
        <v>227.01</v>
      </c>
      <c r="C2891" s="10">
        <v>243.86665</v>
      </c>
      <c r="D2891" s="10">
        <v>0.0691224076764904</v>
      </c>
      <c r="E2891" s="7">
        <f t="shared" si="1"/>
        <v>0.08120506817</v>
      </c>
      <c r="F2891" s="7"/>
    </row>
    <row r="2892">
      <c r="A2892" s="9">
        <v>44773.416666666664</v>
      </c>
      <c r="B2892" s="10">
        <v>225.52</v>
      </c>
      <c r="C2892" s="10">
        <v>247.02604</v>
      </c>
      <c r="D2892" s="10">
        <v>0.0870598095650158</v>
      </c>
      <c r="E2892" s="7">
        <f t="shared" si="1"/>
        <v>0.08382942774</v>
      </c>
      <c r="F2892" s="7"/>
    </row>
    <row r="2893">
      <c r="A2893" s="9">
        <v>44773.458333333336</v>
      </c>
      <c r="B2893" s="10">
        <v>224.37</v>
      </c>
      <c r="C2893" s="10">
        <v>250.27355</v>
      </c>
      <c r="D2893" s="10">
        <v>0.103500949261318</v>
      </c>
      <c r="E2893" s="7">
        <f t="shared" si="1"/>
        <v>0.08632632996</v>
      </c>
      <c r="F2893" s="7"/>
    </row>
    <row r="2894">
      <c r="A2894" s="9">
        <v>44773.5</v>
      </c>
      <c r="B2894" s="10">
        <v>227.24</v>
      </c>
      <c r="C2894" s="10">
        <v>251.82725</v>
      </c>
      <c r="D2894" s="10">
        <v>0.097635382985757</v>
      </c>
      <c r="E2894" s="7">
        <f t="shared" si="1"/>
        <v>0.08737183236</v>
      </c>
      <c r="F2894" s="7"/>
    </row>
    <row r="2895">
      <c r="A2895" s="9">
        <v>44773.541666666664</v>
      </c>
      <c r="B2895" s="10">
        <v>230.62</v>
      </c>
      <c r="C2895" s="10">
        <v>253.16225</v>
      </c>
      <c r="D2895" s="10">
        <v>0.0890426989015937</v>
      </c>
      <c r="E2895" s="7">
        <f t="shared" si="1"/>
        <v>0.087316932</v>
      </c>
      <c r="F2895" s="7"/>
    </row>
    <row r="2896">
      <c r="A2896" s="9">
        <v>44773.583333333336</v>
      </c>
      <c r="B2896" s="10">
        <v>229.75</v>
      </c>
      <c r="C2896" s="10">
        <v>253.57543</v>
      </c>
      <c r="D2896" s="10">
        <v>0.0939579595704521</v>
      </c>
      <c r="E2896" s="7">
        <f t="shared" si="1"/>
        <v>0.08710056903</v>
      </c>
      <c r="F2896" s="7"/>
    </row>
    <row r="2897">
      <c r="A2897" s="9">
        <v>44773.625</v>
      </c>
      <c r="B2897" s="10">
        <v>237.02</v>
      </c>
      <c r="C2897" s="10">
        <v>253.02197</v>
      </c>
      <c r="D2897" s="10">
        <v>0.0632434013536453</v>
      </c>
      <c r="E2897" s="7">
        <f t="shared" si="1"/>
        <v>0.08569591028</v>
      </c>
      <c r="F2897" s="7"/>
    </row>
    <row r="2898">
      <c r="A2898" s="9">
        <v>44773.666666666664</v>
      </c>
      <c r="B2898" s="10">
        <v>248.69</v>
      </c>
      <c r="C2898" s="10">
        <v>251.72223</v>
      </c>
      <c r="D2898" s="10">
        <v>0.0120459365070776</v>
      </c>
      <c r="E2898" s="7">
        <f t="shared" si="1"/>
        <v>0.0811202013</v>
      </c>
      <c r="F2898" s="7"/>
    </row>
    <row r="2899">
      <c r="A2899" s="9">
        <v>44773.708333333336</v>
      </c>
      <c r="B2899" s="10">
        <v>258.17</v>
      </c>
      <c r="C2899" s="10">
        <v>250.70194</v>
      </c>
      <c r="D2899" s="10">
        <v>0.0297886007583348</v>
      </c>
      <c r="E2899" s="7">
        <f t="shared" si="1"/>
        <v>0.07621665557</v>
      </c>
      <c r="F2899" s="7"/>
    </row>
    <row r="2900">
      <c r="A2900" s="9">
        <v>44773.75</v>
      </c>
      <c r="B2900" s="10">
        <v>265.33</v>
      </c>
      <c r="C2900" s="10">
        <v>249.94949</v>
      </c>
      <c r="D2900" s="10">
        <v>0.0615344724248086</v>
      </c>
      <c r="E2900" s="7">
        <f t="shared" si="1"/>
        <v>0.07202025024</v>
      </c>
      <c r="F2900" s="7"/>
    </row>
    <row r="2901">
      <c r="A2901" s="9">
        <v>44773.791666666664</v>
      </c>
      <c r="B2901" s="10">
        <v>270.5</v>
      </c>
      <c r="C2901" s="10">
        <v>250.49373</v>
      </c>
      <c r="D2901" s="10">
        <v>0.0798673483763446</v>
      </c>
      <c r="E2901" s="7">
        <f t="shared" si="1"/>
        <v>0.06948543512</v>
      </c>
      <c r="F2901" s="7"/>
    </row>
    <row r="2902">
      <c r="A2902" s="9">
        <v>44773.833333333336</v>
      </c>
      <c r="B2902" s="10">
        <v>278.6</v>
      </c>
      <c r="C2902" s="10">
        <v>250.8892</v>
      </c>
      <c r="D2902" s="10">
        <v>0.110450350194428</v>
      </c>
      <c r="E2902" s="7">
        <f t="shared" si="1"/>
        <v>0.06990485369</v>
      </c>
      <c r="F2902" s="7"/>
    </row>
    <row r="2903">
      <c r="A2903" s="9">
        <v>44773.875</v>
      </c>
      <c r="B2903" s="10">
        <v>274.11</v>
      </c>
      <c r="C2903" s="10">
        <v>250.81651</v>
      </c>
      <c r="D2903" s="10">
        <v>0.0928706407724117</v>
      </c>
      <c r="E2903" s="7">
        <f t="shared" si="1"/>
        <v>0.07002923484</v>
      </c>
      <c r="F2903" s="7"/>
    </row>
    <row r="2904">
      <c r="A2904" s="9">
        <v>44773.916666666664</v>
      </c>
      <c r="B2904" s="10">
        <v>270.94</v>
      </c>
      <c r="C2904" s="10">
        <v>250.42306</v>
      </c>
      <c r="D2904" s="10">
        <v>0.0819291162722794</v>
      </c>
      <c r="E2904" s="7">
        <f t="shared" si="1"/>
        <v>0.06998970284</v>
      </c>
      <c r="F2904" s="7"/>
    </row>
    <row r="2905">
      <c r="A2905" s="9">
        <v>44773.958333333336</v>
      </c>
      <c r="B2905" s="10">
        <v>269.85</v>
      </c>
      <c r="C2905" s="10">
        <v>250.01079</v>
      </c>
      <c r="D2905" s="10">
        <v>0.0793534151066041</v>
      </c>
      <c r="E2905" s="7">
        <f t="shared" si="1"/>
        <v>0.06878286764</v>
      </c>
      <c r="F2905" s="7"/>
    </row>
    <row r="2906">
      <c r="A2906" s="9">
        <v>44774.0</v>
      </c>
      <c r="B2906" s="10">
        <v>275.39</v>
      </c>
      <c r="C2906" s="10">
        <v>245.8408</v>
      </c>
      <c r="D2906" s="10">
        <v>0.120196484879645</v>
      </c>
      <c r="E2906" s="7">
        <f t="shared" si="1"/>
        <v>0.07128266881</v>
      </c>
      <c r="F2906" s="7"/>
    </row>
    <row r="2907">
      <c r="A2907" s="9">
        <v>44774.041666666664</v>
      </c>
      <c r="B2907" s="10">
        <v>278.55</v>
      </c>
      <c r="C2907" s="10">
        <v>241.22074</v>
      </c>
      <c r="D2907" s="10">
        <v>0.154751452963787</v>
      </c>
      <c r="E2907" s="7">
        <f t="shared" si="1"/>
        <v>0.07427920689</v>
      </c>
      <c r="F2907" s="7"/>
    </row>
    <row r="2908">
      <c r="A2908" s="9">
        <v>44774.083333333336</v>
      </c>
      <c r="B2908" s="10">
        <v>283.29</v>
      </c>
      <c r="C2908" s="10">
        <v>235.87563</v>
      </c>
      <c r="D2908" s="10">
        <v>0.201014280279823</v>
      </c>
      <c r="E2908" s="7">
        <f t="shared" si="1"/>
        <v>0.07857912677</v>
      </c>
      <c r="F2908" s="7"/>
    </row>
    <row r="2909">
      <c r="A2909" s="9">
        <v>44774.125</v>
      </c>
      <c r="B2909" s="10">
        <v>275.57</v>
      </c>
      <c r="C2909" s="10">
        <v>229.4138</v>
      </c>
      <c r="D2909" s="10">
        <v>0.20119190737436</v>
      </c>
      <c r="E2909" s="7">
        <f t="shared" si="1"/>
        <v>0.08494930135</v>
      </c>
      <c r="F2909" s="7"/>
    </row>
    <row r="2910">
      <c r="A2910" s="9">
        <v>44774.166666666664</v>
      </c>
      <c r="B2910" s="10">
        <v>266.17</v>
      </c>
      <c r="C2910" s="10">
        <v>225.10449</v>
      </c>
      <c r="D2910" s="10">
        <v>0.182428657909044</v>
      </c>
      <c r="E2910" s="7">
        <f t="shared" si="1"/>
        <v>0.09066031458</v>
      </c>
      <c r="F2910" s="7"/>
    </row>
    <row r="2911">
      <c r="A2911" s="9">
        <v>44774.208333333336</v>
      </c>
      <c r="B2911" s="10">
        <v>257.76</v>
      </c>
      <c r="C2911" s="10">
        <v>224.83673</v>
      </c>
      <c r="D2911" s="10">
        <v>0.146431901940577</v>
      </c>
      <c r="E2911" s="7">
        <f t="shared" si="1"/>
        <v>0.09607437425</v>
      </c>
      <c r="F2911" s="7"/>
    </row>
    <row r="2912">
      <c r="A2912" s="9">
        <v>44774.25</v>
      </c>
      <c r="B2912" s="10">
        <v>249.31</v>
      </c>
      <c r="C2912" s="10">
        <v>226.29943</v>
      </c>
      <c r="D2912" s="10">
        <v>0.101681961814928</v>
      </c>
      <c r="E2912" s="7">
        <f t="shared" si="1"/>
        <v>0.09953512024</v>
      </c>
      <c r="F2912" s="7"/>
    </row>
    <row r="2913">
      <c r="A2913" s="9">
        <v>44774.291666666664</v>
      </c>
      <c r="B2913" s="10">
        <v>245.59</v>
      </c>
      <c r="C2913" s="10">
        <v>229.59001</v>
      </c>
      <c r="D2913" s="10">
        <v>0.0696893998131713</v>
      </c>
      <c r="E2913" s="7">
        <f t="shared" si="1"/>
        <v>0.1003106064</v>
      </c>
      <c r="F2913" s="7"/>
    </row>
    <row r="2914">
      <c r="A2914" s="9">
        <v>44774.333333333336</v>
      </c>
      <c r="B2914" s="10">
        <v>245.98</v>
      </c>
      <c r="C2914" s="10">
        <v>233.54624</v>
      </c>
      <c r="D2914" s="10">
        <v>0.0532389645836301</v>
      </c>
      <c r="E2914" s="7">
        <f t="shared" si="1"/>
        <v>0.09925114589</v>
      </c>
      <c r="F2914" s="7"/>
    </row>
    <row r="2915">
      <c r="A2915" s="9">
        <v>44774.375</v>
      </c>
      <c r="B2915" s="10">
        <v>248.17</v>
      </c>
      <c r="C2915" s="10">
        <v>237.93138</v>
      </c>
      <c r="D2915" s="10">
        <v>0.0430318186697357</v>
      </c>
      <c r="E2915" s="7">
        <f t="shared" si="1"/>
        <v>0.09816403801</v>
      </c>
      <c r="F2915" s="7"/>
    </row>
    <row r="2916">
      <c r="A2916" s="9">
        <v>44774.416666666664</v>
      </c>
      <c r="B2916" s="10">
        <v>250.65</v>
      </c>
      <c r="C2916" s="10">
        <v>241.70842</v>
      </c>
      <c r="D2916" s="10">
        <v>0.0369932499662197</v>
      </c>
      <c r="E2916" s="7">
        <f t="shared" si="1"/>
        <v>0.09607793136</v>
      </c>
      <c r="F2916" s="7"/>
    </row>
    <row r="2917">
      <c r="A2917" s="9">
        <v>44774.458333333336</v>
      </c>
      <c r="B2917" s="10">
        <v>257.83</v>
      </c>
      <c r="C2917" s="10">
        <v>245.40086</v>
      </c>
      <c r="D2917" s="10">
        <v>0.050648314761407</v>
      </c>
      <c r="E2917" s="7">
        <f t="shared" si="1"/>
        <v>0.09387573826</v>
      </c>
      <c r="F2917" s="7"/>
    </row>
    <row r="2918">
      <c r="A2918" s="9">
        <v>44774.5</v>
      </c>
      <c r="B2918" s="10">
        <v>266.69</v>
      </c>
      <c r="C2918" s="10">
        <v>247.25941</v>
      </c>
      <c r="D2918" s="10">
        <v>0.0785838241707363</v>
      </c>
      <c r="E2918" s="7">
        <f t="shared" si="1"/>
        <v>0.09308192331</v>
      </c>
      <c r="F2918" s="7"/>
    </row>
    <row r="2919">
      <c r="A2919" s="9">
        <v>44774.541666666664</v>
      </c>
      <c r="B2919" s="10">
        <v>271.25</v>
      </c>
      <c r="C2919" s="10">
        <v>248.82589</v>
      </c>
      <c r="D2919" s="10">
        <v>0.090119681677819</v>
      </c>
      <c r="E2919" s="7">
        <f t="shared" si="1"/>
        <v>0.09312679759</v>
      </c>
      <c r="F2919" s="7"/>
    </row>
    <row r="2920">
      <c r="A2920" s="9">
        <v>44774.583333333336</v>
      </c>
      <c r="B2920" s="10">
        <v>270.56</v>
      </c>
      <c r="C2920" s="10">
        <v>249.74134</v>
      </c>
      <c r="D2920" s="10">
        <v>0.0833608885096876</v>
      </c>
      <c r="E2920" s="7">
        <f t="shared" si="1"/>
        <v>0.09268525296</v>
      </c>
      <c r="F2920" s="7"/>
    </row>
    <row r="2921">
      <c r="A2921" s="9">
        <v>44774.625</v>
      </c>
      <c r="B2921" s="10">
        <v>267.23</v>
      </c>
      <c r="C2921" s="10">
        <v>249.60891</v>
      </c>
      <c r="D2921" s="10">
        <v>0.0705947956745614</v>
      </c>
      <c r="E2921" s="7">
        <f t="shared" si="1"/>
        <v>0.09299156106</v>
      </c>
      <c r="F2921" s="7"/>
    </row>
    <row r="2922">
      <c r="A2922" s="9">
        <v>44774.666666666664</v>
      </c>
      <c r="B2922" s="10">
        <v>272.25</v>
      </c>
      <c r="C2922" s="10">
        <v>248.73381</v>
      </c>
      <c r="D2922" s="10">
        <v>0.0945436006468119</v>
      </c>
      <c r="E2922" s="7">
        <f t="shared" si="1"/>
        <v>0.09642896373</v>
      </c>
      <c r="F2922" s="7"/>
    </row>
    <row r="2923">
      <c r="A2923" s="9">
        <v>44774.708333333336</v>
      </c>
      <c r="B2923" s="10">
        <v>278.08</v>
      </c>
      <c r="C2923" s="10">
        <v>247.96232</v>
      </c>
      <c r="D2923" s="10">
        <v>0.121460712256604</v>
      </c>
      <c r="E2923" s="7">
        <f t="shared" si="1"/>
        <v>0.100248635</v>
      </c>
      <c r="F2923" s="7"/>
    </row>
    <row r="2924">
      <c r="A2924" s="9">
        <v>44774.75</v>
      </c>
      <c r="B2924" s="10">
        <v>283.22</v>
      </c>
      <c r="C2924" s="10">
        <v>247.44422</v>
      </c>
      <c r="D2924" s="10">
        <v>0.144581190863945</v>
      </c>
      <c r="E2924" s="7">
        <f t="shared" si="1"/>
        <v>0.103708915</v>
      </c>
      <c r="F2924" s="7"/>
    </row>
    <row r="2925">
      <c r="A2925" s="9">
        <v>44774.791666666664</v>
      </c>
      <c r="B2925" s="10">
        <v>284.9</v>
      </c>
      <c r="C2925" s="10">
        <v>248.20562</v>
      </c>
      <c r="D2925" s="10">
        <v>0.147838634757746</v>
      </c>
      <c r="E2925" s="7">
        <f t="shared" si="1"/>
        <v>0.1065410519</v>
      </c>
      <c r="F2925" s="7"/>
    </row>
    <row r="2926">
      <c r="A2926" s="9">
        <v>44774.833333333336</v>
      </c>
      <c r="B2926" s="10">
        <v>278.5</v>
      </c>
      <c r="C2926" s="10">
        <v>249.12055</v>
      </c>
      <c r="D2926" s="10">
        <v>0.117932663523743</v>
      </c>
      <c r="E2926" s="7">
        <f t="shared" si="1"/>
        <v>0.106852815</v>
      </c>
      <c r="F2926" s="7"/>
    </row>
    <row r="2927">
      <c r="A2927" s="9">
        <v>44774.875</v>
      </c>
      <c r="B2927" s="10">
        <v>269.24</v>
      </c>
      <c r="C2927" s="10">
        <v>249.75098</v>
      </c>
      <c r="D2927" s="10">
        <v>0.0780338079153884</v>
      </c>
      <c r="E2927" s="7">
        <f t="shared" si="1"/>
        <v>0.1062346136</v>
      </c>
      <c r="F2927" s="7"/>
    </row>
    <row r="2928">
      <c r="A2928" s="9">
        <v>44774.916666666664</v>
      </c>
      <c r="B2928" s="10">
        <v>265.8</v>
      </c>
      <c r="C2928" s="10">
        <v>249.59093</v>
      </c>
      <c r="D2928" s="10">
        <v>0.0649425441862011</v>
      </c>
      <c r="E2928" s="7">
        <f t="shared" si="1"/>
        <v>0.1055268398</v>
      </c>
      <c r="F2928" s="7"/>
    </row>
    <row r="2929">
      <c r="A2929" s="9">
        <v>44774.958333333336</v>
      </c>
      <c r="B2929" s="10">
        <v>268.01</v>
      </c>
      <c r="C2929" s="10">
        <v>248.51724</v>
      </c>
      <c r="D2929" s="10">
        <v>0.0784362485274663</v>
      </c>
      <c r="E2929" s="7">
        <f t="shared" si="1"/>
        <v>0.1054886245</v>
      </c>
      <c r="F2929" s="7"/>
    </row>
    <row r="2930">
      <c r="A2930" s="9">
        <v>44775.0</v>
      </c>
      <c r="B2930" s="10">
        <v>278.29</v>
      </c>
      <c r="C2930" s="10">
        <v>250.7851</v>
      </c>
      <c r="D2930" s="10">
        <v>0.109675176077047</v>
      </c>
      <c r="E2930" s="7">
        <f t="shared" si="1"/>
        <v>0.1050502366</v>
      </c>
      <c r="F2930" s="7"/>
    </row>
    <row r="2931">
      <c r="A2931" s="9">
        <v>44775.041666666664</v>
      </c>
      <c r="B2931" s="10">
        <v>286.0</v>
      </c>
      <c r="C2931" s="10">
        <v>244.38799</v>
      </c>
      <c r="D2931" s="10">
        <v>0.170270273919761</v>
      </c>
      <c r="E2931" s="7">
        <f t="shared" si="1"/>
        <v>0.1056968542</v>
      </c>
      <c r="F2931" s="7"/>
    </row>
    <row r="2932">
      <c r="A2932" s="9">
        <v>44775.083333333336</v>
      </c>
      <c r="B2932" s="10">
        <v>280.5</v>
      </c>
      <c r="C2932" s="10">
        <v>236.84618</v>
      </c>
      <c r="D2932" s="10">
        <v>0.184312957886844</v>
      </c>
      <c r="E2932" s="7">
        <f t="shared" si="1"/>
        <v>0.1050009657</v>
      </c>
      <c r="F2932" s="7"/>
    </row>
    <row r="2933">
      <c r="A2933" s="9">
        <v>44775.125</v>
      </c>
      <c r="B2933" s="10">
        <v>268.72</v>
      </c>
      <c r="C2933" s="10">
        <v>228.2113</v>
      </c>
      <c r="D2933" s="10">
        <v>0.177505233088808</v>
      </c>
      <c r="E2933" s="7">
        <f t="shared" si="1"/>
        <v>0.104014021</v>
      </c>
      <c r="F2933" s="7"/>
    </row>
    <row r="2934">
      <c r="A2934" s="9">
        <v>44775.166666666664</v>
      </c>
      <c r="B2934" s="10">
        <v>259.62</v>
      </c>
      <c r="C2934" s="10">
        <v>222.23274</v>
      </c>
      <c r="D2934" s="10">
        <v>0.168234707451296</v>
      </c>
      <c r="E2934" s="7">
        <f t="shared" si="1"/>
        <v>0.1034226064</v>
      </c>
      <c r="F2934" s="7"/>
    </row>
    <row r="2935">
      <c r="A2935" s="9">
        <v>44775.208333333336</v>
      </c>
      <c r="B2935" s="10">
        <v>249.72</v>
      </c>
      <c r="C2935" s="10">
        <v>220.99536</v>
      </c>
      <c r="D2935" s="10">
        <v>0.129978475566183</v>
      </c>
      <c r="E2935" s="7">
        <f t="shared" si="1"/>
        <v>0.1027370469</v>
      </c>
      <c r="F2935" s="7"/>
    </row>
    <row r="2936">
      <c r="A2936" s="9">
        <v>44775.25</v>
      </c>
      <c r="B2936" s="10">
        <v>242.11</v>
      </c>
      <c r="C2936" s="10">
        <v>222.11729</v>
      </c>
      <c r="D2936" s="10">
        <v>0.0900096971289358</v>
      </c>
      <c r="E2936" s="7">
        <f t="shared" si="1"/>
        <v>0.1022507026</v>
      </c>
      <c r="F2936" s="7"/>
    </row>
    <row r="2937">
      <c r="A2937" s="9">
        <v>44775.291666666664</v>
      </c>
      <c r="B2937" s="10">
        <v>242.74</v>
      </c>
      <c r="C2937" s="10">
        <v>225.88145</v>
      </c>
      <c r="D2937" s="10">
        <v>0.0746345040728223</v>
      </c>
      <c r="E2937" s="7">
        <f t="shared" si="1"/>
        <v>0.1024567486</v>
      </c>
      <c r="F2937" s="7"/>
    </row>
    <row r="2938">
      <c r="A2938" s="9">
        <v>44775.333333333336</v>
      </c>
      <c r="B2938" s="10">
        <v>243.37</v>
      </c>
      <c r="C2938" s="10">
        <v>230.6179</v>
      </c>
      <c r="D2938" s="10">
        <v>0.0552953608544697</v>
      </c>
      <c r="E2938" s="7">
        <f t="shared" si="1"/>
        <v>0.1025424318</v>
      </c>
      <c r="F2938" s="7"/>
    </row>
    <row r="2939">
      <c r="A2939" s="9">
        <v>44775.375</v>
      </c>
      <c r="B2939" s="10">
        <v>242.72</v>
      </c>
      <c r="C2939" s="10">
        <v>235.87396</v>
      </c>
      <c r="D2939" s="10">
        <v>0.0290241449289272</v>
      </c>
      <c r="E2939" s="7">
        <f t="shared" si="1"/>
        <v>0.1019587787</v>
      </c>
      <c r="F2939" s="7"/>
    </row>
    <row r="2940">
      <c r="A2940" s="9">
        <v>44775.416666666664</v>
      </c>
      <c r="B2940" s="10">
        <v>246.41</v>
      </c>
      <c r="C2940" s="10">
        <v>240.44253</v>
      </c>
      <c r="D2940" s="10">
        <v>0.0248186957606875</v>
      </c>
      <c r="E2940" s="7">
        <f t="shared" si="1"/>
        <v>0.1014515056</v>
      </c>
      <c r="F2940" s="7"/>
    </row>
    <row r="2941">
      <c r="A2941" s="9">
        <v>44775.458333333336</v>
      </c>
      <c r="B2941" s="10">
        <v>255.38</v>
      </c>
      <c r="C2941" s="10">
        <v>244.55348</v>
      </c>
      <c r="D2941" s="10">
        <v>0.0442705620054966</v>
      </c>
      <c r="E2941" s="7">
        <f t="shared" si="1"/>
        <v>0.1011857659</v>
      </c>
      <c r="F2941" s="7"/>
    </row>
    <row r="2942">
      <c r="A2942" s="9">
        <v>44775.5</v>
      </c>
      <c r="B2942" s="10">
        <v>264.13</v>
      </c>
      <c r="C2942" s="10">
        <v>246.23645</v>
      </c>
      <c r="D2942" s="10">
        <v>0.0726681610297744</v>
      </c>
      <c r="E2942" s="7">
        <f t="shared" si="1"/>
        <v>0.1009392799</v>
      </c>
      <c r="F2942" s="7"/>
    </row>
    <row r="2943">
      <c r="A2943" s="9">
        <v>44775.541666666664</v>
      </c>
      <c r="B2943" s="10">
        <v>269.86</v>
      </c>
      <c r="C2943" s="10">
        <v>247.54851</v>
      </c>
      <c r="D2943" s="10">
        <v>0.0901297689087283</v>
      </c>
      <c r="E2943" s="7">
        <f t="shared" si="1"/>
        <v>0.1009397002</v>
      </c>
      <c r="F2943" s="7"/>
    </row>
    <row r="2944">
      <c r="A2944" s="9">
        <v>44775.583333333336</v>
      </c>
      <c r="B2944" s="10">
        <v>272.96</v>
      </c>
      <c r="C2944" s="10">
        <v>248.3683</v>
      </c>
      <c r="D2944" s="10">
        <v>0.0990130382983656</v>
      </c>
      <c r="E2944" s="7">
        <f t="shared" si="1"/>
        <v>0.1015918731</v>
      </c>
      <c r="F2944" s="7"/>
    </row>
    <row r="2945">
      <c r="A2945" s="9">
        <v>44775.625</v>
      </c>
      <c r="B2945" s="10">
        <v>272.74</v>
      </c>
      <c r="C2945" s="10">
        <v>248.57798</v>
      </c>
      <c r="D2945" s="10">
        <v>0.0972009668756661</v>
      </c>
      <c r="E2945" s="7">
        <f t="shared" si="1"/>
        <v>0.1027004636</v>
      </c>
      <c r="F2945" s="7"/>
    </row>
    <row r="2946">
      <c r="A2946" s="9">
        <v>44775.666666666664</v>
      </c>
      <c r="B2946" s="10">
        <v>278.55</v>
      </c>
      <c r="C2946" s="10">
        <v>248.14405</v>
      </c>
      <c r="D2946" s="10">
        <v>0.12253346392952</v>
      </c>
      <c r="E2946" s="7">
        <f t="shared" si="1"/>
        <v>0.1038667079</v>
      </c>
      <c r="F2946" s="7"/>
    </row>
    <row r="2947">
      <c r="A2947" s="9">
        <v>44775.708333333336</v>
      </c>
      <c r="B2947" s="10">
        <v>285.05</v>
      </c>
      <c r="C2947" s="10">
        <v>248.14075</v>
      </c>
      <c r="D2947" s="10">
        <v>0.148743203202214</v>
      </c>
      <c r="E2947" s="7">
        <f t="shared" si="1"/>
        <v>0.1050034784</v>
      </c>
      <c r="F2947" s="7"/>
    </row>
    <row r="2948">
      <c r="A2948" s="9">
        <v>44775.75</v>
      </c>
      <c r="B2948" s="10">
        <v>289.1</v>
      </c>
      <c r="C2948" s="10">
        <v>248.36694</v>
      </c>
      <c r="D2948" s="10">
        <v>0.164003550553064</v>
      </c>
      <c r="E2948" s="7">
        <f t="shared" si="1"/>
        <v>0.1058127434</v>
      </c>
      <c r="F2948" s="7"/>
    </row>
    <row r="2949">
      <c r="A2949" s="9">
        <v>44775.791666666664</v>
      </c>
      <c r="B2949" s="10">
        <v>285.08</v>
      </c>
      <c r="C2949" s="10">
        <v>249.5016</v>
      </c>
      <c r="D2949" s="10">
        <v>0.142597883139827</v>
      </c>
      <c r="E2949" s="7">
        <f t="shared" si="1"/>
        <v>0.1055943787</v>
      </c>
      <c r="F2949" s="7"/>
    </row>
    <row r="2950">
      <c r="A2950" s="9">
        <v>44775.833333333336</v>
      </c>
      <c r="B2950" s="10">
        <v>276.45</v>
      </c>
      <c r="C2950" s="10">
        <v>250.74756</v>
      </c>
      <c r="D2950" s="10">
        <v>0.102503250679687</v>
      </c>
      <c r="E2950" s="7">
        <f t="shared" si="1"/>
        <v>0.1049514865</v>
      </c>
      <c r="F2950" s="7"/>
    </row>
    <row r="2951">
      <c r="A2951" s="9">
        <v>44775.875</v>
      </c>
      <c r="B2951" s="10">
        <v>275.01</v>
      </c>
      <c r="C2951" s="10">
        <v>251.77232</v>
      </c>
      <c r="D2951" s="10">
        <v>0.09229640494237</v>
      </c>
      <c r="E2951" s="7">
        <f t="shared" si="1"/>
        <v>0.1055457614</v>
      </c>
      <c r="F2951" s="7"/>
    </row>
    <row r="2952">
      <c r="A2952" s="9">
        <v>44775.916666666664</v>
      </c>
      <c r="B2952" s="10">
        <v>273.69</v>
      </c>
      <c r="C2952" s="10">
        <v>252.13745</v>
      </c>
      <c r="D2952" s="10">
        <v>0.0854793684952393</v>
      </c>
      <c r="E2952" s="7">
        <f t="shared" si="1"/>
        <v>0.1064014624</v>
      </c>
      <c r="F2952" s="7"/>
    </row>
    <row r="2953">
      <c r="A2953" s="9">
        <v>44775.958333333336</v>
      </c>
      <c r="B2953" s="10">
        <v>278.67</v>
      </c>
      <c r="C2953" s="10">
        <v>250.9454</v>
      </c>
      <c r="D2953" s="10">
        <v>0.110480606538314</v>
      </c>
      <c r="E2953" s="7">
        <f t="shared" si="1"/>
        <v>0.107736644</v>
      </c>
      <c r="F2953" s="7"/>
    </row>
    <row r="2954">
      <c r="A2954" s="9">
        <v>44776.0</v>
      </c>
      <c r="B2954" s="10">
        <v>284.0</v>
      </c>
      <c r="C2954" s="10">
        <v>251.25433</v>
      </c>
      <c r="D2954" s="10">
        <v>0.130328778811493</v>
      </c>
      <c r="E2954" s="7">
        <f t="shared" si="1"/>
        <v>0.1085972108</v>
      </c>
      <c r="F2954" s="7"/>
    </row>
    <row r="2955">
      <c r="A2955" s="9">
        <v>44776.041666666664</v>
      </c>
      <c r="B2955" s="10">
        <v>294.58</v>
      </c>
      <c r="C2955" s="10">
        <v>245.49579</v>
      </c>
      <c r="D2955" s="10">
        <v>0.199939110972127</v>
      </c>
      <c r="E2955" s="7">
        <f t="shared" si="1"/>
        <v>0.1098334123</v>
      </c>
      <c r="F2955" s="7"/>
    </row>
    <row r="2956">
      <c r="A2956" s="9">
        <v>44776.083333333336</v>
      </c>
      <c r="B2956" s="10">
        <v>295.93</v>
      </c>
      <c r="C2956" s="10">
        <v>238.6896</v>
      </c>
      <c r="D2956" s="10">
        <v>0.239811034917315</v>
      </c>
      <c r="E2956" s="7">
        <f t="shared" si="1"/>
        <v>0.1121458322</v>
      </c>
      <c r="F2956" s="7"/>
    </row>
    <row r="2957">
      <c r="A2957" s="9">
        <v>44776.125</v>
      </c>
      <c r="B2957" s="10">
        <v>286.71</v>
      </c>
      <c r="C2957" s="10">
        <v>230.66245</v>
      </c>
      <c r="D2957" s="10">
        <v>0.242985149945298</v>
      </c>
      <c r="E2957" s="7">
        <f t="shared" si="1"/>
        <v>0.114874162</v>
      </c>
      <c r="F2957" s="7"/>
    </row>
    <row r="2958">
      <c r="A2958" s="9">
        <v>44776.166666666664</v>
      </c>
      <c r="B2958" s="10">
        <v>276.86</v>
      </c>
      <c r="C2958" s="10">
        <v>225.19456</v>
      </c>
      <c r="D2958" s="10">
        <v>0.229425790747343</v>
      </c>
      <c r="E2958" s="7">
        <f t="shared" si="1"/>
        <v>0.1174237905</v>
      </c>
      <c r="F2958" s="7"/>
    </row>
    <row r="2959">
      <c r="A2959" s="9">
        <v>44776.208333333336</v>
      </c>
      <c r="B2959" s="10">
        <v>269.4</v>
      </c>
      <c r="C2959" s="10">
        <v>224.24345</v>
      </c>
      <c r="D2959" s="10">
        <v>0.201372882909177</v>
      </c>
      <c r="E2959" s="7">
        <f t="shared" si="1"/>
        <v>0.1203985575</v>
      </c>
      <c r="F2959" s="7"/>
    </row>
    <row r="2960">
      <c r="A2960" s="9">
        <v>44776.25</v>
      </c>
      <c r="B2960" s="10">
        <v>267.33</v>
      </c>
      <c r="C2960" s="10">
        <v>225.40011</v>
      </c>
      <c r="D2960" s="10">
        <v>0.186024265915398</v>
      </c>
      <c r="E2960" s="7">
        <f t="shared" si="1"/>
        <v>0.1243991645</v>
      </c>
      <c r="F2960" s="7"/>
    </row>
    <row r="2961">
      <c r="A2961" s="9">
        <v>44776.291666666664</v>
      </c>
      <c r="B2961" s="10">
        <v>261.26</v>
      </c>
      <c r="C2961" s="10">
        <v>228.93872</v>
      </c>
      <c r="D2961" s="10">
        <v>0.141178739882882</v>
      </c>
      <c r="E2961" s="7">
        <f t="shared" si="1"/>
        <v>0.127171841</v>
      </c>
      <c r="F2961" s="7"/>
    </row>
    <row r="2962">
      <c r="A2962" s="9">
        <v>44776.333333333336</v>
      </c>
      <c r="B2962" s="10">
        <v>257.84</v>
      </c>
      <c r="C2962" s="10">
        <v>233.36716</v>
      </c>
      <c r="D2962" s="10">
        <v>0.104868397078663</v>
      </c>
      <c r="E2962" s="7">
        <f t="shared" si="1"/>
        <v>0.1292373842</v>
      </c>
      <c r="F2962" s="7"/>
    </row>
    <row r="2963">
      <c r="A2963" s="9">
        <v>44776.375</v>
      </c>
      <c r="B2963" s="10">
        <v>257.22</v>
      </c>
      <c r="C2963" s="10">
        <v>238.26484</v>
      </c>
      <c r="D2963" s="10">
        <v>0.0795550027440055</v>
      </c>
      <c r="E2963" s="7">
        <f t="shared" si="1"/>
        <v>0.1313428366</v>
      </c>
      <c r="F2963" s="7"/>
    </row>
    <row r="2964">
      <c r="A2964" s="9">
        <v>44776.416666666664</v>
      </c>
      <c r="B2964" s="10">
        <v>261.75</v>
      </c>
      <c r="C2964" s="10">
        <v>242.61412</v>
      </c>
      <c r="D2964" s="10">
        <v>0.0788737275472671</v>
      </c>
      <c r="E2964" s="7">
        <f t="shared" si="1"/>
        <v>0.1335951296</v>
      </c>
      <c r="F2964" s="7"/>
    </row>
    <row r="2965">
      <c r="A2965" s="9">
        <v>44776.458333333336</v>
      </c>
      <c r="B2965" s="10">
        <v>266.19</v>
      </c>
      <c r="C2965" s="10">
        <v>246.64489</v>
      </c>
      <c r="D2965" s="10">
        <v>0.0792439283862722</v>
      </c>
      <c r="E2965" s="7">
        <f t="shared" si="1"/>
        <v>0.1350523532</v>
      </c>
      <c r="F2965" s="7"/>
    </row>
    <row r="2966">
      <c r="A2966" s="9">
        <v>44776.5</v>
      </c>
      <c r="B2966" s="10">
        <v>271.32</v>
      </c>
      <c r="C2966" s="10">
        <v>248.41306</v>
      </c>
      <c r="D2966" s="10">
        <v>0.0922131066699954</v>
      </c>
      <c r="E2966" s="7">
        <f t="shared" si="1"/>
        <v>0.1358667259</v>
      </c>
      <c r="F2966" s="7"/>
    </row>
    <row r="2967">
      <c r="A2967" s="9">
        <v>44776.541666666664</v>
      </c>
      <c r="B2967" s="10">
        <v>270.82</v>
      </c>
      <c r="C2967" s="10">
        <v>249.82892</v>
      </c>
      <c r="D2967" s="10">
        <v>0.0840218178103639</v>
      </c>
      <c r="E2967" s="7">
        <f t="shared" si="1"/>
        <v>0.135612228</v>
      </c>
      <c r="F2967" s="7"/>
    </row>
    <row r="2968">
      <c r="A2968" s="9">
        <v>44776.583333333336</v>
      </c>
      <c r="B2968" s="10">
        <v>271.37</v>
      </c>
      <c r="C2968" s="10">
        <v>250.61865</v>
      </c>
      <c r="D2968" s="10">
        <v>0.0828005018780525</v>
      </c>
      <c r="E2968" s="7">
        <f t="shared" si="1"/>
        <v>0.1349367056</v>
      </c>
      <c r="F2968" s="7"/>
    </row>
    <row r="2969">
      <c r="A2969" s="9">
        <v>44776.625</v>
      </c>
      <c r="B2969" s="10">
        <v>273.09</v>
      </c>
      <c r="C2969" s="10">
        <v>250.60236</v>
      </c>
      <c r="D2969" s="10">
        <v>0.0897343504666116</v>
      </c>
      <c r="E2969" s="7">
        <f t="shared" si="1"/>
        <v>0.1346255966</v>
      </c>
      <c r="F2969" s="7"/>
    </row>
    <row r="2970">
      <c r="A2970" s="9">
        <v>44776.666666666664</v>
      </c>
      <c r="B2970" s="10">
        <v>277.11</v>
      </c>
      <c r="C2970" s="10">
        <v>249.85715</v>
      </c>
      <c r="D2970" s="10">
        <v>0.109073724726308</v>
      </c>
      <c r="E2970" s="7">
        <f t="shared" si="1"/>
        <v>0.1340647741</v>
      </c>
      <c r="F2970" s="7"/>
    </row>
    <row r="2971">
      <c r="A2971" s="9">
        <v>44776.708333333336</v>
      </c>
      <c r="B2971" s="10">
        <v>282.25</v>
      </c>
      <c r="C2971" s="10">
        <v>249.52248</v>
      </c>
      <c r="D2971" s="10">
        <v>0.131160607252701</v>
      </c>
      <c r="E2971" s="7">
        <f t="shared" si="1"/>
        <v>0.133332166</v>
      </c>
      <c r="F2971" s="7"/>
    </row>
    <row r="2972">
      <c r="A2972" s="9">
        <v>44776.75</v>
      </c>
      <c r="B2972" s="10">
        <v>288.62</v>
      </c>
      <c r="C2972" s="10">
        <v>249.46147</v>
      </c>
      <c r="D2972" s="10">
        <v>0.156972257078417</v>
      </c>
      <c r="E2972" s="7">
        <f t="shared" si="1"/>
        <v>0.1330391954</v>
      </c>
      <c r="F2972" s="7"/>
    </row>
    <row r="2973">
      <c r="A2973" s="9">
        <v>44776.791666666664</v>
      </c>
      <c r="B2973" s="10">
        <v>285.8</v>
      </c>
      <c r="C2973" s="10">
        <v>250.46095</v>
      </c>
      <c r="D2973" s="10">
        <v>0.141096047108341</v>
      </c>
      <c r="E2973" s="7">
        <f t="shared" si="1"/>
        <v>0.1329766189</v>
      </c>
      <c r="F2973" s="7"/>
    </row>
    <row r="2974">
      <c r="A2974" s="9">
        <v>44776.833333333336</v>
      </c>
      <c r="B2974" s="10">
        <v>283.99</v>
      </c>
      <c r="C2974" s="10">
        <v>251.56749</v>
      </c>
      <c r="D2974" s="10">
        <v>0.128881955295575</v>
      </c>
      <c r="E2974" s="7">
        <f t="shared" si="1"/>
        <v>0.1340757316</v>
      </c>
      <c r="F2974" s="7"/>
    </row>
    <row r="2975">
      <c r="A2975" s="9">
        <v>44776.875</v>
      </c>
      <c r="B2975" s="10">
        <v>280.51</v>
      </c>
      <c r="C2975" s="10">
        <v>252.41711</v>
      </c>
      <c r="D2975" s="10">
        <v>0.111295506077222</v>
      </c>
      <c r="E2975" s="7">
        <f t="shared" si="1"/>
        <v>0.1348673608</v>
      </c>
      <c r="F2975" s="7"/>
    </row>
    <row r="2976">
      <c r="A2976" s="9">
        <v>44776.916666666664</v>
      </c>
      <c r="B2976" s="10">
        <v>276.45</v>
      </c>
      <c r="C2976" s="10">
        <v>252.69493</v>
      </c>
      <c r="D2976" s="10">
        <v>0.0940069118125954</v>
      </c>
      <c r="E2976" s="7">
        <f t="shared" si="1"/>
        <v>0.1352226751</v>
      </c>
      <c r="F2976" s="7"/>
    </row>
    <row r="2977">
      <c r="A2977" s="9">
        <v>44776.958333333336</v>
      </c>
      <c r="B2977" s="10">
        <v>277.74</v>
      </c>
      <c r="C2977" s="10">
        <v>251.66125</v>
      </c>
      <c r="D2977" s="10">
        <v>0.103626402555021</v>
      </c>
      <c r="E2977" s="7">
        <f t="shared" si="1"/>
        <v>0.1349370833</v>
      </c>
      <c r="F2977" s="7"/>
    </row>
    <row r="2978">
      <c r="A2978" s="9">
        <v>44774.0</v>
      </c>
      <c r="B2978" s="10">
        <v>275.39</v>
      </c>
      <c r="C2978" s="10">
        <v>263.29932</v>
      </c>
      <c r="D2978" s="10">
        <v>0.0459199059078464</v>
      </c>
      <c r="E2978" s="7">
        <f t="shared" si="1"/>
        <v>0.1314200469</v>
      </c>
      <c r="F2978" s="7"/>
    </row>
    <row r="2979">
      <c r="A2979" s="9">
        <v>44774.041666666664</v>
      </c>
      <c r="B2979" s="10">
        <v>278.55</v>
      </c>
      <c r="C2979" s="10">
        <v>259.58617</v>
      </c>
      <c r="D2979" s="10">
        <v>0.0730540845068904</v>
      </c>
      <c r="E2979" s="7">
        <f t="shared" si="1"/>
        <v>0.1261331708</v>
      </c>
      <c r="F2979" s="7"/>
    </row>
    <row r="2980">
      <c r="A2980" s="9">
        <v>44774.083333333336</v>
      </c>
      <c r="B2980" s="10">
        <v>283.29</v>
      </c>
      <c r="C2980" s="10">
        <v>254.84594</v>
      </c>
      <c r="D2980" s="10">
        <v>0.111612764951248</v>
      </c>
      <c r="E2980" s="7">
        <f t="shared" si="1"/>
        <v>0.1207915762</v>
      </c>
      <c r="F2980" s="7"/>
    </row>
    <row r="2981">
      <c r="A2981" s="9">
        <v>44774.125</v>
      </c>
      <c r="B2981" s="10">
        <v>275.57</v>
      </c>
      <c r="C2981" s="10">
        <v>247.83143</v>
      </c>
      <c r="D2981" s="10">
        <v>0.11192515009093</v>
      </c>
      <c r="E2981" s="7">
        <f t="shared" si="1"/>
        <v>0.1153307429</v>
      </c>
      <c r="F2981" s="7"/>
    </row>
    <row r="2982">
      <c r="A2982" s="9">
        <v>44774.166666666664</v>
      </c>
      <c r="B2982" s="10">
        <v>266.17</v>
      </c>
      <c r="C2982" s="10">
        <v>242.82319</v>
      </c>
      <c r="D2982" s="10">
        <v>0.0961473654966809</v>
      </c>
      <c r="E2982" s="7">
        <f t="shared" si="1"/>
        <v>0.1097774752</v>
      </c>
      <c r="F2982" s="7"/>
    </row>
    <row r="2983">
      <c r="A2983" s="9">
        <v>44774.208333333336</v>
      </c>
      <c r="B2983" s="10">
        <v>257.76</v>
      </c>
      <c r="C2983" s="10">
        <v>241.34093</v>
      </c>
      <c r="D2983" s="10">
        <v>0.0680326789160877</v>
      </c>
      <c r="E2983" s="7">
        <f t="shared" si="1"/>
        <v>0.1042216333</v>
      </c>
      <c r="F2983" s="7"/>
    </row>
    <row r="2984">
      <c r="A2984" s="9">
        <v>44774.25</v>
      </c>
      <c r="B2984" s="10">
        <v>249.31</v>
      </c>
      <c r="C2984" s="10">
        <v>241.05364</v>
      </c>
      <c r="D2984" s="10">
        <v>0.034251131822776</v>
      </c>
      <c r="E2984" s="7">
        <f t="shared" si="1"/>
        <v>0.09789775275</v>
      </c>
      <c r="F2984" s="7"/>
    </row>
    <row r="2985">
      <c r="A2985" s="9">
        <v>44774.291666666664</v>
      </c>
      <c r="B2985" s="10">
        <v>245.59</v>
      </c>
      <c r="C2985" s="10">
        <v>242.62148</v>
      </c>
      <c r="D2985" s="10">
        <v>0.0122351903879244</v>
      </c>
      <c r="E2985" s="7">
        <f t="shared" si="1"/>
        <v>0.09252510486</v>
      </c>
      <c r="F2985" s="7"/>
    </row>
    <row r="2986">
      <c r="A2986" s="9">
        <v>44774.333333333336</v>
      </c>
      <c r="B2986" s="10">
        <v>245.98</v>
      </c>
      <c r="C2986" s="10">
        <v>245.54757</v>
      </c>
      <c r="D2986" s="10">
        <v>0.00176108442042404</v>
      </c>
      <c r="E2986" s="7">
        <f t="shared" si="1"/>
        <v>0.08822896683</v>
      </c>
      <c r="F2986" s="7"/>
    </row>
    <row r="2987">
      <c r="A2987" s="9">
        <v>44774.375</v>
      </c>
      <c r="B2987" s="10">
        <v>248.17</v>
      </c>
      <c r="C2987" s="10">
        <v>249.40672</v>
      </c>
      <c r="D2987" s="10">
        <v>0.00495864746547334</v>
      </c>
      <c r="E2987" s="7">
        <f t="shared" si="1"/>
        <v>0.08512078536</v>
      </c>
      <c r="F2987" s="7"/>
    </row>
    <row r="2988">
      <c r="A2988" s="9">
        <v>44774.416666666664</v>
      </c>
      <c r="B2988" s="10">
        <v>250.65</v>
      </c>
      <c r="C2988" s="10">
        <v>253.93668</v>
      </c>
      <c r="D2988" s="10">
        <v>0.0129429115951267</v>
      </c>
      <c r="E2988" s="7">
        <f t="shared" si="1"/>
        <v>0.08237366803</v>
      </c>
      <c r="F2988" s="7"/>
    </row>
    <row r="2989">
      <c r="A2989" s="9">
        <v>44774.458333333336</v>
      </c>
      <c r="B2989" s="10">
        <v>257.83</v>
      </c>
      <c r="C2989" s="10">
        <v>258.72236</v>
      </c>
      <c r="D2989" s="10">
        <v>0.00344910273700346</v>
      </c>
      <c r="E2989" s="7">
        <f t="shared" si="1"/>
        <v>0.07921555029</v>
      </c>
      <c r="F2989" s="7"/>
    </row>
    <row r="2990">
      <c r="A2990" s="9">
        <v>44774.5</v>
      </c>
      <c r="B2990" s="10">
        <v>266.69</v>
      </c>
      <c r="C2990" s="10">
        <v>261.2441</v>
      </c>
      <c r="D2990" s="10">
        <v>0.0208460210201876</v>
      </c>
      <c r="E2990" s="7">
        <f t="shared" si="1"/>
        <v>0.07624192172</v>
      </c>
      <c r="F2990" s="7"/>
    </row>
    <row r="2991">
      <c r="A2991" s="9">
        <v>44774.541666666664</v>
      </c>
      <c r="B2991" s="10">
        <v>271.25</v>
      </c>
      <c r="C2991" s="10">
        <v>263.18391</v>
      </c>
      <c r="D2991" s="10">
        <v>0.0306481121889251</v>
      </c>
      <c r="E2991" s="7">
        <f t="shared" si="1"/>
        <v>0.07401801732</v>
      </c>
      <c r="F2991" s="7"/>
    </row>
    <row r="2992">
      <c r="A2992" s="9">
        <v>44774.583333333336</v>
      </c>
      <c r="B2992" s="10">
        <v>270.56</v>
      </c>
      <c r="C2992" s="10">
        <v>264.03362</v>
      </c>
      <c r="D2992" s="10">
        <v>0.0247179885652441</v>
      </c>
      <c r="E2992" s="7">
        <f t="shared" si="1"/>
        <v>0.0715979126</v>
      </c>
      <c r="F2992" s="7"/>
    </row>
    <row r="2993">
      <c r="A2993" s="9">
        <v>44774.625</v>
      </c>
      <c r="B2993" s="10">
        <v>267.23</v>
      </c>
      <c r="C2993" s="10">
        <v>263.45131</v>
      </c>
      <c r="D2993" s="10">
        <v>0.0143430298372782</v>
      </c>
      <c r="E2993" s="7">
        <f t="shared" si="1"/>
        <v>0.06845660758</v>
      </c>
      <c r="F2993" s="7"/>
    </row>
    <row r="2994">
      <c r="A2994" s="9">
        <v>44774.666666666664</v>
      </c>
      <c r="B2994" s="10">
        <v>272.25</v>
      </c>
      <c r="C2994" s="10">
        <v>261.50242</v>
      </c>
      <c r="D2994" s="10">
        <v>0.0410993519677562</v>
      </c>
      <c r="E2994" s="7">
        <f t="shared" si="1"/>
        <v>0.06562434204</v>
      </c>
      <c r="F2994" s="7"/>
    </row>
    <row r="2995">
      <c r="A2995" s="9">
        <v>44774.708333333336</v>
      </c>
      <c r="B2995" s="10">
        <v>278.08</v>
      </c>
      <c r="C2995" s="10">
        <v>260.01083</v>
      </c>
      <c r="D2995" s="10">
        <v>0.0694939130035467</v>
      </c>
      <c r="E2995" s="7">
        <f t="shared" si="1"/>
        <v>0.06305489645</v>
      </c>
      <c r="F2995" s="7"/>
    </row>
    <row r="2996">
      <c r="A2996" s="9">
        <v>44774.75</v>
      </c>
      <c r="B2996" s="10">
        <v>283.22</v>
      </c>
      <c r="C2996" s="10">
        <v>259.03684</v>
      </c>
      <c r="D2996" s="10">
        <v>0.0933579949477458</v>
      </c>
      <c r="E2996" s="7">
        <f t="shared" si="1"/>
        <v>0.06040430219</v>
      </c>
      <c r="F2996" s="7"/>
    </row>
    <row r="2997">
      <c r="A2997" s="9">
        <v>44774.791666666664</v>
      </c>
      <c r="B2997" s="10">
        <v>284.9</v>
      </c>
      <c r="C2997" s="10">
        <v>259.62503</v>
      </c>
      <c r="D2997" s="10">
        <v>0.0973518231273772</v>
      </c>
      <c r="E2997" s="7">
        <f t="shared" si="1"/>
        <v>0.0585816262</v>
      </c>
      <c r="F2997" s="7"/>
    </row>
    <row r="2998">
      <c r="A2998" s="9">
        <v>44774.833333333336</v>
      </c>
      <c r="B2998" s="10">
        <v>278.5</v>
      </c>
      <c r="C2998" s="10">
        <v>260.13082</v>
      </c>
      <c r="D2998" s="10">
        <v>0.0706151620173264</v>
      </c>
      <c r="E2998" s="7">
        <f t="shared" si="1"/>
        <v>0.05615384314</v>
      </c>
      <c r="F2998" s="7"/>
    </row>
    <row r="2999">
      <c r="A2999" s="9">
        <v>44774.875</v>
      </c>
      <c r="B2999" s="10">
        <v>269.24</v>
      </c>
      <c r="C2999" s="10">
        <v>260.25359</v>
      </c>
      <c r="D2999" s="10">
        <v>0.0345294372308179</v>
      </c>
      <c r="E2999" s="7">
        <f t="shared" si="1"/>
        <v>0.05295525694</v>
      </c>
      <c r="F2999" s="7"/>
    </row>
    <row r="3000">
      <c r="A3000" s="9">
        <v>44774.916666666664</v>
      </c>
      <c r="B3000" s="10">
        <v>265.8</v>
      </c>
      <c r="C3000" s="10">
        <v>260.54021</v>
      </c>
      <c r="D3000" s="10">
        <v>0.0201880162758754</v>
      </c>
      <c r="E3000" s="7">
        <f t="shared" si="1"/>
        <v>0.04987946963</v>
      </c>
      <c r="F3000" s="7"/>
    </row>
    <row r="3001">
      <c r="A3001" s="9">
        <v>44774.958333333336</v>
      </c>
      <c r="B3001" s="10">
        <v>268.01</v>
      </c>
      <c r="C3001" s="10">
        <v>260.41899</v>
      </c>
      <c r="D3001" s="10">
        <v>0.0291492183423335</v>
      </c>
      <c r="E3001" s="7">
        <f t="shared" si="1"/>
        <v>0.04677625362</v>
      </c>
      <c r="F3001" s="7"/>
    </row>
    <row r="3002">
      <c r="A3002" s="9">
        <v>44775.0</v>
      </c>
      <c r="B3002" s="10">
        <v>278.29</v>
      </c>
      <c r="C3002" s="10">
        <v>259.11111</v>
      </c>
      <c r="D3002" s="10">
        <v>0.0740180148971614</v>
      </c>
      <c r="E3002" s="7">
        <f t="shared" si="1"/>
        <v>0.04794700816</v>
      </c>
      <c r="F3002" s="7"/>
    </row>
    <row r="3003">
      <c r="A3003" s="9">
        <v>44775.041666666664</v>
      </c>
      <c r="B3003" s="10">
        <v>286.0</v>
      </c>
      <c r="C3003" s="10">
        <v>254.10459</v>
      </c>
      <c r="D3003" s="10">
        <v>0.125520794409892</v>
      </c>
      <c r="E3003" s="7">
        <f t="shared" si="1"/>
        <v>0.05013312107</v>
      </c>
      <c r="F3003" s="7"/>
    </row>
    <row r="3004">
      <c r="A3004" s="9">
        <v>44775.083333333336</v>
      </c>
      <c r="B3004" s="10">
        <v>280.5</v>
      </c>
      <c r="C3004" s="10">
        <v>248.18081</v>
      </c>
      <c r="D3004" s="10">
        <v>0.130224371497538</v>
      </c>
      <c r="E3004" s="7">
        <f t="shared" si="1"/>
        <v>0.05090860468</v>
      </c>
      <c r="F3004" s="7"/>
    </row>
    <row r="3005">
      <c r="A3005" s="9">
        <v>44775.125</v>
      </c>
      <c r="B3005" s="10">
        <v>268.72</v>
      </c>
      <c r="C3005" s="10">
        <v>240.43065</v>
      </c>
      <c r="D3005" s="10">
        <v>0.117661163416561</v>
      </c>
      <c r="E3005" s="7">
        <f t="shared" si="1"/>
        <v>0.05114760523</v>
      </c>
      <c r="F3005" s="7"/>
    </row>
    <row r="3006">
      <c r="A3006" s="9">
        <v>44775.166666666664</v>
      </c>
      <c r="B3006" s="10">
        <v>259.62</v>
      </c>
      <c r="C3006" s="10">
        <v>235.27254</v>
      </c>
      <c r="D3006" s="10">
        <v>0.103486195201531</v>
      </c>
      <c r="E3006" s="7">
        <f t="shared" si="1"/>
        <v>0.0514533898</v>
      </c>
      <c r="F3006" s="7"/>
    </row>
    <row r="3007">
      <c r="A3007" s="9">
        <v>44775.208333333336</v>
      </c>
      <c r="B3007" s="10">
        <v>249.72</v>
      </c>
      <c r="C3007" s="10">
        <v>234.32134</v>
      </c>
      <c r="D3007" s="10">
        <v>0.0657159949665703</v>
      </c>
      <c r="E3007" s="7">
        <f t="shared" si="1"/>
        <v>0.05135686131</v>
      </c>
      <c r="F3007" s="7"/>
    </row>
    <row r="3008">
      <c r="A3008" s="9">
        <v>44775.25</v>
      </c>
      <c r="B3008" s="10">
        <v>242.11</v>
      </c>
      <c r="C3008" s="10">
        <v>235.06819</v>
      </c>
      <c r="D3008" s="10">
        <v>0.0299564564648242</v>
      </c>
      <c r="E3008" s="7">
        <f t="shared" si="1"/>
        <v>0.0511779165</v>
      </c>
      <c r="F3008" s="7"/>
    </row>
    <row r="3009">
      <c r="A3009" s="9">
        <v>44775.291666666664</v>
      </c>
      <c r="B3009" s="10">
        <v>242.74</v>
      </c>
      <c r="C3009" s="10">
        <v>237.98858</v>
      </c>
      <c r="D3009" s="10">
        <v>0.0199649075598501</v>
      </c>
      <c r="E3009" s="7">
        <f t="shared" si="1"/>
        <v>0.05149998805</v>
      </c>
      <c r="F3009" s="7"/>
    </row>
    <row r="3010">
      <c r="A3010" s="9">
        <v>44775.333333333336</v>
      </c>
      <c r="B3010" s="10">
        <v>243.37</v>
      </c>
      <c r="C3010" s="10">
        <v>241.94394</v>
      </c>
      <c r="D3010" s="10">
        <v>0.00589417532011757</v>
      </c>
      <c r="E3010" s="7">
        <f t="shared" si="1"/>
        <v>0.05167220017</v>
      </c>
      <c r="F3010" s="7"/>
    </row>
    <row r="3011">
      <c r="A3011" s="9">
        <v>44775.375</v>
      </c>
      <c r="B3011" s="10">
        <v>242.72</v>
      </c>
      <c r="C3011" s="10">
        <v>246.4667</v>
      </c>
      <c r="D3011" s="10">
        <v>0.0152016479305318</v>
      </c>
      <c r="E3011" s="7">
        <f t="shared" si="1"/>
        <v>0.05209899186</v>
      </c>
      <c r="F3011" s="7"/>
    </row>
    <row r="3012">
      <c r="A3012" s="9">
        <v>44775.416666666664</v>
      </c>
      <c r="B3012" s="10">
        <v>246.41</v>
      </c>
      <c r="C3012" s="10">
        <v>251.07345</v>
      </c>
      <c r="D3012" s="10">
        <v>0.0185740467580304</v>
      </c>
      <c r="E3012" s="7">
        <f t="shared" si="1"/>
        <v>0.05233362249</v>
      </c>
      <c r="F3012" s="7"/>
    </row>
    <row r="3013">
      <c r="A3013" s="9">
        <v>44775.458333333336</v>
      </c>
      <c r="B3013" s="10">
        <v>255.38</v>
      </c>
      <c r="C3013" s="10">
        <v>255.61928</v>
      </c>
      <c r="D3013" s="10">
        <v>9.36079625918701E-4</v>
      </c>
      <c r="E3013" s="7">
        <f t="shared" si="1"/>
        <v>0.05222891319</v>
      </c>
      <c r="F3013" s="7"/>
    </row>
    <row r="3014">
      <c r="A3014" s="9">
        <v>44775.5</v>
      </c>
      <c r="B3014" s="10">
        <v>264.13</v>
      </c>
      <c r="C3014" s="10">
        <v>257.78326</v>
      </c>
      <c r="D3014" s="10">
        <v>0.0246204505288668</v>
      </c>
      <c r="E3014" s="7">
        <f t="shared" si="1"/>
        <v>0.05238618109</v>
      </c>
      <c r="F3014" s="7"/>
    </row>
    <row r="3015">
      <c r="A3015" s="9">
        <v>44775.541666666664</v>
      </c>
      <c r="B3015" s="10">
        <v>269.86</v>
      </c>
      <c r="C3015" s="10">
        <v>259.52669</v>
      </c>
      <c r="D3015" s="10">
        <v>0.0398159819323401</v>
      </c>
      <c r="E3015" s="7">
        <f t="shared" si="1"/>
        <v>0.05276817566</v>
      </c>
      <c r="F3015" s="7"/>
    </row>
    <row r="3016">
      <c r="A3016" s="9">
        <v>44775.583333333336</v>
      </c>
      <c r="B3016" s="10">
        <v>272.96</v>
      </c>
      <c r="C3016" s="10">
        <v>260.46869</v>
      </c>
      <c r="D3016" s="10">
        <v>0.0479570500392964</v>
      </c>
      <c r="E3016" s="7">
        <f t="shared" si="1"/>
        <v>0.05373646989</v>
      </c>
      <c r="F3016" s="7"/>
    </row>
    <row r="3017">
      <c r="A3017" s="9">
        <v>44775.625</v>
      </c>
      <c r="B3017" s="10">
        <v>272.74</v>
      </c>
      <c r="C3017" s="10">
        <v>260.08906</v>
      </c>
      <c r="D3017" s="10">
        <v>0.0486408001935951</v>
      </c>
      <c r="E3017" s="7">
        <f t="shared" si="1"/>
        <v>0.05516554365</v>
      </c>
      <c r="F3017" s="7"/>
    </row>
    <row r="3018">
      <c r="A3018" s="9">
        <v>44775.666666666664</v>
      </c>
      <c r="B3018" s="10">
        <v>278.55</v>
      </c>
      <c r="C3018" s="10">
        <v>258.50829</v>
      </c>
      <c r="D3018" s="10">
        <v>0.0775283067324456</v>
      </c>
      <c r="E3018" s="7">
        <f t="shared" si="1"/>
        <v>0.05668341677</v>
      </c>
      <c r="F3018" s="7"/>
    </row>
    <row r="3019">
      <c r="A3019" s="9">
        <v>44775.708333333336</v>
      </c>
      <c r="B3019" s="10">
        <v>285.05</v>
      </c>
      <c r="C3019" s="10">
        <v>257.42981</v>
      </c>
      <c r="D3019" s="10">
        <v>0.107292119743242</v>
      </c>
      <c r="E3019" s="7">
        <f t="shared" si="1"/>
        <v>0.05825834205</v>
      </c>
      <c r="F3019" s="7"/>
    </row>
    <row r="3020">
      <c r="A3020" s="9">
        <v>44775.75</v>
      </c>
      <c r="B3020" s="10">
        <v>289.1</v>
      </c>
      <c r="C3020" s="10">
        <v>256.74341</v>
      </c>
      <c r="D3020" s="10">
        <v>0.126026954304299</v>
      </c>
      <c r="E3020" s="7">
        <f t="shared" si="1"/>
        <v>0.05961954869</v>
      </c>
      <c r="F3020" s="7"/>
    </row>
    <row r="3021">
      <c r="A3021" s="9">
        <v>44775.791666666664</v>
      </c>
      <c r="B3021" s="10">
        <v>285.08</v>
      </c>
      <c r="C3021" s="10">
        <v>257.47634</v>
      </c>
      <c r="D3021" s="10">
        <v>0.107208530306124</v>
      </c>
      <c r="E3021" s="7">
        <f t="shared" si="1"/>
        <v>0.06003024482</v>
      </c>
      <c r="F3021" s="7"/>
    </row>
    <row r="3022">
      <c r="A3022" s="9">
        <v>44775.833333333336</v>
      </c>
      <c r="B3022" s="10">
        <v>276.45</v>
      </c>
      <c r="C3022" s="10">
        <v>258.33738</v>
      </c>
      <c r="D3022" s="10">
        <v>0.0701122694671595</v>
      </c>
      <c r="E3022" s="7">
        <f t="shared" si="1"/>
        <v>0.06000929096</v>
      </c>
      <c r="F3022" s="7"/>
    </row>
    <row r="3023">
      <c r="A3023" s="9">
        <v>44775.875</v>
      </c>
      <c r="B3023" s="10">
        <v>275.01</v>
      </c>
      <c r="C3023" s="10">
        <v>258.90888</v>
      </c>
      <c r="D3023" s="10">
        <v>0.062188365265803</v>
      </c>
      <c r="E3023" s="7">
        <f t="shared" si="1"/>
        <v>0.0611617463</v>
      </c>
      <c r="F3023" s="7"/>
    </row>
    <row r="3024">
      <c r="A3024" s="9">
        <v>44775.916666666664</v>
      </c>
      <c r="B3024" s="10">
        <v>273.69</v>
      </c>
      <c r="C3024" s="10">
        <v>259.34445</v>
      </c>
      <c r="D3024" s="10">
        <v>0.055314659712209</v>
      </c>
      <c r="E3024" s="7">
        <f t="shared" si="1"/>
        <v>0.06262535644</v>
      </c>
      <c r="F3024" s="7"/>
    </row>
    <row r="3025">
      <c r="A3025" s="9">
        <v>44775.958333333336</v>
      </c>
      <c r="B3025" s="10">
        <v>278.67</v>
      </c>
      <c r="C3025" s="10">
        <v>258.68633</v>
      </c>
      <c r="D3025" s="10">
        <v>0.0772505837475061</v>
      </c>
      <c r="E3025" s="7">
        <f t="shared" si="1"/>
        <v>0.06462958</v>
      </c>
      <c r="F3025" s="7"/>
    </row>
    <row r="3026">
      <c r="A3026" s="9">
        <v>44776.0</v>
      </c>
      <c r="B3026" s="10">
        <v>284.0</v>
      </c>
      <c r="C3026" s="10">
        <v>256.82386</v>
      </c>
      <c r="D3026" s="10">
        <v>0.105816258660702</v>
      </c>
      <c r="E3026" s="7">
        <f t="shared" si="1"/>
        <v>0.06595450682</v>
      </c>
      <c r="F3026" s="7"/>
    </row>
    <row r="3027">
      <c r="A3027" s="9">
        <v>44776.041666666664</v>
      </c>
      <c r="B3027" s="10">
        <v>294.58</v>
      </c>
      <c r="C3027" s="10">
        <v>251.7245</v>
      </c>
      <c r="D3027" s="10">
        <v>0.170247631835597</v>
      </c>
      <c r="E3027" s="7">
        <f t="shared" si="1"/>
        <v>0.06781812505</v>
      </c>
      <c r="F3027" s="7"/>
    </row>
    <row r="3028">
      <c r="A3028" s="9">
        <v>44776.083333333336</v>
      </c>
      <c r="B3028" s="10">
        <v>295.93</v>
      </c>
      <c r="C3028" s="10">
        <v>245.66317</v>
      </c>
      <c r="D3028" s="10">
        <v>0.204616874397574</v>
      </c>
      <c r="E3028" s="7">
        <f t="shared" si="1"/>
        <v>0.07091781267</v>
      </c>
      <c r="F3028" s="7"/>
    </row>
    <row r="3029">
      <c r="A3029" s="9">
        <v>44776.125</v>
      </c>
      <c r="B3029" s="10">
        <v>286.71</v>
      </c>
      <c r="C3029" s="10">
        <v>237.93249</v>
      </c>
      <c r="D3029" s="10">
        <v>0.205005671987041</v>
      </c>
      <c r="E3029" s="7">
        <f t="shared" si="1"/>
        <v>0.0745571672</v>
      </c>
      <c r="F3029" s="7"/>
    </row>
    <row r="3030">
      <c r="A3030" s="9">
        <v>44776.166666666664</v>
      </c>
      <c r="B3030" s="10">
        <v>276.86</v>
      </c>
      <c r="C3030" s="10">
        <v>232.74412</v>
      </c>
      <c r="D3030" s="10">
        <v>0.189546700470886</v>
      </c>
      <c r="E3030" s="7">
        <f t="shared" si="1"/>
        <v>0.07814302158</v>
      </c>
      <c r="F3030" s="7"/>
    </row>
    <row r="3031">
      <c r="A3031" s="9">
        <v>44776.208333333336</v>
      </c>
      <c r="B3031" s="10">
        <v>269.4</v>
      </c>
      <c r="C3031" s="10">
        <v>231.80302</v>
      </c>
      <c r="D3031" s="10">
        <v>0.162193659081749</v>
      </c>
      <c r="E3031" s="7">
        <f t="shared" si="1"/>
        <v>0.08216292425</v>
      </c>
      <c r="F3031" s="7"/>
    </row>
    <row r="3032">
      <c r="A3032" s="9">
        <v>44776.25</v>
      </c>
      <c r="B3032" s="10">
        <v>267.33</v>
      </c>
      <c r="C3032" s="10">
        <v>232.62646</v>
      </c>
      <c r="D3032" s="10">
        <v>0.149181395787908</v>
      </c>
      <c r="E3032" s="7">
        <f t="shared" si="1"/>
        <v>0.08713063006</v>
      </c>
      <c r="F3032" s="7"/>
    </row>
    <row r="3033">
      <c r="A3033" s="9">
        <v>44776.291666666664</v>
      </c>
      <c r="B3033" s="10">
        <v>261.26</v>
      </c>
      <c r="C3033" s="10">
        <v>235.64125</v>
      </c>
      <c r="D3033" s="10">
        <v>0.108719292568682</v>
      </c>
      <c r="E3033" s="7">
        <f t="shared" si="1"/>
        <v>0.09082872943</v>
      </c>
      <c r="F3033" s="7"/>
    </row>
    <row r="3034">
      <c r="A3034" s="9">
        <v>44776.333333333336</v>
      </c>
      <c r="B3034" s="10">
        <v>257.84</v>
      </c>
      <c r="C3034" s="10">
        <v>239.64243</v>
      </c>
      <c r="D3034" s="10">
        <v>0.0759363439938411</v>
      </c>
      <c r="E3034" s="7">
        <f t="shared" si="1"/>
        <v>0.09374715313</v>
      </c>
      <c r="F3034" s="7"/>
    </row>
    <row r="3035">
      <c r="A3035" s="9">
        <v>44776.375</v>
      </c>
      <c r="B3035" s="10">
        <v>257.22</v>
      </c>
      <c r="C3035" s="10">
        <v>244.20001</v>
      </c>
      <c r="D3035" s="10">
        <v>0.0533169101835828</v>
      </c>
      <c r="E3035" s="7">
        <f t="shared" si="1"/>
        <v>0.09533528906</v>
      </c>
      <c r="F3035" s="7"/>
    </row>
    <row r="3036">
      <c r="A3036" s="9">
        <v>44776.416666666664</v>
      </c>
      <c r="B3036" s="10">
        <v>261.75</v>
      </c>
      <c r="C3036" s="10">
        <v>248.69668</v>
      </c>
      <c r="D3036" s="10">
        <v>0.052486908952705</v>
      </c>
      <c r="E3036" s="7">
        <f t="shared" si="1"/>
        <v>0.09674832498</v>
      </c>
      <c r="F3036" s="7"/>
    </row>
    <row r="3037">
      <c r="A3037" s="9">
        <v>44776.458333333336</v>
      </c>
      <c r="B3037" s="10">
        <v>266.19</v>
      </c>
      <c r="C3037" s="10">
        <v>253.09575</v>
      </c>
      <c r="D3037" s="10">
        <v>0.0517363487928975</v>
      </c>
      <c r="E3037" s="7">
        <f t="shared" si="1"/>
        <v>0.09886500286</v>
      </c>
      <c r="F3037" s="7"/>
    </row>
    <row r="3038">
      <c r="A3038" s="9">
        <v>44776.5</v>
      </c>
      <c r="B3038" s="10">
        <v>271.32</v>
      </c>
      <c r="C3038" s="10">
        <v>255.18821</v>
      </c>
      <c r="D3038" s="10">
        <v>0.063215263745923</v>
      </c>
      <c r="E3038" s="7">
        <f t="shared" si="1"/>
        <v>0.1004731201</v>
      </c>
      <c r="F3038" s="7"/>
    </row>
    <row r="3039">
      <c r="A3039" s="9">
        <v>44776.541666666664</v>
      </c>
      <c r="B3039" s="10">
        <v>270.82</v>
      </c>
      <c r="C3039" s="10">
        <v>256.86877</v>
      </c>
      <c r="D3039" s="10">
        <v>0.0543126749117847</v>
      </c>
      <c r="E3039" s="7">
        <f t="shared" si="1"/>
        <v>0.101077149</v>
      </c>
      <c r="F3039" s="7"/>
    </row>
    <row r="3040">
      <c r="A3040" s="9">
        <v>44776.583333333336</v>
      </c>
      <c r="B3040" s="10">
        <v>271.37</v>
      </c>
      <c r="C3040" s="10">
        <v>257.75915</v>
      </c>
      <c r="D3040" s="10">
        <v>0.0528045270167907</v>
      </c>
      <c r="E3040" s="7">
        <f t="shared" si="1"/>
        <v>0.1012791272</v>
      </c>
      <c r="F3040" s="7"/>
    </row>
    <row r="3041">
      <c r="A3041" s="9">
        <v>44776.625</v>
      </c>
      <c r="B3041" s="10">
        <v>273.09</v>
      </c>
      <c r="C3041" s="10">
        <v>257.45627</v>
      </c>
      <c r="D3041" s="10">
        <v>0.0607238270017659</v>
      </c>
      <c r="E3041" s="7">
        <f t="shared" si="1"/>
        <v>0.1017825866</v>
      </c>
      <c r="F3041" s="7"/>
    </row>
    <row r="3042">
      <c r="A3042" s="9">
        <v>44776.666666666664</v>
      </c>
      <c r="B3042" s="10">
        <v>277.11</v>
      </c>
      <c r="C3042" s="10">
        <v>256.08736</v>
      </c>
      <c r="D3042" s="10">
        <v>0.0820916737163443</v>
      </c>
      <c r="E3042" s="7">
        <f t="shared" si="1"/>
        <v>0.1019727269</v>
      </c>
      <c r="F3042" s="7"/>
    </row>
    <row r="3043">
      <c r="A3043" s="9">
        <v>44776.708333333336</v>
      </c>
      <c r="B3043" s="10">
        <v>282.25</v>
      </c>
      <c r="C3043" s="10">
        <v>255.18549</v>
      </c>
      <c r="D3043" s="10">
        <v>0.106058185361558</v>
      </c>
      <c r="E3043" s="7">
        <f t="shared" si="1"/>
        <v>0.101921313</v>
      </c>
      <c r="F3043" s="7"/>
    </row>
    <row r="3044">
      <c r="A3044" s="9">
        <v>44776.75</v>
      </c>
      <c r="B3044" s="10">
        <v>288.62</v>
      </c>
      <c r="C3044" s="10">
        <v>254.64354</v>
      </c>
      <c r="D3044" s="10">
        <v>0.133427535605262</v>
      </c>
      <c r="E3044" s="7">
        <f t="shared" si="1"/>
        <v>0.1022296705</v>
      </c>
      <c r="F3044" s="7"/>
    </row>
    <row r="3045">
      <c r="A3045" s="9">
        <v>44776.791666666664</v>
      </c>
      <c r="B3045" s="10">
        <v>285.8</v>
      </c>
      <c r="C3045" s="10">
        <v>255.43025</v>
      </c>
      <c r="D3045" s="10">
        <v>0.118896450205095</v>
      </c>
      <c r="E3045" s="7">
        <f t="shared" si="1"/>
        <v>0.1027166672</v>
      </c>
      <c r="F3045" s="7"/>
    </row>
    <row r="3046">
      <c r="A3046" s="9">
        <v>44776.833333333336</v>
      </c>
      <c r="B3046" s="10">
        <v>283.99</v>
      </c>
      <c r="C3046" s="10">
        <v>256.32818</v>
      </c>
      <c r="D3046" s="10">
        <v>0.107915641581038</v>
      </c>
      <c r="E3046" s="7">
        <f t="shared" si="1"/>
        <v>0.1042918077</v>
      </c>
      <c r="F3046" s="7"/>
    </row>
    <row r="3047">
      <c r="A3047" s="9">
        <v>44776.875</v>
      </c>
      <c r="B3047" s="10">
        <v>280.51</v>
      </c>
      <c r="C3047" s="10">
        <v>256.94042</v>
      </c>
      <c r="D3047" s="10">
        <v>0.0917316940635497</v>
      </c>
      <c r="E3047" s="7">
        <f t="shared" si="1"/>
        <v>0.1055227797</v>
      </c>
      <c r="F3047" s="7"/>
    </row>
    <row r="3048">
      <c r="A3048" s="9">
        <v>44776.916666666664</v>
      </c>
      <c r="B3048" s="10">
        <v>276.45</v>
      </c>
      <c r="C3048" s="10">
        <v>257.30856</v>
      </c>
      <c r="D3048" s="10">
        <v>0.0743909957756554</v>
      </c>
      <c r="E3048" s="7">
        <f t="shared" si="1"/>
        <v>0.1063176271</v>
      </c>
      <c r="F3048" s="7"/>
    </row>
    <row r="3049">
      <c r="A3049" s="9">
        <v>44776.958333333336</v>
      </c>
      <c r="B3049" s="10">
        <v>277.74</v>
      </c>
      <c r="C3049" s="10">
        <v>256.58185</v>
      </c>
      <c r="D3049" s="10">
        <v>0.0824616004600482</v>
      </c>
      <c r="E3049" s="7">
        <f t="shared" si="1"/>
        <v>0.1065347528</v>
      </c>
      <c r="F3049" s="7"/>
    </row>
    <row r="3050">
      <c r="A3050" s="9">
        <v>44777.0</v>
      </c>
      <c r="B3050" s="10">
        <v>281.23</v>
      </c>
      <c r="C3050" s="10">
        <v>256.70898</v>
      </c>
      <c r="D3050" s="10">
        <v>0.0955206942896973</v>
      </c>
      <c r="E3050" s="7">
        <f t="shared" si="1"/>
        <v>0.1061057709</v>
      </c>
      <c r="F3050" s="7"/>
    </row>
    <row r="3051">
      <c r="A3051" s="9">
        <v>44777.041666666664</v>
      </c>
      <c r="B3051" s="10">
        <v>290.24</v>
      </c>
      <c r="C3051" s="10">
        <v>251.09184</v>
      </c>
      <c r="D3051" s="10">
        <v>0.155911717401887</v>
      </c>
      <c r="E3051" s="7">
        <f t="shared" si="1"/>
        <v>0.1055084411</v>
      </c>
      <c r="F3051" s="7"/>
    </row>
    <row r="3052">
      <c r="A3052" s="9">
        <v>44777.083333333336</v>
      </c>
      <c r="B3052" s="10">
        <v>290.57</v>
      </c>
      <c r="C3052" s="10">
        <v>244.3236</v>
      </c>
      <c r="D3052" s="10">
        <v>0.189283393008288</v>
      </c>
      <c r="E3052" s="7">
        <f t="shared" si="1"/>
        <v>0.1048695461</v>
      </c>
      <c r="F3052" s="7"/>
    </row>
    <row r="3053">
      <c r="A3053" s="9">
        <v>44777.125</v>
      </c>
      <c r="B3053" s="10">
        <v>283.7</v>
      </c>
      <c r="C3053" s="10">
        <v>235.95467</v>
      </c>
      <c r="D3053" s="10">
        <v>0.202349586893109</v>
      </c>
      <c r="E3053" s="7">
        <f t="shared" si="1"/>
        <v>0.1047588759</v>
      </c>
      <c r="F3053" s="7"/>
    </row>
    <row r="3054">
      <c r="A3054" s="9">
        <v>44777.166666666664</v>
      </c>
      <c r="B3054" s="10">
        <v>275.43</v>
      </c>
      <c r="C3054" s="10">
        <v>230.20058</v>
      </c>
      <c r="D3054" s="10">
        <v>0.196478306006005</v>
      </c>
      <c r="E3054" s="7">
        <f t="shared" si="1"/>
        <v>0.1050476928</v>
      </c>
      <c r="F3054" s="7"/>
    </row>
    <row r="3055">
      <c r="A3055" s="9">
        <v>44777.208333333336</v>
      </c>
      <c r="B3055" s="10">
        <v>267.77</v>
      </c>
      <c r="C3055" s="10">
        <v>228.8532</v>
      </c>
      <c r="D3055" s="10">
        <v>0.170051369174649</v>
      </c>
      <c r="E3055" s="7">
        <f t="shared" si="1"/>
        <v>0.1053750974</v>
      </c>
      <c r="F3055" s="7"/>
    </row>
    <row r="3056">
      <c r="A3056" s="9">
        <v>44777.25</v>
      </c>
      <c r="B3056" s="10">
        <v>262.08</v>
      </c>
      <c r="C3056" s="10">
        <v>229.48881</v>
      </c>
      <c r="D3056" s="10">
        <v>0.142016466946688</v>
      </c>
      <c r="E3056" s="7">
        <f t="shared" si="1"/>
        <v>0.1050765587</v>
      </c>
      <c r="F3056" s="7"/>
    </row>
    <row r="3057">
      <c r="A3057" s="9">
        <v>44777.291666666664</v>
      </c>
      <c r="B3057" s="10">
        <v>257.99</v>
      </c>
      <c r="C3057" s="10">
        <v>232.53811</v>
      </c>
      <c r="D3057" s="10">
        <v>0.109452553820102</v>
      </c>
      <c r="E3057" s="7">
        <f t="shared" si="1"/>
        <v>0.1051071112</v>
      </c>
      <c r="F3057" s="7"/>
    </row>
    <row r="3058">
      <c r="A3058" s="9">
        <v>44777.333333333336</v>
      </c>
      <c r="B3058" s="10">
        <v>254.37</v>
      </c>
      <c r="C3058" s="10">
        <v>236.65482</v>
      </c>
      <c r="D3058" s="10">
        <v>0.0748566202877254</v>
      </c>
      <c r="E3058" s="7">
        <f t="shared" si="1"/>
        <v>0.1050621227</v>
      </c>
      <c r="F3058" s="7"/>
    </row>
    <row r="3059">
      <c r="A3059" s="9">
        <v>44777.375</v>
      </c>
      <c r="B3059" s="10">
        <v>256.48</v>
      </c>
      <c r="C3059" s="10">
        <v>241.41233</v>
      </c>
      <c r="D3059" s="10">
        <v>0.0624146662268659</v>
      </c>
      <c r="E3059" s="7">
        <f t="shared" si="1"/>
        <v>0.1054411959</v>
      </c>
      <c r="F3059" s="7"/>
    </row>
    <row r="3060">
      <c r="A3060" s="9">
        <v>44777.416666666664</v>
      </c>
      <c r="B3060" s="10">
        <v>261.91</v>
      </c>
      <c r="C3060" s="10">
        <v>246.09685</v>
      </c>
      <c r="D3060" s="10">
        <v>0.064255800104715</v>
      </c>
      <c r="E3060" s="7">
        <f t="shared" si="1"/>
        <v>0.1059315663</v>
      </c>
      <c r="F3060" s="7"/>
    </row>
    <row r="3061">
      <c r="A3061" s="9">
        <v>44777.458333333336</v>
      </c>
      <c r="B3061" s="10">
        <v>266.47</v>
      </c>
      <c r="C3061" s="10">
        <v>250.63132</v>
      </c>
      <c r="D3061" s="10">
        <v>0.0631951345905214</v>
      </c>
      <c r="E3061" s="7">
        <f t="shared" si="1"/>
        <v>0.1064090158</v>
      </c>
      <c r="F3061" s="7"/>
    </row>
    <row r="3062">
      <c r="A3062" s="9">
        <v>44777.5</v>
      </c>
      <c r="B3062" s="10">
        <v>272.02</v>
      </c>
      <c r="C3062" s="10">
        <v>252.76354</v>
      </c>
      <c r="D3062" s="10">
        <v>0.0761836932652548</v>
      </c>
      <c r="E3062" s="7">
        <f t="shared" si="1"/>
        <v>0.106949367</v>
      </c>
      <c r="F3062" s="7"/>
    </row>
    <row r="3063">
      <c r="A3063" s="9">
        <v>44777.541666666664</v>
      </c>
      <c r="B3063" s="10">
        <v>276.09</v>
      </c>
      <c r="C3063" s="10">
        <v>254.48947</v>
      </c>
      <c r="D3063" s="10">
        <v>0.0848778929831555</v>
      </c>
      <c r="E3063" s="7">
        <f t="shared" si="1"/>
        <v>0.1082229177</v>
      </c>
      <c r="F3063" s="7"/>
    </row>
    <row r="3064">
      <c r="A3064" s="9">
        <v>44777.583333333336</v>
      </c>
      <c r="B3064" s="10">
        <v>278.99</v>
      </c>
      <c r="C3064" s="10">
        <v>255.48969</v>
      </c>
      <c r="D3064" s="10">
        <v>0.0919814415994634</v>
      </c>
      <c r="E3064" s="7">
        <f t="shared" si="1"/>
        <v>0.1098552892</v>
      </c>
      <c r="F3064" s="7"/>
    </row>
    <row r="3065">
      <c r="A3065" s="9">
        <v>44777.625</v>
      </c>
      <c r="B3065" s="10">
        <v>282.83</v>
      </c>
      <c r="C3065" s="10">
        <v>255.46004</v>
      </c>
      <c r="D3065" s="10">
        <v>0.10713988771003</v>
      </c>
      <c r="E3065" s="7">
        <f t="shared" si="1"/>
        <v>0.1117892917</v>
      </c>
      <c r="F3065" s="7"/>
    </row>
    <row r="3066">
      <c r="A3066" s="9">
        <v>44777.666666666664</v>
      </c>
      <c r="B3066" s="10">
        <v>287.96</v>
      </c>
      <c r="C3066" s="10">
        <v>254.44497</v>
      </c>
      <c r="D3066" s="10">
        <v>0.131718186451082</v>
      </c>
      <c r="E3066" s="7">
        <f t="shared" si="1"/>
        <v>0.1138570631</v>
      </c>
      <c r="F3066" s="7"/>
    </row>
    <row r="3067">
      <c r="A3067" s="9">
        <v>44777.708333333336</v>
      </c>
      <c r="B3067" s="10">
        <v>293.7</v>
      </c>
      <c r="C3067" s="10">
        <v>253.94789</v>
      </c>
      <c r="D3067" s="10">
        <v>0.15653648470952</v>
      </c>
      <c r="E3067" s="7">
        <f t="shared" si="1"/>
        <v>0.1159603255</v>
      </c>
      <c r="F3067" s="7"/>
    </row>
    <row r="3068">
      <c r="A3068" s="9">
        <v>44777.75</v>
      </c>
      <c r="B3068" s="10">
        <v>299.51</v>
      </c>
      <c r="C3068" s="10">
        <v>253.74084</v>
      </c>
      <c r="D3068" s="10">
        <v>0.180377585255885</v>
      </c>
      <c r="E3068" s="7">
        <f t="shared" si="1"/>
        <v>0.1179165776</v>
      </c>
      <c r="F3068" s="7"/>
    </row>
    <row r="3069">
      <c r="A3069" s="9">
        <v>44777.791666666664</v>
      </c>
      <c r="B3069" s="10">
        <v>293.15</v>
      </c>
      <c r="C3069" s="10">
        <v>254.6637</v>
      </c>
      <c r="D3069" s="10">
        <v>0.151125975158611</v>
      </c>
      <c r="E3069" s="7">
        <f t="shared" si="1"/>
        <v>0.1192594745</v>
      </c>
      <c r="F3069" s="7"/>
    </row>
    <row r="3070">
      <c r="A3070" s="9">
        <v>44777.833333333336</v>
      </c>
      <c r="B3070" s="10">
        <v>279.62</v>
      </c>
      <c r="C3070" s="10">
        <v>255.66223</v>
      </c>
      <c r="D3070" s="10">
        <v>0.0937086796121586</v>
      </c>
      <c r="E3070" s="7">
        <f t="shared" si="1"/>
        <v>0.1186675177</v>
      </c>
      <c r="F3070" s="7"/>
    </row>
    <row r="3071">
      <c r="A3071" s="9">
        <v>44777.875</v>
      </c>
      <c r="B3071" s="10">
        <v>279.53</v>
      </c>
      <c r="C3071" s="10">
        <v>256.36836</v>
      </c>
      <c r="D3071" s="10">
        <v>0.0903451580374426</v>
      </c>
      <c r="E3071" s="7">
        <f t="shared" si="1"/>
        <v>0.1186097454</v>
      </c>
      <c r="F3071" s="7"/>
    </row>
    <row r="3072">
      <c r="A3072" s="9">
        <v>44777.916666666664</v>
      </c>
      <c r="B3072" s="10">
        <v>281.02</v>
      </c>
      <c r="C3072" s="10">
        <v>256.80549</v>
      </c>
      <c r="D3072" s="10">
        <v>0.0942912474340013</v>
      </c>
      <c r="E3072" s="7">
        <f t="shared" si="1"/>
        <v>0.1194389226</v>
      </c>
      <c r="F3072" s="7"/>
    </row>
    <row r="3073">
      <c r="A3073" s="9">
        <v>44777.958333333336</v>
      </c>
      <c r="B3073" s="10">
        <v>283.44</v>
      </c>
      <c r="C3073" s="10">
        <v>255.95054</v>
      </c>
      <c r="D3073" s="10">
        <v>0.10740145342143</v>
      </c>
      <c r="E3073" s="7">
        <f t="shared" si="1"/>
        <v>0.1204780831</v>
      </c>
      <c r="F3073" s="7"/>
    </row>
    <row r="3074">
      <c r="A3074" s="9">
        <v>44775.0</v>
      </c>
      <c r="B3074" s="10">
        <v>278.29</v>
      </c>
      <c r="C3074" s="10">
        <v>266.28987</v>
      </c>
      <c r="D3074" s="10">
        <v>0.0450641625984496</v>
      </c>
      <c r="E3074" s="7">
        <f t="shared" si="1"/>
        <v>0.1183757276</v>
      </c>
      <c r="F3074" s="7"/>
    </row>
    <row r="3075">
      <c r="A3075" s="9">
        <v>44775.041666666664</v>
      </c>
      <c r="B3075" s="10">
        <v>286.0</v>
      </c>
      <c r="C3075" s="10">
        <v>261.95</v>
      </c>
      <c r="D3075" s="10">
        <v>0.0918114143920596</v>
      </c>
      <c r="E3075" s="7">
        <f t="shared" si="1"/>
        <v>0.1157048817</v>
      </c>
      <c r="F3075" s="7"/>
    </row>
    <row r="3076">
      <c r="A3076" s="9">
        <v>44775.083333333336</v>
      </c>
      <c r="B3076" s="10">
        <v>280.5</v>
      </c>
      <c r="C3076" s="10">
        <v>256.40373</v>
      </c>
      <c r="D3076" s="10">
        <v>0.0939778450180892</v>
      </c>
      <c r="E3076" s="7">
        <f t="shared" si="1"/>
        <v>0.1117338172</v>
      </c>
      <c r="F3076" s="7"/>
    </row>
    <row r="3077">
      <c r="A3077" s="9">
        <v>44775.125</v>
      </c>
      <c r="B3077" s="10">
        <v>268.72</v>
      </c>
      <c r="C3077" s="10">
        <v>248.48219</v>
      </c>
      <c r="D3077" s="10">
        <v>0.0814457164917937</v>
      </c>
      <c r="E3077" s="7">
        <f t="shared" si="1"/>
        <v>0.1066961559</v>
      </c>
      <c r="F3077" s="7"/>
    </row>
    <row r="3078">
      <c r="A3078" s="9">
        <v>44775.166666666664</v>
      </c>
      <c r="B3078" s="10">
        <v>259.62</v>
      </c>
      <c r="C3078" s="10">
        <v>242.65532</v>
      </c>
      <c r="D3078" s="10">
        <v>0.0699126645976688</v>
      </c>
      <c r="E3078" s="7">
        <f t="shared" si="1"/>
        <v>0.1014225875</v>
      </c>
      <c r="F3078" s="7"/>
    </row>
    <row r="3079">
      <c r="A3079" s="9">
        <v>44775.208333333336</v>
      </c>
      <c r="B3079" s="10">
        <v>249.72</v>
      </c>
      <c r="C3079" s="10">
        <v>240.41773</v>
      </c>
      <c r="D3079" s="10">
        <v>0.0386921130983143</v>
      </c>
      <c r="E3079" s="7">
        <f t="shared" si="1"/>
        <v>0.09594928516</v>
      </c>
      <c r="F3079" s="7"/>
    </row>
    <row r="3080">
      <c r="A3080" s="9">
        <v>44775.25</v>
      </c>
      <c r="B3080" s="10">
        <v>242.11</v>
      </c>
      <c r="C3080" s="10">
        <v>239.52257</v>
      </c>
      <c r="D3080" s="10">
        <v>0.0108024475522286</v>
      </c>
      <c r="E3080" s="7">
        <f t="shared" si="1"/>
        <v>0.09048203435</v>
      </c>
      <c r="F3080" s="7"/>
    </row>
    <row r="3081">
      <c r="A3081" s="9">
        <v>44775.291666666664</v>
      </c>
      <c r="B3081" s="10">
        <v>242.74</v>
      </c>
      <c r="C3081" s="10">
        <v>240.74202</v>
      </c>
      <c r="D3081" s="10">
        <v>0.00829925743748437</v>
      </c>
      <c r="E3081" s="7">
        <f t="shared" si="1"/>
        <v>0.08626731367</v>
      </c>
      <c r="F3081" s="7"/>
    </row>
    <row r="3082">
      <c r="A3082" s="9">
        <v>44775.333333333336</v>
      </c>
      <c r="B3082" s="10">
        <v>243.37</v>
      </c>
      <c r="C3082" s="10">
        <v>243.62601</v>
      </c>
      <c r="D3082" s="10">
        <v>0.00105083196987055</v>
      </c>
      <c r="E3082" s="7">
        <f t="shared" si="1"/>
        <v>0.08319207249</v>
      </c>
      <c r="F3082" s="7"/>
    </row>
    <row r="3083">
      <c r="A3083" s="9">
        <v>44775.375</v>
      </c>
      <c r="B3083" s="10">
        <v>242.72</v>
      </c>
      <c r="C3083" s="10">
        <v>247.80573</v>
      </c>
      <c r="D3083" s="10">
        <v>0.0205230524734033</v>
      </c>
      <c r="E3083" s="7">
        <f t="shared" si="1"/>
        <v>0.08144658858</v>
      </c>
      <c r="F3083" s="7"/>
    </row>
    <row r="3084">
      <c r="A3084" s="9">
        <v>44775.416666666664</v>
      </c>
      <c r="B3084" s="10">
        <v>246.41</v>
      </c>
      <c r="C3084" s="10">
        <v>253.00309</v>
      </c>
      <c r="D3084" s="10">
        <v>0.0260593259947931</v>
      </c>
      <c r="E3084" s="7">
        <f t="shared" si="1"/>
        <v>0.07985506883</v>
      </c>
      <c r="F3084" s="7"/>
    </row>
    <row r="3085">
      <c r="A3085" s="9">
        <v>44775.458333333336</v>
      </c>
      <c r="B3085" s="10">
        <v>255.38</v>
      </c>
      <c r="C3085" s="10">
        <v>258.68943</v>
      </c>
      <c r="D3085" s="10">
        <v>0.0127930623218738</v>
      </c>
      <c r="E3085" s="7">
        <f t="shared" si="1"/>
        <v>0.07775498248</v>
      </c>
      <c r="F3085" s="7"/>
    </row>
    <row r="3086">
      <c r="A3086" s="9">
        <v>44775.5</v>
      </c>
      <c r="B3086" s="10">
        <v>264.13</v>
      </c>
      <c r="C3086" s="10">
        <v>261.97477</v>
      </c>
      <c r="D3086" s="10">
        <v>0.00822686093015757</v>
      </c>
      <c r="E3086" s="7">
        <f t="shared" si="1"/>
        <v>0.0749234478</v>
      </c>
      <c r="F3086" s="7"/>
    </row>
    <row r="3087">
      <c r="A3087" s="9">
        <v>44775.541666666664</v>
      </c>
      <c r="B3087" s="10">
        <v>269.86</v>
      </c>
      <c r="C3087" s="10">
        <v>264.51627</v>
      </c>
      <c r="D3087" s="10">
        <v>0.0202018953314289</v>
      </c>
      <c r="E3087" s="7">
        <f t="shared" si="1"/>
        <v>0.07222861457</v>
      </c>
      <c r="F3087" s="7"/>
    </row>
    <row r="3088">
      <c r="A3088" s="9">
        <v>44775.583333333336</v>
      </c>
      <c r="B3088" s="10">
        <v>272.96</v>
      </c>
      <c r="C3088" s="10">
        <v>265.94337</v>
      </c>
      <c r="D3088" s="10">
        <v>0.0263839252695036</v>
      </c>
      <c r="E3088" s="7">
        <f t="shared" si="1"/>
        <v>0.06949538472</v>
      </c>
      <c r="F3088" s="7"/>
    </row>
    <row r="3089">
      <c r="A3089" s="9">
        <v>44775.625</v>
      </c>
      <c r="B3089" s="10">
        <v>272.74</v>
      </c>
      <c r="C3089" s="10">
        <v>265.76061</v>
      </c>
      <c r="D3089" s="10">
        <v>0.0262619430321145</v>
      </c>
      <c r="E3089" s="7">
        <f t="shared" si="1"/>
        <v>0.06612547036</v>
      </c>
      <c r="F3089" s="7"/>
    </row>
    <row r="3090">
      <c r="A3090" s="9">
        <v>44775.666666666664</v>
      </c>
      <c r="B3090" s="10">
        <v>278.55</v>
      </c>
      <c r="C3090" s="10">
        <v>264.02117</v>
      </c>
      <c r="D3090" s="10">
        <v>0.0550290342247935</v>
      </c>
      <c r="E3090" s="7">
        <f t="shared" si="1"/>
        <v>0.06293008902</v>
      </c>
      <c r="F3090" s="7"/>
    </row>
    <row r="3091">
      <c r="A3091" s="9">
        <v>44775.708333333336</v>
      </c>
      <c r="B3091" s="10">
        <v>285.05</v>
      </c>
      <c r="C3091" s="10">
        <v>262.69922</v>
      </c>
      <c r="D3091" s="10">
        <v>0.0850812575690174</v>
      </c>
      <c r="E3091" s="7">
        <f t="shared" si="1"/>
        <v>0.05995278788</v>
      </c>
      <c r="F3091" s="7"/>
    </row>
    <row r="3092">
      <c r="A3092" s="9">
        <v>44775.75</v>
      </c>
      <c r="B3092" s="10">
        <v>289.1</v>
      </c>
      <c r="C3092" s="10">
        <v>261.80333</v>
      </c>
      <c r="D3092" s="10">
        <v>0.104264029032785</v>
      </c>
      <c r="E3092" s="7">
        <f t="shared" si="1"/>
        <v>0.05678138971</v>
      </c>
      <c r="F3092" s="7"/>
    </row>
    <row r="3093">
      <c r="A3093" s="9">
        <v>44775.791666666664</v>
      </c>
      <c r="B3093" s="10">
        <v>285.08</v>
      </c>
      <c r="C3093" s="10">
        <v>262.33657</v>
      </c>
      <c r="D3093" s="10">
        <v>0.0866956139588163</v>
      </c>
      <c r="E3093" s="7">
        <f t="shared" si="1"/>
        <v>0.05409679132</v>
      </c>
      <c r="F3093" s="7"/>
    </row>
    <row r="3094">
      <c r="A3094" s="9">
        <v>44775.833333333336</v>
      </c>
      <c r="B3094" s="10">
        <v>276.45</v>
      </c>
      <c r="C3094" s="10">
        <v>262.6986</v>
      </c>
      <c r="D3094" s="10">
        <v>0.0523466817105229</v>
      </c>
      <c r="E3094" s="7">
        <f t="shared" si="1"/>
        <v>0.05237337475</v>
      </c>
      <c r="F3094" s="7"/>
    </row>
    <row r="3095">
      <c r="A3095" s="9">
        <v>44775.875</v>
      </c>
      <c r="B3095" s="10">
        <v>275.01</v>
      </c>
      <c r="C3095" s="10">
        <v>262.7393</v>
      </c>
      <c r="D3095" s="10">
        <v>0.0467029485120801</v>
      </c>
      <c r="E3095" s="7">
        <f t="shared" si="1"/>
        <v>0.05055494935</v>
      </c>
      <c r="F3095" s="7"/>
    </row>
    <row r="3096">
      <c r="A3096" s="9">
        <v>44775.916666666664</v>
      </c>
      <c r="B3096" s="10">
        <v>273.69</v>
      </c>
      <c r="C3096" s="10">
        <v>263.15142</v>
      </c>
      <c r="D3096" s="10">
        <v>0.0400475893308879</v>
      </c>
      <c r="E3096" s="7">
        <f t="shared" si="1"/>
        <v>0.04829479693</v>
      </c>
      <c r="F3096" s="7"/>
    </row>
    <row r="3097">
      <c r="A3097" s="9">
        <v>44775.958333333336</v>
      </c>
      <c r="B3097" s="10">
        <v>278.67</v>
      </c>
      <c r="C3097" s="10">
        <v>262.87114</v>
      </c>
      <c r="D3097" s="10">
        <v>0.0601011583089721</v>
      </c>
      <c r="E3097" s="7">
        <f t="shared" si="1"/>
        <v>0.0463239513</v>
      </c>
      <c r="F3097" s="7"/>
    </row>
    <row r="3098">
      <c r="A3098" s="9">
        <v>44776.0</v>
      </c>
      <c r="B3098" s="10">
        <v>284.0</v>
      </c>
      <c r="C3098" s="10">
        <v>260.43942</v>
      </c>
      <c r="D3098" s="10">
        <v>0.0904647230438465</v>
      </c>
      <c r="E3098" s="7">
        <f t="shared" si="1"/>
        <v>0.04821564132</v>
      </c>
      <c r="F3098" s="7"/>
    </row>
    <row r="3099">
      <c r="A3099" s="9">
        <v>44776.041666666664</v>
      </c>
      <c r="B3099" s="10">
        <v>294.58</v>
      </c>
      <c r="C3099" s="10">
        <v>255.83611</v>
      </c>
      <c r="D3099" s="10">
        <v>0.151440271664543</v>
      </c>
      <c r="E3099" s="7">
        <f t="shared" si="1"/>
        <v>0.05070017704</v>
      </c>
      <c r="F3099" s="7"/>
    </row>
    <row r="3100">
      <c r="A3100" s="9">
        <v>44776.083333333336</v>
      </c>
      <c r="B3100" s="10">
        <v>295.93</v>
      </c>
      <c r="C3100" s="10">
        <v>250.26767</v>
      </c>
      <c r="D3100" s="10">
        <v>0.182453970183204</v>
      </c>
      <c r="E3100" s="7">
        <f t="shared" si="1"/>
        <v>0.05438668225</v>
      </c>
      <c r="F3100" s="7"/>
    </row>
    <row r="3101">
      <c r="A3101" s="9">
        <v>44776.125</v>
      </c>
      <c r="B3101" s="10">
        <v>286.71</v>
      </c>
      <c r="C3101" s="10">
        <v>242.7361</v>
      </c>
      <c r="D3101" s="10">
        <v>0.181159291922379</v>
      </c>
      <c r="E3101" s="7">
        <f t="shared" si="1"/>
        <v>0.05854141456</v>
      </c>
      <c r="F3101" s="7"/>
    </row>
    <row r="3102">
      <c r="A3102" s="9">
        <v>44776.166666666664</v>
      </c>
      <c r="B3102" s="10">
        <v>276.86</v>
      </c>
      <c r="C3102" s="10">
        <v>237.55373</v>
      </c>
      <c r="D3102" s="10">
        <v>0.165462651333658</v>
      </c>
      <c r="E3102" s="7">
        <f t="shared" si="1"/>
        <v>0.06252266401</v>
      </c>
      <c r="F3102" s="7"/>
    </row>
    <row r="3103">
      <c r="A3103" s="9">
        <v>44776.208333333336</v>
      </c>
      <c r="B3103" s="10">
        <v>269.4</v>
      </c>
      <c r="C3103" s="10">
        <v>236.3272</v>
      </c>
      <c r="D3103" s="10">
        <v>0.139944957668858</v>
      </c>
      <c r="E3103" s="7">
        <f t="shared" si="1"/>
        <v>0.06674153253</v>
      </c>
      <c r="F3103" s="7"/>
    </row>
    <row r="3104">
      <c r="A3104" s="9">
        <v>44776.25</v>
      </c>
      <c r="B3104" s="10">
        <v>267.33</v>
      </c>
      <c r="C3104" s="10">
        <v>236.62045</v>
      </c>
      <c r="D3104" s="10">
        <v>0.129784006411956</v>
      </c>
      <c r="E3104" s="7">
        <f t="shared" si="1"/>
        <v>0.07169909748</v>
      </c>
      <c r="F3104" s="7"/>
    </row>
    <row r="3105">
      <c r="A3105" s="9">
        <v>44776.291666666664</v>
      </c>
      <c r="B3105" s="10">
        <v>261.26</v>
      </c>
      <c r="C3105" s="10">
        <v>239.00528</v>
      </c>
      <c r="D3105" s="10">
        <v>0.0931139261860658</v>
      </c>
      <c r="E3105" s="7">
        <f t="shared" si="1"/>
        <v>0.07523304202</v>
      </c>
      <c r="F3105" s="7"/>
    </row>
    <row r="3106">
      <c r="A3106" s="9">
        <v>44776.333333333336</v>
      </c>
      <c r="B3106" s="10">
        <v>257.84</v>
      </c>
      <c r="C3106" s="10">
        <v>242.58382</v>
      </c>
      <c r="D3106" s="10">
        <v>0.0628903444590821</v>
      </c>
      <c r="E3106" s="7">
        <f t="shared" si="1"/>
        <v>0.07780968837</v>
      </c>
      <c r="F3106" s="7"/>
    </row>
    <row r="3107">
      <c r="A3107" s="9">
        <v>44776.375</v>
      </c>
      <c r="B3107" s="10">
        <v>257.22</v>
      </c>
      <c r="C3107" s="10">
        <v>246.94674</v>
      </c>
      <c r="D3107" s="10">
        <v>0.0416011160949118</v>
      </c>
      <c r="E3107" s="7">
        <f t="shared" si="1"/>
        <v>0.07868794102</v>
      </c>
      <c r="F3107" s="7"/>
    </row>
    <row r="3108">
      <c r="A3108" s="9">
        <v>44776.416666666664</v>
      </c>
      <c r="B3108" s="10">
        <v>261.75</v>
      </c>
      <c r="C3108" s="10">
        <v>251.63013</v>
      </c>
      <c r="D3108" s="10">
        <v>0.0402172426648589</v>
      </c>
      <c r="E3108" s="7">
        <f t="shared" si="1"/>
        <v>0.07927785422</v>
      </c>
      <c r="F3108" s="7"/>
    </row>
    <row r="3109">
      <c r="A3109" s="9">
        <v>44776.458333333336</v>
      </c>
      <c r="B3109" s="10">
        <v>266.19</v>
      </c>
      <c r="C3109" s="10">
        <v>256.40987</v>
      </c>
      <c r="D3109" s="10">
        <v>0.0381425644808446</v>
      </c>
      <c r="E3109" s="7">
        <f t="shared" si="1"/>
        <v>0.08033408347</v>
      </c>
      <c r="F3109" s="7"/>
    </row>
    <row r="3110">
      <c r="A3110" s="9">
        <v>44776.5</v>
      </c>
      <c r="B3110" s="10">
        <v>271.32</v>
      </c>
      <c r="C3110" s="10">
        <v>258.84826</v>
      </c>
      <c r="D3110" s="10">
        <v>0.0481816644237825</v>
      </c>
      <c r="E3110" s="7">
        <f t="shared" si="1"/>
        <v>0.08199886695</v>
      </c>
      <c r="F3110" s="7"/>
    </row>
    <row r="3111">
      <c r="A3111" s="9">
        <v>44776.541666666664</v>
      </c>
      <c r="B3111" s="10">
        <v>270.82</v>
      </c>
      <c r="C3111" s="10">
        <v>260.72966</v>
      </c>
      <c r="D3111" s="10">
        <v>0.0387003918157986</v>
      </c>
      <c r="E3111" s="7">
        <f t="shared" si="1"/>
        <v>0.08276963764</v>
      </c>
      <c r="F3111" s="7"/>
    </row>
    <row r="3112">
      <c r="A3112" s="9">
        <v>44776.583333333336</v>
      </c>
      <c r="B3112" s="10">
        <v>271.37</v>
      </c>
      <c r="C3112" s="10">
        <v>261.67591</v>
      </c>
      <c r="D3112" s="10">
        <v>0.0370461690569835</v>
      </c>
      <c r="E3112" s="7">
        <f t="shared" si="1"/>
        <v>0.0832138978</v>
      </c>
      <c r="F3112" s="7"/>
    </row>
    <row r="3113">
      <c r="A3113" s="9">
        <v>44776.625</v>
      </c>
      <c r="B3113" s="10">
        <v>273.09</v>
      </c>
      <c r="C3113" s="10">
        <v>261.25396</v>
      </c>
      <c r="D3113" s="10">
        <v>0.0453047295436209</v>
      </c>
      <c r="E3113" s="7">
        <f t="shared" si="1"/>
        <v>0.08400734723</v>
      </c>
      <c r="F3113" s="7"/>
    </row>
    <row r="3114">
      <c r="A3114" s="9">
        <v>44776.666666666664</v>
      </c>
      <c r="B3114" s="10">
        <v>277.11</v>
      </c>
      <c r="C3114" s="10">
        <v>259.57652</v>
      </c>
      <c r="D3114" s="10">
        <v>0.0675464791653728</v>
      </c>
      <c r="E3114" s="7">
        <f t="shared" si="1"/>
        <v>0.08452890744</v>
      </c>
      <c r="F3114" s="7"/>
    </row>
    <row r="3115">
      <c r="A3115" s="9">
        <v>44776.708333333336</v>
      </c>
      <c r="B3115" s="10">
        <v>282.25</v>
      </c>
      <c r="C3115" s="10">
        <v>258.34883</v>
      </c>
      <c r="D3115" s="10">
        <v>0.0925151083517582</v>
      </c>
      <c r="E3115" s="7">
        <f t="shared" si="1"/>
        <v>0.08483865122</v>
      </c>
      <c r="F3115" s="7"/>
    </row>
    <row r="3116">
      <c r="A3116" s="9">
        <v>44776.75</v>
      </c>
      <c r="B3116" s="10">
        <v>288.62</v>
      </c>
      <c r="C3116" s="10">
        <v>257.54077</v>
      </c>
      <c r="D3116" s="10">
        <v>0.120676932044584</v>
      </c>
      <c r="E3116" s="7">
        <f t="shared" si="1"/>
        <v>0.08552252218</v>
      </c>
      <c r="F3116" s="7"/>
    </row>
    <row r="3117">
      <c r="A3117" s="9">
        <v>44776.791666666664</v>
      </c>
      <c r="B3117" s="10">
        <v>285.8</v>
      </c>
      <c r="C3117" s="10">
        <v>258.18299</v>
      </c>
      <c r="D3117" s="10">
        <v>0.10696680675981</v>
      </c>
      <c r="E3117" s="7">
        <f t="shared" si="1"/>
        <v>0.08636715521</v>
      </c>
      <c r="F3117" s="7"/>
    </row>
    <row r="3118">
      <c r="A3118" s="9">
        <v>44776.833333333336</v>
      </c>
      <c r="B3118" s="10">
        <v>283.99</v>
      </c>
      <c r="C3118" s="10">
        <v>258.83877</v>
      </c>
      <c r="D3118" s="10">
        <v>0.0971694850813886</v>
      </c>
      <c r="E3118" s="7">
        <f t="shared" si="1"/>
        <v>0.08823477202</v>
      </c>
      <c r="F3118" s="7"/>
    </row>
    <row r="3119">
      <c r="A3119" s="9">
        <v>44776.875</v>
      </c>
      <c r="B3119" s="10">
        <v>280.51</v>
      </c>
      <c r="C3119" s="10">
        <v>259.20254</v>
      </c>
      <c r="D3119" s="10">
        <v>0.0822039012426344</v>
      </c>
      <c r="E3119" s="7">
        <f t="shared" si="1"/>
        <v>0.08971397838</v>
      </c>
      <c r="F3119" s="7"/>
    </row>
    <row r="3120">
      <c r="A3120" s="9">
        <v>44776.916666666664</v>
      </c>
      <c r="B3120" s="10">
        <v>276.45</v>
      </c>
      <c r="C3120" s="10">
        <v>259.56527</v>
      </c>
      <c r="D3120" s="10">
        <v>0.0650500353918688</v>
      </c>
      <c r="E3120" s="7">
        <f t="shared" si="1"/>
        <v>0.09075574697</v>
      </c>
      <c r="F3120" s="7"/>
    </row>
    <row r="3121">
      <c r="A3121" s="9">
        <v>44776.958333333336</v>
      </c>
      <c r="B3121" s="10">
        <v>277.74</v>
      </c>
      <c r="C3121" s="10">
        <v>259.0844</v>
      </c>
      <c r="D3121" s="10">
        <v>0.0720058791652449</v>
      </c>
      <c r="E3121" s="7">
        <f t="shared" si="1"/>
        <v>0.09125177701</v>
      </c>
      <c r="F3121" s="7"/>
    </row>
    <row r="3122">
      <c r="A3122" s="9">
        <v>44777.0</v>
      </c>
      <c r="B3122" s="10">
        <v>281.23</v>
      </c>
      <c r="C3122" s="10">
        <v>258.21069</v>
      </c>
      <c r="D3122" s="10">
        <v>0.0891493299522185</v>
      </c>
      <c r="E3122" s="7">
        <f t="shared" si="1"/>
        <v>0.09119696896</v>
      </c>
      <c r="F3122" s="7"/>
    </row>
    <row r="3123">
      <c r="A3123" s="9">
        <v>44777.041666666664</v>
      </c>
      <c r="B3123" s="10">
        <v>290.24</v>
      </c>
      <c r="C3123" s="10">
        <v>253.06071</v>
      </c>
      <c r="D3123" s="10">
        <v>0.146918460791483</v>
      </c>
      <c r="E3123" s="7">
        <f t="shared" si="1"/>
        <v>0.09100856017</v>
      </c>
      <c r="F3123" s="7"/>
    </row>
    <row r="3124">
      <c r="A3124" s="9">
        <v>44777.083333333336</v>
      </c>
      <c r="B3124" s="10">
        <v>290.57</v>
      </c>
      <c r="C3124" s="10">
        <v>246.88858</v>
      </c>
      <c r="D3124" s="10">
        <v>0.176927665103019</v>
      </c>
      <c r="E3124" s="7">
        <f t="shared" si="1"/>
        <v>0.09077829746</v>
      </c>
      <c r="F3124" s="7"/>
    </row>
    <row r="3125">
      <c r="A3125" s="9">
        <v>44777.125</v>
      </c>
      <c r="B3125" s="10">
        <v>283.7</v>
      </c>
      <c r="C3125" s="10">
        <v>238.95902</v>
      </c>
      <c r="D3125" s="10">
        <v>0.187232856914126</v>
      </c>
      <c r="E3125" s="7">
        <f t="shared" si="1"/>
        <v>0.09103136267</v>
      </c>
      <c r="F3125" s="7"/>
    </row>
    <row r="3126">
      <c r="A3126" s="9">
        <v>44777.166666666664</v>
      </c>
      <c r="B3126" s="10">
        <v>275.43</v>
      </c>
      <c r="C3126" s="10">
        <v>233.53542</v>
      </c>
      <c r="D3126" s="10">
        <v>0.179392830432317</v>
      </c>
      <c r="E3126" s="7">
        <f t="shared" si="1"/>
        <v>0.0916117868</v>
      </c>
      <c r="F3126" s="7"/>
    </row>
    <row r="3127">
      <c r="A3127" s="9">
        <v>44777.208333333336</v>
      </c>
      <c r="B3127" s="10">
        <v>267.77</v>
      </c>
      <c r="C3127" s="10">
        <v>232.32128</v>
      </c>
      <c r="D3127" s="10">
        <v>0.152584903113481</v>
      </c>
      <c r="E3127" s="7">
        <f t="shared" si="1"/>
        <v>0.09213845119</v>
      </c>
      <c r="F3127" s="7"/>
    </row>
    <row r="3128">
      <c r="A3128" s="9">
        <v>44777.25</v>
      </c>
      <c r="B3128" s="10">
        <v>262.08</v>
      </c>
      <c r="C3128" s="10">
        <v>232.85098</v>
      </c>
      <c r="D3128" s="10">
        <v>0.125526720995548</v>
      </c>
      <c r="E3128" s="7">
        <f t="shared" si="1"/>
        <v>0.0919610643</v>
      </c>
      <c r="F3128" s="7"/>
    </row>
    <row r="3129">
      <c r="A3129" s="9">
        <v>44777.291666666664</v>
      </c>
      <c r="B3129" s="10">
        <v>257.99</v>
      </c>
      <c r="C3129" s="10">
        <v>235.63421</v>
      </c>
      <c r="D3129" s="10">
        <v>0.0948749759213656</v>
      </c>
      <c r="E3129" s="7">
        <f t="shared" si="1"/>
        <v>0.09203444137</v>
      </c>
      <c r="F3129" s="7"/>
    </row>
    <row r="3130">
      <c r="A3130" s="9">
        <v>44777.333333333336</v>
      </c>
      <c r="B3130" s="10">
        <v>254.37</v>
      </c>
      <c r="C3130" s="10">
        <v>239.54714</v>
      </c>
      <c r="D3130" s="10">
        <v>0.0618786765728031</v>
      </c>
      <c r="E3130" s="7">
        <f t="shared" si="1"/>
        <v>0.09199228854</v>
      </c>
      <c r="F3130" s="7"/>
    </row>
    <row r="3131">
      <c r="A3131" s="9">
        <v>44777.375</v>
      </c>
      <c r="B3131" s="10">
        <v>256.48</v>
      </c>
      <c r="C3131" s="10">
        <v>244.1757</v>
      </c>
      <c r="D3131" s="10">
        <v>0.0503911732412357</v>
      </c>
      <c r="E3131" s="7">
        <f t="shared" si="1"/>
        <v>0.09235854093</v>
      </c>
      <c r="F3131" s="7"/>
    </row>
    <row r="3132">
      <c r="A3132" s="9">
        <v>44777.416666666664</v>
      </c>
      <c r="B3132" s="10">
        <v>261.91</v>
      </c>
      <c r="C3132" s="10">
        <v>248.90203</v>
      </c>
      <c r="D3132" s="10">
        <v>0.052261405823006</v>
      </c>
      <c r="E3132" s="7">
        <f t="shared" si="1"/>
        <v>0.09286038106</v>
      </c>
      <c r="F3132" s="7"/>
    </row>
    <row r="3133">
      <c r="A3133" s="9">
        <v>44777.458333333336</v>
      </c>
      <c r="B3133" s="10">
        <v>266.47</v>
      </c>
      <c r="C3133" s="10">
        <v>253.61647</v>
      </c>
      <c r="D3133" s="10">
        <v>0.0506809750959787</v>
      </c>
      <c r="E3133" s="7">
        <f t="shared" si="1"/>
        <v>0.09338281483</v>
      </c>
      <c r="F3133" s="7"/>
    </row>
    <row r="3134">
      <c r="A3134" s="9">
        <v>44777.5</v>
      </c>
      <c r="B3134" s="10">
        <v>272.02</v>
      </c>
      <c r="C3134" s="10">
        <v>255.9688</v>
      </c>
      <c r="D3134" s="10">
        <v>0.0627076424939289</v>
      </c>
      <c r="E3134" s="7">
        <f t="shared" si="1"/>
        <v>0.09398806392</v>
      </c>
      <c r="F3134" s="7"/>
    </row>
    <row r="3135">
      <c r="A3135" s="9">
        <v>44777.541666666664</v>
      </c>
      <c r="B3135" s="10">
        <v>276.09</v>
      </c>
      <c r="C3135" s="10">
        <v>257.80679</v>
      </c>
      <c r="D3135" s="10">
        <v>0.0709182640224487</v>
      </c>
      <c r="E3135" s="7">
        <f t="shared" si="1"/>
        <v>0.09533047526</v>
      </c>
      <c r="F3135" s="7"/>
    </row>
    <row r="3136">
      <c r="A3136" s="9">
        <v>44777.583333333336</v>
      </c>
      <c r="B3136" s="10">
        <v>278.99</v>
      </c>
      <c r="C3136" s="10">
        <v>258.80921</v>
      </c>
      <c r="D3136" s="10">
        <v>0.077975548088107</v>
      </c>
      <c r="E3136" s="7">
        <f t="shared" si="1"/>
        <v>0.09703586605</v>
      </c>
      <c r="F3136" s="7"/>
    </row>
    <row r="3137">
      <c r="A3137" s="9">
        <v>44777.625</v>
      </c>
      <c r="B3137" s="10">
        <v>282.83</v>
      </c>
      <c r="C3137" s="10">
        <v>258.55687</v>
      </c>
      <c r="D3137" s="10">
        <v>0.0938792691913387</v>
      </c>
      <c r="E3137" s="7">
        <f t="shared" si="1"/>
        <v>0.09905980521</v>
      </c>
      <c r="F3137" s="7"/>
    </row>
    <row r="3138">
      <c r="A3138" s="9">
        <v>44777.666666666664</v>
      </c>
      <c r="B3138" s="10">
        <v>287.96</v>
      </c>
      <c r="C3138" s="10">
        <v>257.16152</v>
      </c>
      <c r="D3138" s="10">
        <v>0.1197631745216</v>
      </c>
      <c r="E3138" s="7">
        <f t="shared" si="1"/>
        <v>0.1012355008</v>
      </c>
      <c r="F3138" s="7"/>
    </row>
    <row r="3139">
      <c r="A3139" s="9">
        <v>44777.708333333336</v>
      </c>
      <c r="B3139" s="10">
        <v>293.7</v>
      </c>
      <c r="C3139" s="10">
        <v>256.21519</v>
      </c>
      <c r="D3139" s="10">
        <v>0.146302059608565</v>
      </c>
      <c r="E3139" s="7">
        <f t="shared" si="1"/>
        <v>0.1034766238</v>
      </c>
      <c r="F3139" s="7"/>
    </row>
    <row r="3140">
      <c r="A3140" s="9">
        <v>44777.75</v>
      </c>
      <c r="B3140" s="10">
        <v>299.51</v>
      </c>
      <c r="C3140" s="10">
        <v>255.64061</v>
      </c>
      <c r="D3140" s="10">
        <v>0.171605716321831</v>
      </c>
      <c r="E3140" s="7">
        <f t="shared" si="1"/>
        <v>0.1055986565</v>
      </c>
      <c r="F3140" s="7"/>
    </row>
    <row r="3141">
      <c r="A3141" s="9">
        <v>44777.791666666664</v>
      </c>
      <c r="B3141" s="10">
        <v>293.15</v>
      </c>
      <c r="C3141" s="10">
        <v>256.40655</v>
      </c>
      <c r="D3141" s="10">
        <v>0.143301526423564</v>
      </c>
      <c r="E3141" s="7">
        <f t="shared" si="1"/>
        <v>0.1071126031</v>
      </c>
      <c r="F3141" s="7"/>
    </row>
    <row r="3142">
      <c r="A3142" s="9">
        <v>44777.833333333336</v>
      </c>
      <c r="B3142" s="10">
        <v>279.62</v>
      </c>
      <c r="C3142" s="10">
        <v>257.26424</v>
      </c>
      <c r="D3142" s="10">
        <v>0.0868980469263821</v>
      </c>
      <c r="E3142" s="7">
        <f t="shared" si="1"/>
        <v>0.1066846266</v>
      </c>
      <c r="F3142" s="7"/>
    </row>
    <row r="3143">
      <c r="A3143" s="9">
        <v>44777.875</v>
      </c>
      <c r="B3143" s="10">
        <v>279.53</v>
      </c>
      <c r="C3143" s="10">
        <v>257.86337</v>
      </c>
      <c r="D3143" s="10">
        <v>0.0840236827743312</v>
      </c>
      <c r="E3143" s="7">
        <f t="shared" si="1"/>
        <v>0.1067604508</v>
      </c>
      <c r="F3143" s="7"/>
    </row>
    <row r="3144">
      <c r="A3144" s="9">
        <v>44777.916666666664</v>
      </c>
      <c r="B3144" s="10">
        <v>281.02</v>
      </c>
      <c r="C3144" s="10">
        <v>258.29129</v>
      </c>
      <c r="D3144" s="10">
        <v>0.0879964245019643</v>
      </c>
      <c r="E3144" s="7">
        <f t="shared" si="1"/>
        <v>0.1077165503</v>
      </c>
      <c r="F3144" s="7"/>
    </row>
    <row r="3145">
      <c r="A3145" s="9">
        <v>44777.958333333336</v>
      </c>
      <c r="B3145" s="10">
        <v>283.44</v>
      </c>
      <c r="C3145" s="10">
        <v>257.61249</v>
      </c>
      <c r="D3145" s="10">
        <v>0.100257211907699</v>
      </c>
      <c r="E3145" s="7">
        <f t="shared" si="1"/>
        <v>0.1088936892</v>
      </c>
      <c r="F3145" s="7"/>
    </row>
    <row r="3146">
      <c r="A3146" s="9">
        <v>44778.0</v>
      </c>
      <c r="B3146" s="10">
        <v>287.25</v>
      </c>
      <c r="C3146" s="10">
        <v>257.1727</v>
      </c>
      <c r="D3146" s="10">
        <v>0.11695370465061</v>
      </c>
      <c r="E3146" s="7">
        <f t="shared" si="1"/>
        <v>0.1100522048</v>
      </c>
      <c r="F3146" s="7"/>
    </row>
    <row r="3147">
      <c r="A3147" s="9">
        <v>44778.041666666664</v>
      </c>
      <c r="B3147" s="10">
        <v>294.95</v>
      </c>
      <c r="C3147" s="10">
        <v>250.94038</v>
      </c>
      <c r="D3147" s="10">
        <v>0.175378789176935</v>
      </c>
      <c r="E3147" s="7">
        <f t="shared" si="1"/>
        <v>0.1112380518</v>
      </c>
      <c r="F3147" s="7"/>
    </row>
    <row r="3148">
      <c r="A3148" s="9">
        <v>44778.083333333336</v>
      </c>
      <c r="B3148" s="10">
        <v>299.84</v>
      </c>
      <c r="C3148" s="10">
        <v>243.77927</v>
      </c>
      <c r="D3148" s="10">
        <v>0.229965123777751</v>
      </c>
      <c r="E3148" s="7">
        <f t="shared" si="1"/>
        <v>0.1134479459</v>
      </c>
      <c r="F3148" s="7"/>
    </row>
    <row r="3149">
      <c r="A3149" s="9">
        <v>44778.125</v>
      </c>
      <c r="B3149" s="10">
        <v>294.05</v>
      </c>
      <c r="C3149" s="10">
        <v>235.1878</v>
      </c>
      <c r="D3149" s="10">
        <v>0.250277437860297</v>
      </c>
      <c r="E3149" s="7">
        <f t="shared" si="1"/>
        <v>0.1160748035</v>
      </c>
      <c r="F3149" s="7"/>
    </row>
    <row r="3150">
      <c r="A3150" s="9">
        <v>44778.166666666664</v>
      </c>
      <c r="B3150" s="10">
        <v>288.75</v>
      </c>
      <c r="C3150" s="10">
        <v>229.39663</v>
      </c>
      <c r="D3150" s="10">
        <v>0.258736887285571</v>
      </c>
      <c r="E3150" s="7">
        <f t="shared" si="1"/>
        <v>0.1193808058</v>
      </c>
      <c r="F3150" s="7"/>
    </row>
    <row r="3151">
      <c r="A3151" s="9">
        <v>44778.208333333336</v>
      </c>
      <c r="B3151" s="10">
        <v>283.42</v>
      </c>
      <c r="C3151" s="10">
        <v>228.18004</v>
      </c>
      <c r="D3151" s="10">
        <v>0.242089360664499</v>
      </c>
      <c r="E3151" s="7">
        <f t="shared" si="1"/>
        <v>0.1231101582</v>
      </c>
      <c r="F3151" s="7"/>
    </row>
    <row r="3152">
      <c r="A3152" s="9">
        <v>44778.25</v>
      </c>
      <c r="B3152" s="10">
        <v>275.74</v>
      </c>
      <c r="C3152" s="10">
        <v>228.94875</v>
      </c>
      <c r="D3152" s="10">
        <v>0.204374341419204</v>
      </c>
      <c r="E3152" s="7">
        <f t="shared" si="1"/>
        <v>0.1263954758</v>
      </c>
      <c r="F3152" s="7"/>
    </row>
    <row r="3153">
      <c r="A3153" s="9">
        <v>44778.291666666664</v>
      </c>
      <c r="B3153" s="10">
        <v>277.17</v>
      </c>
      <c r="C3153" s="10">
        <v>232.25256</v>
      </c>
      <c r="D3153" s="10">
        <v>0.193399116892403</v>
      </c>
      <c r="E3153" s="7">
        <f t="shared" si="1"/>
        <v>0.1305006483</v>
      </c>
      <c r="F3153" s="7"/>
    </row>
    <row r="3154">
      <c r="A3154" s="9">
        <v>44778.333333333336</v>
      </c>
      <c r="B3154" s="10">
        <v>276.37</v>
      </c>
      <c r="C3154" s="10">
        <v>236.7993</v>
      </c>
      <c r="D3154" s="10">
        <v>0.167106490601957</v>
      </c>
      <c r="E3154" s="7">
        <f t="shared" si="1"/>
        <v>0.1348851406</v>
      </c>
      <c r="F3154" s="7"/>
    </row>
    <row r="3155">
      <c r="A3155" s="9">
        <v>44778.375</v>
      </c>
      <c r="B3155" s="10">
        <v>277.54</v>
      </c>
      <c r="C3155" s="10">
        <v>242.15156</v>
      </c>
      <c r="D3155" s="10">
        <v>0.146141697373331</v>
      </c>
      <c r="E3155" s="7">
        <f t="shared" si="1"/>
        <v>0.1388747457</v>
      </c>
      <c r="F3155" s="7"/>
    </row>
    <row r="3156">
      <c r="A3156" s="9">
        <v>44778.416666666664</v>
      </c>
      <c r="B3156" s="10">
        <v>282.33</v>
      </c>
      <c r="C3156" s="10">
        <v>247.32621</v>
      </c>
      <c r="D3156" s="10">
        <v>0.1415288335191</v>
      </c>
      <c r="E3156" s="7">
        <f t="shared" si="1"/>
        <v>0.1425942219</v>
      </c>
      <c r="F3156" s="7"/>
    </row>
    <row r="3157">
      <c r="A3157" s="9">
        <v>44778.458333333336</v>
      </c>
      <c r="B3157" s="10">
        <v>283.25</v>
      </c>
      <c r="C3157" s="10">
        <v>252.36089</v>
      </c>
      <c r="D3157" s="10">
        <v>0.122400543126948</v>
      </c>
      <c r="E3157" s="7">
        <f t="shared" si="1"/>
        <v>0.1455825372</v>
      </c>
      <c r="F3157" s="7"/>
    </row>
    <row r="3158">
      <c r="A3158" s="9">
        <v>44778.5</v>
      </c>
      <c r="B3158" s="10">
        <v>286.85</v>
      </c>
      <c r="C3158" s="10">
        <v>254.79253</v>
      </c>
      <c r="D3158" s="10">
        <v>0.125817935086244</v>
      </c>
      <c r="E3158" s="7">
        <f t="shared" si="1"/>
        <v>0.1482121327</v>
      </c>
      <c r="F3158" s="7"/>
    </row>
    <row r="3159">
      <c r="A3159" s="9">
        <v>44778.541666666664</v>
      </c>
      <c r="B3159" s="10">
        <v>288.34</v>
      </c>
      <c r="C3159" s="10">
        <v>256.65367</v>
      </c>
      <c r="D3159" s="10">
        <v>0.123459485305626</v>
      </c>
      <c r="E3159" s="7">
        <f t="shared" si="1"/>
        <v>0.1504013503</v>
      </c>
      <c r="F3159" s="7"/>
    </row>
    <row r="3160">
      <c r="A3160" s="9">
        <v>44778.583333333336</v>
      </c>
      <c r="B3160" s="10">
        <v>290.92</v>
      </c>
      <c r="C3160" s="10">
        <v>257.90005</v>
      </c>
      <c r="D3160" s="10">
        <v>0.128033903056629</v>
      </c>
      <c r="E3160" s="7">
        <f t="shared" si="1"/>
        <v>0.1524871151</v>
      </c>
      <c r="F3160" s="7"/>
    </row>
    <row r="3161">
      <c r="A3161" s="9">
        <v>44778.625</v>
      </c>
      <c r="B3161" s="10">
        <v>293.94</v>
      </c>
      <c r="C3161" s="10">
        <v>257.9804</v>
      </c>
      <c r="D3161" s="10">
        <v>0.139388883806676</v>
      </c>
      <c r="E3161" s="7">
        <f t="shared" si="1"/>
        <v>0.154383349</v>
      </c>
      <c r="F3161" s="7"/>
    </row>
    <row r="3162">
      <c r="A3162" s="9">
        <v>44778.666666666664</v>
      </c>
      <c r="B3162" s="10">
        <v>295.07</v>
      </c>
      <c r="C3162" s="10">
        <v>256.96238</v>
      </c>
      <c r="D3162" s="10">
        <v>0.148300385449418</v>
      </c>
      <c r="E3162" s="7">
        <f t="shared" si="1"/>
        <v>0.1555723995</v>
      </c>
      <c r="F3162" s="7"/>
    </row>
    <row r="3163">
      <c r="A3163" s="9">
        <v>44778.708333333336</v>
      </c>
      <c r="B3163" s="10">
        <v>294.8</v>
      </c>
      <c r="C3163" s="10">
        <v>256.33128</v>
      </c>
      <c r="D3163" s="10">
        <v>0.150074232064069</v>
      </c>
      <c r="E3163" s="7">
        <f t="shared" si="1"/>
        <v>0.1557295733</v>
      </c>
      <c r="F3163" s="7"/>
    </row>
    <row r="3164">
      <c r="A3164" s="9">
        <v>44778.75</v>
      </c>
      <c r="B3164" s="10">
        <v>294.28</v>
      </c>
      <c r="C3164" s="10">
        <v>256.0374</v>
      </c>
      <c r="D3164" s="10">
        <v>0.149363335200248</v>
      </c>
      <c r="E3164" s="7">
        <f t="shared" si="1"/>
        <v>0.1548028075</v>
      </c>
      <c r="F3164" s="7"/>
    </row>
    <row r="3165">
      <c r="A3165" s="9">
        <v>44778.791666666664</v>
      </c>
      <c r="B3165" s="10">
        <v>282.81</v>
      </c>
      <c r="C3165" s="10">
        <v>256.92646</v>
      </c>
      <c r="D3165" s="10">
        <v>0.100742990815348</v>
      </c>
      <c r="E3165" s="7">
        <f t="shared" si="1"/>
        <v>0.1530295351</v>
      </c>
      <c r="F3165" s="7"/>
    </row>
    <row r="3166">
      <c r="A3166" s="9">
        <v>44778.833333333336</v>
      </c>
      <c r="B3166" s="10">
        <v>281.6</v>
      </c>
      <c r="C3166" s="10">
        <v>257.94985</v>
      </c>
      <c r="D3166" s="10">
        <v>0.0916850697916668</v>
      </c>
      <c r="E3166" s="7">
        <f t="shared" si="1"/>
        <v>0.1532289944</v>
      </c>
      <c r="F3166" s="7"/>
    </row>
    <row r="3167">
      <c r="A3167" s="9">
        <v>44778.875</v>
      </c>
      <c r="B3167" s="10">
        <v>279.69</v>
      </c>
      <c r="C3167" s="10">
        <v>258.77883</v>
      </c>
      <c r="D3167" s="10">
        <v>0.080807112390144</v>
      </c>
      <c r="E3167" s="7">
        <f t="shared" si="1"/>
        <v>0.1530949707</v>
      </c>
      <c r="F3167" s="7"/>
    </row>
    <row r="3168">
      <c r="A3168" s="9">
        <v>44778.916666666664</v>
      </c>
      <c r="B3168" s="10">
        <v>282.62</v>
      </c>
      <c r="C3168" s="10">
        <v>259.2412</v>
      </c>
      <c r="D3168" s="10">
        <v>0.0901816532248732</v>
      </c>
      <c r="E3168" s="7">
        <f t="shared" si="1"/>
        <v>0.1531860219</v>
      </c>
      <c r="F3168" s="7"/>
    </row>
    <row r="3169">
      <c r="A3169" s="9">
        <v>44778.958333333336</v>
      </c>
      <c r="B3169" s="10">
        <v>286.52</v>
      </c>
      <c r="C3169" s="10">
        <v>258.08292</v>
      </c>
      <c r="D3169" s="10">
        <v>0.11018582709774</v>
      </c>
      <c r="E3169" s="7">
        <f t="shared" si="1"/>
        <v>0.1535997142</v>
      </c>
      <c r="F3169" s="7"/>
    </row>
    <row r="3170">
      <c r="A3170" s="9">
        <v>44776.0</v>
      </c>
      <c r="B3170" s="10">
        <v>284.0</v>
      </c>
      <c r="C3170" s="10">
        <v>270.90302</v>
      </c>
      <c r="D3170" s="10">
        <v>0.04834564044358</v>
      </c>
      <c r="E3170" s="7">
        <f t="shared" si="1"/>
        <v>0.1507410448</v>
      </c>
      <c r="F3170" s="7"/>
    </row>
    <row r="3171">
      <c r="A3171" s="9">
        <v>44776.041666666664</v>
      </c>
      <c r="B3171" s="10">
        <v>294.58</v>
      </c>
      <c r="C3171" s="10">
        <v>267.01956</v>
      </c>
      <c r="D3171" s="10">
        <v>0.103215060349885</v>
      </c>
      <c r="E3171" s="7">
        <f t="shared" si="1"/>
        <v>0.1477342228</v>
      </c>
      <c r="F3171" s="7"/>
    </row>
    <row r="3172">
      <c r="A3172" s="9">
        <v>44776.083333333336</v>
      </c>
      <c r="B3172" s="10">
        <v>295.93</v>
      </c>
      <c r="C3172" s="10">
        <v>261.8783</v>
      </c>
      <c r="D3172" s="10">
        <v>0.130028719447162</v>
      </c>
      <c r="E3172" s="7">
        <f t="shared" si="1"/>
        <v>0.1435702059</v>
      </c>
      <c r="F3172" s="7"/>
    </row>
    <row r="3173">
      <c r="A3173" s="9">
        <v>44776.125</v>
      </c>
      <c r="B3173" s="10">
        <v>286.71</v>
      </c>
      <c r="C3173" s="10">
        <v>254.09415</v>
      </c>
      <c r="D3173" s="10">
        <v>0.128361278683511</v>
      </c>
      <c r="E3173" s="7">
        <f t="shared" si="1"/>
        <v>0.138490366</v>
      </c>
      <c r="F3173" s="7"/>
    </row>
    <row r="3174">
      <c r="A3174" s="9">
        <v>44776.166666666664</v>
      </c>
      <c r="B3174" s="10">
        <v>276.86</v>
      </c>
      <c r="C3174" s="10">
        <v>248.24467</v>
      </c>
      <c r="D3174" s="10">
        <v>0.115270672276669</v>
      </c>
      <c r="E3174" s="7">
        <f t="shared" si="1"/>
        <v>0.132512607</v>
      </c>
      <c r="F3174" s="7"/>
    </row>
    <row r="3175">
      <c r="A3175" s="9">
        <v>44776.208333333336</v>
      </c>
      <c r="B3175" s="10">
        <v>269.4</v>
      </c>
      <c r="C3175" s="10">
        <v>245.66202</v>
      </c>
      <c r="D3175" s="10">
        <v>0.096628611944166</v>
      </c>
      <c r="E3175" s="7">
        <f t="shared" si="1"/>
        <v>0.1264517425</v>
      </c>
      <c r="F3175" s="7"/>
    </row>
    <row r="3176">
      <c r="A3176" s="9">
        <v>44776.25</v>
      </c>
      <c r="B3176" s="10">
        <v>267.33</v>
      </c>
      <c r="C3176" s="10">
        <v>244.18434</v>
      </c>
      <c r="D3176" s="10">
        <v>0.0947876510016981</v>
      </c>
      <c r="E3176" s="7">
        <f t="shared" si="1"/>
        <v>0.1218856304</v>
      </c>
      <c r="F3176" s="7"/>
    </row>
    <row r="3177">
      <c r="A3177" s="9">
        <v>44776.291666666664</v>
      </c>
      <c r="B3177" s="10">
        <v>261.26</v>
      </c>
      <c r="C3177" s="10">
        <v>244.64128</v>
      </c>
      <c r="D3177" s="10">
        <v>0.0679309722382093</v>
      </c>
      <c r="E3177" s="7">
        <f t="shared" si="1"/>
        <v>0.116657791</v>
      </c>
      <c r="F3177" s="7"/>
    </row>
    <row r="3178">
      <c r="A3178" s="9">
        <v>44776.333333333336</v>
      </c>
      <c r="B3178" s="10">
        <v>257.84</v>
      </c>
      <c r="C3178" s="10">
        <v>246.9708</v>
      </c>
      <c r="D3178" s="10">
        <v>0.0440100611084386</v>
      </c>
      <c r="E3178" s="7">
        <f t="shared" si="1"/>
        <v>0.1115287731</v>
      </c>
      <c r="F3178" s="7"/>
    </row>
    <row r="3179">
      <c r="A3179" s="9">
        <v>44776.375</v>
      </c>
      <c r="B3179" s="10">
        <v>257.22</v>
      </c>
      <c r="C3179" s="10">
        <v>250.80071</v>
      </c>
      <c r="D3179" s="10">
        <v>0.0255951827249612</v>
      </c>
      <c r="E3179" s="7">
        <f t="shared" si="1"/>
        <v>0.1065060017</v>
      </c>
      <c r="F3179" s="7"/>
    </row>
    <row r="3180">
      <c r="A3180" s="9">
        <v>44776.416666666664</v>
      </c>
      <c r="B3180" s="10">
        <v>261.75</v>
      </c>
      <c r="C3180" s="10">
        <v>256.05171</v>
      </c>
      <c r="D3180" s="10">
        <v>0.0222544500874451</v>
      </c>
      <c r="E3180" s="7">
        <f t="shared" si="1"/>
        <v>0.1015362357</v>
      </c>
      <c r="F3180" s="7"/>
    </row>
    <row r="3181">
      <c r="A3181" s="9">
        <v>44776.458333333336</v>
      </c>
      <c r="B3181" s="10">
        <v>266.19</v>
      </c>
      <c r="C3181" s="10">
        <v>262.01734</v>
      </c>
      <c r="D3181" s="10">
        <v>0.0159251292299967</v>
      </c>
      <c r="E3181" s="7">
        <f t="shared" si="1"/>
        <v>0.09709976012</v>
      </c>
      <c r="F3181" s="7"/>
    </row>
    <row r="3182">
      <c r="A3182" s="9">
        <v>44776.5</v>
      </c>
      <c r="B3182" s="10">
        <v>271.32</v>
      </c>
      <c r="C3182" s="10">
        <v>265.58909</v>
      </c>
      <c r="D3182" s="10">
        <v>0.0215781077453143</v>
      </c>
      <c r="E3182" s="7">
        <f t="shared" si="1"/>
        <v>0.09275643398</v>
      </c>
      <c r="F3182" s="7"/>
    </row>
    <row r="3183">
      <c r="A3183" s="9">
        <v>44776.541666666664</v>
      </c>
      <c r="B3183" s="10">
        <v>270.82</v>
      </c>
      <c r="C3183" s="10">
        <v>268.41211</v>
      </c>
      <c r="D3183" s="10">
        <v>0.00897086945890783</v>
      </c>
      <c r="E3183" s="7">
        <f t="shared" si="1"/>
        <v>0.08798607498</v>
      </c>
      <c r="F3183" s="7"/>
    </row>
    <row r="3184">
      <c r="A3184" s="9">
        <v>44776.583333333336</v>
      </c>
      <c r="B3184" s="10">
        <v>271.37</v>
      </c>
      <c r="C3184" s="10">
        <v>270.01419</v>
      </c>
      <c r="D3184" s="10">
        <v>0.00502125462369225</v>
      </c>
      <c r="E3184" s="7">
        <f t="shared" si="1"/>
        <v>0.08286054797</v>
      </c>
      <c r="F3184" s="7"/>
    </row>
    <row r="3185">
      <c r="A3185" s="9">
        <v>44776.625</v>
      </c>
      <c r="B3185" s="10">
        <v>273.09</v>
      </c>
      <c r="C3185" s="10">
        <v>269.83968</v>
      </c>
      <c r="D3185" s="10">
        <v>0.012045374497924</v>
      </c>
      <c r="E3185" s="7">
        <f t="shared" si="1"/>
        <v>0.07755456841</v>
      </c>
      <c r="F3185" s="7"/>
    </row>
    <row r="3186">
      <c r="A3186" s="9">
        <v>44776.666666666664</v>
      </c>
      <c r="B3186" s="10">
        <v>277.11</v>
      </c>
      <c r="C3186" s="10">
        <v>267.92509</v>
      </c>
      <c r="D3186" s="10">
        <v>0.0342816344673057</v>
      </c>
      <c r="E3186" s="7">
        <f t="shared" si="1"/>
        <v>0.07280378712</v>
      </c>
      <c r="F3186" s="7"/>
    </row>
    <row r="3187">
      <c r="A3187" s="9">
        <v>44776.708333333336</v>
      </c>
      <c r="B3187" s="10">
        <v>282.25</v>
      </c>
      <c r="C3187" s="10">
        <v>266.45439</v>
      </c>
      <c r="D3187" s="10">
        <v>0.059280727181864</v>
      </c>
      <c r="E3187" s="7">
        <f t="shared" si="1"/>
        <v>0.06902072442</v>
      </c>
      <c r="F3187" s="7"/>
    </row>
    <row r="3188">
      <c r="A3188" s="9">
        <v>44776.75</v>
      </c>
      <c r="B3188" s="10">
        <v>288.62</v>
      </c>
      <c r="C3188" s="10">
        <v>265.4755</v>
      </c>
      <c r="D3188" s="10">
        <v>0.0871813029827611</v>
      </c>
      <c r="E3188" s="7">
        <f t="shared" si="1"/>
        <v>0.06642980641</v>
      </c>
      <c r="F3188" s="7"/>
    </row>
    <row r="3189">
      <c r="A3189" s="9">
        <v>44776.791666666664</v>
      </c>
      <c r="B3189" s="10">
        <v>285.8</v>
      </c>
      <c r="C3189" s="10">
        <v>265.97514</v>
      </c>
      <c r="D3189" s="10">
        <v>0.0745365149539915</v>
      </c>
      <c r="E3189" s="7">
        <f t="shared" si="1"/>
        <v>0.06533786991</v>
      </c>
      <c r="F3189" s="7"/>
    </row>
    <row r="3190">
      <c r="A3190" s="9">
        <v>44776.833333333336</v>
      </c>
      <c r="B3190" s="10">
        <v>283.99</v>
      </c>
      <c r="C3190" s="10">
        <v>266.14913</v>
      </c>
      <c r="D3190" s="10">
        <v>0.0670333583280922</v>
      </c>
      <c r="E3190" s="7">
        <f t="shared" si="1"/>
        <v>0.06431071527</v>
      </c>
      <c r="F3190" s="7"/>
    </row>
    <row r="3191">
      <c r="A3191" s="9">
        <v>44776.875</v>
      </c>
      <c r="B3191" s="10">
        <v>280.51</v>
      </c>
      <c r="C3191" s="10">
        <v>265.87315</v>
      </c>
      <c r="D3191" s="10">
        <v>0.0550520050633167</v>
      </c>
      <c r="E3191" s="7">
        <f t="shared" si="1"/>
        <v>0.0632375858</v>
      </c>
      <c r="F3191" s="7"/>
    </row>
    <row r="3192">
      <c r="A3192" s="9">
        <v>44776.916666666664</v>
      </c>
      <c r="B3192" s="10">
        <v>276.45</v>
      </c>
      <c r="C3192" s="10">
        <v>266.20169</v>
      </c>
      <c r="D3192" s="10">
        <v>0.0384982905255034</v>
      </c>
      <c r="E3192" s="7">
        <f t="shared" si="1"/>
        <v>0.06108411235</v>
      </c>
      <c r="F3192" s="7"/>
    </row>
    <row r="3193">
      <c r="A3193" s="9">
        <v>44776.958333333336</v>
      </c>
      <c r="B3193" s="10">
        <v>277.74</v>
      </c>
      <c r="C3193" s="10">
        <v>266.04133</v>
      </c>
      <c r="D3193" s="10">
        <v>0.0439731300396069</v>
      </c>
      <c r="E3193" s="7">
        <f t="shared" si="1"/>
        <v>0.05832524998</v>
      </c>
      <c r="F3193" s="7"/>
    </row>
    <row r="3194">
      <c r="A3194" s="9">
        <v>44777.0</v>
      </c>
      <c r="B3194" s="10">
        <v>281.23</v>
      </c>
      <c r="C3194" s="10">
        <v>263.00211</v>
      </c>
      <c r="D3194" s="10">
        <v>0.0693070105026914</v>
      </c>
      <c r="E3194" s="7">
        <f t="shared" si="1"/>
        <v>0.05919864039</v>
      </c>
      <c r="F3194" s="7"/>
    </row>
    <row r="3195">
      <c r="A3195" s="9">
        <v>44777.041666666664</v>
      </c>
      <c r="B3195" s="10">
        <v>290.24</v>
      </c>
      <c r="C3195" s="10">
        <v>258.51221</v>
      </c>
      <c r="D3195" s="10">
        <v>0.122732268622824</v>
      </c>
      <c r="E3195" s="7">
        <f t="shared" si="1"/>
        <v>0.06001185741</v>
      </c>
      <c r="F3195" s="7"/>
    </row>
    <row r="3196">
      <c r="A3196" s="9">
        <v>44777.083333333336</v>
      </c>
      <c r="B3196" s="10">
        <v>290.57</v>
      </c>
      <c r="C3196" s="10">
        <v>253.00277</v>
      </c>
      <c r="D3196" s="10">
        <v>0.148485449388558</v>
      </c>
      <c r="E3196" s="7">
        <f t="shared" si="1"/>
        <v>0.06078088782</v>
      </c>
      <c r="F3196" s="7"/>
    </row>
    <row r="3197">
      <c r="A3197" s="9">
        <v>44777.125</v>
      </c>
      <c r="B3197" s="10">
        <v>283.7</v>
      </c>
      <c r="C3197" s="10">
        <v>245.36416</v>
      </c>
      <c r="D3197" s="10">
        <v>0.156240585422092</v>
      </c>
      <c r="E3197" s="7">
        <f t="shared" si="1"/>
        <v>0.0619425256</v>
      </c>
      <c r="F3197" s="7"/>
    </row>
    <row r="3198">
      <c r="A3198" s="9">
        <v>44777.166666666664</v>
      </c>
      <c r="B3198" s="10">
        <v>275.43</v>
      </c>
      <c r="C3198" s="10">
        <v>240.0935</v>
      </c>
      <c r="D3198" s="10">
        <v>0.147178078540235</v>
      </c>
      <c r="E3198" s="7">
        <f t="shared" si="1"/>
        <v>0.06327200086</v>
      </c>
      <c r="F3198" s="7"/>
    </row>
    <row r="3199">
      <c r="A3199" s="9">
        <v>44777.208333333336</v>
      </c>
      <c r="B3199" s="10">
        <v>267.77</v>
      </c>
      <c r="C3199" s="10">
        <v>238.71724</v>
      </c>
      <c r="D3199" s="10">
        <v>0.121703652404828</v>
      </c>
      <c r="E3199" s="7">
        <f t="shared" si="1"/>
        <v>0.06431679421</v>
      </c>
      <c r="F3199" s="7"/>
    </row>
    <row r="3200">
      <c r="A3200" s="9">
        <v>44777.25</v>
      </c>
      <c r="B3200" s="10">
        <v>262.08</v>
      </c>
      <c r="C3200" s="10">
        <v>238.82304</v>
      </c>
      <c r="D3200" s="10">
        <v>0.0973815591661507</v>
      </c>
      <c r="E3200" s="7">
        <f t="shared" si="1"/>
        <v>0.06442487372</v>
      </c>
      <c r="F3200" s="7"/>
    </row>
    <row r="3201">
      <c r="A3201" s="9">
        <v>44777.291666666664</v>
      </c>
      <c r="B3201" s="10">
        <v>257.99</v>
      </c>
      <c r="C3201" s="10">
        <v>241.01493</v>
      </c>
      <c r="D3201" s="10">
        <v>0.0704316118507679</v>
      </c>
      <c r="E3201" s="7">
        <f t="shared" si="1"/>
        <v>0.06452906704</v>
      </c>
      <c r="F3201" s="7"/>
    </row>
    <row r="3202">
      <c r="A3202" s="9">
        <v>44777.333333333336</v>
      </c>
      <c r="B3202" s="10">
        <v>254.37</v>
      </c>
      <c r="C3202" s="10">
        <v>244.45979</v>
      </c>
      <c r="D3202" s="10">
        <v>0.0405392232399447</v>
      </c>
      <c r="E3202" s="7">
        <f t="shared" si="1"/>
        <v>0.06438444879</v>
      </c>
      <c r="F3202" s="7"/>
    </row>
    <row r="3203">
      <c r="A3203" s="9">
        <v>44777.375</v>
      </c>
      <c r="B3203" s="10">
        <v>256.48</v>
      </c>
      <c r="C3203" s="10">
        <v>248.7011</v>
      </c>
      <c r="D3203" s="10">
        <v>0.0312781085407343</v>
      </c>
      <c r="E3203" s="7">
        <f t="shared" si="1"/>
        <v>0.06462123737</v>
      </c>
      <c r="F3203" s="7"/>
    </row>
    <row r="3204">
      <c r="A3204" s="9">
        <v>44777.416666666664</v>
      </c>
      <c r="B3204" s="10">
        <v>261.91</v>
      </c>
      <c r="C3204" s="10">
        <v>253.44154</v>
      </c>
      <c r="D3204" s="10">
        <v>0.0334138594643957</v>
      </c>
      <c r="E3204" s="7">
        <f t="shared" si="1"/>
        <v>0.06508621276</v>
      </c>
      <c r="F3204" s="7"/>
    </row>
    <row r="3205">
      <c r="A3205" s="9">
        <v>44777.458333333336</v>
      </c>
      <c r="B3205" s="10">
        <v>266.47</v>
      </c>
      <c r="C3205" s="10">
        <v>258.30557</v>
      </c>
      <c r="D3205" s="10">
        <v>0.0316076420651712</v>
      </c>
      <c r="E3205" s="7">
        <f t="shared" si="1"/>
        <v>0.06573965079</v>
      </c>
      <c r="F3205" s="7"/>
    </row>
    <row r="3206">
      <c r="A3206" s="9">
        <v>44777.5</v>
      </c>
      <c r="B3206" s="10">
        <v>272.02</v>
      </c>
      <c r="C3206" s="10">
        <v>260.7712</v>
      </c>
      <c r="D3206" s="10">
        <v>0.0431366653986328</v>
      </c>
      <c r="E3206" s="7">
        <f t="shared" si="1"/>
        <v>0.06663792403</v>
      </c>
      <c r="F3206" s="7"/>
    </row>
    <row r="3207">
      <c r="A3207" s="9">
        <v>44777.541666666664</v>
      </c>
      <c r="B3207" s="10">
        <v>276.09</v>
      </c>
      <c r="C3207" s="10">
        <v>262.71145</v>
      </c>
      <c r="D3207" s="10">
        <v>0.0509248835557032</v>
      </c>
      <c r="E3207" s="7">
        <f t="shared" si="1"/>
        <v>0.06838600795</v>
      </c>
      <c r="F3207" s="7"/>
    </row>
    <row r="3208">
      <c r="A3208" s="9">
        <v>44777.583333333336</v>
      </c>
      <c r="B3208" s="10">
        <v>278.99</v>
      </c>
      <c r="C3208" s="10">
        <v>263.67521</v>
      </c>
      <c r="D3208" s="10">
        <v>0.0580820244724561</v>
      </c>
      <c r="E3208" s="7">
        <f t="shared" si="1"/>
        <v>0.07059687336</v>
      </c>
      <c r="F3208" s="7"/>
    </row>
    <row r="3209">
      <c r="A3209" s="9">
        <v>44777.625</v>
      </c>
      <c r="B3209" s="10">
        <v>282.83</v>
      </c>
      <c r="C3209" s="10">
        <v>263.22773</v>
      </c>
      <c r="D3209" s="10">
        <v>0.0744688638997113</v>
      </c>
      <c r="E3209" s="7">
        <f t="shared" si="1"/>
        <v>0.07319785209</v>
      </c>
      <c r="F3209" s="7"/>
    </row>
    <row r="3210">
      <c r="A3210" s="9">
        <v>44777.666666666664</v>
      </c>
      <c r="B3210" s="10">
        <v>287.96</v>
      </c>
      <c r="C3210" s="10">
        <v>261.43692</v>
      </c>
      <c r="D3210" s="10">
        <v>0.101451164586853</v>
      </c>
      <c r="E3210" s="7">
        <f t="shared" si="1"/>
        <v>0.07599658251</v>
      </c>
      <c r="F3210" s="7"/>
    </row>
    <row r="3211">
      <c r="A3211" s="9">
        <v>44777.708333333336</v>
      </c>
      <c r="B3211" s="10">
        <v>293.7</v>
      </c>
      <c r="C3211" s="10">
        <v>260.16472</v>
      </c>
      <c r="D3211" s="10">
        <v>0.12890018293026</v>
      </c>
      <c r="E3211" s="7">
        <f t="shared" si="1"/>
        <v>0.07889739316</v>
      </c>
      <c r="F3211" s="7"/>
    </row>
    <row r="3212">
      <c r="A3212" s="9">
        <v>44777.75</v>
      </c>
      <c r="B3212" s="10">
        <v>299.51</v>
      </c>
      <c r="C3212" s="10">
        <v>259.32797</v>
      </c>
      <c r="D3212" s="10">
        <v>0.154946764901603</v>
      </c>
      <c r="E3212" s="7">
        <f t="shared" si="1"/>
        <v>0.08172095408</v>
      </c>
      <c r="F3212" s="7"/>
    </row>
    <row r="3213">
      <c r="A3213" s="9">
        <v>44777.791666666664</v>
      </c>
      <c r="B3213" s="10">
        <v>293.15</v>
      </c>
      <c r="C3213" s="10">
        <v>259.94791</v>
      </c>
      <c r="D3213" s="10">
        <v>0.12772593555378</v>
      </c>
      <c r="E3213" s="7">
        <f t="shared" si="1"/>
        <v>0.08393717994</v>
      </c>
      <c r="F3213" s="7"/>
    </row>
    <row r="3214">
      <c r="A3214" s="9">
        <v>44777.833333333336</v>
      </c>
      <c r="B3214" s="10">
        <v>279.62</v>
      </c>
      <c r="C3214" s="10">
        <v>260.53401</v>
      </c>
      <c r="D3214" s="10">
        <v>0.0732571920264843</v>
      </c>
      <c r="E3214" s="7">
        <f t="shared" si="1"/>
        <v>0.08419650634</v>
      </c>
      <c r="F3214" s="7"/>
    </row>
    <row r="3215">
      <c r="A3215" s="9">
        <v>44777.875</v>
      </c>
      <c r="B3215" s="10">
        <v>279.53</v>
      </c>
      <c r="C3215" s="10">
        <v>260.77618</v>
      </c>
      <c r="D3215" s="10">
        <v>0.0719153873639837</v>
      </c>
      <c r="E3215" s="7">
        <f t="shared" si="1"/>
        <v>0.08489914727</v>
      </c>
      <c r="F3215" s="7"/>
    </row>
    <row r="3216">
      <c r="A3216" s="9">
        <v>44777.916666666664</v>
      </c>
      <c r="B3216" s="10">
        <v>281.02</v>
      </c>
      <c r="C3216" s="10">
        <v>261.16195</v>
      </c>
      <c r="D3216" s="10">
        <v>0.0760373017585448</v>
      </c>
      <c r="E3216" s="7">
        <f t="shared" si="1"/>
        <v>0.08646327274</v>
      </c>
      <c r="F3216" s="7"/>
    </row>
    <row r="3217">
      <c r="A3217" s="9">
        <v>44777.958333333336</v>
      </c>
      <c r="B3217" s="10">
        <v>283.44</v>
      </c>
      <c r="C3217" s="10">
        <v>260.76126</v>
      </c>
      <c r="D3217" s="10">
        <v>0.0869712778654314</v>
      </c>
      <c r="E3217" s="7">
        <f t="shared" si="1"/>
        <v>0.08825486223</v>
      </c>
      <c r="F3217" s="7"/>
    </row>
    <row r="3218">
      <c r="A3218" s="9">
        <v>44778.0</v>
      </c>
      <c r="B3218" s="10">
        <v>287.25</v>
      </c>
      <c r="C3218" s="10">
        <v>259.16112</v>
      </c>
      <c r="D3218" s="10">
        <v>0.108383850170118</v>
      </c>
      <c r="E3218" s="7">
        <f t="shared" si="1"/>
        <v>0.08988306388</v>
      </c>
      <c r="F3218" s="7"/>
    </row>
    <row r="3219">
      <c r="A3219" s="9">
        <v>44778.041666666664</v>
      </c>
      <c r="B3219" s="10">
        <v>294.95</v>
      </c>
      <c r="C3219" s="10">
        <v>253.37981</v>
      </c>
      <c r="D3219" s="10">
        <v>0.164062756223552</v>
      </c>
      <c r="E3219" s="7">
        <f t="shared" si="1"/>
        <v>0.09160516753</v>
      </c>
      <c r="F3219" s="7"/>
    </row>
    <row r="3220">
      <c r="A3220" s="9">
        <v>44778.083333333336</v>
      </c>
      <c r="B3220" s="10">
        <v>299.84</v>
      </c>
      <c r="C3220" s="10">
        <v>246.64166</v>
      </c>
      <c r="D3220" s="10">
        <v>0.215690812330731</v>
      </c>
      <c r="E3220" s="7">
        <f t="shared" si="1"/>
        <v>0.09440539099</v>
      </c>
      <c r="F3220" s="7"/>
    </row>
    <row r="3221">
      <c r="A3221" s="9">
        <v>44778.125</v>
      </c>
      <c r="B3221" s="10">
        <v>294.05</v>
      </c>
      <c r="C3221" s="10">
        <v>238.24304</v>
      </c>
      <c r="D3221" s="10">
        <v>0.234243820931767</v>
      </c>
      <c r="E3221" s="7">
        <f t="shared" si="1"/>
        <v>0.0976555258</v>
      </c>
      <c r="F3221" s="7"/>
    </row>
    <row r="3222">
      <c r="A3222" s="9">
        <v>44778.166666666664</v>
      </c>
      <c r="B3222" s="10">
        <v>288.75</v>
      </c>
      <c r="C3222" s="10">
        <v>232.47952</v>
      </c>
      <c r="D3222" s="10">
        <v>0.242044890663917</v>
      </c>
      <c r="E3222" s="7">
        <f t="shared" si="1"/>
        <v>0.1016083096</v>
      </c>
      <c r="F3222" s="7"/>
    </row>
    <row r="3223">
      <c r="A3223" s="9">
        <v>44778.208333333336</v>
      </c>
      <c r="B3223" s="10">
        <v>283.42</v>
      </c>
      <c r="C3223" s="10">
        <v>231.06539</v>
      </c>
      <c r="D3223" s="10">
        <v>0.22657919474656</v>
      </c>
      <c r="E3223" s="7">
        <f t="shared" si="1"/>
        <v>0.1059781239</v>
      </c>
      <c r="F3223" s="7"/>
    </row>
    <row r="3224">
      <c r="A3224" s="9">
        <v>44778.25</v>
      </c>
      <c r="B3224" s="10">
        <v>275.74</v>
      </c>
      <c r="C3224" s="10">
        <v>231.47569</v>
      </c>
      <c r="D3224" s="10">
        <v>0.191226603536639</v>
      </c>
      <c r="E3224" s="7">
        <f t="shared" si="1"/>
        <v>0.1098883341</v>
      </c>
      <c r="F3224" s="7"/>
    </row>
    <row r="3225">
      <c r="A3225" s="9">
        <v>44778.291666666664</v>
      </c>
      <c r="B3225" s="10">
        <v>277.17</v>
      </c>
      <c r="C3225" s="10">
        <v>234.32593</v>
      </c>
      <c r="D3225" s="10">
        <v>0.182839645616684</v>
      </c>
      <c r="E3225" s="7">
        <f t="shared" si="1"/>
        <v>0.1145720022</v>
      </c>
      <c r="F3225" s="7"/>
    </row>
    <row r="3226">
      <c r="A3226" s="9">
        <v>44778.333333333336</v>
      </c>
      <c r="B3226" s="10">
        <v>276.37</v>
      </c>
      <c r="C3226" s="10">
        <v>238.50667</v>
      </c>
      <c r="D3226" s="10">
        <v>0.158751660907428</v>
      </c>
      <c r="E3226" s="7">
        <f t="shared" si="1"/>
        <v>0.1194975204</v>
      </c>
      <c r="F3226" s="7"/>
    </row>
    <row r="3227">
      <c r="A3227" s="9">
        <v>44778.375</v>
      </c>
      <c r="B3227" s="10">
        <v>277.54</v>
      </c>
      <c r="C3227" s="10">
        <v>243.623</v>
      </c>
      <c r="D3227" s="10">
        <v>0.139219203441382</v>
      </c>
      <c r="E3227" s="7">
        <f t="shared" si="1"/>
        <v>0.123995066</v>
      </c>
      <c r="F3227" s="7"/>
    </row>
    <row r="3228">
      <c r="A3228" s="9">
        <v>44778.416666666664</v>
      </c>
      <c r="B3228" s="10">
        <v>282.33</v>
      </c>
      <c r="C3228" s="10">
        <v>248.83697</v>
      </c>
      <c r="D3228" s="10">
        <v>0.134598287384708</v>
      </c>
      <c r="E3228" s="7">
        <f t="shared" si="1"/>
        <v>0.1282110838</v>
      </c>
      <c r="F3228" s="7"/>
    </row>
    <row r="3229">
      <c r="A3229" s="9">
        <v>44778.458333333336</v>
      </c>
      <c r="B3229" s="10">
        <v>283.25</v>
      </c>
      <c r="C3229" s="10">
        <v>254.07704</v>
      </c>
      <c r="D3229" s="10">
        <v>0.114819347706506</v>
      </c>
      <c r="E3229" s="7">
        <f t="shared" si="1"/>
        <v>0.1316782382</v>
      </c>
      <c r="F3229" s="7"/>
    </row>
    <row r="3230">
      <c r="A3230" s="9">
        <v>44778.5</v>
      </c>
      <c r="B3230" s="10">
        <v>286.85</v>
      </c>
      <c r="C3230" s="10">
        <v>256.76158</v>
      </c>
      <c r="D3230" s="10">
        <v>0.117184276557263</v>
      </c>
      <c r="E3230" s="7">
        <f t="shared" si="1"/>
        <v>0.1347635554</v>
      </c>
      <c r="F3230" s="7"/>
    </row>
    <row r="3231">
      <c r="A3231" s="9">
        <v>44778.541666666664</v>
      </c>
      <c r="B3231" s="10">
        <v>288.34</v>
      </c>
      <c r="C3231" s="10">
        <v>258.79183</v>
      </c>
      <c r="D3231" s="10">
        <v>0.11417736796405</v>
      </c>
      <c r="E3231" s="7">
        <f t="shared" si="1"/>
        <v>0.1373990756</v>
      </c>
      <c r="F3231" s="7"/>
    </row>
    <row r="3232">
      <c r="A3232" s="9">
        <v>44778.583333333336</v>
      </c>
      <c r="B3232" s="10">
        <v>290.92</v>
      </c>
      <c r="C3232" s="10">
        <v>260.09042</v>
      </c>
      <c r="D3232" s="10">
        <v>0.118534085184683</v>
      </c>
      <c r="E3232" s="7">
        <f t="shared" si="1"/>
        <v>0.1399179114</v>
      </c>
      <c r="F3232" s="7"/>
    </row>
    <row r="3233">
      <c r="A3233" s="9">
        <v>44778.625</v>
      </c>
      <c r="B3233" s="10">
        <v>293.94</v>
      </c>
      <c r="C3233" s="10">
        <v>260.07988</v>
      </c>
      <c r="D3233" s="10">
        <v>0.130191232016871</v>
      </c>
      <c r="E3233" s="7">
        <f t="shared" si="1"/>
        <v>0.1422396768</v>
      </c>
      <c r="F3233" s="7"/>
    </row>
    <row r="3234">
      <c r="A3234" s="9">
        <v>44778.666666666664</v>
      </c>
      <c r="B3234" s="10">
        <v>295.07</v>
      </c>
      <c r="C3234" s="10">
        <v>258.84581</v>
      </c>
      <c r="D3234" s="10">
        <v>0.139945050684807</v>
      </c>
      <c r="E3234" s="7">
        <f t="shared" si="1"/>
        <v>0.1438435887</v>
      </c>
      <c r="F3234" s="7"/>
    </row>
    <row r="3235">
      <c r="A3235" s="9">
        <v>44778.708333333336</v>
      </c>
      <c r="B3235" s="10">
        <v>294.8</v>
      </c>
      <c r="C3235" s="10">
        <v>257.98711</v>
      </c>
      <c r="D3235" s="10">
        <v>0.142692749261775</v>
      </c>
      <c r="E3235" s="7">
        <f t="shared" si="1"/>
        <v>0.1444182789</v>
      </c>
      <c r="F3235" s="7"/>
    </row>
    <row r="3236">
      <c r="A3236" s="9">
        <v>44778.75</v>
      </c>
      <c r="B3236" s="10">
        <v>294.28</v>
      </c>
      <c r="C3236" s="10">
        <v>257.4779</v>
      </c>
      <c r="D3236" s="10">
        <v>0.142933043962219</v>
      </c>
      <c r="E3236" s="7">
        <f t="shared" si="1"/>
        <v>0.1439177072</v>
      </c>
      <c r="F3236" s="7"/>
    </row>
    <row r="3237">
      <c r="A3237" s="9">
        <v>44778.791666666664</v>
      </c>
      <c r="B3237" s="10">
        <v>282.81</v>
      </c>
      <c r="C3237" s="10">
        <v>258.24531</v>
      </c>
      <c r="D3237" s="10">
        <v>0.0951215338625122</v>
      </c>
      <c r="E3237" s="7">
        <f t="shared" si="1"/>
        <v>0.1425591905</v>
      </c>
      <c r="F3237" s="7"/>
    </row>
    <row r="3238">
      <c r="A3238" s="9">
        <v>44778.833333333336</v>
      </c>
      <c r="B3238" s="10">
        <v>281.6</v>
      </c>
      <c r="C3238" s="10">
        <v>259.08906</v>
      </c>
      <c r="D3238" s="10">
        <v>0.0868849499087302</v>
      </c>
      <c r="E3238" s="7">
        <f t="shared" si="1"/>
        <v>0.1431270138</v>
      </c>
      <c r="F3238" s="7"/>
    </row>
    <row r="3239">
      <c r="A3239" s="9">
        <v>44778.875</v>
      </c>
      <c r="B3239" s="10">
        <v>279.69</v>
      </c>
      <c r="C3239" s="10">
        <v>259.74423</v>
      </c>
      <c r="D3239" s="10">
        <v>0.0767900407258324</v>
      </c>
      <c r="E3239" s="7">
        <f t="shared" si="1"/>
        <v>0.1433301243</v>
      </c>
      <c r="F3239" s="7"/>
    </row>
    <row r="3240">
      <c r="A3240" s="9">
        <v>44778.916666666664</v>
      </c>
      <c r="B3240" s="10">
        <v>282.62</v>
      </c>
      <c r="C3240" s="10">
        <v>260.21901</v>
      </c>
      <c r="D3240" s="10">
        <v>0.0860851403592688</v>
      </c>
      <c r="E3240" s="7">
        <f t="shared" si="1"/>
        <v>0.1437487843</v>
      </c>
      <c r="F3240" s="7"/>
    </row>
    <row r="3241">
      <c r="A3241" s="9">
        <v>44778.958333333336</v>
      </c>
      <c r="B3241" s="10">
        <v>286.52</v>
      </c>
      <c r="C3241" s="10">
        <v>259.28369</v>
      </c>
      <c r="D3241" s="10">
        <v>0.105044439933726</v>
      </c>
      <c r="E3241" s="7">
        <f t="shared" si="1"/>
        <v>0.1445018327</v>
      </c>
      <c r="F3241" s="7"/>
    </row>
    <row r="3242">
      <c r="A3242" s="9">
        <v>44779.0</v>
      </c>
      <c r="B3242" s="10">
        <v>297.61</v>
      </c>
      <c r="C3242" s="10">
        <v>256.01106</v>
      </c>
      <c r="D3242" s="10">
        <v>0.162488839349362</v>
      </c>
      <c r="E3242" s="7">
        <f t="shared" si="1"/>
        <v>0.1467562072</v>
      </c>
      <c r="F3242" s="7"/>
    </row>
    <row r="3243">
      <c r="A3243" s="9">
        <v>44779.041666666664</v>
      </c>
      <c r="B3243" s="10">
        <v>306.26</v>
      </c>
      <c r="C3243" s="10">
        <v>250.91045</v>
      </c>
      <c r="D3243" s="10">
        <v>0.220594837719991</v>
      </c>
      <c r="E3243" s="7">
        <f t="shared" si="1"/>
        <v>0.1491117106</v>
      </c>
      <c r="F3243" s="7"/>
    </row>
    <row r="3244">
      <c r="A3244" s="9">
        <v>44779.083333333336</v>
      </c>
      <c r="B3244" s="10">
        <v>308.39</v>
      </c>
      <c r="C3244" s="10">
        <v>244.75917</v>
      </c>
      <c r="D3244" s="10">
        <v>0.259973221840881</v>
      </c>
      <c r="E3244" s="7">
        <f t="shared" si="1"/>
        <v>0.150956811</v>
      </c>
      <c r="F3244" s="7"/>
    </row>
    <row r="3245">
      <c r="A3245" s="9">
        <v>44779.125</v>
      </c>
      <c r="B3245" s="10">
        <v>301.99</v>
      </c>
      <c r="C3245" s="10">
        <v>236.9773</v>
      </c>
      <c r="D3245" s="10">
        <v>0.274341466461133</v>
      </c>
      <c r="E3245" s="7">
        <f t="shared" si="1"/>
        <v>0.1526275462</v>
      </c>
      <c r="F3245" s="7"/>
    </row>
    <row r="3246">
      <c r="A3246" s="9">
        <v>44779.166666666664</v>
      </c>
      <c r="B3246" s="10">
        <v>291.66</v>
      </c>
      <c r="C3246" s="10">
        <v>231.58327</v>
      </c>
      <c r="D3246" s="10">
        <v>0.259417400920196</v>
      </c>
      <c r="E3246" s="7">
        <f t="shared" si="1"/>
        <v>0.1533514008</v>
      </c>
      <c r="F3246" s="7"/>
    </row>
    <row r="3247">
      <c r="A3247" s="9">
        <v>44779.208333333336</v>
      </c>
      <c r="B3247" s="10">
        <v>280.37</v>
      </c>
      <c r="C3247" s="10">
        <v>230.36045</v>
      </c>
      <c r="D3247" s="10">
        <v>0.217092604220906</v>
      </c>
      <c r="E3247" s="7">
        <f t="shared" si="1"/>
        <v>0.1529561262</v>
      </c>
      <c r="F3247" s="7"/>
    </row>
    <row r="3248">
      <c r="A3248" s="9">
        <v>44779.25</v>
      </c>
      <c r="B3248" s="10">
        <v>274.22</v>
      </c>
      <c r="C3248" s="10">
        <v>230.89678</v>
      </c>
      <c r="D3248" s="10">
        <v>0.187630247593751</v>
      </c>
      <c r="E3248" s="7">
        <f t="shared" si="1"/>
        <v>0.1528062781</v>
      </c>
      <c r="F3248" s="7"/>
    </row>
    <row r="3249">
      <c r="A3249" s="9">
        <v>44779.291666666664</v>
      </c>
      <c r="B3249" s="10">
        <v>274.38</v>
      </c>
      <c r="C3249" s="10">
        <v>233.65575</v>
      </c>
      <c r="D3249" s="10">
        <v>0.174291666265435</v>
      </c>
      <c r="E3249" s="7">
        <f t="shared" si="1"/>
        <v>0.1524501123</v>
      </c>
      <c r="F3249" s="7"/>
    </row>
    <row r="3250">
      <c r="A3250" s="9">
        <v>44779.333333333336</v>
      </c>
      <c r="B3250" s="10">
        <v>274.16</v>
      </c>
      <c r="C3250" s="10">
        <v>237.51338</v>
      </c>
      <c r="D3250" s="10">
        <v>0.154292865521934</v>
      </c>
      <c r="E3250" s="7">
        <f t="shared" si="1"/>
        <v>0.1522643291</v>
      </c>
      <c r="F3250" s="7"/>
    </row>
    <row r="3251">
      <c r="A3251" s="9">
        <v>44779.375</v>
      </c>
      <c r="B3251" s="10">
        <v>272.11</v>
      </c>
      <c r="C3251" s="10">
        <v>242.10574</v>
      </c>
      <c r="D3251" s="10">
        <v>0.123930395041439</v>
      </c>
      <c r="E3251" s="7">
        <f t="shared" si="1"/>
        <v>0.1516272954</v>
      </c>
      <c r="F3251" s="7"/>
    </row>
    <row r="3252">
      <c r="A3252" s="9">
        <v>44779.416666666664</v>
      </c>
      <c r="B3252" s="10">
        <v>273.14</v>
      </c>
      <c r="C3252" s="10">
        <v>246.69807</v>
      </c>
      <c r="D3252" s="10">
        <v>0.107183367912039</v>
      </c>
      <c r="E3252" s="7">
        <f t="shared" si="1"/>
        <v>0.1504850071</v>
      </c>
      <c r="F3252" s="7"/>
    </row>
    <row r="3253">
      <c r="A3253" s="9">
        <v>44779.458333333336</v>
      </c>
      <c r="B3253" s="10">
        <v>271.84</v>
      </c>
      <c r="C3253" s="10">
        <v>251.28465</v>
      </c>
      <c r="D3253" s="10">
        <v>0.0818010570880472</v>
      </c>
      <c r="E3253" s="7">
        <f t="shared" si="1"/>
        <v>0.149109245</v>
      </c>
      <c r="F3253" s="7"/>
    </row>
    <row r="3254">
      <c r="A3254" s="9">
        <v>44779.5</v>
      </c>
      <c r="B3254" s="10">
        <v>273.19</v>
      </c>
      <c r="C3254" s="10">
        <v>253.61352</v>
      </c>
      <c r="D3254" s="10">
        <v>0.0771902065788921</v>
      </c>
      <c r="E3254" s="7">
        <f t="shared" si="1"/>
        <v>0.1474428254</v>
      </c>
      <c r="F3254" s="7"/>
    </row>
    <row r="3255">
      <c r="A3255" s="9">
        <v>44779.541666666664</v>
      </c>
      <c r="B3255" s="10">
        <v>277.85</v>
      </c>
      <c r="C3255" s="10">
        <v>255.42344</v>
      </c>
      <c r="D3255" s="10">
        <v>0.0878014954304899</v>
      </c>
      <c r="E3255" s="7">
        <f t="shared" si="1"/>
        <v>0.1463438307</v>
      </c>
      <c r="F3255" s="7"/>
    </row>
    <row r="3256">
      <c r="A3256" s="9">
        <v>44779.583333333336</v>
      </c>
      <c r="B3256" s="10">
        <v>280.3</v>
      </c>
      <c r="C3256" s="10">
        <v>256.39162</v>
      </c>
      <c r="D3256" s="10">
        <v>0.0932494595572196</v>
      </c>
      <c r="E3256" s="7">
        <f t="shared" si="1"/>
        <v>0.1452903047</v>
      </c>
      <c r="F3256" s="7"/>
    </row>
    <row r="3257">
      <c r="A3257" s="9">
        <v>44779.625</v>
      </c>
      <c r="B3257" s="10">
        <v>280.05</v>
      </c>
      <c r="C3257" s="10">
        <v>256.19972</v>
      </c>
      <c r="D3257" s="10">
        <v>0.0930925295312578</v>
      </c>
      <c r="E3257" s="7">
        <f t="shared" si="1"/>
        <v>0.1437445254</v>
      </c>
      <c r="F3257" s="7"/>
    </row>
    <row r="3258">
      <c r="A3258" s="9">
        <v>44779.666666666664</v>
      </c>
      <c r="B3258" s="10">
        <v>284.59</v>
      </c>
      <c r="C3258" s="10">
        <v>254.97871</v>
      </c>
      <c r="D3258" s="10">
        <v>0.11613240179935</v>
      </c>
      <c r="E3258" s="7">
        <f t="shared" si="1"/>
        <v>0.1427523317</v>
      </c>
      <c r="F3258" s="7"/>
    </row>
    <row r="3259">
      <c r="A3259" s="9">
        <v>44779.708333333336</v>
      </c>
      <c r="B3259" s="10">
        <v>282.43</v>
      </c>
      <c r="C3259" s="10">
        <v>254.15644</v>
      </c>
      <c r="D3259" s="10">
        <v>0.111244712115105</v>
      </c>
      <c r="E3259" s="7">
        <f t="shared" si="1"/>
        <v>0.1414419968</v>
      </c>
      <c r="F3259" s="7"/>
    </row>
    <row r="3260">
      <c r="A3260" s="9">
        <v>44779.75</v>
      </c>
      <c r="B3260" s="10">
        <v>286.37</v>
      </c>
      <c r="C3260" s="10">
        <v>253.68386</v>
      </c>
      <c r="D3260" s="10">
        <v>0.128845958114954</v>
      </c>
      <c r="E3260" s="7">
        <f t="shared" si="1"/>
        <v>0.1408550349</v>
      </c>
      <c r="F3260" s="7"/>
    </row>
    <row r="3261">
      <c r="A3261" s="9">
        <v>44779.791666666664</v>
      </c>
      <c r="B3261" s="10">
        <v>286.87</v>
      </c>
      <c r="C3261" s="10">
        <v>254.48792</v>
      </c>
      <c r="D3261" s="10">
        <v>0.127244075082227</v>
      </c>
      <c r="E3261" s="7">
        <f t="shared" si="1"/>
        <v>0.1421934741</v>
      </c>
      <c r="F3261" s="7"/>
    </row>
    <row r="3262">
      <c r="A3262" s="9">
        <v>44779.833333333336</v>
      </c>
      <c r="B3262" s="10">
        <v>282.39</v>
      </c>
      <c r="C3262" s="10">
        <v>255.34765</v>
      </c>
      <c r="D3262" s="10">
        <v>0.105904048852613</v>
      </c>
      <c r="E3262" s="7">
        <f t="shared" si="1"/>
        <v>0.1429859366</v>
      </c>
      <c r="F3262" s="7"/>
    </row>
    <row r="3263">
      <c r="A3263" s="9">
        <v>44779.875</v>
      </c>
      <c r="B3263" s="10">
        <v>276.5</v>
      </c>
      <c r="C3263" s="10">
        <v>255.9463</v>
      </c>
      <c r="D3263" s="10">
        <v>0.0803047357980951</v>
      </c>
      <c r="E3263" s="7">
        <f t="shared" si="1"/>
        <v>0.1431323822</v>
      </c>
      <c r="F3263" s="7"/>
    </row>
    <row r="3264">
      <c r="A3264" s="9">
        <v>44779.916666666664</v>
      </c>
      <c r="B3264" s="10">
        <v>276.6</v>
      </c>
      <c r="C3264" s="10">
        <v>256.28195</v>
      </c>
      <c r="D3264" s="10">
        <v>0.0792800663488007</v>
      </c>
      <c r="E3264" s="7">
        <f t="shared" si="1"/>
        <v>0.1428488375</v>
      </c>
      <c r="F3264" s="7"/>
    </row>
    <row r="3265">
      <c r="A3265" s="9">
        <v>44779.958333333336</v>
      </c>
      <c r="B3265" s="10">
        <v>280.37</v>
      </c>
      <c r="C3265" s="10">
        <v>255.56976</v>
      </c>
      <c r="D3265" s="10">
        <v>0.0970390237092213</v>
      </c>
      <c r="E3265" s="7">
        <f t="shared" si="1"/>
        <v>0.1425152785</v>
      </c>
      <c r="F3265" s="7"/>
    </row>
    <row r="3266">
      <c r="A3266" s="9">
        <v>44777.0</v>
      </c>
      <c r="B3266" s="10">
        <v>281.23</v>
      </c>
      <c r="C3266" s="10">
        <v>271.87041</v>
      </c>
      <c r="D3266" s="10">
        <v>0.0344266593779</v>
      </c>
      <c r="E3266" s="7">
        <f t="shared" si="1"/>
        <v>0.1371793543</v>
      </c>
      <c r="F3266" s="7"/>
    </row>
    <row r="3267">
      <c r="A3267" s="9">
        <v>44777.041666666664</v>
      </c>
      <c r="B3267" s="10">
        <v>290.24</v>
      </c>
      <c r="C3267" s="10">
        <v>269.01428</v>
      </c>
      <c r="D3267" s="10">
        <v>0.07890183376139</v>
      </c>
      <c r="E3267" s="7">
        <f t="shared" si="1"/>
        <v>0.1312754791</v>
      </c>
      <c r="F3267" s="7"/>
    </row>
    <row r="3268">
      <c r="A3268" s="9">
        <v>44777.083333333336</v>
      </c>
      <c r="B3268" s="10">
        <v>290.57</v>
      </c>
      <c r="C3268" s="10">
        <v>265.46801</v>
      </c>
      <c r="D3268" s="10">
        <v>0.0945574948936408</v>
      </c>
      <c r="E3268" s="7">
        <f t="shared" si="1"/>
        <v>0.1243831572</v>
      </c>
      <c r="F3268" s="7"/>
    </row>
    <row r="3269">
      <c r="A3269" s="9">
        <v>44777.125</v>
      </c>
      <c r="B3269" s="10">
        <v>283.7</v>
      </c>
      <c r="C3269" s="10">
        <v>259.21804</v>
      </c>
      <c r="D3269" s="10">
        <v>0.0944454328873099</v>
      </c>
      <c r="E3269" s="7">
        <f t="shared" si="1"/>
        <v>0.1168874891</v>
      </c>
      <c r="F3269" s="7"/>
    </row>
    <row r="3270">
      <c r="A3270" s="9">
        <v>44777.166666666664</v>
      </c>
      <c r="B3270" s="10">
        <v>275.43</v>
      </c>
      <c r="C3270" s="10">
        <v>254.86922</v>
      </c>
      <c r="D3270" s="10">
        <v>0.0806718834074981</v>
      </c>
      <c r="E3270" s="7">
        <f t="shared" si="1"/>
        <v>0.1094397592</v>
      </c>
      <c r="F3270" s="7"/>
    </row>
    <row r="3271">
      <c r="A3271" s="9">
        <v>44777.208333333336</v>
      </c>
      <c r="B3271" s="10">
        <v>267.77</v>
      </c>
      <c r="C3271" s="10">
        <v>253.66607</v>
      </c>
      <c r="D3271" s="10">
        <v>0.0556003804529316</v>
      </c>
      <c r="E3271" s="7">
        <f t="shared" si="1"/>
        <v>0.1027109165</v>
      </c>
      <c r="F3271" s="7"/>
    </row>
    <row r="3272">
      <c r="A3272" s="9">
        <v>44777.25</v>
      </c>
      <c r="B3272" s="10">
        <v>262.08</v>
      </c>
      <c r="C3272" s="10">
        <v>253.24823</v>
      </c>
      <c r="D3272" s="10">
        <v>0.0348739653580203</v>
      </c>
      <c r="E3272" s="7">
        <f t="shared" si="1"/>
        <v>0.09634607145</v>
      </c>
      <c r="F3272" s="7"/>
    </row>
    <row r="3273">
      <c r="A3273" s="9">
        <v>44777.291666666664</v>
      </c>
      <c r="B3273" s="10">
        <v>257.99</v>
      </c>
      <c r="C3273" s="10">
        <v>254.35031</v>
      </c>
      <c r="D3273" s="10">
        <v>0.0143097525613395</v>
      </c>
      <c r="E3273" s="7">
        <f t="shared" si="1"/>
        <v>0.08968015838</v>
      </c>
      <c r="F3273" s="7"/>
    </row>
    <row r="3274">
      <c r="A3274" s="9">
        <v>44777.333333333336</v>
      </c>
      <c r="B3274" s="10">
        <v>254.37</v>
      </c>
      <c r="C3274" s="10">
        <v>257.06962</v>
      </c>
      <c r="D3274" s="10">
        <v>0.0105015131698564</v>
      </c>
      <c r="E3274" s="7">
        <f t="shared" si="1"/>
        <v>0.08368885203</v>
      </c>
      <c r="F3274" s="7"/>
    </row>
    <row r="3275">
      <c r="A3275" s="9">
        <v>44777.375</v>
      </c>
      <c r="B3275" s="10">
        <v>256.48</v>
      </c>
      <c r="C3275" s="10">
        <v>260.70966</v>
      </c>
      <c r="D3275" s="10">
        <v>0.016223641272057</v>
      </c>
      <c r="E3275" s="7">
        <f t="shared" si="1"/>
        <v>0.07920107063</v>
      </c>
      <c r="F3275" s="7"/>
    </row>
    <row r="3276">
      <c r="A3276" s="9">
        <v>44777.416666666664</v>
      </c>
      <c r="B3276" s="10">
        <v>261.91</v>
      </c>
      <c r="C3276" s="10">
        <v>265.21148</v>
      </c>
      <c r="D3276" s="10">
        <v>0.0124484807369574</v>
      </c>
      <c r="E3276" s="7">
        <f t="shared" si="1"/>
        <v>0.07525378366</v>
      </c>
      <c r="F3276" s="7"/>
    </row>
    <row r="3277">
      <c r="A3277" s="9">
        <v>44777.458333333336</v>
      </c>
      <c r="B3277" s="10">
        <v>266.47</v>
      </c>
      <c r="C3277" s="10">
        <v>269.65604</v>
      </c>
      <c r="D3277" s="10">
        <v>0.0118151998375411</v>
      </c>
      <c r="E3277" s="7">
        <f t="shared" si="1"/>
        <v>0.07233770628</v>
      </c>
      <c r="F3277" s="7"/>
    </row>
    <row r="3278">
      <c r="A3278" s="9">
        <v>44777.5</v>
      </c>
      <c r="B3278" s="10">
        <v>272.02</v>
      </c>
      <c r="C3278" s="10">
        <v>271.34707</v>
      </c>
      <c r="D3278" s="10">
        <v>0.00247996044328029</v>
      </c>
      <c r="E3278" s="7">
        <f t="shared" si="1"/>
        <v>0.06922477935</v>
      </c>
      <c r="F3278" s="7"/>
    </row>
    <row r="3279">
      <c r="A3279" s="9">
        <v>44777.541666666664</v>
      </c>
      <c r="B3279" s="10">
        <v>276.09</v>
      </c>
      <c r="C3279" s="10">
        <v>272.57108</v>
      </c>
      <c r="D3279" s="10">
        <v>0.0129101003672142</v>
      </c>
      <c r="E3279" s="7">
        <f t="shared" si="1"/>
        <v>0.06610430456</v>
      </c>
      <c r="F3279" s="7"/>
    </row>
    <row r="3280">
      <c r="A3280" s="9">
        <v>44777.583333333336</v>
      </c>
      <c r="B3280" s="10">
        <v>278.99</v>
      </c>
      <c r="C3280" s="10">
        <v>272.82554</v>
      </c>
      <c r="D3280" s="10">
        <v>0.0225948787639163</v>
      </c>
      <c r="E3280" s="7">
        <f t="shared" si="1"/>
        <v>0.06316036369</v>
      </c>
      <c r="F3280" s="7"/>
    </row>
    <row r="3281">
      <c r="A3281" s="9">
        <v>44777.625</v>
      </c>
      <c r="B3281" s="10">
        <v>282.83</v>
      </c>
      <c r="C3281" s="10">
        <v>271.64196</v>
      </c>
      <c r="D3281" s="10">
        <v>0.0411867150421091</v>
      </c>
      <c r="E3281" s="7">
        <f t="shared" si="1"/>
        <v>0.06099762142</v>
      </c>
      <c r="F3281" s="7"/>
    </row>
    <row r="3282">
      <c r="A3282" s="9">
        <v>44777.666666666664</v>
      </c>
      <c r="B3282" s="10">
        <v>287.96</v>
      </c>
      <c r="C3282" s="10">
        <v>268.94304</v>
      </c>
      <c r="D3282" s="10">
        <v>0.0707099912308568</v>
      </c>
      <c r="E3282" s="7">
        <f t="shared" si="1"/>
        <v>0.05910502098</v>
      </c>
      <c r="F3282" s="7"/>
    </row>
    <row r="3283">
      <c r="A3283" s="9">
        <v>44777.708333333336</v>
      </c>
      <c r="B3283" s="10">
        <v>293.7</v>
      </c>
      <c r="C3283" s="10">
        <v>267.07201</v>
      </c>
      <c r="D3283" s="10">
        <v>0.0997034095785627</v>
      </c>
      <c r="E3283" s="7">
        <f t="shared" si="1"/>
        <v>0.05862413338</v>
      </c>
      <c r="F3283" s="7"/>
    </row>
    <row r="3284">
      <c r="A3284" s="9">
        <v>44777.75</v>
      </c>
      <c r="B3284" s="10">
        <v>299.51</v>
      </c>
      <c r="C3284" s="10">
        <v>266.13623</v>
      </c>
      <c r="D3284" s="10">
        <v>0.125401077485767</v>
      </c>
      <c r="E3284" s="7">
        <f t="shared" si="1"/>
        <v>0.05848059668</v>
      </c>
      <c r="F3284" s="7"/>
    </row>
    <row r="3285">
      <c r="A3285" s="9">
        <v>44777.791666666664</v>
      </c>
      <c r="B3285" s="10">
        <v>293.15</v>
      </c>
      <c r="C3285" s="10">
        <v>267.10109</v>
      </c>
      <c r="D3285" s="10">
        <v>0.0975245364966499</v>
      </c>
      <c r="E3285" s="7">
        <f t="shared" si="1"/>
        <v>0.05724228258</v>
      </c>
      <c r="F3285" s="7"/>
    </row>
    <row r="3286">
      <c r="A3286" s="9">
        <v>44777.833333333336</v>
      </c>
      <c r="B3286" s="10">
        <v>279.62</v>
      </c>
      <c r="C3286" s="10">
        <v>267.77245</v>
      </c>
      <c r="D3286" s="10">
        <v>0.0442448429627469</v>
      </c>
      <c r="E3286" s="7">
        <f t="shared" si="1"/>
        <v>0.054673149</v>
      </c>
      <c r="F3286" s="7"/>
    </row>
    <row r="3287">
      <c r="A3287" s="9">
        <v>44777.875</v>
      </c>
      <c r="B3287" s="10">
        <v>279.53</v>
      </c>
      <c r="C3287" s="10">
        <v>267.59512</v>
      </c>
      <c r="D3287" s="10">
        <v>0.0446005143890515</v>
      </c>
      <c r="E3287" s="7">
        <f t="shared" si="1"/>
        <v>0.05318547311</v>
      </c>
      <c r="F3287" s="7"/>
    </row>
    <row r="3288">
      <c r="A3288" s="9">
        <v>44777.916666666664</v>
      </c>
      <c r="B3288" s="10">
        <v>281.02</v>
      </c>
      <c r="C3288" s="10">
        <v>267.65061</v>
      </c>
      <c r="D3288" s="10">
        <v>0.0499509042777821</v>
      </c>
      <c r="E3288" s="7">
        <f t="shared" si="1"/>
        <v>0.05196342469</v>
      </c>
      <c r="F3288" s="7"/>
    </row>
    <row r="3289">
      <c r="A3289" s="9">
        <v>44777.958333333336</v>
      </c>
      <c r="B3289" s="10">
        <v>283.44</v>
      </c>
      <c r="C3289" s="10">
        <v>267.54544</v>
      </c>
      <c r="D3289" s="10">
        <v>0.0594088241608603</v>
      </c>
      <c r="E3289" s="7">
        <f t="shared" si="1"/>
        <v>0.0503954997</v>
      </c>
      <c r="F3289" s="7"/>
    </row>
    <row r="3290">
      <c r="A3290" s="9">
        <v>44778.0</v>
      </c>
      <c r="B3290" s="10">
        <v>287.25</v>
      </c>
      <c r="C3290" s="10">
        <v>264.887</v>
      </c>
      <c r="D3290" s="10">
        <v>0.0844246792028298</v>
      </c>
      <c r="E3290" s="7">
        <f t="shared" si="1"/>
        <v>0.05247875053</v>
      </c>
      <c r="F3290" s="7"/>
    </row>
    <row r="3291">
      <c r="A3291" s="9">
        <v>44778.041666666664</v>
      </c>
      <c r="B3291" s="10">
        <v>294.95</v>
      </c>
      <c r="C3291" s="10">
        <v>260.30925</v>
      </c>
      <c r="D3291" s="10">
        <v>0.133075370929</v>
      </c>
      <c r="E3291" s="7">
        <f t="shared" si="1"/>
        <v>0.05473598125</v>
      </c>
      <c r="F3291" s="7"/>
    </row>
    <row r="3292">
      <c r="A3292" s="9">
        <v>44778.083333333336</v>
      </c>
      <c r="B3292" s="10">
        <v>299.84</v>
      </c>
      <c r="C3292" s="10">
        <v>255.12899</v>
      </c>
      <c r="D3292" s="10">
        <v>0.175248645792859</v>
      </c>
      <c r="E3292" s="7">
        <f t="shared" si="1"/>
        <v>0.05809811253</v>
      </c>
      <c r="F3292" s="7"/>
    </row>
    <row r="3293">
      <c r="A3293" s="9">
        <v>44778.125</v>
      </c>
      <c r="B3293" s="10">
        <v>294.05</v>
      </c>
      <c r="C3293" s="10">
        <v>247.75735</v>
      </c>
      <c r="D3293" s="10">
        <v>0.186846727251482</v>
      </c>
      <c r="E3293" s="7">
        <f t="shared" si="1"/>
        <v>0.06194816647</v>
      </c>
      <c r="F3293" s="7"/>
    </row>
    <row r="3294">
      <c r="A3294" s="9">
        <v>44778.166666666664</v>
      </c>
      <c r="B3294" s="10">
        <v>288.75</v>
      </c>
      <c r="C3294" s="10">
        <v>242.92212</v>
      </c>
      <c r="D3294" s="10">
        <v>0.188652560746629</v>
      </c>
      <c r="E3294" s="7">
        <f t="shared" si="1"/>
        <v>0.06644736135</v>
      </c>
      <c r="F3294" s="7"/>
    </row>
    <row r="3295">
      <c r="A3295" s="9">
        <v>44778.208333333336</v>
      </c>
      <c r="B3295" s="10">
        <v>283.42</v>
      </c>
      <c r="C3295" s="10">
        <v>242.03474</v>
      </c>
      <c r="D3295" s="10">
        <v>0.17098892497829</v>
      </c>
      <c r="E3295" s="7">
        <f t="shared" si="1"/>
        <v>0.07125521738</v>
      </c>
      <c r="F3295" s="7"/>
    </row>
    <row r="3296">
      <c r="A3296" s="9">
        <v>44778.25</v>
      </c>
      <c r="B3296" s="10">
        <v>275.74</v>
      </c>
      <c r="C3296" s="10">
        <v>242.5559</v>
      </c>
      <c r="D3296" s="10">
        <v>0.136810112637952</v>
      </c>
      <c r="E3296" s="7">
        <f t="shared" si="1"/>
        <v>0.07550255685</v>
      </c>
      <c r="F3296" s="7"/>
    </row>
    <row r="3297">
      <c r="A3297" s="9">
        <v>44778.291666666664</v>
      </c>
      <c r="B3297" s="10">
        <v>277.17</v>
      </c>
      <c r="C3297" s="10">
        <v>245.10533</v>
      </c>
      <c r="D3297" s="10">
        <v>0.130819962177077</v>
      </c>
      <c r="E3297" s="7">
        <f t="shared" si="1"/>
        <v>0.08035714891</v>
      </c>
      <c r="F3297" s="7"/>
    </row>
    <row r="3298">
      <c r="A3298" s="9">
        <v>44778.333333333336</v>
      </c>
      <c r="B3298" s="10">
        <v>276.37</v>
      </c>
      <c r="C3298" s="10">
        <v>248.92309</v>
      </c>
      <c r="D3298" s="10">
        <v>0.110262611636389</v>
      </c>
      <c r="E3298" s="7">
        <f t="shared" si="1"/>
        <v>0.08451386135</v>
      </c>
      <c r="F3298" s="7"/>
    </row>
    <row r="3299">
      <c r="A3299" s="9">
        <v>44778.375</v>
      </c>
      <c r="B3299" s="10">
        <v>277.54</v>
      </c>
      <c r="C3299" s="10">
        <v>253.49561</v>
      </c>
      <c r="D3299" s="10">
        <v>0.0948513072869389</v>
      </c>
      <c r="E3299" s="7">
        <f t="shared" si="1"/>
        <v>0.0877900141</v>
      </c>
      <c r="F3299" s="7"/>
    </row>
    <row r="3300">
      <c r="A3300" s="9">
        <v>44778.416666666664</v>
      </c>
      <c r="B3300" s="10">
        <v>282.33</v>
      </c>
      <c r="C3300" s="10">
        <v>258.50724</v>
      </c>
      <c r="D3300" s="10">
        <v>0.0921550978610887</v>
      </c>
      <c r="E3300" s="7">
        <f t="shared" si="1"/>
        <v>0.09111112315</v>
      </c>
      <c r="F3300" s="7"/>
    </row>
    <row r="3301">
      <c r="A3301" s="9">
        <v>44778.458333333336</v>
      </c>
      <c r="B3301" s="10">
        <v>283.25</v>
      </c>
      <c r="C3301" s="10">
        <v>263.56466</v>
      </c>
      <c r="D3301" s="10">
        <v>0.0746888448549968</v>
      </c>
      <c r="E3301" s="7">
        <f t="shared" si="1"/>
        <v>0.09373085836</v>
      </c>
      <c r="F3301" s="7"/>
    </row>
    <row r="3302">
      <c r="A3302" s="9">
        <v>44778.5</v>
      </c>
      <c r="B3302" s="10">
        <v>286.85</v>
      </c>
      <c r="C3302" s="10">
        <v>265.96297</v>
      </c>
      <c r="D3302" s="10">
        <v>0.0785336018769832</v>
      </c>
      <c r="E3302" s="7">
        <f t="shared" si="1"/>
        <v>0.09689976008</v>
      </c>
      <c r="F3302" s="7"/>
    </row>
    <row r="3303">
      <c r="A3303" s="9">
        <v>44778.541666666664</v>
      </c>
      <c r="B3303" s="10">
        <v>288.34</v>
      </c>
      <c r="C3303" s="10">
        <v>267.7166</v>
      </c>
      <c r="D3303" s="10">
        <v>0.0770344461269863</v>
      </c>
      <c r="E3303" s="7">
        <f t="shared" si="1"/>
        <v>0.09957160782</v>
      </c>
      <c r="F3303" s="7"/>
    </row>
    <row r="3304">
      <c r="A3304" s="9">
        <v>44778.583333333336</v>
      </c>
      <c r="B3304" s="10">
        <v>290.92</v>
      </c>
      <c r="C3304" s="10">
        <v>268.61659</v>
      </c>
      <c r="D3304" s="10">
        <v>0.0830306497450512</v>
      </c>
      <c r="E3304" s="7">
        <f t="shared" si="1"/>
        <v>0.1020897649</v>
      </c>
      <c r="F3304" s="7"/>
    </row>
    <row r="3305">
      <c r="A3305" s="9">
        <v>44778.625</v>
      </c>
      <c r="B3305" s="10">
        <v>293.94</v>
      </c>
      <c r="C3305" s="10">
        <v>267.84287</v>
      </c>
      <c r="D3305" s="10">
        <v>0.097434477161927</v>
      </c>
      <c r="E3305" s="7">
        <f t="shared" si="1"/>
        <v>0.1044334217</v>
      </c>
      <c r="F3305" s="7"/>
    </row>
    <row r="3306">
      <c r="A3306" s="9">
        <v>44778.666666666664</v>
      </c>
      <c r="B3306" s="10">
        <v>295.07</v>
      </c>
      <c r="C3306" s="10">
        <v>265.54272</v>
      </c>
      <c r="D3306" s="10">
        <v>0.111195968769168</v>
      </c>
      <c r="E3306" s="7">
        <f t="shared" si="1"/>
        <v>0.1061203374</v>
      </c>
      <c r="F3306" s="7"/>
    </row>
    <row r="3307">
      <c r="A3307" s="9">
        <v>44778.708333333336</v>
      </c>
      <c r="B3307" s="10">
        <v>294.8</v>
      </c>
      <c r="C3307" s="10">
        <v>263.79753</v>
      </c>
      <c r="D3307" s="10">
        <v>0.117523731173677</v>
      </c>
      <c r="E3307" s="7">
        <f t="shared" si="1"/>
        <v>0.1068628508</v>
      </c>
      <c r="F3307" s="7"/>
    </row>
    <row r="3308">
      <c r="A3308" s="9">
        <v>44778.75</v>
      </c>
      <c r="B3308" s="10">
        <v>294.28</v>
      </c>
      <c r="C3308" s="10">
        <v>262.63733</v>
      </c>
      <c r="D3308" s="10">
        <v>0.120480473967657</v>
      </c>
      <c r="E3308" s="7">
        <f t="shared" si="1"/>
        <v>0.1066578257</v>
      </c>
      <c r="F3308" s="7"/>
    </row>
    <row r="3309">
      <c r="A3309" s="9">
        <v>44778.791666666664</v>
      </c>
      <c r="B3309" s="10">
        <v>282.81</v>
      </c>
      <c r="C3309" s="10">
        <v>263.26878</v>
      </c>
      <c r="D3309" s="10">
        <v>0.0742253601053646</v>
      </c>
      <c r="E3309" s="7">
        <f t="shared" si="1"/>
        <v>0.1056870267</v>
      </c>
      <c r="F3309" s="7"/>
    </row>
    <row r="3310">
      <c r="A3310" s="9">
        <v>44778.833333333336</v>
      </c>
      <c r="B3310" s="10">
        <v>281.6</v>
      </c>
      <c r="C3310" s="10">
        <v>263.97115</v>
      </c>
      <c r="D3310" s="10">
        <v>0.0667832450629547</v>
      </c>
      <c r="E3310" s="7">
        <f t="shared" si="1"/>
        <v>0.1066261268</v>
      </c>
      <c r="F3310" s="7"/>
    </row>
    <row r="3311">
      <c r="A3311" s="9">
        <v>44778.875</v>
      </c>
      <c r="B3311" s="10">
        <v>279.69</v>
      </c>
      <c r="C3311" s="10">
        <v>264.3334</v>
      </c>
      <c r="D3311" s="10">
        <v>0.0580955717287335</v>
      </c>
      <c r="E3311" s="7">
        <f t="shared" si="1"/>
        <v>0.1071884208</v>
      </c>
      <c r="F3311" s="7"/>
    </row>
    <row r="3312">
      <c r="A3312" s="9">
        <v>44778.916666666664</v>
      </c>
      <c r="B3312" s="10">
        <v>282.62</v>
      </c>
      <c r="C3312" s="10">
        <v>264.76162</v>
      </c>
      <c r="D3312" s="10">
        <v>0.0674507883733299</v>
      </c>
      <c r="E3312" s="7">
        <f t="shared" si="1"/>
        <v>0.1079175827</v>
      </c>
      <c r="F3312" s="7"/>
    </row>
    <row r="3313">
      <c r="A3313" s="9">
        <v>44778.958333333336</v>
      </c>
      <c r="B3313" s="10">
        <v>286.52</v>
      </c>
      <c r="C3313" s="10">
        <v>264.19529</v>
      </c>
      <c r="D3313" s="10">
        <v>0.0845007872774718</v>
      </c>
      <c r="E3313" s="7">
        <f t="shared" si="1"/>
        <v>0.1089630811</v>
      </c>
      <c r="F3313" s="7"/>
    </row>
    <row r="3314">
      <c r="A3314" s="9">
        <v>44779.0</v>
      </c>
      <c r="B3314" s="10">
        <v>297.61</v>
      </c>
      <c r="C3314" s="10">
        <v>260.85045</v>
      </c>
      <c r="D3314" s="10">
        <v>0.140921934388075</v>
      </c>
      <c r="E3314" s="7">
        <f t="shared" si="1"/>
        <v>0.1113171334</v>
      </c>
      <c r="F3314" s="7"/>
    </row>
    <row r="3315">
      <c r="A3315" s="9">
        <v>44779.041666666664</v>
      </c>
      <c r="B3315" s="10">
        <v>306.26</v>
      </c>
      <c r="C3315" s="10">
        <v>256.87142</v>
      </c>
      <c r="D3315" s="10">
        <v>0.192269657714353</v>
      </c>
      <c r="E3315" s="7">
        <f t="shared" si="1"/>
        <v>0.113783562</v>
      </c>
      <c r="F3315" s="7"/>
    </row>
    <row r="3316">
      <c r="A3316" s="9">
        <v>44779.083333333336</v>
      </c>
      <c r="B3316" s="10">
        <v>308.39</v>
      </c>
      <c r="C3316" s="10">
        <v>252.19969</v>
      </c>
      <c r="D3316" s="10">
        <v>0.22280086862914</v>
      </c>
      <c r="E3316" s="7">
        <f t="shared" si="1"/>
        <v>0.1157649046</v>
      </c>
      <c r="F3316" s="7"/>
    </row>
    <row r="3317">
      <c r="A3317" s="9">
        <v>44779.125</v>
      </c>
      <c r="B3317" s="10">
        <v>301.99</v>
      </c>
      <c r="C3317" s="10">
        <v>245.49661</v>
      </c>
      <c r="D3317" s="10">
        <v>0.230118819155995</v>
      </c>
      <c r="E3317" s="7">
        <f t="shared" si="1"/>
        <v>0.1175679085</v>
      </c>
      <c r="F3317" s="7"/>
    </row>
    <row r="3318">
      <c r="A3318" s="9">
        <v>44779.166666666664</v>
      </c>
      <c r="B3318" s="10">
        <v>291.66</v>
      </c>
      <c r="C3318" s="10">
        <v>241.05982</v>
      </c>
      <c r="D3318" s="10">
        <v>0.209907150847453</v>
      </c>
      <c r="E3318" s="7">
        <f t="shared" si="1"/>
        <v>0.1184535164</v>
      </c>
      <c r="F3318" s="7"/>
    </row>
    <row r="3319">
      <c r="A3319" s="9">
        <v>44779.208333333336</v>
      </c>
      <c r="B3319" s="10">
        <v>280.37</v>
      </c>
      <c r="C3319" s="10">
        <v>240.37716</v>
      </c>
      <c r="D3319" s="10">
        <v>0.166375374432412</v>
      </c>
      <c r="E3319" s="7">
        <f t="shared" si="1"/>
        <v>0.1182612851</v>
      </c>
      <c r="F3319" s="7"/>
    </row>
    <row r="3320">
      <c r="A3320" s="9">
        <v>44779.25</v>
      </c>
      <c r="B3320" s="10">
        <v>274.22</v>
      </c>
      <c r="C3320" s="10">
        <v>240.98857</v>
      </c>
      <c r="D3320" s="10">
        <v>0.137896291097955</v>
      </c>
      <c r="E3320" s="7">
        <f t="shared" si="1"/>
        <v>0.1183065426</v>
      </c>
      <c r="F3320" s="7"/>
    </row>
    <row r="3321">
      <c r="A3321" s="9">
        <v>44779.291666666664</v>
      </c>
      <c r="B3321" s="10">
        <v>274.38</v>
      </c>
      <c r="C3321" s="10">
        <v>243.41505</v>
      </c>
      <c r="D3321" s="10">
        <v>0.127210499104307</v>
      </c>
      <c r="E3321" s="7">
        <f t="shared" si="1"/>
        <v>0.1181561483</v>
      </c>
      <c r="F3321" s="7"/>
    </row>
    <row r="3322">
      <c r="A3322" s="9">
        <v>44779.333333333336</v>
      </c>
      <c r="B3322" s="10">
        <v>274.16</v>
      </c>
      <c r="C3322" s="10">
        <v>246.88269</v>
      </c>
      <c r="D3322" s="10">
        <v>0.110486928022373</v>
      </c>
      <c r="E3322" s="7">
        <f t="shared" si="1"/>
        <v>0.1181654948</v>
      </c>
      <c r="F3322" s="7"/>
    </row>
    <row r="3323">
      <c r="A3323" s="9">
        <v>44779.375</v>
      </c>
      <c r="B3323" s="10">
        <v>272.11</v>
      </c>
      <c r="C3323" s="10">
        <v>250.94578</v>
      </c>
      <c r="D3323" s="10">
        <v>0.0843378199067543</v>
      </c>
      <c r="E3323" s="7">
        <f t="shared" si="1"/>
        <v>0.1177274328</v>
      </c>
      <c r="F3323" s="7"/>
    </row>
    <row r="3324">
      <c r="A3324" s="9">
        <v>44779.416666666664</v>
      </c>
      <c r="B3324" s="10">
        <v>273.14</v>
      </c>
      <c r="C3324" s="10">
        <v>255.27972</v>
      </c>
      <c r="D3324" s="10">
        <v>0.0699635678071097</v>
      </c>
      <c r="E3324" s="7">
        <f t="shared" si="1"/>
        <v>0.1168027857</v>
      </c>
      <c r="F3324" s="7"/>
    </row>
    <row r="3325">
      <c r="A3325" s="9">
        <v>44779.458333333336</v>
      </c>
      <c r="B3325" s="10">
        <v>271.84</v>
      </c>
      <c r="C3325" s="10">
        <v>259.60363</v>
      </c>
      <c r="D3325" s="10">
        <v>0.0471348185693704</v>
      </c>
      <c r="E3325" s="7">
        <f t="shared" si="1"/>
        <v>0.1156547013</v>
      </c>
      <c r="F3325" s="7"/>
    </row>
    <row r="3326">
      <c r="A3326" s="9">
        <v>44779.5</v>
      </c>
      <c r="B3326" s="10">
        <v>273.19</v>
      </c>
      <c r="C3326" s="10">
        <v>261.56975</v>
      </c>
      <c r="D3326" s="10">
        <v>0.044425052973442</v>
      </c>
      <c r="E3326" s="7">
        <f t="shared" si="1"/>
        <v>0.1142335118</v>
      </c>
      <c r="F3326" s="7"/>
    </row>
    <row r="3327">
      <c r="A3327" s="9">
        <v>44779.541666666664</v>
      </c>
      <c r="B3327" s="10">
        <v>277.85</v>
      </c>
      <c r="C3327" s="10">
        <v>263.07911</v>
      </c>
      <c r="D3327" s="10">
        <v>0.0561461911590015</v>
      </c>
      <c r="E3327" s="7">
        <f t="shared" si="1"/>
        <v>0.1133631678</v>
      </c>
      <c r="F3327" s="7"/>
    </row>
    <row r="3328">
      <c r="A3328" s="9">
        <v>44779.583333333336</v>
      </c>
      <c r="B3328" s="10">
        <v>280.3</v>
      </c>
      <c r="C3328" s="10">
        <v>263.68625</v>
      </c>
      <c r="D3328" s="10">
        <v>0.063005750205026</v>
      </c>
      <c r="E3328" s="7">
        <f t="shared" si="1"/>
        <v>0.112528797</v>
      </c>
      <c r="F3328" s="7"/>
    </row>
    <row r="3329">
      <c r="A3329" s="9">
        <v>44779.625</v>
      </c>
      <c r="B3329" s="10">
        <v>280.05</v>
      </c>
      <c r="C3329" s="10">
        <v>262.92865</v>
      </c>
      <c r="D3329" s="10">
        <v>0.0651178561180001</v>
      </c>
      <c r="E3329" s="7">
        <f t="shared" si="1"/>
        <v>0.1111822711</v>
      </c>
      <c r="F3329" s="7"/>
    </row>
    <row r="3330">
      <c r="A3330" s="9">
        <v>44779.666666666664</v>
      </c>
      <c r="B3330" s="10">
        <v>284.59</v>
      </c>
      <c r="C3330" s="10">
        <v>260.9262</v>
      </c>
      <c r="D3330" s="10">
        <v>0.0906915441990876</v>
      </c>
      <c r="E3330" s="7">
        <f t="shared" si="1"/>
        <v>0.1103279201</v>
      </c>
      <c r="F3330" s="7"/>
    </row>
    <row r="3331">
      <c r="A3331" s="9">
        <v>44779.708333333336</v>
      </c>
      <c r="B3331" s="10">
        <v>282.43</v>
      </c>
      <c r="C3331" s="10">
        <v>259.45421</v>
      </c>
      <c r="D3331" s="10">
        <v>0.0885543156150752</v>
      </c>
      <c r="E3331" s="7">
        <f t="shared" si="1"/>
        <v>0.1091208611</v>
      </c>
      <c r="F3331" s="7"/>
    </row>
    <row r="3332">
      <c r="A3332" s="9">
        <v>44779.75</v>
      </c>
      <c r="B3332" s="10">
        <v>286.37</v>
      </c>
      <c r="C3332" s="10">
        <v>258.48418</v>
      </c>
      <c r="D3332" s="10">
        <v>0.107882114874496</v>
      </c>
      <c r="E3332" s="7">
        <f t="shared" si="1"/>
        <v>0.1085959295</v>
      </c>
      <c r="F3332" s="7"/>
    </row>
    <row r="3333">
      <c r="A3333" s="9">
        <v>44779.791666666664</v>
      </c>
      <c r="B3333" s="10">
        <v>286.87</v>
      </c>
      <c r="C3333" s="10">
        <v>259.10785</v>
      </c>
      <c r="D3333" s="10">
        <v>0.10714515210558</v>
      </c>
      <c r="E3333" s="7">
        <f t="shared" si="1"/>
        <v>0.1099675875</v>
      </c>
      <c r="F3333" s="7"/>
    </row>
    <row r="3334">
      <c r="A3334" s="9">
        <v>44779.833333333336</v>
      </c>
      <c r="B3334" s="10">
        <v>282.39</v>
      </c>
      <c r="C3334" s="10">
        <v>259.69339</v>
      </c>
      <c r="D3334" s="10">
        <v>0.0873977192873486</v>
      </c>
      <c r="E3334" s="7">
        <f t="shared" si="1"/>
        <v>0.1108265239</v>
      </c>
      <c r="F3334" s="7"/>
    </row>
    <row r="3335">
      <c r="A3335" s="9">
        <v>44779.875</v>
      </c>
      <c r="B3335" s="10">
        <v>276.5</v>
      </c>
      <c r="C3335" s="10">
        <v>259.86226</v>
      </c>
      <c r="D3335" s="10">
        <v>0.0640252262871877</v>
      </c>
      <c r="E3335" s="7">
        <f t="shared" si="1"/>
        <v>0.1110735928</v>
      </c>
      <c r="F3335" s="7"/>
    </row>
    <row r="3336">
      <c r="A3336" s="9">
        <v>44779.916666666664</v>
      </c>
      <c r="B3336" s="10">
        <v>276.6</v>
      </c>
      <c r="C3336" s="10">
        <v>260.01335</v>
      </c>
      <c r="D3336" s="10">
        <v>0.0637915322424791</v>
      </c>
      <c r="E3336" s="7">
        <f t="shared" si="1"/>
        <v>0.1109211238</v>
      </c>
      <c r="F3336" s="7"/>
    </row>
    <row r="3337">
      <c r="A3337" s="9">
        <v>44779.958333333336</v>
      </c>
      <c r="B3337" s="10">
        <v>280.37</v>
      </c>
      <c r="C3337" s="10">
        <v>259.56839</v>
      </c>
      <c r="D3337" s="10">
        <v>0.08013922650597</v>
      </c>
      <c r="E3337" s="7">
        <f t="shared" si="1"/>
        <v>0.1107393921</v>
      </c>
      <c r="F3337" s="7"/>
    </row>
    <row r="3338">
      <c r="A3338" s="9">
        <v>44780.0</v>
      </c>
      <c r="B3338" s="10">
        <v>285.26</v>
      </c>
      <c r="C3338" s="10">
        <v>251.47608</v>
      </c>
      <c r="D3338" s="10">
        <v>0.134342479014306</v>
      </c>
      <c r="E3338" s="7">
        <f t="shared" si="1"/>
        <v>0.1104652482</v>
      </c>
      <c r="F3338" s="7"/>
    </row>
    <row r="3339">
      <c r="A3339" s="9">
        <v>44780.041666666664</v>
      </c>
      <c r="B3339" s="10">
        <v>293.13</v>
      </c>
      <c r="C3339" s="10">
        <v>245.76369</v>
      </c>
      <c r="D3339" s="10">
        <v>0.192731114999127</v>
      </c>
      <c r="E3339" s="7">
        <f t="shared" si="1"/>
        <v>0.1104844755</v>
      </c>
      <c r="F3339" s="7"/>
    </row>
    <row r="3340">
      <c r="A3340" s="9">
        <v>44780.083333333336</v>
      </c>
      <c r="B3340" s="10">
        <v>286.05</v>
      </c>
      <c r="C3340" s="10">
        <v>238.83849</v>
      </c>
      <c r="D3340" s="10">
        <v>0.19767127986783</v>
      </c>
      <c r="E3340" s="7">
        <f t="shared" si="1"/>
        <v>0.1094374093</v>
      </c>
      <c r="F3340" s="7"/>
    </row>
    <row r="3341">
      <c r="A3341" s="9">
        <v>44780.125</v>
      </c>
      <c r="B3341" s="10">
        <v>284.41</v>
      </c>
      <c r="C3341" s="10">
        <v>230.60515</v>
      </c>
      <c r="D3341" s="10">
        <v>0.233320244582569</v>
      </c>
      <c r="E3341" s="7">
        <f t="shared" si="1"/>
        <v>0.1095708021</v>
      </c>
      <c r="F3341" s="7"/>
    </row>
    <row r="3342">
      <c r="A3342" s="9">
        <v>44780.166666666664</v>
      </c>
      <c r="B3342" s="10">
        <v>281.33</v>
      </c>
      <c r="C3342" s="10">
        <v>224.82194</v>
      </c>
      <c r="D3342" s="10">
        <v>0.251345842847899</v>
      </c>
      <c r="E3342" s="7">
        <f t="shared" si="1"/>
        <v>0.1112974142</v>
      </c>
      <c r="F3342" s="7"/>
    </row>
    <row r="3343">
      <c r="A3343" s="9">
        <v>44780.208333333336</v>
      </c>
      <c r="B3343" s="10">
        <v>274.51</v>
      </c>
      <c r="C3343" s="10">
        <v>223.51147</v>
      </c>
      <c r="D3343" s="10">
        <v>0.22816963263675</v>
      </c>
      <c r="E3343" s="7">
        <f t="shared" si="1"/>
        <v>0.113872175</v>
      </c>
      <c r="F3343" s="7"/>
    </row>
    <row r="3344">
      <c r="A3344" s="9">
        <v>44780.25</v>
      </c>
      <c r="B3344" s="10">
        <v>266.89</v>
      </c>
      <c r="C3344" s="10">
        <v>224.37989</v>
      </c>
      <c r="D3344" s="10">
        <v>0.189455971299388</v>
      </c>
      <c r="E3344" s="7">
        <f t="shared" si="1"/>
        <v>0.116020495</v>
      </c>
      <c r="F3344" s="7"/>
    </row>
    <row r="3345">
      <c r="A3345" s="9">
        <v>44780.291666666664</v>
      </c>
      <c r="B3345" s="10">
        <v>265.98</v>
      </c>
      <c r="C3345" s="10">
        <v>227.70449</v>
      </c>
      <c r="D3345" s="10">
        <v>0.168092908488541</v>
      </c>
      <c r="E3345" s="7">
        <f t="shared" si="1"/>
        <v>0.1177239287</v>
      </c>
      <c r="F3345" s="7"/>
    </row>
    <row r="3346">
      <c r="A3346" s="9">
        <v>44780.333333333336</v>
      </c>
      <c r="B3346" s="10">
        <v>263.61</v>
      </c>
      <c r="C3346" s="10">
        <v>231.97161</v>
      </c>
      <c r="D3346" s="10">
        <v>0.136389060713076</v>
      </c>
      <c r="E3346" s="7">
        <f t="shared" si="1"/>
        <v>0.1188031843</v>
      </c>
      <c r="F3346" s="7"/>
    </row>
    <row r="3347">
      <c r="A3347" s="9">
        <v>44780.375</v>
      </c>
      <c r="B3347" s="10">
        <v>261.84</v>
      </c>
      <c r="C3347" s="10">
        <v>236.78882</v>
      </c>
      <c r="D3347" s="10">
        <v>0.105795450984552</v>
      </c>
      <c r="E3347" s="7">
        <f t="shared" si="1"/>
        <v>0.1196972522</v>
      </c>
      <c r="F3347" s="7"/>
    </row>
    <row r="3348">
      <c r="A3348" s="9">
        <v>44780.416666666664</v>
      </c>
      <c r="B3348" s="10">
        <v>263.83</v>
      </c>
      <c r="C3348" s="10">
        <v>241.14847</v>
      </c>
      <c r="D3348" s="10">
        <v>0.094056288227746</v>
      </c>
      <c r="E3348" s="7">
        <f t="shared" si="1"/>
        <v>0.1207011156</v>
      </c>
      <c r="F3348" s="7"/>
    </row>
    <row r="3349">
      <c r="A3349" s="9">
        <v>44780.458333333336</v>
      </c>
      <c r="B3349" s="10">
        <v>263.84</v>
      </c>
      <c r="C3349" s="10">
        <v>245.21176</v>
      </c>
      <c r="D3349" s="10">
        <v>0.0759679715197997</v>
      </c>
      <c r="E3349" s="7">
        <f t="shared" si="1"/>
        <v>0.1219024969</v>
      </c>
      <c r="F3349" s="7"/>
    </row>
    <row r="3350">
      <c r="A3350" s="9">
        <v>44780.5</v>
      </c>
      <c r="B3350" s="10">
        <v>268.36</v>
      </c>
      <c r="C3350" s="10">
        <v>247.01855</v>
      </c>
      <c r="D3350" s="10">
        <v>0.0863961431236642</v>
      </c>
      <c r="E3350" s="7">
        <f t="shared" si="1"/>
        <v>0.1236512924</v>
      </c>
      <c r="F3350" s="7"/>
    </row>
    <row r="3351">
      <c r="A3351" s="9">
        <v>44780.541666666664</v>
      </c>
      <c r="B3351" s="10">
        <v>272.03</v>
      </c>
      <c r="C3351" s="10">
        <v>248.44312</v>
      </c>
      <c r="D3351" s="10">
        <v>0.0949387529829764</v>
      </c>
      <c r="E3351" s="7">
        <f t="shared" si="1"/>
        <v>0.1252676491</v>
      </c>
      <c r="F3351" s="7"/>
    </row>
    <row r="3352">
      <c r="A3352" s="9">
        <v>44780.583333333336</v>
      </c>
      <c r="B3352" s="10">
        <v>274.35</v>
      </c>
      <c r="C3352" s="10">
        <v>249.21536</v>
      </c>
      <c r="D3352" s="10">
        <v>0.100855099781971</v>
      </c>
      <c r="E3352" s="7">
        <f t="shared" si="1"/>
        <v>0.1268447053</v>
      </c>
      <c r="F3352" s="7"/>
    </row>
    <row r="3353">
      <c r="A3353" s="9">
        <v>44780.625</v>
      </c>
      <c r="B3353" s="10">
        <v>277.21</v>
      </c>
      <c r="C3353" s="10">
        <v>249.26579</v>
      </c>
      <c r="D3353" s="10">
        <v>0.112106077612976</v>
      </c>
      <c r="E3353" s="7">
        <f t="shared" si="1"/>
        <v>0.1288025479</v>
      </c>
      <c r="F3353" s="7"/>
    </row>
    <row r="3354">
      <c r="A3354" s="9">
        <v>44780.666666666664</v>
      </c>
      <c r="B3354" s="10">
        <v>280.57</v>
      </c>
      <c r="C3354" s="10">
        <v>248.62354</v>
      </c>
      <c r="D3354" s="10">
        <v>0.12849330357053</v>
      </c>
      <c r="E3354" s="7">
        <f t="shared" si="1"/>
        <v>0.1303776212</v>
      </c>
      <c r="F3354" s="7"/>
    </row>
    <row r="3355">
      <c r="A3355" s="9">
        <v>44780.708333333336</v>
      </c>
      <c r="B3355" s="10">
        <v>284.13</v>
      </c>
      <c r="C3355" s="10">
        <v>248.43452</v>
      </c>
      <c r="D3355" s="10">
        <v>0.143681642953644</v>
      </c>
      <c r="E3355" s="7">
        <f t="shared" si="1"/>
        <v>0.1326745932</v>
      </c>
      <c r="F3355" s="7"/>
    </row>
    <row r="3356">
      <c r="A3356" s="9">
        <v>44780.75</v>
      </c>
      <c r="B3356" s="10">
        <v>286.17</v>
      </c>
      <c r="C3356" s="10">
        <v>248.48261</v>
      </c>
      <c r="D3356" s="10">
        <v>0.15167013096007</v>
      </c>
      <c r="E3356" s="7">
        <f t="shared" si="1"/>
        <v>0.1344990939</v>
      </c>
      <c r="F3356" s="7"/>
    </row>
    <row r="3357">
      <c r="A3357" s="9">
        <v>44780.791666666664</v>
      </c>
      <c r="B3357" s="10">
        <v>288.73</v>
      </c>
      <c r="C3357" s="10">
        <v>249.52921</v>
      </c>
      <c r="D3357" s="10">
        <v>0.157099002557656</v>
      </c>
      <c r="E3357" s="7">
        <f t="shared" si="1"/>
        <v>0.1365805043</v>
      </c>
      <c r="F3357" s="7"/>
    </row>
    <row r="3358">
      <c r="A3358" s="9">
        <v>44780.833333333336</v>
      </c>
      <c r="B3358" s="10">
        <v>284.5</v>
      </c>
      <c r="C3358" s="10">
        <v>250.64492</v>
      </c>
      <c r="D3358" s="10">
        <v>0.135071877778332</v>
      </c>
      <c r="E3358" s="7">
        <f t="shared" si="1"/>
        <v>0.1385669276</v>
      </c>
      <c r="F3358" s="7"/>
    </row>
    <row r="3359">
      <c r="A3359" s="9">
        <v>44780.875</v>
      </c>
      <c r="B3359" s="10">
        <v>278.17</v>
      </c>
      <c r="C3359" s="10">
        <v>251.5044</v>
      </c>
      <c r="D3359" s="10">
        <v>0.106024387644908</v>
      </c>
      <c r="E3359" s="7">
        <f t="shared" si="1"/>
        <v>0.1403168926</v>
      </c>
      <c r="F3359" s="7"/>
    </row>
    <row r="3360">
      <c r="A3360" s="9">
        <v>44780.916666666664</v>
      </c>
      <c r="B3360" s="10">
        <v>274.23</v>
      </c>
      <c r="C3360" s="10">
        <v>251.85292</v>
      </c>
      <c r="D3360" s="10">
        <v>0.0888497937605806</v>
      </c>
      <c r="E3360" s="7">
        <f t="shared" si="1"/>
        <v>0.1413609869</v>
      </c>
      <c r="F3360" s="7"/>
    </row>
    <row r="3361">
      <c r="A3361" s="9">
        <v>44780.958333333336</v>
      </c>
      <c r="B3361" s="10">
        <v>278.39</v>
      </c>
      <c r="C3361" s="10">
        <v>250.94468</v>
      </c>
      <c r="D3361" s="10">
        <v>0.109368008917343</v>
      </c>
      <c r="E3361" s="7">
        <f t="shared" si="1"/>
        <v>0.1425788528</v>
      </c>
      <c r="F3361" s="7"/>
    </row>
    <row r="3362">
      <c r="A3362" s="9">
        <v>44778.0</v>
      </c>
      <c r="B3362" s="10">
        <v>287.25</v>
      </c>
      <c r="C3362" s="10">
        <v>275.98859</v>
      </c>
      <c r="D3362" s="10">
        <v>0.040803897001684</v>
      </c>
      <c r="E3362" s="7">
        <f t="shared" si="1"/>
        <v>0.1386814119</v>
      </c>
      <c r="F3362" s="7"/>
    </row>
    <row r="3363">
      <c r="A3363" s="9">
        <v>44778.041666666664</v>
      </c>
      <c r="B3363" s="10">
        <v>294.95</v>
      </c>
      <c r="C3363" s="10">
        <v>272.34975</v>
      </c>
      <c r="D3363" s="10">
        <v>0.0829824517922268</v>
      </c>
      <c r="E3363" s="7">
        <f t="shared" si="1"/>
        <v>0.1341085509</v>
      </c>
      <c r="F3363" s="7"/>
    </row>
    <row r="3364">
      <c r="A3364" s="9">
        <v>44778.083333333336</v>
      </c>
      <c r="B3364" s="10">
        <v>299.84</v>
      </c>
      <c r="C3364" s="10">
        <v>267.74223</v>
      </c>
      <c r="D3364" s="10">
        <v>0.119883105477981</v>
      </c>
      <c r="E3364" s="7">
        <f t="shared" si="1"/>
        <v>0.130867377</v>
      </c>
      <c r="F3364" s="7"/>
    </row>
    <row r="3365">
      <c r="A3365" s="9">
        <v>44778.125</v>
      </c>
      <c r="B3365" s="10">
        <v>294.05</v>
      </c>
      <c r="C3365" s="10">
        <v>260.3034</v>
      </c>
      <c r="D3365" s="10">
        <v>0.129643331589214</v>
      </c>
      <c r="E3365" s="7">
        <f t="shared" si="1"/>
        <v>0.1265475056</v>
      </c>
      <c r="F3365" s="7"/>
    </row>
    <row r="3366">
      <c r="A3366" s="9">
        <v>44778.166666666664</v>
      </c>
      <c r="B3366" s="10">
        <v>288.75</v>
      </c>
      <c r="C3366" s="10">
        <v>254.9536</v>
      </c>
      <c r="D3366" s="10">
        <v>0.132559022504487</v>
      </c>
      <c r="E3366" s="7">
        <f t="shared" si="1"/>
        <v>0.1215980547</v>
      </c>
      <c r="F3366" s="7"/>
    </row>
    <row r="3367">
      <c r="A3367" s="9">
        <v>44778.208333333336</v>
      </c>
      <c r="B3367" s="10">
        <v>283.42</v>
      </c>
      <c r="C3367" s="10">
        <v>252.95499</v>
      </c>
      <c r="D3367" s="10">
        <v>0.120436485558161</v>
      </c>
      <c r="E3367" s="7">
        <f t="shared" si="1"/>
        <v>0.1171091736</v>
      </c>
      <c r="F3367" s="7"/>
    </row>
    <row r="3368">
      <c r="A3368" s="9">
        <v>44778.25</v>
      </c>
      <c r="B3368" s="10">
        <v>275.74</v>
      </c>
      <c r="C3368" s="10">
        <v>252.00898</v>
      </c>
      <c r="D3368" s="10">
        <v>0.0941673586393627</v>
      </c>
      <c r="E3368" s="7">
        <f t="shared" si="1"/>
        <v>0.1131388148</v>
      </c>
      <c r="F3368" s="7"/>
    </row>
    <row r="3369">
      <c r="A3369" s="9">
        <v>44778.291666666664</v>
      </c>
      <c r="B3369" s="10">
        <v>277.17</v>
      </c>
      <c r="C3369" s="10">
        <v>252.89205</v>
      </c>
      <c r="D3369" s="10">
        <v>0.0960012384730955</v>
      </c>
      <c r="E3369" s="7">
        <f t="shared" si="1"/>
        <v>0.1101349952</v>
      </c>
      <c r="F3369" s="7"/>
    </row>
    <row r="3370">
      <c r="A3370" s="9">
        <v>44778.333333333336</v>
      </c>
      <c r="B3370" s="10">
        <v>276.37</v>
      </c>
      <c r="C3370" s="10">
        <v>255.72472</v>
      </c>
      <c r="D3370" s="10">
        <v>0.080732437599306</v>
      </c>
      <c r="E3370" s="7">
        <f t="shared" si="1"/>
        <v>0.1078159692</v>
      </c>
      <c r="F3370" s="7"/>
    </row>
    <row r="3371">
      <c r="A3371" s="9">
        <v>44778.375</v>
      </c>
      <c r="B3371" s="10">
        <v>277.54</v>
      </c>
      <c r="C3371" s="10">
        <v>259.79768</v>
      </c>
      <c r="D3371" s="10">
        <v>0.0682928346396319</v>
      </c>
      <c r="E3371" s="7">
        <f t="shared" si="1"/>
        <v>0.1062533602</v>
      </c>
      <c r="F3371" s="7"/>
    </row>
    <row r="3372">
      <c r="A3372" s="9">
        <v>44778.416666666664</v>
      </c>
      <c r="B3372" s="10">
        <v>282.33</v>
      </c>
      <c r="C3372" s="10">
        <v>265.109</v>
      </c>
      <c r="D3372" s="10">
        <v>0.0649581870098714</v>
      </c>
      <c r="E3372" s="7">
        <f t="shared" si="1"/>
        <v>0.1050409393</v>
      </c>
      <c r="F3372" s="7"/>
    </row>
    <row r="3373">
      <c r="A3373" s="9">
        <v>44778.458333333336</v>
      </c>
      <c r="B3373" s="10">
        <v>283.25</v>
      </c>
      <c r="C3373" s="10">
        <v>270.67433</v>
      </c>
      <c r="D3373" s="10">
        <v>0.0464605195476054</v>
      </c>
      <c r="E3373" s="7">
        <f t="shared" si="1"/>
        <v>0.1038114621</v>
      </c>
      <c r="F3373" s="7"/>
    </row>
    <row r="3374">
      <c r="A3374" s="9">
        <v>44778.5</v>
      </c>
      <c r="B3374" s="10">
        <v>286.85</v>
      </c>
      <c r="C3374" s="10">
        <v>273.43122</v>
      </c>
      <c r="D3374" s="10">
        <v>0.0490755225390868</v>
      </c>
      <c r="E3374" s="7">
        <f t="shared" si="1"/>
        <v>0.1022564363</v>
      </c>
      <c r="F3374" s="7"/>
    </row>
    <row r="3375">
      <c r="A3375" s="9">
        <v>44778.541666666664</v>
      </c>
      <c r="B3375" s="10">
        <v>288.34</v>
      </c>
      <c r="C3375" s="10">
        <v>275.47135</v>
      </c>
      <c r="D3375" s="10">
        <v>0.0467150213624756</v>
      </c>
      <c r="E3375" s="7">
        <f t="shared" si="1"/>
        <v>0.1002471141</v>
      </c>
      <c r="F3375" s="7"/>
    </row>
    <row r="3376">
      <c r="A3376" s="9">
        <v>44778.583333333336</v>
      </c>
      <c r="B3376" s="10">
        <v>290.92</v>
      </c>
      <c r="C3376" s="10">
        <v>276.33405</v>
      </c>
      <c r="D3376" s="10">
        <v>0.0527837593666072</v>
      </c>
      <c r="E3376" s="7">
        <f t="shared" si="1"/>
        <v>0.09824414162</v>
      </c>
      <c r="F3376" s="7"/>
    </row>
    <row r="3377">
      <c r="A3377" s="9">
        <v>44778.625</v>
      </c>
      <c r="B3377" s="10">
        <v>293.94</v>
      </c>
      <c r="C3377" s="10">
        <v>275.34726</v>
      </c>
      <c r="D3377" s="10">
        <v>0.0675246959058172</v>
      </c>
      <c r="E3377" s="7">
        <f t="shared" si="1"/>
        <v>0.09638658405</v>
      </c>
      <c r="F3377" s="7"/>
    </row>
    <row r="3378">
      <c r="A3378" s="9">
        <v>44778.666666666664</v>
      </c>
      <c r="B3378" s="10">
        <v>295.07</v>
      </c>
      <c r="C3378" s="10">
        <v>272.56049</v>
      </c>
      <c r="D3378" s="10">
        <v>0.0825853739843217</v>
      </c>
      <c r="E3378" s="7">
        <f t="shared" si="1"/>
        <v>0.09447375365</v>
      </c>
      <c r="F3378" s="7"/>
    </row>
    <row r="3379">
      <c r="A3379" s="9">
        <v>44778.708333333336</v>
      </c>
      <c r="B3379" s="10">
        <v>294.8</v>
      </c>
      <c r="C3379" s="10">
        <v>270.47887</v>
      </c>
      <c r="D3379" s="10">
        <v>0.0899187799771569</v>
      </c>
      <c r="E3379" s="7">
        <f t="shared" si="1"/>
        <v>0.09223363436</v>
      </c>
      <c r="F3379" s="7"/>
    </row>
    <row r="3380">
      <c r="A3380" s="9">
        <v>44778.75</v>
      </c>
      <c r="B3380" s="10">
        <v>294.28</v>
      </c>
      <c r="C3380" s="10">
        <v>269.32489</v>
      </c>
      <c r="D3380" s="10">
        <v>0.0926580161232034</v>
      </c>
      <c r="E3380" s="7">
        <f t="shared" si="1"/>
        <v>0.08977479624</v>
      </c>
      <c r="F3380" s="7"/>
    </row>
    <row r="3381">
      <c r="A3381" s="9">
        <v>44778.791666666664</v>
      </c>
      <c r="B3381" s="10">
        <v>282.81</v>
      </c>
      <c r="C3381" s="10">
        <v>270.1195</v>
      </c>
      <c r="D3381" s="10">
        <v>0.0469810583834191</v>
      </c>
      <c r="E3381" s="7">
        <f t="shared" si="1"/>
        <v>0.08518654857</v>
      </c>
      <c r="F3381" s="7"/>
    </row>
    <row r="3382">
      <c r="A3382" s="9">
        <v>44778.833333333336</v>
      </c>
      <c r="B3382" s="10">
        <v>281.6</v>
      </c>
      <c r="C3382" s="10">
        <v>270.61593</v>
      </c>
      <c r="D3382" s="10">
        <v>0.0405891478746281</v>
      </c>
      <c r="E3382" s="7">
        <f t="shared" si="1"/>
        <v>0.08124976815</v>
      </c>
      <c r="F3382" s="7"/>
    </row>
    <row r="3383">
      <c r="A3383" s="9">
        <v>44778.875</v>
      </c>
      <c r="B3383" s="10">
        <v>279.69</v>
      </c>
      <c r="C3383" s="10">
        <v>270.43954</v>
      </c>
      <c r="D3383" s="10">
        <v>0.0342052793019836</v>
      </c>
      <c r="E3383" s="7">
        <f t="shared" si="1"/>
        <v>0.07825730531</v>
      </c>
      <c r="F3383" s="7"/>
    </row>
    <row r="3384">
      <c r="A3384" s="9">
        <v>44778.916666666664</v>
      </c>
      <c r="B3384" s="10">
        <v>282.62</v>
      </c>
      <c r="C3384" s="10">
        <v>270.78926</v>
      </c>
      <c r="D3384" s="10">
        <v>0.0436898420565128</v>
      </c>
      <c r="E3384" s="7">
        <f t="shared" si="1"/>
        <v>0.07637564065</v>
      </c>
      <c r="F3384" s="7"/>
    </row>
    <row r="3385">
      <c r="A3385" s="9">
        <v>44778.958333333336</v>
      </c>
      <c r="B3385" s="10">
        <v>286.52</v>
      </c>
      <c r="C3385" s="10">
        <v>270.662</v>
      </c>
      <c r="D3385" s="10">
        <v>0.0585896801176375</v>
      </c>
      <c r="E3385" s="7">
        <f t="shared" si="1"/>
        <v>0.07425987695</v>
      </c>
      <c r="F3385" s="7"/>
    </row>
    <row r="3386">
      <c r="A3386" s="9">
        <v>44779.0</v>
      </c>
      <c r="B3386" s="10">
        <v>297.61</v>
      </c>
      <c r="C3386" s="10">
        <v>264.89723</v>
      </c>
      <c r="D3386" s="10">
        <v>0.123492306808946</v>
      </c>
      <c r="E3386" s="7">
        <f t="shared" si="1"/>
        <v>0.07770522736</v>
      </c>
      <c r="F3386" s="7"/>
    </row>
    <row r="3387">
      <c r="A3387" s="9">
        <v>44779.041666666664</v>
      </c>
      <c r="B3387" s="10">
        <v>306.26</v>
      </c>
      <c r="C3387" s="10">
        <v>261.03608</v>
      </c>
      <c r="D3387" s="10">
        <v>0.173247774790366</v>
      </c>
      <c r="E3387" s="7">
        <f t="shared" si="1"/>
        <v>0.08146628248</v>
      </c>
      <c r="F3387" s="7"/>
    </row>
    <row r="3388">
      <c r="A3388" s="9">
        <v>44779.083333333336</v>
      </c>
      <c r="B3388" s="10">
        <v>308.39</v>
      </c>
      <c r="C3388" s="10">
        <v>256.55337</v>
      </c>
      <c r="D3388" s="10">
        <v>0.202050084159876</v>
      </c>
      <c r="E3388" s="7">
        <f t="shared" si="1"/>
        <v>0.0848899066</v>
      </c>
      <c r="F3388" s="7"/>
    </row>
    <row r="3389">
      <c r="A3389" s="9">
        <v>44779.125</v>
      </c>
      <c r="B3389" s="10">
        <v>301.99</v>
      </c>
      <c r="C3389" s="10">
        <v>249.81533</v>
      </c>
      <c r="D3389" s="10">
        <v>0.208852955501169</v>
      </c>
      <c r="E3389" s="7">
        <f t="shared" si="1"/>
        <v>0.08819030759</v>
      </c>
      <c r="F3389" s="7"/>
    </row>
    <row r="3390">
      <c r="A3390" s="9">
        <v>44779.166666666664</v>
      </c>
      <c r="B3390" s="10">
        <v>291.66</v>
      </c>
      <c r="C3390" s="10">
        <v>245.38311</v>
      </c>
      <c r="D3390" s="10">
        <v>0.188590363860006</v>
      </c>
      <c r="E3390" s="7">
        <f t="shared" si="1"/>
        <v>0.09052494682</v>
      </c>
      <c r="F3390" s="7"/>
    </row>
    <row r="3391">
      <c r="A3391" s="9">
        <v>44779.208333333336</v>
      </c>
      <c r="B3391" s="10">
        <v>280.37</v>
      </c>
      <c r="C3391" s="10">
        <v>244.63021</v>
      </c>
      <c r="D3391" s="10">
        <v>0.146097205247054</v>
      </c>
      <c r="E3391" s="7">
        <f t="shared" si="1"/>
        <v>0.09159414347</v>
      </c>
      <c r="F3391" s="7"/>
    </row>
    <row r="3392">
      <c r="A3392" s="9">
        <v>44779.25</v>
      </c>
      <c r="B3392" s="10">
        <v>274.22</v>
      </c>
      <c r="C3392" s="10">
        <v>245.08701</v>
      </c>
      <c r="D3392" s="10">
        <v>0.118867948162573</v>
      </c>
      <c r="E3392" s="7">
        <f t="shared" si="1"/>
        <v>0.0926233347</v>
      </c>
      <c r="F3392" s="7"/>
    </row>
    <row r="3393">
      <c r="A3393" s="9">
        <v>44779.291666666664</v>
      </c>
      <c r="B3393" s="10">
        <v>274.38</v>
      </c>
      <c r="C3393" s="10">
        <v>247.34136</v>
      </c>
      <c r="D3393" s="10">
        <v>0.10931709925101</v>
      </c>
      <c r="E3393" s="7">
        <f t="shared" si="1"/>
        <v>0.09317816223</v>
      </c>
      <c r="F3393" s="7"/>
    </row>
    <row r="3394">
      <c r="A3394" s="9">
        <v>44779.333333333336</v>
      </c>
      <c r="B3394" s="10">
        <v>274.16</v>
      </c>
      <c r="C3394" s="10">
        <v>250.77669</v>
      </c>
      <c r="D3394" s="10">
        <v>0.0932435546541427</v>
      </c>
      <c r="E3394" s="7">
        <f t="shared" si="1"/>
        <v>0.09369945878</v>
      </c>
      <c r="F3394" s="7"/>
    </row>
    <row r="3395">
      <c r="A3395" s="9">
        <v>44779.375</v>
      </c>
      <c r="B3395" s="10">
        <v>272.11</v>
      </c>
      <c r="C3395" s="10">
        <v>254.85025</v>
      </c>
      <c r="D3395" s="10">
        <v>0.0677250659946381</v>
      </c>
      <c r="E3395" s="7">
        <f t="shared" si="1"/>
        <v>0.09367580175</v>
      </c>
      <c r="F3395" s="7"/>
    </row>
    <row r="3396">
      <c r="A3396" s="9">
        <v>44779.416666666664</v>
      </c>
      <c r="B3396" s="10">
        <v>273.14</v>
      </c>
      <c r="C3396" s="10">
        <v>259.39368</v>
      </c>
      <c r="D3396" s="10">
        <v>0.0529940436482491</v>
      </c>
      <c r="E3396" s="7">
        <f t="shared" si="1"/>
        <v>0.09317729578</v>
      </c>
      <c r="F3396" s="7"/>
    </row>
    <row r="3397">
      <c r="A3397" s="9">
        <v>44779.458333333336</v>
      </c>
      <c r="B3397" s="10">
        <v>271.84</v>
      </c>
      <c r="C3397" s="10">
        <v>263.88585</v>
      </c>
      <c r="D3397" s="10">
        <v>0.0301423892186715</v>
      </c>
      <c r="E3397" s="7">
        <f t="shared" si="1"/>
        <v>0.09249737368</v>
      </c>
      <c r="F3397" s="7"/>
    </row>
    <row r="3398">
      <c r="A3398" s="9">
        <v>44779.5</v>
      </c>
      <c r="B3398" s="10">
        <v>273.19</v>
      </c>
      <c r="C3398" s="10">
        <v>265.80824</v>
      </c>
      <c r="D3398" s="10">
        <v>0.0277709976184334</v>
      </c>
      <c r="E3398" s="7">
        <f t="shared" si="1"/>
        <v>0.09160968514</v>
      </c>
      <c r="F3398" s="7"/>
    </row>
    <row r="3399">
      <c r="A3399" s="9">
        <v>44779.541666666664</v>
      </c>
      <c r="B3399" s="10">
        <v>277.85</v>
      </c>
      <c r="C3399" s="10">
        <v>267.24683</v>
      </c>
      <c r="D3399" s="10">
        <v>0.0396755688364948</v>
      </c>
      <c r="E3399" s="7">
        <f t="shared" si="1"/>
        <v>0.09131637462</v>
      </c>
      <c r="F3399" s="7"/>
    </row>
    <row r="3400">
      <c r="A3400" s="9">
        <v>44779.583333333336</v>
      </c>
      <c r="B3400" s="10">
        <v>280.3</v>
      </c>
      <c r="C3400" s="10">
        <v>267.77908</v>
      </c>
      <c r="D3400" s="10">
        <v>0.0467583950172656</v>
      </c>
      <c r="E3400" s="7">
        <f t="shared" si="1"/>
        <v>0.09106531777</v>
      </c>
      <c r="F3400" s="7"/>
    </row>
    <row r="3401">
      <c r="A3401" s="9">
        <v>44779.625</v>
      </c>
      <c r="B3401" s="10">
        <v>280.05</v>
      </c>
      <c r="C3401" s="10">
        <v>266.84171</v>
      </c>
      <c r="D3401" s="10">
        <v>0.0494985960028514</v>
      </c>
      <c r="E3401" s="7">
        <f t="shared" si="1"/>
        <v>0.09031423027</v>
      </c>
      <c r="F3401" s="7"/>
    </row>
    <row r="3402">
      <c r="A3402" s="9">
        <v>44779.666666666664</v>
      </c>
      <c r="B3402" s="10">
        <v>284.59</v>
      </c>
      <c r="C3402" s="10">
        <v>264.51287</v>
      </c>
      <c r="D3402" s="10">
        <v>0.0759022802935825</v>
      </c>
      <c r="E3402" s="7">
        <f t="shared" si="1"/>
        <v>0.09003576804</v>
      </c>
      <c r="F3402" s="7"/>
    </row>
    <row r="3403">
      <c r="A3403" s="9">
        <v>44779.708333333336</v>
      </c>
      <c r="B3403" s="10">
        <v>282.43</v>
      </c>
      <c r="C3403" s="10">
        <v>262.8432</v>
      </c>
      <c r="D3403" s="10">
        <v>0.0745189527444498</v>
      </c>
      <c r="E3403" s="7">
        <f t="shared" si="1"/>
        <v>0.08939410857</v>
      </c>
      <c r="F3403" s="7"/>
    </row>
    <row r="3404">
      <c r="A3404" s="9">
        <v>44779.75</v>
      </c>
      <c r="B3404" s="10">
        <v>286.37</v>
      </c>
      <c r="C3404" s="10">
        <v>261.80602</v>
      </c>
      <c r="D3404" s="10">
        <v>0.0938251152513605</v>
      </c>
      <c r="E3404" s="7">
        <f t="shared" si="1"/>
        <v>0.0894427377</v>
      </c>
      <c r="F3404" s="7"/>
    </row>
    <row r="3405">
      <c r="A3405" s="9">
        <v>44779.791666666664</v>
      </c>
      <c r="B3405" s="10">
        <v>286.87</v>
      </c>
      <c r="C3405" s="10">
        <v>262.50329</v>
      </c>
      <c r="D3405" s="10">
        <v>0.092824398505634</v>
      </c>
      <c r="E3405" s="7">
        <f t="shared" si="1"/>
        <v>0.09135287687</v>
      </c>
      <c r="F3405" s="7"/>
    </row>
    <row r="3406">
      <c r="A3406" s="9">
        <v>44779.833333333336</v>
      </c>
      <c r="B3406" s="10">
        <v>282.39</v>
      </c>
      <c r="C3406" s="10">
        <v>263.1169</v>
      </c>
      <c r="D3406" s="10">
        <v>0.0732491907589364</v>
      </c>
      <c r="E3406" s="7">
        <f t="shared" si="1"/>
        <v>0.09271371199</v>
      </c>
      <c r="F3406" s="7"/>
    </row>
    <row r="3407">
      <c r="A3407" s="9">
        <v>44779.875</v>
      </c>
      <c r="B3407" s="10">
        <v>276.5</v>
      </c>
      <c r="C3407" s="10">
        <v>263.21097</v>
      </c>
      <c r="D3407" s="10">
        <v>0.0504881312507606</v>
      </c>
      <c r="E3407" s="7">
        <f t="shared" si="1"/>
        <v>0.09339216416</v>
      </c>
      <c r="F3407" s="7"/>
    </row>
    <row r="3408">
      <c r="A3408" s="9">
        <v>44779.916666666664</v>
      </c>
      <c r="B3408" s="10">
        <v>276.6</v>
      </c>
      <c r="C3408" s="10">
        <v>263.39096</v>
      </c>
      <c r="D3408" s="10">
        <v>0.0501499368087652</v>
      </c>
      <c r="E3408" s="7">
        <f t="shared" si="1"/>
        <v>0.09366133477</v>
      </c>
      <c r="F3408" s="7"/>
    </row>
    <row r="3409">
      <c r="A3409" s="9">
        <v>44779.958333333336</v>
      </c>
      <c r="B3409" s="10">
        <v>280.37</v>
      </c>
      <c r="C3409" s="10">
        <v>262.97621</v>
      </c>
      <c r="D3409" s="10">
        <v>0.0661420666150752</v>
      </c>
      <c r="E3409" s="7">
        <f t="shared" si="1"/>
        <v>0.09397601754</v>
      </c>
      <c r="F3409" s="7"/>
    </row>
    <row r="3410">
      <c r="A3410" s="9">
        <v>44780.0</v>
      </c>
      <c r="B3410" s="10">
        <v>285.26</v>
      </c>
      <c r="C3410" s="10">
        <v>254.16347</v>
      </c>
      <c r="D3410" s="10">
        <v>0.122348542062319</v>
      </c>
      <c r="E3410" s="7">
        <f t="shared" si="1"/>
        <v>0.09392836068</v>
      </c>
      <c r="F3410" s="7"/>
    </row>
    <row r="3411">
      <c r="A3411" s="9">
        <v>44780.041666666664</v>
      </c>
      <c r="B3411" s="10">
        <v>293.13</v>
      </c>
      <c r="C3411" s="10">
        <v>248.6818</v>
      </c>
      <c r="D3411" s="10">
        <v>0.178735235147887</v>
      </c>
      <c r="E3411" s="7">
        <f t="shared" si="1"/>
        <v>0.09415700486</v>
      </c>
      <c r="F3411" s="7"/>
    </row>
    <row r="3412">
      <c r="A3412" s="9">
        <v>44780.083333333336</v>
      </c>
      <c r="B3412" s="10">
        <v>286.05</v>
      </c>
      <c r="C3412" s="10">
        <v>242.00917</v>
      </c>
      <c r="D3412" s="10">
        <v>0.181980005137821</v>
      </c>
      <c r="E3412" s="7">
        <f t="shared" si="1"/>
        <v>0.09332075157</v>
      </c>
      <c r="F3412" s="7"/>
    </row>
    <row r="3413">
      <c r="A3413" s="9">
        <v>44780.125</v>
      </c>
      <c r="B3413" s="10">
        <v>284.41</v>
      </c>
      <c r="C3413" s="10">
        <v>233.84344</v>
      </c>
      <c r="D3413" s="10">
        <v>0.216241088482106</v>
      </c>
      <c r="E3413" s="7">
        <f t="shared" si="1"/>
        <v>0.09362859044</v>
      </c>
      <c r="F3413" s="7"/>
    </row>
    <row r="3414">
      <c r="A3414" s="9">
        <v>44780.166666666664</v>
      </c>
      <c r="B3414" s="10">
        <v>281.33</v>
      </c>
      <c r="C3414" s="10">
        <v>228.15212</v>
      </c>
      <c r="D3414" s="10">
        <v>0.233080805911424</v>
      </c>
      <c r="E3414" s="7">
        <f t="shared" si="1"/>
        <v>0.09548235886</v>
      </c>
      <c r="F3414" s="7"/>
    </row>
    <row r="3415">
      <c r="A3415" s="9">
        <v>44780.208333333336</v>
      </c>
      <c r="B3415" s="10">
        <v>274.51</v>
      </c>
      <c r="C3415" s="10">
        <v>226.82897</v>
      </c>
      <c r="D3415" s="10">
        <v>0.210206967831313</v>
      </c>
      <c r="E3415" s="7">
        <f t="shared" si="1"/>
        <v>0.09815359897</v>
      </c>
      <c r="F3415" s="7"/>
    </row>
    <row r="3416">
      <c r="A3416" s="9">
        <v>44780.25</v>
      </c>
      <c r="B3416" s="10">
        <v>266.89</v>
      </c>
      <c r="C3416" s="10">
        <v>227.52738</v>
      </c>
      <c r="D3416" s="10">
        <v>0.173001684456613</v>
      </c>
      <c r="E3416" s="7">
        <f t="shared" si="1"/>
        <v>0.1004091713</v>
      </c>
      <c r="F3416" s="7"/>
    </row>
    <row r="3417">
      <c r="A3417" s="9">
        <v>44780.291666666664</v>
      </c>
      <c r="B3417" s="10">
        <v>265.98</v>
      </c>
      <c r="C3417" s="10">
        <v>230.60239</v>
      </c>
      <c r="D3417" s="10">
        <v>0.153413891330441</v>
      </c>
      <c r="E3417" s="7">
        <f t="shared" si="1"/>
        <v>0.1022465376</v>
      </c>
      <c r="F3417" s="7"/>
    </row>
    <row r="3418">
      <c r="A3418" s="9">
        <v>44780.333333333336</v>
      </c>
      <c r="B3418" s="10">
        <v>263.61</v>
      </c>
      <c r="C3418" s="10">
        <v>234.6772</v>
      </c>
      <c r="D3418" s="10">
        <v>0.123287647883987</v>
      </c>
      <c r="E3418" s="7">
        <f t="shared" si="1"/>
        <v>0.1034983749</v>
      </c>
      <c r="F3418" s="7"/>
    </row>
    <row r="3419">
      <c r="A3419" s="9">
        <v>44780.375</v>
      </c>
      <c r="B3419" s="10">
        <v>261.84</v>
      </c>
      <c r="C3419" s="10">
        <v>239.35501</v>
      </c>
      <c r="D3419" s="10">
        <v>0.093939917948657</v>
      </c>
      <c r="E3419" s="7">
        <f t="shared" si="1"/>
        <v>0.1045906604</v>
      </c>
      <c r="F3419" s="7"/>
    </row>
    <row r="3420">
      <c r="A3420" s="9">
        <v>44780.416666666664</v>
      </c>
      <c r="B3420" s="10">
        <v>263.83</v>
      </c>
      <c r="C3420" s="10">
        <v>243.82074</v>
      </c>
      <c r="D3420" s="10">
        <v>0.0820654551372454</v>
      </c>
      <c r="E3420" s="7">
        <f t="shared" si="1"/>
        <v>0.1058019692</v>
      </c>
      <c r="F3420" s="7"/>
    </row>
    <row r="3421">
      <c r="A3421" s="9">
        <v>44780.458333333336</v>
      </c>
      <c r="B3421" s="10">
        <v>263.84</v>
      </c>
      <c r="C3421" s="10">
        <v>248.10535</v>
      </c>
      <c r="D3421" s="10">
        <v>0.0634192289686618</v>
      </c>
      <c r="E3421" s="7">
        <f t="shared" si="1"/>
        <v>0.1071885042</v>
      </c>
      <c r="F3421" s="7"/>
    </row>
    <row r="3422">
      <c r="A3422" s="9">
        <v>44780.5</v>
      </c>
      <c r="B3422" s="10">
        <v>268.36</v>
      </c>
      <c r="C3422" s="10">
        <v>250.11272</v>
      </c>
      <c r="D3422" s="10">
        <v>0.0729562254970479</v>
      </c>
      <c r="E3422" s="7">
        <f t="shared" si="1"/>
        <v>0.109071222</v>
      </c>
      <c r="F3422" s="7"/>
    </row>
    <row r="3423">
      <c r="A3423" s="9">
        <v>44780.541666666664</v>
      </c>
      <c r="B3423" s="10">
        <v>272.03</v>
      </c>
      <c r="C3423" s="10">
        <v>251.72028</v>
      </c>
      <c r="D3423" s="10">
        <v>0.0806836858754486</v>
      </c>
      <c r="E3423" s="7">
        <f t="shared" si="1"/>
        <v>0.1107798935</v>
      </c>
      <c r="F3423" s="7"/>
    </row>
    <row r="3424">
      <c r="A3424" s="9">
        <v>44780.583333333336</v>
      </c>
      <c r="B3424" s="10">
        <v>274.35</v>
      </c>
      <c r="C3424" s="10">
        <v>252.588</v>
      </c>
      <c r="D3424" s="10">
        <v>0.0861561119293079</v>
      </c>
      <c r="E3424" s="7">
        <f t="shared" si="1"/>
        <v>0.1124214651</v>
      </c>
      <c r="F3424" s="7"/>
    </row>
    <row r="3425">
      <c r="A3425" s="9">
        <v>44780.625</v>
      </c>
      <c r="B3425" s="10">
        <v>277.21</v>
      </c>
      <c r="C3425" s="10">
        <v>252.54654</v>
      </c>
      <c r="D3425" s="10">
        <v>0.0976590690967296</v>
      </c>
      <c r="E3425" s="7">
        <f t="shared" si="1"/>
        <v>0.1144281515</v>
      </c>
      <c r="F3425" s="7"/>
    </row>
    <row r="3426">
      <c r="A3426" s="9">
        <v>44780.666666666664</v>
      </c>
      <c r="B3426" s="10">
        <v>280.57</v>
      </c>
      <c r="C3426" s="10">
        <v>251.65681</v>
      </c>
      <c r="D3426" s="10">
        <v>0.114891347466416</v>
      </c>
      <c r="E3426" s="7">
        <f t="shared" si="1"/>
        <v>0.1160526959</v>
      </c>
      <c r="F3426" s="7"/>
    </row>
    <row r="3427">
      <c r="A3427" s="9">
        <v>44780.708333333336</v>
      </c>
      <c r="B3427" s="10">
        <v>284.13</v>
      </c>
      <c r="C3427" s="10">
        <v>251.24997</v>
      </c>
      <c r="D3427" s="10">
        <v>0.130865806670544</v>
      </c>
      <c r="E3427" s="7">
        <f t="shared" si="1"/>
        <v>0.1184004815</v>
      </c>
      <c r="F3427" s="7"/>
    </row>
    <row r="3428">
      <c r="A3428" s="9">
        <v>44780.75</v>
      </c>
      <c r="B3428" s="10">
        <v>286.17</v>
      </c>
      <c r="C3428" s="10">
        <v>251.12039</v>
      </c>
      <c r="D3428" s="10">
        <v>0.139572935515113</v>
      </c>
      <c r="E3428" s="7">
        <f t="shared" si="1"/>
        <v>0.1203066407</v>
      </c>
      <c r="F3428" s="7"/>
    </row>
    <row r="3429">
      <c r="A3429" s="9">
        <v>44780.791666666664</v>
      </c>
      <c r="B3429" s="10">
        <v>288.73</v>
      </c>
      <c r="C3429" s="10">
        <v>252.08477</v>
      </c>
      <c r="D3429" s="10">
        <v>0.145368678956685</v>
      </c>
      <c r="E3429" s="7">
        <f t="shared" si="1"/>
        <v>0.1224959857</v>
      </c>
      <c r="F3429" s="7"/>
    </row>
    <row r="3430">
      <c r="A3430" s="9">
        <v>44780.833333333336</v>
      </c>
      <c r="B3430" s="10">
        <v>284.5</v>
      </c>
      <c r="C3430" s="10">
        <v>253.1097</v>
      </c>
      <c r="D3430" s="10">
        <v>0.124018557961231</v>
      </c>
      <c r="E3430" s="7">
        <f t="shared" si="1"/>
        <v>0.124611376</v>
      </c>
      <c r="F3430" s="7"/>
    </row>
    <row r="3431">
      <c r="A3431" s="9">
        <v>44780.875</v>
      </c>
      <c r="B3431" s="10">
        <v>278.17</v>
      </c>
      <c r="C3431" s="10">
        <v>253.84864</v>
      </c>
      <c r="D3431" s="10">
        <v>0.0958104798197856</v>
      </c>
      <c r="E3431" s="7">
        <f t="shared" si="1"/>
        <v>0.1264998072</v>
      </c>
      <c r="F3431" s="7"/>
    </row>
    <row r="3432">
      <c r="A3432" s="9">
        <v>44780.916666666664</v>
      </c>
      <c r="B3432" s="10">
        <v>274.23</v>
      </c>
      <c r="C3432" s="10">
        <v>254.22151</v>
      </c>
      <c r="D3432" s="10">
        <v>0.0787049451480326</v>
      </c>
      <c r="E3432" s="7">
        <f t="shared" si="1"/>
        <v>0.1276895992</v>
      </c>
      <c r="F3432" s="7"/>
    </row>
    <row r="3433">
      <c r="A3433" s="9">
        <v>44780.958333333336</v>
      </c>
      <c r="B3433" s="10">
        <v>278.39</v>
      </c>
      <c r="C3433" s="10">
        <v>253.40491</v>
      </c>
      <c r="D3433" s="10">
        <v>0.0985974975780855</v>
      </c>
      <c r="E3433" s="7">
        <f t="shared" si="1"/>
        <v>0.1290419088</v>
      </c>
      <c r="F3433" s="7"/>
    </row>
    <row r="3434">
      <c r="A3434" s="9">
        <v>44781.0</v>
      </c>
      <c r="B3434" s="10">
        <v>280.78</v>
      </c>
      <c r="C3434" s="10">
        <v>248.47345</v>
      </c>
      <c r="D3434" s="10">
        <v>0.130020128911157</v>
      </c>
      <c r="E3434" s="7">
        <f t="shared" si="1"/>
        <v>0.1293615583</v>
      </c>
      <c r="F3434" s="7"/>
    </row>
    <row r="3435">
      <c r="A3435" s="9">
        <v>44781.041666666664</v>
      </c>
      <c r="B3435" s="10">
        <v>287.64</v>
      </c>
      <c r="C3435" s="10">
        <v>243.04542</v>
      </c>
      <c r="D3435" s="10">
        <v>0.183482494753449</v>
      </c>
      <c r="E3435" s="7">
        <f t="shared" si="1"/>
        <v>0.1295593608</v>
      </c>
      <c r="F3435" s="7"/>
    </row>
    <row r="3436">
      <c r="A3436" s="9">
        <v>44781.083333333336</v>
      </c>
      <c r="B3436" s="10">
        <v>293.12</v>
      </c>
      <c r="C3436" s="10">
        <v>236.71531</v>
      </c>
      <c r="D3436" s="10">
        <v>0.23828070098212</v>
      </c>
      <c r="E3436" s="7">
        <f t="shared" si="1"/>
        <v>0.1319052231</v>
      </c>
      <c r="F3436" s="7"/>
    </row>
    <row r="3437">
      <c r="A3437" s="9">
        <v>44781.125</v>
      </c>
      <c r="B3437" s="10">
        <v>290.86</v>
      </c>
      <c r="C3437" s="10">
        <v>229.23012</v>
      </c>
      <c r="D3437" s="10">
        <v>0.268855942665824</v>
      </c>
      <c r="E3437" s="7">
        <f t="shared" si="1"/>
        <v>0.1340975087</v>
      </c>
      <c r="F3437" s="7"/>
    </row>
    <row r="3438">
      <c r="A3438" s="9">
        <v>44781.166666666664</v>
      </c>
      <c r="B3438" s="10">
        <v>288.07</v>
      </c>
      <c r="C3438" s="10">
        <v>224.22164</v>
      </c>
      <c r="D3438" s="10">
        <v>0.284755565965889</v>
      </c>
      <c r="E3438" s="7">
        <f t="shared" si="1"/>
        <v>0.1362506237</v>
      </c>
      <c r="F3438" s="7"/>
    </row>
    <row r="3439">
      <c r="A3439" s="9">
        <v>44781.208333333336</v>
      </c>
      <c r="B3439" s="10">
        <v>281.8</v>
      </c>
      <c r="C3439" s="10">
        <v>223.64288</v>
      </c>
      <c r="D3439" s="10">
        <v>0.260044585367528</v>
      </c>
      <c r="E3439" s="7">
        <f t="shared" si="1"/>
        <v>0.1383271911</v>
      </c>
      <c r="F3439" s="7"/>
    </row>
    <row r="3440">
      <c r="A3440" s="9">
        <v>44781.25</v>
      </c>
      <c r="B3440" s="10">
        <v>279.19</v>
      </c>
      <c r="C3440" s="10">
        <v>225.08674</v>
      </c>
      <c r="D3440" s="10">
        <v>0.240366269465718</v>
      </c>
      <c r="E3440" s="7">
        <f t="shared" si="1"/>
        <v>0.1411340488</v>
      </c>
      <c r="F3440" s="7"/>
    </row>
    <row r="3441">
      <c r="A3441" s="9">
        <v>44781.291666666664</v>
      </c>
      <c r="B3441" s="10">
        <v>278.47</v>
      </c>
      <c r="C3441" s="10">
        <v>228.71485</v>
      </c>
      <c r="D3441" s="10">
        <v>0.217542280267328</v>
      </c>
      <c r="E3441" s="7">
        <f t="shared" si="1"/>
        <v>0.143806065</v>
      </c>
      <c r="F3441" s="7"/>
    </row>
    <row r="3442">
      <c r="A3442" s="9">
        <v>44781.333333333336</v>
      </c>
      <c r="B3442" s="10">
        <v>276.29</v>
      </c>
      <c r="C3442" s="10">
        <v>233.10766</v>
      </c>
      <c r="D3442" s="10">
        <v>0.185246336392377</v>
      </c>
      <c r="E3442" s="7">
        <f t="shared" si="1"/>
        <v>0.146387677</v>
      </c>
      <c r="F3442" s="7"/>
    </row>
    <row r="3443">
      <c r="A3443" s="9">
        <v>44781.375</v>
      </c>
      <c r="B3443" s="10">
        <v>277.63</v>
      </c>
      <c r="C3443" s="10">
        <v>237.88948</v>
      </c>
      <c r="D3443" s="10">
        <v>0.167054549869124</v>
      </c>
      <c r="E3443" s="7">
        <f t="shared" si="1"/>
        <v>0.14943412</v>
      </c>
      <c r="F3443" s="7"/>
    </row>
    <row r="3444">
      <c r="A3444" s="9">
        <v>44781.416666666664</v>
      </c>
      <c r="B3444" s="10">
        <v>278.69</v>
      </c>
      <c r="C3444" s="10">
        <v>241.99822</v>
      </c>
      <c r="D3444" s="10">
        <v>0.151620040841622</v>
      </c>
      <c r="E3444" s="7">
        <f t="shared" si="1"/>
        <v>0.1523322277</v>
      </c>
      <c r="F3444" s="7"/>
    </row>
    <row r="3445">
      <c r="A3445" s="9">
        <v>44781.458333333336</v>
      </c>
      <c r="B3445" s="10">
        <v>281.93</v>
      </c>
      <c r="C3445" s="10">
        <v>245.85344</v>
      </c>
      <c r="D3445" s="10">
        <v>0.146740106626126</v>
      </c>
      <c r="E3445" s="7">
        <f t="shared" si="1"/>
        <v>0.155803931</v>
      </c>
      <c r="F3445" s="7"/>
    </row>
    <row r="3446">
      <c r="A3446" s="9">
        <v>44781.5</v>
      </c>
      <c r="B3446" s="10">
        <v>287.75</v>
      </c>
      <c r="C3446" s="10">
        <v>247.63359</v>
      </c>
      <c r="D3446" s="10">
        <v>0.161999064827998</v>
      </c>
      <c r="E3446" s="7">
        <f t="shared" si="1"/>
        <v>0.1595140493</v>
      </c>
      <c r="F3446" s="7"/>
    </row>
    <row r="3447">
      <c r="A3447" s="9">
        <v>44781.541666666664</v>
      </c>
      <c r="B3447" s="10">
        <v>293.83</v>
      </c>
      <c r="C3447" s="10">
        <v>249.11726</v>
      </c>
      <c r="D3447" s="10">
        <v>0.179484713343427</v>
      </c>
      <c r="E3447" s="7">
        <f t="shared" si="1"/>
        <v>0.1636307588</v>
      </c>
      <c r="F3447" s="7"/>
    </row>
    <row r="3448">
      <c r="A3448" s="9">
        <v>44781.583333333336</v>
      </c>
      <c r="B3448" s="10">
        <v>294.01</v>
      </c>
      <c r="C3448" s="10">
        <v>250.02865</v>
      </c>
      <c r="D3448" s="10">
        <v>0.175905241259351</v>
      </c>
      <c r="E3448" s="7">
        <f t="shared" si="1"/>
        <v>0.1673703058</v>
      </c>
      <c r="F3448" s="7"/>
    </row>
    <row r="3449">
      <c r="A3449" s="9">
        <v>44781.625</v>
      </c>
      <c r="B3449" s="10">
        <v>296.38</v>
      </c>
      <c r="C3449" s="10">
        <v>249.97189</v>
      </c>
      <c r="D3449" s="10">
        <v>0.185653314858722</v>
      </c>
      <c r="E3449" s="7">
        <f t="shared" si="1"/>
        <v>0.1710367327</v>
      </c>
      <c r="F3449" s="7"/>
    </row>
    <row r="3450">
      <c r="A3450" s="9">
        <v>44781.666666666664</v>
      </c>
      <c r="B3450" s="10">
        <v>296.52</v>
      </c>
      <c r="C3450" s="10">
        <v>249.14723</v>
      </c>
      <c r="D3450" s="10">
        <v>0.190139661596879</v>
      </c>
      <c r="E3450" s="7">
        <f t="shared" si="1"/>
        <v>0.1741720792</v>
      </c>
      <c r="F3450" s="7"/>
    </row>
    <row r="3451">
      <c r="A3451" s="9">
        <v>44781.708333333336</v>
      </c>
      <c r="B3451" s="10">
        <v>299.04</v>
      </c>
      <c r="C3451" s="10">
        <v>248.58569</v>
      </c>
      <c r="D3451" s="10">
        <v>0.202965464343502</v>
      </c>
      <c r="E3451" s="7">
        <f t="shared" si="1"/>
        <v>0.1771762316</v>
      </c>
      <c r="F3451" s="7"/>
    </row>
    <row r="3452">
      <c r="A3452" s="9">
        <v>44781.75</v>
      </c>
      <c r="B3452" s="10">
        <v>302.01</v>
      </c>
      <c r="C3452" s="10">
        <v>248.30968</v>
      </c>
      <c r="D3452" s="10">
        <v>0.216263498064191</v>
      </c>
      <c r="E3452" s="7">
        <f t="shared" si="1"/>
        <v>0.1803716717</v>
      </c>
      <c r="F3452" s="7"/>
    </row>
    <row r="3453">
      <c r="A3453" s="9">
        <v>44781.791666666664</v>
      </c>
      <c r="B3453" s="10">
        <v>298.33</v>
      </c>
      <c r="C3453" s="10">
        <v>249.263</v>
      </c>
      <c r="D3453" s="10">
        <v>0.196848308814384</v>
      </c>
      <c r="E3453" s="7">
        <f t="shared" si="1"/>
        <v>0.1825166562</v>
      </c>
      <c r="F3453" s="7"/>
    </row>
    <row r="3454">
      <c r="A3454" s="9">
        <v>44781.833333333336</v>
      </c>
      <c r="B3454" s="10">
        <v>294.82</v>
      </c>
      <c r="C3454" s="10">
        <v>250.4704</v>
      </c>
      <c r="D3454" s="10">
        <v>0.1770652340556</v>
      </c>
      <c r="E3454" s="7">
        <f t="shared" si="1"/>
        <v>0.1847269344</v>
      </c>
      <c r="F3454" s="7"/>
    </row>
    <row r="3455">
      <c r="A3455" s="9">
        <v>44781.875</v>
      </c>
      <c r="B3455" s="10">
        <v>293.86</v>
      </c>
      <c r="C3455" s="10">
        <v>251.44098</v>
      </c>
      <c r="D3455" s="10">
        <v>0.168703685453341</v>
      </c>
      <c r="E3455" s="7">
        <f t="shared" si="1"/>
        <v>0.1877641513</v>
      </c>
      <c r="F3455" s="7"/>
    </row>
    <row r="3456">
      <c r="A3456" s="9">
        <v>44781.916666666664</v>
      </c>
      <c r="B3456" s="10">
        <v>292.23</v>
      </c>
      <c r="C3456" s="10">
        <v>251.65279</v>
      </c>
      <c r="D3456" s="10">
        <v>0.161242837800447</v>
      </c>
      <c r="E3456" s="7">
        <f t="shared" si="1"/>
        <v>0.1912032302</v>
      </c>
      <c r="F3456" s="7"/>
    </row>
    <row r="3457">
      <c r="A3457" s="9">
        <v>44781.958333333336</v>
      </c>
      <c r="B3457" s="10">
        <v>293.81</v>
      </c>
      <c r="C3457" s="10">
        <v>250.57828</v>
      </c>
      <c r="D3457" s="10">
        <v>0.172527802489505</v>
      </c>
      <c r="E3457" s="7">
        <f t="shared" si="1"/>
        <v>0.1942836595</v>
      </c>
      <c r="F3457" s="7"/>
    </row>
    <row r="3458">
      <c r="A3458" s="9">
        <v>44779.0</v>
      </c>
      <c r="B3458" s="10">
        <v>297.61</v>
      </c>
      <c r="C3458" s="10">
        <v>274.61195</v>
      </c>
      <c r="D3458" s="10">
        <v>0.0837474479897908</v>
      </c>
      <c r="E3458" s="7">
        <f t="shared" si="1"/>
        <v>0.1923556312</v>
      </c>
      <c r="F3458" s="7"/>
    </row>
    <row r="3459">
      <c r="A3459" s="9">
        <v>44779.041666666664</v>
      </c>
      <c r="B3459" s="10">
        <v>306.26</v>
      </c>
      <c r="C3459" s="10">
        <v>274.49161</v>
      </c>
      <c r="D3459" s="10">
        <v>0.115735377121362</v>
      </c>
      <c r="E3459" s="7">
        <f t="shared" si="1"/>
        <v>0.1895328346</v>
      </c>
      <c r="F3459" s="7"/>
    </row>
    <row r="3460">
      <c r="A3460" s="9">
        <v>44779.083333333336</v>
      </c>
      <c r="B3460" s="10">
        <v>308.39</v>
      </c>
      <c r="C3460" s="10">
        <v>274.21587</v>
      </c>
      <c r="D3460" s="10">
        <v>0.124624916858386</v>
      </c>
      <c r="E3460" s="7">
        <f t="shared" si="1"/>
        <v>0.1847971769</v>
      </c>
      <c r="F3460" s="7"/>
    </row>
    <row r="3461">
      <c r="A3461" s="9">
        <v>44779.125</v>
      </c>
      <c r="B3461" s="10">
        <v>301.99</v>
      </c>
      <c r="C3461" s="10">
        <v>270.99288</v>
      </c>
      <c r="D3461" s="10">
        <v>0.114383521810609</v>
      </c>
      <c r="E3461" s="7">
        <f t="shared" si="1"/>
        <v>0.1783608261</v>
      </c>
      <c r="F3461" s="7"/>
    </row>
    <row r="3462">
      <c r="A3462" s="9">
        <v>44779.166666666664</v>
      </c>
      <c r="B3462" s="10">
        <v>291.66</v>
      </c>
      <c r="C3462" s="10">
        <v>269.01475</v>
      </c>
      <c r="D3462" s="10">
        <v>0.0841784697679217</v>
      </c>
      <c r="E3462" s="7">
        <f t="shared" si="1"/>
        <v>0.1700034471</v>
      </c>
      <c r="F3462" s="7"/>
    </row>
    <row r="3463">
      <c r="A3463" s="9">
        <v>44779.208333333336</v>
      </c>
      <c r="B3463" s="10">
        <v>280.37</v>
      </c>
      <c r="C3463" s="10">
        <v>269.12803</v>
      </c>
      <c r="D3463" s="10">
        <v>0.0417718288206545</v>
      </c>
      <c r="E3463" s="7">
        <f t="shared" si="1"/>
        <v>0.1609087489</v>
      </c>
      <c r="F3463" s="7"/>
    </row>
    <row r="3464">
      <c r="A3464" s="9">
        <v>44779.25</v>
      </c>
      <c r="B3464" s="10">
        <v>274.22</v>
      </c>
      <c r="C3464" s="10">
        <v>268.91345</v>
      </c>
      <c r="D3464" s="10">
        <v>0.0197333008073787</v>
      </c>
      <c r="E3464" s="7">
        <f t="shared" si="1"/>
        <v>0.1517157085</v>
      </c>
      <c r="F3464" s="7"/>
    </row>
    <row r="3465">
      <c r="A3465" s="9">
        <v>44779.291666666664</v>
      </c>
      <c r="B3465" s="10">
        <v>274.38</v>
      </c>
      <c r="C3465" s="10">
        <v>268.96147</v>
      </c>
      <c r="D3465" s="10">
        <v>0.020146119814113</v>
      </c>
      <c r="E3465" s="7">
        <f t="shared" si="1"/>
        <v>0.1434908685</v>
      </c>
      <c r="F3465" s="7"/>
    </row>
    <row r="3466">
      <c r="A3466" s="9">
        <v>44779.333333333336</v>
      </c>
      <c r="B3466" s="10">
        <v>274.16</v>
      </c>
      <c r="C3466" s="10">
        <v>270.23766</v>
      </c>
      <c r="D3466" s="10">
        <v>0.0145144092795949</v>
      </c>
      <c r="E3466" s="7">
        <f t="shared" si="1"/>
        <v>0.1363770382</v>
      </c>
      <c r="F3466" s="7"/>
    </row>
    <row r="3467">
      <c r="A3467" s="9">
        <v>44779.375</v>
      </c>
      <c r="B3467" s="10">
        <v>272.11</v>
      </c>
      <c r="C3467" s="10">
        <v>272.14651</v>
      </c>
      <c r="D3467" s="10">
        <v>1.34155679600536E-4</v>
      </c>
      <c r="E3467" s="7">
        <f t="shared" si="1"/>
        <v>0.1294220218</v>
      </c>
      <c r="F3467" s="7"/>
    </row>
    <row r="3468">
      <c r="A3468" s="9">
        <v>44779.416666666664</v>
      </c>
      <c r="B3468" s="10">
        <v>273.14</v>
      </c>
      <c r="C3468" s="10">
        <v>274.57056</v>
      </c>
      <c r="D3468" s="10">
        <v>0.00521017256912035</v>
      </c>
      <c r="E3468" s="7">
        <f t="shared" si="1"/>
        <v>0.1233216106</v>
      </c>
      <c r="F3468" s="7"/>
    </row>
    <row r="3469">
      <c r="A3469" s="9">
        <v>44779.458333333336</v>
      </c>
      <c r="B3469" s="10">
        <v>271.84</v>
      </c>
      <c r="C3469" s="10">
        <v>276.60116</v>
      </c>
      <c r="D3469" s="10">
        <v>0.0172130876096109</v>
      </c>
      <c r="E3469" s="7">
        <f t="shared" si="1"/>
        <v>0.1179246515</v>
      </c>
      <c r="F3469" s="7"/>
    </row>
    <row r="3470">
      <c r="A3470" s="9">
        <v>44779.5</v>
      </c>
      <c r="B3470" s="10">
        <v>273.19</v>
      </c>
      <c r="C3470" s="10">
        <v>275.9241</v>
      </c>
      <c r="D3470" s="10">
        <v>0.00990888436348985</v>
      </c>
      <c r="E3470" s="7">
        <f t="shared" si="1"/>
        <v>0.1115875606</v>
      </c>
      <c r="F3470" s="7"/>
    </row>
    <row r="3471">
      <c r="A3471" s="9">
        <v>44779.541666666664</v>
      </c>
      <c r="B3471" s="10">
        <v>277.85</v>
      </c>
      <c r="C3471" s="10">
        <v>275.4179</v>
      </c>
      <c r="D3471" s="10">
        <v>0.00883058072841325</v>
      </c>
      <c r="E3471" s="7">
        <f t="shared" si="1"/>
        <v>0.1044769717</v>
      </c>
      <c r="F3471" s="7"/>
    </row>
    <row r="3472">
      <c r="A3472" s="9">
        <v>44779.583333333336</v>
      </c>
      <c r="B3472" s="10">
        <v>280.3</v>
      </c>
      <c r="C3472" s="10">
        <v>274.36041</v>
      </c>
      <c r="D3472" s="10">
        <v>0.021648859614986</v>
      </c>
      <c r="E3472" s="7">
        <f t="shared" si="1"/>
        <v>0.09804962251</v>
      </c>
      <c r="F3472" s="7"/>
    </row>
    <row r="3473">
      <c r="A3473" s="9">
        <v>44779.625</v>
      </c>
      <c r="B3473" s="10">
        <v>280.05</v>
      </c>
      <c r="C3473" s="10">
        <v>272.5196</v>
      </c>
      <c r="D3473" s="10">
        <v>0.0276325079003491</v>
      </c>
      <c r="E3473" s="7">
        <f t="shared" si="1"/>
        <v>0.09146542222</v>
      </c>
      <c r="F3473" s="7"/>
    </row>
    <row r="3474">
      <c r="A3474" s="9">
        <v>44779.666666666664</v>
      </c>
      <c r="B3474" s="10">
        <v>284.59</v>
      </c>
      <c r="C3474" s="10">
        <v>269.59352</v>
      </c>
      <c r="D3474" s="10">
        <v>0.0556262628270885</v>
      </c>
      <c r="E3474" s="7">
        <f t="shared" si="1"/>
        <v>0.08586069727</v>
      </c>
      <c r="F3474" s="7"/>
    </row>
    <row r="3475">
      <c r="A3475" s="9">
        <v>44779.708333333336</v>
      </c>
      <c r="B3475" s="10">
        <v>282.43</v>
      </c>
      <c r="C3475" s="10">
        <v>268.00463</v>
      </c>
      <c r="D3475" s="10">
        <v>0.0538250775742194</v>
      </c>
      <c r="E3475" s="7">
        <f t="shared" si="1"/>
        <v>0.07964651449</v>
      </c>
      <c r="F3475" s="7"/>
    </row>
    <row r="3476">
      <c r="A3476" s="9">
        <v>44779.75</v>
      </c>
      <c r="B3476" s="10">
        <v>286.37</v>
      </c>
      <c r="C3476" s="10">
        <v>267.59878</v>
      </c>
      <c r="D3476" s="10">
        <v>0.07014688183556</v>
      </c>
      <c r="E3476" s="7">
        <f t="shared" si="1"/>
        <v>0.07355832215</v>
      </c>
      <c r="F3476" s="7"/>
    </row>
    <row r="3477">
      <c r="A3477" s="9">
        <v>44779.791666666664</v>
      </c>
      <c r="B3477" s="10">
        <v>286.87</v>
      </c>
      <c r="C3477" s="10">
        <v>269.18984</v>
      </c>
      <c r="D3477" s="10">
        <v>0.0656791504463912</v>
      </c>
      <c r="E3477" s="7">
        <f t="shared" si="1"/>
        <v>0.06809294055</v>
      </c>
      <c r="F3477" s="7"/>
    </row>
    <row r="3478">
      <c r="A3478" s="9">
        <v>44779.833333333336</v>
      </c>
      <c r="B3478" s="10">
        <v>282.39</v>
      </c>
      <c r="C3478" s="10">
        <v>270.16326</v>
      </c>
      <c r="D3478" s="10">
        <v>0.045256856909411</v>
      </c>
      <c r="E3478" s="7">
        <f t="shared" si="1"/>
        <v>0.06260092484</v>
      </c>
      <c r="F3478" s="7"/>
    </row>
    <row r="3479">
      <c r="A3479" s="9">
        <v>44779.875</v>
      </c>
      <c r="B3479" s="10">
        <v>276.5</v>
      </c>
      <c r="C3479" s="10">
        <v>269.48333</v>
      </c>
      <c r="D3479" s="10">
        <v>0.0260374918181394</v>
      </c>
      <c r="E3479" s="7">
        <f t="shared" si="1"/>
        <v>0.0566565001</v>
      </c>
      <c r="F3479" s="7"/>
    </row>
    <row r="3480">
      <c r="A3480" s="9">
        <v>44779.916666666664</v>
      </c>
      <c r="B3480" s="10">
        <v>276.6</v>
      </c>
      <c r="C3480" s="10">
        <v>268.88209</v>
      </c>
      <c r="D3480" s="10">
        <v>0.0287036968509134</v>
      </c>
      <c r="E3480" s="7">
        <f t="shared" si="1"/>
        <v>0.0511340359</v>
      </c>
      <c r="F3480" s="7"/>
    </row>
    <row r="3481">
      <c r="A3481" s="9">
        <v>44779.958333333336</v>
      </c>
      <c r="B3481" s="10">
        <v>280.37</v>
      </c>
      <c r="C3481" s="10">
        <v>269.13302</v>
      </c>
      <c r="D3481" s="10">
        <v>0.0417525133110757</v>
      </c>
      <c r="E3481" s="7">
        <f t="shared" si="1"/>
        <v>0.04568506551</v>
      </c>
      <c r="F3481" s="7"/>
    </row>
    <row r="3482">
      <c r="A3482" s="9">
        <v>44780.0</v>
      </c>
      <c r="B3482" s="10">
        <v>285.26</v>
      </c>
      <c r="C3482" s="10">
        <v>258.78375</v>
      </c>
      <c r="D3482" s="10">
        <v>0.102310326672366</v>
      </c>
      <c r="E3482" s="7">
        <f t="shared" si="1"/>
        <v>0.04645851879</v>
      </c>
      <c r="F3482" s="7"/>
    </row>
    <row r="3483">
      <c r="A3483" s="9">
        <v>44780.041666666664</v>
      </c>
      <c r="B3483" s="10">
        <v>293.13</v>
      </c>
      <c r="C3483" s="10">
        <v>254.29979</v>
      </c>
      <c r="D3483" s="10">
        <v>0.152694620785962</v>
      </c>
      <c r="E3483" s="7">
        <f t="shared" si="1"/>
        <v>0.04799848728</v>
      </c>
      <c r="F3483" s="7"/>
    </row>
    <row r="3484">
      <c r="A3484" s="9">
        <v>44780.083333333336</v>
      </c>
      <c r="B3484" s="10">
        <v>286.05</v>
      </c>
      <c r="C3484" s="10">
        <v>249.15671</v>
      </c>
      <c r="D3484" s="10">
        <v>0.148072632681656</v>
      </c>
      <c r="E3484" s="7">
        <f t="shared" si="1"/>
        <v>0.04897547544</v>
      </c>
      <c r="F3484" s="7"/>
    </row>
    <row r="3485">
      <c r="A3485" s="9">
        <v>44780.125</v>
      </c>
      <c r="B3485" s="10">
        <v>284.41</v>
      </c>
      <c r="C3485" s="10">
        <v>242.15726</v>
      </c>
      <c r="D3485" s="10">
        <v>0.174484712950584</v>
      </c>
      <c r="E3485" s="7">
        <f t="shared" si="1"/>
        <v>0.05147969173</v>
      </c>
      <c r="F3485" s="7"/>
    </row>
    <row r="3486">
      <c r="A3486" s="9">
        <v>44780.166666666664</v>
      </c>
      <c r="B3486" s="10">
        <v>281.33</v>
      </c>
      <c r="C3486" s="10">
        <v>237.60381</v>
      </c>
      <c r="D3486" s="10">
        <v>0.184029835211817</v>
      </c>
      <c r="E3486" s="7">
        <f t="shared" si="1"/>
        <v>0.05564016529</v>
      </c>
      <c r="F3486" s="7"/>
    </row>
    <row r="3487">
      <c r="A3487" s="9">
        <v>44780.208333333336</v>
      </c>
      <c r="B3487" s="10">
        <v>274.51</v>
      </c>
      <c r="C3487" s="10">
        <v>237.04041</v>
      </c>
      <c r="D3487" s="10">
        <v>0.158072583489034</v>
      </c>
      <c r="E3487" s="7">
        <f t="shared" si="1"/>
        <v>0.06048603007</v>
      </c>
      <c r="F3487" s="7"/>
    </row>
    <row r="3488">
      <c r="A3488" s="9">
        <v>44780.25</v>
      </c>
      <c r="B3488" s="10">
        <v>266.89</v>
      </c>
      <c r="C3488" s="10">
        <v>237.97271</v>
      </c>
      <c r="D3488" s="10">
        <v>0.121515151884432</v>
      </c>
      <c r="E3488" s="7">
        <f t="shared" si="1"/>
        <v>0.06472694053</v>
      </c>
      <c r="F3488" s="7"/>
    </row>
    <row r="3489">
      <c r="A3489" s="9">
        <v>44780.291666666664</v>
      </c>
      <c r="B3489" s="10">
        <v>265.98</v>
      </c>
      <c r="C3489" s="10">
        <v>240.84827</v>
      </c>
      <c r="D3489" s="10">
        <v>0.104346732488466</v>
      </c>
      <c r="E3489" s="7">
        <f t="shared" si="1"/>
        <v>0.0682352994</v>
      </c>
      <c r="F3489" s="7"/>
    </row>
    <row r="3490">
      <c r="A3490" s="9">
        <v>44780.333333333336</v>
      </c>
      <c r="B3490" s="10">
        <v>263.61</v>
      </c>
      <c r="C3490" s="10">
        <v>244.68682</v>
      </c>
      <c r="D3490" s="10">
        <v>0.077336327310151</v>
      </c>
      <c r="E3490" s="7">
        <f t="shared" si="1"/>
        <v>0.07085287931</v>
      </c>
      <c r="F3490" s="7"/>
    </row>
    <row r="3491">
      <c r="A3491" s="9">
        <v>44780.375</v>
      </c>
      <c r="B3491" s="10">
        <v>261.84</v>
      </c>
      <c r="C3491" s="10">
        <v>249.0339</v>
      </c>
      <c r="D3491" s="10">
        <v>0.0514231195030073</v>
      </c>
      <c r="E3491" s="7">
        <f t="shared" si="1"/>
        <v>0.07298991947</v>
      </c>
      <c r="F3491" s="7"/>
    </row>
    <row r="3492">
      <c r="A3492" s="9">
        <v>44780.416666666664</v>
      </c>
      <c r="B3492" s="10">
        <v>263.83</v>
      </c>
      <c r="C3492" s="10">
        <v>253.46297</v>
      </c>
      <c r="D3492" s="10">
        <v>0.040901556546899</v>
      </c>
      <c r="E3492" s="7">
        <f t="shared" si="1"/>
        <v>0.07447706047</v>
      </c>
      <c r="F3492" s="7"/>
    </row>
    <row r="3493">
      <c r="A3493" s="9">
        <v>44780.458333333336</v>
      </c>
      <c r="B3493" s="10">
        <v>263.84</v>
      </c>
      <c r="C3493" s="10">
        <v>257.81345</v>
      </c>
      <c r="D3493" s="10">
        <v>0.0233756229552802</v>
      </c>
      <c r="E3493" s="7">
        <f t="shared" si="1"/>
        <v>0.07473383278</v>
      </c>
      <c r="F3493" s="7"/>
    </row>
    <row r="3494">
      <c r="A3494" s="9">
        <v>44780.5</v>
      </c>
      <c r="B3494" s="10">
        <v>268.36</v>
      </c>
      <c r="C3494" s="10">
        <v>259.78148</v>
      </c>
      <c r="D3494" s="10">
        <v>0.0330220614648897</v>
      </c>
      <c r="E3494" s="7">
        <f t="shared" si="1"/>
        <v>0.07569688182</v>
      </c>
      <c r="F3494" s="7"/>
    </row>
    <row r="3495">
      <c r="A3495" s="9">
        <v>44780.541666666664</v>
      </c>
      <c r="B3495" s="10">
        <v>272.03</v>
      </c>
      <c r="C3495" s="10">
        <v>261.30872</v>
      </c>
      <c r="D3495" s="10">
        <v>0.0410291704004366</v>
      </c>
      <c r="E3495" s="7">
        <f t="shared" si="1"/>
        <v>0.07703848973</v>
      </c>
      <c r="F3495" s="7"/>
    </row>
    <row r="3496">
      <c r="A3496" s="9">
        <v>44780.583333333336</v>
      </c>
      <c r="B3496" s="10">
        <v>274.35</v>
      </c>
      <c r="C3496" s="10">
        <v>262.02192</v>
      </c>
      <c r="D3496" s="10">
        <v>0.0470498040774603</v>
      </c>
      <c r="E3496" s="7">
        <f t="shared" si="1"/>
        <v>0.07809686241</v>
      </c>
      <c r="F3496" s="7"/>
    </row>
    <row r="3497">
      <c r="A3497" s="9">
        <v>44780.625</v>
      </c>
      <c r="B3497" s="10">
        <v>277.21</v>
      </c>
      <c r="C3497" s="10">
        <v>261.37204</v>
      </c>
      <c r="D3497" s="10">
        <v>0.0605954638453292</v>
      </c>
      <c r="E3497" s="7">
        <f t="shared" si="1"/>
        <v>0.07947031891</v>
      </c>
      <c r="F3497" s="7"/>
    </row>
    <row r="3498">
      <c r="A3498" s="9">
        <v>44780.666666666664</v>
      </c>
      <c r="B3498" s="10">
        <v>280.57</v>
      </c>
      <c r="C3498" s="10">
        <v>259.51972</v>
      </c>
      <c r="D3498" s="10">
        <v>0.0811124487957985</v>
      </c>
      <c r="E3498" s="7">
        <f t="shared" si="1"/>
        <v>0.08053224333</v>
      </c>
      <c r="F3498" s="7"/>
    </row>
    <row r="3499">
      <c r="A3499" s="9">
        <v>44780.708333333336</v>
      </c>
      <c r="B3499" s="10">
        <v>284.13</v>
      </c>
      <c r="C3499" s="10">
        <v>258.1748</v>
      </c>
      <c r="D3499" s="10">
        <v>0.100533437035682</v>
      </c>
      <c r="E3499" s="7">
        <f t="shared" si="1"/>
        <v>0.08247842497</v>
      </c>
      <c r="F3499" s="7"/>
    </row>
    <row r="3500">
      <c r="A3500" s="9">
        <v>44780.75</v>
      </c>
      <c r="B3500" s="10">
        <v>286.17</v>
      </c>
      <c r="C3500" s="10">
        <v>257.28847</v>
      </c>
      <c r="D3500" s="10">
        <v>0.112253495075002</v>
      </c>
      <c r="E3500" s="7">
        <f t="shared" si="1"/>
        <v>0.08423286719</v>
      </c>
      <c r="F3500" s="7"/>
    </row>
    <row r="3501">
      <c r="A3501" s="9">
        <v>44780.791666666664</v>
      </c>
      <c r="B3501" s="10">
        <v>288.73</v>
      </c>
      <c r="C3501" s="10">
        <v>257.96187</v>
      </c>
      <c r="D3501" s="10">
        <v>0.119273945409063</v>
      </c>
      <c r="E3501" s="7">
        <f t="shared" si="1"/>
        <v>0.08646598364</v>
      </c>
      <c r="F3501" s="7"/>
    </row>
    <row r="3502">
      <c r="A3502" s="9">
        <v>44780.833333333336</v>
      </c>
      <c r="B3502" s="10">
        <v>284.5</v>
      </c>
      <c r="C3502" s="10">
        <v>258.70264</v>
      </c>
      <c r="D3502" s="10">
        <v>0.0997181938305694</v>
      </c>
      <c r="E3502" s="7">
        <f t="shared" si="1"/>
        <v>0.08873520602</v>
      </c>
      <c r="F3502" s="7"/>
    </row>
    <row r="3503">
      <c r="A3503" s="9">
        <v>44780.875</v>
      </c>
      <c r="B3503" s="10">
        <v>278.17</v>
      </c>
      <c r="C3503" s="10">
        <v>259.08206</v>
      </c>
      <c r="D3503" s="10">
        <v>0.0736752672107053</v>
      </c>
      <c r="E3503" s="7">
        <f t="shared" si="1"/>
        <v>0.09072011332</v>
      </c>
      <c r="F3503" s="7"/>
    </row>
    <row r="3504">
      <c r="A3504" s="9">
        <v>44780.916666666664</v>
      </c>
      <c r="B3504" s="10">
        <v>274.23</v>
      </c>
      <c r="C3504" s="10">
        <v>259.28993</v>
      </c>
      <c r="D3504" s="10">
        <v>0.0576191678558438</v>
      </c>
      <c r="E3504" s="7">
        <f t="shared" si="1"/>
        <v>0.09192492462</v>
      </c>
      <c r="F3504" s="7"/>
    </row>
    <row r="3505">
      <c r="A3505" s="9">
        <v>44780.958333333336</v>
      </c>
      <c r="B3505" s="10">
        <v>278.39</v>
      </c>
      <c r="C3505" s="10">
        <v>258.62578</v>
      </c>
      <c r="D3505" s="10">
        <v>0.076420146514396</v>
      </c>
      <c r="E3505" s="7">
        <f t="shared" si="1"/>
        <v>0.09336940933</v>
      </c>
      <c r="F3505" s="7"/>
    </row>
    <row r="3506">
      <c r="A3506" s="9">
        <v>44781.0</v>
      </c>
      <c r="B3506" s="10">
        <v>280.78</v>
      </c>
      <c r="C3506" s="10">
        <v>251.48655</v>
      </c>
      <c r="D3506" s="10">
        <v>0.116481179609804</v>
      </c>
      <c r="E3506" s="7">
        <f t="shared" si="1"/>
        <v>0.09395986154</v>
      </c>
      <c r="F3506" s="7"/>
    </row>
    <row r="3507">
      <c r="A3507" s="9">
        <v>44781.041666666664</v>
      </c>
      <c r="B3507" s="10">
        <v>287.64</v>
      </c>
      <c r="C3507" s="10">
        <v>247.21077</v>
      </c>
      <c r="D3507" s="10">
        <v>0.163541539877085</v>
      </c>
      <c r="E3507" s="7">
        <f t="shared" si="1"/>
        <v>0.0944118165</v>
      </c>
      <c r="F3507" s="7"/>
    </row>
    <row r="3508">
      <c r="A3508" s="9">
        <v>44781.083333333336</v>
      </c>
      <c r="B3508" s="10">
        <v>293.12</v>
      </c>
      <c r="C3508" s="10">
        <v>242.29081</v>
      </c>
      <c r="D3508" s="10">
        <v>0.209785876732179</v>
      </c>
      <c r="E3508" s="7">
        <f t="shared" si="1"/>
        <v>0.09698320167</v>
      </c>
      <c r="F3508" s="7"/>
    </row>
    <row r="3509">
      <c r="A3509" s="9">
        <v>44781.125</v>
      </c>
      <c r="B3509" s="10">
        <v>290.86</v>
      </c>
      <c r="C3509" s="10">
        <v>235.92123</v>
      </c>
      <c r="D3509" s="10">
        <v>0.232869123308656</v>
      </c>
      <c r="E3509" s="7">
        <f t="shared" si="1"/>
        <v>0.09941588543</v>
      </c>
      <c r="F3509" s="7"/>
    </row>
    <row r="3510">
      <c r="A3510" s="9">
        <v>44781.166666666664</v>
      </c>
      <c r="B3510" s="10">
        <v>288.07</v>
      </c>
      <c r="C3510" s="10">
        <v>231.78022</v>
      </c>
      <c r="D3510" s="10">
        <v>0.242858428557881</v>
      </c>
      <c r="E3510" s="7">
        <f t="shared" si="1"/>
        <v>0.1018670768</v>
      </c>
      <c r="F3510" s="7"/>
    </row>
    <row r="3511">
      <c r="A3511" s="9">
        <v>44781.208333333336</v>
      </c>
      <c r="B3511" s="10">
        <v>281.8</v>
      </c>
      <c r="C3511" s="10">
        <v>231.56916</v>
      </c>
      <c r="D3511" s="10">
        <v>0.216915067619539</v>
      </c>
      <c r="E3511" s="7">
        <f t="shared" si="1"/>
        <v>0.104318847</v>
      </c>
      <c r="F3511" s="7"/>
    </row>
    <row r="3512">
      <c r="A3512" s="9">
        <v>44781.25</v>
      </c>
      <c r="B3512" s="10">
        <v>279.19</v>
      </c>
      <c r="C3512" s="10">
        <v>232.8919</v>
      </c>
      <c r="D3512" s="10">
        <v>0.198796523193807</v>
      </c>
      <c r="E3512" s="7">
        <f t="shared" si="1"/>
        <v>0.1075389041</v>
      </c>
      <c r="F3512" s="7"/>
    </row>
    <row r="3513">
      <c r="A3513" s="9">
        <v>44781.291666666664</v>
      </c>
      <c r="B3513" s="10">
        <v>278.47</v>
      </c>
      <c r="C3513" s="10">
        <v>235.98627</v>
      </c>
      <c r="D3513" s="10">
        <v>0.180026278647482</v>
      </c>
      <c r="E3513" s="7">
        <f t="shared" si="1"/>
        <v>0.1106922186</v>
      </c>
      <c r="F3513" s="7"/>
    </row>
    <row r="3514">
      <c r="A3514" s="9">
        <v>44781.333333333336</v>
      </c>
      <c r="B3514" s="10">
        <v>276.29</v>
      </c>
      <c r="C3514" s="10">
        <v>239.7817</v>
      </c>
      <c r="D3514" s="10">
        <v>0.152256406556463</v>
      </c>
      <c r="E3514" s="7">
        <f t="shared" si="1"/>
        <v>0.1138138885</v>
      </c>
      <c r="F3514" s="7"/>
    </row>
    <row r="3515">
      <c r="A3515" s="9">
        <v>44781.375</v>
      </c>
      <c r="B3515" s="10">
        <v>277.63</v>
      </c>
      <c r="C3515" s="10">
        <v>243.95592</v>
      </c>
      <c r="D3515" s="10">
        <v>0.138033461126911</v>
      </c>
      <c r="E3515" s="7">
        <f t="shared" si="1"/>
        <v>0.1174226528</v>
      </c>
      <c r="F3515" s="7"/>
    </row>
    <row r="3516">
      <c r="A3516" s="9">
        <v>44781.416666666664</v>
      </c>
      <c r="B3516" s="10">
        <v>278.69</v>
      </c>
      <c r="C3516" s="10">
        <v>247.82215</v>
      </c>
      <c r="D3516" s="10">
        <v>0.124556461155711</v>
      </c>
      <c r="E3516" s="7">
        <f t="shared" si="1"/>
        <v>0.1209082738</v>
      </c>
      <c r="F3516" s="7"/>
    </row>
    <row r="3517">
      <c r="A3517" s="9">
        <v>44781.458333333336</v>
      </c>
      <c r="B3517" s="10">
        <v>281.93</v>
      </c>
      <c r="C3517" s="10">
        <v>251.57345</v>
      </c>
      <c r="D3517" s="10">
        <v>0.120666747623805</v>
      </c>
      <c r="E3517" s="7">
        <f t="shared" si="1"/>
        <v>0.1249620706</v>
      </c>
      <c r="F3517" s="7"/>
    </row>
    <row r="3518">
      <c r="A3518" s="9">
        <v>44781.5</v>
      </c>
      <c r="B3518" s="10">
        <v>287.75</v>
      </c>
      <c r="C3518" s="10">
        <v>253.28308</v>
      </c>
      <c r="D3518" s="10">
        <v>0.136080625677798</v>
      </c>
      <c r="E3518" s="7">
        <f t="shared" si="1"/>
        <v>0.1292561775</v>
      </c>
      <c r="F3518" s="7"/>
    </row>
    <row r="3519">
      <c r="A3519" s="9">
        <v>44781.541666666664</v>
      </c>
      <c r="B3519" s="10">
        <v>293.83</v>
      </c>
      <c r="C3519" s="10">
        <v>254.67621</v>
      </c>
      <c r="D3519" s="10">
        <v>0.153739487484912</v>
      </c>
      <c r="E3519" s="7">
        <f t="shared" si="1"/>
        <v>0.1339524407</v>
      </c>
      <c r="F3519" s="7"/>
    </row>
    <row r="3520">
      <c r="A3520" s="9">
        <v>44781.583333333336</v>
      </c>
      <c r="B3520" s="10">
        <v>294.01</v>
      </c>
      <c r="C3520" s="10">
        <v>255.29344</v>
      </c>
      <c r="D3520" s="10">
        <v>0.151655130660623</v>
      </c>
      <c r="E3520" s="7">
        <f t="shared" si="1"/>
        <v>0.138310996</v>
      </c>
      <c r="F3520" s="7"/>
    </row>
    <row r="3521">
      <c r="A3521" s="9">
        <v>44781.625</v>
      </c>
      <c r="B3521" s="10">
        <v>296.38</v>
      </c>
      <c r="C3521" s="10">
        <v>254.78601</v>
      </c>
      <c r="D3521" s="10">
        <v>0.163250682405992</v>
      </c>
      <c r="E3521" s="7">
        <f t="shared" si="1"/>
        <v>0.1425882967</v>
      </c>
      <c r="F3521" s="7"/>
    </row>
    <row r="3522">
      <c r="A3522" s="9">
        <v>44781.666666666664</v>
      </c>
      <c r="B3522" s="10">
        <v>296.52</v>
      </c>
      <c r="C3522" s="10">
        <v>253.40222</v>
      </c>
      <c r="D3522" s="10">
        <v>0.170155494296774</v>
      </c>
      <c r="E3522" s="7">
        <f t="shared" si="1"/>
        <v>0.1462984236</v>
      </c>
      <c r="F3522" s="7"/>
    </row>
    <row r="3523">
      <c r="A3523" s="9">
        <v>44781.708333333336</v>
      </c>
      <c r="B3523" s="10">
        <v>299.04</v>
      </c>
      <c r="C3523" s="10">
        <v>252.35794</v>
      </c>
      <c r="D3523" s="10">
        <v>0.184983519836942</v>
      </c>
      <c r="E3523" s="7">
        <f t="shared" si="1"/>
        <v>0.1498171771</v>
      </c>
      <c r="F3523" s="7"/>
    </row>
    <row r="3524">
      <c r="A3524" s="9">
        <v>44781.75</v>
      </c>
      <c r="B3524" s="10">
        <v>302.01</v>
      </c>
      <c r="C3524" s="10">
        <v>251.65111</v>
      </c>
      <c r="D3524" s="10">
        <v>0.200113919624674</v>
      </c>
      <c r="E3524" s="7">
        <f t="shared" si="1"/>
        <v>0.1534780281</v>
      </c>
      <c r="F3524" s="7"/>
    </row>
    <row r="3525">
      <c r="A3525" s="9">
        <v>44781.791666666664</v>
      </c>
      <c r="B3525" s="10">
        <v>298.33</v>
      </c>
      <c r="C3525" s="10">
        <v>252.32146</v>
      </c>
      <c r="D3525" s="10">
        <v>0.182340970918605</v>
      </c>
      <c r="E3525" s="7">
        <f t="shared" si="1"/>
        <v>0.1561058208</v>
      </c>
      <c r="F3525" s="7"/>
    </row>
    <row r="3526">
      <c r="A3526" s="9">
        <v>44781.833333333336</v>
      </c>
      <c r="B3526" s="10">
        <v>294.82</v>
      </c>
      <c r="C3526" s="10">
        <v>253.02753</v>
      </c>
      <c r="D3526" s="10">
        <v>0.165169655649723</v>
      </c>
      <c r="E3526" s="7">
        <f t="shared" si="1"/>
        <v>0.1588329651</v>
      </c>
      <c r="F3526" s="7"/>
    </row>
    <row r="3527">
      <c r="A3527" s="9">
        <v>44781.875</v>
      </c>
      <c r="B3527" s="10">
        <v>293.86</v>
      </c>
      <c r="C3527" s="10">
        <v>253.36602</v>
      </c>
      <c r="D3527" s="10">
        <v>0.159824036388147</v>
      </c>
      <c r="E3527" s="7">
        <f t="shared" si="1"/>
        <v>0.1624224971</v>
      </c>
      <c r="F3527" s="7"/>
    </row>
    <row r="3528">
      <c r="A3528" s="9">
        <v>44781.916666666664</v>
      </c>
      <c r="B3528" s="10">
        <v>292.23</v>
      </c>
      <c r="C3528" s="10">
        <v>253.24459</v>
      </c>
      <c r="D3528" s="10">
        <v>0.153943703200135</v>
      </c>
      <c r="E3528" s="7">
        <f t="shared" si="1"/>
        <v>0.1664360194</v>
      </c>
      <c r="F3528" s="7"/>
    </row>
    <row r="3529">
      <c r="A3529" s="9">
        <v>44781.958333333336</v>
      </c>
      <c r="B3529" s="10">
        <v>293.81</v>
      </c>
      <c r="C3529" s="10">
        <v>252.40755</v>
      </c>
      <c r="D3529" s="10">
        <v>0.164030156784137</v>
      </c>
      <c r="E3529" s="7">
        <f t="shared" si="1"/>
        <v>0.1700864365</v>
      </c>
      <c r="F3529" s="7"/>
    </row>
    <row r="3530">
      <c r="A3530" s="9">
        <v>44782.0</v>
      </c>
      <c r="B3530" s="10">
        <v>302.09</v>
      </c>
      <c r="C3530" s="10">
        <v>251.74505</v>
      </c>
      <c r="D3530" s="10">
        <v>0.199983872572668</v>
      </c>
      <c r="E3530" s="7">
        <f t="shared" si="1"/>
        <v>0.1735657154</v>
      </c>
      <c r="F3530" s="7"/>
    </row>
    <row r="3531">
      <c r="A3531" s="9">
        <v>44782.041666666664</v>
      </c>
      <c r="B3531" s="10">
        <v>306.41</v>
      </c>
      <c r="C3531" s="10">
        <v>246.0268</v>
      </c>
      <c r="D3531" s="10">
        <v>0.24543342432613</v>
      </c>
      <c r="E3531" s="7">
        <f t="shared" si="1"/>
        <v>0.1769778773</v>
      </c>
      <c r="F3531" s="7"/>
    </row>
    <row r="3532">
      <c r="A3532" s="9">
        <v>44782.083333333336</v>
      </c>
      <c r="B3532" s="10">
        <v>306.76</v>
      </c>
      <c r="C3532" s="10">
        <v>239.33268</v>
      </c>
      <c r="D3532" s="10">
        <v>0.281730518373002</v>
      </c>
      <c r="E3532" s="7">
        <f t="shared" si="1"/>
        <v>0.1799755707</v>
      </c>
      <c r="F3532" s="7"/>
    </row>
    <row r="3533">
      <c r="A3533" s="9">
        <v>44782.125</v>
      </c>
      <c r="B3533" s="10">
        <v>301.87</v>
      </c>
      <c r="C3533" s="10">
        <v>231.3895</v>
      </c>
      <c r="D3533" s="10">
        <v>0.304596794582295</v>
      </c>
      <c r="E3533" s="7">
        <f t="shared" si="1"/>
        <v>0.1829642236</v>
      </c>
      <c r="F3533" s="7"/>
    </row>
    <row r="3534">
      <c r="A3534" s="9">
        <v>44782.166666666664</v>
      </c>
      <c r="B3534" s="10">
        <v>296.87</v>
      </c>
      <c r="C3534" s="10">
        <v>225.93096</v>
      </c>
      <c r="D3534" s="10">
        <v>0.313985475917067</v>
      </c>
      <c r="E3534" s="7">
        <f t="shared" si="1"/>
        <v>0.1859278506</v>
      </c>
      <c r="F3534" s="7"/>
    </row>
    <row r="3535">
      <c r="A3535" s="9">
        <v>44782.208333333336</v>
      </c>
      <c r="B3535" s="10">
        <v>292.06</v>
      </c>
      <c r="C3535" s="10">
        <v>224.89841</v>
      </c>
      <c r="D3535" s="10">
        <v>0.298630790675665</v>
      </c>
      <c r="E3535" s="7">
        <f t="shared" si="1"/>
        <v>0.1893326724</v>
      </c>
      <c r="F3535" s="7"/>
    </row>
    <row r="3536">
      <c r="A3536" s="9">
        <v>44782.25</v>
      </c>
      <c r="B3536" s="10">
        <v>290.11</v>
      </c>
      <c r="C3536" s="10">
        <v>225.81842</v>
      </c>
      <c r="D3536" s="10">
        <v>0.284704764119773</v>
      </c>
      <c r="E3536" s="7">
        <f t="shared" si="1"/>
        <v>0.1929121824</v>
      </c>
      <c r="F3536" s="7"/>
    </row>
    <row r="3537">
      <c r="A3537" s="9">
        <v>44782.291666666664</v>
      </c>
      <c r="B3537" s="10">
        <v>289.4</v>
      </c>
      <c r="C3537" s="10">
        <v>229.08089</v>
      </c>
      <c r="D3537" s="10">
        <v>0.263309217979727</v>
      </c>
      <c r="E3537" s="7">
        <f t="shared" si="1"/>
        <v>0.1963823049</v>
      </c>
      <c r="F3537" s="7"/>
    </row>
    <row r="3538">
      <c r="A3538" s="9">
        <v>44782.333333333336</v>
      </c>
      <c r="B3538" s="10">
        <v>286.94</v>
      </c>
      <c r="C3538" s="10">
        <v>233.39762</v>
      </c>
      <c r="D3538" s="10">
        <v>0.229404138739718</v>
      </c>
      <c r="E3538" s="7">
        <f t="shared" si="1"/>
        <v>0.1995967938</v>
      </c>
      <c r="F3538" s="7"/>
    </row>
    <row r="3539">
      <c r="A3539" s="9">
        <v>44782.375</v>
      </c>
      <c r="B3539" s="10">
        <v>286.17</v>
      </c>
      <c r="C3539" s="10">
        <v>238.42815</v>
      </c>
      <c r="D3539" s="10">
        <v>0.200235794305328</v>
      </c>
      <c r="E3539" s="7">
        <f t="shared" si="1"/>
        <v>0.2021885576</v>
      </c>
      <c r="F3539" s="7"/>
    </row>
    <row r="3540">
      <c r="A3540" s="9">
        <v>44782.416666666664</v>
      </c>
      <c r="B3540" s="10">
        <v>287.7</v>
      </c>
      <c r="C3540" s="10">
        <v>243.06196</v>
      </c>
      <c r="D3540" s="10">
        <v>0.18364881119201</v>
      </c>
      <c r="E3540" s="7">
        <f t="shared" si="1"/>
        <v>0.2046507389</v>
      </c>
      <c r="F3540" s="7"/>
    </row>
    <row r="3541">
      <c r="A3541" s="9">
        <v>44782.458333333336</v>
      </c>
      <c r="B3541" s="10">
        <v>290.48</v>
      </c>
      <c r="C3541" s="10">
        <v>247.58061</v>
      </c>
      <c r="D3541" s="10">
        <v>0.173274433728877</v>
      </c>
      <c r="E3541" s="7">
        <f t="shared" si="1"/>
        <v>0.2068427258</v>
      </c>
      <c r="F3541" s="7"/>
    </row>
    <row r="3542">
      <c r="A3542" s="9">
        <v>44782.5</v>
      </c>
      <c r="B3542" s="10">
        <v>294.77</v>
      </c>
      <c r="C3542" s="10">
        <v>249.8558</v>
      </c>
      <c r="D3542" s="10">
        <v>0.179760485848237</v>
      </c>
      <c r="E3542" s="7">
        <f t="shared" si="1"/>
        <v>0.20866272</v>
      </c>
      <c r="F3542" s="7"/>
    </row>
    <row r="3543">
      <c r="A3543" s="9">
        <v>44782.541666666664</v>
      </c>
      <c r="B3543" s="10">
        <v>296.42</v>
      </c>
      <c r="C3543" s="10">
        <v>251.59302</v>
      </c>
      <c r="D3543" s="10">
        <v>0.178172590002695</v>
      </c>
      <c r="E3543" s="7">
        <f t="shared" si="1"/>
        <v>0.2096807659</v>
      </c>
      <c r="F3543" s="7"/>
    </row>
    <row r="3544">
      <c r="A3544" s="9">
        <v>44782.583333333336</v>
      </c>
      <c r="B3544" s="10">
        <v>294.86</v>
      </c>
      <c r="C3544" s="10">
        <v>252.64784</v>
      </c>
      <c r="D3544" s="10">
        <v>0.167079045678759</v>
      </c>
      <c r="E3544" s="7">
        <f t="shared" si="1"/>
        <v>0.210323429</v>
      </c>
      <c r="F3544" s="7"/>
    </row>
    <row r="3545">
      <c r="A3545" s="9">
        <v>44782.625</v>
      </c>
      <c r="B3545" s="10">
        <v>294.17</v>
      </c>
      <c r="C3545" s="10">
        <v>252.65793</v>
      </c>
      <c r="D3545" s="10">
        <v>0.164301472746175</v>
      </c>
      <c r="E3545" s="7">
        <f t="shared" si="1"/>
        <v>0.210367212</v>
      </c>
      <c r="F3545" s="7"/>
    </row>
    <row r="3546">
      <c r="A3546" s="9">
        <v>44782.666666666664</v>
      </c>
      <c r="B3546" s="10">
        <v>297.01</v>
      </c>
      <c r="C3546" s="10">
        <v>251.78339</v>
      </c>
      <c r="D3546" s="10">
        <v>0.179625073758836</v>
      </c>
      <c r="E3546" s="7">
        <f t="shared" si="1"/>
        <v>0.2107617778</v>
      </c>
      <c r="F3546" s="7"/>
    </row>
    <row r="3547">
      <c r="A3547" s="9">
        <v>44782.708333333336</v>
      </c>
      <c r="B3547" s="10">
        <v>296.23</v>
      </c>
      <c r="C3547" s="10">
        <v>251.17492</v>
      </c>
      <c r="D3547" s="10">
        <v>0.1793773040716</v>
      </c>
      <c r="E3547" s="7">
        <f t="shared" si="1"/>
        <v>0.2105281855</v>
      </c>
      <c r="F3547" s="7"/>
    </row>
    <row r="3548">
      <c r="A3548" s="9">
        <v>44782.75</v>
      </c>
      <c r="B3548" s="10">
        <v>287.83</v>
      </c>
      <c r="C3548" s="10">
        <v>250.90638</v>
      </c>
      <c r="D3548" s="10">
        <v>0.1471609450505</v>
      </c>
      <c r="E3548" s="7">
        <f t="shared" si="1"/>
        <v>0.2083218115</v>
      </c>
      <c r="F3548" s="7"/>
    </row>
    <row r="3549">
      <c r="A3549" s="9">
        <v>44782.791666666664</v>
      </c>
      <c r="B3549" s="10">
        <v>286.6</v>
      </c>
      <c r="C3549" s="10">
        <v>251.86033</v>
      </c>
      <c r="D3549" s="10">
        <v>0.137932281753144</v>
      </c>
      <c r="E3549" s="7">
        <f t="shared" si="1"/>
        <v>0.2064714495</v>
      </c>
      <c r="F3549" s="7"/>
    </row>
    <row r="3550">
      <c r="A3550" s="9">
        <v>44782.833333333336</v>
      </c>
      <c r="B3550" s="10">
        <v>284.99</v>
      </c>
      <c r="C3550" s="10">
        <v>252.9826</v>
      </c>
      <c r="D3550" s="10">
        <v>0.126520163837354</v>
      </c>
      <c r="E3550" s="7">
        <f t="shared" si="1"/>
        <v>0.204861054</v>
      </c>
      <c r="F3550" s="7"/>
    </row>
    <row r="3551">
      <c r="A3551" s="9">
        <v>44782.875</v>
      </c>
      <c r="B3551" s="10">
        <v>283.63</v>
      </c>
      <c r="C3551" s="10">
        <v>253.9075</v>
      </c>
      <c r="D3551" s="10">
        <v>0.117060346779831</v>
      </c>
      <c r="E3551" s="7">
        <f t="shared" si="1"/>
        <v>0.2030792336</v>
      </c>
      <c r="F3551" s="7"/>
    </row>
    <row r="3552">
      <c r="A3552" s="9">
        <v>44782.916666666664</v>
      </c>
      <c r="B3552" s="10">
        <v>284.44</v>
      </c>
      <c r="C3552" s="10">
        <v>254.21689</v>
      </c>
      <c r="D3552" s="10">
        <v>0.118887104629436</v>
      </c>
      <c r="E3552" s="7">
        <f t="shared" si="1"/>
        <v>0.201618542</v>
      </c>
      <c r="F3552" s="7"/>
    </row>
    <row r="3553">
      <c r="A3553" s="9">
        <v>44782.958333333336</v>
      </c>
      <c r="B3553" s="10">
        <v>288.51</v>
      </c>
      <c r="C3553" s="10">
        <v>253.16961</v>
      </c>
      <c r="D3553" s="10">
        <v>0.139591754318379</v>
      </c>
      <c r="E3553" s="7">
        <f t="shared" si="1"/>
        <v>0.2006002752</v>
      </c>
      <c r="F3553" s="7"/>
    </row>
    <row r="3554">
      <c r="A3554" s="9">
        <v>44780.0</v>
      </c>
      <c r="B3554" s="10">
        <v>285.26</v>
      </c>
      <c r="C3554" s="10">
        <v>266.43578</v>
      </c>
      <c r="D3554" s="10">
        <v>0.0706519972655323</v>
      </c>
      <c r="E3554" s="7">
        <f t="shared" si="1"/>
        <v>0.1952114471</v>
      </c>
      <c r="F3554" s="7"/>
    </row>
    <row r="3555">
      <c r="A3555" s="9">
        <v>44780.041666666664</v>
      </c>
      <c r="B3555" s="10">
        <v>293.13</v>
      </c>
      <c r="C3555" s="10">
        <v>262.84401</v>
      </c>
      <c r="D3555" s="10">
        <v>0.115224197043714</v>
      </c>
      <c r="E3555" s="7">
        <f t="shared" si="1"/>
        <v>0.1897860626</v>
      </c>
      <c r="F3555" s="7"/>
    </row>
    <row r="3556">
      <c r="A3556" s="9">
        <v>44780.083333333336</v>
      </c>
      <c r="B3556" s="10">
        <v>286.05</v>
      </c>
      <c r="C3556" s="10">
        <v>258.27718</v>
      </c>
      <c r="D3556" s="10">
        <v>0.107531064107173</v>
      </c>
      <c r="E3556" s="7">
        <f t="shared" si="1"/>
        <v>0.182527752</v>
      </c>
      <c r="F3556" s="7"/>
    </row>
    <row r="3557">
      <c r="A3557" s="9">
        <v>44780.125</v>
      </c>
      <c r="B3557" s="10">
        <v>284.41</v>
      </c>
      <c r="C3557" s="10">
        <v>251.29669</v>
      </c>
      <c r="D3557" s="10">
        <v>0.131769781766723</v>
      </c>
      <c r="E3557" s="7">
        <f t="shared" si="1"/>
        <v>0.1753266265</v>
      </c>
      <c r="F3557" s="7"/>
    </row>
    <row r="3558">
      <c r="A3558" s="9">
        <v>44780.166666666664</v>
      </c>
      <c r="B3558" s="10">
        <v>281.33</v>
      </c>
      <c r="C3558" s="10">
        <v>246.33667</v>
      </c>
      <c r="D3558" s="10">
        <v>0.142054895846403</v>
      </c>
      <c r="E3558" s="7">
        <f t="shared" si="1"/>
        <v>0.1681628523</v>
      </c>
      <c r="F3558" s="7"/>
    </row>
    <row r="3559">
      <c r="A3559" s="9">
        <v>44780.208333333336</v>
      </c>
      <c r="B3559" s="10">
        <v>274.51</v>
      </c>
      <c r="C3559" s="10">
        <v>244.81129</v>
      </c>
      <c r="D3559" s="10">
        <v>0.121312664951032</v>
      </c>
      <c r="E3559" s="7">
        <f t="shared" si="1"/>
        <v>0.1607745971</v>
      </c>
      <c r="F3559" s="7"/>
    </row>
    <row r="3560">
      <c r="A3560" s="9">
        <v>44780.25</v>
      </c>
      <c r="B3560" s="10">
        <v>266.89</v>
      </c>
      <c r="C3560" s="10">
        <v>244.38604</v>
      </c>
      <c r="D3560" s="10">
        <v>0.0920836558422075</v>
      </c>
      <c r="E3560" s="7">
        <f t="shared" si="1"/>
        <v>0.1527487176</v>
      </c>
      <c r="F3560" s="7"/>
    </row>
    <row r="3561">
      <c r="A3561" s="9">
        <v>44780.291666666664</v>
      </c>
      <c r="B3561" s="10">
        <v>265.98</v>
      </c>
      <c r="C3561" s="10">
        <v>245.76477</v>
      </c>
      <c r="D3561" s="10">
        <v>0.0822543849551749</v>
      </c>
      <c r="E3561" s="7">
        <f t="shared" si="1"/>
        <v>0.1452047662</v>
      </c>
      <c r="F3561" s="7"/>
    </row>
    <row r="3562">
      <c r="A3562" s="9">
        <v>44780.333333333336</v>
      </c>
      <c r="B3562" s="10">
        <v>263.61</v>
      </c>
      <c r="C3562" s="10">
        <v>248.61733</v>
      </c>
      <c r="D3562" s="10">
        <v>0.0603042032508353</v>
      </c>
      <c r="E3562" s="7">
        <f t="shared" si="1"/>
        <v>0.1381589355</v>
      </c>
      <c r="F3562" s="7"/>
    </row>
    <row r="3563">
      <c r="A3563" s="9">
        <v>44780.375</v>
      </c>
      <c r="B3563" s="10">
        <v>261.84</v>
      </c>
      <c r="C3563" s="10">
        <v>252.44766</v>
      </c>
      <c r="D3563" s="10">
        <v>0.0372050982766089</v>
      </c>
      <c r="E3563" s="7">
        <f t="shared" si="1"/>
        <v>0.1313659899</v>
      </c>
      <c r="F3563" s="7"/>
    </row>
    <row r="3564">
      <c r="A3564" s="9">
        <v>44780.416666666664</v>
      </c>
      <c r="B3564" s="10">
        <v>263.83</v>
      </c>
      <c r="C3564" s="10">
        <v>257.08865</v>
      </c>
      <c r="D3564" s="10">
        <v>0.0262218888309538</v>
      </c>
      <c r="E3564" s="7">
        <f t="shared" si="1"/>
        <v>0.1248065348</v>
      </c>
      <c r="F3564" s="7"/>
    </row>
    <row r="3565">
      <c r="A3565" s="9">
        <v>44780.458333333336</v>
      </c>
      <c r="B3565" s="10">
        <v>263.84</v>
      </c>
      <c r="C3565" s="10">
        <v>261.97906</v>
      </c>
      <c r="D3565" s="10">
        <v>0.00710339215660965</v>
      </c>
      <c r="E3565" s="7">
        <f t="shared" si="1"/>
        <v>0.1178827414</v>
      </c>
      <c r="F3565" s="7"/>
    </row>
    <row r="3566">
      <c r="A3566" s="9">
        <v>44780.5</v>
      </c>
      <c r="B3566" s="10">
        <v>268.36</v>
      </c>
      <c r="C3566" s="10">
        <v>264.48005</v>
      </c>
      <c r="D3566" s="10">
        <v>0.0146701046071339</v>
      </c>
      <c r="E3566" s="7">
        <f t="shared" si="1"/>
        <v>0.1110039755</v>
      </c>
      <c r="F3566" s="7"/>
    </row>
    <row r="3567">
      <c r="A3567" s="9">
        <v>44780.541666666664</v>
      </c>
      <c r="B3567" s="10">
        <v>272.03</v>
      </c>
      <c r="C3567" s="10">
        <v>266.41368</v>
      </c>
      <c r="D3567" s="10">
        <v>0.0210811997341877</v>
      </c>
      <c r="E3567" s="7">
        <f t="shared" si="1"/>
        <v>0.1044585009</v>
      </c>
      <c r="F3567" s="7"/>
    </row>
    <row r="3568">
      <c r="A3568" s="9">
        <v>44780.583333333336</v>
      </c>
      <c r="B3568" s="10">
        <v>274.35</v>
      </c>
      <c r="C3568" s="10">
        <v>267.25146</v>
      </c>
      <c r="D3568" s="10">
        <v>0.0265612767840445</v>
      </c>
      <c r="E3568" s="7">
        <f t="shared" si="1"/>
        <v>0.09860359385</v>
      </c>
      <c r="F3568" s="7"/>
    </row>
    <row r="3569">
      <c r="A3569" s="9">
        <v>44780.625</v>
      </c>
      <c r="B3569" s="10">
        <v>277.21</v>
      </c>
      <c r="C3569" s="10">
        <v>266.59841</v>
      </c>
      <c r="D3569" s="10">
        <v>0.0398036507419529</v>
      </c>
      <c r="E3569" s="7">
        <f t="shared" si="1"/>
        <v>0.0934161846</v>
      </c>
      <c r="F3569" s="7"/>
    </row>
    <row r="3570">
      <c r="A3570" s="9">
        <v>44780.666666666664</v>
      </c>
      <c r="B3570" s="10">
        <v>280.57</v>
      </c>
      <c r="C3570" s="10">
        <v>264.47953</v>
      </c>
      <c r="D3570" s="10">
        <v>0.0608382433226495</v>
      </c>
      <c r="E3570" s="7">
        <f t="shared" si="1"/>
        <v>0.08846673333</v>
      </c>
      <c r="F3570" s="7"/>
    </row>
    <row r="3571">
      <c r="A3571" s="9">
        <v>44780.708333333336</v>
      </c>
      <c r="B3571" s="10">
        <v>284.13</v>
      </c>
      <c r="C3571" s="10">
        <v>262.88483</v>
      </c>
      <c r="D3571" s="10">
        <v>0.0808155038843434</v>
      </c>
      <c r="E3571" s="7">
        <f t="shared" si="1"/>
        <v>0.08435999166</v>
      </c>
      <c r="F3571" s="7"/>
    </row>
    <row r="3572">
      <c r="A3572" s="9">
        <v>44780.75</v>
      </c>
      <c r="B3572" s="10">
        <v>286.17</v>
      </c>
      <c r="C3572" s="10">
        <v>261.87422</v>
      </c>
      <c r="D3572" s="10">
        <v>0.0927765245467844</v>
      </c>
      <c r="E3572" s="7">
        <f t="shared" si="1"/>
        <v>0.08209397413</v>
      </c>
      <c r="F3572" s="7"/>
    </row>
    <row r="3573">
      <c r="A3573" s="9">
        <v>44780.791666666664</v>
      </c>
      <c r="B3573" s="10">
        <v>288.73</v>
      </c>
      <c r="C3573" s="10">
        <v>262.4648</v>
      </c>
      <c r="D3573" s="10">
        <v>0.100071323849902</v>
      </c>
      <c r="E3573" s="7">
        <f t="shared" si="1"/>
        <v>0.08051643422</v>
      </c>
      <c r="F3573" s="7"/>
    </row>
    <row r="3574">
      <c r="A3574" s="9">
        <v>44780.833333333336</v>
      </c>
      <c r="B3574" s="10">
        <v>284.5</v>
      </c>
      <c r="C3574" s="10">
        <v>262.88369</v>
      </c>
      <c r="D3574" s="10">
        <v>0.0822276574100127</v>
      </c>
      <c r="E3574" s="7">
        <f t="shared" si="1"/>
        <v>0.07867091312</v>
      </c>
      <c r="F3574" s="7"/>
    </row>
    <row r="3575">
      <c r="A3575" s="9">
        <v>44780.875</v>
      </c>
      <c r="B3575" s="10">
        <v>278.17</v>
      </c>
      <c r="C3575" s="10">
        <v>262.8231</v>
      </c>
      <c r="D3575" s="10">
        <v>0.0583925081166762</v>
      </c>
      <c r="E3575" s="7">
        <f t="shared" si="1"/>
        <v>0.07622641984</v>
      </c>
      <c r="F3575" s="7"/>
    </row>
    <row r="3576">
      <c r="A3576" s="9">
        <v>44780.916666666664</v>
      </c>
      <c r="B3576" s="10">
        <v>274.23</v>
      </c>
      <c r="C3576" s="10">
        <v>263.04914</v>
      </c>
      <c r="D3576" s="10">
        <v>0.042504833887691</v>
      </c>
      <c r="E3576" s="7">
        <f t="shared" si="1"/>
        <v>0.07304382523</v>
      </c>
      <c r="F3576" s="7"/>
    </row>
    <row r="3577">
      <c r="A3577" s="9">
        <v>44780.958333333336</v>
      </c>
      <c r="B3577" s="10">
        <v>278.39</v>
      </c>
      <c r="C3577" s="10">
        <v>262.91387</v>
      </c>
      <c r="D3577" s="10">
        <v>0.0588638781209983</v>
      </c>
      <c r="E3577" s="7">
        <f t="shared" si="1"/>
        <v>0.06968016372</v>
      </c>
      <c r="F3577" s="7"/>
    </row>
    <row r="3578">
      <c r="A3578" s="9">
        <v>44781.0</v>
      </c>
      <c r="B3578" s="10">
        <v>280.78</v>
      </c>
      <c r="C3578" s="10">
        <v>254.2916</v>
      </c>
      <c r="D3578" s="10">
        <v>0.104165454147915</v>
      </c>
      <c r="E3578" s="7">
        <f t="shared" si="1"/>
        <v>0.07107655776</v>
      </c>
      <c r="F3578" s="7"/>
    </row>
    <row r="3579">
      <c r="A3579" s="9">
        <v>44781.041666666664</v>
      </c>
      <c r="B3579" s="10">
        <v>287.64</v>
      </c>
      <c r="C3579" s="10">
        <v>250.30798</v>
      </c>
      <c r="D3579" s="10">
        <v>0.149144346097156</v>
      </c>
      <c r="E3579" s="7">
        <f t="shared" si="1"/>
        <v>0.0724898973</v>
      </c>
      <c r="F3579" s="7"/>
    </row>
    <row r="3580">
      <c r="A3580" s="9">
        <v>44781.083333333336</v>
      </c>
      <c r="B3580" s="10">
        <v>293.12</v>
      </c>
      <c r="C3580" s="10">
        <v>245.93997</v>
      </c>
      <c r="D3580" s="10">
        <v>0.191835552391097</v>
      </c>
      <c r="E3580" s="7">
        <f t="shared" si="1"/>
        <v>0.07600258431</v>
      </c>
      <c r="F3580" s="7"/>
    </row>
    <row r="3581">
      <c r="A3581" s="9">
        <v>44781.125</v>
      </c>
      <c r="B3581" s="10">
        <v>290.86</v>
      </c>
      <c r="C3581" s="10">
        <v>239.93309</v>
      </c>
      <c r="D3581" s="10">
        <v>0.212254633156268</v>
      </c>
      <c r="E3581" s="7">
        <f t="shared" si="1"/>
        <v>0.07935611979</v>
      </c>
      <c r="F3581" s="7"/>
    </row>
    <row r="3582">
      <c r="A3582" s="9">
        <v>44781.166666666664</v>
      </c>
      <c r="B3582" s="10">
        <v>288.07</v>
      </c>
      <c r="C3582" s="10">
        <v>235.98366</v>
      </c>
      <c r="D3582" s="10">
        <v>0.220720112570505</v>
      </c>
      <c r="E3582" s="7">
        <f t="shared" si="1"/>
        <v>0.08263383715</v>
      </c>
      <c r="F3582" s="7"/>
    </row>
    <row r="3583">
      <c r="A3583" s="9">
        <v>44781.208333333336</v>
      </c>
      <c r="B3583" s="10">
        <v>281.8</v>
      </c>
      <c r="C3583" s="10">
        <v>235.73432</v>
      </c>
      <c r="D3583" s="10">
        <v>0.19541354860845</v>
      </c>
      <c r="E3583" s="7">
        <f t="shared" si="1"/>
        <v>0.08572137397</v>
      </c>
      <c r="F3583" s="7"/>
    </row>
    <row r="3584">
      <c r="A3584" s="9">
        <v>44781.25</v>
      </c>
      <c r="B3584" s="10">
        <v>279.19</v>
      </c>
      <c r="C3584" s="10">
        <v>236.69012</v>
      </c>
      <c r="D3584" s="10">
        <v>0.179559163686257</v>
      </c>
      <c r="E3584" s="7">
        <f t="shared" si="1"/>
        <v>0.0893661868</v>
      </c>
      <c r="F3584" s="7"/>
    </row>
    <row r="3585">
      <c r="A3585" s="9">
        <v>44781.291666666664</v>
      </c>
      <c r="B3585" s="10">
        <v>278.47</v>
      </c>
      <c r="C3585" s="10">
        <v>239.31581</v>
      </c>
      <c r="D3585" s="10">
        <v>0.163608873145489</v>
      </c>
      <c r="E3585" s="7">
        <f t="shared" si="1"/>
        <v>0.09275595714</v>
      </c>
      <c r="F3585" s="7"/>
    </row>
    <row r="3586">
      <c r="A3586" s="9">
        <v>44781.333333333336</v>
      </c>
      <c r="B3586" s="10">
        <v>276.29</v>
      </c>
      <c r="C3586" s="10">
        <v>242.88217</v>
      </c>
      <c r="D3586" s="10">
        <v>0.137547478268989</v>
      </c>
      <c r="E3586" s="7">
        <f t="shared" si="1"/>
        <v>0.09597442693</v>
      </c>
      <c r="F3586" s="7"/>
    </row>
    <row r="3587">
      <c r="A3587" s="9">
        <v>44781.375</v>
      </c>
      <c r="B3587" s="10">
        <v>277.63</v>
      </c>
      <c r="C3587" s="10">
        <v>247.16554</v>
      </c>
      <c r="D3587" s="10">
        <v>0.123255288742921</v>
      </c>
      <c r="E3587" s="7">
        <f t="shared" si="1"/>
        <v>0.09955985153</v>
      </c>
      <c r="F3587" s="7"/>
    </row>
    <row r="3588">
      <c r="A3588" s="9">
        <v>44781.416666666664</v>
      </c>
      <c r="B3588" s="10">
        <v>278.69</v>
      </c>
      <c r="C3588" s="10">
        <v>251.37422</v>
      </c>
      <c r="D3588" s="10">
        <v>0.108665797152945</v>
      </c>
      <c r="E3588" s="7">
        <f t="shared" si="1"/>
        <v>0.1029950144</v>
      </c>
      <c r="F3588" s="7"/>
    </row>
    <row r="3589">
      <c r="A3589" s="9">
        <v>44781.458333333336</v>
      </c>
      <c r="B3589" s="10">
        <v>281.93</v>
      </c>
      <c r="C3589" s="10">
        <v>255.68098</v>
      </c>
      <c r="D3589" s="10">
        <v>0.102663170330464</v>
      </c>
      <c r="E3589" s="7">
        <f t="shared" si="1"/>
        <v>0.1069766718</v>
      </c>
      <c r="F3589" s="7"/>
    </row>
    <row r="3590">
      <c r="A3590" s="9">
        <v>44781.5</v>
      </c>
      <c r="B3590" s="10">
        <v>287.75</v>
      </c>
      <c r="C3590" s="10">
        <v>257.82151</v>
      </c>
      <c r="D3590" s="10">
        <v>0.11608220741551</v>
      </c>
      <c r="E3590" s="7">
        <f t="shared" si="1"/>
        <v>0.1112021761</v>
      </c>
      <c r="F3590" s="7"/>
    </row>
    <row r="3591">
      <c r="A3591" s="9">
        <v>44781.541666666664</v>
      </c>
      <c r="B3591" s="10">
        <v>293.83</v>
      </c>
      <c r="C3591" s="10">
        <v>259.39576</v>
      </c>
      <c r="D3591" s="10">
        <v>0.132747890713402</v>
      </c>
      <c r="E3591" s="7">
        <f t="shared" si="1"/>
        <v>0.1158549549</v>
      </c>
      <c r="F3591" s="7"/>
    </row>
    <row r="3592">
      <c r="A3592" s="9">
        <v>44781.583333333336</v>
      </c>
      <c r="B3592" s="10">
        <v>294.01</v>
      </c>
      <c r="C3592" s="10">
        <v>260.21794</v>
      </c>
      <c r="D3592" s="10">
        <v>0.129860608380805</v>
      </c>
      <c r="E3592" s="7">
        <f t="shared" si="1"/>
        <v>0.1201590937</v>
      </c>
      <c r="F3592" s="7"/>
    </row>
    <row r="3593">
      <c r="A3593" s="9">
        <v>44781.625</v>
      </c>
      <c r="B3593" s="10">
        <v>296.38</v>
      </c>
      <c r="C3593" s="10">
        <v>259.6658</v>
      </c>
      <c r="D3593" s="10">
        <v>0.141390202329301</v>
      </c>
      <c r="E3593" s="7">
        <f t="shared" si="1"/>
        <v>0.1243918667</v>
      </c>
      <c r="F3593" s="7"/>
    </row>
    <row r="3594">
      <c r="A3594" s="9">
        <v>44781.666666666664</v>
      </c>
      <c r="B3594" s="10">
        <v>296.52</v>
      </c>
      <c r="C3594" s="10">
        <v>257.97425</v>
      </c>
      <c r="D3594" s="10">
        <v>0.149417044530607</v>
      </c>
      <c r="E3594" s="7">
        <f t="shared" si="1"/>
        <v>0.1280826501</v>
      </c>
      <c r="F3594" s="7"/>
    </row>
    <row r="3595">
      <c r="A3595" s="9">
        <v>44781.708333333336</v>
      </c>
      <c r="B3595" s="10">
        <v>299.04</v>
      </c>
      <c r="C3595" s="10">
        <v>256.47508</v>
      </c>
      <c r="D3595" s="10">
        <v>0.165961231009266</v>
      </c>
      <c r="E3595" s="7">
        <f t="shared" si="1"/>
        <v>0.1316303887</v>
      </c>
      <c r="F3595" s="7"/>
    </row>
    <row r="3596">
      <c r="A3596" s="9">
        <v>44781.75</v>
      </c>
      <c r="B3596" s="10">
        <v>302.01</v>
      </c>
      <c r="C3596" s="10">
        <v>255.3859</v>
      </c>
      <c r="D3596" s="10">
        <v>0.182563328672413</v>
      </c>
      <c r="E3596" s="7">
        <f t="shared" si="1"/>
        <v>0.1353715055</v>
      </c>
      <c r="F3596" s="7"/>
    </row>
    <row r="3597">
      <c r="A3597" s="9">
        <v>44781.791666666664</v>
      </c>
      <c r="B3597" s="10">
        <v>298.33</v>
      </c>
      <c r="C3597" s="10">
        <v>255.93372</v>
      </c>
      <c r="D3597" s="10">
        <v>0.165653357439574</v>
      </c>
      <c r="E3597" s="7">
        <f t="shared" si="1"/>
        <v>0.1381040903</v>
      </c>
      <c r="F3597" s="7"/>
    </row>
    <row r="3598">
      <c r="A3598" s="9">
        <v>44781.833333333336</v>
      </c>
      <c r="B3598" s="10">
        <v>294.82</v>
      </c>
      <c r="C3598" s="10">
        <v>256.5131</v>
      </c>
      <c r="D3598" s="10">
        <v>0.149337012417689</v>
      </c>
      <c r="E3598" s="7">
        <f t="shared" si="1"/>
        <v>0.1409003134</v>
      </c>
      <c r="F3598" s="7"/>
    </row>
    <row r="3599">
      <c r="A3599" s="9">
        <v>44781.875</v>
      </c>
      <c r="B3599" s="10">
        <v>293.86</v>
      </c>
      <c r="C3599" s="10">
        <v>256.78533</v>
      </c>
      <c r="D3599" s="10">
        <v>0.144380015789842</v>
      </c>
      <c r="E3599" s="7">
        <f t="shared" si="1"/>
        <v>0.1444831262</v>
      </c>
      <c r="F3599" s="7"/>
    </row>
    <row r="3600">
      <c r="A3600" s="9">
        <v>44781.916666666664</v>
      </c>
      <c r="B3600" s="10">
        <v>292.23</v>
      </c>
      <c r="C3600" s="10">
        <v>256.68481</v>
      </c>
      <c r="D3600" s="10">
        <v>0.138477964473238</v>
      </c>
      <c r="E3600" s="7">
        <f t="shared" si="1"/>
        <v>0.1484820066</v>
      </c>
      <c r="F3600" s="7"/>
    </row>
    <row r="3601">
      <c r="A3601" s="9">
        <v>44781.958333333336</v>
      </c>
      <c r="B3601" s="10">
        <v>293.81</v>
      </c>
      <c r="C3601" s="10">
        <v>255.9374</v>
      </c>
      <c r="D3601" s="10">
        <v>0.147976028513222</v>
      </c>
      <c r="E3601" s="7">
        <f t="shared" si="1"/>
        <v>0.1521950129</v>
      </c>
      <c r="F3601" s="7"/>
    </row>
    <row r="3602">
      <c r="A3602" s="9">
        <v>44782.0</v>
      </c>
      <c r="B3602" s="10">
        <v>302.09</v>
      </c>
      <c r="C3602" s="10">
        <v>254.99877</v>
      </c>
      <c r="D3602" s="10">
        <v>0.184672380968739</v>
      </c>
      <c r="E3602" s="7">
        <f t="shared" si="1"/>
        <v>0.1555494682</v>
      </c>
      <c r="F3602" s="7"/>
    </row>
    <row r="3603">
      <c r="A3603" s="9">
        <v>44782.041666666664</v>
      </c>
      <c r="B3603" s="10">
        <v>306.41</v>
      </c>
      <c r="C3603" s="10">
        <v>249.09913</v>
      </c>
      <c r="D3603" s="10">
        <v>0.230072541802936</v>
      </c>
      <c r="E3603" s="7">
        <f t="shared" si="1"/>
        <v>0.1589214764</v>
      </c>
      <c r="F3603" s="7"/>
    </row>
    <row r="3604">
      <c r="A3604" s="9">
        <v>44782.083333333336</v>
      </c>
      <c r="B3604" s="10">
        <v>306.76</v>
      </c>
      <c r="C3604" s="10">
        <v>241.96182</v>
      </c>
      <c r="D3604" s="10">
        <v>0.26780332533455</v>
      </c>
      <c r="E3604" s="7">
        <f t="shared" si="1"/>
        <v>0.1620868002</v>
      </c>
      <c r="F3604" s="7"/>
    </row>
    <row r="3605">
      <c r="A3605" s="9">
        <v>44782.125</v>
      </c>
      <c r="B3605" s="10">
        <v>301.87</v>
      </c>
      <c r="C3605" s="10">
        <v>233.41341</v>
      </c>
      <c r="D3605" s="10">
        <v>0.293284734583158</v>
      </c>
      <c r="E3605" s="7">
        <f t="shared" si="1"/>
        <v>0.1654630545</v>
      </c>
      <c r="F3605" s="7"/>
    </row>
    <row r="3606">
      <c r="A3606" s="9">
        <v>44782.166666666664</v>
      </c>
      <c r="B3606" s="10">
        <v>296.87</v>
      </c>
      <c r="C3606" s="10">
        <v>227.08424</v>
      </c>
      <c r="D3606" s="10">
        <v>0.307312211538766</v>
      </c>
      <c r="E3606" s="7">
        <f t="shared" si="1"/>
        <v>0.1690710586</v>
      </c>
      <c r="F3606" s="7"/>
    </row>
    <row r="3607">
      <c r="A3607" s="9">
        <v>44782.208333333336</v>
      </c>
      <c r="B3607" s="10">
        <v>292.06</v>
      </c>
      <c r="C3607" s="10">
        <v>224.96839</v>
      </c>
      <c r="D3607" s="10">
        <v>0.298226830889441</v>
      </c>
      <c r="E3607" s="7">
        <f t="shared" si="1"/>
        <v>0.1733549453</v>
      </c>
      <c r="F3607" s="7"/>
    </row>
    <row r="3608">
      <c r="A3608" s="9">
        <v>44782.25</v>
      </c>
      <c r="B3608" s="10">
        <v>290.11</v>
      </c>
      <c r="C3608" s="10">
        <v>224.77578</v>
      </c>
      <c r="D3608" s="10">
        <v>0.290663967443467</v>
      </c>
      <c r="E3608" s="7">
        <f t="shared" si="1"/>
        <v>0.1779843122</v>
      </c>
      <c r="F3608" s="7"/>
    </row>
    <row r="3609">
      <c r="A3609" s="9">
        <v>44782.291666666664</v>
      </c>
      <c r="B3609" s="10">
        <v>289.4</v>
      </c>
      <c r="C3609" s="10">
        <v>227.14476</v>
      </c>
      <c r="D3609" s="10">
        <v>0.274077376911534</v>
      </c>
      <c r="E3609" s="7">
        <f t="shared" si="1"/>
        <v>0.1825871665</v>
      </c>
      <c r="F3609" s="7"/>
    </row>
    <row r="3610">
      <c r="A3610" s="9">
        <v>44782.333333333336</v>
      </c>
      <c r="B3610" s="10">
        <v>286.94</v>
      </c>
      <c r="C3610" s="10">
        <v>231.05617</v>
      </c>
      <c r="D3610" s="10">
        <v>0.241862530656506</v>
      </c>
      <c r="E3610" s="7">
        <f t="shared" si="1"/>
        <v>0.186933627</v>
      </c>
      <c r="F3610" s="7"/>
    </row>
    <row r="3611">
      <c r="A3611" s="9">
        <v>44782.375</v>
      </c>
      <c r="B3611" s="10">
        <v>286.17</v>
      </c>
      <c r="C3611" s="10">
        <v>236.25665</v>
      </c>
      <c r="D3611" s="10">
        <v>0.211267492364765</v>
      </c>
      <c r="E3611" s="7">
        <f t="shared" si="1"/>
        <v>0.1906008022</v>
      </c>
      <c r="F3611" s="7"/>
    </row>
    <row r="3612">
      <c r="A3612" s="9">
        <v>44782.416666666664</v>
      </c>
      <c r="B3612" s="10">
        <v>287.7</v>
      </c>
      <c r="C3612" s="10">
        <v>241.56458</v>
      </c>
      <c r="D3612" s="10">
        <v>0.190985863904385</v>
      </c>
      <c r="E3612" s="7">
        <f t="shared" si="1"/>
        <v>0.1940308049</v>
      </c>
      <c r="F3612" s="7"/>
    </row>
    <row r="3613">
      <c r="A3613" s="9">
        <v>44782.458333333336</v>
      </c>
      <c r="B3613" s="10">
        <v>290.48</v>
      </c>
      <c r="C3613" s="10">
        <v>246.99399</v>
      </c>
      <c r="D3613" s="10">
        <v>0.176061004561285</v>
      </c>
      <c r="E3613" s="7">
        <f t="shared" si="1"/>
        <v>0.197089048</v>
      </c>
      <c r="F3613" s="7"/>
    </row>
    <row r="3614">
      <c r="A3614" s="9">
        <v>44782.5</v>
      </c>
      <c r="B3614" s="10">
        <v>294.77</v>
      </c>
      <c r="C3614" s="10">
        <v>250.03111</v>
      </c>
      <c r="D3614" s="10">
        <v>0.178933293540951</v>
      </c>
      <c r="E3614" s="7">
        <f t="shared" si="1"/>
        <v>0.1997078433</v>
      </c>
      <c r="F3614" s="7"/>
    </row>
    <row r="3615">
      <c r="A3615" s="9">
        <v>44782.541666666664</v>
      </c>
      <c r="B3615" s="10">
        <v>296.42</v>
      </c>
      <c r="C3615" s="10">
        <v>252.24606</v>
      </c>
      <c r="D3615" s="10">
        <v>0.175122418165818</v>
      </c>
      <c r="E3615" s="7">
        <f t="shared" si="1"/>
        <v>0.2014734486</v>
      </c>
      <c r="F3615" s="7"/>
    </row>
    <row r="3616">
      <c r="A3616" s="9">
        <v>44782.583333333336</v>
      </c>
      <c r="B3616" s="10">
        <v>294.86</v>
      </c>
      <c r="C3616" s="10">
        <v>253.64653</v>
      </c>
      <c r="D3616" s="10">
        <v>0.162483870762986</v>
      </c>
      <c r="E3616" s="7">
        <f t="shared" si="1"/>
        <v>0.2028327512</v>
      </c>
      <c r="F3616" s="7"/>
    </row>
    <row r="3617">
      <c r="A3617" s="9">
        <v>44782.625</v>
      </c>
      <c r="B3617" s="10">
        <v>294.17</v>
      </c>
      <c r="C3617" s="10">
        <v>253.98746</v>
      </c>
      <c r="D3617" s="10">
        <v>0.158206787059487</v>
      </c>
      <c r="E3617" s="7">
        <f t="shared" si="1"/>
        <v>0.2035334422</v>
      </c>
      <c r="F3617" s="7"/>
    </row>
    <row r="3618">
      <c r="A3618" s="9">
        <v>44782.666666666664</v>
      </c>
      <c r="B3618" s="10">
        <v>297.01</v>
      </c>
      <c r="C3618" s="10">
        <v>253.33984</v>
      </c>
      <c r="D3618" s="10">
        <v>0.172377783139043</v>
      </c>
      <c r="E3618" s="7">
        <f t="shared" si="1"/>
        <v>0.2044901397</v>
      </c>
      <c r="F3618" s="7"/>
    </row>
    <row r="3619">
      <c r="A3619" s="9">
        <v>44782.708333333336</v>
      </c>
      <c r="B3619" s="10">
        <v>296.23</v>
      </c>
      <c r="C3619" s="10">
        <v>252.92428</v>
      </c>
      <c r="D3619" s="10">
        <v>0.17122009796766</v>
      </c>
      <c r="E3619" s="7">
        <f t="shared" si="1"/>
        <v>0.2047092591</v>
      </c>
      <c r="F3619" s="7"/>
    </row>
    <row r="3620">
      <c r="A3620" s="9">
        <v>44782.75</v>
      </c>
      <c r="B3620" s="10">
        <v>287.83</v>
      </c>
      <c r="C3620" s="10">
        <v>252.82612</v>
      </c>
      <c r="D3620" s="10">
        <v>0.138450410107942</v>
      </c>
      <c r="E3620" s="7">
        <f t="shared" si="1"/>
        <v>0.2028712208</v>
      </c>
      <c r="F3620" s="7"/>
    </row>
    <row r="3621">
      <c r="A3621" s="9">
        <v>44782.791666666664</v>
      </c>
      <c r="B3621" s="10">
        <v>286.6</v>
      </c>
      <c r="C3621" s="10">
        <v>253.76573</v>
      </c>
      <c r="D3621" s="10">
        <v>0.129388117142531</v>
      </c>
      <c r="E3621" s="7">
        <f t="shared" si="1"/>
        <v>0.2013601692</v>
      </c>
      <c r="F3621" s="7"/>
    </row>
    <row r="3622">
      <c r="A3622" s="9">
        <v>44782.833333333336</v>
      </c>
      <c r="B3622" s="10">
        <v>284.99</v>
      </c>
      <c r="C3622" s="10">
        <v>254.60775</v>
      </c>
      <c r="D3622" s="10">
        <v>0.119329635488314</v>
      </c>
      <c r="E3622" s="7">
        <f t="shared" si="1"/>
        <v>0.2001098618</v>
      </c>
      <c r="F3622" s="7"/>
    </row>
    <row r="3623">
      <c r="A3623" s="9">
        <v>44782.875</v>
      </c>
      <c r="B3623" s="10">
        <v>283.63</v>
      </c>
      <c r="C3623" s="10">
        <v>255.27744</v>
      </c>
      <c r="D3623" s="10">
        <v>0.111065670354575</v>
      </c>
      <c r="E3623" s="7">
        <f t="shared" si="1"/>
        <v>0.1987217641</v>
      </c>
      <c r="F3623" s="7"/>
    </row>
    <row r="3624">
      <c r="A3624" s="9">
        <v>44782.916666666664</v>
      </c>
      <c r="B3624" s="10">
        <v>284.44</v>
      </c>
      <c r="C3624" s="10">
        <v>255.58902</v>
      </c>
      <c r="D3624" s="10">
        <v>0.112880357692986</v>
      </c>
      <c r="E3624" s="7">
        <f t="shared" si="1"/>
        <v>0.1976551971</v>
      </c>
      <c r="F3624" s="7"/>
    </row>
    <row r="3625">
      <c r="A3625" s="9">
        <v>44782.958333333336</v>
      </c>
      <c r="B3625" s="10">
        <v>288.51</v>
      </c>
      <c r="C3625" s="10">
        <v>254.58819</v>
      </c>
      <c r="D3625" s="10">
        <v>0.133241883686749</v>
      </c>
      <c r="E3625" s="7">
        <f t="shared" si="1"/>
        <v>0.1970412744</v>
      </c>
      <c r="F3625" s="7"/>
    </row>
    <row r="3626">
      <c r="A3626" s="9">
        <v>44783.0</v>
      </c>
      <c r="B3626" s="10">
        <v>300.74</v>
      </c>
      <c r="C3626" s="10">
        <v>255.6908</v>
      </c>
      <c r="D3626" s="10">
        <v>0.176186237439907</v>
      </c>
      <c r="E3626" s="7">
        <f t="shared" si="1"/>
        <v>0.1966876851</v>
      </c>
      <c r="F3626" s="7"/>
    </row>
    <row r="3627">
      <c r="A3627" s="9">
        <v>44783.041666666664</v>
      </c>
      <c r="B3627" s="10">
        <v>306.7</v>
      </c>
      <c r="C3627" s="10">
        <v>249.78957</v>
      </c>
      <c r="D3627" s="10">
        <v>0.227833492006892</v>
      </c>
      <c r="E3627" s="7">
        <f t="shared" si="1"/>
        <v>0.1965943914</v>
      </c>
      <c r="F3627" s="7"/>
    </row>
    <row r="3628">
      <c r="A3628" s="9">
        <v>44783.083333333336</v>
      </c>
      <c r="B3628" s="10">
        <v>301.82</v>
      </c>
      <c r="C3628" s="10">
        <v>242.84934</v>
      </c>
      <c r="D3628" s="10">
        <v>0.242828166632036</v>
      </c>
      <c r="E3628" s="7">
        <f t="shared" si="1"/>
        <v>0.1955537598</v>
      </c>
      <c r="F3628" s="7"/>
    </row>
    <row r="3629">
      <c r="A3629" s="9">
        <v>44783.125</v>
      </c>
      <c r="B3629" s="10">
        <v>295.74</v>
      </c>
      <c r="C3629" s="10">
        <v>234.44605</v>
      </c>
      <c r="D3629" s="10">
        <v>0.261441598184315</v>
      </c>
      <c r="E3629" s="7">
        <f t="shared" si="1"/>
        <v>0.1942269624</v>
      </c>
      <c r="F3629" s="7"/>
    </row>
    <row r="3630">
      <c r="A3630" s="9">
        <v>44783.166666666664</v>
      </c>
      <c r="B3630" s="10">
        <v>284.79</v>
      </c>
      <c r="C3630" s="10">
        <v>228.43795</v>
      </c>
      <c r="D3630" s="10">
        <v>0.246684274657516</v>
      </c>
      <c r="E3630" s="7">
        <f t="shared" si="1"/>
        <v>0.1917007984</v>
      </c>
      <c r="F3630" s="7"/>
    </row>
    <row r="3631">
      <c r="A3631" s="9">
        <v>44783.208333333336</v>
      </c>
      <c r="B3631" s="10">
        <v>275.13</v>
      </c>
      <c r="C3631" s="10">
        <v>226.72303</v>
      </c>
      <c r="D3631" s="10">
        <v>0.213507070719723</v>
      </c>
      <c r="E3631" s="7">
        <f t="shared" si="1"/>
        <v>0.1881708084</v>
      </c>
      <c r="F3631" s="7"/>
    </row>
    <row r="3632">
      <c r="A3632" s="9">
        <v>44783.25</v>
      </c>
      <c r="B3632" s="10">
        <v>270.49</v>
      </c>
      <c r="C3632" s="10">
        <v>226.82909</v>
      </c>
      <c r="D3632" s="10">
        <v>0.192483733016783</v>
      </c>
      <c r="E3632" s="7">
        <f t="shared" si="1"/>
        <v>0.1840799653</v>
      </c>
      <c r="F3632" s="7"/>
    </row>
    <row r="3633">
      <c r="A3633" s="9">
        <v>44783.291666666664</v>
      </c>
      <c r="B3633" s="10">
        <v>268.94</v>
      </c>
      <c r="C3633" s="10">
        <v>229.42437</v>
      </c>
      <c r="D3633" s="10">
        <v>0.172238154124603</v>
      </c>
      <c r="E3633" s="7">
        <f t="shared" si="1"/>
        <v>0.1798366643</v>
      </c>
      <c r="F3633" s="7"/>
    </row>
    <row r="3634">
      <c r="A3634" s="9">
        <v>44783.333333333336</v>
      </c>
      <c r="B3634" s="10">
        <v>268.57</v>
      </c>
      <c r="C3634" s="10">
        <v>233.49065</v>
      </c>
      <c r="D3634" s="10">
        <v>0.150238778297974</v>
      </c>
      <c r="E3634" s="7">
        <f t="shared" si="1"/>
        <v>0.176019008</v>
      </c>
      <c r="F3634" s="7"/>
    </row>
    <row r="3635">
      <c r="A3635" s="9">
        <v>44783.375</v>
      </c>
      <c r="B3635" s="10">
        <v>266.95</v>
      </c>
      <c r="C3635" s="10">
        <v>238.76716</v>
      </c>
      <c r="D3635" s="10">
        <v>0.118034825224708</v>
      </c>
      <c r="E3635" s="7">
        <f t="shared" si="1"/>
        <v>0.1721343135</v>
      </c>
      <c r="F3635" s="7"/>
    </row>
    <row r="3636">
      <c r="A3636" s="9">
        <v>44783.416666666664</v>
      </c>
      <c r="B3636" s="10">
        <v>266.6</v>
      </c>
      <c r="C3636" s="10">
        <v>244.08792</v>
      </c>
      <c r="D3636" s="10">
        <v>0.0922293901312282</v>
      </c>
      <c r="E3636" s="7">
        <f t="shared" si="1"/>
        <v>0.1680194604</v>
      </c>
      <c r="F3636" s="7"/>
    </row>
    <row r="3637">
      <c r="A3637" s="9">
        <v>44783.458333333336</v>
      </c>
      <c r="B3637" s="10">
        <v>270.6</v>
      </c>
      <c r="C3637" s="10">
        <v>249.58034</v>
      </c>
      <c r="D3637" s="10">
        <v>0.0842200150861242</v>
      </c>
      <c r="E3637" s="7">
        <f t="shared" si="1"/>
        <v>0.1641927525</v>
      </c>
      <c r="F3637" s="7"/>
    </row>
    <row r="3638">
      <c r="A3638" s="9">
        <v>44783.5</v>
      </c>
      <c r="B3638" s="10">
        <v>272.99</v>
      </c>
      <c r="C3638" s="10">
        <v>252.67298</v>
      </c>
      <c r="D3638" s="10">
        <v>0.08040836024493</v>
      </c>
      <c r="E3638" s="7">
        <f t="shared" si="1"/>
        <v>0.160087547</v>
      </c>
      <c r="F3638" s="7"/>
    </row>
    <row r="3639">
      <c r="A3639" s="9">
        <v>44783.541666666664</v>
      </c>
      <c r="B3639" s="10">
        <v>274.13</v>
      </c>
      <c r="C3639" s="10">
        <v>254.93973</v>
      </c>
      <c r="D3639" s="10">
        <v>0.0752737519569821</v>
      </c>
      <c r="E3639" s="7">
        <f t="shared" si="1"/>
        <v>0.1559271859</v>
      </c>
      <c r="F3639" s="7"/>
    </row>
    <row r="3640">
      <c r="A3640" s="9">
        <v>44783.583333333336</v>
      </c>
      <c r="B3640" s="10">
        <v>274.89</v>
      </c>
      <c r="C3640" s="10">
        <v>256.46087</v>
      </c>
      <c r="D3640" s="10">
        <v>0.0718594224530236</v>
      </c>
      <c r="E3640" s="7">
        <f t="shared" si="1"/>
        <v>0.1521511672</v>
      </c>
      <c r="F3640" s="7"/>
    </row>
    <row r="3641">
      <c r="A3641" s="9">
        <v>44783.625</v>
      </c>
      <c r="B3641" s="10">
        <v>275.23</v>
      </c>
      <c r="C3641" s="10">
        <v>256.69151</v>
      </c>
      <c r="D3641" s="10">
        <v>0.0722208926972303</v>
      </c>
      <c r="E3641" s="7">
        <f t="shared" si="1"/>
        <v>0.1485684216</v>
      </c>
      <c r="F3641" s="7"/>
    </row>
    <row r="3642">
      <c r="A3642" s="9">
        <v>44783.666666666664</v>
      </c>
      <c r="B3642" s="10">
        <v>275.22</v>
      </c>
      <c r="C3642" s="10">
        <v>255.76654</v>
      </c>
      <c r="D3642" s="10">
        <v>0.0760594407696958</v>
      </c>
      <c r="E3642" s="7">
        <f t="shared" si="1"/>
        <v>0.1445551573</v>
      </c>
      <c r="F3642" s="7"/>
    </row>
    <row r="3643">
      <c r="A3643" s="9">
        <v>44783.708333333336</v>
      </c>
      <c r="B3643" s="10">
        <v>277.54</v>
      </c>
      <c r="C3643" s="10">
        <v>255.01126</v>
      </c>
      <c r="D3643" s="10">
        <v>0.0883440990017461</v>
      </c>
      <c r="E3643" s="7">
        <f t="shared" si="1"/>
        <v>0.1411019907</v>
      </c>
      <c r="F3643" s="7"/>
    </row>
    <row r="3644">
      <c r="A3644" s="9">
        <v>44783.75</v>
      </c>
      <c r="B3644" s="10">
        <v>279.05</v>
      </c>
      <c r="C3644" s="10">
        <v>254.61714</v>
      </c>
      <c r="D3644" s="10">
        <v>0.0959592115440461</v>
      </c>
      <c r="E3644" s="7">
        <f t="shared" si="1"/>
        <v>0.1393315241</v>
      </c>
      <c r="F3644" s="7"/>
    </row>
    <row r="3645">
      <c r="A3645" s="9">
        <v>44783.791666666664</v>
      </c>
      <c r="B3645" s="10">
        <v>279.17</v>
      </c>
      <c r="C3645" s="10">
        <v>255.48943</v>
      </c>
      <c r="D3645" s="10">
        <v>0.0926870829842159</v>
      </c>
      <c r="E3645" s="7">
        <f t="shared" si="1"/>
        <v>0.1378023143</v>
      </c>
      <c r="F3645" s="7"/>
    </row>
    <row r="3646">
      <c r="A3646" s="9">
        <v>44783.833333333336</v>
      </c>
      <c r="B3646" s="10">
        <v>276.24</v>
      </c>
      <c r="C3646" s="10">
        <v>256.46318</v>
      </c>
      <c r="D3646" s="10">
        <v>0.077113681581894</v>
      </c>
      <c r="E3646" s="7">
        <f t="shared" si="1"/>
        <v>0.1360433163</v>
      </c>
      <c r="F3646" s="7"/>
    </row>
    <row r="3647">
      <c r="A3647" s="9">
        <v>44783.875</v>
      </c>
      <c r="B3647" s="10">
        <v>274.86</v>
      </c>
      <c r="C3647" s="10">
        <v>257.33807</v>
      </c>
      <c r="D3647" s="10">
        <v>0.0680891482554446</v>
      </c>
      <c r="E3647" s="7">
        <f t="shared" si="1"/>
        <v>0.1342526278</v>
      </c>
      <c r="F3647" s="7"/>
    </row>
    <row r="3648">
      <c r="A3648" s="9">
        <v>44783.916666666664</v>
      </c>
      <c r="B3648" s="10">
        <v>273.07</v>
      </c>
      <c r="C3648" s="10">
        <v>257.79661</v>
      </c>
      <c r="D3648" s="10">
        <v>0.0592458915576896</v>
      </c>
      <c r="E3648" s="7">
        <f t="shared" si="1"/>
        <v>0.1320178584</v>
      </c>
      <c r="F3648" s="7"/>
    </row>
    <row r="3649">
      <c r="A3649" s="9">
        <v>44783.958333333336</v>
      </c>
      <c r="B3649" s="10">
        <v>276.86</v>
      </c>
      <c r="C3649" s="10">
        <v>256.80445</v>
      </c>
      <c r="D3649" s="10">
        <v>0.0780965828279067</v>
      </c>
      <c r="E3649" s="7">
        <f t="shared" si="1"/>
        <v>0.1297201376</v>
      </c>
      <c r="F3649" s="7"/>
    </row>
    <row r="3650">
      <c r="A3650" s="9">
        <v>44781.0</v>
      </c>
      <c r="B3650" s="10">
        <v>280.78</v>
      </c>
      <c r="C3650" s="10">
        <v>266.27634</v>
      </c>
      <c r="D3650" s="10">
        <v>0.0544684518346615</v>
      </c>
      <c r="E3650" s="7">
        <f t="shared" si="1"/>
        <v>0.1246485632</v>
      </c>
      <c r="F3650" s="7"/>
    </row>
    <row r="3651">
      <c r="A3651" s="9">
        <v>44781.041666666664</v>
      </c>
      <c r="B3651" s="10">
        <v>287.64</v>
      </c>
      <c r="C3651" s="10">
        <v>265.71991</v>
      </c>
      <c r="D3651" s="10">
        <v>0.0824932162591804</v>
      </c>
      <c r="E3651" s="7">
        <f t="shared" si="1"/>
        <v>0.1185927183</v>
      </c>
      <c r="F3651" s="7"/>
    </row>
    <row r="3652">
      <c r="A3652" s="9">
        <v>44781.083333333336</v>
      </c>
      <c r="B3652" s="10">
        <v>293.12</v>
      </c>
      <c r="C3652" s="10">
        <v>265.14362</v>
      </c>
      <c r="D3652" s="10">
        <v>0.105514060643812</v>
      </c>
      <c r="E3652" s="7">
        <f t="shared" si="1"/>
        <v>0.1128712973</v>
      </c>
      <c r="F3652" s="7"/>
    </row>
    <row r="3653">
      <c r="A3653" s="9">
        <v>44781.125</v>
      </c>
      <c r="B3653" s="10">
        <v>290.86</v>
      </c>
      <c r="C3653" s="10">
        <v>262.01063</v>
      </c>
      <c r="D3653" s="10">
        <v>0.110107631892645</v>
      </c>
      <c r="E3653" s="7">
        <f t="shared" si="1"/>
        <v>0.1065657153</v>
      </c>
      <c r="F3653" s="7"/>
    </row>
    <row r="3654">
      <c r="A3654" s="9">
        <v>44781.166666666664</v>
      </c>
      <c r="B3654" s="10">
        <v>288.07</v>
      </c>
      <c r="C3654" s="10">
        <v>260.09319</v>
      </c>
      <c r="D3654" s="10">
        <v>0.10756456176342</v>
      </c>
      <c r="E3654" s="7">
        <f t="shared" si="1"/>
        <v>0.1007690606</v>
      </c>
      <c r="F3654" s="7"/>
    </row>
    <row r="3655">
      <c r="A3655" s="9">
        <v>44781.208333333336</v>
      </c>
      <c r="B3655" s="10">
        <v>281.8</v>
      </c>
      <c r="C3655" s="10">
        <v>260.45723</v>
      </c>
      <c r="D3655" s="10">
        <v>0.081943473022423</v>
      </c>
      <c r="E3655" s="7">
        <f t="shared" si="1"/>
        <v>0.09528724405</v>
      </c>
      <c r="F3655" s="7"/>
    </row>
    <row r="3656">
      <c r="A3656" s="9">
        <v>44781.25</v>
      </c>
      <c r="B3656" s="10">
        <v>279.19</v>
      </c>
      <c r="C3656" s="10">
        <v>260.6052</v>
      </c>
      <c r="D3656" s="10">
        <v>0.0713140029439165</v>
      </c>
      <c r="E3656" s="7">
        <f t="shared" si="1"/>
        <v>0.0902385053</v>
      </c>
      <c r="F3656" s="7"/>
    </row>
    <row r="3657">
      <c r="A3657" s="9">
        <v>44781.291666666664</v>
      </c>
      <c r="B3657" s="10">
        <v>278.47</v>
      </c>
      <c r="C3657" s="10">
        <v>261.14587</v>
      </c>
      <c r="D3657" s="10">
        <v>0.0663389009368596</v>
      </c>
      <c r="E3657" s="7">
        <f t="shared" si="1"/>
        <v>0.08582603641</v>
      </c>
      <c r="F3657" s="7"/>
    </row>
    <row r="3658">
      <c r="A3658" s="9">
        <v>44781.333333333336</v>
      </c>
      <c r="B3658" s="10">
        <v>276.29</v>
      </c>
      <c r="C3658" s="10">
        <v>262.61291</v>
      </c>
      <c r="D3658" s="10">
        <v>0.0520807983126192</v>
      </c>
      <c r="E3658" s="7">
        <f t="shared" si="1"/>
        <v>0.08173612058</v>
      </c>
      <c r="F3658" s="7"/>
    </row>
    <row r="3659">
      <c r="A3659" s="9">
        <v>44781.375</v>
      </c>
      <c r="B3659" s="10">
        <v>277.63</v>
      </c>
      <c r="C3659" s="10">
        <v>264.78275</v>
      </c>
      <c r="D3659" s="10">
        <v>0.0485199658965698</v>
      </c>
      <c r="E3659" s="7">
        <f t="shared" si="1"/>
        <v>0.07883966811</v>
      </c>
      <c r="F3659" s="7"/>
    </row>
    <row r="3660">
      <c r="A3660" s="9">
        <v>44781.416666666664</v>
      </c>
      <c r="B3660" s="10">
        <v>278.69</v>
      </c>
      <c r="C3660" s="10">
        <v>267.32408</v>
      </c>
      <c r="D3660" s="10">
        <v>0.0425173818984059</v>
      </c>
      <c r="E3660" s="7">
        <f t="shared" si="1"/>
        <v>0.07676833443</v>
      </c>
      <c r="F3660" s="7"/>
    </row>
    <row r="3661">
      <c r="A3661" s="9">
        <v>44781.458333333336</v>
      </c>
      <c r="B3661" s="10">
        <v>281.93</v>
      </c>
      <c r="C3661" s="10">
        <v>269.77468</v>
      </c>
      <c r="D3661" s="10">
        <v>0.0450573048590031</v>
      </c>
      <c r="E3661" s="7">
        <f t="shared" si="1"/>
        <v>0.07513655484</v>
      </c>
      <c r="F3661" s="7"/>
    </row>
    <row r="3662">
      <c r="A3662" s="9">
        <v>44781.5</v>
      </c>
      <c r="B3662" s="10">
        <v>287.75</v>
      </c>
      <c r="C3662" s="10">
        <v>269.86404</v>
      </c>
      <c r="D3662" s="10">
        <v>0.0662776707856297</v>
      </c>
      <c r="E3662" s="7">
        <f t="shared" si="1"/>
        <v>0.07454777611</v>
      </c>
      <c r="F3662" s="7"/>
    </row>
    <row r="3663">
      <c r="A3663" s="9">
        <v>44781.541666666664</v>
      </c>
      <c r="B3663" s="10">
        <v>293.83</v>
      </c>
      <c r="C3663" s="10">
        <v>269.90621</v>
      </c>
      <c r="D3663" s="10">
        <v>0.0886374196429196</v>
      </c>
      <c r="E3663" s="7">
        <f t="shared" si="1"/>
        <v>0.0751045956</v>
      </c>
      <c r="F3663" s="7"/>
    </row>
    <row r="3664">
      <c r="A3664" s="9">
        <v>44781.583333333336</v>
      </c>
      <c r="B3664" s="10">
        <v>294.01</v>
      </c>
      <c r="C3664" s="10">
        <v>269.36196</v>
      </c>
      <c r="D3664" s="10">
        <v>0.0915052741671466</v>
      </c>
      <c r="E3664" s="7">
        <f t="shared" si="1"/>
        <v>0.07592317275</v>
      </c>
      <c r="F3664" s="7"/>
    </row>
    <row r="3665">
      <c r="A3665" s="9">
        <v>44781.625</v>
      </c>
      <c r="B3665" s="10">
        <v>296.38</v>
      </c>
      <c r="C3665" s="10">
        <v>267.8397</v>
      </c>
      <c r="D3665" s="10">
        <v>0.106557392350723</v>
      </c>
      <c r="E3665" s="7">
        <f t="shared" si="1"/>
        <v>0.07735386024</v>
      </c>
      <c r="F3665" s="7"/>
    </row>
    <row r="3666">
      <c r="A3666" s="9">
        <v>44781.666666666664</v>
      </c>
      <c r="B3666" s="10">
        <v>296.52</v>
      </c>
      <c r="C3666" s="10">
        <v>265.26174</v>
      </c>
      <c r="D3666" s="10">
        <v>0.117839308450589</v>
      </c>
      <c r="E3666" s="7">
        <f t="shared" si="1"/>
        <v>0.07909468806</v>
      </c>
      <c r="F3666" s="7"/>
    </row>
    <row r="3667">
      <c r="A3667" s="9">
        <v>44781.708333333336</v>
      </c>
      <c r="B3667" s="10">
        <v>299.04</v>
      </c>
      <c r="C3667" s="10">
        <v>263.6</v>
      </c>
      <c r="D3667" s="10">
        <v>0.134446130500758</v>
      </c>
      <c r="E3667" s="7">
        <f t="shared" si="1"/>
        <v>0.08101560604</v>
      </c>
      <c r="F3667" s="7"/>
    </row>
    <row r="3668">
      <c r="A3668" s="9">
        <v>44781.75</v>
      </c>
      <c r="B3668" s="10">
        <v>302.01</v>
      </c>
      <c r="C3668" s="10">
        <v>262.79145</v>
      </c>
      <c r="D3668" s="10">
        <v>0.149238302844327</v>
      </c>
      <c r="E3668" s="7">
        <f t="shared" si="1"/>
        <v>0.08323556818</v>
      </c>
      <c r="F3668" s="7"/>
    </row>
    <row r="3669">
      <c r="A3669" s="9">
        <v>44781.791666666664</v>
      </c>
      <c r="B3669" s="10">
        <v>298.33</v>
      </c>
      <c r="C3669" s="10">
        <v>263.93508</v>
      </c>
      <c r="D3669" s="10">
        <v>0.13031583372699</v>
      </c>
      <c r="E3669" s="7">
        <f t="shared" si="1"/>
        <v>0.08480343279</v>
      </c>
      <c r="F3669" s="7"/>
    </row>
    <row r="3670">
      <c r="A3670" s="9">
        <v>44781.833333333336</v>
      </c>
      <c r="B3670" s="10">
        <v>294.82</v>
      </c>
      <c r="C3670" s="10">
        <v>264.60709</v>
      </c>
      <c r="D3670" s="10">
        <v>0.114180273854339</v>
      </c>
      <c r="E3670" s="7">
        <f t="shared" si="1"/>
        <v>0.08634787413</v>
      </c>
      <c r="F3670" s="7"/>
    </row>
    <row r="3671">
      <c r="A3671" s="9">
        <v>44781.875</v>
      </c>
      <c r="B3671" s="10">
        <v>293.86</v>
      </c>
      <c r="C3671" s="10">
        <v>264.07026</v>
      </c>
      <c r="D3671" s="10">
        <v>0.112809901425476</v>
      </c>
      <c r="E3671" s="7">
        <f t="shared" si="1"/>
        <v>0.08821123885</v>
      </c>
      <c r="F3671" s="7"/>
    </row>
    <row r="3672">
      <c r="A3672" s="9">
        <v>44781.916666666664</v>
      </c>
      <c r="B3672" s="10">
        <v>292.23</v>
      </c>
      <c r="C3672" s="10">
        <v>263.50854</v>
      </c>
      <c r="D3672" s="10">
        <v>0.108996315641231</v>
      </c>
      <c r="E3672" s="7">
        <f t="shared" si="1"/>
        <v>0.09028417319</v>
      </c>
      <c r="F3672" s="7"/>
    </row>
    <row r="3673">
      <c r="A3673" s="9">
        <v>44781.958333333336</v>
      </c>
      <c r="B3673" s="10">
        <v>293.81</v>
      </c>
      <c r="C3673" s="10">
        <v>263.66152</v>
      </c>
      <c r="D3673" s="10">
        <v>0.114345392532061</v>
      </c>
      <c r="E3673" s="7">
        <f t="shared" si="1"/>
        <v>0.09179454026</v>
      </c>
      <c r="F3673" s="7"/>
    </row>
    <row r="3674">
      <c r="A3674" s="9">
        <v>44782.0</v>
      </c>
      <c r="B3674" s="10">
        <v>302.09</v>
      </c>
      <c r="C3674" s="10">
        <v>260.49744</v>
      </c>
      <c r="D3674" s="10">
        <v>0.159665906889526</v>
      </c>
      <c r="E3674" s="7">
        <f t="shared" si="1"/>
        <v>0.09617776755</v>
      </c>
      <c r="F3674" s="7"/>
    </row>
    <row r="3675">
      <c r="A3675" s="9">
        <v>44782.041666666664</v>
      </c>
      <c r="B3675" s="10">
        <v>306.41</v>
      </c>
      <c r="C3675" s="10">
        <v>255.95541</v>
      </c>
      <c r="D3675" s="10">
        <v>0.19712257693635</v>
      </c>
      <c r="E3675" s="7">
        <f t="shared" si="1"/>
        <v>0.1009539909</v>
      </c>
      <c r="F3675" s="7"/>
    </row>
    <row r="3676">
      <c r="A3676" s="9">
        <v>44782.083333333336</v>
      </c>
      <c r="B3676" s="10">
        <v>306.76</v>
      </c>
      <c r="C3676" s="10">
        <v>250.80707</v>
      </c>
      <c r="D3676" s="10">
        <v>0.223091518113903</v>
      </c>
      <c r="E3676" s="7">
        <f t="shared" si="1"/>
        <v>0.1058530516</v>
      </c>
      <c r="F3676" s="7"/>
    </row>
    <row r="3677">
      <c r="A3677" s="9">
        <v>44782.125</v>
      </c>
      <c r="B3677" s="10">
        <v>301.87</v>
      </c>
      <c r="C3677" s="10">
        <v>243.66448</v>
      </c>
      <c r="D3677" s="10">
        <v>0.238875686764028</v>
      </c>
      <c r="E3677" s="7">
        <f t="shared" si="1"/>
        <v>0.1112183873</v>
      </c>
      <c r="F3677" s="7"/>
    </row>
    <row r="3678">
      <c r="A3678" s="9">
        <v>44782.166666666664</v>
      </c>
      <c r="B3678" s="10">
        <v>296.87</v>
      </c>
      <c r="C3678" s="10">
        <v>238.64437</v>
      </c>
      <c r="D3678" s="10">
        <v>0.243984930379878</v>
      </c>
      <c r="E3678" s="7">
        <f t="shared" si="1"/>
        <v>0.1169025693</v>
      </c>
      <c r="F3678" s="7"/>
    </row>
    <row r="3679">
      <c r="A3679" s="9">
        <v>44782.208333333336</v>
      </c>
      <c r="B3679" s="10">
        <v>292.06</v>
      </c>
      <c r="C3679" s="10">
        <v>237.39064</v>
      </c>
      <c r="D3679" s="10">
        <v>0.230292820306647</v>
      </c>
      <c r="E3679" s="7">
        <f t="shared" si="1"/>
        <v>0.1230837921</v>
      </c>
      <c r="F3679" s="7"/>
    </row>
    <row r="3680">
      <c r="A3680" s="9">
        <v>44782.25</v>
      </c>
      <c r="B3680" s="10">
        <v>290.11</v>
      </c>
      <c r="C3680" s="10">
        <v>237.36751</v>
      </c>
      <c r="D3680" s="10">
        <v>0.222197595618709</v>
      </c>
      <c r="E3680" s="7">
        <f t="shared" si="1"/>
        <v>0.1293706085</v>
      </c>
      <c r="F3680" s="7"/>
    </row>
    <row r="3681">
      <c r="A3681" s="9">
        <v>44782.291666666664</v>
      </c>
      <c r="B3681" s="10">
        <v>289.4</v>
      </c>
      <c r="C3681" s="10">
        <v>239.37017</v>
      </c>
      <c r="D3681" s="10">
        <v>0.209006118013785</v>
      </c>
      <c r="E3681" s="7">
        <f t="shared" si="1"/>
        <v>0.1353150758</v>
      </c>
      <c r="F3681" s="7"/>
    </row>
    <row r="3682">
      <c r="A3682" s="9">
        <v>44782.333333333336</v>
      </c>
      <c r="B3682" s="10">
        <v>286.94</v>
      </c>
      <c r="C3682" s="10">
        <v>242.90534</v>
      </c>
      <c r="D3682" s="10">
        <v>0.181283210982516</v>
      </c>
      <c r="E3682" s="7">
        <f t="shared" si="1"/>
        <v>0.1406985097</v>
      </c>
      <c r="F3682" s="7"/>
    </row>
    <row r="3683">
      <c r="A3683" s="9">
        <v>44782.375</v>
      </c>
      <c r="B3683" s="10">
        <v>286.17</v>
      </c>
      <c r="C3683" s="10">
        <v>247.72259</v>
      </c>
      <c r="D3683" s="10">
        <v>0.155203487901527</v>
      </c>
      <c r="E3683" s="7">
        <f t="shared" si="1"/>
        <v>0.1451436564</v>
      </c>
      <c r="F3683" s="7"/>
    </row>
    <row r="3684">
      <c r="A3684" s="9">
        <v>44782.416666666664</v>
      </c>
      <c r="B3684" s="10">
        <v>287.7</v>
      </c>
      <c r="C3684" s="10">
        <v>252.966</v>
      </c>
      <c r="D3684" s="10">
        <v>0.137306989872156</v>
      </c>
      <c r="E3684" s="7">
        <f t="shared" si="1"/>
        <v>0.1490932234</v>
      </c>
      <c r="F3684" s="7"/>
    </row>
    <row r="3685">
      <c r="A3685" s="9">
        <v>44782.458333333336</v>
      </c>
      <c r="B3685" s="10">
        <v>290.48</v>
      </c>
      <c r="C3685" s="10">
        <v>258.63033</v>
      </c>
      <c r="D3685" s="10">
        <v>0.123147466888357</v>
      </c>
      <c r="E3685" s="7">
        <f t="shared" si="1"/>
        <v>0.1523469802</v>
      </c>
      <c r="F3685" s="7"/>
    </row>
    <row r="3686">
      <c r="A3686" s="9">
        <v>44782.5</v>
      </c>
      <c r="B3686" s="10">
        <v>294.77</v>
      </c>
      <c r="C3686" s="10">
        <v>261.90127</v>
      </c>
      <c r="D3686" s="10">
        <v>0.12550046053614</v>
      </c>
      <c r="E3686" s="7">
        <f t="shared" si="1"/>
        <v>0.1548145964</v>
      </c>
      <c r="F3686" s="7"/>
    </row>
    <row r="3687">
      <c r="A3687" s="9">
        <v>44782.541666666664</v>
      </c>
      <c r="B3687" s="10">
        <v>296.42</v>
      </c>
      <c r="C3687" s="10">
        <v>264.17525</v>
      </c>
      <c r="D3687" s="10">
        <v>0.12205817918219</v>
      </c>
      <c r="E3687" s="7">
        <f t="shared" si="1"/>
        <v>0.1562071281</v>
      </c>
      <c r="F3687" s="7"/>
    </row>
    <row r="3688">
      <c r="A3688" s="9">
        <v>44782.583333333336</v>
      </c>
      <c r="B3688" s="10">
        <v>294.86</v>
      </c>
      <c r="C3688" s="10">
        <v>265.55405</v>
      </c>
      <c r="D3688" s="10">
        <v>0.110357759559682</v>
      </c>
      <c r="E3688" s="7">
        <f t="shared" si="1"/>
        <v>0.1569926483</v>
      </c>
      <c r="F3688" s="7"/>
    </row>
    <row r="3689">
      <c r="A3689" s="9">
        <v>44782.625</v>
      </c>
      <c r="B3689" s="10">
        <v>294.17</v>
      </c>
      <c r="C3689" s="10">
        <v>265.13971</v>
      </c>
      <c r="D3689" s="10">
        <v>0.109490539911958</v>
      </c>
      <c r="E3689" s="7">
        <f t="shared" si="1"/>
        <v>0.1571148628</v>
      </c>
      <c r="F3689" s="7"/>
    </row>
    <row r="3690">
      <c r="A3690" s="9">
        <v>44782.666666666664</v>
      </c>
      <c r="B3690" s="10">
        <v>297.01</v>
      </c>
      <c r="C3690" s="10">
        <v>263.16819</v>
      </c>
      <c r="D3690" s="10">
        <v>0.128593847151511</v>
      </c>
      <c r="E3690" s="7">
        <f t="shared" si="1"/>
        <v>0.1575629686</v>
      </c>
      <c r="F3690" s="7"/>
    </row>
    <row r="3691">
      <c r="A3691" s="9">
        <v>44782.708333333336</v>
      </c>
      <c r="B3691" s="10">
        <v>296.23</v>
      </c>
      <c r="C3691" s="10">
        <v>261.29527</v>
      </c>
      <c r="D3691" s="10">
        <v>0.133698286999225</v>
      </c>
      <c r="E3691" s="7">
        <f t="shared" si="1"/>
        <v>0.1575318084</v>
      </c>
      <c r="F3691" s="7"/>
    </row>
    <row r="3692">
      <c r="A3692" s="9">
        <v>44782.75</v>
      </c>
      <c r="B3692" s="10">
        <v>287.83</v>
      </c>
      <c r="C3692" s="10">
        <v>259.94275</v>
      </c>
      <c r="D3692" s="10">
        <v>0.107282276578208</v>
      </c>
      <c r="E3692" s="7">
        <f t="shared" si="1"/>
        <v>0.1557836407</v>
      </c>
      <c r="F3692" s="7"/>
    </row>
    <row r="3693">
      <c r="A3693" s="9">
        <v>44782.791666666664</v>
      </c>
      <c r="B3693" s="10">
        <v>286.6</v>
      </c>
      <c r="C3693" s="10">
        <v>260.42604</v>
      </c>
      <c r="D3693" s="10">
        <v>0.100504388885228</v>
      </c>
      <c r="E3693" s="7">
        <f t="shared" si="1"/>
        <v>0.1545414971</v>
      </c>
      <c r="F3693" s="7"/>
    </row>
    <row r="3694">
      <c r="A3694" s="9">
        <v>44782.833333333336</v>
      </c>
      <c r="B3694" s="10">
        <v>284.99</v>
      </c>
      <c r="C3694" s="10">
        <v>261.03947</v>
      </c>
      <c r="D3694" s="10">
        <v>0.0917506076763028</v>
      </c>
      <c r="E3694" s="7">
        <f t="shared" si="1"/>
        <v>0.1536069277</v>
      </c>
      <c r="F3694" s="7"/>
    </row>
    <row r="3695">
      <c r="A3695" s="9">
        <v>44782.875</v>
      </c>
      <c r="B3695" s="10">
        <v>283.63</v>
      </c>
      <c r="C3695" s="10">
        <v>261.59179</v>
      </c>
      <c r="D3695" s="10">
        <v>0.0842465659950566</v>
      </c>
      <c r="E3695" s="7">
        <f t="shared" si="1"/>
        <v>0.1524167887</v>
      </c>
      <c r="F3695" s="7"/>
    </row>
    <row r="3696">
      <c r="A3696" s="9">
        <v>44782.916666666664</v>
      </c>
      <c r="B3696" s="10">
        <v>284.44</v>
      </c>
      <c r="C3696" s="10">
        <v>262.05548</v>
      </c>
      <c r="D3696" s="10">
        <v>0.0854190112719642</v>
      </c>
      <c r="E3696" s="7">
        <f t="shared" si="1"/>
        <v>0.151434401</v>
      </c>
      <c r="F3696" s="7"/>
    </row>
    <row r="3697">
      <c r="A3697" s="9">
        <v>44782.958333333336</v>
      </c>
      <c r="B3697" s="10">
        <v>288.51</v>
      </c>
      <c r="C3697" s="10">
        <v>261.57737</v>
      </c>
      <c r="D3697" s="10">
        <v>0.102962385469354</v>
      </c>
      <c r="E3697" s="7">
        <f t="shared" si="1"/>
        <v>0.1509601091</v>
      </c>
      <c r="F3697" s="7"/>
    </row>
    <row r="3698">
      <c r="A3698" s="9">
        <v>44783.0</v>
      </c>
      <c r="B3698" s="10">
        <v>300.74</v>
      </c>
      <c r="C3698" s="10">
        <v>259.51298</v>
      </c>
      <c r="D3698" s="10">
        <v>0.158863036446192</v>
      </c>
      <c r="E3698" s="7">
        <f t="shared" si="1"/>
        <v>0.1509266561</v>
      </c>
      <c r="F3698" s="7"/>
    </row>
    <row r="3699">
      <c r="A3699" s="9">
        <v>44783.041666666664</v>
      </c>
      <c r="B3699" s="10">
        <v>306.7</v>
      </c>
      <c r="C3699" s="10">
        <v>254.76584</v>
      </c>
      <c r="D3699" s="10">
        <v>0.20385056332513</v>
      </c>
      <c r="E3699" s="7">
        <f t="shared" si="1"/>
        <v>0.1512069889</v>
      </c>
      <c r="F3699" s="7"/>
    </row>
    <row r="3700">
      <c r="A3700" s="9">
        <v>44783.083333333336</v>
      </c>
      <c r="B3700" s="10">
        <v>301.82</v>
      </c>
      <c r="C3700" s="10">
        <v>249.50951</v>
      </c>
      <c r="D3700" s="10">
        <v>0.209653291371539</v>
      </c>
      <c r="E3700" s="7">
        <f t="shared" si="1"/>
        <v>0.1506470628</v>
      </c>
      <c r="F3700" s="7"/>
    </row>
    <row r="3701">
      <c r="A3701" s="9">
        <v>44783.125</v>
      </c>
      <c r="B3701" s="10">
        <v>295.74</v>
      </c>
      <c r="C3701" s="10">
        <v>242.35961</v>
      </c>
      <c r="D3701" s="10">
        <v>0.220252830081712</v>
      </c>
      <c r="E3701" s="7">
        <f t="shared" si="1"/>
        <v>0.1498711104</v>
      </c>
      <c r="F3701" s="7"/>
    </row>
    <row r="3702">
      <c r="A3702" s="9">
        <v>44783.166666666664</v>
      </c>
      <c r="B3702" s="10">
        <v>284.79</v>
      </c>
      <c r="C3702" s="10">
        <v>237.52455</v>
      </c>
      <c r="D3702" s="10">
        <v>0.198991851579131</v>
      </c>
      <c r="E3702" s="7">
        <f t="shared" si="1"/>
        <v>0.1479963988</v>
      </c>
      <c r="F3702" s="7"/>
    </row>
    <row r="3703">
      <c r="A3703" s="9">
        <v>44783.208333333336</v>
      </c>
      <c r="B3703" s="10">
        <v>275.13</v>
      </c>
      <c r="C3703" s="10">
        <v>236.61519</v>
      </c>
      <c r="D3703" s="10">
        <v>0.162774038302443</v>
      </c>
      <c r="E3703" s="7">
        <f t="shared" si="1"/>
        <v>0.1451831162</v>
      </c>
      <c r="F3703" s="7"/>
    </row>
    <row r="3704">
      <c r="A3704" s="9">
        <v>44783.25</v>
      </c>
      <c r="B3704" s="10">
        <v>270.49</v>
      </c>
      <c r="C3704" s="10">
        <v>237.06155</v>
      </c>
      <c r="D3704" s="10">
        <v>0.141011690845689</v>
      </c>
      <c r="E3704" s="7">
        <f t="shared" si="1"/>
        <v>0.1418003702</v>
      </c>
      <c r="F3704" s="7"/>
    </row>
    <row r="3705">
      <c r="A3705" s="9">
        <v>44783.291666666664</v>
      </c>
      <c r="B3705" s="10">
        <v>268.94</v>
      </c>
      <c r="C3705" s="10">
        <v>239.55193</v>
      </c>
      <c r="D3705" s="10">
        <v>0.122679328862013</v>
      </c>
      <c r="E3705" s="7">
        <f t="shared" si="1"/>
        <v>0.1382034207</v>
      </c>
      <c r="F3705" s="7"/>
    </row>
    <row r="3706">
      <c r="A3706" s="9">
        <v>44783.333333333336</v>
      </c>
      <c r="B3706" s="10">
        <v>268.57</v>
      </c>
      <c r="C3706" s="10">
        <v>243.40678</v>
      </c>
      <c r="D3706" s="10">
        <v>0.103379289599081</v>
      </c>
      <c r="E3706" s="7">
        <f t="shared" si="1"/>
        <v>0.1349574239</v>
      </c>
      <c r="F3706" s="7"/>
    </row>
    <row r="3707">
      <c r="A3707" s="9">
        <v>44783.375</v>
      </c>
      <c r="B3707" s="10">
        <v>266.95</v>
      </c>
      <c r="C3707" s="10">
        <v>248.31185</v>
      </c>
      <c r="D3707" s="10">
        <v>0.0750594464178813</v>
      </c>
      <c r="E3707" s="7">
        <f t="shared" si="1"/>
        <v>0.1316180889</v>
      </c>
      <c r="F3707" s="7"/>
    </row>
    <row r="3708">
      <c r="A3708" s="9">
        <v>44783.416666666664</v>
      </c>
      <c r="B3708" s="10">
        <v>266.6</v>
      </c>
      <c r="C3708" s="10">
        <v>253.44741</v>
      </c>
      <c r="D3708" s="10">
        <v>0.0518947500785272</v>
      </c>
      <c r="E3708" s="7">
        <f t="shared" si="1"/>
        <v>0.1280592455</v>
      </c>
      <c r="F3708" s="7"/>
    </row>
    <row r="3709">
      <c r="A3709" s="9">
        <v>44783.458333333336</v>
      </c>
      <c r="B3709" s="10">
        <v>270.6</v>
      </c>
      <c r="C3709" s="10">
        <v>258.83962</v>
      </c>
      <c r="D3709" s="10">
        <v>0.0454350072063928</v>
      </c>
      <c r="E3709" s="7">
        <f t="shared" si="1"/>
        <v>0.1248212264</v>
      </c>
      <c r="F3709" s="7"/>
    </row>
    <row r="3710">
      <c r="A3710" s="9">
        <v>44783.5</v>
      </c>
      <c r="B3710" s="10">
        <v>272.99</v>
      </c>
      <c r="C3710" s="10">
        <v>261.77687</v>
      </c>
      <c r="D3710" s="10">
        <v>0.0428346858910798</v>
      </c>
      <c r="E3710" s="7">
        <f t="shared" si="1"/>
        <v>0.1213768191</v>
      </c>
      <c r="F3710" s="7"/>
    </row>
    <row r="3711">
      <c r="A3711" s="9">
        <v>44783.541666666664</v>
      </c>
      <c r="B3711" s="10">
        <v>274.13</v>
      </c>
      <c r="C3711" s="10">
        <v>263.83218</v>
      </c>
      <c r="D3711" s="10">
        <v>0.0390317056850305</v>
      </c>
      <c r="E3711" s="7">
        <f t="shared" si="1"/>
        <v>0.1179173827</v>
      </c>
      <c r="F3711" s="7"/>
    </row>
    <row r="3712">
      <c r="A3712" s="9">
        <v>44783.583333333336</v>
      </c>
      <c r="B3712" s="10">
        <v>274.89</v>
      </c>
      <c r="C3712" s="10">
        <v>265.0815</v>
      </c>
      <c r="D3712" s="10">
        <v>0.0370018277397705</v>
      </c>
      <c r="E3712" s="7">
        <f t="shared" si="1"/>
        <v>0.1148608856</v>
      </c>
      <c r="F3712" s="7"/>
    </row>
    <row r="3713">
      <c r="A3713" s="9">
        <v>44783.625</v>
      </c>
      <c r="B3713" s="10">
        <v>275.23</v>
      </c>
      <c r="C3713" s="10">
        <v>264.59662</v>
      </c>
      <c r="D3713" s="10">
        <v>0.0401871346655903</v>
      </c>
      <c r="E3713" s="7">
        <f t="shared" si="1"/>
        <v>0.1119732437</v>
      </c>
      <c r="F3713" s="7"/>
    </row>
    <row r="3714">
      <c r="A3714" s="9">
        <v>44783.666666666664</v>
      </c>
      <c r="B3714" s="10">
        <v>275.22</v>
      </c>
      <c r="C3714" s="10">
        <v>262.61865</v>
      </c>
      <c r="D3714" s="10">
        <v>0.0479834543357831</v>
      </c>
      <c r="E3714" s="7">
        <f t="shared" si="1"/>
        <v>0.1086144773</v>
      </c>
      <c r="F3714" s="7"/>
    </row>
    <row r="3715">
      <c r="A3715" s="9">
        <v>44783.708333333336</v>
      </c>
      <c r="B3715" s="10">
        <v>277.54</v>
      </c>
      <c r="C3715" s="10">
        <v>260.8244</v>
      </c>
      <c r="D3715" s="10">
        <v>0.0640875623599632</v>
      </c>
      <c r="E3715" s="7">
        <f t="shared" si="1"/>
        <v>0.1057140304</v>
      </c>
      <c r="F3715" s="7"/>
    </row>
    <row r="3716">
      <c r="A3716" s="9">
        <v>44783.75</v>
      </c>
      <c r="B3716" s="10">
        <v>279.05</v>
      </c>
      <c r="C3716" s="10">
        <v>259.53862</v>
      </c>
      <c r="D3716" s="10">
        <v>0.0751771740174931</v>
      </c>
      <c r="E3716" s="7">
        <f t="shared" si="1"/>
        <v>0.1043763178</v>
      </c>
      <c r="F3716" s="7"/>
    </row>
    <row r="3717">
      <c r="A3717" s="9">
        <v>44783.791666666664</v>
      </c>
      <c r="B3717" s="10">
        <v>279.17</v>
      </c>
      <c r="C3717" s="10">
        <v>260.06899</v>
      </c>
      <c r="D3717" s="10">
        <v>0.0734459344806931</v>
      </c>
      <c r="E3717" s="7">
        <f t="shared" si="1"/>
        <v>0.1032488822</v>
      </c>
      <c r="F3717" s="7"/>
    </row>
    <row r="3718">
      <c r="A3718" s="9">
        <v>44783.833333333336</v>
      </c>
      <c r="B3718" s="10">
        <v>276.24</v>
      </c>
      <c r="C3718" s="10">
        <v>260.79083</v>
      </c>
      <c r="D3718" s="10">
        <v>0.0592396979602387</v>
      </c>
      <c r="E3718" s="7">
        <f t="shared" si="1"/>
        <v>0.101894261</v>
      </c>
      <c r="F3718" s="7"/>
    </row>
    <row r="3719">
      <c r="A3719" s="9">
        <v>44783.875</v>
      </c>
      <c r="B3719" s="10">
        <v>274.86</v>
      </c>
      <c r="C3719" s="10">
        <v>261.40496</v>
      </c>
      <c r="D3719" s="10">
        <v>0.0514720149150957</v>
      </c>
      <c r="E3719" s="7">
        <f t="shared" si="1"/>
        <v>0.1005286547</v>
      </c>
      <c r="F3719" s="7"/>
    </row>
    <row r="3720">
      <c r="A3720" s="9">
        <v>44783.916666666664</v>
      </c>
      <c r="B3720" s="10">
        <v>273.07</v>
      </c>
      <c r="C3720" s="10">
        <v>261.83324</v>
      </c>
      <c r="D3720" s="10">
        <v>0.0429157123060464</v>
      </c>
      <c r="E3720" s="7">
        <f t="shared" si="1"/>
        <v>0.09875768391</v>
      </c>
      <c r="F3720" s="7"/>
    </row>
    <row r="3721">
      <c r="A3721" s="9">
        <v>44783.958333333336</v>
      </c>
      <c r="B3721" s="10">
        <v>276.86</v>
      </c>
      <c r="C3721" s="10">
        <v>261.17932</v>
      </c>
      <c r="D3721" s="10">
        <v>0.0600379846306361</v>
      </c>
      <c r="E3721" s="7">
        <f t="shared" si="1"/>
        <v>0.09696916721</v>
      </c>
      <c r="F3721" s="7"/>
    </row>
    <row r="3722">
      <c r="A3722" s="9">
        <v>44784.0</v>
      </c>
      <c r="B3722" s="10">
        <v>285.72</v>
      </c>
      <c r="C3722" s="10">
        <v>258.78399</v>
      </c>
      <c r="D3722" s="10">
        <v>0.104086848649331</v>
      </c>
      <c r="E3722" s="7">
        <f t="shared" si="1"/>
        <v>0.09468682605</v>
      </c>
      <c r="F3722" s="7"/>
    </row>
    <row r="3723">
      <c r="A3723" s="9">
        <v>44784.041666666664</v>
      </c>
      <c r="B3723" s="10">
        <v>287.13</v>
      </c>
      <c r="C3723" s="10">
        <v>253.96919</v>
      </c>
      <c r="D3723" s="10">
        <v>0.130570208142176</v>
      </c>
      <c r="E3723" s="7">
        <f t="shared" si="1"/>
        <v>0.09163347792</v>
      </c>
      <c r="F3723" s="7"/>
    </row>
    <row r="3724">
      <c r="A3724" s="9">
        <v>44784.083333333336</v>
      </c>
      <c r="B3724" s="10">
        <v>286.34</v>
      </c>
      <c r="C3724" s="10">
        <v>248.39853</v>
      </c>
      <c r="D3724" s="10">
        <v>0.15274434192505</v>
      </c>
      <c r="E3724" s="7">
        <f t="shared" si="1"/>
        <v>0.08926227169</v>
      </c>
      <c r="F3724" s="7"/>
    </row>
    <row r="3725">
      <c r="A3725" s="9">
        <v>44784.125</v>
      </c>
      <c r="B3725" s="10">
        <v>277.0</v>
      </c>
      <c r="C3725" s="10">
        <v>240.98035</v>
      </c>
      <c r="D3725" s="10">
        <v>0.149471315814754</v>
      </c>
      <c r="E3725" s="7">
        <f t="shared" si="1"/>
        <v>0.08631304193</v>
      </c>
      <c r="F3725" s="7"/>
    </row>
    <row r="3726">
      <c r="A3726" s="9">
        <v>44784.166666666664</v>
      </c>
      <c r="B3726" s="10">
        <v>267.59</v>
      </c>
      <c r="C3726" s="10">
        <v>235.77749</v>
      </c>
      <c r="D3726" s="10">
        <v>0.134925984664608</v>
      </c>
      <c r="E3726" s="7">
        <f t="shared" si="1"/>
        <v>0.08364363081</v>
      </c>
      <c r="F3726" s="7"/>
    </row>
    <row r="3727">
      <c r="A3727" s="9">
        <v>44784.208333333336</v>
      </c>
      <c r="B3727" s="10">
        <v>255.4</v>
      </c>
      <c r="C3727" s="10">
        <v>234.49128</v>
      </c>
      <c r="D3727" s="10">
        <v>0.0891663007681992</v>
      </c>
      <c r="E3727" s="7">
        <f t="shared" si="1"/>
        <v>0.08057664175</v>
      </c>
      <c r="F3727" s="7"/>
    </row>
    <row r="3728">
      <c r="A3728" s="9">
        <v>44784.25</v>
      </c>
      <c r="B3728" s="10">
        <v>250.76</v>
      </c>
      <c r="C3728" s="10">
        <v>234.60938</v>
      </c>
      <c r="D3728" s="10">
        <v>0.0688404700613419</v>
      </c>
      <c r="E3728" s="7">
        <f t="shared" si="1"/>
        <v>0.07756950755</v>
      </c>
      <c r="F3728" s="7"/>
    </row>
    <row r="3729">
      <c r="A3729" s="9">
        <v>44784.291666666664</v>
      </c>
      <c r="B3729" s="10">
        <v>250.57</v>
      </c>
      <c r="C3729" s="10">
        <v>236.84739</v>
      </c>
      <c r="D3729" s="10">
        <v>0.0579386160852353</v>
      </c>
      <c r="E3729" s="7">
        <f t="shared" si="1"/>
        <v>0.07487197785</v>
      </c>
      <c r="F3729" s="7"/>
    </row>
    <row r="3730">
      <c r="A3730" s="9">
        <v>44784.333333333336</v>
      </c>
      <c r="B3730" s="10">
        <v>251.67</v>
      </c>
      <c r="C3730" s="10">
        <v>240.50746</v>
      </c>
      <c r="D3730" s="10">
        <v>0.0464124480795729</v>
      </c>
      <c r="E3730" s="7">
        <f t="shared" si="1"/>
        <v>0.07249835945</v>
      </c>
      <c r="F3730" s="7"/>
    </row>
    <row r="3731">
      <c r="A3731" s="9">
        <v>44784.375</v>
      </c>
      <c r="B3731" s="10">
        <v>253.35</v>
      </c>
      <c r="C3731" s="10">
        <v>245.32272</v>
      </c>
      <c r="D3731" s="10">
        <v>0.0327213068565357</v>
      </c>
      <c r="E3731" s="7">
        <f t="shared" si="1"/>
        <v>0.0707342703</v>
      </c>
      <c r="F3731" s="7"/>
    </row>
    <row r="3732">
      <c r="A3732" s="9">
        <v>44784.416666666664</v>
      </c>
      <c r="B3732" s="10">
        <v>253.72</v>
      </c>
      <c r="C3732" s="10">
        <v>250.43669</v>
      </c>
      <c r="D3732" s="10">
        <v>0.0131103393835783</v>
      </c>
      <c r="E3732" s="7">
        <f t="shared" si="1"/>
        <v>0.06911825319</v>
      </c>
      <c r="F3732" s="7"/>
    </row>
    <row r="3733">
      <c r="A3733" s="9">
        <v>44784.458333333336</v>
      </c>
      <c r="B3733" s="10">
        <v>256.64</v>
      </c>
      <c r="C3733" s="10">
        <v>255.87386</v>
      </c>
      <c r="D3733" s="10">
        <v>0.00299420972505741</v>
      </c>
      <c r="E3733" s="7">
        <f t="shared" si="1"/>
        <v>0.06734988663</v>
      </c>
      <c r="F3733" s="7"/>
    </row>
    <row r="3734">
      <c r="A3734" s="9">
        <v>44784.5</v>
      </c>
      <c r="B3734" s="10">
        <v>257.14</v>
      </c>
      <c r="C3734" s="10">
        <v>258.97154</v>
      </c>
      <c r="D3734" s="10">
        <v>0.0070723601520075</v>
      </c>
      <c r="E3734" s="7">
        <f t="shared" si="1"/>
        <v>0.06585978973</v>
      </c>
      <c r="F3734" s="7"/>
    </row>
    <row r="3735">
      <c r="A3735" s="9">
        <v>44784.541666666664</v>
      </c>
      <c r="B3735" s="10">
        <v>262.59</v>
      </c>
      <c r="C3735" s="10">
        <v>261.18796</v>
      </c>
      <c r="D3735" s="10">
        <v>0.0053679350303896</v>
      </c>
      <c r="E3735" s="7">
        <f t="shared" si="1"/>
        <v>0.06445713261</v>
      </c>
      <c r="F3735" s="7"/>
    </row>
    <row r="3736">
      <c r="A3736" s="9">
        <v>44784.583333333336</v>
      </c>
      <c r="B3736" s="10">
        <v>265.81</v>
      </c>
      <c r="C3736" s="10">
        <v>262.52274</v>
      </c>
      <c r="D3736" s="10">
        <v>0.0125218104915406</v>
      </c>
      <c r="E3736" s="7">
        <f t="shared" si="1"/>
        <v>0.0634371319</v>
      </c>
      <c r="F3736" s="7"/>
    </row>
    <row r="3737">
      <c r="A3737" s="9">
        <v>44784.625</v>
      </c>
      <c r="B3737" s="10">
        <v>267.65</v>
      </c>
      <c r="C3737" s="10">
        <v>262.239</v>
      </c>
      <c r="D3737" s="10">
        <v>0.020633849274898</v>
      </c>
      <c r="E3737" s="7">
        <f t="shared" si="1"/>
        <v>0.06262241167</v>
      </c>
      <c r="F3737" s="7"/>
    </row>
    <row r="3738">
      <c r="A3738" s="9">
        <v>44784.666666666664</v>
      </c>
      <c r="B3738" s="10">
        <v>270.55</v>
      </c>
      <c r="C3738" s="10">
        <v>260.54815</v>
      </c>
      <c r="D3738" s="10">
        <v>0.0383877221926158</v>
      </c>
      <c r="E3738" s="7">
        <f t="shared" si="1"/>
        <v>0.0622225895</v>
      </c>
      <c r="F3738" s="7"/>
    </row>
    <row r="3739">
      <c r="A3739" s="9">
        <v>44784.708333333336</v>
      </c>
      <c r="B3739" s="10">
        <v>272.41</v>
      </c>
      <c r="C3739" s="10">
        <v>259.00602</v>
      </c>
      <c r="D3739" s="10">
        <v>0.0517516156574277</v>
      </c>
      <c r="E3739" s="7">
        <f t="shared" si="1"/>
        <v>0.06170859172</v>
      </c>
      <c r="F3739" s="7"/>
    </row>
    <row r="3740">
      <c r="A3740" s="9">
        <v>44784.75</v>
      </c>
      <c r="B3740" s="10">
        <v>272.87</v>
      </c>
      <c r="C3740" s="10">
        <v>257.9185</v>
      </c>
      <c r="D3740" s="10">
        <v>0.057969862572867</v>
      </c>
      <c r="E3740" s="7">
        <f t="shared" si="1"/>
        <v>0.06099162041</v>
      </c>
      <c r="F3740" s="7"/>
    </row>
    <row r="3741">
      <c r="A3741" s="9">
        <v>44784.791666666664</v>
      </c>
      <c r="B3741" s="10">
        <v>276.8</v>
      </c>
      <c r="C3741" s="10">
        <v>258.48076</v>
      </c>
      <c r="D3741" s="10">
        <v>0.0708727411664993</v>
      </c>
      <c r="E3741" s="7">
        <f t="shared" si="1"/>
        <v>0.06088440402</v>
      </c>
      <c r="F3741" s="7"/>
    </row>
    <row r="3742">
      <c r="A3742" s="9">
        <v>44784.833333333336</v>
      </c>
      <c r="B3742" s="10">
        <v>274.17</v>
      </c>
      <c r="C3742" s="10">
        <v>259.16824</v>
      </c>
      <c r="D3742" s="10">
        <v>0.057884253101383</v>
      </c>
      <c r="E3742" s="7">
        <f t="shared" si="1"/>
        <v>0.06082792715</v>
      </c>
      <c r="F3742" s="7"/>
    </row>
    <row r="3743">
      <c r="A3743" s="9">
        <v>44784.875</v>
      </c>
      <c r="B3743" s="10">
        <v>263.89</v>
      </c>
      <c r="C3743" s="10">
        <v>259.76583</v>
      </c>
      <c r="D3743" s="10">
        <v>0.0158764915308529</v>
      </c>
      <c r="E3743" s="7">
        <f t="shared" si="1"/>
        <v>0.05934478034</v>
      </c>
      <c r="F3743" s="7"/>
    </row>
    <row r="3744">
      <c r="A3744" s="9">
        <v>44784.916666666664</v>
      </c>
      <c r="B3744" s="10">
        <v>263.11</v>
      </c>
      <c r="C3744" s="10">
        <v>260.20155</v>
      </c>
      <c r="D3744" s="10">
        <v>0.0111776813012836</v>
      </c>
      <c r="E3744" s="7">
        <f t="shared" si="1"/>
        <v>0.05802236239</v>
      </c>
      <c r="F3744" s="7"/>
    </row>
    <row r="3745">
      <c r="A3745" s="9">
        <v>44784.958333333336</v>
      </c>
      <c r="B3745" s="10">
        <v>269.28</v>
      </c>
      <c r="C3745" s="10">
        <v>259.61996</v>
      </c>
      <c r="D3745" s="10">
        <v>0.0372083872133713</v>
      </c>
      <c r="E3745" s="7">
        <f t="shared" si="1"/>
        <v>0.05707112916</v>
      </c>
      <c r="F3745" s="7"/>
    </row>
    <row r="3746">
      <c r="A3746" s="9">
        <v>44782.0</v>
      </c>
      <c r="B3746" s="10">
        <v>302.09</v>
      </c>
      <c r="C3746" s="10">
        <v>280.91696</v>
      </c>
      <c r="D3746" s="10">
        <v>0.0753711701849541</v>
      </c>
      <c r="E3746" s="7">
        <f t="shared" si="1"/>
        <v>0.05587464256</v>
      </c>
      <c r="F3746" s="7"/>
    </row>
    <row r="3747">
      <c r="A3747" s="9">
        <v>44782.041666666664</v>
      </c>
      <c r="B3747" s="10">
        <v>306.41</v>
      </c>
      <c r="C3747" s="10">
        <v>278.37425</v>
      </c>
      <c r="D3747" s="10">
        <v>0.100712440177207</v>
      </c>
      <c r="E3747" s="7">
        <f t="shared" si="1"/>
        <v>0.05463056889</v>
      </c>
      <c r="F3747" s="7"/>
    </row>
    <row r="3748">
      <c r="A3748" s="9">
        <v>44782.083333333336</v>
      </c>
      <c r="B3748" s="10">
        <v>306.76</v>
      </c>
      <c r="C3748" s="10">
        <v>274.91789</v>
      </c>
      <c r="D3748" s="10">
        <v>0.115824073871656</v>
      </c>
      <c r="E3748" s="7">
        <f t="shared" si="1"/>
        <v>0.05309222439</v>
      </c>
      <c r="F3748" s="7"/>
    </row>
    <row r="3749">
      <c r="A3749" s="9">
        <v>44782.125</v>
      </c>
      <c r="B3749" s="10">
        <v>301.87</v>
      </c>
      <c r="C3749" s="10">
        <v>268.28727</v>
      </c>
      <c r="D3749" s="10">
        <v>0.125174519089183</v>
      </c>
      <c r="E3749" s="7">
        <f t="shared" si="1"/>
        <v>0.05207985786</v>
      </c>
      <c r="F3749" s="7"/>
    </row>
    <row r="3750">
      <c r="A3750" s="9">
        <v>44782.166666666664</v>
      </c>
      <c r="B3750" s="10">
        <v>296.87</v>
      </c>
      <c r="C3750" s="10">
        <v>263.18945</v>
      </c>
      <c r="D3750" s="10">
        <v>0.127970745027963</v>
      </c>
      <c r="E3750" s="7">
        <f t="shared" si="1"/>
        <v>0.05179005621</v>
      </c>
      <c r="F3750" s="7"/>
    </row>
    <row r="3751">
      <c r="A3751" s="9">
        <v>44782.208333333336</v>
      </c>
      <c r="B3751" s="10">
        <v>292.06</v>
      </c>
      <c r="C3751" s="10">
        <v>260.82622</v>
      </c>
      <c r="D3751" s="10">
        <v>0.119749387159005</v>
      </c>
      <c r="E3751" s="7">
        <f t="shared" si="1"/>
        <v>0.05306435147</v>
      </c>
      <c r="F3751" s="7"/>
    </row>
    <row r="3752">
      <c r="A3752" s="9">
        <v>44782.25</v>
      </c>
      <c r="B3752" s="10">
        <v>290.11</v>
      </c>
      <c r="C3752" s="10">
        <v>259.06272</v>
      </c>
      <c r="D3752" s="10">
        <v>0.119844646115041</v>
      </c>
      <c r="E3752" s="7">
        <f t="shared" si="1"/>
        <v>0.05518952548</v>
      </c>
      <c r="F3752" s="7"/>
    </row>
    <row r="3753">
      <c r="A3753" s="9">
        <v>44782.291666666664</v>
      </c>
      <c r="B3753" s="10">
        <v>289.4</v>
      </c>
      <c r="C3753" s="10">
        <v>258.74479</v>
      </c>
      <c r="D3753" s="10">
        <v>0.118476627104259</v>
      </c>
      <c r="E3753" s="7">
        <f t="shared" si="1"/>
        <v>0.0577119426</v>
      </c>
      <c r="F3753" s="7"/>
    </row>
    <row r="3754">
      <c r="A3754" s="9">
        <v>44782.333333333336</v>
      </c>
      <c r="B3754" s="10">
        <v>286.94</v>
      </c>
      <c r="C3754" s="10">
        <v>260.84411</v>
      </c>
      <c r="D3754" s="10">
        <v>0.100044007127475</v>
      </c>
      <c r="E3754" s="7">
        <f t="shared" si="1"/>
        <v>0.0599465909</v>
      </c>
      <c r="F3754" s="7"/>
    </row>
    <row r="3755">
      <c r="A3755" s="9">
        <v>44782.375</v>
      </c>
      <c r="B3755" s="10">
        <v>286.17</v>
      </c>
      <c r="C3755" s="10">
        <v>264.57243</v>
      </c>
      <c r="D3755" s="10">
        <v>0.0816319750323192</v>
      </c>
      <c r="E3755" s="7">
        <f t="shared" si="1"/>
        <v>0.0619845354</v>
      </c>
      <c r="F3755" s="7"/>
    </row>
    <row r="3756">
      <c r="A3756" s="9">
        <v>44782.416666666664</v>
      </c>
      <c r="B3756" s="10">
        <v>287.7</v>
      </c>
      <c r="C3756" s="10">
        <v>269.74759</v>
      </c>
      <c r="D3756" s="10">
        <v>0.0665526242514344</v>
      </c>
      <c r="E3756" s="7">
        <f t="shared" si="1"/>
        <v>0.06421129727</v>
      </c>
      <c r="F3756" s="7"/>
    </row>
    <row r="3757">
      <c r="A3757" s="9">
        <v>44782.458333333336</v>
      </c>
      <c r="B3757" s="10">
        <v>290.48</v>
      </c>
      <c r="C3757" s="10">
        <v>275.18509</v>
      </c>
      <c r="D3757" s="10">
        <v>0.0555804458737209</v>
      </c>
      <c r="E3757" s="7">
        <f t="shared" si="1"/>
        <v>0.06640239045</v>
      </c>
      <c r="F3757" s="7"/>
    </row>
    <row r="3758">
      <c r="A3758" s="9">
        <v>44782.5</v>
      </c>
      <c r="B3758" s="10">
        <v>294.77</v>
      </c>
      <c r="C3758" s="10">
        <v>277.66862</v>
      </c>
      <c r="D3758" s="10">
        <v>0.0615891705731818</v>
      </c>
      <c r="E3758" s="7">
        <f t="shared" si="1"/>
        <v>0.06867392421</v>
      </c>
      <c r="F3758" s="7"/>
    </row>
    <row r="3759">
      <c r="A3759" s="9">
        <v>44782.541666666664</v>
      </c>
      <c r="B3759" s="10">
        <v>296.42</v>
      </c>
      <c r="C3759" s="10">
        <v>279.36561</v>
      </c>
      <c r="D3759" s="10">
        <v>0.0610468482502195</v>
      </c>
      <c r="E3759" s="7">
        <f t="shared" si="1"/>
        <v>0.07099387893</v>
      </c>
      <c r="F3759" s="7"/>
    </row>
    <row r="3760">
      <c r="A3760" s="9">
        <v>44782.583333333336</v>
      </c>
      <c r="B3760" s="10">
        <v>294.86</v>
      </c>
      <c r="C3760" s="10">
        <v>279.91143</v>
      </c>
      <c r="D3760" s="10">
        <v>0.0534046430329766</v>
      </c>
      <c r="E3760" s="7">
        <f t="shared" si="1"/>
        <v>0.07269733029</v>
      </c>
      <c r="F3760" s="7"/>
    </row>
    <row r="3761">
      <c r="A3761" s="9">
        <v>44782.625</v>
      </c>
      <c r="B3761" s="10">
        <v>294.17</v>
      </c>
      <c r="C3761" s="10">
        <v>278.60223</v>
      </c>
      <c r="D3761" s="10">
        <v>0.055878124162897</v>
      </c>
      <c r="E3761" s="7">
        <f t="shared" si="1"/>
        <v>0.07416584174</v>
      </c>
      <c r="F3761" s="7"/>
    </row>
    <row r="3762">
      <c r="A3762" s="9">
        <v>44782.666666666664</v>
      </c>
      <c r="B3762" s="10">
        <v>297.01</v>
      </c>
      <c r="C3762" s="10">
        <v>275.44703</v>
      </c>
      <c r="D3762" s="10">
        <v>0.0782835451157342</v>
      </c>
      <c r="E3762" s="7">
        <f t="shared" si="1"/>
        <v>0.0758281677</v>
      </c>
      <c r="F3762" s="7"/>
    </row>
    <row r="3763">
      <c r="A3763" s="9">
        <v>44782.708333333336</v>
      </c>
      <c r="B3763" s="10">
        <v>296.23</v>
      </c>
      <c r="C3763" s="10">
        <v>273.12893</v>
      </c>
      <c r="D3763" s="10">
        <v>0.0845793596452781</v>
      </c>
      <c r="E3763" s="7">
        <f t="shared" si="1"/>
        <v>0.07719599036</v>
      </c>
      <c r="F3763" s="7"/>
    </row>
    <row r="3764">
      <c r="A3764" s="9">
        <v>44782.75</v>
      </c>
      <c r="B3764" s="10">
        <v>287.83</v>
      </c>
      <c r="C3764" s="10">
        <v>272.1064</v>
      </c>
      <c r="D3764" s="10">
        <v>0.057784748907045</v>
      </c>
      <c r="E3764" s="7">
        <f t="shared" si="1"/>
        <v>0.07718827729</v>
      </c>
      <c r="F3764" s="7"/>
    </row>
    <row r="3765">
      <c r="A3765" s="9">
        <v>44782.791666666664</v>
      </c>
      <c r="B3765" s="10">
        <v>286.6</v>
      </c>
      <c r="C3765" s="10">
        <v>273.3157</v>
      </c>
      <c r="D3765" s="10">
        <v>0.0486042331267469</v>
      </c>
      <c r="E3765" s="7">
        <f t="shared" si="1"/>
        <v>0.07626042279</v>
      </c>
      <c r="F3765" s="7"/>
    </row>
    <row r="3766">
      <c r="A3766" s="9">
        <v>44782.833333333336</v>
      </c>
      <c r="B3766" s="10">
        <v>284.99</v>
      </c>
      <c r="C3766" s="10">
        <v>274.05439</v>
      </c>
      <c r="D3766" s="10">
        <v>0.0399030644975254</v>
      </c>
      <c r="E3766" s="7">
        <f t="shared" si="1"/>
        <v>0.0755112066</v>
      </c>
      <c r="F3766" s="7"/>
    </row>
    <row r="3767">
      <c r="A3767" s="9">
        <v>44782.875</v>
      </c>
      <c r="B3767" s="10">
        <v>283.63</v>
      </c>
      <c r="C3767" s="10">
        <v>273.81402</v>
      </c>
      <c r="D3767" s="10">
        <v>0.0358490774139321</v>
      </c>
      <c r="E3767" s="7">
        <f t="shared" si="1"/>
        <v>0.07634339768</v>
      </c>
      <c r="F3767" s="7"/>
    </row>
    <row r="3768">
      <c r="A3768" s="9">
        <v>44782.916666666664</v>
      </c>
      <c r="B3768" s="10">
        <v>284.44</v>
      </c>
      <c r="C3768" s="10">
        <v>274.06996</v>
      </c>
      <c r="D3768" s="10">
        <v>0.0378372003994893</v>
      </c>
      <c r="E3768" s="7">
        <f t="shared" si="1"/>
        <v>0.07745421097</v>
      </c>
      <c r="F3768" s="7"/>
    </row>
    <row r="3769">
      <c r="A3769" s="9">
        <v>44782.958333333336</v>
      </c>
      <c r="B3769" s="10">
        <v>288.51</v>
      </c>
      <c r="C3769" s="10">
        <v>274.23037</v>
      </c>
      <c r="D3769" s="10">
        <v>0.0520716578546716</v>
      </c>
      <c r="E3769" s="7">
        <f t="shared" si="1"/>
        <v>0.07807351392</v>
      </c>
      <c r="F3769" s="7"/>
    </row>
    <row r="3770">
      <c r="A3770" s="9">
        <v>44783.0</v>
      </c>
      <c r="B3770" s="10">
        <v>300.74</v>
      </c>
      <c r="C3770" s="10">
        <v>267.13833</v>
      </c>
      <c r="D3770" s="10">
        <v>0.125783784004339</v>
      </c>
      <c r="E3770" s="7">
        <f t="shared" si="1"/>
        <v>0.08017403949</v>
      </c>
      <c r="F3770" s="7"/>
    </row>
    <row r="3771">
      <c r="A3771" s="9">
        <v>44783.041666666664</v>
      </c>
      <c r="B3771" s="10">
        <v>306.7</v>
      </c>
      <c r="C3771" s="10">
        <v>264.62971</v>
      </c>
      <c r="D3771" s="10">
        <v>0.158977954516142</v>
      </c>
      <c r="E3771" s="7">
        <f t="shared" si="1"/>
        <v>0.08260176926</v>
      </c>
      <c r="F3771" s="7"/>
    </row>
    <row r="3772">
      <c r="A3772" s="9">
        <v>44783.083333333336</v>
      </c>
      <c r="B3772" s="10">
        <v>301.82</v>
      </c>
      <c r="C3772" s="10">
        <v>261.94048</v>
      </c>
      <c r="D3772" s="10">
        <v>0.15224649508163</v>
      </c>
      <c r="E3772" s="7">
        <f t="shared" si="1"/>
        <v>0.08411937014</v>
      </c>
      <c r="F3772" s="7"/>
    </row>
    <row r="3773">
      <c r="A3773" s="9">
        <v>44783.125</v>
      </c>
      <c r="B3773" s="10">
        <v>295.74</v>
      </c>
      <c r="C3773" s="10">
        <v>256.7789</v>
      </c>
      <c r="D3773" s="10">
        <v>0.151730146051719</v>
      </c>
      <c r="E3773" s="7">
        <f t="shared" si="1"/>
        <v>0.0852258546</v>
      </c>
      <c r="F3773" s="7"/>
    </row>
    <row r="3774">
      <c r="A3774" s="9">
        <v>44783.166666666664</v>
      </c>
      <c r="B3774" s="10">
        <v>284.79</v>
      </c>
      <c r="C3774" s="10">
        <v>253.28806</v>
      </c>
      <c r="D3774" s="10">
        <v>0.12437198974164</v>
      </c>
      <c r="E3774" s="7">
        <f t="shared" si="1"/>
        <v>0.08507590646</v>
      </c>
      <c r="F3774" s="7"/>
    </row>
    <row r="3775">
      <c r="A3775" s="9">
        <v>44783.208333333336</v>
      </c>
      <c r="B3775" s="10">
        <v>275.13</v>
      </c>
      <c r="C3775" s="10">
        <v>252.79006</v>
      </c>
      <c r="D3775" s="10">
        <v>0.0883734906348769</v>
      </c>
      <c r="E3775" s="7">
        <f t="shared" si="1"/>
        <v>0.08376857744</v>
      </c>
      <c r="F3775" s="7"/>
    </row>
    <row r="3776">
      <c r="A3776" s="9">
        <v>44783.25</v>
      </c>
      <c r="B3776" s="10">
        <v>270.49</v>
      </c>
      <c r="C3776" s="10">
        <v>252.79162</v>
      </c>
      <c r="D3776" s="10">
        <v>0.0700117353573667</v>
      </c>
      <c r="E3776" s="7">
        <f t="shared" si="1"/>
        <v>0.08169220616</v>
      </c>
      <c r="F3776" s="7"/>
    </row>
    <row r="3777">
      <c r="A3777" s="9">
        <v>44783.291666666664</v>
      </c>
      <c r="B3777" s="10">
        <v>268.94</v>
      </c>
      <c r="C3777" s="10">
        <v>254.04301</v>
      </c>
      <c r="D3777" s="10">
        <v>0.0586396374377708</v>
      </c>
      <c r="E3777" s="7">
        <f t="shared" si="1"/>
        <v>0.07919899825</v>
      </c>
      <c r="F3777" s="7"/>
    </row>
    <row r="3778">
      <c r="A3778" s="9">
        <v>44783.333333333336</v>
      </c>
      <c r="B3778" s="10">
        <v>268.57</v>
      </c>
      <c r="C3778" s="10">
        <v>256.74813</v>
      </c>
      <c r="D3778" s="10">
        <v>0.0460446196823322</v>
      </c>
      <c r="E3778" s="7">
        <f t="shared" si="1"/>
        <v>0.07694902378</v>
      </c>
      <c r="F3778" s="7"/>
    </row>
    <row r="3779">
      <c r="A3779" s="9">
        <v>44783.375</v>
      </c>
      <c r="B3779" s="10">
        <v>266.95</v>
      </c>
      <c r="C3779" s="10">
        <v>260.49415</v>
      </c>
      <c r="D3779" s="10">
        <v>0.0247830901384925</v>
      </c>
      <c r="E3779" s="7">
        <f t="shared" si="1"/>
        <v>0.07458032024</v>
      </c>
      <c r="F3779" s="7"/>
    </row>
    <row r="3780">
      <c r="A3780" s="9">
        <v>44783.416666666664</v>
      </c>
      <c r="B3780" s="10">
        <v>266.6</v>
      </c>
      <c r="C3780" s="10">
        <v>264.77653</v>
      </c>
      <c r="D3780" s="10">
        <v>0.00688682641169156</v>
      </c>
      <c r="E3780" s="7">
        <f t="shared" si="1"/>
        <v>0.07209424533</v>
      </c>
      <c r="F3780" s="7"/>
    </row>
    <row r="3781">
      <c r="A3781" s="9">
        <v>44783.458333333336</v>
      </c>
      <c r="B3781" s="10">
        <v>270.6</v>
      </c>
      <c r="C3781" s="10">
        <v>269.04644</v>
      </c>
      <c r="D3781" s="10">
        <v>0.00577431911011349</v>
      </c>
      <c r="E3781" s="7">
        <f t="shared" si="1"/>
        <v>0.07001899005</v>
      </c>
      <c r="F3781" s="7"/>
    </row>
    <row r="3782">
      <c r="A3782" s="9">
        <v>44783.5</v>
      </c>
      <c r="B3782" s="10">
        <v>272.99</v>
      </c>
      <c r="C3782" s="10">
        <v>270.60846</v>
      </c>
      <c r="D3782" s="10">
        <v>0.00880068568440184</v>
      </c>
      <c r="E3782" s="7">
        <f t="shared" si="1"/>
        <v>0.06781946984</v>
      </c>
      <c r="F3782" s="7"/>
    </row>
    <row r="3783">
      <c r="A3783" s="9">
        <v>44783.541666666664</v>
      </c>
      <c r="B3783" s="10">
        <v>274.13</v>
      </c>
      <c r="C3783" s="10">
        <v>271.53464</v>
      </c>
      <c r="D3783" s="10">
        <v>0.00955811752047536</v>
      </c>
      <c r="E3783" s="7">
        <f t="shared" si="1"/>
        <v>0.06567410606</v>
      </c>
      <c r="F3783" s="7"/>
    </row>
    <row r="3784">
      <c r="A3784" s="9">
        <v>44783.583333333336</v>
      </c>
      <c r="B3784" s="10">
        <v>274.89</v>
      </c>
      <c r="C3784" s="10">
        <v>271.69502</v>
      </c>
      <c r="D3784" s="10">
        <v>0.0117594352667928</v>
      </c>
      <c r="E3784" s="7">
        <f t="shared" si="1"/>
        <v>0.06393888907</v>
      </c>
      <c r="F3784" s="7"/>
    </row>
    <row r="3785">
      <c r="A3785" s="9">
        <v>44783.625</v>
      </c>
      <c r="B3785" s="10">
        <v>275.23</v>
      </c>
      <c r="C3785" s="10">
        <v>270.37139</v>
      </c>
      <c r="D3785" s="10">
        <v>0.0179701336003043</v>
      </c>
      <c r="E3785" s="7">
        <f t="shared" si="1"/>
        <v>0.06235938947</v>
      </c>
      <c r="F3785" s="7"/>
    </row>
    <row r="3786">
      <c r="A3786" s="9">
        <v>44783.666666666664</v>
      </c>
      <c r="B3786" s="10">
        <v>275.22</v>
      </c>
      <c r="C3786" s="10">
        <v>267.63292</v>
      </c>
      <c r="D3786" s="10">
        <v>0.0283488294339874</v>
      </c>
      <c r="E3786" s="7">
        <f t="shared" si="1"/>
        <v>0.06027877631</v>
      </c>
      <c r="F3786" s="7"/>
    </row>
    <row r="3787">
      <c r="A3787" s="9">
        <v>44783.708333333336</v>
      </c>
      <c r="B3787" s="10">
        <v>277.54</v>
      </c>
      <c r="C3787" s="10">
        <v>265.56365</v>
      </c>
      <c r="D3787" s="10">
        <v>0.0450978513060805</v>
      </c>
      <c r="E3787" s="7">
        <f t="shared" si="1"/>
        <v>0.05863371347</v>
      </c>
      <c r="F3787" s="7"/>
    </row>
    <row r="3788">
      <c r="A3788" s="9">
        <v>44783.75</v>
      </c>
      <c r="B3788" s="10">
        <v>279.05</v>
      </c>
      <c r="C3788" s="10">
        <v>264.41877</v>
      </c>
      <c r="D3788" s="10">
        <v>0.0553335529092734</v>
      </c>
      <c r="E3788" s="7">
        <f t="shared" si="1"/>
        <v>0.0585315803</v>
      </c>
      <c r="F3788" s="7"/>
    </row>
    <row r="3789">
      <c r="A3789" s="9">
        <v>44783.791666666664</v>
      </c>
      <c r="B3789" s="10">
        <v>279.17</v>
      </c>
      <c r="C3789" s="10">
        <v>265.39471</v>
      </c>
      <c r="D3789" s="10">
        <v>0.0519049155124457</v>
      </c>
      <c r="E3789" s="7">
        <f t="shared" si="1"/>
        <v>0.05866910873</v>
      </c>
      <c r="F3789" s="7"/>
    </row>
    <row r="3790">
      <c r="A3790" s="9">
        <v>44783.833333333336</v>
      </c>
      <c r="B3790" s="10">
        <v>276.24</v>
      </c>
      <c r="C3790" s="10">
        <v>266.11588</v>
      </c>
      <c r="D3790" s="10">
        <v>0.0380440280377105</v>
      </c>
      <c r="E3790" s="7">
        <f t="shared" si="1"/>
        <v>0.05859164888</v>
      </c>
      <c r="F3790" s="7"/>
    </row>
    <row r="3791">
      <c r="A3791" s="9">
        <v>44783.875</v>
      </c>
      <c r="B3791" s="10">
        <v>274.86</v>
      </c>
      <c r="C3791" s="10">
        <v>266.07736</v>
      </c>
      <c r="D3791" s="10">
        <v>0.0330078440345319</v>
      </c>
      <c r="E3791" s="7">
        <f t="shared" si="1"/>
        <v>0.05847326416</v>
      </c>
      <c r="F3791" s="7"/>
    </row>
    <row r="3792">
      <c r="A3792" s="9">
        <v>44783.916666666664</v>
      </c>
      <c r="B3792" s="10">
        <v>273.07</v>
      </c>
      <c r="C3792" s="10">
        <v>266.01514</v>
      </c>
      <c r="D3792" s="10">
        <v>0.0265205205989404</v>
      </c>
      <c r="E3792" s="7">
        <f t="shared" si="1"/>
        <v>0.05800173583</v>
      </c>
      <c r="F3792" s="7"/>
    </row>
    <row r="3793">
      <c r="A3793" s="9">
        <v>44783.958333333336</v>
      </c>
      <c r="B3793" s="10">
        <v>276.86</v>
      </c>
      <c r="C3793" s="10">
        <v>265.82341</v>
      </c>
      <c r="D3793" s="10">
        <v>0.0415185028286259</v>
      </c>
      <c r="E3793" s="7">
        <f t="shared" si="1"/>
        <v>0.05756202104</v>
      </c>
      <c r="F3793" s="7"/>
    </row>
    <row r="3794">
      <c r="A3794" s="9">
        <v>44784.0</v>
      </c>
      <c r="B3794" s="10">
        <v>285.72</v>
      </c>
      <c r="C3794" s="10">
        <v>261.02209</v>
      </c>
      <c r="D3794" s="10">
        <v>0.0946199994031157</v>
      </c>
      <c r="E3794" s="7">
        <f t="shared" si="1"/>
        <v>0.05626353001</v>
      </c>
      <c r="F3794" s="7"/>
    </row>
    <row r="3795">
      <c r="A3795" s="9">
        <v>44784.041666666664</v>
      </c>
      <c r="B3795" s="10">
        <v>287.13</v>
      </c>
      <c r="C3795" s="10">
        <v>257.21031</v>
      </c>
      <c r="D3795" s="10">
        <v>0.116323836319002</v>
      </c>
      <c r="E3795" s="7">
        <f t="shared" si="1"/>
        <v>0.05448627509</v>
      </c>
      <c r="F3795" s="7"/>
    </row>
    <row r="3796">
      <c r="A3796" s="9">
        <v>44784.083333333336</v>
      </c>
      <c r="B3796" s="10">
        <v>286.34</v>
      </c>
      <c r="C3796" s="10">
        <v>253.00509</v>
      </c>
      <c r="D3796" s="10">
        <v>0.131755886808443</v>
      </c>
      <c r="E3796" s="7">
        <f t="shared" si="1"/>
        <v>0.05363249974</v>
      </c>
      <c r="F3796" s="7"/>
    </row>
    <row r="3797">
      <c r="A3797" s="9">
        <v>44784.125</v>
      </c>
      <c r="B3797" s="10">
        <v>277.0</v>
      </c>
      <c r="C3797" s="10">
        <v>246.72456</v>
      </c>
      <c r="D3797" s="10">
        <v>0.122709470026007</v>
      </c>
      <c r="E3797" s="7">
        <f t="shared" si="1"/>
        <v>0.05242330491</v>
      </c>
      <c r="F3797" s="7"/>
    </row>
    <row r="3798">
      <c r="A3798" s="9">
        <v>44784.166666666664</v>
      </c>
      <c r="B3798" s="10">
        <v>267.59</v>
      </c>
      <c r="C3798" s="10">
        <v>242.44885</v>
      </c>
      <c r="D3798" s="10">
        <v>0.10369671788503</v>
      </c>
      <c r="E3798" s="7">
        <f t="shared" si="1"/>
        <v>0.05156183525</v>
      </c>
      <c r="F3798" s="7"/>
    </row>
    <row r="3799">
      <c r="A3799" s="9">
        <v>44784.208333333336</v>
      </c>
      <c r="B3799" s="10">
        <v>255.4</v>
      </c>
      <c r="C3799" s="10">
        <v>241.71407</v>
      </c>
      <c r="D3799" s="10">
        <v>0.0566203283077398</v>
      </c>
      <c r="E3799" s="7">
        <f t="shared" si="1"/>
        <v>0.05023878682</v>
      </c>
      <c r="F3799" s="7"/>
    </row>
    <row r="3800">
      <c r="A3800" s="9">
        <v>44784.25</v>
      </c>
      <c r="B3800" s="10">
        <v>250.76</v>
      </c>
      <c r="C3800" s="10">
        <v>241.99865</v>
      </c>
      <c r="D3800" s="10">
        <v>0.0362041275850092</v>
      </c>
      <c r="E3800" s="7">
        <f t="shared" si="1"/>
        <v>0.04883013649</v>
      </c>
      <c r="F3800" s="7"/>
    </row>
    <row r="3801">
      <c r="A3801" s="9">
        <v>44784.291666666664</v>
      </c>
      <c r="B3801" s="10">
        <v>250.57</v>
      </c>
      <c r="C3801" s="10">
        <v>244.00646</v>
      </c>
      <c r="D3801" s="10">
        <v>0.0268990419352011</v>
      </c>
      <c r="E3801" s="7">
        <f t="shared" si="1"/>
        <v>0.04750761168</v>
      </c>
      <c r="F3801" s="7"/>
    </row>
    <row r="3802">
      <c r="A3802" s="9">
        <v>44784.333333333336</v>
      </c>
      <c r="B3802" s="10">
        <v>251.67</v>
      </c>
      <c r="C3802" s="10">
        <v>247.34741</v>
      </c>
      <c r="D3802" s="10">
        <v>0.0174757843633777</v>
      </c>
      <c r="E3802" s="7">
        <f t="shared" si="1"/>
        <v>0.04631724354</v>
      </c>
      <c r="F3802" s="7"/>
    </row>
    <row r="3803">
      <c r="A3803" s="9">
        <v>44784.375</v>
      </c>
      <c r="B3803" s="10">
        <v>253.35</v>
      </c>
      <c r="C3803" s="10">
        <v>251.7255</v>
      </c>
      <c r="D3803" s="10">
        <v>0.00645345823128758</v>
      </c>
      <c r="E3803" s="7">
        <f t="shared" si="1"/>
        <v>0.04555350888</v>
      </c>
      <c r="F3803" s="7"/>
    </row>
    <row r="3804">
      <c r="A3804" s="9">
        <v>44784.416666666664</v>
      </c>
      <c r="B3804" s="10">
        <v>253.72</v>
      </c>
      <c r="C3804" s="10">
        <v>256.46748</v>
      </c>
      <c r="D3804" s="10">
        <v>0.0107127812071925</v>
      </c>
      <c r="E3804" s="7">
        <f t="shared" si="1"/>
        <v>0.04571292366</v>
      </c>
      <c r="F3804" s="7"/>
    </row>
    <row r="3805">
      <c r="A3805" s="9">
        <v>44784.458333333336</v>
      </c>
      <c r="B3805" s="10">
        <v>256.64</v>
      </c>
      <c r="C3805" s="10">
        <v>261.43844</v>
      </c>
      <c r="D3805" s="10">
        <v>0.0183539956863268</v>
      </c>
      <c r="E3805" s="7">
        <f t="shared" si="1"/>
        <v>0.04623707685</v>
      </c>
      <c r="F3805" s="7"/>
    </row>
    <row r="3806">
      <c r="A3806" s="9">
        <v>44784.5</v>
      </c>
      <c r="B3806" s="10">
        <v>257.14</v>
      </c>
      <c r="C3806" s="10">
        <v>263.97784</v>
      </c>
      <c r="D3806" s="10">
        <v>0.0259030833800292</v>
      </c>
      <c r="E3806" s="7">
        <f t="shared" si="1"/>
        <v>0.04694967676</v>
      </c>
      <c r="F3806" s="7"/>
    </row>
    <row r="3807">
      <c r="A3807" s="9">
        <v>44784.541666666664</v>
      </c>
      <c r="B3807" s="10">
        <v>262.59</v>
      </c>
      <c r="C3807" s="10">
        <v>265.71438</v>
      </c>
      <c r="D3807" s="10">
        <v>0.0117584151824979</v>
      </c>
      <c r="E3807" s="7">
        <f t="shared" si="1"/>
        <v>0.04704135583</v>
      </c>
      <c r="F3807" s="7"/>
    </row>
    <row r="3808">
      <c r="A3808" s="9">
        <v>44784.583333333336</v>
      </c>
      <c r="B3808" s="10">
        <v>265.81</v>
      </c>
      <c r="C3808" s="10">
        <v>266.61077</v>
      </c>
      <c r="D3808" s="10">
        <v>0.00300351707472282</v>
      </c>
      <c r="E3808" s="7">
        <f t="shared" si="1"/>
        <v>0.0466765259</v>
      </c>
      <c r="F3808" s="7"/>
    </row>
    <row r="3809">
      <c r="A3809" s="9">
        <v>44784.625</v>
      </c>
      <c r="B3809" s="10">
        <v>267.65</v>
      </c>
      <c r="C3809" s="10">
        <v>265.86164</v>
      </c>
      <c r="D3809" s="10">
        <v>0.00672665676778325</v>
      </c>
      <c r="E3809" s="7">
        <f t="shared" si="1"/>
        <v>0.0462080477</v>
      </c>
      <c r="F3809" s="7"/>
    </row>
    <row r="3810">
      <c r="A3810" s="9">
        <v>44784.666666666664</v>
      </c>
      <c r="B3810" s="10">
        <v>270.55</v>
      </c>
      <c r="C3810" s="10">
        <v>263.66048</v>
      </c>
      <c r="D3810" s="10">
        <v>0.0261302717798283</v>
      </c>
      <c r="E3810" s="7">
        <f t="shared" si="1"/>
        <v>0.0461156078</v>
      </c>
      <c r="F3810" s="7"/>
    </row>
    <row r="3811">
      <c r="A3811" s="9">
        <v>44784.708333333336</v>
      </c>
      <c r="B3811" s="10">
        <v>272.41</v>
      </c>
      <c r="C3811" s="10">
        <v>261.73661</v>
      </c>
      <c r="D3811" s="10">
        <v>0.0407791252435035</v>
      </c>
      <c r="E3811" s="7">
        <f t="shared" si="1"/>
        <v>0.04593566088</v>
      </c>
      <c r="F3811" s="7"/>
    </row>
    <row r="3812">
      <c r="A3812" s="9">
        <v>44784.75</v>
      </c>
      <c r="B3812" s="10">
        <v>272.87</v>
      </c>
      <c r="C3812" s="10">
        <v>260.40383</v>
      </c>
      <c r="D3812" s="10">
        <v>0.0478724525672298</v>
      </c>
      <c r="E3812" s="7">
        <f t="shared" si="1"/>
        <v>0.0456247817</v>
      </c>
      <c r="F3812" s="7"/>
    </row>
    <row r="3813">
      <c r="A3813" s="9">
        <v>44784.791666666664</v>
      </c>
      <c r="B3813" s="10">
        <v>276.8</v>
      </c>
      <c r="C3813" s="10">
        <v>260.96649</v>
      </c>
      <c r="D3813" s="10">
        <v>0.0606725790732748</v>
      </c>
      <c r="E3813" s="7">
        <f t="shared" si="1"/>
        <v>0.04599010101</v>
      </c>
      <c r="F3813" s="7"/>
    </row>
    <row r="3814">
      <c r="A3814" s="9">
        <v>44784.833333333336</v>
      </c>
      <c r="B3814" s="10">
        <v>274.17</v>
      </c>
      <c r="C3814" s="10">
        <v>261.53949</v>
      </c>
      <c r="D3814" s="10">
        <v>0.0482929365657171</v>
      </c>
      <c r="E3814" s="7">
        <f t="shared" si="1"/>
        <v>0.04641713887</v>
      </c>
      <c r="F3814" s="7"/>
    </row>
    <row r="3815">
      <c r="A3815" s="9">
        <v>44784.875</v>
      </c>
      <c r="B3815" s="10">
        <v>263.89</v>
      </c>
      <c r="C3815" s="10">
        <v>261.82378</v>
      </c>
      <c r="D3815" s="10">
        <v>0.00789164376131147</v>
      </c>
      <c r="E3815" s="7">
        <f t="shared" si="1"/>
        <v>0.04537063052</v>
      </c>
      <c r="F3815" s="7"/>
    </row>
    <row r="3816">
      <c r="A3816" s="9">
        <v>44784.916666666664</v>
      </c>
      <c r="B3816" s="10">
        <v>263.11</v>
      </c>
      <c r="C3816" s="10">
        <v>262.00833</v>
      </c>
      <c r="D3816" s="10">
        <v>0.00420471364402808</v>
      </c>
      <c r="E3816" s="7">
        <f t="shared" si="1"/>
        <v>0.04444080523</v>
      </c>
      <c r="F3816" s="7"/>
    </row>
    <row r="3817">
      <c r="A3817" s="9">
        <v>44784.958333333336</v>
      </c>
      <c r="B3817" s="10">
        <v>269.28</v>
      </c>
      <c r="C3817" s="10">
        <v>261.56776</v>
      </c>
      <c r="D3817" s="10">
        <v>0.0294846734933997</v>
      </c>
      <c r="E3817" s="7">
        <f t="shared" si="1"/>
        <v>0.04393939568</v>
      </c>
      <c r="F3817" s="7"/>
    </row>
    <row r="3818">
      <c r="A3818" s="9">
        <v>44785.0</v>
      </c>
      <c r="B3818" s="10">
        <v>276.88</v>
      </c>
      <c r="C3818" s="10">
        <v>256.4899</v>
      </c>
      <c r="D3818" s="10">
        <v>0.07949669753078</v>
      </c>
      <c r="E3818" s="7">
        <f t="shared" si="1"/>
        <v>0.0433092581</v>
      </c>
      <c r="F3818" s="7"/>
    </row>
    <row r="3819">
      <c r="A3819" s="9">
        <v>44785.041666666664</v>
      </c>
      <c r="B3819" s="10">
        <v>282.77</v>
      </c>
      <c r="C3819" s="10">
        <v>251.60871</v>
      </c>
      <c r="D3819" s="10">
        <v>0.123848216542265</v>
      </c>
      <c r="E3819" s="7">
        <f t="shared" si="1"/>
        <v>0.04362277394</v>
      </c>
      <c r="F3819" s="7"/>
    </row>
    <row r="3820">
      <c r="A3820" s="9">
        <v>44785.083333333336</v>
      </c>
      <c r="B3820" s="10">
        <v>284.24</v>
      </c>
      <c r="C3820" s="10">
        <v>245.4811</v>
      </c>
      <c r="D3820" s="10">
        <v>0.157889548319605</v>
      </c>
      <c r="E3820" s="7">
        <f t="shared" si="1"/>
        <v>0.04471167651</v>
      </c>
      <c r="F3820" s="7"/>
    </row>
    <row r="3821">
      <c r="A3821" s="9">
        <v>44785.125</v>
      </c>
      <c r="B3821" s="10">
        <v>277.15</v>
      </c>
      <c r="C3821" s="10">
        <v>237.63645</v>
      </c>
      <c r="D3821" s="10">
        <v>0.166277311414136</v>
      </c>
      <c r="E3821" s="7">
        <f t="shared" si="1"/>
        <v>0.04652700323</v>
      </c>
      <c r="F3821" s="7"/>
    </row>
    <row r="3822">
      <c r="A3822" s="9">
        <v>44785.166666666664</v>
      </c>
      <c r="B3822" s="10">
        <v>266.12</v>
      </c>
      <c r="C3822" s="10">
        <v>231.70546</v>
      </c>
      <c r="D3822" s="10">
        <v>0.148527099879303</v>
      </c>
      <c r="E3822" s="7">
        <f t="shared" si="1"/>
        <v>0.04839493581</v>
      </c>
      <c r="F3822" s="7"/>
    </row>
    <row r="3823">
      <c r="A3823" s="9">
        <v>44785.208333333336</v>
      </c>
      <c r="B3823" s="10">
        <v>259.42</v>
      </c>
      <c r="C3823" s="10">
        <v>229.54025</v>
      </c>
      <c r="D3823" s="10">
        <v>0.130172159348959</v>
      </c>
      <c r="E3823" s="7">
        <f t="shared" si="1"/>
        <v>0.05145959544</v>
      </c>
      <c r="F3823" s="7"/>
    </row>
    <row r="3824">
      <c r="A3824" s="9">
        <v>44785.25</v>
      </c>
      <c r="B3824" s="10">
        <v>252.92</v>
      </c>
      <c r="C3824" s="10">
        <v>228.92102</v>
      </c>
      <c r="D3824" s="10">
        <v>0.104835195999039</v>
      </c>
      <c r="E3824" s="7">
        <f t="shared" si="1"/>
        <v>0.05431922329</v>
      </c>
      <c r="F3824" s="7"/>
    </row>
    <row r="3825">
      <c r="A3825" s="9">
        <v>44785.291666666664</v>
      </c>
      <c r="B3825" s="10">
        <v>246.97</v>
      </c>
      <c r="C3825" s="10">
        <v>230.52694</v>
      </c>
      <c r="D3825" s="10">
        <v>0.0713281493260614</v>
      </c>
      <c r="E3825" s="7">
        <f t="shared" si="1"/>
        <v>0.0561704361</v>
      </c>
      <c r="F3825" s="7"/>
    </row>
    <row r="3826">
      <c r="A3826" s="9">
        <v>44785.333333333336</v>
      </c>
      <c r="B3826" s="10">
        <v>243.73</v>
      </c>
      <c r="C3826" s="10">
        <v>233.64518</v>
      </c>
      <c r="D3826" s="10">
        <v>0.0431629704494652</v>
      </c>
      <c r="E3826" s="7">
        <f t="shared" si="1"/>
        <v>0.05724073552</v>
      </c>
      <c r="F3826" s="7"/>
    </row>
    <row r="3827">
      <c r="A3827" s="9">
        <v>44785.375</v>
      </c>
      <c r="B3827" s="10">
        <v>242.24</v>
      </c>
      <c r="C3827" s="10">
        <v>238.14834</v>
      </c>
      <c r="D3827" s="10">
        <v>0.0171811401246803</v>
      </c>
      <c r="E3827" s="7">
        <f t="shared" si="1"/>
        <v>0.05768772227</v>
      </c>
      <c r="F3827" s="7"/>
    </row>
    <row r="3828">
      <c r="A3828" s="9">
        <v>44785.416666666664</v>
      </c>
      <c r="B3828" s="10">
        <v>245.02</v>
      </c>
      <c r="C3828" s="10">
        <v>243.12598</v>
      </c>
      <c r="D3828" s="10">
        <v>0.00779028222323262</v>
      </c>
      <c r="E3828" s="7">
        <f t="shared" si="1"/>
        <v>0.05756595147</v>
      </c>
      <c r="F3828" s="7"/>
    </row>
    <row r="3829">
      <c r="A3829" s="9">
        <v>44785.458333333336</v>
      </c>
      <c r="B3829" s="10">
        <v>247.8</v>
      </c>
      <c r="C3829" s="10">
        <v>248.54139</v>
      </c>
      <c r="D3829" s="10">
        <v>0.00298296392403694</v>
      </c>
      <c r="E3829" s="7">
        <f t="shared" si="1"/>
        <v>0.05692549182</v>
      </c>
      <c r="F3829" s="7"/>
    </row>
    <row r="3830">
      <c r="A3830" s="9">
        <v>44785.5</v>
      </c>
      <c r="B3830" s="10">
        <v>250.57</v>
      </c>
      <c r="C3830" s="10">
        <v>251.82554</v>
      </c>
      <c r="D3830" s="10">
        <v>0.0049857532321781</v>
      </c>
      <c r="E3830" s="7">
        <f t="shared" si="1"/>
        <v>0.05605393639</v>
      </c>
      <c r="F3830" s="7"/>
    </row>
    <row r="3831">
      <c r="A3831" s="9">
        <v>44785.541666666664</v>
      </c>
      <c r="B3831" s="10">
        <v>247.97</v>
      </c>
      <c r="C3831" s="10">
        <v>254.2682</v>
      </c>
      <c r="D3831" s="10">
        <v>0.024769908309415</v>
      </c>
      <c r="E3831" s="7">
        <f t="shared" si="1"/>
        <v>0.05659608194</v>
      </c>
      <c r="F3831" s="7"/>
    </row>
    <row r="3832">
      <c r="A3832" s="9">
        <v>44785.583333333336</v>
      </c>
      <c r="B3832" s="10">
        <v>246.37</v>
      </c>
      <c r="C3832" s="10">
        <v>255.71042</v>
      </c>
      <c r="D3832" s="10">
        <v>0.0365273343182495</v>
      </c>
      <c r="E3832" s="7">
        <f t="shared" si="1"/>
        <v>0.05799290766</v>
      </c>
      <c r="F3832" s="7"/>
    </row>
    <row r="3833">
      <c r="A3833" s="9">
        <v>44785.625</v>
      </c>
      <c r="B3833" s="10">
        <v>244.82</v>
      </c>
      <c r="C3833" s="10">
        <v>255.88148</v>
      </c>
      <c r="D3833" s="10">
        <v>0.0432289198890049</v>
      </c>
      <c r="E3833" s="7">
        <f t="shared" si="1"/>
        <v>0.05951383529</v>
      </c>
      <c r="F3833" s="7"/>
    </row>
    <row r="3834">
      <c r="A3834" s="9">
        <v>44785.666666666664</v>
      </c>
      <c r="B3834" s="10">
        <v>246.12</v>
      </c>
      <c r="C3834" s="10">
        <v>254.92712</v>
      </c>
      <c r="D3834" s="10">
        <v>0.0345475993295652</v>
      </c>
      <c r="E3834" s="7">
        <f t="shared" si="1"/>
        <v>0.05986455727</v>
      </c>
      <c r="F3834" s="7"/>
    </row>
    <row r="3835">
      <c r="A3835" s="9">
        <v>44785.708333333336</v>
      </c>
      <c r="B3835" s="10">
        <v>250.56</v>
      </c>
      <c r="C3835" s="10">
        <v>254.18778</v>
      </c>
      <c r="D3835" s="10">
        <v>0.0142720472243</v>
      </c>
      <c r="E3835" s="7">
        <f t="shared" si="1"/>
        <v>0.05876009569</v>
      </c>
      <c r="F3835" s="7"/>
    </row>
    <row r="3836">
      <c r="A3836" s="9">
        <v>44785.75</v>
      </c>
      <c r="B3836" s="10">
        <v>256.22</v>
      </c>
      <c r="C3836" s="10">
        <v>253.77793</v>
      </c>
      <c r="D3836" s="10">
        <v>0.00962286200380005</v>
      </c>
      <c r="E3836" s="7">
        <f t="shared" si="1"/>
        <v>0.05716636275</v>
      </c>
      <c r="F3836" s="7"/>
    </row>
    <row r="3837">
      <c r="A3837" s="9">
        <v>44785.791666666664</v>
      </c>
      <c r="B3837" s="10">
        <v>260.12</v>
      </c>
      <c r="C3837" s="10">
        <v>254.57192</v>
      </c>
      <c r="D3837" s="10">
        <v>0.0217937626427926</v>
      </c>
      <c r="E3837" s="7">
        <f t="shared" si="1"/>
        <v>0.05554641206</v>
      </c>
      <c r="F3837" s="7"/>
    </row>
    <row r="3838">
      <c r="A3838" s="9">
        <v>44785.833333333336</v>
      </c>
      <c r="B3838" s="10">
        <v>265.02</v>
      </c>
      <c r="C3838" s="10">
        <v>255.22533</v>
      </c>
      <c r="D3838" s="10">
        <v>0.0383765592545221</v>
      </c>
      <c r="E3838" s="7">
        <f t="shared" si="1"/>
        <v>0.05513322967</v>
      </c>
      <c r="F3838" s="7"/>
    </row>
    <row r="3839">
      <c r="A3839" s="9">
        <v>44785.875</v>
      </c>
      <c r="B3839" s="10">
        <v>260.42</v>
      </c>
      <c r="C3839" s="10">
        <v>255.67997</v>
      </c>
      <c r="D3839" s="10">
        <v>0.0185389180075389</v>
      </c>
      <c r="E3839" s="7">
        <f t="shared" si="1"/>
        <v>0.0555768661</v>
      </c>
      <c r="F3839" s="7"/>
    </row>
    <row r="3840">
      <c r="A3840" s="9">
        <v>44785.916666666664</v>
      </c>
      <c r="B3840" s="10">
        <v>266.27</v>
      </c>
      <c r="C3840" s="10">
        <v>255.97634</v>
      </c>
      <c r="D3840" s="10">
        <v>0.0402133259659857</v>
      </c>
      <c r="E3840" s="7">
        <f t="shared" si="1"/>
        <v>0.05707722495</v>
      </c>
      <c r="F3840" s="7"/>
    </row>
    <row r="3841">
      <c r="A3841" s="9">
        <v>44785.958333333336</v>
      </c>
      <c r="B3841" s="10">
        <v>270.92</v>
      </c>
      <c r="C3841" s="10">
        <v>255.385</v>
      </c>
      <c r="D3841" s="10">
        <v>0.0608297276660728</v>
      </c>
      <c r="E3841" s="7">
        <f t="shared" si="1"/>
        <v>0.05838326887</v>
      </c>
      <c r="F3841" s="7"/>
    </row>
    <row r="3842">
      <c r="A3842" s="9">
        <v>44783.0</v>
      </c>
      <c r="B3842" s="10">
        <v>300.74</v>
      </c>
      <c r="C3842" s="10">
        <v>272.7271</v>
      </c>
      <c r="D3842" s="10">
        <v>0.102714031718886</v>
      </c>
      <c r="E3842" s="7">
        <f t="shared" si="1"/>
        <v>0.0593506578</v>
      </c>
      <c r="F3842" s="7"/>
    </row>
    <row r="3843">
      <c r="A3843" s="9">
        <v>44783.041666666664</v>
      </c>
      <c r="B3843" s="10">
        <v>306.7</v>
      </c>
      <c r="C3843" s="10">
        <v>274.91888</v>
      </c>
      <c r="D3843" s="10">
        <v>0.115601809522867</v>
      </c>
      <c r="E3843" s="7">
        <f t="shared" si="1"/>
        <v>0.0590070575</v>
      </c>
      <c r="F3843" s="7"/>
    </row>
    <row r="3844">
      <c r="A3844" s="9">
        <v>44783.083333333336</v>
      </c>
      <c r="B3844" s="10">
        <v>301.82</v>
      </c>
      <c r="C3844" s="10">
        <v>277.93975</v>
      </c>
      <c r="D3844" s="10">
        <v>0.0859188007472842</v>
      </c>
      <c r="E3844" s="7">
        <f t="shared" si="1"/>
        <v>0.05600827636</v>
      </c>
      <c r="F3844" s="7"/>
    </row>
    <row r="3845">
      <c r="A3845" s="9">
        <v>44783.125</v>
      </c>
      <c r="B3845" s="10">
        <v>295.74</v>
      </c>
      <c r="C3845" s="10">
        <v>278.14747</v>
      </c>
      <c r="D3845" s="10">
        <v>0.0632489305043832</v>
      </c>
      <c r="E3845" s="7">
        <f t="shared" si="1"/>
        <v>0.05171542715</v>
      </c>
      <c r="F3845" s="7"/>
    </row>
    <row r="3846">
      <c r="A3846" s="9">
        <v>44783.166666666664</v>
      </c>
      <c r="B3846" s="10">
        <v>284.79</v>
      </c>
      <c r="C3846" s="10">
        <v>279.16932</v>
      </c>
      <c r="D3846" s="10">
        <v>0.0201335877452436</v>
      </c>
      <c r="E3846" s="7">
        <f t="shared" si="1"/>
        <v>0.04636569748</v>
      </c>
      <c r="F3846" s="7"/>
    </row>
    <row r="3847">
      <c r="A3847" s="9">
        <v>44783.208333333336</v>
      </c>
      <c r="B3847" s="10">
        <v>275.13</v>
      </c>
      <c r="C3847" s="10">
        <v>281.43147</v>
      </c>
      <c r="D3847" s="10">
        <v>0.0223907795386208</v>
      </c>
      <c r="E3847" s="7">
        <f t="shared" si="1"/>
        <v>0.04187480665</v>
      </c>
      <c r="F3847" s="7"/>
    </row>
    <row r="3848">
      <c r="A3848" s="9">
        <v>44783.25</v>
      </c>
      <c r="B3848" s="10">
        <v>270.49</v>
      </c>
      <c r="C3848" s="10">
        <v>282.27495</v>
      </c>
      <c r="D3848" s="10">
        <v>0.0417498966876089</v>
      </c>
      <c r="E3848" s="7">
        <f t="shared" si="1"/>
        <v>0.03924625251</v>
      </c>
      <c r="F3848" s="7"/>
    </row>
    <row r="3849">
      <c r="A3849" s="9">
        <v>44783.291666666664</v>
      </c>
      <c r="B3849" s="10">
        <v>268.94</v>
      </c>
      <c r="C3849" s="10">
        <v>281.8499</v>
      </c>
      <c r="D3849" s="10">
        <v>0.0458041673954824</v>
      </c>
      <c r="E3849" s="7">
        <f t="shared" si="1"/>
        <v>0.03818275327</v>
      </c>
      <c r="F3849" s="7"/>
    </row>
    <row r="3850">
      <c r="A3850" s="9">
        <v>44783.333333333336</v>
      </c>
      <c r="B3850" s="10">
        <v>268.57</v>
      </c>
      <c r="C3850" s="10">
        <v>281.86011</v>
      </c>
      <c r="D3850" s="10">
        <v>0.047151439769182</v>
      </c>
      <c r="E3850" s="7">
        <f t="shared" si="1"/>
        <v>0.03834893949</v>
      </c>
      <c r="F3850" s="7"/>
    </row>
    <row r="3851">
      <c r="A3851" s="9">
        <v>44783.375</v>
      </c>
      <c r="B3851" s="10">
        <v>266.95</v>
      </c>
      <c r="C3851" s="10">
        <v>282.26348</v>
      </c>
      <c r="D3851" s="10">
        <v>0.0542524310973563</v>
      </c>
      <c r="E3851" s="7">
        <f t="shared" si="1"/>
        <v>0.03989357661</v>
      </c>
      <c r="F3851" s="7"/>
    </row>
    <row r="3852">
      <c r="A3852" s="9">
        <v>44783.416666666664</v>
      </c>
      <c r="B3852" s="10">
        <v>266.6</v>
      </c>
      <c r="C3852" s="10">
        <v>282.51726</v>
      </c>
      <c r="D3852" s="10">
        <v>0.0563408409100385</v>
      </c>
      <c r="E3852" s="7">
        <f t="shared" si="1"/>
        <v>0.04191651656</v>
      </c>
      <c r="F3852" s="7"/>
    </row>
    <row r="3853">
      <c r="A3853" s="9">
        <v>44783.458333333336</v>
      </c>
      <c r="B3853" s="10">
        <v>270.6</v>
      </c>
      <c r="C3853" s="10">
        <v>282.43103</v>
      </c>
      <c r="D3853" s="10">
        <v>0.0418899792986627</v>
      </c>
      <c r="E3853" s="7">
        <f t="shared" si="1"/>
        <v>0.0435376422</v>
      </c>
      <c r="F3853" s="7"/>
    </row>
    <row r="3854">
      <c r="A3854" s="9">
        <v>44783.5</v>
      </c>
      <c r="B3854" s="10">
        <v>272.99</v>
      </c>
      <c r="C3854" s="10">
        <v>279.92079</v>
      </c>
      <c r="D3854" s="10">
        <v>0.0247598258064361</v>
      </c>
      <c r="E3854" s="7">
        <f t="shared" si="1"/>
        <v>0.04436156189</v>
      </c>
      <c r="F3854" s="7"/>
    </row>
    <row r="3855">
      <c r="A3855" s="9">
        <v>44783.541666666664</v>
      </c>
      <c r="B3855" s="10">
        <v>274.13</v>
      </c>
      <c r="C3855" s="10">
        <v>278.07499</v>
      </c>
      <c r="D3855" s="10">
        <v>0.0141867846511475</v>
      </c>
      <c r="E3855" s="7">
        <f t="shared" si="1"/>
        <v>0.0439205984</v>
      </c>
      <c r="F3855" s="7"/>
    </row>
    <row r="3856">
      <c r="A3856" s="9">
        <v>44783.583333333336</v>
      </c>
      <c r="B3856" s="10">
        <v>274.89</v>
      </c>
      <c r="C3856" s="10">
        <v>276.25437</v>
      </c>
      <c r="D3856" s="10">
        <v>0.0049388178004207</v>
      </c>
      <c r="E3856" s="7">
        <f t="shared" si="1"/>
        <v>0.04260441022</v>
      </c>
      <c r="F3856" s="7"/>
    </row>
    <row r="3857">
      <c r="A3857" s="9">
        <v>44783.625</v>
      </c>
      <c r="B3857" s="10">
        <v>275.23</v>
      </c>
      <c r="C3857" s="10">
        <v>273.85568</v>
      </c>
      <c r="D3857" s="10">
        <v>0.00501840969666947</v>
      </c>
      <c r="E3857" s="7">
        <f t="shared" si="1"/>
        <v>0.04101230562</v>
      </c>
      <c r="F3857" s="7"/>
    </row>
    <row r="3858">
      <c r="A3858" s="9">
        <v>44783.666666666664</v>
      </c>
      <c r="B3858" s="10">
        <v>275.22</v>
      </c>
      <c r="C3858" s="10">
        <v>270.81865</v>
      </c>
      <c r="D3858" s="10">
        <v>0.0162520195710304</v>
      </c>
      <c r="E3858" s="7">
        <f t="shared" si="1"/>
        <v>0.0402499898</v>
      </c>
      <c r="F3858" s="7"/>
    </row>
    <row r="3859">
      <c r="A3859" s="9">
        <v>44783.708333333336</v>
      </c>
      <c r="B3859" s="10">
        <v>277.54</v>
      </c>
      <c r="C3859" s="10">
        <v>269.3435</v>
      </c>
      <c r="D3859" s="10">
        <v>0.0304314007948957</v>
      </c>
      <c r="E3859" s="7">
        <f t="shared" si="1"/>
        <v>0.0409232962</v>
      </c>
      <c r="F3859" s="7"/>
    </row>
    <row r="3860">
      <c r="A3860" s="9">
        <v>44783.75</v>
      </c>
      <c r="B3860" s="10">
        <v>279.05</v>
      </c>
      <c r="C3860" s="10">
        <v>268.97406</v>
      </c>
      <c r="D3860" s="10">
        <v>0.0374606383976209</v>
      </c>
      <c r="E3860" s="7">
        <f t="shared" si="1"/>
        <v>0.04208320355</v>
      </c>
      <c r="F3860" s="7"/>
    </row>
    <row r="3861">
      <c r="A3861" s="9">
        <v>44783.791666666664</v>
      </c>
      <c r="B3861" s="10">
        <v>279.17</v>
      </c>
      <c r="C3861" s="10">
        <v>270.74889</v>
      </c>
      <c r="D3861" s="10">
        <v>0.0311030268674416</v>
      </c>
      <c r="E3861" s="7">
        <f t="shared" si="1"/>
        <v>0.04247108956</v>
      </c>
      <c r="F3861" s="7"/>
    </row>
    <row r="3862">
      <c r="A3862" s="9">
        <v>44783.833333333336</v>
      </c>
      <c r="B3862" s="10">
        <v>276.24</v>
      </c>
      <c r="C3862" s="10">
        <v>271.60476</v>
      </c>
      <c r="D3862" s="10">
        <v>0.0170661221106729</v>
      </c>
      <c r="E3862" s="7">
        <f t="shared" si="1"/>
        <v>0.04158315468</v>
      </c>
      <c r="F3862" s="7"/>
    </row>
    <row r="3863">
      <c r="A3863" s="9">
        <v>44783.875</v>
      </c>
      <c r="B3863" s="10">
        <v>274.86</v>
      </c>
      <c r="C3863" s="10">
        <v>270.26301</v>
      </c>
      <c r="D3863" s="10">
        <v>0.017009319921361</v>
      </c>
      <c r="E3863" s="7">
        <f t="shared" si="1"/>
        <v>0.04151942142</v>
      </c>
      <c r="F3863" s="7"/>
    </row>
    <row r="3864">
      <c r="A3864" s="9">
        <v>44783.916666666664</v>
      </c>
      <c r="B3864" s="10">
        <v>273.07</v>
      </c>
      <c r="C3864" s="10">
        <v>268.94253</v>
      </c>
      <c r="D3864" s="10">
        <v>0.015347033434987</v>
      </c>
      <c r="E3864" s="7">
        <f t="shared" si="1"/>
        <v>0.0404833259</v>
      </c>
      <c r="F3864" s="7"/>
    </row>
    <row r="3865">
      <c r="A3865" s="9">
        <v>44783.958333333336</v>
      </c>
      <c r="B3865" s="10">
        <v>276.86</v>
      </c>
      <c r="C3865" s="10">
        <v>269.21243</v>
      </c>
      <c r="D3865" s="10">
        <v>0.0284071950169612</v>
      </c>
      <c r="E3865" s="7">
        <f t="shared" si="1"/>
        <v>0.03913238704</v>
      </c>
      <c r="F3865" s="7"/>
    </row>
    <row r="3866">
      <c r="A3866" s="9">
        <v>44784.0</v>
      </c>
      <c r="B3866" s="10">
        <v>285.72</v>
      </c>
      <c r="C3866" s="10">
        <v>260.48891</v>
      </c>
      <c r="D3866" s="10">
        <v>0.0968605150983205</v>
      </c>
      <c r="E3866" s="7">
        <f t="shared" si="1"/>
        <v>0.03888849052</v>
      </c>
      <c r="F3866" s="7"/>
    </row>
    <row r="3867">
      <c r="A3867" s="9">
        <v>44784.041666666664</v>
      </c>
      <c r="B3867" s="10">
        <v>287.13</v>
      </c>
      <c r="C3867" s="10">
        <v>262.305</v>
      </c>
      <c r="D3867" s="10">
        <v>0.0946417338594384</v>
      </c>
      <c r="E3867" s="7">
        <f t="shared" si="1"/>
        <v>0.03801515403</v>
      </c>
      <c r="F3867" s="7"/>
    </row>
    <row r="3868">
      <c r="A3868" s="9">
        <v>44784.083333333336</v>
      </c>
      <c r="B3868" s="10">
        <v>286.34</v>
      </c>
      <c r="C3868" s="10">
        <v>265.00095</v>
      </c>
      <c r="D3868" s="10">
        <v>0.0805244283086531</v>
      </c>
      <c r="E3868" s="7">
        <f t="shared" si="1"/>
        <v>0.03779038851</v>
      </c>
      <c r="F3868" s="7"/>
    </row>
    <row r="3869">
      <c r="A3869" s="9">
        <v>44784.125</v>
      </c>
      <c r="B3869" s="10">
        <v>277.0</v>
      </c>
      <c r="C3869" s="10">
        <v>265.29757</v>
      </c>
      <c r="D3869" s="10">
        <v>0.0441105811862505</v>
      </c>
      <c r="E3869" s="7">
        <f t="shared" si="1"/>
        <v>0.03699295729</v>
      </c>
      <c r="F3869" s="7"/>
    </row>
    <row r="3870">
      <c r="A3870" s="9">
        <v>44784.166666666664</v>
      </c>
      <c r="B3870" s="10">
        <v>267.59</v>
      </c>
      <c r="C3870" s="10">
        <v>266.24294</v>
      </c>
      <c r="D3870" s="10">
        <v>0.00505951444196041</v>
      </c>
      <c r="E3870" s="7">
        <f t="shared" si="1"/>
        <v>0.0363648709</v>
      </c>
      <c r="F3870" s="7"/>
    </row>
    <row r="3871">
      <c r="A3871" s="9">
        <v>44784.208333333336</v>
      </c>
      <c r="B3871" s="10">
        <v>255.4</v>
      </c>
      <c r="C3871" s="10">
        <v>268.55502</v>
      </c>
      <c r="D3871" s="10">
        <v>0.0489844501882705</v>
      </c>
      <c r="E3871" s="7">
        <f t="shared" si="1"/>
        <v>0.03747294051</v>
      </c>
      <c r="F3871" s="7"/>
    </row>
    <row r="3872">
      <c r="A3872" s="9">
        <v>44784.25</v>
      </c>
      <c r="B3872" s="10">
        <v>250.76</v>
      </c>
      <c r="C3872" s="10">
        <v>269.69338</v>
      </c>
      <c r="D3872" s="10">
        <v>0.0702033546392573</v>
      </c>
      <c r="E3872" s="7">
        <f t="shared" si="1"/>
        <v>0.03865850126</v>
      </c>
      <c r="F3872" s="7"/>
    </row>
    <row r="3873">
      <c r="A3873" s="9">
        <v>44784.291666666664</v>
      </c>
      <c r="B3873" s="10">
        <v>250.57</v>
      </c>
      <c r="C3873" s="10">
        <v>269.87152</v>
      </c>
      <c r="D3873" s="10">
        <v>0.0715211445802061</v>
      </c>
      <c r="E3873" s="7">
        <f t="shared" si="1"/>
        <v>0.03973004198</v>
      </c>
      <c r="F3873" s="7"/>
    </row>
    <row r="3874">
      <c r="A3874" s="9">
        <v>44784.333333333336</v>
      </c>
      <c r="B3874" s="10">
        <v>251.67</v>
      </c>
      <c r="C3874" s="10">
        <v>270.18355</v>
      </c>
      <c r="D3874" s="10">
        <v>0.0685221213504672</v>
      </c>
      <c r="E3874" s="7">
        <f t="shared" si="1"/>
        <v>0.04062048704</v>
      </c>
      <c r="F3874" s="7"/>
    </row>
    <row r="3875">
      <c r="A3875" s="9">
        <v>44784.375</v>
      </c>
      <c r="B3875" s="10">
        <v>253.35</v>
      </c>
      <c r="C3875" s="10">
        <v>270.91011</v>
      </c>
      <c r="D3875" s="10">
        <v>0.0648189541542026</v>
      </c>
      <c r="E3875" s="7">
        <f t="shared" si="1"/>
        <v>0.04106075884</v>
      </c>
      <c r="F3875" s="7"/>
    </row>
    <row r="3876">
      <c r="A3876" s="9">
        <v>44784.416666666664</v>
      </c>
      <c r="B3876" s="10">
        <v>253.72</v>
      </c>
      <c r="C3876" s="10">
        <v>271.48178</v>
      </c>
      <c r="D3876" s="10">
        <v>0.0654253114150055</v>
      </c>
      <c r="E3876" s="7">
        <f t="shared" si="1"/>
        <v>0.04143927844</v>
      </c>
      <c r="F3876" s="7"/>
    </row>
    <row r="3877">
      <c r="A3877" s="9">
        <v>44784.458333333336</v>
      </c>
      <c r="B3877" s="10">
        <v>256.64</v>
      </c>
      <c r="C3877" s="10">
        <v>272.06254</v>
      </c>
      <c r="D3877" s="10">
        <v>0.0566874807535062</v>
      </c>
      <c r="E3877" s="7">
        <f t="shared" si="1"/>
        <v>0.042055841</v>
      </c>
      <c r="F3877" s="7"/>
    </row>
    <row r="3878">
      <c r="A3878" s="9">
        <v>44784.5</v>
      </c>
      <c r="B3878" s="10">
        <v>257.14</v>
      </c>
      <c r="C3878" s="10">
        <v>270.70587</v>
      </c>
      <c r="D3878" s="10">
        <v>0.0501129510047196</v>
      </c>
      <c r="E3878" s="7">
        <f t="shared" si="1"/>
        <v>0.04311222122</v>
      </c>
      <c r="F3878" s="7"/>
    </row>
    <row r="3879">
      <c r="A3879" s="9">
        <v>44784.541666666664</v>
      </c>
      <c r="B3879" s="10">
        <v>262.59</v>
      </c>
      <c r="C3879" s="10">
        <v>269.89166</v>
      </c>
      <c r="D3879" s="10">
        <v>0.0270540408695845</v>
      </c>
      <c r="E3879" s="7">
        <f t="shared" si="1"/>
        <v>0.04364835689</v>
      </c>
      <c r="F3879" s="7"/>
    </row>
    <row r="3880">
      <c r="A3880" s="9">
        <v>44784.583333333336</v>
      </c>
      <c r="B3880" s="10">
        <v>265.81</v>
      </c>
      <c r="C3880" s="10">
        <v>268.97105</v>
      </c>
      <c r="D3880" s="10">
        <v>0.0117523800423874</v>
      </c>
      <c r="E3880" s="7">
        <f t="shared" si="1"/>
        <v>0.04393225532</v>
      </c>
      <c r="F3880" s="7"/>
    </row>
    <row r="3881">
      <c r="A3881" s="9">
        <v>44784.625</v>
      </c>
      <c r="B3881" s="10">
        <v>267.65</v>
      </c>
      <c r="C3881" s="10">
        <v>267.32023</v>
      </c>
      <c r="D3881" s="10">
        <v>0.00123361408150814</v>
      </c>
      <c r="E3881" s="7">
        <f t="shared" si="1"/>
        <v>0.0437745555</v>
      </c>
      <c r="F3881" s="7"/>
    </row>
    <row r="3882">
      <c r="A3882" s="9">
        <v>44784.666666666664</v>
      </c>
      <c r="B3882" s="10">
        <v>270.55</v>
      </c>
      <c r="C3882" s="10">
        <v>264.98781</v>
      </c>
      <c r="D3882" s="10">
        <v>0.020990361783057</v>
      </c>
      <c r="E3882" s="7">
        <f t="shared" si="1"/>
        <v>0.04397198643</v>
      </c>
      <c r="F3882" s="7"/>
    </row>
    <row r="3883">
      <c r="A3883" s="9">
        <v>44784.708333333336</v>
      </c>
      <c r="B3883" s="10">
        <v>272.41</v>
      </c>
      <c r="C3883" s="10">
        <v>263.55761</v>
      </c>
      <c r="D3883" s="10">
        <v>0.0335880644842697</v>
      </c>
      <c r="E3883" s="7">
        <f t="shared" si="1"/>
        <v>0.04410351408</v>
      </c>
      <c r="F3883" s="7"/>
    </row>
    <row r="3884">
      <c r="A3884" s="9">
        <v>44784.75</v>
      </c>
      <c r="B3884" s="10">
        <v>272.87</v>
      </c>
      <c r="C3884" s="10">
        <v>262.64201</v>
      </c>
      <c r="D3884" s="10">
        <v>0.0389427037967002</v>
      </c>
      <c r="E3884" s="7">
        <f t="shared" si="1"/>
        <v>0.04416526681</v>
      </c>
      <c r="F3884" s="7"/>
    </row>
    <row r="3885">
      <c r="A3885" s="9">
        <v>44784.791666666664</v>
      </c>
      <c r="B3885" s="10">
        <v>276.8</v>
      </c>
      <c r="C3885" s="10">
        <v>263.57085</v>
      </c>
      <c r="D3885" s="10">
        <v>0.0501920071965469</v>
      </c>
      <c r="E3885" s="7">
        <f t="shared" si="1"/>
        <v>0.04496064099</v>
      </c>
      <c r="F3885" s="7"/>
    </row>
    <row r="3886">
      <c r="A3886" s="9">
        <v>44784.833333333336</v>
      </c>
      <c r="B3886" s="10">
        <v>274.17</v>
      </c>
      <c r="C3886" s="10">
        <v>263.6818</v>
      </c>
      <c r="D3886" s="10">
        <v>0.039775972403101</v>
      </c>
      <c r="E3886" s="7">
        <f t="shared" si="1"/>
        <v>0.04590688475</v>
      </c>
      <c r="F3886" s="7"/>
    </row>
    <row r="3887">
      <c r="A3887" s="9">
        <v>44784.875</v>
      </c>
      <c r="B3887" s="10">
        <v>263.89</v>
      </c>
      <c r="C3887" s="10">
        <v>262.08573</v>
      </c>
      <c r="D3887" s="10">
        <v>0.00688427408848232</v>
      </c>
      <c r="E3887" s="7">
        <f t="shared" si="1"/>
        <v>0.04548500784</v>
      </c>
      <c r="F3887" s="7"/>
    </row>
    <row r="3888">
      <c r="A3888" s="9">
        <v>44784.916666666664</v>
      </c>
      <c r="B3888" s="10">
        <v>263.11</v>
      </c>
      <c r="C3888" s="10">
        <v>260.46456</v>
      </c>
      <c r="D3888" s="10">
        <v>0.010156621691642</v>
      </c>
      <c r="E3888" s="7">
        <f t="shared" si="1"/>
        <v>0.04526874068</v>
      </c>
      <c r="F3888" s="7"/>
    </row>
    <row r="3889">
      <c r="A3889" s="9">
        <v>44784.958333333336</v>
      </c>
      <c r="B3889" s="10">
        <v>269.28</v>
      </c>
      <c r="C3889" s="10">
        <v>260.42942</v>
      </c>
      <c r="D3889" s="10">
        <v>0.0339845628807988</v>
      </c>
      <c r="E3889" s="7">
        <f t="shared" si="1"/>
        <v>0.04550113101</v>
      </c>
      <c r="F3889" s="7"/>
    </row>
    <row r="3890">
      <c r="A3890" s="9">
        <v>44785.0</v>
      </c>
      <c r="B3890" s="10">
        <v>276.88</v>
      </c>
      <c r="C3890" s="10">
        <v>254.21232</v>
      </c>
      <c r="D3890" s="10">
        <v>0.0891682983735799</v>
      </c>
      <c r="E3890" s="7">
        <f t="shared" si="1"/>
        <v>0.04518062198</v>
      </c>
      <c r="F3890" s="7"/>
    </row>
    <row r="3891">
      <c r="A3891" s="9">
        <v>44785.041666666664</v>
      </c>
      <c r="B3891" s="10">
        <v>282.77</v>
      </c>
      <c r="C3891" s="10">
        <v>250.99206</v>
      </c>
      <c r="D3891" s="10">
        <v>0.126609343737805</v>
      </c>
      <c r="E3891" s="7">
        <f t="shared" si="1"/>
        <v>0.04651260573</v>
      </c>
      <c r="F3891" s="7"/>
    </row>
    <row r="3892">
      <c r="A3892" s="9">
        <v>44785.083333333336</v>
      </c>
      <c r="B3892" s="10">
        <v>284.24</v>
      </c>
      <c r="C3892" s="10">
        <v>247.57987</v>
      </c>
      <c r="D3892" s="10">
        <v>0.148073952862161</v>
      </c>
      <c r="E3892" s="7">
        <f t="shared" si="1"/>
        <v>0.04932716925</v>
      </c>
      <c r="F3892" s="7"/>
    </row>
    <row r="3893">
      <c r="A3893" s="9">
        <v>44785.125</v>
      </c>
      <c r="B3893" s="10">
        <v>277.15</v>
      </c>
      <c r="C3893" s="10">
        <v>242.46032</v>
      </c>
      <c r="D3893" s="10">
        <v>0.143073637781225</v>
      </c>
      <c r="E3893" s="7">
        <f t="shared" si="1"/>
        <v>0.05345062994</v>
      </c>
      <c r="F3893" s="7"/>
    </row>
    <row r="3894">
      <c r="A3894" s="9">
        <v>44785.166666666664</v>
      </c>
      <c r="B3894" s="10">
        <v>266.12</v>
      </c>
      <c r="C3894" s="10">
        <v>239.12133</v>
      </c>
      <c r="D3894" s="10">
        <v>0.112907828005138</v>
      </c>
      <c r="E3894" s="7">
        <f t="shared" si="1"/>
        <v>0.05794430967</v>
      </c>
      <c r="F3894" s="7"/>
    </row>
    <row r="3895">
      <c r="A3895" s="9">
        <v>44785.208333333336</v>
      </c>
      <c r="B3895" s="10">
        <v>259.42</v>
      </c>
      <c r="C3895" s="10">
        <v>239.14602</v>
      </c>
      <c r="D3895" s="10">
        <v>0.0847765729072138</v>
      </c>
      <c r="E3895" s="7">
        <f t="shared" si="1"/>
        <v>0.05943564812</v>
      </c>
      <c r="F3895" s="7"/>
    </row>
    <row r="3896">
      <c r="A3896" s="9">
        <v>44785.25</v>
      </c>
      <c r="B3896" s="10">
        <v>252.92</v>
      </c>
      <c r="C3896" s="10">
        <v>240.03851</v>
      </c>
      <c r="D3896" s="10">
        <v>0.0536642641216194</v>
      </c>
      <c r="E3896" s="7">
        <f t="shared" si="1"/>
        <v>0.05874651935</v>
      </c>
      <c r="F3896" s="7"/>
    </row>
    <row r="3897">
      <c r="A3897" s="9">
        <v>44785.291666666664</v>
      </c>
      <c r="B3897" s="10">
        <v>246.97</v>
      </c>
      <c r="C3897" s="10">
        <v>242.28603</v>
      </c>
      <c r="D3897" s="10">
        <v>0.019332398157665</v>
      </c>
      <c r="E3897" s="7">
        <f t="shared" si="1"/>
        <v>0.05657198825</v>
      </c>
      <c r="F3897" s="7"/>
    </row>
    <row r="3898">
      <c r="A3898" s="9">
        <v>44785.333333333336</v>
      </c>
      <c r="B3898" s="10">
        <v>243.73</v>
      </c>
      <c r="C3898" s="10">
        <v>245.39992</v>
      </c>
      <c r="D3898" s="10">
        <v>0.00680489219393396</v>
      </c>
      <c r="E3898" s="7">
        <f t="shared" si="1"/>
        <v>0.05400043703</v>
      </c>
      <c r="F3898" s="7"/>
    </row>
    <row r="3899">
      <c r="A3899" s="9">
        <v>44785.375</v>
      </c>
      <c r="B3899" s="10">
        <v>242.24</v>
      </c>
      <c r="C3899" s="10">
        <v>249.26934</v>
      </c>
      <c r="D3899" s="10">
        <v>0.0281997777985852</v>
      </c>
      <c r="E3899" s="7">
        <f t="shared" si="1"/>
        <v>0.05247463802</v>
      </c>
      <c r="F3899" s="7"/>
    </row>
    <row r="3900">
      <c r="A3900" s="9">
        <v>44785.416666666664</v>
      </c>
      <c r="B3900" s="10">
        <v>245.02</v>
      </c>
      <c r="C3900" s="10">
        <v>253.09004</v>
      </c>
      <c r="D3900" s="10">
        <v>0.0318860434017868</v>
      </c>
      <c r="E3900" s="7">
        <f t="shared" si="1"/>
        <v>0.05107716852</v>
      </c>
      <c r="F3900" s="7"/>
    </row>
    <row r="3901">
      <c r="A3901" s="9">
        <v>44785.458333333336</v>
      </c>
      <c r="B3901" s="10">
        <v>247.8</v>
      </c>
      <c r="C3901" s="10">
        <v>257.07689</v>
      </c>
      <c r="D3901" s="10">
        <v>0.0360860519201083</v>
      </c>
      <c r="E3901" s="7">
        <f t="shared" si="1"/>
        <v>0.05021877565</v>
      </c>
      <c r="F3901" s="7"/>
    </row>
    <row r="3902">
      <c r="A3902" s="9">
        <v>44785.5</v>
      </c>
      <c r="B3902" s="10">
        <v>250.57</v>
      </c>
      <c r="C3902" s="10">
        <v>258.98644</v>
      </c>
      <c r="D3902" s="10">
        <v>0.0324976087551148</v>
      </c>
      <c r="E3902" s="7">
        <f t="shared" si="1"/>
        <v>0.04948480306</v>
      </c>
      <c r="F3902" s="7"/>
    </row>
    <row r="3903">
      <c r="A3903" s="9">
        <v>44785.541666666664</v>
      </c>
      <c r="B3903" s="10">
        <v>247.97</v>
      </c>
      <c r="C3903" s="10">
        <v>260.39159</v>
      </c>
      <c r="D3903" s="10">
        <v>0.0477034991798314</v>
      </c>
      <c r="E3903" s="7">
        <f t="shared" si="1"/>
        <v>0.05034519715</v>
      </c>
      <c r="F3903" s="7"/>
    </row>
    <row r="3904">
      <c r="A3904" s="9">
        <v>44785.583333333336</v>
      </c>
      <c r="B3904" s="10">
        <v>246.37</v>
      </c>
      <c r="C3904" s="10">
        <v>261.08953</v>
      </c>
      <c r="D3904" s="10">
        <v>0.0563773277312193</v>
      </c>
      <c r="E3904" s="7">
        <f t="shared" si="1"/>
        <v>0.05220456997</v>
      </c>
      <c r="F3904" s="7"/>
    </row>
    <row r="3905">
      <c r="A3905" s="9">
        <v>44785.625</v>
      </c>
      <c r="B3905" s="10">
        <v>244.82</v>
      </c>
      <c r="C3905" s="10">
        <v>260.47585</v>
      </c>
      <c r="D3905" s="10">
        <v>0.060104804341746</v>
      </c>
      <c r="E3905" s="7">
        <f t="shared" si="1"/>
        <v>0.05465753623</v>
      </c>
      <c r="F3905" s="7"/>
    </row>
    <row r="3906">
      <c r="A3906" s="9">
        <v>44785.666666666664</v>
      </c>
      <c r="B3906" s="10">
        <v>246.12</v>
      </c>
      <c r="C3906" s="10">
        <v>258.75268</v>
      </c>
      <c r="D3906" s="10">
        <v>0.0488214460232836</v>
      </c>
      <c r="E3906" s="7">
        <f t="shared" si="1"/>
        <v>0.05581716474</v>
      </c>
      <c r="F3906" s="7"/>
    </row>
    <row r="3907">
      <c r="A3907" s="9">
        <v>44785.708333333336</v>
      </c>
      <c r="B3907" s="10">
        <v>250.56</v>
      </c>
      <c r="C3907" s="10">
        <v>257.18159</v>
      </c>
      <c r="D3907" s="10">
        <v>0.0257467496021003</v>
      </c>
      <c r="E3907" s="7">
        <f t="shared" si="1"/>
        <v>0.05549044329</v>
      </c>
      <c r="F3907" s="7"/>
    </row>
    <row r="3908">
      <c r="A3908" s="9">
        <v>44785.75</v>
      </c>
      <c r="B3908" s="10">
        <v>256.22</v>
      </c>
      <c r="C3908" s="10">
        <v>255.99196</v>
      </c>
      <c r="D3908" s="10">
        <v>8.90809226977368E-4</v>
      </c>
      <c r="E3908" s="7">
        <f t="shared" si="1"/>
        <v>0.05390494768</v>
      </c>
      <c r="F3908" s="7"/>
    </row>
    <row r="3909">
      <c r="A3909" s="9">
        <v>44785.791666666664</v>
      </c>
      <c r="B3909" s="10">
        <v>260.12</v>
      </c>
      <c r="C3909" s="10">
        <v>256.46924</v>
      </c>
      <c r="D3909" s="10">
        <v>0.014234689508964</v>
      </c>
      <c r="E3909" s="7">
        <f t="shared" si="1"/>
        <v>0.05240672611</v>
      </c>
      <c r="F3909" s="7"/>
    </row>
    <row r="3910">
      <c r="A3910" s="9">
        <v>44785.833333333336</v>
      </c>
      <c r="B3910" s="10">
        <v>265.02</v>
      </c>
      <c r="C3910" s="10">
        <v>256.83838</v>
      </c>
      <c r="D3910" s="10">
        <v>0.0318551300627266</v>
      </c>
      <c r="E3910" s="7">
        <f t="shared" si="1"/>
        <v>0.05207669101</v>
      </c>
      <c r="F3910" s="7"/>
    </row>
    <row r="3911">
      <c r="A3911" s="9">
        <v>44785.875</v>
      </c>
      <c r="B3911" s="10">
        <v>260.42</v>
      </c>
      <c r="C3911" s="10">
        <v>256.80259</v>
      </c>
      <c r="D3911" s="10">
        <v>0.014086345468712</v>
      </c>
      <c r="E3911" s="7">
        <f t="shared" si="1"/>
        <v>0.05237677732</v>
      </c>
      <c r="F3911" s="7"/>
    </row>
    <row r="3912">
      <c r="A3912" s="9">
        <v>44785.916666666664</v>
      </c>
      <c r="B3912" s="10">
        <v>266.27</v>
      </c>
      <c r="C3912" s="10">
        <v>256.44857</v>
      </c>
      <c r="D3912" s="10">
        <v>0.0382978544196989</v>
      </c>
      <c r="E3912" s="7">
        <f t="shared" si="1"/>
        <v>0.05354932869</v>
      </c>
      <c r="F3912" s="7"/>
    </row>
    <row r="3913">
      <c r="A3913" s="9">
        <v>44785.958333333336</v>
      </c>
      <c r="B3913" s="10">
        <v>270.92</v>
      </c>
      <c r="C3913" s="10">
        <v>255.80392</v>
      </c>
      <c r="D3913" s="10">
        <v>0.0590924486223667</v>
      </c>
      <c r="E3913" s="7">
        <f t="shared" si="1"/>
        <v>0.05459549059</v>
      </c>
      <c r="F3913" s="7"/>
    </row>
    <row r="3914">
      <c r="A3914" s="9">
        <v>44786.0</v>
      </c>
      <c r="B3914" s="10">
        <v>270.41</v>
      </c>
      <c r="C3914" s="10">
        <v>253.73541</v>
      </c>
      <c r="D3914" s="10">
        <v>0.0657164484846637</v>
      </c>
      <c r="E3914" s="7">
        <f t="shared" si="1"/>
        <v>0.05361833018</v>
      </c>
      <c r="F3914" s="7"/>
    </row>
    <row r="3915">
      <c r="A3915" s="9">
        <v>44786.041666666664</v>
      </c>
      <c r="B3915" s="10">
        <v>270.74</v>
      </c>
      <c r="C3915" s="10">
        <v>248.08307</v>
      </c>
      <c r="D3915" s="10">
        <v>0.0913279975130911</v>
      </c>
      <c r="E3915" s="7">
        <f t="shared" si="1"/>
        <v>0.05214827409</v>
      </c>
      <c r="F3915" s="7"/>
    </row>
    <row r="3916">
      <c r="A3916" s="9">
        <v>44786.083333333336</v>
      </c>
      <c r="B3916" s="10">
        <v>267.56</v>
      </c>
      <c r="C3916" s="10">
        <v>241.3327</v>
      </c>
      <c r="D3916" s="10">
        <v>0.108676942660484</v>
      </c>
      <c r="E3916" s="7">
        <f t="shared" si="1"/>
        <v>0.050506732</v>
      </c>
      <c r="F3916" s="7"/>
    </row>
    <row r="3917">
      <c r="A3917" s="9">
        <v>44786.125</v>
      </c>
      <c r="B3917" s="10">
        <v>255.99</v>
      </c>
      <c r="C3917" s="10">
        <v>233.18613</v>
      </c>
      <c r="D3917" s="10">
        <v>0.0977925659643651</v>
      </c>
      <c r="E3917" s="7">
        <f t="shared" si="1"/>
        <v>0.04862002067</v>
      </c>
      <c r="F3917" s="7"/>
    </row>
    <row r="3918">
      <c r="A3918" s="9">
        <v>44786.166666666664</v>
      </c>
      <c r="B3918" s="10">
        <v>241.68</v>
      </c>
      <c r="C3918" s="10">
        <v>227.39053</v>
      </c>
      <c r="D3918" s="10">
        <v>0.0628410954493135</v>
      </c>
      <c r="E3918" s="7">
        <f t="shared" si="1"/>
        <v>0.04653390681</v>
      </c>
      <c r="F3918" s="7"/>
    </row>
    <row r="3919">
      <c r="A3919" s="9">
        <v>44786.208333333336</v>
      </c>
      <c r="B3919" s="10">
        <v>229.39</v>
      </c>
      <c r="C3919" s="10">
        <v>225.88305</v>
      </c>
      <c r="D3919" s="10">
        <v>0.0155255119850736</v>
      </c>
      <c r="E3919" s="7">
        <f t="shared" si="1"/>
        <v>0.04364844594</v>
      </c>
      <c r="F3919" s="7"/>
    </row>
    <row r="3920">
      <c r="A3920" s="9">
        <v>44786.25</v>
      </c>
      <c r="B3920" s="10">
        <v>226.54</v>
      </c>
      <c r="C3920" s="10">
        <v>226.26197</v>
      </c>
      <c r="D3920" s="10">
        <v>0.00122879686763091</v>
      </c>
      <c r="E3920" s="7">
        <f t="shared" si="1"/>
        <v>0.04146363481</v>
      </c>
      <c r="F3920" s="7"/>
    </row>
    <row r="3921">
      <c r="A3921" s="9">
        <v>44786.291666666664</v>
      </c>
      <c r="B3921" s="10">
        <v>218.42</v>
      </c>
      <c r="C3921" s="10">
        <v>229.03831</v>
      </c>
      <c r="D3921" s="10">
        <v>0.0463604101864007</v>
      </c>
      <c r="E3921" s="7">
        <f t="shared" si="1"/>
        <v>0.04258980197</v>
      </c>
      <c r="F3921" s="7"/>
    </row>
    <row r="3922">
      <c r="A3922" s="9">
        <v>44786.333333333336</v>
      </c>
      <c r="B3922" s="10">
        <v>216.86</v>
      </c>
      <c r="C3922" s="10">
        <v>233.06912</v>
      </c>
      <c r="D3922" s="10">
        <v>0.069546407520653</v>
      </c>
      <c r="E3922" s="7">
        <f t="shared" si="1"/>
        <v>0.04520403178</v>
      </c>
      <c r="F3922" s="7"/>
    </row>
    <row r="3923">
      <c r="A3923" s="9">
        <v>44786.375</v>
      </c>
      <c r="B3923" s="10">
        <v>217.86</v>
      </c>
      <c r="C3923" s="10">
        <v>238.06643</v>
      </c>
      <c r="D3923" s="10">
        <v>0.0848772756410888</v>
      </c>
      <c r="E3923" s="7">
        <f t="shared" si="1"/>
        <v>0.04756559419</v>
      </c>
      <c r="F3923" s="7"/>
    </row>
    <row r="3924">
      <c r="A3924" s="9">
        <v>44786.416666666664</v>
      </c>
      <c r="B3924" s="10">
        <v>220.05</v>
      </c>
      <c r="C3924" s="10">
        <v>242.95148</v>
      </c>
      <c r="D3924" s="10">
        <v>0.0942635953483386</v>
      </c>
      <c r="E3924" s="7">
        <f t="shared" si="1"/>
        <v>0.05016465885</v>
      </c>
      <c r="F3924" s="7"/>
    </row>
    <row r="3925">
      <c r="A3925" s="9">
        <v>44786.458333333336</v>
      </c>
      <c r="B3925" s="10">
        <v>222.53</v>
      </c>
      <c r="C3925" s="10">
        <v>247.87316</v>
      </c>
      <c r="D3925" s="10">
        <v>0.102242453357999</v>
      </c>
      <c r="E3925" s="7">
        <f t="shared" si="1"/>
        <v>0.05292117558</v>
      </c>
      <c r="F3925" s="7"/>
    </row>
    <row r="3926">
      <c r="A3926" s="9">
        <v>44786.5</v>
      </c>
      <c r="B3926" s="10">
        <v>223.88</v>
      </c>
      <c r="C3926" s="10">
        <v>250.51628</v>
      </c>
      <c r="D3926" s="10">
        <v>0.106325544990529</v>
      </c>
      <c r="E3926" s="7">
        <f t="shared" si="1"/>
        <v>0.05599733959</v>
      </c>
      <c r="F3926" s="7"/>
    </row>
    <row r="3927">
      <c r="A3927" s="9">
        <v>44786.541666666664</v>
      </c>
      <c r="B3927" s="10">
        <v>223.56</v>
      </c>
      <c r="C3927" s="10">
        <v>252.49546</v>
      </c>
      <c r="D3927" s="10">
        <v>0.114597941681802</v>
      </c>
      <c r="E3927" s="7">
        <f t="shared" si="1"/>
        <v>0.05878460803</v>
      </c>
      <c r="F3927" s="7"/>
    </row>
    <row r="3928">
      <c r="A3928" s="9">
        <v>44786.583333333336</v>
      </c>
      <c r="B3928" s="10">
        <v>220.78</v>
      </c>
      <c r="C3928" s="10">
        <v>253.70654</v>
      </c>
      <c r="D3928" s="10">
        <v>0.129781991429941</v>
      </c>
      <c r="E3928" s="7">
        <f t="shared" si="1"/>
        <v>0.06184313568</v>
      </c>
      <c r="F3928" s="7"/>
    </row>
    <row r="3929">
      <c r="A3929" s="9">
        <v>44786.625</v>
      </c>
      <c r="B3929" s="10">
        <v>221.64</v>
      </c>
      <c r="C3929" s="10">
        <v>253.81818</v>
      </c>
      <c r="D3929" s="10">
        <v>0.126776498042811</v>
      </c>
      <c r="E3929" s="7">
        <f t="shared" si="1"/>
        <v>0.06462112292</v>
      </c>
      <c r="F3929" s="7"/>
    </row>
    <row r="3930">
      <c r="A3930" s="9">
        <v>44786.666666666664</v>
      </c>
      <c r="B3930" s="10">
        <v>233.95</v>
      </c>
      <c r="C3930" s="10">
        <v>252.96266</v>
      </c>
      <c r="D3930" s="10">
        <v>0.075159946531239</v>
      </c>
      <c r="E3930" s="7">
        <f t="shared" si="1"/>
        <v>0.06571856044</v>
      </c>
      <c r="F3930" s="7"/>
    </row>
    <row r="3931">
      <c r="A3931" s="9">
        <v>44786.708333333336</v>
      </c>
      <c r="B3931" s="10">
        <v>240.34</v>
      </c>
      <c r="C3931" s="10">
        <v>252.37037</v>
      </c>
      <c r="D3931" s="10">
        <v>0.0476695025648217</v>
      </c>
      <c r="E3931" s="7">
        <f t="shared" si="1"/>
        <v>0.06663200848</v>
      </c>
      <c r="F3931" s="7"/>
    </row>
    <row r="3932">
      <c r="A3932" s="9">
        <v>44786.75</v>
      </c>
      <c r="B3932" s="10">
        <v>244.27</v>
      </c>
      <c r="C3932" s="10">
        <v>252.11223</v>
      </c>
      <c r="D3932" s="10">
        <v>0.0311061069905256</v>
      </c>
      <c r="E3932" s="7">
        <f t="shared" si="1"/>
        <v>0.06789097922</v>
      </c>
      <c r="F3932" s="7"/>
    </row>
    <row r="3933">
      <c r="A3933" s="9">
        <v>44786.791666666664</v>
      </c>
      <c r="B3933" s="10">
        <v>249.02</v>
      </c>
      <c r="C3933" s="10">
        <v>253.04105</v>
      </c>
      <c r="D3933" s="10">
        <v>0.0158908999152509</v>
      </c>
      <c r="E3933" s="7">
        <f t="shared" si="1"/>
        <v>0.06795998799</v>
      </c>
      <c r="F3933" s="7"/>
    </row>
    <row r="3934">
      <c r="A3934" s="9">
        <v>44786.833333333336</v>
      </c>
      <c r="B3934" s="10">
        <v>252.81</v>
      </c>
      <c r="C3934" s="10">
        <v>254.03779</v>
      </c>
      <c r="D3934" s="10">
        <v>0.00483309983132824</v>
      </c>
      <c r="E3934" s="7">
        <f t="shared" si="1"/>
        <v>0.06683407006</v>
      </c>
      <c r="F3934" s="7"/>
    </row>
    <row r="3935">
      <c r="A3935" s="9">
        <v>44786.875</v>
      </c>
      <c r="B3935" s="10">
        <v>254.2</v>
      </c>
      <c r="C3935" s="10">
        <v>254.84826</v>
      </c>
      <c r="D3935" s="10">
        <v>0.00254370973535397</v>
      </c>
      <c r="E3935" s="7">
        <f t="shared" si="1"/>
        <v>0.06635312691</v>
      </c>
      <c r="F3935" s="7"/>
    </row>
    <row r="3936">
      <c r="A3936" s="9">
        <v>44786.916666666664</v>
      </c>
      <c r="B3936" s="10">
        <v>248.43</v>
      </c>
      <c r="C3936" s="10">
        <v>255.19531</v>
      </c>
      <c r="D3936" s="10">
        <v>0.026510322623092</v>
      </c>
      <c r="E3936" s="7">
        <f t="shared" si="1"/>
        <v>0.06586197975</v>
      </c>
      <c r="F3936" s="7"/>
    </row>
    <row r="3937">
      <c r="A3937" s="9">
        <v>44786.958333333336</v>
      </c>
      <c r="B3937" s="10">
        <v>248.16</v>
      </c>
      <c r="C3937" s="10">
        <v>254.25412</v>
      </c>
      <c r="D3937" s="10">
        <v>0.0239686184829571</v>
      </c>
      <c r="E3937" s="7">
        <f t="shared" si="1"/>
        <v>0.06439848682</v>
      </c>
      <c r="F3937" s="7"/>
    </row>
    <row r="3938">
      <c r="A3938" s="9">
        <v>44784.0</v>
      </c>
      <c r="B3938" s="10">
        <v>285.72</v>
      </c>
      <c r="C3938" s="10">
        <v>269.46405</v>
      </c>
      <c r="D3938" s="10">
        <v>0.0603269712601738</v>
      </c>
      <c r="E3938" s="7">
        <f t="shared" si="1"/>
        <v>0.06417392527</v>
      </c>
      <c r="F3938" s="7"/>
    </row>
    <row r="3939">
      <c r="A3939" s="9">
        <v>44784.041666666664</v>
      </c>
      <c r="B3939" s="10">
        <v>287.13</v>
      </c>
      <c r="C3939" s="10">
        <v>268.00608</v>
      </c>
      <c r="D3939" s="10">
        <v>0.0713562916184588</v>
      </c>
      <c r="E3939" s="7">
        <f t="shared" si="1"/>
        <v>0.06334177086</v>
      </c>
      <c r="F3939" s="7"/>
    </row>
    <row r="3940">
      <c r="A3940" s="9">
        <v>44784.083333333336</v>
      </c>
      <c r="B3940" s="10">
        <v>286.34</v>
      </c>
      <c r="C3940" s="10">
        <v>266.35691</v>
      </c>
      <c r="D3940" s="10">
        <v>0.0750237341317705</v>
      </c>
      <c r="E3940" s="7">
        <f t="shared" si="1"/>
        <v>0.06193955384</v>
      </c>
      <c r="F3940" s="7"/>
    </row>
    <row r="3941">
      <c r="A3941" s="9">
        <v>44784.125</v>
      </c>
      <c r="B3941" s="10">
        <v>277.0</v>
      </c>
      <c r="C3941" s="10">
        <v>261.98682</v>
      </c>
      <c r="D3941" s="10">
        <v>0.0573050964930219</v>
      </c>
      <c r="E3941" s="7">
        <f t="shared" si="1"/>
        <v>0.06025257594</v>
      </c>
      <c r="F3941" s="7"/>
    </row>
    <row r="3942">
      <c r="A3942" s="9">
        <v>44784.166666666664</v>
      </c>
      <c r="B3942" s="10">
        <v>267.59</v>
      </c>
      <c r="C3942" s="10">
        <v>258.90197</v>
      </c>
      <c r="D3942" s="10">
        <v>0.0335572185874057</v>
      </c>
      <c r="E3942" s="7">
        <f t="shared" si="1"/>
        <v>0.05903241441</v>
      </c>
      <c r="F3942" s="7"/>
    </row>
    <row r="3943">
      <c r="A3943" s="9">
        <v>44784.208333333336</v>
      </c>
      <c r="B3943" s="10">
        <v>255.4</v>
      </c>
      <c r="C3943" s="10">
        <v>258.31527</v>
      </c>
      <c r="D3943" s="10">
        <v>0.011285705254668</v>
      </c>
      <c r="E3943" s="7">
        <f t="shared" si="1"/>
        <v>0.0588557558</v>
      </c>
      <c r="F3943" s="7"/>
    </row>
    <row r="3944">
      <c r="A3944" s="9">
        <v>44784.25</v>
      </c>
      <c r="B3944" s="10">
        <v>250.76</v>
      </c>
      <c r="C3944" s="10">
        <v>257.77091</v>
      </c>
      <c r="D3944" s="10">
        <v>0.0271982203112058</v>
      </c>
      <c r="E3944" s="7">
        <f t="shared" si="1"/>
        <v>0.05993781511</v>
      </c>
      <c r="F3944" s="7"/>
    </row>
    <row r="3945">
      <c r="A3945" s="9">
        <v>44784.291666666664</v>
      </c>
      <c r="B3945" s="10">
        <v>250.57</v>
      </c>
      <c r="C3945" s="10">
        <v>258.07357</v>
      </c>
      <c r="D3945" s="10">
        <v>0.0290753136789638</v>
      </c>
      <c r="E3945" s="7">
        <f t="shared" si="1"/>
        <v>0.05921760275</v>
      </c>
      <c r="F3945" s="7"/>
    </row>
    <row r="3946">
      <c r="A3946" s="9">
        <v>44784.333333333336</v>
      </c>
      <c r="B3946" s="10">
        <v>251.67</v>
      </c>
      <c r="C3946" s="10">
        <v>259.88439</v>
      </c>
      <c r="D3946" s="10">
        <v>0.0316078622498258</v>
      </c>
      <c r="E3946" s="7">
        <f t="shared" si="1"/>
        <v>0.05763683003</v>
      </c>
      <c r="F3946" s="7"/>
    </row>
    <row r="3947">
      <c r="A3947" s="9">
        <v>44784.375</v>
      </c>
      <c r="B3947" s="10">
        <v>253.35</v>
      </c>
      <c r="C3947" s="10">
        <v>262.89313</v>
      </c>
      <c r="D3947" s="10">
        <v>0.0363004160664068</v>
      </c>
      <c r="E3947" s="7">
        <f t="shared" si="1"/>
        <v>0.05561279422</v>
      </c>
      <c r="F3947" s="7"/>
    </row>
    <row r="3948">
      <c r="A3948" s="9">
        <v>44784.416666666664</v>
      </c>
      <c r="B3948" s="10">
        <v>253.72</v>
      </c>
      <c r="C3948" s="10">
        <v>266.64085</v>
      </c>
      <c r="D3948" s="10">
        <v>0.048457878828394</v>
      </c>
      <c r="E3948" s="7">
        <f t="shared" si="1"/>
        <v>0.05370422269</v>
      </c>
      <c r="F3948" s="7"/>
    </row>
    <row r="3949">
      <c r="A3949" s="9">
        <v>44784.458333333336</v>
      </c>
      <c r="B3949" s="10">
        <v>256.64</v>
      </c>
      <c r="C3949" s="10">
        <v>270.50049</v>
      </c>
      <c r="D3949" s="10">
        <v>0.0512401659605127</v>
      </c>
      <c r="E3949" s="7">
        <f t="shared" si="1"/>
        <v>0.05157912739</v>
      </c>
      <c r="F3949" s="7"/>
    </row>
    <row r="3950">
      <c r="A3950" s="9">
        <v>44784.5</v>
      </c>
      <c r="B3950" s="10">
        <v>257.14</v>
      </c>
      <c r="C3950" s="10">
        <v>271.76575</v>
      </c>
      <c r="D3950" s="10">
        <v>0.0538174880388718</v>
      </c>
      <c r="E3950" s="7">
        <f t="shared" si="1"/>
        <v>0.04939129168</v>
      </c>
      <c r="F3950" s="7"/>
    </row>
    <row r="3951">
      <c r="A3951" s="9">
        <v>44784.541666666664</v>
      </c>
      <c r="B3951" s="10">
        <v>262.59</v>
      </c>
      <c r="C3951" s="10">
        <v>272.51754</v>
      </c>
      <c r="D3951" s="10">
        <v>0.0364289946254469</v>
      </c>
      <c r="E3951" s="7">
        <f t="shared" si="1"/>
        <v>0.04613425222</v>
      </c>
      <c r="F3951" s="7"/>
    </row>
    <row r="3952">
      <c r="A3952" s="9">
        <v>44784.583333333336</v>
      </c>
      <c r="B3952" s="10">
        <v>265.81</v>
      </c>
      <c r="C3952" s="10">
        <v>272.53189</v>
      </c>
      <c r="D3952" s="10">
        <v>0.024664599801513</v>
      </c>
      <c r="E3952" s="7">
        <f t="shared" si="1"/>
        <v>0.0417543609</v>
      </c>
      <c r="F3952" s="7"/>
    </row>
    <row r="3953">
      <c r="A3953" s="9">
        <v>44784.625</v>
      </c>
      <c r="B3953" s="10">
        <v>267.65</v>
      </c>
      <c r="C3953" s="10">
        <v>271.10937</v>
      </c>
      <c r="D3953" s="10">
        <v>0.012760053258211</v>
      </c>
      <c r="E3953" s="7">
        <f t="shared" si="1"/>
        <v>0.0370036757</v>
      </c>
      <c r="F3953" s="7"/>
    </row>
    <row r="3954">
      <c r="A3954" s="9">
        <v>44784.666666666664</v>
      </c>
      <c r="B3954" s="10">
        <v>270.55</v>
      </c>
      <c r="C3954" s="10">
        <v>268.2813</v>
      </c>
      <c r="D3954" s="10">
        <v>0.008456422419304</v>
      </c>
      <c r="E3954" s="7">
        <f t="shared" si="1"/>
        <v>0.0342243622</v>
      </c>
      <c r="F3954" s="7"/>
    </row>
    <row r="3955">
      <c r="A3955" s="9">
        <v>44784.708333333336</v>
      </c>
      <c r="B3955" s="10">
        <v>272.41</v>
      </c>
      <c r="C3955" s="10">
        <v>266.2447</v>
      </c>
      <c r="D3955" s="10">
        <v>0.0231565172940531</v>
      </c>
      <c r="E3955" s="7">
        <f t="shared" si="1"/>
        <v>0.03320298781</v>
      </c>
      <c r="F3955" s="7"/>
    </row>
    <row r="3956">
      <c r="A3956" s="9">
        <v>44784.75</v>
      </c>
      <c r="B3956" s="10">
        <v>272.87</v>
      </c>
      <c r="C3956" s="10">
        <v>265.24566</v>
      </c>
      <c r="D3956" s="10">
        <v>0.028744447694262</v>
      </c>
      <c r="E3956" s="7">
        <f t="shared" si="1"/>
        <v>0.03310458534</v>
      </c>
      <c r="F3956" s="7"/>
    </row>
    <row r="3957">
      <c r="A3957" s="9">
        <v>44784.791666666664</v>
      </c>
      <c r="B3957" s="10">
        <v>276.8</v>
      </c>
      <c r="C3957" s="10">
        <v>266.47082</v>
      </c>
      <c r="D3957" s="10">
        <v>0.0387628934380132</v>
      </c>
      <c r="E3957" s="7">
        <f t="shared" si="1"/>
        <v>0.03405758507</v>
      </c>
      <c r="F3957" s="7"/>
    </row>
    <row r="3958">
      <c r="A3958" s="9">
        <v>44784.833333333336</v>
      </c>
      <c r="B3958" s="10">
        <v>274.17</v>
      </c>
      <c r="C3958" s="10">
        <v>267.34453</v>
      </c>
      <c r="D3958" s="10">
        <v>0.0255306139983488</v>
      </c>
      <c r="E3958" s="7">
        <f t="shared" si="1"/>
        <v>0.03491998149</v>
      </c>
      <c r="F3958" s="7"/>
    </row>
    <row r="3959">
      <c r="A3959" s="9">
        <v>44784.875</v>
      </c>
      <c r="B3959" s="10">
        <v>263.89</v>
      </c>
      <c r="C3959" s="10">
        <v>267.23972</v>
      </c>
      <c r="D3959" s="10">
        <v>0.0125345139562337</v>
      </c>
      <c r="E3959" s="7">
        <f t="shared" si="1"/>
        <v>0.035336265</v>
      </c>
      <c r="F3959" s="7"/>
    </row>
    <row r="3960">
      <c r="A3960" s="9">
        <v>44784.916666666664</v>
      </c>
      <c r="B3960" s="10">
        <v>263.11</v>
      </c>
      <c r="C3960" s="10">
        <v>267.14404</v>
      </c>
      <c r="D3960" s="10">
        <v>0.0151006176293508</v>
      </c>
      <c r="E3960" s="7">
        <f t="shared" si="1"/>
        <v>0.03486086063</v>
      </c>
      <c r="F3960" s="7"/>
    </row>
    <row r="3961">
      <c r="A3961" s="9">
        <v>44784.958333333336</v>
      </c>
      <c r="B3961" s="10">
        <v>269.28</v>
      </c>
      <c r="C3961" s="10">
        <v>267.29434</v>
      </c>
      <c r="D3961" s="10">
        <v>0.00742873941887432</v>
      </c>
      <c r="E3961" s="7">
        <f t="shared" si="1"/>
        <v>0.034171699</v>
      </c>
      <c r="F3961" s="7"/>
    </row>
    <row r="3962">
      <c r="A3962" s="9">
        <v>44785.0</v>
      </c>
      <c r="B3962" s="10">
        <v>276.88</v>
      </c>
      <c r="C3962" s="10">
        <v>260.36463</v>
      </c>
      <c r="D3962" s="10">
        <v>0.0634316957721946</v>
      </c>
      <c r="E3962" s="7">
        <f t="shared" si="1"/>
        <v>0.03430106252</v>
      </c>
      <c r="F3962" s="7"/>
    </row>
    <row r="3963">
      <c r="A3963" s="9">
        <v>44785.041666666664</v>
      </c>
      <c r="B3963" s="10">
        <v>282.77</v>
      </c>
      <c r="C3963" s="10">
        <v>256.31245</v>
      </c>
      <c r="D3963" s="10">
        <v>0.103223819209718</v>
      </c>
      <c r="E3963" s="7">
        <f t="shared" si="1"/>
        <v>0.03562887617</v>
      </c>
      <c r="F3963" s="7"/>
    </row>
    <row r="3964">
      <c r="A3964" s="9">
        <v>44785.083333333336</v>
      </c>
      <c r="B3964" s="10">
        <v>284.24</v>
      </c>
      <c r="C3964" s="10">
        <v>251.58592</v>
      </c>
      <c r="D3964" s="10">
        <v>0.129792955027054</v>
      </c>
      <c r="E3964" s="7">
        <f t="shared" si="1"/>
        <v>0.03791092704</v>
      </c>
      <c r="F3964" s="7"/>
    </row>
    <row r="3965">
      <c r="A3965" s="9">
        <v>44785.125</v>
      </c>
      <c r="B3965" s="10">
        <v>277.15</v>
      </c>
      <c r="C3965" s="10">
        <v>244.82827</v>
      </c>
      <c r="D3965" s="10">
        <v>0.132017965082218</v>
      </c>
      <c r="E3965" s="7">
        <f t="shared" si="1"/>
        <v>0.04102396323</v>
      </c>
      <c r="F3965" s="7"/>
    </row>
    <row r="3966">
      <c r="A3966" s="9">
        <v>44785.166666666664</v>
      </c>
      <c r="B3966" s="10">
        <v>266.12</v>
      </c>
      <c r="C3966" s="10">
        <v>239.93972</v>
      </c>
      <c r="D3966" s="10">
        <v>0.109111905273541</v>
      </c>
      <c r="E3966" s="7">
        <f t="shared" si="1"/>
        <v>0.04417207518</v>
      </c>
      <c r="F3966" s="7"/>
    </row>
    <row r="3967">
      <c r="A3967" s="9">
        <v>44785.208333333336</v>
      </c>
      <c r="B3967" s="10">
        <v>259.42</v>
      </c>
      <c r="C3967" s="10">
        <v>238.5612</v>
      </c>
      <c r="D3967" s="10">
        <v>0.0874358445547725</v>
      </c>
      <c r="E3967" s="7">
        <f t="shared" si="1"/>
        <v>0.04734499765</v>
      </c>
      <c r="F3967" s="7"/>
    </row>
    <row r="3968">
      <c r="A3968" s="9">
        <v>44785.25</v>
      </c>
      <c r="B3968" s="10">
        <v>252.92</v>
      </c>
      <c r="C3968" s="10">
        <v>238.23428</v>
      </c>
      <c r="D3968" s="10">
        <v>0.0616440253686412</v>
      </c>
      <c r="E3968" s="7">
        <f t="shared" si="1"/>
        <v>0.04878023953</v>
      </c>
      <c r="F3968" s="7"/>
    </row>
    <row r="3969">
      <c r="A3969" s="9">
        <v>44785.291666666664</v>
      </c>
      <c r="B3969" s="10">
        <v>246.97</v>
      </c>
      <c r="C3969" s="10">
        <v>239.76094</v>
      </c>
      <c r="D3969" s="10">
        <v>0.0300676999347766</v>
      </c>
      <c r="E3969" s="7">
        <f t="shared" si="1"/>
        <v>0.04882158895</v>
      </c>
      <c r="F3969" s="7"/>
    </row>
    <row r="3970">
      <c r="A3970" s="9">
        <v>44785.333333333336</v>
      </c>
      <c r="B3970" s="10">
        <v>243.73</v>
      </c>
      <c r="C3970" s="10">
        <v>242.81518</v>
      </c>
      <c r="D3970" s="10">
        <v>0.00376755687185616</v>
      </c>
      <c r="E3970" s="7">
        <f t="shared" si="1"/>
        <v>0.04766157623</v>
      </c>
      <c r="F3970" s="7"/>
    </row>
    <row r="3971">
      <c r="A3971" s="9">
        <v>44785.375</v>
      </c>
      <c r="B3971" s="10">
        <v>242.24</v>
      </c>
      <c r="C3971" s="10">
        <v>247.21677</v>
      </c>
      <c r="D3971" s="10">
        <v>0.0201311990282859</v>
      </c>
      <c r="E3971" s="7">
        <f t="shared" si="1"/>
        <v>0.04698785885</v>
      </c>
      <c r="F3971" s="7"/>
    </row>
    <row r="3972">
      <c r="A3972" s="9">
        <v>44785.416666666664</v>
      </c>
      <c r="B3972" s="10">
        <v>245.02</v>
      </c>
      <c r="C3972" s="10">
        <v>252.16182</v>
      </c>
      <c r="D3972" s="10">
        <v>0.0283223685488944</v>
      </c>
      <c r="E3972" s="7">
        <f t="shared" si="1"/>
        <v>0.04614887926</v>
      </c>
      <c r="F3972" s="7"/>
    </row>
    <row r="3973">
      <c r="A3973" s="9">
        <v>44785.458333333336</v>
      </c>
      <c r="B3973" s="10">
        <v>247.8</v>
      </c>
      <c r="C3973" s="10">
        <v>257.62556</v>
      </c>
      <c r="D3973" s="10">
        <v>0.0381389175825566</v>
      </c>
      <c r="E3973" s="7">
        <f t="shared" si="1"/>
        <v>0.04560299391</v>
      </c>
      <c r="F3973" s="7"/>
    </row>
    <row r="3974">
      <c r="A3974" s="9">
        <v>44785.5</v>
      </c>
      <c r="B3974" s="10">
        <v>250.57</v>
      </c>
      <c r="C3974" s="10">
        <v>260.85331</v>
      </c>
      <c r="D3974" s="10">
        <v>0.0394218114387738</v>
      </c>
      <c r="E3974" s="7">
        <f t="shared" si="1"/>
        <v>0.04500317405</v>
      </c>
      <c r="F3974" s="7"/>
    </row>
    <row r="3975">
      <c r="A3975" s="9">
        <v>44785.541666666664</v>
      </c>
      <c r="B3975" s="10">
        <v>247.97</v>
      </c>
      <c r="C3975" s="10">
        <v>263.16029</v>
      </c>
      <c r="D3975" s="10">
        <v>0.0577225766091076</v>
      </c>
      <c r="E3975" s="7">
        <f t="shared" si="1"/>
        <v>0.04589040663</v>
      </c>
      <c r="F3975" s="7"/>
    </row>
    <row r="3976">
      <c r="A3976" s="9">
        <v>44785.583333333336</v>
      </c>
      <c r="B3976" s="10">
        <v>246.37</v>
      </c>
      <c r="C3976" s="10">
        <v>264.52146</v>
      </c>
      <c r="D3976" s="10">
        <v>0.0686199902268798</v>
      </c>
      <c r="E3976" s="7">
        <f t="shared" si="1"/>
        <v>0.04772188123</v>
      </c>
      <c r="F3976" s="7"/>
    </row>
    <row r="3977">
      <c r="A3977" s="9">
        <v>44785.625</v>
      </c>
      <c r="B3977" s="10">
        <v>244.82</v>
      </c>
      <c r="C3977" s="10">
        <v>264.19508</v>
      </c>
      <c r="D3977" s="10">
        <v>0.0733362634913565</v>
      </c>
      <c r="E3977" s="7">
        <f t="shared" si="1"/>
        <v>0.05024588999</v>
      </c>
      <c r="F3977" s="7"/>
    </row>
    <row r="3978">
      <c r="A3978" s="9">
        <v>44785.666666666664</v>
      </c>
      <c r="B3978" s="10">
        <v>246.12</v>
      </c>
      <c r="C3978" s="10">
        <v>262.37826</v>
      </c>
      <c r="D3978" s="10">
        <v>0.0619649661523024</v>
      </c>
      <c r="E3978" s="7">
        <f t="shared" si="1"/>
        <v>0.05247541265</v>
      </c>
      <c r="F3978" s="7"/>
    </row>
    <row r="3979">
      <c r="A3979" s="9">
        <v>44785.708333333336</v>
      </c>
      <c r="B3979" s="10">
        <v>250.56</v>
      </c>
      <c r="C3979" s="10">
        <v>260.64548</v>
      </c>
      <c r="D3979" s="10">
        <v>0.0386942447649582</v>
      </c>
      <c r="E3979" s="7">
        <f t="shared" si="1"/>
        <v>0.05312281796</v>
      </c>
      <c r="F3979" s="7"/>
    </row>
    <row r="3980">
      <c r="A3980" s="9">
        <v>44785.75</v>
      </c>
      <c r="B3980" s="10">
        <v>256.22</v>
      </c>
      <c r="C3980" s="10">
        <v>259.39483</v>
      </c>
      <c r="D3980" s="10">
        <v>0.0122393726968266</v>
      </c>
      <c r="E3980" s="7">
        <f t="shared" si="1"/>
        <v>0.0524351065</v>
      </c>
      <c r="F3980" s="7"/>
    </row>
    <row r="3981">
      <c r="A3981" s="9">
        <v>44785.791666666664</v>
      </c>
      <c r="B3981" s="10">
        <v>260.12</v>
      </c>
      <c r="C3981" s="10">
        <v>259.87512</v>
      </c>
      <c r="D3981" s="10">
        <v>9.42298747182967E-4</v>
      </c>
      <c r="E3981" s="7">
        <f t="shared" si="1"/>
        <v>0.05085924839</v>
      </c>
      <c r="F3981" s="7"/>
    </row>
    <row r="3982">
      <c r="A3982" s="9">
        <v>44785.833333333336</v>
      </c>
      <c r="B3982" s="10">
        <v>265.02</v>
      </c>
      <c r="C3982" s="10">
        <v>260.32419</v>
      </c>
      <c r="D3982" s="10">
        <v>0.0180383159936077</v>
      </c>
      <c r="E3982" s="7">
        <f t="shared" si="1"/>
        <v>0.05054706931</v>
      </c>
      <c r="F3982" s="7"/>
    </row>
    <row r="3983">
      <c r="A3983" s="9">
        <v>44785.875</v>
      </c>
      <c r="B3983" s="10">
        <v>260.42</v>
      </c>
      <c r="C3983" s="10">
        <v>260.62679</v>
      </c>
      <c r="D3983" s="10">
        <v>7.93433399536602E-4</v>
      </c>
      <c r="E3983" s="7">
        <f t="shared" si="1"/>
        <v>0.05005785762</v>
      </c>
      <c r="F3983" s="7"/>
    </row>
    <row r="3984">
      <c r="A3984" s="9">
        <v>44785.916666666664</v>
      </c>
      <c r="B3984" s="10">
        <v>266.27</v>
      </c>
      <c r="C3984" s="10">
        <v>260.91148</v>
      </c>
      <c r="D3984" s="10">
        <v>0.0205376934736639</v>
      </c>
      <c r="E3984" s="7">
        <f t="shared" si="1"/>
        <v>0.05028440244</v>
      </c>
      <c r="F3984" s="7"/>
    </row>
    <row r="3985">
      <c r="A3985" s="9">
        <v>44785.958333333336</v>
      </c>
      <c r="B3985" s="10">
        <v>270.92</v>
      </c>
      <c r="C3985" s="10">
        <v>260.55141</v>
      </c>
      <c r="D3985" s="10">
        <v>0.0397947951999186</v>
      </c>
      <c r="E3985" s="7">
        <f t="shared" si="1"/>
        <v>0.0516329881</v>
      </c>
      <c r="F3985" s="7"/>
    </row>
    <row r="3986">
      <c r="A3986" s="9">
        <v>44786.0</v>
      </c>
      <c r="B3986" s="10">
        <v>270.41</v>
      </c>
      <c r="C3986" s="10">
        <v>256.54506</v>
      </c>
      <c r="D3986" s="10">
        <v>0.0540448527833669</v>
      </c>
      <c r="E3986" s="7">
        <f t="shared" si="1"/>
        <v>0.05124186964</v>
      </c>
      <c r="F3986" s="7"/>
    </row>
    <row r="3987">
      <c r="A3987" s="9">
        <v>44786.041666666664</v>
      </c>
      <c r="B3987" s="10">
        <v>270.74</v>
      </c>
      <c r="C3987" s="10">
        <v>251.07065</v>
      </c>
      <c r="D3987" s="10">
        <v>0.0783418930089996</v>
      </c>
      <c r="E3987" s="7">
        <f t="shared" si="1"/>
        <v>0.05020512272</v>
      </c>
      <c r="F3987" s="7"/>
    </row>
    <row r="3988">
      <c r="A3988" s="9">
        <v>44786.083333333336</v>
      </c>
      <c r="B3988" s="10">
        <v>267.56</v>
      </c>
      <c r="C3988" s="10">
        <v>244.46724</v>
      </c>
      <c r="D3988" s="10">
        <v>0.094461572847143</v>
      </c>
      <c r="E3988" s="7">
        <f t="shared" si="1"/>
        <v>0.04873298179</v>
      </c>
      <c r="F3988" s="7"/>
    </row>
    <row r="3989">
      <c r="A3989" s="9">
        <v>44786.125</v>
      </c>
      <c r="B3989" s="10">
        <v>255.99</v>
      </c>
      <c r="C3989" s="10">
        <v>236.25591</v>
      </c>
      <c r="D3989" s="10">
        <v>0.0835284501454376</v>
      </c>
      <c r="E3989" s="7">
        <f t="shared" si="1"/>
        <v>0.04671258534</v>
      </c>
      <c r="F3989" s="7"/>
    </row>
    <row r="3990">
      <c r="A3990" s="9">
        <v>44786.166666666664</v>
      </c>
      <c r="B3990" s="10">
        <v>241.68</v>
      </c>
      <c r="C3990" s="10">
        <v>230.21041</v>
      </c>
      <c r="D3990" s="10">
        <v>0.0498222039568063</v>
      </c>
      <c r="E3990" s="7">
        <f t="shared" si="1"/>
        <v>0.04424218112</v>
      </c>
      <c r="F3990" s="7"/>
    </row>
    <row r="3991">
      <c r="A3991" s="9">
        <v>44786.208333333336</v>
      </c>
      <c r="B3991" s="10">
        <v>229.39</v>
      </c>
      <c r="C3991" s="10">
        <v>228.22069</v>
      </c>
      <c r="D3991" s="10">
        <v>0.00512359330786352</v>
      </c>
      <c r="E3991" s="7">
        <f t="shared" si="1"/>
        <v>0.04081250398</v>
      </c>
      <c r="F3991" s="7"/>
    </row>
    <row r="3992">
      <c r="A3992" s="9">
        <v>44786.25</v>
      </c>
      <c r="B3992" s="10">
        <v>226.54</v>
      </c>
      <c r="C3992" s="10">
        <v>227.9216</v>
      </c>
      <c r="D3992" s="10">
        <v>0.00606173350836436</v>
      </c>
      <c r="E3992" s="7">
        <f t="shared" si="1"/>
        <v>0.03849657515</v>
      </c>
      <c r="F3992" s="7"/>
    </row>
    <row r="3993">
      <c r="A3993" s="9">
        <v>44786.291666666664</v>
      </c>
      <c r="B3993" s="10">
        <v>218.42</v>
      </c>
      <c r="C3993" s="10">
        <v>230.02553</v>
      </c>
      <c r="D3993" s="10">
        <v>0.0504532257788951</v>
      </c>
      <c r="E3993" s="7">
        <f t="shared" si="1"/>
        <v>0.03934597207</v>
      </c>
      <c r="F3993" s="7"/>
    </row>
    <row r="3994">
      <c r="A3994" s="9">
        <v>44786.333333333336</v>
      </c>
      <c r="B3994" s="10">
        <v>216.86</v>
      </c>
      <c r="C3994" s="10">
        <v>233.68405</v>
      </c>
      <c r="D3994" s="10">
        <v>0.0719948580144858</v>
      </c>
      <c r="E3994" s="7">
        <f t="shared" si="1"/>
        <v>0.04218877628</v>
      </c>
      <c r="F3994" s="7"/>
    </row>
    <row r="3995">
      <c r="A3995" s="9">
        <v>44786.375</v>
      </c>
      <c r="B3995" s="10">
        <v>217.86</v>
      </c>
      <c r="C3995" s="10">
        <v>238.68892</v>
      </c>
      <c r="D3995" s="10">
        <v>0.0872638746700097</v>
      </c>
      <c r="E3995" s="7">
        <f t="shared" si="1"/>
        <v>0.0449859711</v>
      </c>
      <c r="F3995" s="7"/>
    </row>
    <row r="3996">
      <c r="A3996" s="9">
        <v>44786.416666666664</v>
      </c>
      <c r="B3996" s="10">
        <v>220.05</v>
      </c>
      <c r="C3996" s="10">
        <v>243.97179</v>
      </c>
      <c r="D3996" s="10">
        <v>0.0980514591461577</v>
      </c>
      <c r="E3996" s="7">
        <f t="shared" si="1"/>
        <v>0.04789134987</v>
      </c>
      <c r="F3996" s="7"/>
    </row>
    <row r="3997">
      <c r="A3997" s="9">
        <v>44786.458333333336</v>
      </c>
      <c r="B3997" s="10">
        <v>222.53</v>
      </c>
      <c r="C3997" s="10">
        <v>249.56802</v>
      </c>
      <c r="D3997" s="10">
        <v>0.108339281611482</v>
      </c>
      <c r="E3997" s="7">
        <f t="shared" si="1"/>
        <v>0.05081636504</v>
      </c>
      <c r="F3997" s="7"/>
    </row>
    <row r="3998">
      <c r="A3998" s="9">
        <v>44786.5</v>
      </c>
      <c r="B3998" s="10">
        <v>223.88</v>
      </c>
      <c r="C3998" s="10">
        <v>252.85736</v>
      </c>
      <c r="D3998" s="10">
        <v>0.114599630400317</v>
      </c>
      <c r="E3998" s="7">
        <f t="shared" si="1"/>
        <v>0.05394877416</v>
      </c>
      <c r="F3998" s="7"/>
    </row>
    <row r="3999">
      <c r="A3999" s="9">
        <v>44786.541666666664</v>
      </c>
      <c r="B3999" s="10">
        <v>223.56</v>
      </c>
      <c r="C3999" s="10">
        <v>255.27154</v>
      </c>
      <c r="D3999" s="10">
        <v>0.124226696011627</v>
      </c>
      <c r="E3999" s="7">
        <f t="shared" si="1"/>
        <v>0.05671977914</v>
      </c>
      <c r="F3999" s="7"/>
    </row>
    <row r="4000">
      <c r="A4000" s="9">
        <v>44786.583333333336</v>
      </c>
      <c r="B4000" s="10">
        <v>220.78</v>
      </c>
      <c r="C4000" s="10">
        <v>256.82035</v>
      </c>
      <c r="D4000" s="10">
        <v>0.140332921437105</v>
      </c>
      <c r="E4000" s="7">
        <f t="shared" si="1"/>
        <v>0.05970781794</v>
      </c>
      <c r="F4000" s="7"/>
    </row>
    <row r="4001">
      <c r="A4001" s="9">
        <v>44786.625</v>
      </c>
      <c r="B4001" s="10">
        <v>221.64</v>
      </c>
      <c r="C4001" s="10">
        <v>257.04504</v>
      </c>
      <c r="D4001" s="10">
        <v>0.137738662453864</v>
      </c>
      <c r="E4001" s="7">
        <f t="shared" si="1"/>
        <v>0.06239125123</v>
      </c>
      <c r="F4001" s="7"/>
    </row>
    <row r="4002">
      <c r="A4002" s="9">
        <v>44786.666666666664</v>
      </c>
      <c r="B4002" s="10">
        <v>233.95</v>
      </c>
      <c r="C4002" s="10">
        <v>256.07998</v>
      </c>
      <c r="D4002" s="10">
        <v>0.0864182354278534</v>
      </c>
      <c r="E4002" s="7">
        <f t="shared" si="1"/>
        <v>0.06341013745</v>
      </c>
      <c r="F4002" s="7"/>
    </row>
    <row r="4003">
      <c r="A4003" s="9">
        <v>44786.708333333336</v>
      </c>
      <c r="B4003" s="10">
        <v>240.34</v>
      </c>
      <c r="C4003" s="10">
        <v>255.26756</v>
      </c>
      <c r="D4003" s="10">
        <v>0.0584780925551213</v>
      </c>
      <c r="E4003" s="7">
        <f t="shared" si="1"/>
        <v>0.06423446444</v>
      </c>
      <c r="F4003" s="7"/>
    </row>
    <row r="4004">
      <c r="A4004" s="9">
        <v>44786.75</v>
      </c>
      <c r="B4004" s="10">
        <v>244.27</v>
      </c>
      <c r="C4004" s="10">
        <v>254.80571</v>
      </c>
      <c r="D4004" s="10">
        <v>0.0413480137474156</v>
      </c>
      <c r="E4004" s="7">
        <f t="shared" si="1"/>
        <v>0.06544732448</v>
      </c>
      <c r="F4004" s="7"/>
    </row>
    <row r="4005">
      <c r="A4005" s="9">
        <v>44786.791666666664</v>
      </c>
      <c r="B4005" s="10">
        <v>249.02</v>
      </c>
      <c r="C4005" s="10">
        <v>255.60259</v>
      </c>
      <c r="D4005" s="10">
        <v>0.025753221045217</v>
      </c>
      <c r="E4005" s="7">
        <f t="shared" si="1"/>
        <v>0.06648111291</v>
      </c>
      <c r="F4005" s="7"/>
    </row>
    <row r="4006">
      <c r="A4006" s="9">
        <v>44786.833333333336</v>
      </c>
      <c r="B4006" s="10">
        <v>252.81</v>
      </c>
      <c r="C4006" s="10">
        <v>256.38941</v>
      </c>
      <c r="D4006" s="10">
        <v>0.0139608340297674</v>
      </c>
      <c r="E4006" s="7">
        <f t="shared" si="1"/>
        <v>0.06631121783</v>
      </c>
      <c r="F4006" s="7"/>
    </row>
    <row r="4007">
      <c r="A4007" s="9">
        <v>44786.875</v>
      </c>
      <c r="B4007" s="10">
        <v>254.2</v>
      </c>
      <c r="C4007" s="10">
        <v>257.06077</v>
      </c>
      <c r="D4007" s="10">
        <v>0.0111287692789529</v>
      </c>
      <c r="E4007" s="7">
        <f t="shared" si="1"/>
        <v>0.06674185683</v>
      </c>
      <c r="F4007" s="7"/>
    </row>
    <row r="4008">
      <c r="A4008" s="9">
        <v>44786.916666666664</v>
      </c>
      <c r="B4008" s="10">
        <v>248.43</v>
      </c>
      <c r="C4008" s="10">
        <v>257.46107</v>
      </c>
      <c r="D4008" s="10">
        <v>0.0350774196658158</v>
      </c>
      <c r="E4008" s="7">
        <f t="shared" si="1"/>
        <v>0.06734767875</v>
      </c>
      <c r="F4008" s="7"/>
    </row>
    <row r="4009">
      <c r="A4009" s="9">
        <v>44786.958333333336</v>
      </c>
      <c r="B4009" s="10">
        <v>248.16</v>
      </c>
      <c r="C4009" s="10">
        <v>256.65768</v>
      </c>
      <c r="D4009" s="10">
        <v>0.0331090034009503</v>
      </c>
      <c r="E4009" s="7">
        <f t="shared" si="1"/>
        <v>0.06706910409</v>
      </c>
      <c r="F4009" s="7"/>
    </row>
    <row r="4010">
      <c r="A4010" s="9">
        <v>44787.0</v>
      </c>
      <c r="B4010" s="10">
        <v>257.82</v>
      </c>
      <c r="C4010" s="10">
        <v>246.1409</v>
      </c>
      <c r="D4010" s="10">
        <v>0.0474488392623899</v>
      </c>
      <c r="E4010" s="7">
        <f t="shared" si="1"/>
        <v>0.0667942702</v>
      </c>
      <c r="F4010" s="7"/>
    </row>
    <row r="4011">
      <c r="A4011" s="9">
        <v>44787.041666666664</v>
      </c>
      <c r="B4011" s="10">
        <v>270.35</v>
      </c>
      <c r="C4011" s="10">
        <v>242.97648</v>
      </c>
      <c r="D4011" s="10">
        <v>0.112659134744235</v>
      </c>
      <c r="E4011" s="7">
        <f t="shared" si="1"/>
        <v>0.06822415527</v>
      </c>
      <c r="F4011" s="7"/>
    </row>
    <row r="4012">
      <c r="A4012" s="9">
        <v>44787.083333333336</v>
      </c>
      <c r="B4012" s="10">
        <v>266.4</v>
      </c>
      <c r="C4012" s="10">
        <v>239.42531</v>
      </c>
      <c r="D4012" s="10">
        <v>0.112664321077834</v>
      </c>
      <c r="E4012" s="7">
        <f t="shared" si="1"/>
        <v>0.06898260311</v>
      </c>
      <c r="F4012" s="7"/>
    </row>
    <row r="4013">
      <c r="A4013" s="9">
        <v>44787.125</v>
      </c>
      <c r="B4013" s="10">
        <v>256.36</v>
      </c>
      <c r="C4013" s="10">
        <v>234.59823</v>
      </c>
      <c r="D4013" s="10">
        <v>0.0927618678111936</v>
      </c>
      <c r="E4013" s="7">
        <f t="shared" si="1"/>
        <v>0.06936732885</v>
      </c>
      <c r="F4013" s="7"/>
    </row>
    <row r="4014">
      <c r="A4014" s="9">
        <v>44787.166666666664</v>
      </c>
      <c r="B4014" s="10">
        <v>244.84</v>
      </c>
      <c r="C4014" s="10">
        <v>231.47802</v>
      </c>
      <c r="D4014" s="10">
        <v>0.0577246167908297</v>
      </c>
      <c r="E4014" s="7">
        <f t="shared" si="1"/>
        <v>0.06969659605</v>
      </c>
      <c r="F4014" s="7"/>
    </row>
    <row r="4015">
      <c r="A4015" s="9">
        <v>44787.208333333336</v>
      </c>
      <c r="B4015" s="10">
        <v>229.4</v>
      </c>
      <c r="C4015" s="10">
        <v>231.75009</v>
      </c>
      <c r="D4015" s="10">
        <v>0.0101406217361123</v>
      </c>
      <c r="E4015" s="7">
        <f t="shared" si="1"/>
        <v>0.0699056389</v>
      </c>
      <c r="F4015" s="7"/>
    </row>
    <row r="4016">
      <c r="A4016" s="9">
        <v>44787.25</v>
      </c>
      <c r="B4016" s="10">
        <v>212.96</v>
      </c>
      <c r="C4016" s="10">
        <v>233.10117</v>
      </c>
      <c r="D4016" s="10">
        <v>0.0864052720112901</v>
      </c>
      <c r="E4016" s="7">
        <f t="shared" si="1"/>
        <v>0.07325328634</v>
      </c>
      <c r="F4016" s="7"/>
    </row>
    <row r="4017">
      <c r="A4017" s="9">
        <v>44787.291666666664</v>
      </c>
      <c r="B4017" s="10">
        <v>207.67</v>
      </c>
      <c r="C4017" s="10">
        <v>235.68244</v>
      </c>
      <c r="D4017" s="10">
        <v>0.118856712447478</v>
      </c>
      <c r="E4017" s="7">
        <f t="shared" si="1"/>
        <v>0.07610343162</v>
      </c>
      <c r="F4017" s="7"/>
    </row>
    <row r="4018">
      <c r="A4018" s="9">
        <v>44787.333333333336</v>
      </c>
      <c r="B4018" s="10">
        <v>202.81</v>
      </c>
      <c r="C4018" s="10">
        <v>238.7812</v>
      </c>
      <c r="D4018" s="10">
        <v>0.150645025655286</v>
      </c>
      <c r="E4018" s="7">
        <f t="shared" si="1"/>
        <v>0.07938052193</v>
      </c>
      <c r="F4018" s="7"/>
    </row>
    <row r="4019">
      <c r="A4019" s="9">
        <v>44787.375</v>
      </c>
      <c r="B4019" s="10">
        <v>199.79</v>
      </c>
      <c r="C4019" s="10">
        <v>242.36411</v>
      </c>
      <c r="D4019" s="10">
        <v>0.175661775994803</v>
      </c>
      <c r="E4019" s="7">
        <f t="shared" si="1"/>
        <v>0.08306376782</v>
      </c>
      <c r="F4019" s="7"/>
    </row>
    <row r="4020">
      <c r="A4020" s="9">
        <v>44787.416666666664</v>
      </c>
      <c r="B4020" s="10">
        <v>197.99</v>
      </c>
      <c r="C4020" s="10">
        <v>245.56696</v>
      </c>
      <c r="D4020" s="10">
        <v>0.19374332768545</v>
      </c>
      <c r="E4020" s="7">
        <f t="shared" si="1"/>
        <v>0.08705092901</v>
      </c>
      <c r="F4020" s="7"/>
    </row>
    <row r="4021">
      <c r="A4021" s="9">
        <v>44787.458333333336</v>
      </c>
      <c r="B4021" s="10">
        <v>199.06</v>
      </c>
      <c r="C4021" s="10">
        <v>248.90487</v>
      </c>
      <c r="D4021" s="10">
        <v>0.200256708516791</v>
      </c>
      <c r="E4021" s="7">
        <f t="shared" si="1"/>
        <v>0.0908808218</v>
      </c>
      <c r="F4021" s="7"/>
    </row>
    <row r="4022">
      <c r="A4022" s="9">
        <v>44787.5</v>
      </c>
      <c r="B4022" s="10">
        <v>199.98</v>
      </c>
      <c r="C4022" s="10">
        <v>250.60976</v>
      </c>
      <c r="D4022" s="10">
        <v>0.20202628979813</v>
      </c>
      <c r="E4022" s="7">
        <f t="shared" si="1"/>
        <v>0.09452359927</v>
      </c>
      <c r="F4022" s="7"/>
    </row>
    <row r="4023">
      <c r="A4023" s="9">
        <v>44787.541666666664</v>
      </c>
      <c r="B4023" s="10">
        <v>200.63</v>
      </c>
      <c r="C4023" s="10">
        <v>252.0869</v>
      </c>
      <c r="D4023" s="10">
        <v>0.204123657357839</v>
      </c>
      <c r="E4023" s="7">
        <f t="shared" si="1"/>
        <v>0.09785263933</v>
      </c>
      <c r="F4023" s="7"/>
    </row>
    <row r="4024">
      <c r="A4024" s="9">
        <v>44787.583333333336</v>
      </c>
      <c r="B4024" s="10">
        <v>207.06</v>
      </c>
      <c r="C4024" s="10">
        <v>252.81928</v>
      </c>
      <c r="D4024" s="10">
        <v>0.180996006317239</v>
      </c>
      <c r="E4024" s="7">
        <f t="shared" si="1"/>
        <v>0.09954693453</v>
      </c>
      <c r="F4024" s="7"/>
    </row>
    <row r="4025">
      <c r="A4025" s="9">
        <v>44787.625</v>
      </c>
      <c r="B4025" s="10">
        <v>212.35</v>
      </c>
      <c r="C4025" s="10">
        <v>252.46706</v>
      </c>
      <c r="D4025" s="10">
        <v>0.158900174937673</v>
      </c>
      <c r="E4025" s="7">
        <f t="shared" si="1"/>
        <v>0.1004286642</v>
      </c>
      <c r="F4025" s="7"/>
    </row>
    <row r="4026">
      <c r="A4026" s="9">
        <v>44787.666666666664</v>
      </c>
      <c r="B4026" s="10">
        <v>219.46</v>
      </c>
      <c r="C4026" s="10">
        <v>251.36874</v>
      </c>
      <c r="D4026" s="10">
        <v>0.126939968748699</v>
      </c>
      <c r="E4026" s="7">
        <f t="shared" si="1"/>
        <v>0.1021170698</v>
      </c>
      <c r="F4026" s="7"/>
    </row>
    <row r="4027">
      <c r="A4027" s="9">
        <v>44787.708333333336</v>
      </c>
      <c r="B4027" s="10">
        <v>230.09</v>
      </c>
      <c r="C4027" s="10">
        <v>250.29665</v>
      </c>
      <c r="D4027" s="10">
        <v>0.0807308048269922</v>
      </c>
      <c r="E4027" s="7">
        <f t="shared" si="1"/>
        <v>0.1030442661</v>
      </c>
      <c r="F4027" s="7"/>
    </row>
    <row r="4028">
      <c r="A4028" s="9">
        <v>44787.75</v>
      </c>
      <c r="B4028" s="10">
        <v>234.51</v>
      </c>
      <c r="C4028" s="10">
        <v>249.41002</v>
      </c>
      <c r="D4028" s="10">
        <v>0.0597410641320666</v>
      </c>
      <c r="E4028" s="7">
        <f t="shared" si="1"/>
        <v>0.1038106432</v>
      </c>
      <c r="F4028" s="7"/>
    </row>
    <row r="4029">
      <c r="A4029" s="9">
        <v>44787.791666666664</v>
      </c>
      <c r="B4029" s="10">
        <v>244.4</v>
      </c>
      <c r="C4029" s="10">
        <v>249.84376</v>
      </c>
      <c r="D4029" s="10">
        <v>0.0217886570391031</v>
      </c>
      <c r="E4029" s="7">
        <f t="shared" si="1"/>
        <v>0.1036454531</v>
      </c>
      <c r="F4029" s="7"/>
    </row>
    <row r="4030">
      <c r="A4030" s="9">
        <v>44787.833333333336</v>
      </c>
      <c r="B4030" s="10">
        <v>249.9</v>
      </c>
      <c r="C4030" s="10">
        <v>250.15533</v>
      </c>
      <c r="D4030" s="10">
        <v>0.00102068582748161</v>
      </c>
      <c r="E4030" s="7">
        <f t="shared" si="1"/>
        <v>0.1031062802</v>
      </c>
      <c r="F4030" s="7"/>
    </row>
    <row r="4031">
      <c r="A4031" s="9">
        <v>44787.875</v>
      </c>
      <c r="B4031" s="10">
        <v>248.83</v>
      </c>
      <c r="C4031" s="10">
        <v>250.03067</v>
      </c>
      <c r="D4031" s="10">
        <v>0.0048020908794908</v>
      </c>
      <c r="E4031" s="7">
        <f t="shared" si="1"/>
        <v>0.1028426686</v>
      </c>
      <c r="F4031" s="7"/>
    </row>
    <row r="4032">
      <c r="A4032" s="9">
        <v>44787.916666666664</v>
      </c>
      <c r="B4032" s="10">
        <v>248.29</v>
      </c>
      <c r="C4032" s="10">
        <v>249.32822</v>
      </c>
      <c r="D4032" s="10">
        <v>0.00416406935404261</v>
      </c>
      <c r="E4032" s="7">
        <f t="shared" si="1"/>
        <v>0.1015546123</v>
      </c>
      <c r="F4032" s="7"/>
    </row>
    <row r="4033">
      <c r="A4033" s="9">
        <v>44787.958333333336</v>
      </c>
      <c r="B4033" s="10">
        <v>249.9</v>
      </c>
      <c r="C4033" s="10">
        <v>248.43252</v>
      </c>
      <c r="D4033" s="10">
        <v>0.00590695614245669</v>
      </c>
      <c r="E4033" s="7">
        <f t="shared" si="1"/>
        <v>0.1004211937</v>
      </c>
      <c r="F4033" s="7"/>
    </row>
    <row r="4034">
      <c r="A4034" s="9">
        <v>44785.0</v>
      </c>
      <c r="B4034" s="10">
        <v>276.88</v>
      </c>
      <c r="C4034" s="10">
        <v>264.27889</v>
      </c>
      <c r="D4034" s="10">
        <v>0.047681106879176</v>
      </c>
      <c r="E4034" s="7">
        <f t="shared" si="1"/>
        <v>0.1004308715</v>
      </c>
      <c r="F4034" s="7"/>
    </row>
    <row r="4035">
      <c r="A4035" s="9">
        <v>44785.041666666664</v>
      </c>
      <c r="B4035" s="10">
        <v>282.77</v>
      </c>
      <c r="C4035" s="10">
        <v>260.67665</v>
      </c>
      <c r="D4035" s="10">
        <v>0.084753851179229</v>
      </c>
      <c r="E4035" s="7">
        <f t="shared" si="1"/>
        <v>0.09926815138</v>
      </c>
      <c r="F4035" s="7"/>
    </row>
    <row r="4036">
      <c r="A4036" s="9">
        <v>44785.083333333336</v>
      </c>
      <c r="B4036" s="10">
        <v>284.24</v>
      </c>
      <c r="C4036" s="10">
        <v>255.97987</v>
      </c>
      <c r="D4036" s="10">
        <v>0.110399813860363</v>
      </c>
      <c r="E4036" s="7">
        <f t="shared" si="1"/>
        <v>0.09917379691</v>
      </c>
      <c r="F4036" s="7"/>
    </row>
    <row r="4037">
      <c r="A4037" s="9">
        <v>44785.125</v>
      </c>
      <c r="B4037" s="10">
        <v>277.15</v>
      </c>
      <c r="C4037" s="10">
        <v>248.92677</v>
      </c>
      <c r="D4037" s="10">
        <v>0.113379649766073</v>
      </c>
      <c r="E4037" s="7">
        <f t="shared" si="1"/>
        <v>0.1000328712</v>
      </c>
      <c r="F4037" s="7"/>
    </row>
    <row r="4038">
      <c r="A4038" s="9">
        <v>44785.166666666664</v>
      </c>
      <c r="B4038" s="10">
        <v>266.12</v>
      </c>
      <c r="C4038" s="10">
        <v>243.36728</v>
      </c>
      <c r="D4038" s="10">
        <v>0.0934912860923621</v>
      </c>
      <c r="E4038" s="7">
        <f t="shared" si="1"/>
        <v>0.101523149</v>
      </c>
      <c r="F4038" s="7"/>
    </row>
    <row r="4039">
      <c r="A4039" s="9">
        <v>44785.208333333336</v>
      </c>
      <c r="B4039" s="10">
        <v>259.42</v>
      </c>
      <c r="C4039" s="10">
        <v>240.83092</v>
      </c>
      <c r="D4039" s="10">
        <v>0.077187264824633</v>
      </c>
      <c r="E4039" s="7">
        <f t="shared" si="1"/>
        <v>0.1043167592</v>
      </c>
      <c r="F4039" s="7"/>
    </row>
    <row r="4040">
      <c r="A4040" s="9">
        <v>44785.25</v>
      </c>
      <c r="B4040" s="10">
        <v>252.92</v>
      </c>
      <c r="C4040" s="10">
        <v>239.07622</v>
      </c>
      <c r="D4040" s="10">
        <v>0.0579052989879126</v>
      </c>
      <c r="E4040" s="7">
        <f t="shared" si="1"/>
        <v>0.1031292603</v>
      </c>
      <c r="F4040" s="7"/>
    </row>
    <row r="4041">
      <c r="A4041" s="9">
        <v>44785.291666666664</v>
      </c>
      <c r="B4041" s="10">
        <v>246.97</v>
      </c>
      <c r="C4041" s="10">
        <v>239.10767</v>
      </c>
      <c r="D4041" s="10">
        <v>0.0328819648487226</v>
      </c>
      <c r="E4041" s="7">
        <f t="shared" si="1"/>
        <v>0.09954697915</v>
      </c>
      <c r="F4041" s="7"/>
    </row>
    <row r="4042">
      <c r="A4042" s="9">
        <v>44785.333333333336</v>
      </c>
      <c r="B4042" s="10">
        <v>243.73</v>
      </c>
      <c r="C4042" s="10">
        <v>241.00074</v>
      </c>
      <c r="D4042" s="10">
        <v>0.0113246955175323</v>
      </c>
      <c r="E4042" s="7">
        <f t="shared" si="1"/>
        <v>0.0937419654</v>
      </c>
      <c r="F4042" s="7"/>
    </row>
    <row r="4043">
      <c r="A4043" s="9">
        <v>44785.375</v>
      </c>
      <c r="B4043" s="10">
        <v>242.24</v>
      </c>
      <c r="C4043" s="10">
        <v>244.78751</v>
      </c>
      <c r="D4043" s="10">
        <v>0.0104070260774333</v>
      </c>
      <c r="E4043" s="7">
        <f t="shared" si="1"/>
        <v>0.08685635082</v>
      </c>
      <c r="F4043" s="7"/>
    </row>
    <row r="4044">
      <c r="A4044" s="9">
        <v>44785.416666666664</v>
      </c>
      <c r="B4044" s="10">
        <v>245.02</v>
      </c>
      <c r="C4044" s="10">
        <v>249.87345</v>
      </c>
      <c r="D4044" s="10">
        <v>0.0194236322426411</v>
      </c>
      <c r="E4044" s="7">
        <f t="shared" si="1"/>
        <v>0.07959303017</v>
      </c>
      <c r="F4044" s="7"/>
    </row>
    <row r="4045">
      <c r="A4045" s="9">
        <v>44785.458333333336</v>
      </c>
      <c r="B4045" s="10">
        <v>247.8</v>
      </c>
      <c r="C4045" s="10">
        <v>256.01375</v>
      </c>
      <c r="D4045" s="10">
        <v>0.0320832377167242</v>
      </c>
      <c r="E4045" s="7">
        <f t="shared" si="1"/>
        <v>0.07258580222</v>
      </c>
      <c r="F4045" s="7"/>
    </row>
    <row r="4046">
      <c r="A4046" s="9">
        <v>44785.5</v>
      </c>
      <c r="B4046" s="10">
        <v>250.57</v>
      </c>
      <c r="C4046" s="10">
        <v>260.13653</v>
      </c>
      <c r="D4046" s="10">
        <v>0.0367750350171888</v>
      </c>
      <c r="E4046" s="7">
        <f t="shared" si="1"/>
        <v>0.06570033327</v>
      </c>
      <c r="F4046" s="7"/>
    </row>
    <row r="4047">
      <c r="A4047" s="9">
        <v>44785.541666666664</v>
      </c>
      <c r="B4047" s="10">
        <v>247.97</v>
      </c>
      <c r="C4047" s="10">
        <v>263.21539</v>
      </c>
      <c r="D4047" s="10">
        <v>0.057919827560235</v>
      </c>
      <c r="E4047" s="7">
        <f t="shared" si="1"/>
        <v>0.05960850703</v>
      </c>
      <c r="F4047" s="7"/>
    </row>
    <row r="4048">
      <c r="A4048" s="9">
        <v>44785.583333333336</v>
      </c>
      <c r="B4048" s="10">
        <v>246.37</v>
      </c>
      <c r="C4048" s="10">
        <v>265.12568</v>
      </c>
      <c r="D4048" s="10">
        <v>0.0707426002641463</v>
      </c>
      <c r="E4048" s="7">
        <f t="shared" si="1"/>
        <v>0.05501461511</v>
      </c>
      <c r="F4048" s="7"/>
    </row>
    <row r="4049">
      <c r="A4049" s="9">
        <v>44785.625</v>
      </c>
      <c r="B4049" s="10">
        <v>244.82</v>
      </c>
      <c r="C4049" s="10">
        <v>265.17457</v>
      </c>
      <c r="D4049" s="10">
        <v>0.0767591326724882</v>
      </c>
      <c r="E4049" s="7">
        <f t="shared" si="1"/>
        <v>0.05159207169</v>
      </c>
      <c r="F4049" s="7"/>
    </row>
    <row r="4050">
      <c r="A4050" s="9">
        <v>44785.666666666664</v>
      </c>
      <c r="B4050" s="10">
        <v>246.12</v>
      </c>
      <c r="C4050" s="10">
        <v>263.54544</v>
      </c>
      <c r="D4050" s="10">
        <v>0.0661192999582917</v>
      </c>
      <c r="E4050" s="7">
        <f t="shared" si="1"/>
        <v>0.04905787715</v>
      </c>
      <c r="F4050" s="7"/>
    </row>
    <row r="4051">
      <c r="A4051" s="9">
        <v>44785.708333333336</v>
      </c>
      <c r="B4051" s="10">
        <v>250.56</v>
      </c>
      <c r="C4051" s="10">
        <v>261.98613</v>
      </c>
      <c r="D4051" s="10">
        <v>0.0436134920577665</v>
      </c>
      <c r="E4051" s="7">
        <f t="shared" si="1"/>
        <v>0.04751132245</v>
      </c>
      <c r="F4051" s="7"/>
    </row>
    <row r="4052">
      <c r="A4052" s="9">
        <v>44785.75</v>
      </c>
      <c r="B4052" s="10">
        <v>256.22</v>
      </c>
      <c r="C4052" s="10">
        <v>260.86248</v>
      </c>
      <c r="D4052" s="10">
        <v>0.0177966566905289</v>
      </c>
      <c r="E4052" s="7">
        <f t="shared" si="1"/>
        <v>0.04576363881</v>
      </c>
      <c r="F4052" s="7"/>
    </row>
    <row r="4053">
      <c r="A4053" s="9">
        <v>44785.791666666664</v>
      </c>
      <c r="B4053" s="10">
        <v>260.12</v>
      </c>
      <c r="C4053" s="10">
        <v>261.33835</v>
      </c>
      <c r="D4053" s="10">
        <v>0.00466196407836808</v>
      </c>
      <c r="E4053" s="7">
        <f t="shared" si="1"/>
        <v>0.0450500266</v>
      </c>
      <c r="F4053" s="7"/>
    </row>
    <row r="4054">
      <c r="A4054" s="9">
        <v>44785.833333333336</v>
      </c>
      <c r="B4054" s="10">
        <v>265.02</v>
      </c>
      <c r="C4054" s="10">
        <v>261.59121</v>
      </c>
      <c r="D4054" s="10">
        <v>0.0131074358347132</v>
      </c>
      <c r="E4054" s="7">
        <f t="shared" si="1"/>
        <v>0.04555364119</v>
      </c>
      <c r="F4054" s="7"/>
    </row>
    <row r="4055">
      <c r="A4055" s="9">
        <v>44785.875</v>
      </c>
      <c r="B4055" s="10">
        <v>260.42</v>
      </c>
      <c r="C4055" s="10">
        <v>261.70197</v>
      </c>
      <c r="D4055" s="10">
        <v>0.0048985875039458</v>
      </c>
      <c r="E4055" s="7">
        <f t="shared" si="1"/>
        <v>0.04555766188</v>
      </c>
      <c r="F4055" s="7"/>
    </row>
    <row r="4056">
      <c r="A4056" s="9">
        <v>44785.916666666664</v>
      </c>
      <c r="B4056" s="10">
        <v>266.27</v>
      </c>
      <c r="C4056" s="10">
        <v>262.12593</v>
      </c>
      <c r="D4056" s="10">
        <v>0.0158094622687652</v>
      </c>
      <c r="E4056" s="7">
        <f t="shared" si="1"/>
        <v>0.04604288659</v>
      </c>
      <c r="F4056" s="7"/>
    </row>
    <row r="4057">
      <c r="A4057" s="9">
        <v>44785.958333333336</v>
      </c>
      <c r="B4057" s="10">
        <v>270.92</v>
      </c>
      <c r="C4057" s="10">
        <v>262.13903</v>
      </c>
      <c r="D4057" s="10">
        <v>0.0334973773268331</v>
      </c>
      <c r="E4057" s="7">
        <f t="shared" si="1"/>
        <v>0.04719248747</v>
      </c>
      <c r="F4057" s="7"/>
    </row>
    <row r="4058">
      <c r="A4058" s="9">
        <v>44786.0</v>
      </c>
      <c r="B4058" s="10">
        <v>270.41</v>
      </c>
      <c r="C4058" s="10">
        <v>258.78109</v>
      </c>
      <c r="D4058" s="10">
        <v>0.0449372479264231</v>
      </c>
      <c r="E4058" s="7">
        <f t="shared" si="1"/>
        <v>0.04707816001</v>
      </c>
      <c r="F4058" s="7"/>
    </row>
    <row r="4059">
      <c r="A4059" s="9">
        <v>44786.041666666664</v>
      </c>
      <c r="B4059" s="10">
        <v>270.74</v>
      </c>
      <c r="C4059" s="10">
        <v>253.5722</v>
      </c>
      <c r="D4059" s="10">
        <v>0.0677037940278942</v>
      </c>
      <c r="E4059" s="7">
        <f t="shared" si="1"/>
        <v>0.04636774096</v>
      </c>
      <c r="F4059" s="7"/>
    </row>
    <row r="4060">
      <c r="A4060" s="9">
        <v>44786.083333333336</v>
      </c>
      <c r="B4060" s="10">
        <v>267.56</v>
      </c>
      <c r="C4060" s="10">
        <v>247.23352</v>
      </c>
      <c r="D4060" s="10">
        <v>0.0822157124972374</v>
      </c>
      <c r="E4060" s="7">
        <f t="shared" si="1"/>
        <v>0.04519340341</v>
      </c>
      <c r="F4060" s="7"/>
    </row>
    <row r="4061">
      <c r="A4061" s="9">
        <v>44786.125</v>
      </c>
      <c r="B4061" s="10">
        <v>255.99</v>
      </c>
      <c r="C4061" s="10">
        <v>239.09244</v>
      </c>
      <c r="D4061" s="10">
        <v>0.0706737527961988</v>
      </c>
      <c r="E4061" s="7">
        <f t="shared" si="1"/>
        <v>0.04341399103</v>
      </c>
      <c r="F4061" s="7"/>
    </row>
    <row r="4062">
      <c r="A4062" s="9">
        <v>44786.166666666664</v>
      </c>
      <c r="B4062" s="10">
        <v>241.68</v>
      </c>
      <c r="C4062" s="10">
        <v>232.95911</v>
      </c>
      <c r="D4062" s="10">
        <v>0.0374352820973603</v>
      </c>
      <c r="E4062" s="7">
        <f t="shared" si="1"/>
        <v>0.0410783242</v>
      </c>
      <c r="F4062" s="7"/>
    </row>
    <row r="4063">
      <c r="A4063" s="9">
        <v>44786.208333333336</v>
      </c>
      <c r="B4063" s="10">
        <v>229.39</v>
      </c>
      <c r="C4063" s="10">
        <v>230.64824</v>
      </c>
      <c r="D4063" s="10">
        <v>0.00545523347587651</v>
      </c>
      <c r="E4063" s="7">
        <f t="shared" si="1"/>
        <v>0.03808948956</v>
      </c>
      <c r="F4063" s="7"/>
    </row>
    <row r="4064">
      <c r="A4064" s="9">
        <v>44786.25</v>
      </c>
      <c r="B4064" s="10">
        <v>226.54</v>
      </c>
      <c r="C4064" s="10">
        <v>229.82841</v>
      </c>
      <c r="D4064" s="10">
        <v>0.014308109254204</v>
      </c>
      <c r="E4064" s="7">
        <f t="shared" si="1"/>
        <v>0.03627293999</v>
      </c>
      <c r="F4064" s="7"/>
    </row>
    <row r="4065">
      <c r="A4065" s="9">
        <v>44786.291666666664</v>
      </c>
      <c r="B4065" s="10">
        <v>218.42</v>
      </c>
      <c r="C4065" s="10">
        <v>231.35054</v>
      </c>
      <c r="D4065" s="10">
        <v>0.0558915488159224</v>
      </c>
      <c r="E4065" s="7">
        <f t="shared" si="1"/>
        <v>0.03723167265</v>
      </c>
      <c r="F4065" s="7"/>
    </row>
    <row r="4066">
      <c r="A4066" s="9">
        <v>44786.333333333336</v>
      </c>
      <c r="B4066" s="10">
        <v>216.86</v>
      </c>
      <c r="C4066" s="10">
        <v>234.6033</v>
      </c>
      <c r="D4066" s="10">
        <v>0.0756310759482069</v>
      </c>
      <c r="E4066" s="7">
        <f t="shared" si="1"/>
        <v>0.03991110517</v>
      </c>
      <c r="F4066" s="7"/>
    </row>
    <row r="4067">
      <c r="A4067" s="9">
        <v>44786.375</v>
      </c>
      <c r="B4067" s="10">
        <v>217.86</v>
      </c>
      <c r="C4067" s="10">
        <v>239.4768</v>
      </c>
      <c r="D4067" s="10">
        <v>0.0902667815838527</v>
      </c>
      <c r="E4067" s="7">
        <f t="shared" si="1"/>
        <v>0.04323859498</v>
      </c>
      <c r="F4067" s="7"/>
    </row>
    <row r="4068">
      <c r="A4068" s="9">
        <v>44786.416666666664</v>
      </c>
      <c r="B4068" s="10">
        <v>220.05</v>
      </c>
      <c r="C4068" s="10">
        <v>244.94881</v>
      </c>
      <c r="D4068" s="10">
        <v>0.101649034343134</v>
      </c>
      <c r="E4068" s="7">
        <f t="shared" si="1"/>
        <v>0.0466646534</v>
      </c>
      <c r="F4068" s="7"/>
    </row>
    <row r="4069">
      <c r="A4069" s="9">
        <v>44786.458333333336</v>
      </c>
      <c r="B4069" s="10">
        <v>222.53</v>
      </c>
      <c r="C4069" s="10">
        <v>250.98528</v>
      </c>
      <c r="D4069" s="10">
        <v>0.11337429828554</v>
      </c>
      <c r="E4069" s="7">
        <f t="shared" si="1"/>
        <v>0.05005178093</v>
      </c>
      <c r="F4069" s="7"/>
    </row>
    <row r="4070">
      <c r="A4070" s="9">
        <v>44786.5</v>
      </c>
      <c r="B4070" s="10">
        <v>223.88</v>
      </c>
      <c r="C4070" s="10">
        <v>254.73649</v>
      </c>
      <c r="D4070" s="10">
        <v>0.121131016604649</v>
      </c>
      <c r="E4070" s="7">
        <f t="shared" si="1"/>
        <v>0.05356661349</v>
      </c>
      <c r="F4070" s="7"/>
    </row>
    <row r="4071">
      <c r="A4071" s="9">
        <v>44786.541666666664</v>
      </c>
      <c r="B4071" s="10">
        <v>223.56</v>
      </c>
      <c r="C4071" s="10">
        <v>257.47259</v>
      </c>
      <c r="D4071" s="10">
        <v>0.131713399084539</v>
      </c>
      <c r="E4071" s="7">
        <f t="shared" si="1"/>
        <v>0.05664134564</v>
      </c>
      <c r="F4071" s="7"/>
    </row>
    <row r="4072">
      <c r="A4072" s="9">
        <v>44786.583333333336</v>
      </c>
      <c r="B4072" s="10">
        <v>220.78</v>
      </c>
      <c r="C4072" s="10">
        <v>259.27916</v>
      </c>
      <c r="D4072" s="10">
        <v>0.148485362263592</v>
      </c>
      <c r="E4072" s="7">
        <f t="shared" si="1"/>
        <v>0.05988062739</v>
      </c>
      <c r="F4072" s="7"/>
    </row>
    <row r="4073">
      <c r="A4073" s="9">
        <v>44786.625</v>
      </c>
      <c r="B4073" s="10">
        <v>221.64</v>
      </c>
      <c r="C4073" s="10">
        <v>259.56735</v>
      </c>
      <c r="D4073" s="10">
        <v>0.146117568330531</v>
      </c>
      <c r="E4073" s="7">
        <f t="shared" si="1"/>
        <v>0.06277056221</v>
      </c>
      <c r="F4073" s="7"/>
    </row>
    <row r="4074">
      <c r="A4074" s="9">
        <v>44786.666666666664</v>
      </c>
      <c r="B4074" s="10">
        <v>233.95</v>
      </c>
      <c r="C4074" s="10">
        <v>258.48698</v>
      </c>
      <c r="D4074" s="10">
        <v>0.0949254001110617</v>
      </c>
      <c r="E4074" s="7">
        <f t="shared" si="1"/>
        <v>0.06397081638</v>
      </c>
      <c r="F4074" s="7"/>
    </row>
    <row r="4075">
      <c r="A4075" s="9">
        <v>44786.708333333336</v>
      </c>
      <c r="B4075" s="10">
        <v>240.34</v>
      </c>
      <c r="C4075" s="10">
        <v>257.49584</v>
      </c>
      <c r="D4075" s="10">
        <v>0.0666256977200097</v>
      </c>
      <c r="E4075" s="7">
        <f t="shared" si="1"/>
        <v>0.06492965829</v>
      </c>
      <c r="F4075" s="7"/>
    </row>
    <row r="4076">
      <c r="A4076" s="9">
        <v>44786.75</v>
      </c>
      <c r="B4076" s="10">
        <v>244.27</v>
      </c>
      <c r="C4076" s="10">
        <v>256.85676</v>
      </c>
      <c r="D4076" s="10">
        <v>0.0490030318843856</v>
      </c>
      <c r="E4076" s="7">
        <f t="shared" si="1"/>
        <v>0.06622992392</v>
      </c>
      <c r="F4076" s="7"/>
    </row>
    <row r="4077">
      <c r="A4077" s="9">
        <v>44786.791666666664</v>
      </c>
      <c r="B4077" s="10">
        <v>249.02</v>
      </c>
      <c r="C4077" s="10">
        <v>257.55432</v>
      </c>
      <c r="D4077" s="10">
        <v>0.0331360002037628</v>
      </c>
      <c r="E4077" s="7">
        <f t="shared" si="1"/>
        <v>0.06741634209</v>
      </c>
      <c r="F4077" s="7"/>
    </row>
    <row r="4078">
      <c r="A4078" s="9">
        <v>44786.833333333336</v>
      </c>
      <c r="B4078" s="10">
        <v>252.81</v>
      </c>
      <c r="C4078" s="10">
        <v>258.18633</v>
      </c>
      <c r="D4078" s="10">
        <v>0.0208234494831697</v>
      </c>
      <c r="E4078" s="7">
        <f t="shared" si="1"/>
        <v>0.06773784266</v>
      </c>
      <c r="F4078" s="7"/>
    </row>
    <row r="4079">
      <c r="A4079" s="9">
        <v>44786.875</v>
      </c>
      <c r="B4079" s="10">
        <v>254.2</v>
      </c>
      <c r="C4079" s="10">
        <v>258.75431</v>
      </c>
      <c r="D4079" s="10">
        <v>0.017600904889275</v>
      </c>
      <c r="E4079" s="7">
        <f t="shared" si="1"/>
        <v>0.06826710588</v>
      </c>
      <c r="F4079" s="7"/>
    </row>
    <row r="4080">
      <c r="A4080" s="9">
        <v>44786.916666666664</v>
      </c>
      <c r="B4080" s="10">
        <v>248.43</v>
      </c>
      <c r="C4080" s="10">
        <v>259.21824</v>
      </c>
      <c r="D4080" s="10">
        <v>0.0416183675963542</v>
      </c>
      <c r="E4080" s="7">
        <f t="shared" si="1"/>
        <v>0.06934247694</v>
      </c>
      <c r="F4080" s="7"/>
    </row>
    <row r="4081">
      <c r="A4081" s="9">
        <v>44786.958333333336</v>
      </c>
      <c r="B4081" s="10">
        <v>248.16</v>
      </c>
      <c r="C4081" s="10">
        <v>258.57291</v>
      </c>
      <c r="D4081" s="10">
        <v>0.0402706919297925</v>
      </c>
      <c r="E4081" s="7">
        <f t="shared" si="1"/>
        <v>0.06962469838</v>
      </c>
      <c r="F4081" s="7"/>
    </row>
    <row r="4082">
      <c r="A4082" s="9">
        <v>44787.0</v>
      </c>
      <c r="B4082" s="10">
        <v>257.82</v>
      </c>
      <c r="C4082" s="10">
        <v>248.42301</v>
      </c>
      <c r="D4082" s="10">
        <v>0.0378265684809148</v>
      </c>
      <c r="E4082" s="7">
        <f t="shared" si="1"/>
        <v>0.06932842007</v>
      </c>
      <c r="F4082" s="7"/>
    </row>
    <row r="4083">
      <c r="A4083" s="9">
        <v>44787.041666666664</v>
      </c>
      <c r="B4083" s="10">
        <v>270.35</v>
      </c>
      <c r="C4083" s="10">
        <v>244.64956</v>
      </c>
      <c r="D4083" s="10">
        <v>0.105050015213597</v>
      </c>
      <c r="E4083" s="7">
        <f t="shared" si="1"/>
        <v>0.07088451262</v>
      </c>
      <c r="F4083" s="7"/>
    </row>
    <row r="4084">
      <c r="A4084" s="9">
        <v>44787.083333333336</v>
      </c>
      <c r="B4084" s="10">
        <v>266.4</v>
      </c>
      <c r="C4084" s="10">
        <v>240.4842</v>
      </c>
      <c r="D4084" s="10">
        <v>0.107765083943144</v>
      </c>
      <c r="E4084" s="7">
        <f t="shared" si="1"/>
        <v>0.07194906976</v>
      </c>
      <c r="F4084" s="7"/>
    </row>
    <row r="4085">
      <c r="A4085" s="9">
        <v>44787.125</v>
      </c>
      <c r="B4085" s="10">
        <v>256.36</v>
      </c>
      <c r="C4085" s="10">
        <v>235.00832</v>
      </c>
      <c r="D4085" s="10">
        <v>0.0908549961124781</v>
      </c>
      <c r="E4085" s="7">
        <f t="shared" si="1"/>
        <v>0.0727899549</v>
      </c>
      <c r="F4085" s="7"/>
    </row>
    <row r="4086">
      <c r="A4086" s="9">
        <v>44787.166666666664</v>
      </c>
      <c r="B4086" s="10">
        <v>244.84</v>
      </c>
      <c r="C4086" s="10">
        <v>231.38661</v>
      </c>
      <c r="D4086" s="10">
        <v>0.0581424741907062</v>
      </c>
      <c r="E4086" s="7">
        <f t="shared" si="1"/>
        <v>0.07365275457</v>
      </c>
      <c r="F4086" s="7"/>
    </row>
    <row r="4087">
      <c r="A4087" s="9">
        <v>44787.208333333336</v>
      </c>
      <c r="B4087" s="10">
        <v>229.4</v>
      </c>
      <c r="C4087" s="10">
        <v>231.3627</v>
      </c>
      <c r="D4087" s="10">
        <v>0.00848321704406105</v>
      </c>
      <c r="E4087" s="7">
        <f t="shared" si="1"/>
        <v>0.07377892055</v>
      </c>
      <c r="F4087" s="7"/>
    </row>
    <row r="4088">
      <c r="A4088" s="9">
        <v>44787.25</v>
      </c>
      <c r="B4088" s="10">
        <v>212.96</v>
      </c>
      <c r="C4088" s="10">
        <v>232.50867</v>
      </c>
      <c r="D4088" s="10">
        <v>0.084077165810634</v>
      </c>
      <c r="E4088" s="7">
        <f t="shared" si="1"/>
        <v>0.07668596458</v>
      </c>
      <c r="F4088" s="7"/>
    </row>
    <row r="4089">
      <c r="A4089" s="9">
        <v>44787.291666666664</v>
      </c>
      <c r="B4089" s="10">
        <v>207.67</v>
      </c>
      <c r="C4089" s="10">
        <v>235.13453</v>
      </c>
      <c r="D4089" s="10">
        <v>0.116803474164343</v>
      </c>
      <c r="E4089" s="7">
        <f t="shared" si="1"/>
        <v>0.07922396147</v>
      </c>
      <c r="F4089" s="7"/>
    </row>
    <row r="4090">
      <c r="A4090" s="9">
        <v>44787.333333333336</v>
      </c>
      <c r="B4090" s="10">
        <v>202.81</v>
      </c>
      <c r="C4090" s="10">
        <v>238.50047</v>
      </c>
      <c r="D4090" s="10">
        <v>0.149645281621457</v>
      </c>
      <c r="E4090" s="7">
        <f t="shared" si="1"/>
        <v>0.0823078867</v>
      </c>
      <c r="F4090" s="7"/>
    </row>
    <row r="4091">
      <c r="A4091" s="9">
        <v>44787.375</v>
      </c>
      <c r="B4091" s="10">
        <v>199.79</v>
      </c>
      <c r="C4091" s="10">
        <v>242.54429</v>
      </c>
      <c r="D4091" s="10">
        <v>0.176274155949002</v>
      </c>
      <c r="E4091" s="7">
        <f t="shared" si="1"/>
        <v>0.0858915273</v>
      </c>
      <c r="F4091" s="7"/>
    </row>
    <row r="4092">
      <c r="A4092" s="9">
        <v>44787.416666666664</v>
      </c>
      <c r="B4092" s="10">
        <v>197.99</v>
      </c>
      <c r="C4092" s="10">
        <v>246.27979</v>
      </c>
      <c r="D4092" s="10">
        <v>0.196076949716418</v>
      </c>
      <c r="E4092" s="7">
        <f t="shared" si="1"/>
        <v>0.08982602378</v>
      </c>
      <c r="F4092" s="7"/>
    </row>
    <row r="4093">
      <c r="A4093" s="9">
        <v>44787.458333333336</v>
      </c>
      <c r="B4093" s="10">
        <v>199.06</v>
      </c>
      <c r="C4093" s="10">
        <v>250.20116</v>
      </c>
      <c r="D4093" s="10">
        <v>0.204400171446047</v>
      </c>
      <c r="E4093" s="7">
        <f t="shared" si="1"/>
        <v>0.09361876849</v>
      </c>
      <c r="F4093" s="7"/>
    </row>
    <row r="4094">
      <c r="A4094" s="9">
        <v>44787.5</v>
      </c>
      <c r="B4094" s="10">
        <v>199.98</v>
      </c>
      <c r="C4094" s="10">
        <v>252.31452</v>
      </c>
      <c r="D4094" s="10">
        <v>0.207417789511281</v>
      </c>
      <c r="E4094" s="7">
        <f t="shared" si="1"/>
        <v>0.0972140507</v>
      </c>
      <c r="F4094" s="7"/>
    </row>
    <row r="4095">
      <c r="A4095" s="9">
        <v>44787.541666666664</v>
      </c>
      <c r="B4095" s="10">
        <v>200.63</v>
      </c>
      <c r="C4095" s="10">
        <v>254.01505</v>
      </c>
      <c r="D4095" s="10">
        <v>0.210164909520124</v>
      </c>
      <c r="E4095" s="7">
        <f t="shared" si="1"/>
        <v>0.1004828636</v>
      </c>
      <c r="F4095" s="7"/>
    </row>
    <row r="4096">
      <c r="A4096" s="9">
        <v>44787.583333333336</v>
      </c>
      <c r="B4096" s="10">
        <v>207.06</v>
      </c>
      <c r="C4096" s="10">
        <v>255.01164</v>
      </c>
      <c r="D4096" s="10">
        <v>0.188037063719914</v>
      </c>
      <c r="E4096" s="7">
        <f t="shared" si="1"/>
        <v>0.1021308512</v>
      </c>
      <c r="F4096" s="7"/>
    </row>
    <row r="4097">
      <c r="A4097" s="9">
        <v>44787.625</v>
      </c>
      <c r="B4097" s="10">
        <v>212.35</v>
      </c>
      <c r="C4097" s="10">
        <v>254.76969</v>
      </c>
      <c r="D4097" s="10">
        <v>0.166502106274886</v>
      </c>
      <c r="E4097" s="7">
        <f t="shared" si="1"/>
        <v>0.1029802069</v>
      </c>
      <c r="F4097" s="7"/>
    </row>
    <row r="4098">
      <c r="A4098" s="9">
        <v>44787.666666666664</v>
      </c>
      <c r="B4098" s="10">
        <v>219.46</v>
      </c>
      <c r="C4098" s="10">
        <v>253.59132</v>
      </c>
      <c r="D4098" s="10">
        <v>0.134591830666759</v>
      </c>
      <c r="E4098" s="7">
        <f t="shared" si="1"/>
        <v>0.1046329749</v>
      </c>
      <c r="F4098" s="7"/>
    </row>
    <row r="4099">
      <c r="A4099" s="9">
        <v>44787.708333333336</v>
      </c>
      <c r="B4099" s="10">
        <v>230.09</v>
      </c>
      <c r="C4099" s="10">
        <v>252.37955</v>
      </c>
      <c r="D4099" s="10">
        <v>0.0883175756514344</v>
      </c>
      <c r="E4099" s="7">
        <f t="shared" si="1"/>
        <v>0.1055368031</v>
      </c>
      <c r="F4099" s="7"/>
    </row>
    <row r="4100">
      <c r="A4100" s="9">
        <v>44787.75</v>
      </c>
      <c r="B4100" s="10">
        <v>234.51</v>
      </c>
      <c r="C4100" s="10">
        <v>251.42493</v>
      </c>
      <c r="D4100" s="10">
        <v>0.0672762641318026</v>
      </c>
      <c r="E4100" s="7">
        <f t="shared" si="1"/>
        <v>0.1062981878</v>
      </c>
      <c r="F4100" s="7"/>
    </row>
    <row r="4101">
      <c r="A4101" s="9">
        <v>44787.791666666664</v>
      </c>
      <c r="B4101" s="10">
        <v>244.4</v>
      </c>
      <c r="C4101" s="10">
        <v>251.92424</v>
      </c>
      <c r="D4101" s="10">
        <v>0.029867074323614</v>
      </c>
      <c r="E4101" s="7">
        <f t="shared" si="1"/>
        <v>0.1061619826</v>
      </c>
      <c r="F4101" s="7"/>
    </row>
    <row r="4102">
      <c r="A4102" s="9">
        <v>44787.833333333336</v>
      </c>
      <c r="B4102" s="10">
        <v>249.9</v>
      </c>
      <c r="C4102" s="10">
        <v>252.41547</v>
      </c>
      <c r="D4102" s="10">
        <v>0.00996559363021606</v>
      </c>
      <c r="E4102" s="7">
        <f t="shared" si="1"/>
        <v>0.1057095719</v>
      </c>
      <c r="F4102" s="7"/>
    </row>
    <row r="4103">
      <c r="A4103" s="9">
        <v>44787.875</v>
      </c>
      <c r="B4103" s="10">
        <v>248.83</v>
      </c>
      <c r="C4103" s="10">
        <v>252.58374</v>
      </c>
      <c r="D4103" s="10">
        <v>0.0148613683525312</v>
      </c>
      <c r="E4103" s="7">
        <f t="shared" si="1"/>
        <v>0.1055954245</v>
      </c>
      <c r="F4103" s="7"/>
    </row>
    <row r="4104">
      <c r="A4104" s="9">
        <v>44787.916666666664</v>
      </c>
      <c r="B4104" s="10">
        <v>248.29</v>
      </c>
      <c r="C4104" s="10">
        <v>252.16235</v>
      </c>
      <c r="D4104" s="10">
        <v>0.0153565748415654</v>
      </c>
      <c r="E4104" s="7">
        <f t="shared" si="1"/>
        <v>0.1045011832</v>
      </c>
      <c r="F4104" s="7"/>
    </row>
    <row r="4105">
      <c r="A4105" s="9">
        <v>44787.958333333336</v>
      </c>
      <c r="B4105" s="10">
        <v>249.9</v>
      </c>
      <c r="C4105" s="10">
        <v>251.2259</v>
      </c>
      <c r="D4105" s="10">
        <v>0.00527772017136764</v>
      </c>
      <c r="E4105" s="7">
        <f t="shared" si="1"/>
        <v>0.1030431427</v>
      </c>
      <c r="F4105" s="7"/>
    </row>
    <row r="4106">
      <c r="A4106" s="9">
        <v>44788.0</v>
      </c>
      <c r="B4106" s="10">
        <v>259.75</v>
      </c>
      <c r="C4106" s="10">
        <v>242.82247</v>
      </c>
      <c r="D4106" s="10">
        <v>0.0697115468762013</v>
      </c>
      <c r="E4106" s="7">
        <f t="shared" si="1"/>
        <v>0.1043716835</v>
      </c>
      <c r="F4106" s="7"/>
    </row>
    <row r="4107">
      <c r="A4107" s="9">
        <v>44788.041666666664</v>
      </c>
      <c r="B4107" s="10">
        <v>265.81</v>
      </c>
      <c r="C4107" s="10">
        <v>238.04357</v>
      </c>
      <c r="D4107" s="10">
        <v>0.116644318516984</v>
      </c>
      <c r="E4107" s="7">
        <f t="shared" si="1"/>
        <v>0.1048547794</v>
      </c>
      <c r="F4107" s="7"/>
    </row>
    <row r="4108">
      <c r="A4108" s="9">
        <v>44788.083333333336</v>
      </c>
      <c r="B4108" s="10">
        <v>269.56</v>
      </c>
      <c r="C4108" s="10">
        <v>232.65438</v>
      </c>
      <c r="D4108" s="10">
        <v>0.158628520125002</v>
      </c>
      <c r="E4108" s="7">
        <f t="shared" si="1"/>
        <v>0.1069740893</v>
      </c>
      <c r="F4108" s="7"/>
    </row>
    <row r="4109">
      <c r="A4109" s="9">
        <v>44788.125</v>
      </c>
      <c r="B4109" s="10">
        <v>258.13</v>
      </c>
      <c r="C4109" s="10">
        <v>226.40649</v>
      </c>
      <c r="D4109" s="10">
        <v>0.140117493981731</v>
      </c>
      <c r="E4109" s="7">
        <f t="shared" si="1"/>
        <v>0.1090266933</v>
      </c>
      <c r="F4109" s="7"/>
    </row>
    <row r="4110">
      <c r="A4110" s="9">
        <v>44788.166666666664</v>
      </c>
      <c r="B4110" s="10">
        <v>242.83</v>
      </c>
      <c r="C4110" s="10">
        <v>222.23523</v>
      </c>
      <c r="D4110" s="10">
        <v>0.0926710405006443</v>
      </c>
      <c r="E4110" s="7">
        <f t="shared" si="1"/>
        <v>0.1104653836</v>
      </c>
      <c r="F4110" s="7"/>
    </row>
    <row r="4111">
      <c r="A4111" s="9">
        <v>44788.208333333336</v>
      </c>
      <c r="B4111" s="10">
        <v>235.26</v>
      </c>
      <c r="C4111" s="10">
        <v>222.06458</v>
      </c>
      <c r="D4111" s="10">
        <v>0.059421543048423</v>
      </c>
      <c r="E4111" s="7">
        <f t="shared" si="1"/>
        <v>0.1125878139</v>
      </c>
      <c r="F4111" s="7"/>
    </row>
    <row r="4112">
      <c r="A4112" s="9">
        <v>44788.25</v>
      </c>
      <c r="B4112" s="10">
        <v>225.56</v>
      </c>
      <c r="C4112" s="10">
        <v>223.55378</v>
      </c>
      <c r="D4112" s="10">
        <v>0.0089742164055558</v>
      </c>
      <c r="E4112" s="7">
        <f t="shared" si="1"/>
        <v>0.1094585243</v>
      </c>
      <c r="F4112" s="7"/>
    </row>
    <row r="4113">
      <c r="A4113" s="9">
        <v>44788.291666666664</v>
      </c>
      <c r="B4113" s="10">
        <v>225.02</v>
      </c>
      <c r="C4113" s="10">
        <v>226.79502</v>
      </c>
      <c r="D4113" s="10">
        <v>0.00782653869560268</v>
      </c>
      <c r="E4113" s="7">
        <f t="shared" si="1"/>
        <v>0.1049178187</v>
      </c>
      <c r="F4113" s="7"/>
    </row>
    <row r="4114">
      <c r="A4114" s="9">
        <v>44788.333333333336</v>
      </c>
      <c r="B4114" s="10">
        <v>224.48</v>
      </c>
      <c r="C4114" s="10">
        <v>230.72798</v>
      </c>
      <c r="D4114" s="10">
        <v>0.0270794205366857</v>
      </c>
      <c r="E4114" s="7">
        <f t="shared" si="1"/>
        <v>0.09981090777</v>
      </c>
      <c r="F4114" s="7"/>
    </row>
    <row r="4115">
      <c r="A4115" s="9">
        <v>44788.375</v>
      </c>
      <c r="B4115" s="10">
        <v>225.97</v>
      </c>
      <c r="C4115" s="10">
        <v>235.24572</v>
      </c>
      <c r="D4115" s="10">
        <v>0.0394299203403148</v>
      </c>
      <c r="E4115" s="7">
        <f t="shared" si="1"/>
        <v>0.09410906462</v>
      </c>
      <c r="F4115" s="7"/>
    </row>
    <row r="4116">
      <c r="A4116" s="9">
        <v>44788.416666666664</v>
      </c>
      <c r="B4116" s="10">
        <v>231.01</v>
      </c>
      <c r="C4116" s="10">
        <v>239.03763</v>
      </c>
      <c r="D4116" s="10">
        <v>0.0335831224564936</v>
      </c>
      <c r="E4116" s="7">
        <f t="shared" si="1"/>
        <v>0.08733848849</v>
      </c>
      <c r="F4116" s="7"/>
    </row>
    <row r="4117">
      <c r="A4117" s="9">
        <v>44788.458333333336</v>
      </c>
      <c r="B4117" s="10">
        <v>238.81</v>
      </c>
      <c r="C4117" s="10">
        <v>242.90559</v>
      </c>
      <c r="D4117" s="10">
        <v>0.0168608305803089</v>
      </c>
      <c r="E4117" s="7">
        <f t="shared" si="1"/>
        <v>0.07952434929</v>
      </c>
      <c r="F4117" s="7"/>
    </row>
    <row r="4118">
      <c r="A4118" s="9">
        <v>44788.5</v>
      </c>
      <c r="B4118" s="10">
        <v>242.99</v>
      </c>
      <c r="C4118" s="10">
        <v>245.10072</v>
      </c>
      <c r="D4118" s="10">
        <v>0.00861164340928899</v>
      </c>
      <c r="E4118" s="7">
        <f t="shared" si="1"/>
        <v>0.07124075986</v>
      </c>
      <c r="F4118" s="7"/>
    </row>
    <row r="4119">
      <c r="A4119" s="9">
        <v>44788.541666666664</v>
      </c>
      <c r="B4119" s="10">
        <v>244.18</v>
      </c>
      <c r="C4119" s="10">
        <v>246.9919</v>
      </c>
      <c r="D4119" s="10">
        <v>0.0113845838669202</v>
      </c>
      <c r="E4119" s="7">
        <f t="shared" si="1"/>
        <v>0.0629582463</v>
      </c>
      <c r="F4119" s="7"/>
    </row>
    <row r="4120">
      <c r="A4120" s="9">
        <v>44788.583333333336</v>
      </c>
      <c r="B4120" s="10">
        <v>246.42</v>
      </c>
      <c r="C4120" s="10">
        <v>248.34303</v>
      </c>
      <c r="D4120" s="10">
        <v>0.00774344260839537</v>
      </c>
      <c r="E4120" s="7">
        <f t="shared" si="1"/>
        <v>0.05544601208</v>
      </c>
      <c r="F4120" s="7"/>
    </row>
    <row r="4121">
      <c r="A4121" s="9">
        <v>44788.625</v>
      </c>
      <c r="B4121" s="10">
        <v>242.78</v>
      </c>
      <c r="C4121" s="10">
        <v>248.57615</v>
      </c>
      <c r="D4121" s="10">
        <v>0.0233174019309576</v>
      </c>
      <c r="E4121" s="7">
        <f t="shared" si="1"/>
        <v>0.04947998274</v>
      </c>
      <c r="F4121" s="7"/>
    </row>
    <row r="4122">
      <c r="A4122" s="9">
        <v>44788.666666666664</v>
      </c>
      <c r="B4122" s="10">
        <v>249.76</v>
      </c>
      <c r="C4122" s="10">
        <v>248.03371</v>
      </c>
      <c r="D4122" s="10">
        <v>0.00695990073284787</v>
      </c>
      <c r="E4122" s="7">
        <f t="shared" si="1"/>
        <v>0.04416198565</v>
      </c>
      <c r="F4122" s="7"/>
    </row>
    <row r="4123">
      <c r="A4123" s="9">
        <v>44788.708333333336</v>
      </c>
      <c r="B4123" s="10">
        <v>256.03</v>
      </c>
      <c r="C4123" s="10">
        <v>247.31436</v>
      </c>
      <c r="D4123" s="10">
        <v>0.0352411400615798</v>
      </c>
      <c r="E4123" s="7">
        <f t="shared" si="1"/>
        <v>0.04195046751</v>
      </c>
      <c r="F4123" s="7"/>
    </row>
    <row r="4124">
      <c r="A4124" s="9">
        <v>44788.75</v>
      </c>
      <c r="B4124" s="10">
        <v>259.96</v>
      </c>
      <c r="C4124" s="10">
        <v>246.80076</v>
      </c>
      <c r="D4124" s="10">
        <v>0.0533192847542284</v>
      </c>
      <c r="E4124" s="7">
        <f t="shared" si="1"/>
        <v>0.0413689267</v>
      </c>
      <c r="F4124" s="7"/>
    </row>
    <row r="4125">
      <c r="A4125" s="9">
        <v>44788.791666666664</v>
      </c>
      <c r="B4125" s="10">
        <v>263.0</v>
      </c>
      <c r="C4125" s="10">
        <v>247.55081</v>
      </c>
      <c r="D4125" s="10">
        <v>0.0624081577434547</v>
      </c>
      <c r="E4125" s="7">
        <f t="shared" si="1"/>
        <v>0.04272480517</v>
      </c>
      <c r="F4125" s="7"/>
    </row>
    <row r="4126">
      <c r="A4126" s="9">
        <v>44788.833333333336</v>
      </c>
      <c r="B4126" s="10">
        <v>258.77</v>
      </c>
      <c r="C4126" s="10">
        <v>248.48061</v>
      </c>
      <c r="D4126" s="10">
        <v>0.0414092270620229</v>
      </c>
      <c r="E4126" s="7">
        <f t="shared" si="1"/>
        <v>0.04403495657</v>
      </c>
      <c r="F4126" s="7"/>
    </row>
    <row r="4127">
      <c r="A4127" s="9">
        <v>44788.875</v>
      </c>
      <c r="B4127" s="10">
        <v>257.75</v>
      </c>
      <c r="C4127" s="10">
        <v>249.15222</v>
      </c>
      <c r="D4127" s="10">
        <v>0.0345081412479487</v>
      </c>
      <c r="E4127" s="7">
        <f t="shared" si="1"/>
        <v>0.0448535721</v>
      </c>
      <c r="F4127" s="7"/>
    </row>
    <row r="4128">
      <c r="A4128" s="9">
        <v>44788.916666666664</v>
      </c>
      <c r="B4128" s="10">
        <v>251.44</v>
      </c>
      <c r="C4128" s="10">
        <v>248.80971</v>
      </c>
      <c r="D4128" s="10">
        <v>0.0105714925675529</v>
      </c>
      <c r="E4128" s="7">
        <f t="shared" si="1"/>
        <v>0.04465419368</v>
      </c>
      <c r="F4128" s="7"/>
    </row>
    <row r="4129">
      <c r="A4129" s="9">
        <v>44788.958333333336</v>
      </c>
      <c r="B4129" s="10">
        <v>250.89</v>
      </c>
      <c r="C4129" s="10">
        <v>247.42972</v>
      </c>
      <c r="D4129" s="10">
        <v>0.0139849004396075</v>
      </c>
      <c r="E4129" s="7">
        <f t="shared" si="1"/>
        <v>0.04501699285</v>
      </c>
      <c r="F4129" s="7"/>
    </row>
    <row r="4130">
      <c r="A4130" s="9">
        <v>44786.0</v>
      </c>
      <c r="B4130" s="10">
        <v>270.41</v>
      </c>
      <c r="C4130" s="10">
        <v>266.27385</v>
      </c>
      <c r="D4130" s="10">
        <v>0.0155334442341974</v>
      </c>
      <c r="E4130" s="7">
        <f t="shared" si="1"/>
        <v>0.04275957191</v>
      </c>
      <c r="F4130" s="7"/>
    </row>
    <row r="4131">
      <c r="A4131" s="9">
        <v>44786.041666666664</v>
      </c>
      <c r="B4131" s="10">
        <v>270.74</v>
      </c>
      <c r="C4131" s="10">
        <v>262.39474</v>
      </c>
      <c r="D4131" s="10">
        <v>0.0318042198559315</v>
      </c>
      <c r="E4131" s="7">
        <f t="shared" si="1"/>
        <v>0.0392245678</v>
      </c>
      <c r="F4131" s="7"/>
    </row>
    <row r="4132">
      <c r="A4132" s="9">
        <v>44786.083333333336</v>
      </c>
      <c r="B4132" s="10">
        <v>267.56</v>
      </c>
      <c r="C4132" s="10">
        <v>257.29577</v>
      </c>
      <c r="D4132" s="10">
        <v>0.0398927273464309</v>
      </c>
      <c r="E4132" s="7">
        <f t="shared" si="1"/>
        <v>0.0342772431</v>
      </c>
      <c r="F4132" s="7"/>
    </row>
    <row r="4133">
      <c r="A4133" s="9">
        <v>44786.125</v>
      </c>
      <c r="B4133" s="10">
        <v>255.99</v>
      </c>
      <c r="C4133" s="10">
        <v>249.73642</v>
      </c>
      <c r="D4133" s="10">
        <v>0.0250407209328939</v>
      </c>
      <c r="E4133" s="7">
        <f t="shared" si="1"/>
        <v>0.02948237756</v>
      </c>
      <c r="F4133" s="7"/>
    </row>
    <row r="4134">
      <c r="A4134" s="9">
        <v>44786.166666666664</v>
      </c>
      <c r="B4134" s="10">
        <v>241.68</v>
      </c>
      <c r="C4134" s="10">
        <v>243.75734</v>
      </c>
      <c r="D4134" s="10">
        <v>0.00852216388642898</v>
      </c>
      <c r="E4134" s="7">
        <f t="shared" si="1"/>
        <v>0.02597617436</v>
      </c>
      <c r="F4134" s="7"/>
    </row>
    <row r="4135">
      <c r="A4135" s="9">
        <v>44786.208333333336</v>
      </c>
      <c r="B4135" s="10">
        <v>229.39</v>
      </c>
      <c r="C4135" s="10">
        <v>240.85988</v>
      </c>
      <c r="D4135" s="10">
        <v>0.0476205501721582</v>
      </c>
      <c r="E4135" s="7">
        <f t="shared" si="1"/>
        <v>0.02548446633</v>
      </c>
      <c r="F4135" s="7"/>
    </row>
    <row r="4136">
      <c r="A4136" s="9">
        <v>44786.25</v>
      </c>
      <c r="B4136" s="10">
        <v>226.54</v>
      </c>
      <c r="C4136" s="10">
        <v>238.86399</v>
      </c>
      <c r="D4136" s="10">
        <v>0.0515941729014909</v>
      </c>
      <c r="E4136" s="7">
        <f t="shared" si="1"/>
        <v>0.02726029785</v>
      </c>
      <c r="F4136" s="7"/>
    </row>
    <row r="4137">
      <c r="A4137" s="9">
        <v>44786.291666666664</v>
      </c>
      <c r="B4137" s="10">
        <v>218.42</v>
      </c>
      <c r="C4137" s="10">
        <v>238.80678</v>
      </c>
      <c r="D4137" s="10">
        <v>0.0853693517411859</v>
      </c>
      <c r="E4137" s="7">
        <f t="shared" si="1"/>
        <v>0.03049124839</v>
      </c>
      <c r="F4137" s="7"/>
    </row>
    <row r="4138">
      <c r="A4138" s="9">
        <v>44786.333333333336</v>
      </c>
      <c r="B4138" s="10">
        <v>216.86</v>
      </c>
      <c r="C4138" s="10">
        <v>240.74992</v>
      </c>
      <c r="D4138" s="10">
        <v>0.0992312686957486</v>
      </c>
      <c r="E4138" s="7">
        <f t="shared" si="1"/>
        <v>0.0334975754</v>
      </c>
      <c r="F4138" s="7"/>
    </row>
    <row r="4139">
      <c r="A4139" s="9">
        <v>44786.375</v>
      </c>
      <c r="B4139" s="10">
        <v>217.86</v>
      </c>
      <c r="C4139" s="10">
        <v>244.68713</v>
      </c>
      <c r="D4139" s="10">
        <v>0.109638500398447</v>
      </c>
      <c r="E4139" s="7">
        <f t="shared" si="1"/>
        <v>0.0364229329</v>
      </c>
      <c r="F4139" s="7"/>
    </row>
    <row r="4140">
      <c r="A4140" s="9">
        <v>44786.416666666664</v>
      </c>
      <c r="B4140" s="10">
        <v>220.05</v>
      </c>
      <c r="C4140" s="10">
        <v>250.1007</v>
      </c>
      <c r="D4140" s="10">
        <v>0.120154401806952</v>
      </c>
      <c r="E4140" s="7">
        <f t="shared" si="1"/>
        <v>0.04003006954</v>
      </c>
      <c r="F4140" s="7"/>
    </row>
    <row r="4141">
      <c r="A4141" s="9">
        <v>44786.458333333336</v>
      </c>
      <c r="B4141" s="10">
        <v>222.53</v>
      </c>
      <c r="C4141" s="10">
        <v>256.60432</v>
      </c>
      <c r="D4141" s="10">
        <v>0.132789346648567</v>
      </c>
      <c r="E4141" s="7">
        <f t="shared" si="1"/>
        <v>0.04486042438</v>
      </c>
      <c r="F4141" s="7"/>
    </row>
    <row r="4142">
      <c r="A4142" s="9">
        <v>44786.5</v>
      </c>
      <c r="B4142" s="10">
        <v>223.88</v>
      </c>
      <c r="C4142" s="10">
        <v>260.97315</v>
      </c>
      <c r="D4142" s="10">
        <v>0.142133970487002</v>
      </c>
      <c r="E4142" s="7">
        <f t="shared" si="1"/>
        <v>0.05042385467</v>
      </c>
      <c r="F4142" s="7"/>
    </row>
    <row r="4143">
      <c r="A4143" s="9">
        <v>44786.541666666664</v>
      </c>
      <c r="B4143" s="10">
        <v>223.56</v>
      </c>
      <c r="C4143" s="10">
        <v>264.24753</v>
      </c>
      <c r="D4143" s="10">
        <v>0.153975062699734</v>
      </c>
      <c r="E4143" s="7">
        <f t="shared" si="1"/>
        <v>0.05636512462</v>
      </c>
      <c r="F4143" s="7"/>
    </row>
    <row r="4144">
      <c r="A4144" s="9">
        <v>44786.583333333336</v>
      </c>
      <c r="B4144" s="10">
        <v>220.78</v>
      </c>
      <c r="C4144" s="10">
        <v>266.3176</v>
      </c>
      <c r="D4144" s="10">
        <v>0.170989825681817</v>
      </c>
      <c r="E4144" s="7">
        <f t="shared" si="1"/>
        <v>0.06316705725</v>
      </c>
      <c r="F4144" s="7"/>
    </row>
    <row r="4145">
      <c r="A4145" s="9">
        <v>44786.625</v>
      </c>
      <c r="B4145" s="10">
        <v>221.64</v>
      </c>
      <c r="C4145" s="10">
        <v>266.46163</v>
      </c>
      <c r="D4145" s="10">
        <v>0.168210447410383</v>
      </c>
      <c r="E4145" s="7">
        <f t="shared" si="1"/>
        <v>0.06920426748</v>
      </c>
      <c r="F4145" s="7"/>
    </row>
    <row r="4146">
      <c r="A4146" s="9">
        <v>44786.666666666664</v>
      </c>
      <c r="B4146" s="10">
        <v>233.95</v>
      </c>
      <c r="C4146" s="10">
        <v>264.84504</v>
      </c>
      <c r="D4146" s="10">
        <v>0.116653270153747</v>
      </c>
      <c r="E4146" s="7">
        <f t="shared" si="1"/>
        <v>0.07377482454</v>
      </c>
      <c r="F4146" s="7"/>
    </row>
    <row r="4147">
      <c r="A4147" s="9">
        <v>44786.708333333336</v>
      </c>
      <c r="B4147" s="10">
        <v>240.34</v>
      </c>
      <c r="C4147" s="10">
        <v>263.34561</v>
      </c>
      <c r="D4147" s="10">
        <v>0.0873590032505194</v>
      </c>
      <c r="E4147" s="7">
        <f t="shared" si="1"/>
        <v>0.07594640217</v>
      </c>
      <c r="F4147" s="7"/>
    </row>
    <row r="4148">
      <c r="A4148" s="9">
        <v>44786.75</v>
      </c>
      <c r="B4148" s="10">
        <v>244.27</v>
      </c>
      <c r="C4148" s="10">
        <v>262.25896</v>
      </c>
      <c r="D4148" s="10">
        <v>0.0685923561963335</v>
      </c>
      <c r="E4148" s="7">
        <f t="shared" si="1"/>
        <v>0.07658278015</v>
      </c>
      <c r="F4148" s="7"/>
    </row>
    <row r="4149">
      <c r="A4149" s="9">
        <v>44786.791666666664</v>
      </c>
      <c r="B4149" s="10">
        <v>249.02</v>
      </c>
      <c r="C4149" s="10">
        <v>262.70823</v>
      </c>
      <c r="D4149" s="10">
        <v>0.052104305982344</v>
      </c>
      <c r="E4149" s="7">
        <f t="shared" si="1"/>
        <v>0.07615345299</v>
      </c>
      <c r="F4149" s="7"/>
    </row>
    <row r="4150">
      <c r="A4150" s="9">
        <v>44786.833333333336</v>
      </c>
      <c r="B4150" s="10">
        <v>252.81</v>
      </c>
      <c r="C4150" s="10">
        <v>262.90772</v>
      </c>
      <c r="D4150" s="10">
        <v>0.038407848959323</v>
      </c>
      <c r="E4150" s="7">
        <f t="shared" si="1"/>
        <v>0.07602839557</v>
      </c>
      <c r="F4150" s="7"/>
    </row>
    <row r="4151">
      <c r="A4151" s="9">
        <v>44786.875</v>
      </c>
      <c r="B4151" s="10">
        <v>254.2</v>
      </c>
      <c r="C4151" s="10">
        <v>262.97022</v>
      </c>
      <c r="D4151" s="10">
        <v>0.033350620461891</v>
      </c>
      <c r="E4151" s="7">
        <f t="shared" si="1"/>
        <v>0.07598016554</v>
      </c>
      <c r="F4151" s="7"/>
    </row>
    <row r="4152">
      <c r="A4152" s="9">
        <v>44786.916666666664</v>
      </c>
      <c r="B4152" s="10">
        <v>248.43</v>
      </c>
      <c r="C4152" s="10">
        <v>263.4681</v>
      </c>
      <c r="D4152" s="10">
        <v>0.0570774981866874</v>
      </c>
      <c r="E4152" s="7">
        <f t="shared" si="1"/>
        <v>0.07791791577</v>
      </c>
      <c r="F4152" s="7"/>
    </row>
    <row r="4153">
      <c r="A4153" s="9">
        <v>44786.958333333336</v>
      </c>
      <c r="B4153" s="10">
        <v>248.16</v>
      </c>
      <c r="C4153" s="10">
        <v>263.43304</v>
      </c>
      <c r="D4153" s="10">
        <v>0.0579769341005972</v>
      </c>
      <c r="E4153" s="7">
        <f t="shared" si="1"/>
        <v>0.07975091717</v>
      </c>
      <c r="F4153" s="7"/>
    </row>
    <row r="4154">
      <c r="A4154" s="9">
        <v>44787.0</v>
      </c>
      <c r="B4154" s="10">
        <v>257.82</v>
      </c>
      <c r="C4154" s="10">
        <v>251.00361</v>
      </c>
      <c r="D4154" s="10">
        <v>0.0271565416927668</v>
      </c>
      <c r="E4154" s="7">
        <f t="shared" si="1"/>
        <v>0.0802352129</v>
      </c>
      <c r="F4154" s="7"/>
    </row>
    <row r="4155">
      <c r="A4155" s="9">
        <v>44787.041666666664</v>
      </c>
      <c r="B4155" s="10">
        <v>270.35</v>
      </c>
      <c r="C4155" s="10">
        <v>247.57908</v>
      </c>
      <c r="D4155" s="10">
        <v>0.0919743299797382</v>
      </c>
      <c r="E4155" s="7">
        <f t="shared" si="1"/>
        <v>0.08274230082</v>
      </c>
      <c r="F4155" s="7"/>
    </row>
    <row r="4156">
      <c r="A4156" s="9">
        <v>44787.083333333336</v>
      </c>
      <c r="B4156" s="10">
        <v>266.4</v>
      </c>
      <c r="C4156" s="10">
        <v>243.81931</v>
      </c>
      <c r="D4156" s="10">
        <v>0.0926123939896309</v>
      </c>
      <c r="E4156" s="7">
        <f t="shared" si="1"/>
        <v>0.0849389536</v>
      </c>
      <c r="F4156" s="7"/>
    </row>
    <row r="4157">
      <c r="A4157" s="9">
        <v>44787.125</v>
      </c>
      <c r="B4157" s="10">
        <v>256.36</v>
      </c>
      <c r="C4157" s="10">
        <v>238.54881</v>
      </c>
      <c r="D4157" s="10">
        <v>0.074664761480051</v>
      </c>
      <c r="E4157" s="7">
        <f t="shared" si="1"/>
        <v>0.08700662196</v>
      </c>
      <c r="F4157" s="7"/>
    </row>
    <row r="4158">
      <c r="A4158" s="9">
        <v>44787.166666666664</v>
      </c>
      <c r="B4158" s="10">
        <v>244.84</v>
      </c>
      <c r="C4158" s="10">
        <v>235.0711</v>
      </c>
      <c r="D4158" s="10">
        <v>0.0415572139663276</v>
      </c>
      <c r="E4158" s="7">
        <f t="shared" si="1"/>
        <v>0.08838308238</v>
      </c>
      <c r="F4158" s="7"/>
    </row>
    <row r="4159">
      <c r="A4159" s="9">
        <v>44787.208333333336</v>
      </c>
      <c r="B4159" s="10">
        <v>229.4</v>
      </c>
      <c r="C4159" s="10">
        <v>235.05884</v>
      </c>
      <c r="D4159" s="10">
        <v>0.0240741424572672</v>
      </c>
      <c r="E4159" s="7">
        <f t="shared" si="1"/>
        <v>0.08740198206</v>
      </c>
      <c r="F4159" s="7"/>
    </row>
    <row r="4160">
      <c r="A4160" s="9">
        <v>44787.25</v>
      </c>
      <c r="B4160" s="10">
        <v>212.96</v>
      </c>
      <c r="C4160" s="10">
        <v>236.06683</v>
      </c>
      <c r="D4160" s="10">
        <v>0.0978825784206955</v>
      </c>
      <c r="E4160" s="7">
        <f t="shared" si="1"/>
        <v>0.08933066562</v>
      </c>
      <c r="F4160" s="7"/>
    </row>
    <row r="4161">
      <c r="A4161" s="9">
        <v>44787.291666666664</v>
      </c>
      <c r="B4161" s="10">
        <v>207.67</v>
      </c>
      <c r="C4161" s="10">
        <v>238.47842</v>
      </c>
      <c r="D4161" s="10">
        <v>0.129187454361698</v>
      </c>
      <c r="E4161" s="7">
        <f t="shared" si="1"/>
        <v>0.09115641989</v>
      </c>
      <c r="F4161" s="7"/>
    </row>
    <row r="4162">
      <c r="A4162" s="9">
        <v>44787.333333333336</v>
      </c>
      <c r="B4162" s="10">
        <v>202.81</v>
      </c>
      <c r="C4162" s="10">
        <v>241.66006</v>
      </c>
      <c r="D4162" s="10">
        <v>0.160763263900538</v>
      </c>
      <c r="E4162" s="7">
        <f t="shared" si="1"/>
        <v>0.09372025303</v>
      </c>
      <c r="F4162" s="7"/>
    </row>
    <row r="4163">
      <c r="A4163" s="9">
        <v>44787.375</v>
      </c>
      <c r="B4163" s="10">
        <v>199.79</v>
      </c>
      <c r="C4163" s="10">
        <v>245.53056</v>
      </c>
      <c r="D4163" s="10">
        <v>0.186292736838949</v>
      </c>
      <c r="E4163" s="7">
        <f t="shared" si="1"/>
        <v>0.09691417955</v>
      </c>
      <c r="F4163" s="7"/>
    </row>
    <row r="4164">
      <c r="A4164" s="9">
        <v>44787.416666666664</v>
      </c>
      <c r="B4164" s="10">
        <v>197.99</v>
      </c>
      <c r="C4164" s="10">
        <v>249.22882</v>
      </c>
      <c r="D4164" s="10">
        <v>0.205589465937366</v>
      </c>
      <c r="E4164" s="7">
        <f t="shared" si="1"/>
        <v>0.1004739739</v>
      </c>
      <c r="F4164" s="7"/>
    </row>
    <row r="4165">
      <c r="A4165" s="9">
        <v>44787.458333333336</v>
      </c>
      <c r="B4165" s="10">
        <v>199.06</v>
      </c>
      <c r="C4165" s="10">
        <v>253.10359</v>
      </c>
      <c r="D4165" s="10">
        <v>0.213523601146866</v>
      </c>
      <c r="E4165" s="7">
        <f t="shared" si="1"/>
        <v>0.1038379012</v>
      </c>
      <c r="F4165" s="7"/>
    </row>
    <row r="4166">
      <c r="A4166" s="9">
        <v>44787.5</v>
      </c>
      <c r="B4166" s="10">
        <v>199.98</v>
      </c>
      <c r="C4166" s="10">
        <v>255.07721</v>
      </c>
      <c r="D4166" s="10">
        <v>0.216002088152054</v>
      </c>
      <c r="E4166" s="7">
        <f t="shared" si="1"/>
        <v>0.1069157394</v>
      </c>
      <c r="F4166" s="7"/>
    </row>
    <row r="4167">
      <c r="A4167" s="9">
        <v>44787.541666666664</v>
      </c>
      <c r="B4167" s="10">
        <v>200.63</v>
      </c>
      <c r="C4167" s="10">
        <v>256.61894</v>
      </c>
      <c r="D4167" s="10">
        <v>0.218179297288033</v>
      </c>
      <c r="E4167" s="7">
        <f t="shared" si="1"/>
        <v>0.1095909158</v>
      </c>
      <c r="F4167" s="7"/>
    </row>
    <row r="4168">
      <c r="A4168" s="9">
        <v>44787.583333333336</v>
      </c>
      <c r="B4168" s="10">
        <v>207.06</v>
      </c>
      <c r="C4168" s="10">
        <v>257.43124</v>
      </c>
      <c r="D4168" s="10">
        <v>0.195668715265482</v>
      </c>
      <c r="E4168" s="7">
        <f t="shared" si="1"/>
        <v>0.1106192029</v>
      </c>
      <c r="F4168" s="7"/>
    </row>
    <row r="4169">
      <c r="A4169" s="9">
        <v>44787.625</v>
      </c>
      <c r="B4169" s="10">
        <v>212.35</v>
      </c>
      <c r="C4169" s="10">
        <v>257.00169</v>
      </c>
      <c r="D4169" s="10">
        <v>0.173740841937654</v>
      </c>
      <c r="E4169" s="7">
        <f t="shared" si="1"/>
        <v>0.110849636</v>
      </c>
      <c r="F4169" s="7"/>
    </row>
    <row r="4170">
      <c r="A4170" s="9">
        <v>44787.666666666664</v>
      </c>
      <c r="B4170" s="10">
        <v>219.46</v>
      </c>
      <c r="C4170" s="10">
        <v>255.58099</v>
      </c>
      <c r="D4170" s="10">
        <v>0.14132893843161</v>
      </c>
      <c r="E4170" s="7">
        <f t="shared" si="1"/>
        <v>0.1118777888</v>
      </c>
      <c r="F4170" s="7"/>
    </row>
    <row r="4171">
      <c r="A4171" s="9">
        <v>44787.708333333336</v>
      </c>
      <c r="B4171" s="10">
        <v>230.09</v>
      </c>
      <c r="C4171" s="10">
        <v>254.22668</v>
      </c>
      <c r="D4171" s="10">
        <v>0.0949415694686332</v>
      </c>
      <c r="E4171" s="7">
        <f t="shared" si="1"/>
        <v>0.1121937291</v>
      </c>
      <c r="F4171" s="7"/>
    </row>
    <row r="4172">
      <c r="A4172" s="9">
        <v>44787.75</v>
      </c>
      <c r="B4172" s="10">
        <v>234.51</v>
      </c>
      <c r="C4172" s="10">
        <v>253.1731</v>
      </c>
      <c r="D4172" s="10">
        <v>0.0737167574280206</v>
      </c>
      <c r="E4172" s="7">
        <f t="shared" si="1"/>
        <v>0.1124072458</v>
      </c>
      <c r="F4172" s="7"/>
    </row>
    <row r="4173">
      <c r="A4173" s="9">
        <v>44787.791666666664</v>
      </c>
      <c r="B4173" s="10">
        <v>244.4</v>
      </c>
      <c r="C4173" s="10">
        <v>253.64788</v>
      </c>
      <c r="D4173" s="10">
        <v>0.0364595201820728</v>
      </c>
      <c r="E4173" s="7">
        <f t="shared" si="1"/>
        <v>0.1117553798</v>
      </c>
      <c r="F4173" s="7"/>
    </row>
    <row r="4174">
      <c r="A4174" s="9">
        <v>44787.833333333336</v>
      </c>
      <c r="B4174" s="10">
        <v>249.9</v>
      </c>
      <c r="C4174" s="10">
        <v>254.05542</v>
      </c>
      <c r="D4174" s="10">
        <v>0.0163563524840367</v>
      </c>
      <c r="E4174" s="7">
        <f t="shared" si="1"/>
        <v>0.1108365674</v>
      </c>
      <c r="F4174" s="7"/>
    </row>
    <row r="4175">
      <c r="A4175" s="9">
        <v>44787.875</v>
      </c>
      <c r="B4175" s="10">
        <v>248.83</v>
      </c>
      <c r="C4175" s="10">
        <v>254.09582</v>
      </c>
      <c r="D4175" s="10">
        <v>0.0207237568882478</v>
      </c>
      <c r="E4175" s="7">
        <f t="shared" si="1"/>
        <v>0.1103104481</v>
      </c>
      <c r="F4175" s="7"/>
    </row>
    <row r="4176">
      <c r="A4176" s="9">
        <v>44787.916666666664</v>
      </c>
      <c r="B4176" s="10">
        <v>248.29</v>
      </c>
      <c r="C4176" s="10">
        <v>253.6932</v>
      </c>
      <c r="D4176" s="10">
        <v>0.0212981664467159</v>
      </c>
      <c r="E4176" s="7">
        <f t="shared" si="1"/>
        <v>0.1088196426</v>
      </c>
      <c r="F4176" s="7"/>
    </row>
    <row r="4177">
      <c r="A4177" s="9">
        <v>44787.958333333336</v>
      </c>
      <c r="B4177" s="10">
        <v>249.9</v>
      </c>
      <c r="C4177" s="10">
        <v>252.9437</v>
      </c>
      <c r="D4177" s="10">
        <v>0.0120331125068542</v>
      </c>
      <c r="E4177" s="7">
        <f t="shared" si="1"/>
        <v>0.1069053167</v>
      </c>
      <c r="F4177" s="7"/>
    </row>
    <row r="4178">
      <c r="A4178" s="9">
        <v>44788.0</v>
      </c>
      <c r="B4178" s="10">
        <v>259.75</v>
      </c>
      <c r="C4178" s="10">
        <v>244.0432</v>
      </c>
      <c r="D4178" s="10">
        <v>0.0643607361319634</v>
      </c>
      <c r="E4178" s="7">
        <f t="shared" si="1"/>
        <v>0.1084554915</v>
      </c>
      <c r="F4178" s="7"/>
    </row>
    <row r="4179">
      <c r="A4179" s="9">
        <v>44788.041666666664</v>
      </c>
      <c r="B4179" s="10">
        <v>265.81</v>
      </c>
      <c r="C4179" s="10">
        <v>239.46761</v>
      </c>
      <c r="D4179" s="10">
        <v>0.110003979243789</v>
      </c>
      <c r="E4179" s="7">
        <f t="shared" si="1"/>
        <v>0.1092067268</v>
      </c>
      <c r="F4179" s="7"/>
    </row>
    <row r="4180">
      <c r="A4180" s="9">
        <v>44788.083333333336</v>
      </c>
      <c r="B4180" s="10">
        <v>269.56</v>
      </c>
      <c r="C4180" s="10">
        <v>234.41106</v>
      </c>
      <c r="D4180" s="10">
        <v>0.149945740614798</v>
      </c>
      <c r="E4180" s="7">
        <f t="shared" si="1"/>
        <v>0.1115956163</v>
      </c>
      <c r="F4180" s="7"/>
    </row>
    <row r="4181">
      <c r="A4181" s="9">
        <v>44788.125</v>
      </c>
      <c r="B4181" s="10">
        <v>258.13</v>
      </c>
      <c r="C4181" s="10">
        <v>228.42403</v>
      </c>
      <c r="D4181" s="10">
        <v>0.130047482307356</v>
      </c>
      <c r="E4181" s="7">
        <f t="shared" si="1"/>
        <v>0.1139032297</v>
      </c>
      <c r="F4181" s="7"/>
    </row>
    <row r="4182">
      <c r="A4182" s="9">
        <v>44788.166666666664</v>
      </c>
      <c r="B4182" s="10">
        <v>242.83</v>
      </c>
      <c r="C4182" s="10">
        <v>224.48652</v>
      </c>
      <c r="D4182" s="10">
        <v>0.0817130578709135</v>
      </c>
      <c r="E4182" s="7">
        <f t="shared" si="1"/>
        <v>0.1155763898</v>
      </c>
      <c r="F4182" s="7"/>
    </row>
    <row r="4183">
      <c r="A4183" s="9">
        <v>44788.208333333336</v>
      </c>
      <c r="B4183" s="10">
        <v>235.26</v>
      </c>
      <c r="C4183" s="10">
        <v>224.45603</v>
      </c>
      <c r="D4183" s="10">
        <v>0.048134015379315</v>
      </c>
      <c r="E4183" s="7">
        <f t="shared" si="1"/>
        <v>0.1165788845</v>
      </c>
      <c r="F4183" s="7"/>
    </row>
    <row r="4184">
      <c r="A4184" s="9">
        <v>44788.25</v>
      </c>
      <c r="B4184" s="10">
        <v>225.56</v>
      </c>
      <c r="C4184" s="10">
        <v>225.94203</v>
      </c>
      <c r="D4184" s="10">
        <v>0.00169083193596156</v>
      </c>
      <c r="E4184" s="7">
        <f t="shared" si="1"/>
        <v>0.1125708951</v>
      </c>
      <c r="F4184" s="7"/>
    </row>
    <row r="4185">
      <c r="A4185" s="9">
        <v>44788.291666666664</v>
      </c>
      <c r="B4185" s="10">
        <v>225.02</v>
      </c>
      <c r="C4185" s="10">
        <v>229.09594</v>
      </c>
      <c r="D4185" s="10">
        <v>0.0177914108822705</v>
      </c>
      <c r="E4185" s="7">
        <f t="shared" si="1"/>
        <v>0.1079293933</v>
      </c>
      <c r="F4185" s="7"/>
    </row>
    <row r="4186">
      <c r="A4186" s="9">
        <v>44788.333333333336</v>
      </c>
      <c r="B4186" s="10">
        <v>224.48</v>
      </c>
      <c r="C4186" s="10">
        <v>232.94653</v>
      </c>
      <c r="D4186" s="10">
        <v>0.0363453793452085</v>
      </c>
      <c r="E4186" s="7">
        <f t="shared" si="1"/>
        <v>0.1027453148</v>
      </c>
      <c r="F4186" s="7"/>
    </row>
    <row r="4187">
      <c r="A4187" s="9">
        <v>44788.375</v>
      </c>
      <c r="B4187" s="10">
        <v>225.97</v>
      </c>
      <c r="C4187" s="10">
        <v>237.40597</v>
      </c>
      <c r="D4187" s="10">
        <v>0.0481705241026584</v>
      </c>
      <c r="E4187" s="7">
        <f t="shared" si="1"/>
        <v>0.09699022256</v>
      </c>
      <c r="F4187" s="7"/>
    </row>
    <row r="4188">
      <c r="A4188" s="9">
        <v>44788.416666666664</v>
      </c>
      <c r="B4188" s="10">
        <v>231.01</v>
      </c>
      <c r="C4188" s="10">
        <v>241.23079</v>
      </c>
      <c r="D4188" s="10">
        <v>0.0423693426531497</v>
      </c>
      <c r="E4188" s="7">
        <f t="shared" si="1"/>
        <v>0.09018938409</v>
      </c>
      <c r="F4188" s="7"/>
    </row>
    <row r="4189">
      <c r="A4189" s="9">
        <v>44788.458333333336</v>
      </c>
      <c r="B4189" s="10">
        <v>238.81</v>
      </c>
      <c r="C4189" s="10">
        <v>245.17054</v>
      </c>
      <c r="D4189" s="10">
        <v>0.0259433290802393</v>
      </c>
      <c r="E4189" s="7">
        <f t="shared" si="1"/>
        <v>0.08237353942</v>
      </c>
      <c r="F4189" s="7"/>
    </row>
    <row r="4190">
      <c r="A4190" s="9">
        <v>44788.5</v>
      </c>
      <c r="B4190" s="10">
        <v>242.99</v>
      </c>
      <c r="C4190" s="10">
        <v>247.39248</v>
      </c>
      <c r="D4190" s="10">
        <v>0.0177955287889106</v>
      </c>
      <c r="E4190" s="7">
        <f t="shared" si="1"/>
        <v>0.07411493278</v>
      </c>
      <c r="F4190" s="7"/>
    </row>
    <row r="4191">
      <c r="A4191" s="9">
        <v>44788.541666666664</v>
      </c>
      <c r="B4191" s="10">
        <v>244.18</v>
      </c>
      <c r="C4191" s="10">
        <v>249.27652</v>
      </c>
      <c r="D4191" s="10">
        <v>0.0204452469089346</v>
      </c>
      <c r="E4191" s="7">
        <f t="shared" si="1"/>
        <v>0.06587601401</v>
      </c>
      <c r="F4191" s="7"/>
    </row>
    <row r="4192">
      <c r="A4192" s="9">
        <v>44788.583333333336</v>
      </c>
      <c r="B4192" s="10">
        <v>246.42</v>
      </c>
      <c r="C4192" s="10">
        <v>250.5892</v>
      </c>
      <c r="D4192" s="10">
        <v>0.0166375885313493</v>
      </c>
      <c r="E4192" s="7">
        <f t="shared" si="1"/>
        <v>0.05841638373</v>
      </c>
      <c r="F4192" s="7"/>
    </row>
    <row r="4193">
      <c r="A4193" s="9">
        <v>44788.625</v>
      </c>
      <c r="B4193" s="10">
        <v>242.78</v>
      </c>
      <c r="C4193" s="10">
        <v>250.71032</v>
      </c>
      <c r="D4193" s="10">
        <v>0.0316314063178571</v>
      </c>
      <c r="E4193" s="7">
        <f t="shared" si="1"/>
        <v>0.05249515725</v>
      </c>
      <c r="F4193" s="7"/>
    </row>
    <row r="4194">
      <c r="A4194" s="9">
        <v>44788.666666666664</v>
      </c>
      <c r="B4194" s="10">
        <v>249.76</v>
      </c>
      <c r="C4194" s="10">
        <v>249.99132</v>
      </c>
      <c r="D4194" s="10">
        <v>9.25312126837087E-4</v>
      </c>
      <c r="E4194" s="7">
        <f t="shared" si="1"/>
        <v>0.04664500615</v>
      </c>
      <c r="F4194" s="7"/>
    </row>
    <row r="4195">
      <c r="A4195" s="9">
        <v>44788.708333333336</v>
      </c>
      <c r="B4195" s="10">
        <v>256.03</v>
      </c>
      <c r="C4195" s="10">
        <v>249.10126</v>
      </c>
      <c r="D4195" s="10">
        <v>0.0278149536457582</v>
      </c>
      <c r="E4195" s="7">
        <f t="shared" si="1"/>
        <v>0.04384806383</v>
      </c>
      <c r="F4195" s="7"/>
    </row>
    <row r="4196">
      <c r="A4196" s="9">
        <v>44788.75</v>
      </c>
      <c r="B4196" s="10">
        <v>259.96</v>
      </c>
      <c r="C4196" s="10">
        <v>248.42481</v>
      </c>
      <c r="D4196" s="10">
        <v>0.0464333252383285</v>
      </c>
      <c r="E4196" s="7">
        <f t="shared" si="1"/>
        <v>0.04271125415</v>
      </c>
      <c r="F4196" s="7"/>
    </row>
    <row r="4197">
      <c r="A4197" s="9">
        <v>44788.791666666664</v>
      </c>
      <c r="B4197" s="10">
        <v>263.0</v>
      </c>
      <c r="C4197" s="10">
        <v>249.07293</v>
      </c>
      <c r="D4197" s="10">
        <v>0.0559156308154402</v>
      </c>
      <c r="E4197" s="7">
        <f t="shared" si="1"/>
        <v>0.04352192543</v>
      </c>
      <c r="F4197" s="7"/>
    </row>
    <row r="4198">
      <c r="A4198" s="9">
        <v>44788.833333333336</v>
      </c>
      <c r="B4198" s="10">
        <v>258.77</v>
      </c>
      <c r="C4198" s="10">
        <v>249.85699</v>
      </c>
      <c r="D4198" s="10">
        <v>0.0356724460660475</v>
      </c>
      <c r="E4198" s="7">
        <f t="shared" si="1"/>
        <v>0.04432676266</v>
      </c>
      <c r="F4198" s="7"/>
    </row>
    <row r="4199">
      <c r="A4199" s="9">
        <v>44788.875</v>
      </c>
      <c r="B4199" s="10">
        <v>257.75</v>
      </c>
      <c r="C4199" s="10">
        <v>250.36584</v>
      </c>
      <c r="D4199" s="10">
        <v>0.0294934804204919</v>
      </c>
      <c r="E4199" s="7">
        <f t="shared" si="1"/>
        <v>0.04469216781</v>
      </c>
      <c r="F4199" s="7"/>
    </row>
    <row r="4200">
      <c r="A4200" s="9">
        <v>44788.916666666664</v>
      </c>
      <c r="B4200" s="10">
        <v>251.44</v>
      </c>
      <c r="C4200" s="10">
        <v>249.94929</v>
      </c>
      <c r="D4200" s="10">
        <v>0.00596404974785088</v>
      </c>
      <c r="E4200" s="7">
        <f t="shared" si="1"/>
        <v>0.04405324628</v>
      </c>
      <c r="F4200" s="7"/>
    </row>
    <row r="4201">
      <c r="A4201" s="9">
        <v>44788.958333333336</v>
      </c>
      <c r="B4201" s="10">
        <v>250.89</v>
      </c>
      <c r="C4201" s="10">
        <v>248.59137</v>
      </c>
      <c r="D4201" s="10">
        <v>0.00924662026682573</v>
      </c>
      <c r="E4201" s="7">
        <f t="shared" si="1"/>
        <v>0.04393714243</v>
      </c>
      <c r="F4201" s="7"/>
    </row>
    <row r="4202">
      <c r="A4202" s="9">
        <v>44789.0</v>
      </c>
      <c r="B4202" s="10">
        <v>255.44</v>
      </c>
      <c r="C4202" s="10">
        <v>248.79512</v>
      </c>
      <c r="D4202" s="10">
        <v>0.026708240901188</v>
      </c>
      <c r="E4202" s="7">
        <f t="shared" si="1"/>
        <v>0.04236828847</v>
      </c>
      <c r="F4202" s="7"/>
    </row>
    <row r="4203">
      <c r="A4203" s="9">
        <v>44789.041666666664</v>
      </c>
      <c r="B4203" s="10">
        <v>268.97</v>
      </c>
      <c r="C4203" s="10">
        <v>242.45097</v>
      </c>
      <c r="D4203" s="10">
        <v>0.109378939585187</v>
      </c>
      <c r="E4203" s="7">
        <f t="shared" si="1"/>
        <v>0.04234224515</v>
      </c>
      <c r="F4203" s="7"/>
    </row>
    <row r="4204">
      <c r="A4204" s="9">
        <v>44789.083333333336</v>
      </c>
      <c r="B4204" s="10">
        <v>272.48</v>
      </c>
      <c r="C4204" s="10">
        <v>234.85572</v>
      </c>
      <c r="D4204" s="10">
        <v>0.160201676161006</v>
      </c>
      <c r="E4204" s="7">
        <f t="shared" si="1"/>
        <v>0.04276957579</v>
      </c>
      <c r="F4204" s="7"/>
    </row>
    <row r="4205">
      <c r="A4205" s="9">
        <v>44789.125</v>
      </c>
      <c r="B4205" s="10">
        <v>262.42</v>
      </c>
      <c r="C4205" s="10">
        <v>226.27235</v>
      </c>
      <c r="D4205" s="10">
        <v>0.159752837675482</v>
      </c>
      <c r="E4205" s="7">
        <f t="shared" si="1"/>
        <v>0.04400729894</v>
      </c>
      <c r="F4205" s="7"/>
    </row>
    <row r="4206">
      <c r="A4206" s="9">
        <v>44789.166666666664</v>
      </c>
      <c r="B4206" s="10">
        <v>251.51</v>
      </c>
      <c r="C4206" s="10">
        <v>219.96259</v>
      </c>
      <c r="D4206" s="10">
        <v>0.143421706391073</v>
      </c>
      <c r="E4206" s="7">
        <f t="shared" si="1"/>
        <v>0.04657849262</v>
      </c>
      <c r="F4206" s="7"/>
    </row>
    <row r="4207">
      <c r="A4207" s="9">
        <v>44789.208333333336</v>
      </c>
      <c r="B4207" s="10">
        <v>239.95</v>
      </c>
      <c r="C4207" s="10">
        <v>218.15673</v>
      </c>
      <c r="D4207" s="10">
        <v>0.099897307775011</v>
      </c>
      <c r="E4207" s="7">
        <f t="shared" si="1"/>
        <v>0.04873529647</v>
      </c>
      <c r="F4207" s="7"/>
    </row>
    <row r="4208">
      <c r="A4208" s="9">
        <v>44789.25</v>
      </c>
      <c r="B4208" s="10">
        <v>232.43</v>
      </c>
      <c r="C4208" s="10">
        <v>218.58786</v>
      </c>
      <c r="D4208" s="10">
        <v>0.0633252917156515</v>
      </c>
      <c r="E4208" s="7">
        <f t="shared" si="1"/>
        <v>0.05130339896</v>
      </c>
      <c r="F4208" s="7"/>
    </row>
    <row r="4209">
      <c r="A4209" s="9">
        <v>44789.291666666664</v>
      </c>
      <c r="B4209" s="10">
        <v>227.31</v>
      </c>
      <c r="C4209" s="10">
        <v>221.68236</v>
      </c>
      <c r="D4209" s="10">
        <v>0.0253860523679015</v>
      </c>
      <c r="E4209" s="7">
        <f t="shared" si="1"/>
        <v>0.05161984236</v>
      </c>
      <c r="F4209" s="7"/>
    </row>
    <row r="4210">
      <c r="A4210" s="9">
        <v>44789.333333333336</v>
      </c>
      <c r="B4210" s="10">
        <v>223.76</v>
      </c>
      <c r="C4210" s="10">
        <v>226.06726</v>
      </c>
      <c r="D4210" s="10">
        <v>0.0102060776071688</v>
      </c>
      <c r="E4210" s="7">
        <f t="shared" si="1"/>
        <v>0.05053070479</v>
      </c>
      <c r="F4210" s="7"/>
    </row>
    <row r="4211">
      <c r="A4211" s="9">
        <v>44789.375</v>
      </c>
      <c r="B4211" s="10">
        <v>224.88</v>
      </c>
      <c r="C4211" s="10">
        <v>231.47861</v>
      </c>
      <c r="D4211" s="10">
        <v>0.0285063488155558</v>
      </c>
      <c r="E4211" s="7">
        <f t="shared" si="1"/>
        <v>0.04971136415</v>
      </c>
      <c r="F4211" s="7"/>
    </row>
    <row r="4212">
      <c r="A4212" s="9">
        <v>44789.416666666664</v>
      </c>
      <c r="B4212" s="10">
        <v>224.36</v>
      </c>
      <c r="C4212" s="10">
        <v>236.39544</v>
      </c>
      <c r="D4212" s="10">
        <v>0.0509123187824604</v>
      </c>
      <c r="E4212" s="7">
        <f t="shared" si="1"/>
        <v>0.05006732149</v>
      </c>
      <c r="F4212" s="7"/>
    </row>
    <row r="4213">
      <c r="A4213" s="9">
        <v>44789.458333333336</v>
      </c>
      <c r="B4213" s="10">
        <v>231.05</v>
      </c>
      <c r="C4213" s="10">
        <v>241.15447</v>
      </c>
      <c r="D4213" s="10">
        <v>0.0419004051635451</v>
      </c>
      <c r="E4213" s="7">
        <f t="shared" si="1"/>
        <v>0.05073219966</v>
      </c>
      <c r="F4213" s="7"/>
    </row>
    <row r="4214">
      <c r="A4214" s="9">
        <v>44789.5</v>
      </c>
      <c r="B4214" s="10">
        <v>241.33</v>
      </c>
      <c r="C4214" s="10">
        <v>243.61412</v>
      </c>
      <c r="D4214" s="10">
        <v>0.00937597541554652</v>
      </c>
      <c r="E4214" s="7">
        <f t="shared" si="1"/>
        <v>0.05038138494</v>
      </c>
      <c r="F4214" s="7"/>
    </row>
    <row r="4215">
      <c r="A4215" s="9">
        <v>44789.541666666664</v>
      </c>
      <c r="B4215" s="10">
        <v>242.29</v>
      </c>
      <c r="C4215" s="10">
        <v>245.36103</v>
      </c>
      <c r="D4215" s="10">
        <v>0.0125163723024801</v>
      </c>
      <c r="E4215" s="7">
        <f t="shared" si="1"/>
        <v>0.05005101516</v>
      </c>
      <c r="F4215" s="7"/>
    </row>
    <row r="4216">
      <c r="A4216" s="9">
        <v>44789.583333333336</v>
      </c>
      <c r="B4216" s="10">
        <v>242.99</v>
      </c>
      <c r="C4216" s="10">
        <v>246.47287</v>
      </c>
      <c r="D4216" s="10">
        <v>0.0141308453137255</v>
      </c>
      <c r="E4216" s="7">
        <f t="shared" si="1"/>
        <v>0.04994656753</v>
      </c>
      <c r="F4216" s="7"/>
    </row>
    <row r="4217">
      <c r="A4217" s="9">
        <v>44789.625</v>
      </c>
      <c r="B4217" s="10">
        <v>242.02</v>
      </c>
      <c r="C4217" s="10">
        <v>246.90304</v>
      </c>
      <c r="D4217" s="10">
        <v>0.0197771562472458</v>
      </c>
      <c r="E4217" s="7">
        <f t="shared" si="1"/>
        <v>0.04945264044</v>
      </c>
      <c r="F4217" s="7"/>
    </row>
    <row r="4218">
      <c r="A4218" s="9">
        <v>44789.666666666664</v>
      </c>
      <c r="B4218" s="10">
        <v>243.38</v>
      </c>
      <c r="C4218" s="10">
        <v>246.6828</v>
      </c>
      <c r="D4218" s="10">
        <v>0.0133888540263041</v>
      </c>
      <c r="E4218" s="7">
        <f t="shared" si="1"/>
        <v>0.04997195469</v>
      </c>
      <c r="F4218" s="7"/>
    </row>
    <row r="4219">
      <c r="A4219" s="9">
        <v>44789.708333333336</v>
      </c>
      <c r="B4219" s="10">
        <v>248.28</v>
      </c>
      <c r="C4219" s="10">
        <v>246.65985</v>
      </c>
      <c r="D4219" s="10">
        <v>0.0065683571931143</v>
      </c>
      <c r="E4219" s="7">
        <f t="shared" si="1"/>
        <v>0.04908667983</v>
      </c>
      <c r="F4219" s="7"/>
    </row>
    <row r="4220">
      <c r="A4220" s="9">
        <v>44789.75</v>
      </c>
      <c r="B4220" s="10">
        <v>257.68</v>
      </c>
      <c r="C4220" s="10">
        <v>246.92792</v>
      </c>
      <c r="D4220" s="10">
        <v>0.0435433951737819</v>
      </c>
      <c r="E4220" s="7">
        <f t="shared" si="1"/>
        <v>0.04896626608</v>
      </c>
      <c r="F4220" s="7"/>
    </row>
    <row r="4221">
      <c r="A4221" s="9">
        <v>44789.791666666664</v>
      </c>
      <c r="B4221" s="10">
        <v>260.85</v>
      </c>
      <c r="C4221" s="10">
        <v>248.1283</v>
      </c>
      <c r="D4221" s="10">
        <v>0.0512706531258225</v>
      </c>
      <c r="E4221" s="7">
        <f t="shared" si="1"/>
        <v>0.04877272534</v>
      </c>
      <c r="F4221" s="7"/>
    </row>
    <row r="4222">
      <c r="A4222" s="9">
        <v>44789.833333333336</v>
      </c>
      <c r="B4222" s="10">
        <v>257.88</v>
      </c>
      <c r="C4222" s="10">
        <v>249.35579</v>
      </c>
      <c r="D4222" s="10">
        <v>0.0341849290926831</v>
      </c>
      <c r="E4222" s="7">
        <f t="shared" si="1"/>
        <v>0.04871074547</v>
      </c>
      <c r="F4222" s="7"/>
    </row>
    <row r="4223">
      <c r="A4223" s="9">
        <v>44789.875</v>
      </c>
      <c r="B4223" s="10">
        <v>258.08</v>
      </c>
      <c r="C4223" s="10">
        <v>250.42426</v>
      </c>
      <c r="D4223" s="10">
        <v>0.0305710796549822</v>
      </c>
      <c r="E4223" s="7">
        <f t="shared" si="1"/>
        <v>0.04875564544</v>
      </c>
      <c r="F4223" s="7"/>
    </row>
    <row r="4224">
      <c r="A4224" s="9">
        <v>44789.916666666664</v>
      </c>
      <c r="B4224" s="10">
        <v>254.65</v>
      </c>
      <c r="C4224" s="10">
        <v>250.69854</v>
      </c>
      <c r="D4224" s="10">
        <v>0.0157617990116735</v>
      </c>
      <c r="E4224" s="7">
        <f t="shared" si="1"/>
        <v>0.04916388499</v>
      </c>
      <c r="F4224" s="7"/>
    </row>
    <row r="4225">
      <c r="A4225" s="9">
        <v>44789.958333333336</v>
      </c>
      <c r="B4225" s="10">
        <v>252.56</v>
      </c>
      <c r="C4225" s="10">
        <v>249.48836</v>
      </c>
      <c r="D4225" s="10">
        <v>0.012311756748892</v>
      </c>
      <c r="E4225" s="7">
        <f t="shared" si="1"/>
        <v>0.04929159901</v>
      </c>
      <c r="F4225" s="7"/>
    </row>
    <row r="4226">
      <c r="A4226" s="9">
        <v>44787.0</v>
      </c>
      <c r="B4226" s="10">
        <v>257.82</v>
      </c>
      <c r="C4226" s="10">
        <v>246.80195</v>
      </c>
      <c r="D4226" s="10">
        <v>0.0446432858411369</v>
      </c>
      <c r="E4226" s="7">
        <f t="shared" si="1"/>
        <v>0.05003889255</v>
      </c>
      <c r="F4226" s="7"/>
    </row>
    <row r="4227">
      <c r="A4227" s="9">
        <v>44787.041666666664</v>
      </c>
      <c r="B4227" s="10">
        <v>270.35</v>
      </c>
      <c r="C4227" s="10">
        <v>242.06604</v>
      </c>
      <c r="D4227" s="10">
        <v>0.116843981915018</v>
      </c>
      <c r="E4227" s="7">
        <f t="shared" si="1"/>
        <v>0.05034993598</v>
      </c>
      <c r="F4227" s="7"/>
    </row>
    <row r="4228">
      <c r="A4228" s="9">
        <v>44787.083333333336</v>
      </c>
      <c r="B4228" s="10">
        <v>266.4</v>
      </c>
      <c r="C4228" s="10">
        <v>236.29243</v>
      </c>
      <c r="D4228" s="10">
        <v>0.127416565989862</v>
      </c>
      <c r="E4228" s="7">
        <f t="shared" si="1"/>
        <v>0.04898388972</v>
      </c>
      <c r="F4228" s="7"/>
    </row>
    <row r="4229">
      <c r="A4229" s="9">
        <v>44787.125</v>
      </c>
      <c r="B4229" s="10">
        <v>256.36</v>
      </c>
      <c r="C4229" s="10">
        <v>229.33554</v>
      </c>
      <c r="D4229" s="10">
        <v>0.117838081267299</v>
      </c>
      <c r="E4229" s="7">
        <f t="shared" si="1"/>
        <v>0.04723744154</v>
      </c>
      <c r="F4229" s="7"/>
    </row>
    <row r="4230">
      <c r="A4230" s="9">
        <v>44787.166666666664</v>
      </c>
      <c r="B4230" s="10">
        <v>244.84</v>
      </c>
      <c r="C4230" s="10">
        <v>224.2866</v>
      </c>
      <c r="D4230" s="10">
        <v>0.0916390011708234</v>
      </c>
      <c r="E4230" s="7">
        <f t="shared" si="1"/>
        <v>0.04507982882</v>
      </c>
      <c r="F4230" s="7"/>
    </row>
    <row r="4231">
      <c r="A4231" s="9">
        <v>44787.208333333336</v>
      </c>
      <c r="B4231" s="10">
        <v>229.4</v>
      </c>
      <c r="C4231" s="10">
        <v>223.19611</v>
      </c>
      <c r="D4231" s="10">
        <v>0.0277956905252515</v>
      </c>
      <c r="E4231" s="7">
        <f t="shared" si="1"/>
        <v>0.04207559477</v>
      </c>
      <c r="F4231" s="7"/>
    </row>
    <row r="4232">
      <c r="A4232" s="9">
        <v>44787.25</v>
      </c>
      <c r="B4232" s="10">
        <v>212.96</v>
      </c>
      <c r="C4232" s="10">
        <v>223.76755</v>
      </c>
      <c r="D4232" s="10">
        <v>0.0482981111425673</v>
      </c>
      <c r="E4232" s="7">
        <f t="shared" si="1"/>
        <v>0.04144946225</v>
      </c>
      <c r="F4232" s="7"/>
    </row>
    <row r="4233">
      <c r="A4233" s="9">
        <v>44787.291666666664</v>
      </c>
      <c r="B4233" s="10">
        <v>207.67</v>
      </c>
      <c r="C4233" s="10">
        <v>226.31574</v>
      </c>
      <c r="D4233" s="10">
        <v>0.0823881714988096</v>
      </c>
      <c r="E4233" s="7">
        <f t="shared" si="1"/>
        <v>0.04382455054</v>
      </c>
      <c r="F4233" s="7"/>
    </row>
    <row r="4234">
      <c r="A4234" s="9">
        <v>44787.333333333336</v>
      </c>
      <c r="B4234" s="10">
        <v>202.81</v>
      </c>
      <c r="C4234" s="10">
        <v>229.86334</v>
      </c>
      <c r="D4234" s="10">
        <v>0.117693147589345</v>
      </c>
      <c r="E4234" s="7">
        <f t="shared" si="1"/>
        <v>0.04830317846</v>
      </c>
      <c r="F4234" s="7"/>
    </row>
    <row r="4235">
      <c r="A4235" s="9">
        <v>44787.375</v>
      </c>
      <c r="B4235" s="10">
        <v>199.79</v>
      </c>
      <c r="C4235" s="10">
        <v>234.3088</v>
      </c>
      <c r="D4235" s="10">
        <v>0.147321824873841</v>
      </c>
      <c r="E4235" s="7">
        <f t="shared" si="1"/>
        <v>0.05325382329</v>
      </c>
      <c r="F4235" s="7"/>
    </row>
    <row r="4236">
      <c r="A4236" s="9">
        <v>44787.416666666664</v>
      </c>
      <c r="B4236" s="10">
        <v>197.99</v>
      </c>
      <c r="C4236" s="10">
        <v>238.43182</v>
      </c>
      <c r="D4236" s="10">
        <v>0.169615867546537</v>
      </c>
      <c r="E4236" s="7">
        <f t="shared" si="1"/>
        <v>0.05819980449</v>
      </c>
      <c r="F4236" s="7"/>
    </row>
    <row r="4237">
      <c r="A4237" s="9">
        <v>44787.458333333336</v>
      </c>
      <c r="B4237" s="10">
        <v>199.06</v>
      </c>
      <c r="C4237" s="10">
        <v>242.75643</v>
      </c>
      <c r="D4237" s="10">
        <v>0.180001122936269</v>
      </c>
      <c r="E4237" s="7">
        <f t="shared" si="1"/>
        <v>0.06395400107</v>
      </c>
      <c r="F4237" s="7"/>
    </row>
    <row r="4238">
      <c r="A4238" s="9">
        <v>44787.5</v>
      </c>
      <c r="B4238" s="10">
        <v>199.98</v>
      </c>
      <c r="C4238" s="10">
        <v>245.33753</v>
      </c>
      <c r="D4238" s="10">
        <v>0.18487807389273</v>
      </c>
      <c r="E4238" s="7">
        <f t="shared" si="1"/>
        <v>0.0712665885</v>
      </c>
      <c r="F4238" s="7"/>
    </row>
    <row r="4239">
      <c r="A4239" s="9">
        <v>44787.541666666664</v>
      </c>
      <c r="B4239" s="10">
        <v>200.63</v>
      </c>
      <c r="C4239" s="10">
        <v>247.35655</v>
      </c>
      <c r="D4239" s="10">
        <v>0.188903629194375</v>
      </c>
      <c r="E4239" s="7">
        <f t="shared" si="1"/>
        <v>0.07861605754</v>
      </c>
      <c r="F4239" s="7"/>
    </row>
    <row r="4240">
      <c r="A4240" s="9">
        <v>44787.583333333336</v>
      </c>
      <c r="B4240" s="10">
        <v>207.06</v>
      </c>
      <c r="C4240" s="10">
        <v>248.56761</v>
      </c>
      <c r="D4240" s="10">
        <v>0.166987203199966</v>
      </c>
      <c r="E4240" s="7">
        <f t="shared" si="1"/>
        <v>0.08498507245</v>
      </c>
      <c r="F4240" s="7"/>
    </row>
    <row r="4241">
      <c r="A4241" s="9">
        <v>44787.625</v>
      </c>
      <c r="B4241" s="10">
        <v>212.35</v>
      </c>
      <c r="C4241" s="10">
        <v>248.70785</v>
      </c>
      <c r="D4241" s="10">
        <v>0.146186982035347</v>
      </c>
      <c r="E4241" s="7">
        <f t="shared" si="1"/>
        <v>0.09025214853</v>
      </c>
      <c r="F4241" s="7"/>
    </row>
    <row r="4242">
      <c r="A4242" s="9">
        <v>44787.666666666664</v>
      </c>
      <c r="B4242" s="10">
        <v>219.46</v>
      </c>
      <c r="C4242" s="10">
        <v>248.05438</v>
      </c>
      <c r="D4242" s="10">
        <v>0.115274642600545</v>
      </c>
      <c r="E4242" s="7">
        <f t="shared" si="1"/>
        <v>0.09449738972</v>
      </c>
      <c r="F4242" s="7"/>
    </row>
    <row r="4243">
      <c r="A4243" s="9">
        <v>44787.708333333336</v>
      </c>
      <c r="B4243" s="10">
        <v>230.09</v>
      </c>
      <c r="C4243" s="10">
        <v>247.37772</v>
      </c>
      <c r="D4243" s="10">
        <v>0.0698839006196678</v>
      </c>
      <c r="E4243" s="7">
        <f t="shared" si="1"/>
        <v>0.09713553736</v>
      </c>
      <c r="F4243" s="7"/>
    </row>
    <row r="4244">
      <c r="A4244" s="9">
        <v>44787.75</v>
      </c>
      <c r="B4244" s="10">
        <v>234.51</v>
      </c>
      <c r="C4244" s="10">
        <v>246.99454</v>
      </c>
      <c r="D4244" s="10">
        <v>0.0505458136847883</v>
      </c>
      <c r="E4244" s="7">
        <f t="shared" si="1"/>
        <v>0.0974273048</v>
      </c>
      <c r="F4244" s="7"/>
    </row>
    <row r="4245">
      <c r="A4245" s="9">
        <v>44787.791666666664</v>
      </c>
      <c r="B4245" s="10">
        <v>244.4</v>
      </c>
      <c r="C4245" s="10">
        <v>247.8754</v>
      </c>
      <c r="D4245" s="10">
        <v>0.0140207539755861</v>
      </c>
      <c r="E4245" s="7">
        <f t="shared" si="1"/>
        <v>0.09587522567</v>
      </c>
      <c r="F4245" s="7"/>
    </row>
    <row r="4246">
      <c r="A4246" s="9">
        <v>44787.833333333336</v>
      </c>
      <c r="B4246" s="10">
        <v>249.9</v>
      </c>
      <c r="C4246" s="10">
        <v>248.86073</v>
      </c>
      <c r="D4246" s="10">
        <v>0.00417611087132958</v>
      </c>
      <c r="E4246" s="7">
        <f t="shared" si="1"/>
        <v>0.09462485824</v>
      </c>
      <c r="F4246" s="7"/>
    </row>
    <row r="4247">
      <c r="A4247" s="9">
        <v>44787.875</v>
      </c>
      <c r="B4247" s="10">
        <v>248.83</v>
      </c>
      <c r="C4247" s="10">
        <v>249.65131</v>
      </c>
      <c r="D4247" s="10">
        <v>0.00328982852122819</v>
      </c>
      <c r="E4247" s="7">
        <f t="shared" si="1"/>
        <v>0.09348813944</v>
      </c>
      <c r="F4247" s="7"/>
    </row>
    <row r="4248">
      <c r="A4248" s="9">
        <v>44787.916666666664</v>
      </c>
      <c r="B4248" s="10">
        <v>248.29</v>
      </c>
      <c r="C4248" s="10">
        <v>249.68854</v>
      </c>
      <c r="D4248" s="10">
        <v>0.00560113812191779</v>
      </c>
      <c r="E4248" s="7">
        <f t="shared" si="1"/>
        <v>0.09306477857</v>
      </c>
      <c r="F4248" s="7"/>
    </row>
    <row r="4249">
      <c r="A4249" s="9">
        <v>44787.958333333336</v>
      </c>
      <c r="B4249" s="10">
        <v>249.9</v>
      </c>
      <c r="C4249" s="10">
        <v>248.84546</v>
      </c>
      <c r="D4249" s="10">
        <v>0.00423773051756701</v>
      </c>
      <c r="E4249" s="7">
        <f t="shared" si="1"/>
        <v>0.09272836081</v>
      </c>
      <c r="F4249" s="7"/>
    </row>
    <row r="4250">
      <c r="A4250" s="9">
        <v>44788.0</v>
      </c>
      <c r="B4250" s="10">
        <v>259.75</v>
      </c>
      <c r="C4250" s="10">
        <v>243.73157</v>
      </c>
      <c r="D4250" s="10">
        <v>0.065721605124851</v>
      </c>
      <c r="E4250" s="7">
        <f t="shared" si="1"/>
        <v>0.09360662412</v>
      </c>
      <c r="F4250" s="7"/>
    </row>
    <row r="4251">
      <c r="A4251" s="9">
        <v>44788.041666666664</v>
      </c>
      <c r="B4251" s="10">
        <v>265.81</v>
      </c>
      <c r="C4251" s="10">
        <v>238.78598</v>
      </c>
      <c r="D4251" s="10">
        <v>0.113172557283304</v>
      </c>
      <c r="E4251" s="7">
        <f t="shared" si="1"/>
        <v>0.09345364809</v>
      </c>
      <c r="F4251" s="7"/>
    </row>
    <row r="4252">
      <c r="A4252" s="9">
        <v>44788.083333333336</v>
      </c>
      <c r="B4252" s="10">
        <v>269.56</v>
      </c>
      <c r="C4252" s="10">
        <v>233.18658</v>
      </c>
      <c r="D4252" s="10">
        <v>0.155984190856952</v>
      </c>
      <c r="E4252" s="7">
        <f t="shared" si="1"/>
        <v>0.09464396579</v>
      </c>
      <c r="F4252" s="7"/>
    </row>
    <row r="4253">
      <c r="A4253" s="9">
        <v>44788.125</v>
      </c>
      <c r="B4253" s="10">
        <v>258.13</v>
      </c>
      <c r="C4253" s="10">
        <v>226.6743</v>
      </c>
      <c r="D4253" s="10">
        <v>0.138770473759045</v>
      </c>
      <c r="E4253" s="7">
        <f t="shared" si="1"/>
        <v>0.09551614881</v>
      </c>
      <c r="F4253" s="7"/>
    </row>
    <row r="4254">
      <c r="A4254" s="9">
        <v>44788.166666666664</v>
      </c>
      <c r="B4254" s="10">
        <v>242.83</v>
      </c>
      <c r="C4254" s="10">
        <v>222.36768</v>
      </c>
      <c r="D4254" s="10">
        <v>0.0920202072531404</v>
      </c>
      <c r="E4254" s="7">
        <f t="shared" si="1"/>
        <v>0.0955320324</v>
      </c>
      <c r="F4254" s="7"/>
    </row>
    <row r="4255">
      <c r="A4255" s="9">
        <v>44788.208333333336</v>
      </c>
      <c r="B4255" s="10">
        <v>235.26</v>
      </c>
      <c r="C4255" s="10">
        <v>222.19228</v>
      </c>
      <c r="D4255" s="10">
        <v>0.0588126644184036</v>
      </c>
      <c r="E4255" s="7">
        <f t="shared" si="1"/>
        <v>0.09682440631</v>
      </c>
      <c r="F4255" s="7"/>
    </row>
    <row r="4256">
      <c r="A4256" s="9">
        <v>44788.25</v>
      </c>
      <c r="B4256" s="10">
        <v>225.56</v>
      </c>
      <c r="C4256" s="10">
        <v>223.81428</v>
      </c>
      <c r="D4256" s="10">
        <v>0.00779985977659694</v>
      </c>
      <c r="E4256" s="7">
        <f t="shared" si="1"/>
        <v>0.09513697917</v>
      </c>
      <c r="F4256" s="7"/>
    </row>
    <row r="4257">
      <c r="A4257" s="9">
        <v>44788.291666666664</v>
      </c>
      <c r="B4257" s="10">
        <v>225.02</v>
      </c>
      <c r="C4257" s="10">
        <v>227.29411</v>
      </c>
      <c r="D4257" s="10">
        <v>0.0100051426761563</v>
      </c>
      <c r="E4257" s="7">
        <f t="shared" si="1"/>
        <v>0.09212101964</v>
      </c>
      <c r="F4257" s="7"/>
    </row>
    <row r="4258">
      <c r="A4258" s="9">
        <v>44788.333333333336</v>
      </c>
      <c r="B4258" s="10">
        <v>224.48</v>
      </c>
      <c r="C4258" s="10">
        <v>231.43893</v>
      </c>
      <c r="D4258" s="10">
        <v>0.0300681047911862</v>
      </c>
      <c r="E4258" s="7">
        <f t="shared" si="1"/>
        <v>0.08846997619</v>
      </c>
      <c r="F4258" s="7"/>
    </row>
    <row r="4259">
      <c r="A4259" s="9">
        <v>44788.375</v>
      </c>
      <c r="B4259" s="10">
        <v>225.97</v>
      </c>
      <c r="C4259" s="10">
        <v>236.04368</v>
      </c>
      <c r="D4259" s="10">
        <v>0.0426771858496698</v>
      </c>
      <c r="E4259" s="7">
        <f t="shared" si="1"/>
        <v>0.0841097829</v>
      </c>
      <c r="F4259" s="7"/>
    </row>
    <row r="4260">
      <c r="A4260" s="9">
        <v>44788.416666666664</v>
      </c>
      <c r="B4260" s="10">
        <v>231.01</v>
      </c>
      <c r="C4260" s="10">
        <v>239.87548</v>
      </c>
      <c r="D4260" s="10">
        <v>0.0369586753927496</v>
      </c>
      <c r="E4260" s="7">
        <f t="shared" si="1"/>
        <v>0.07858239989</v>
      </c>
      <c r="F4260" s="7"/>
    </row>
    <row r="4261">
      <c r="A4261" s="9">
        <v>44788.458333333336</v>
      </c>
      <c r="B4261" s="10">
        <v>238.81</v>
      </c>
      <c r="C4261" s="10">
        <v>243.63688</v>
      </c>
      <c r="D4261" s="10">
        <v>0.0198117789063789</v>
      </c>
      <c r="E4261" s="7">
        <f t="shared" si="1"/>
        <v>0.07190784389</v>
      </c>
      <c r="F4261" s="7"/>
    </row>
    <row r="4262">
      <c r="A4262" s="9">
        <v>44788.5</v>
      </c>
      <c r="B4262" s="10">
        <v>242.99</v>
      </c>
      <c r="C4262" s="10">
        <v>245.60235</v>
      </c>
      <c r="D4262" s="10">
        <v>0.0106365024601759</v>
      </c>
      <c r="E4262" s="7">
        <f t="shared" si="1"/>
        <v>0.06464777841</v>
      </c>
      <c r="F4262" s="7"/>
    </row>
    <row r="4263">
      <c r="A4263" s="9">
        <v>44788.541666666664</v>
      </c>
      <c r="B4263" s="10">
        <v>244.18</v>
      </c>
      <c r="C4263" s="10">
        <v>247.28822</v>
      </c>
      <c r="D4263" s="10">
        <v>0.0125692198358659</v>
      </c>
      <c r="E4263" s="7">
        <f t="shared" si="1"/>
        <v>0.05730051136</v>
      </c>
      <c r="F4263" s="7"/>
    </row>
    <row r="4264">
      <c r="A4264" s="9">
        <v>44788.583333333336</v>
      </c>
      <c r="B4264" s="10">
        <v>246.42</v>
      </c>
      <c r="C4264" s="10">
        <v>248.4405</v>
      </c>
      <c r="D4264" s="10">
        <v>0.00813273198210436</v>
      </c>
      <c r="E4264" s="7">
        <f t="shared" si="1"/>
        <v>0.05068157505</v>
      </c>
      <c r="F4264" s="7"/>
    </row>
    <row r="4265">
      <c r="A4265" s="9">
        <v>44788.625</v>
      </c>
      <c r="B4265" s="10">
        <v>242.78</v>
      </c>
      <c r="C4265" s="10">
        <v>248.53297</v>
      </c>
      <c r="D4265" s="10">
        <v>0.023147713560901</v>
      </c>
      <c r="E4265" s="7">
        <f t="shared" si="1"/>
        <v>0.04555493887</v>
      </c>
      <c r="F4265" s="7"/>
    </row>
    <row r="4266">
      <c r="A4266" s="9">
        <v>44788.666666666664</v>
      </c>
      <c r="B4266" s="10">
        <v>249.76</v>
      </c>
      <c r="C4266" s="10">
        <v>247.88307</v>
      </c>
      <c r="D4266" s="10">
        <v>0.00757183618873199</v>
      </c>
      <c r="E4266" s="7">
        <f t="shared" si="1"/>
        <v>0.04106732193</v>
      </c>
      <c r="F4266" s="7"/>
    </row>
    <row r="4267">
      <c r="A4267" s="9">
        <v>44788.708333333336</v>
      </c>
      <c r="B4267" s="10">
        <v>256.03</v>
      </c>
      <c r="C4267" s="10">
        <v>247.19806</v>
      </c>
      <c r="D4267" s="10">
        <v>0.0357281930125178</v>
      </c>
      <c r="E4267" s="7">
        <f t="shared" si="1"/>
        <v>0.03964416745</v>
      </c>
      <c r="F4267" s="7"/>
    </row>
    <row r="4268">
      <c r="A4268" s="9">
        <v>44788.75</v>
      </c>
      <c r="B4268" s="10">
        <v>259.96</v>
      </c>
      <c r="C4268" s="10">
        <v>246.74297</v>
      </c>
      <c r="D4268" s="10">
        <v>0.0535659840683605</v>
      </c>
      <c r="E4268" s="7">
        <f t="shared" si="1"/>
        <v>0.03977000788</v>
      </c>
      <c r="F4268" s="7"/>
    </row>
    <row r="4269">
      <c r="A4269" s="9">
        <v>44788.791666666664</v>
      </c>
      <c r="B4269" s="10">
        <v>263.0</v>
      </c>
      <c r="C4269" s="10">
        <v>247.54574</v>
      </c>
      <c r="D4269" s="10">
        <v>0.0624299169923102</v>
      </c>
      <c r="E4269" s="7">
        <f t="shared" si="1"/>
        <v>0.04178705634</v>
      </c>
      <c r="F4269" s="7"/>
    </row>
    <row r="4270">
      <c r="A4270" s="9">
        <v>44788.833333333336</v>
      </c>
      <c r="B4270" s="10">
        <v>258.77</v>
      </c>
      <c r="C4270" s="10">
        <v>248.56482</v>
      </c>
      <c r="D4270" s="10">
        <v>0.0410564133733807</v>
      </c>
      <c r="E4270" s="7">
        <f t="shared" si="1"/>
        <v>0.04332373561</v>
      </c>
      <c r="F4270" s="7"/>
    </row>
    <row r="4271">
      <c r="A4271" s="9">
        <v>44788.875</v>
      </c>
      <c r="B4271" s="10">
        <v>257.75</v>
      </c>
      <c r="C4271" s="10">
        <v>249.32319</v>
      </c>
      <c r="D4271" s="10">
        <v>0.0337987413044089</v>
      </c>
      <c r="E4271" s="7">
        <f t="shared" si="1"/>
        <v>0.04459494031</v>
      </c>
      <c r="F4271" s="7"/>
    </row>
    <row r="4272">
      <c r="A4272" s="9">
        <v>44788.916666666664</v>
      </c>
      <c r="B4272" s="10">
        <v>251.44</v>
      </c>
      <c r="C4272" s="10">
        <v>249.10124</v>
      </c>
      <c r="D4272" s="10">
        <v>0.00938879308669843</v>
      </c>
      <c r="E4272" s="7">
        <f t="shared" si="1"/>
        <v>0.04475275927</v>
      </c>
      <c r="F4272" s="7"/>
    </row>
    <row r="4273">
      <c r="A4273" s="9">
        <v>44788.958333333336</v>
      </c>
      <c r="B4273" s="10">
        <v>250.89</v>
      </c>
      <c r="C4273" s="10">
        <v>247.76731</v>
      </c>
      <c r="D4273" s="10">
        <v>0.012603317201127</v>
      </c>
      <c r="E4273" s="7">
        <f t="shared" si="1"/>
        <v>0.04510132538</v>
      </c>
      <c r="F4273" s="7"/>
    </row>
    <row r="4274">
      <c r="A4274" s="9">
        <v>44789.0</v>
      </c>
      <c r="B4274" s="10">
        <v>255.44</v>
      </c>
      <c r="C4274" s="10">
        <v>248.52571</v>
      </c>
      <c r="D4274" s="10">
        <v>0.0278212262224298</v>
      </c>
      <c r="E4274" s="7">
        <f t="shared" si="1"/>
        <v>0.04352214293</v>
      </c>
      <c r="F4274" s="7"/>
    </row>
    <row r="4275">
      <c r="A4275" s="9">
        <v>44789.041666666664</v>
      </c>
      <c r="B4275" s="10">
        <v>268.97</v>
      </c>
      <c r="C4275" s="10">
        <v>241.47965</v>
      </c>
      <c r="D4275" s="10">
        <v>0.113841269854416</v>
      </c>
      <c r="E4275" s="7">
        <f t="shared" si="1"/>
        <v>0.04355000595</v>
      </c>
      <c r="F4275" s="7"/>
    </row>
    <row r="4276">
      <c r="A4276" s="9">
        <v>44789.083333333336</v>
      </c>
      <c r="B4276" s="10">
        <v>272.48</v>
      </c>
      <c r="C4276" s="10">
        <v>233.19762</v>
      </c>
      <c r="D4276" s="10">
        <v>0.168451033076581</v>
      </c>
      <c r="E4276" s="7">
        <f t="shared" si="1"/>
        <v>0.04406945771</v>
      </c>
      <c r="F4276" s="7"/>
    </row>
    <row r="4277">
      <c r="A4277" s="9">
        <v>44789.125</v>
      </c>
      <c r="B4277" s="10">
        <v>262.42</v>
      </c>
      <c r="C4277" s="10">
        <v>224.06112</v>
      </c>
      <c r="D4277" s="10">
        <v>0.171198287324458</v>
      </c>
      <c r="E4277" s="7">
        <f t="shared" si="1"/>
        <v>0.04542061661</v>
      </c>
      <c r="F4277" s="7"/>
    </row>
    <row r="4278">
      <c r="A4278" s="9">
        <v>44789.166666666664</v>
      </c>
      <c r="B4278" s="10">
        <v>251.51</v>
      </c>
      <c r="C4278" s="10">
        <v>217.53285</v>
      </c>
      <c r="D4278" s="10">
        <v>0.156193191051374</v>
      </c>
      <c r="E4278" s="7">
        <f t="shared" si="1"/>
        <v>0.04809449093</v>
      </c>
      <c r="F4278" s="7"/>
    </row>
    <row r="4279">
      <c r="A4279" s="9">
        <v>44789.208333333336</v>
      </c>
      <c r="B4279" s="10">
        <v>239.95</v>
      </c>
      <c r="C4279" s="10">
        <v>215.91512</v>
      </c>
      <c r="D4279" s="10">
        <v>0.11131633578973</v>
      </c>
      <c r="E4279" s="7">
        <f t="shared" si="1"/>
        <v>0.05028214391</v>
      </c>
      <c r="F4279" s="7"/>
    </row>
    <row r="4280">
      <c r="A4280" s="9">
        <v>44789.25</v>
      </c>
      <c r="B4280" s="10">
        <v>232.43</v>
      </c>
      <c r="C4280" s="10">
        <v>216.8769</v>
      </c>
      <c r="D4280" s="10">
        <v>0.0717139538604618</v>
      </c>
      <c r="E4280" s="7">
        <f t="shared" si="1"/>
        <v>0.05294523116</v>
      </c>
      <c r="F4280" s="7"/>
    </row>
    <row r="4281">
      <c r="A4281" s="9">
        <v>44789.291666666664</v>
      </c>
      <c r="B4281" s="10">
        <v>227.31</v>
      </c>
      <c r="C4281" s="10">
        <v>220.74366</v>
      </c>
      <c r="D4281" s="10">
        <v>0.0297464488900836</v>
      </c>
      <c r="E4281" s="7">
        <f t="shared" si="1"/>
        <v>0.05376778559</v>
      </c>
      <c r="F4281" s="7"/>
    </row>
    <row r="4282">
      <c r="A4282" s="9">
        <v>44789.333333333336</v>
      </c>
      <c r="B4282" s="10">
        <v>223.76</v>
      </c>
      <c r="C4282" s="10">
        <v>225.75886</v>
      </c>
      <c r="D4282" s="10">
        <v>0.00885396037169928</v>
      </c>
      <c r="E4282" s="7">
        <f t="shared" si="1"/>
        <v>0.0528838629</v>
      </c>
      <c r="F4282" s="7"/>
    </row>
    <row r="4283">
      <c r="A4283" s="9">
        <v>44789.375</v>
      </c>
      <c r="B4283" s="10">
        <v>224.88</v>
      </c>
      <c r="C4283" s="10">
        <v>231.50264</v>
      </c>
      <c r="D4283" s="10">
        <v>0.0286071899655227</v>
      </c>
      <c r="E4283" s="7">
        <f t="shared" si="1"/>
        <v>0.05229761307</v>
      </c>
      <c r="F4283" s="7"/>
    </row>
    <row r="4284">
      <c r="A4284" s="9">
        <v>44789.416666666664</v>
      </c>
      <c r="B4284" s="10">
        <v>224.36</v>
      </c>
      <c r="C4284" s="10">
        <v>236.39111</v>
      </c>
      <c r="D4284" s="10">
        <v>0.0508949342468927</v>
      </c>
      <c r="E4284" s="7">
        <f t="shared" si="1"/>
        <v>0.05287829053</v>
      </c>
      <c r="F4284" s="7"/>
    </row>
    <row r="4285">
      <c r="A4285" s="9">
        <v>44789.458333333336</v>
      </c>
      <c r="B4285" s="10">
        <v>231.05</v>
      </c>
      <c r="C4285" s="10">
        <v>240.76332</v>
      </c>
      <c r="D4285" s="10">
        <v>0.0403438530420663</v>
      </c>
      <c r="E4285" s="7">
        <f t="shared" si="1"/>
        <v>0.05373379362</v>
      </c>
      <c r="F4285" s="7"/>
    </row>
    <row r="4286">
      <c r="A4286" s="9">
        <v>44789.5</v>
      </c>
      <c r="B4286" s="10">
        <v>241.33</v>
      </c>
      <c r="C4286" s="10">
        <v>242.6058</v>
      </c>
      <c r="D4286" s="10">
        <v>0.00525873660069122</v>
      </c>
      <c r="E4286" s="7">
        <f t="shared" si="1"/>
        <v>0.05350972004</v>
      </c>
      <c r="F4286" s="7"/>
    </row>
    <row r="4287">
      <c r="A4287" s="9">
        <v>44789.541666666664</v>
      </c>
      <c r="B4287" s="10">
        <v>242.29</v>
      </c>
      <c r="C4287" s="10">
        <v>243.91596</v>
      </c>
      <c r="D4287" s="10">
        <v>0.00666606645993981</v>
      </c>
      <c r="E4287" s="7">
        <f t="shared" si="1"/>
        <v>0.05326375531</v>
      </c>
      <c r="F4287" s="7"/>
    </row>
    <row r="4288">
      <c r="A4288" s="9">
        <v>44789.583333333336</v>
      </c>
      <c r="B4288" s="10">
        <v>242.99</v>
      </c>
      <c r="C4288" s="10">
        <v>244.8371</v>
      </c>
      <c r="D4288" s="10">
        <v>0.00754419979651769</v>
      </c>
      <c r="E4288" s="7">
        <f t="shared" si="1"/>
        <v>0.05323923314</v>
      </c>
      <c r="F4288" s="7"/>
    </row>
    <row r="4289">
      <c r="A4289" s="9">
        <v>44789.625</v>
      </c>
      <c r="B4289" s="10">
        <v>242.02</v>
      </c>
      <c r="C4289" s="10">
        <v>245.32086</v>
      </c>
      <c r="D4289" s="10">
        <v>0.0134552764897367</v>
      </c>
      <c r="E4289" s="7">
        <f t="shared" si="1"/>
        <v>0.05283538159</v>
      </c>
      <c r="F4289" s="7"/>
    </row>
    <row r="4290">
      <c r="A4290" s="9">
        <v>44789.666666666664</v>
      </c>
      <c r="B4290" s="10">
        <v>243.38</v>
      </c>
      <c r="C4290" s="10">
        <v>245.25896</v>
      </c>
      <c r="D4290" s="10">
        <v>0.00766112683508079</v>
      </c>
      <c r="E4290" s="7">
        <f t="shared" si="1"/>
        <v>0.05283910204</v>
      </c>
      <c r="F4290" s="7"/>
    </row>
    <row r="4291">
      <c r="A4291" s="9">
        <v>44789.708333333336</v>
      </c>
      <c r="B4291" s="10">
        <v>248.28</v>
      </c>
      <c r="C4291" s="10">
        <v>245.50708</v>
      </c>
      <c r="D4291" s="10">
        <v>0.0112946640887097</v>
      </c>
      <c r="E4291" s="7">
        <f t="shared" si="1"/>
        <v>0.05182103833</v>
      </c>
      <c r="F4291" s="7"/>
    </row>
    <row r="4292">
      <c r="A4292" s="9">
        <v>44789.75</v>
      </c>
      <c r="B4292" s="10">
        <v>257.68</v>
      </c>
      <c r="C4292" s="10">
        <v>245.99408</v>
      </c>
      <c r="D4292" s="10">
        <v>0.0475048830443399</v>
      </c>
      <c r="E4292" s="7">
        <f t="shared" si="1"/>
        <v>0.05156849246</v>
      </c>
      <c r="F4292" s="7"/>
    </row>
    <row r="4293">
      <c r="A4293" s="9">
        <v>44789.791666666664</v>
      </c>
      <c r="B4293" s="10">
        <v>260.85</v>
      </c>
      <c r="C4293" s="10">
        <v>247.30402</v>
      </c>
      <c r="D4293" s="10">
        <v>0.0547746049578976</v>
      </c>
      <c r="E4293" s="7">
        <f t="shared" si="1"/>
        <v>0.05124952112</v>
      </c>
      <c r="F4293" s="7"/>
    </row>
    <row r="4294">
      <c r="A4294" s="9">
        <v>44789.833333333336</v>
      </c>
      <c r="B4294" s="10">
        <v>257.88</v>
      </c>
      <c r="C4294" s="10">
        <v>248.75753</v>
      </c>
      <c r="D4294" s="10">
        <v>0.0366721361158393</v>
      </c>
      <c r="E4294" s="7">
        <f t="shared" si="1"/>
        <v>0.0510668429</v>
      </c>
      <c r="F4294" s="7"/>
    </row>
    <row r="4295">
      <c r="A4295" s="9">
        <v>44789.875</v>
      </c>
      <c r="B4295" s="10">
        <v>258.08</v>
      </c>
      <c r="C4295" s="10">
        <v>250.07191</v>
      </c>
      <c r="D4295" s="10">
        <v>0.0320231488614614</v>
      </c>
      <c r="E4295" s="7">
        <f t="shared" si="1"/>
        <v>0.05099285988</v>
      </c>
      <c r="F4295" s="7"/>
    </row>
    <row r="4296">
      <c r="A4296" s="9">
        <v>44789.916666666664</v>
      </c>
      <c r="B4296" s="10">
        <v>254.65</v>
      </c>
      <c r="C4296" s="10">
        <v>250.47967</v>
      </c>
      <c r="D4296" s="10">
        <v>0.0166493751768357</v>
      </c>
      <c r="E4296" s="7">
        <f t="shared" si="1"/>
        <v>0.05129538414</v>
      </c>
      <c r="F4296" s="7"/>
    </row>
    <row r="4297">
      <c r="A4297" s="9">
        <v>44789.958333333336</v>
      </c>
      <c r="B4297" s="10">
        <v>252.56</v>
      </c>
      <c r="C4297" s="10">
        <v>249.08926</v>
      </c>
      <c r="D4297" s="10">
        <v>0.0139337199845549</v>
      </c>
      <c r="E4297" s="7">
        <f t="shared" si="1"/>
        <v>0.05135081759</v>
      </c>
      <c r="F4297" s="7"/>
    </row>
    <row r="4298">
      <c r="A4298" s="9">
        <v>44790.0</v>
      </c>
      <c r="B4298" s="10">
        <v>262.76</v>
      </c>
      <c r="C4298" s="10">
        <v>250.61562</v>
      </c>
      <c r="D4298" s="10">
        <v>0.0484581926697146</v>
      </c>
      <c r="E4298" s="7">
        <f t="shared" si="1"/>
        <v>0.05221069119</v>
      </c>
      <c r="F4298" s="7"/>
    </row>
    <row r="4299">
      <c r="A4299" s="9">
        <v>44790.041666666664</v>
      </c>
      <c r="B4299" s="10">
        <v>269.41</v>
      </c>
      <c r="C4299" s="10">
        <v>241.89625</v>
      </c>
      <c r="D4299" s="10">
        <v>0.113741945152105</v>
      </c>
      <c r="E4299" s="7">
        <f t="shared" si="1"/>
        <v>0.05220655266</v>
      </c>
      <c r="F4299" s="7"/>
    </row>
    <row r="4300">
      <c r="A4300" s="9">
        <v>44790.083333333336</v>
      </c>
      <c r="B4300" s="10">
        <v>273.15</v>
      </c>
      <c r="C4300" s="10">
        <v>231.86123</v>
      </c>
      <c r="D4300" s="10">
        <v>0.178075351364262</v>
      </c>
      <c r="E4300" s="7">
        <f t="shared" si="1"/>
        <v>0.05260756592</v>
      </c>
      <c r="F4300" s="7"/>
    </row>
    <row r="4301">
      <c r="A4301" s="9">
        <v>44790.125</v>
      </c>
      <c r="B4301" s="10">
        <v>262.28</v>
      </c>
      <c r="C4301" s="10">
        <v>221.26245</v>
      </c>
      <c r="D4301" s="10">
        <v>0.185379624965736</v>
      </c>
      <c r="E4301" s="7">
        <f t="shared" si="1"/>
        <v>0.05319845499</v>
      </c>
      <c r="F4301" s="7"/>
    </row>
    <row r="4302">
      <c r="A4302" s="9">
        <v>44790.166666666664</v>
      </c>
      <c r="B4302" s="10">
        <v>242.82</v>
      </c>
      <c r="C4302" s="10">
        <v>213.66884</v>
      </c>
      <c r="D4302" s="10">
        <v>0.136431498387879</v>
      </c>
      <c r="E4302" s="7">
        <f t="shared" si="1"/>
        <v>0.05237505113</v>
      </c>
      <c r="F4302" s="7"/>
    </row>
    <row r="4303">
      <c r="A4303" s="9">
        <v>44790.208333333336</v>
      </c>
      <c r="B4303" s="10">
        <v>229.37</v>
      </c>
      <c r="C4303" s="10">
        <v>211.55966</v>
      </c>
      <c r="D4303" s="10">
        <v>0.0841858982000632</v>
      </c>
      <c r="E4303" s="7">
        <f t="shared" si="1"/>
        <v>0.05124461623</v>
      </c>
      <c r="F4303" s="7"/>
    </row>
    <row r="4304">
      <c r="A4304" s="9">
        <v>44790.25</v>
      </c>
      <c r="B4304" s="10">
        <v>221.06</v>
      </c>
      <c r="C4304" s="10">
        <v>212.57016</v>
      </c>
      <c r="D4304" s="10">
        <v>0.0399390017865161</v>
      </c>
      <c r="E4304" s="7">
        <f t="shared" si="1"/>
        <v>0.04992065989</v>
      </c>
      <c r="F4304" s="7"/>
    </row>
    <row r="4305">
      <c r="A4305" s="9">
        <v>44790.291666666664</v>
      </c>
      <c r="B4305" s="10">
        <v>218.76</v>
      </c>
      <c r="C4305" s="10">
        <v>217.16621</v>
      </c>
      <c r="D4305" s="10">
        <v>0.00733903308438262</v>
      </c>
      <c r="E4305" s="7">
        <f t="shared" si="1"/>
        <v>0.04898701757</v>
      </c>
      <c r="F4305" s="7"/>
    </row>
    <row r="4306">
      <c r="A4306" s="9">
        <v>44790.333333333336</v>
      </c>
      <c r="B4306" s="10">
        <v>215.36</v>
      </c>
      <c r="C4306" s="10">
        <v>223.23468</v>
      </c>
      <c r="D4306" s="10">
        <v>0.0352753434188629</v>
      </c>
      <c r="E4306" s="7">
        <f t="shared" si="1"/>
        <v>0.05008790853</v>
      </c>
      <c r="F4306" s="7"/>
    </row>
    <row r="4307">
      <c r="A4307" s="9">
        <v>44790.375</v>
      </c>
      <c r="B4307" s="10">
        <v>216.14</v>
      </c>
      <c r="C4307" s="10">
        <v>230.11983</v>
      </c>
      <c r="D4307" s="10">
        <v>0.0607502187012741</v>
      </c>
      <c r="E4307" s="7">
        <f t="shared" si="1"/>
        <v>0.05142720139</v>
      </c>
      <c r="F4307" s="7"/>
    </row>
    <row r="4308">
      <c r="A4308" s="9">
        <v>44790.416666666664</v>
      </c>
      <c r="B4308" s="10">
        <v>219.89</v>
      </c>
      <c r="C4308" s="10">
        <v>235.98561</v>
      </c>
      <c r="D4308" s="10">
        <v>0.0682058961137504</v>
      </c>
      <c r="E4308" s="7">
        <f t="shared" si="1"/>
        <v>0.05214849147</v>
      </c>
      <c r="F4308" s="7"/>
    </row>
    <row r="4309">
      <c r="A4309" s="9">
        <v>44790.458333333336</v>
      </c>
      <c r="B4309" s="10">
        <v>231.26</v>
      </c>
      <c r="C4309" s="10">
        <v>240.85486</v>
      </c>
      <c r="D4309" s="10">
        <v>0.0398366883690867</v>
      </c>
      <c r="E4309" s="7">
        <f t="shared" si="1"/>
        <v>0.05212735961</v>
      </c>
      <c r="F4309" s="7"/>
    </row>
    <row r="4310">
      <c r="A4310" s="9">
        <v>44790.5</v>
      </c>
      <c r="B4310" s="10">
        <v>237.49</v>
      </c>
      <c r="C4310" s="10">
        <v>242.52422</v>
      </c>
      <c r="D4310" s="10">
        <v>0.0207575969113518</v>
      </c>
      <c r="E4310" s="7">
        <f t="shared" si="1"/>
        <v>0.05277314546</v>
      </c>
      <c r="F4310" s="7"/>
    </row>
    <row r="4311">
      <c r="A4311" s="9">
        <v>44790.541666666664</v>
      </c>
      <c r="B4311" s="10">
        <v>241.29</v>
      </c>
      <c r="C4311" s="10">
        <v>243.63687</v>
      </c>
      <c r="D4311" s="10">
        <v>0.00963265535302598</v>
      </c>
      <c r="E4311" s="7">
        <f t="shared" si="1"/>
        <v>0.05289675333</v>
      </c>
      <c r="F4311" s="7"/>
    </row>
    <row r="4312">
      <c r="A4312" s="9">
        <v>44790.583333333336</v>
      </c>
      <c r="B4312" s="10">
        <v>239.86</v>
      </c>
      <c r="C4312" s="10">
        <v>244.63605</v>
      </c>
      <c r="D4312" s="10">
        <v>0.0195230833722176</v>
      </c>
      <c r="E4312" s="7">
        <f t="shared" si="1"/>
        <v>0.05339587348</v>
      </c>
      <c r="F4312" s="7"/>
    </row>
    <row r="4313">
      <c r="A4313" s="9">
        <v>44790.625</v>
      </c>
      <c r="B4313" s="10">
        <v>237.69</v>
      </c>
      <c r="C4313" s="10">
        <v>245.5038</v>
      </c>
      <c r="D4313" s="10">
        <v>0.0318276132589394</v>
      </c>
      <c r="E4313" s="7">
        <f t="shared" si="1"/>
        <v>0.05416138751</v>
      </c>
      <c r="F4313" s="7"/>
    </row>
    <row r="4314">
      <c r="A4314" s="9">
        <v>44790.666666666664</v>
      </c>
      <c r="B4314" s="10">
        <v>235.38</v>
      </c>
      <c r="C4314" s="10">
        <v>245.85196</v>
      </c>
      <c r="D4314" s="10">
        <v>0.0425945760204636</v>
      </c>
      <c r="E4314" s="7">
        <f t="shared" si="1"/>
        <v>0.05561694789</v>
      </c>
      <c r="F4314" s="7"/>
    </row>
    <row r="4315">
      <c r="A4315" s="9">
        <v>44790.708333333336</v>
      </c>
      <c r="B4315" s="10">
        <v>240.23</v>
      </c>
      <c r="C4315" s="10">
        <v>246.49053</v>
      </c>
      <c r="D4315" s="10">
        <v>0.0253986633888126</v>
      </c>
      <c r="E4315" s="7">
        <f t="shared" si="1"/>
        <v>0.05620461453</v>
      </c>
      <c r="F4315" s="7"/>
    </row>
    <row r="4316">
      <c r="A4316" s="9">
        <v>44790.75</v>
      </c>
      <c r="B4316" s="10">
        <v>243.05</v>
      </c>
      <c r="C4316" s="10">
        <v>247.30621</v>
      </c>
      <c r="D4316" s="10">
        <v>0.0172102835589934</v>
      </c>
      <c r="E4316" s="7">
        <f t="shared" si="1"/>
        <v>0.05494233955</v>
      </c>
      <c r="F4316" s="7"/>
    </row>
    <row r="4317">
      <c r="A4317" s="9">
        <v>44790.791666666664</v>
      </c>
      <c r="B4317" s="10">
        <v>242.71</v>
      </c>
      <c r="C4317" s="10">
        <v>248.58353</v>
      </c>
      <c r="D4317" s="10">
        <v>0.023627993375104</v>
      </c>
      <c r="E4317" s="7">
        <f t="shared" si="1"/>
        <v>0.05364456407</v>
      </c>
      <c r="F4317" s="7"/>
    </row>
    <row r="4318">
      <c r="A4318" s="9">
        <v>44790.833333333336</v>
      </c>
      <c r="B4318" s="10">
        <v>238.85</v>
      </c>
      <c r="C4318" s="10">
        <v>249.95041</v>
      </c>
      <c r="D4318" s="10">
        <v>0.0444104492567146</v>
      </c>
      <c r="E4318" s="7">
        <f t="shared" si="1"/>
        <v>0.05396699378</v>
      </c>
      <c r="F4318" s="7"/>
    </row>
    <row r="4319">
      <c r="A4319" s="9">
        <v>44790.875</v>
      </c>
      <c r="B4319" s="10">
        <v>241.22</v>
      </c>
      <c r="C4319" s="10">
        <v>251.29762</v>
      </c>
      <c r="D4319" s="10">
        <v>0.0401023296599466</v>
      </c>
      <c r="E4319" s="7">
        <f t="shared" si="1"/>
        <v>0.05430362631</v>
      </c>
      <c r="F4319" s="7"/>
    </row>
    <row r="4320">
      <c r="A4320" s="9">
        <v>44790.916666666664</v>
      </c>
      <c r="B4320" s="10">
        <v>238.13</v>
      </c>
      <c r="C4320" s="10">
        <v>251.71942</v>
      </c>
      <c r="D4320" s="10">
        <v>0.0539863789611465</v>
      </c>
      <c r="E4320" s="7">
        <f t="shared" si="1"/>
        <v>0.0558593348</v>
      </c>
      <c r="F4320" s="7"/>
    </row>
    <row r="4321">
      <c r="A4321" s="9">
        <v>44790.958333333336</v>
      </c>
      <c r="B4321" s="10">
        <v>241.79</v>
      </c>
      <c r="C4321" s="10">
        <v>249.7939</v>
      </c>
      <c r="D4321" s="10">
        <v>0.0320420154375267</v>
      </c>
      <c r="E4321" s="7">
        <f t="shared" si="1"/>
        <v>0.05661384712</v>
      </c>
      <c r="F4321" s="7"/>
    </row>
    <row r="4322">
      <c r="A4322" s="9">
        <v>44788.0</v>
      </c>
      <c r="B4322" s="10">
        <v>259.75</v>
      </c>
      <c r="C4322" s="10">
        <v>248.29385</v>
      </c>
      <c r="D4322" s="10">
        <v>0.0461394835192253</v>
      </c>
      <c r="E4322" s="7">
        <f t="shared" si="1"/>
        <v>0.05651723423</v>
      </c>
      <c r="F4322" s="7"/>
    </row>
    <row r="4323">
      <c r="A4323" s="9">
        <v>44788.041666666664</v>
      </c>
      <c r="B4323" s="10">
        <v>265.81</v>
      </c>
      <c r="C4323" s="10">
        <v>243.28747</v>
      </c>
      <c r="D4323" s="10">
        <v>0.0925757911001334</v>
      </c>
      <c r="E4323" s="7">
        <f t="shared" si="1"/>
        <v>0.05563531115</v>
      </c>
      <c r="F4323" s="7"/>
    </row>
    <row r="4324">
      <c r="A4324" s="9">
        <v>44788.083333333336</v>
      </c>
      <c r="B4324" s="10">
        <v>269.56</v>
      </c>
      <c r="C4324" s="10">
        <v>236.77767</v>
      </c>
      <c r="D4324" s="10">
        <v>0.138451949459592</v>
      </c>
      <c r="E4324" s="7">
        <f t="shared" si="1"/>
        <v>0.05398433607</v>
      </c>
      <c r="F4324" s="7"/>
    </row>
    <row r="4325">
      <c r="A4325" s="9">
        <v>44788.125</v>
      </c>
      <c r="B4325" s="10">
        <v>258.13</v>
      </c>
      <c r="C4325" s="10">
        <v>228.93473</v>
      </c>
      <c r="D4325" s="10">
        <v>0.127526609876972</v>
      </c>
      <c r="E4325" s="7">
        <f t="shared" si="1"/>
        <v>0.05157379377</v>
      </c>
      <c r="F4325" s="7"/>
    </row>
    <row r="4326">
      <c r="A4326" s="9">
        <v>44788.166666666664</v>
      </c>
      <c r="B4326" s="10">
        <v>242.83</v>
      </c>
      <c r="C4326" s="10">
        <v>222.67797</v>
      </c>
      <c r="D4326" s="10">
        <v>0.0904985347225862</v>
      </c>
      <c r="E4326" s="7">
        <f t="shared" si="1"/>
        <v>0.04965992029</v>
      </c>
      <c r="F4326" s="7"/>
    </row>
    <row r="4327">
      <c r="A4327" s="9">
        <v>44788.208333333336</v>
      </c>
      <c r="B4327" s="10">
        <v>235.26</v>
      </c>
      <c r="C4327" s="10">
        <v>220.15634</v>
      </c>
      <c r="D4327" s="10">
        <v>0.0686042473271493</v>
      </c>
      <c r="E4327" s="7">
        <f t="shared" si="1"/>
        <v>0.04901068483</v>
      </c>
      <c r="F4327" s="7"/>
    </row>
    <row r="4328">
      <c r="A4328" s="9">
        <v>44788.25</v>
      </c>
      <c r="B4328" s="10">
        <v>225.56</v>
      </c>
      <c r="C4328" s="10">
        <v>219.3706</v>
      </c>
      <c r="D4328" s="10">
        <v>0.0282143550685461</v>
      </c>
      <c r="E4328" s="7">
        <f t="shared" si="1"/>
        <v>0.04852215789</v>
      </c>
      <c r="F4328" s="7"/>
    </row>
    <row r="4329">
      <c r="A4329" s="9">
        <v>44788.291666666664</v>
      </c>
      <c r="B4329" s="10">
        <v>225.02</v>
      </c>
      <c r="C4329" s="10">
        <v>220.85339</v>
      </c>
      <c r="D4329" s="10">
        <v>0.0188659544687089</v>
      </c>
      <c r="E4329" s="7">
        <f t="shared" si="1"/>
        <v>0.04900244628</v>
      </c>
      <c r="F4329" s="7"/>
    </row>
    <row r="4330">
      <c r="A4330" s="9">
        <v>44788.333333333336</v>
      </c>
      <c r="B4330" s="10">
        <v>224.48</v>
      </c>
      <c r="C4330" s="10">
        <v>223.76328</v>
      </c>
      <c r="D4330" s="10">
        <v>0.00320302777113376</v>
      </c>
      <c r="E4330" s="7">
        <f t="shared" si="1"/>
        <v>0.04766609979</v>
      </c>
      <c r="F4330" s="7"/>
    </row>
    <row r="4331">
      <c r="A4331" s="9">
        <v>44788.375</v>
      </c>
      <c r="B4331" s="10">
        <v>225.97</v>
      </c>
      <c r="C4331" s="10">
        <v>228.18956</v>
      </c>
      <c r="D4331" s="10">
        <v>0.00972682536396494</v>
      </c>
      <c r="E4331" s="7">
        <f t="shared" si="1"/>
        <v>0.04554012507</v>
      </c>
      <c r="F4331" s="7"/>
    </row>
    <row r="4332">
      <c r="A4332" s="9">
        <v>44788.416666666664</v>
      </c>
      <c r="B4332" s="10">
        <v>231.01</v>
      </c>
      <c r="C4332" s="10">
        <v>232.85039</v>
      </c>
      <c r="D4332" s="10">
        <v>0.0079037445460152</v>
      </c>
      <c r="E4332" s="7">
        <f t="shared" si="1"/>
        <v>0.04302753542</v>
      </c>
      <c r="F4332" s="7"/>
    </row>
    <row r="4333">
      <c r="A4333" s="9">
        <v>44788.458333333336</v>
      </c>
      <c r="B4333" s="10">
        <v>238.81</v>
      </c>
      <c r="C4333" s="10">
        <v>237.9929</v>
      </c>
      <c r="D4333" s="10">
        <v>0.00343329569915745</v>
      </c>
      <c r="E4333" s="7">
        <f t="shared" si="1"/>
        <v>0.04151072739</v>
      </c>
      <c r="F4333" s="7"/>
    </row>
    <row r="4334">
      <c r="A4334" s="9">
        <v>44788.5</v>
      </c>
      <c r="B4334" s="10">
        <v>242.99</v>
      </c>
      <c r="C4334" s="10">
        <v>241.31569</v>
      </c>
      <c r="D4334" s="10">
        <v>0.00693825585895396</v>
      </c>
      <c r="E4334" s="7">
        <f t="shared" si="1"/>
        <v>0.04093492152</v>
      </c>
      <c r="F4334" s="7"/>
    </row>
    <row r="4335">
      <c r="A4335" s="9">
        <v>44788.541666666664</v>
      </c>
      <c r="B4335" s="10">
        <v>244.18</v>
      </c>
      <c r="C4335" s="10">
        <v>243.66587</v>
      </c>
      <c r="D4335" s="10">
        <v>0.00210997953878396</v>
      </c>
      <c r="E4335" s="7">
        <f t="shared" si="1"/>
        <v>0.04062147669</v>
      </c>
      <c r="F4335" s="7"/>
    </row>
    <row r="4336">
      <c r="A4336" s="9">
        <v>44788.583333333336</v>
      </c>
      <c r="B4336" s="10">
        <v>246.42</v>
      </c>
      <c r="C4336" s="10">
        <v>244.96102</v>
      </c>
      <c r="D4336" s="10">
        <v>0.00595596801482944</v>
      </c>
      <c r="E4336" s="7">
        <f t="shared" si="1"/>
        <v>0.04005618022</v>
      </c>
      <c r="F4336" s="7"/>
    </row>
    <row r="4337">
      <c r="A4337" s="9">
        <v>44788.625</v>
      </c>
      <c r="B4337" s="10">
        <v>242.78</v>
      </c>
      <c r="C4337" s="10">
        <v>245.303</v>
      </c>
      <c r="D4337" s="10">
        <v>0.0102852390716786</v>
      </c>
      <c r="E4337" s="7">
        <f t="shared" si="1"/>
        <v>0.03915858129</v>
      </c>
      <c r="F4337" s="7"/>
    </row>
    <row r="4338">
      <c r="A4338" s="9">
        <v>44788.666666666664</v>
      </c>
      <c r="B4338" s="10">
        <v>249.76</v>
      </c>
      <c r="C4338" s="10">
        <v>244.92476</v>
      </c>
      <c r="D4338" s="10">
        <v>0.019741736196863</v>
      </c>
      <c r="E4338" s="7">
        <f t="shared" si="1"/>
        <v>0.03820637964</v>
      </c>
      <c r="F4338" s="7"/>
    </row>
    <row r="4339">
      <c r="A4339" s="9">
        <v>44788.708333333336</v>
      </c>
      <c r="B4339" s="10">
        <v>256.03</v>
      </c>
      <c r="C4339" s="10">
        <v>244.75051</v>
      </c>
      <c r="D4339" s="10">
        <v>0.0460856649491761</v>
      </c>
      <c r="E4339" s="7">
        <f t="shared" si="1"/>
        <v>0.03906833803</v>
      </c>
      <c r="F4339" s="7"/>
    </row>
    <row r="4340">
      <c r="A4340" s="9">
        <v>44788.75</v>
      </c>
      <c r="B4340" s="10">
        <v>259.96</v>
      </c>
      <c r="C4340" s="10">
        <v>244.94915</v>
      </c>
      <c r="D4340" s="10">
        <v>0.0612814945469293</v>
      </c>
      <c r="E4340" s="7">
        <f t="shared" si="1"/>
        <v>0.04090463849</v>
      </c>
      <c r="F4340" s="7"/>
    </row>
    <row r="4341">
      <c r="A4341" s="9">
        <v>44788.791666666664</v>
      </c>
      <c r="B4341" s="10">
        <v>263.0</v>
      </c>
      <c r="C4341" s="10">
        <v>246.25914</v>
      </c>
      <c r="D4341" s="10">
        <v>0.0679806645958399</v>
      </c>
      <c r="E4341" s="7">
        <f t="shared" si="1"/>
        <v>0.04275266646</v>
      </c>
      <c r="F4341" s="7"/>
    </row>
    <row r="4342">
      <c r="A4342" s="9">
        <v>44788.833333333336</v>
      </c>
      <c r="B4342" s="10">
        <v>258.77</v>
      </c>
      <c r="C4342" s="10">
        <v>247.472</v>
      </c>
      <c r="D4342" s="10">
        <v>0.0456536497058251</v>
      </c>
      <c r="E4342" s="7">
        <f t="shared" si="1"/>
        <v>0.04280446648</v>
      </c>
      <c r="F4342" s="7"/>
    </row>
    <row r="4343">
      <c r="A4343" s="9">
        <v>44788.875</v>
      </c>
      <c r="B4343" s="10">
        <v>257.75</v>
      </c>
      <c r="C4343" s="10">
        <v>248.47377</v>
      </c>
      <c r="D4343" s="10">
        <v>0.0373328339647279</v>
      </c>
      <c r="E4343" s="7">
        <f t="shared" si="1"/>
        <v>0.04268907082</v>
      </c>
      <c r="F4343" s="7"/>
    </row>
    <row r="4344">
      <c r="A4344" s="9">
        <v>44788.916666666664</v>
      </c>
      <c r="B4344" s="10">
        <v>251.44</v>
      </c>
      <c r="C4344" s="10">
        <v>248.77887</v>
      </c>
      <c r="D4344" s="10">
        <v>0.0106967685800646</v>
      </c>
      <c r="E4344" s="7">
        <f t="shared" si="1"/>
        <v>0.04088533706</v>
      </c>
      <c r="F4344" s="7"/>
    </row>
    <row r="4345">
      <c r="A4345" s="9">
        <v>44788.958333333336</v>
      </c>
      <c r="B4345" s="10">
        <v>250.89</v>
      </c>
      <c r="C4345" s="10">
        <v>248.14025</v>
      </c>
      <c r="D4345" s="10">
        <v>0.0110814347934282</v>
      </c>
      <c r="E4345" s="7">
        <f t="shared" si="1"/>
        <v>0.04001197953</v>
      </c>
      <c r="F4345" s="7"/>
    </row>
    <row r="4346">
      <c r="A4346" s="9">
        <v>44789.0</v>
      </c>
      <c r="B4346" s="10">
        <v>255.44</v>
      </c>
      <c r="C4346" s="10">
        <v>250.35986</v>
      </c>
      <c r="D4346" s="10">
        <v>0.0202913518165412</v>
      </c>
      <c r="E4346" s="7">
        <f t="shared" si="1"/>
        <v>0.03893497404</v>
      </c>
      <c r="F4346" s="7"/>
    </row>
    <row r="4347">
      <c r="A4347" s="9">
        <v>44789.041666666664</v>
      </c>
      <c r="B4347" s="10">
        <v>268.97</v>
      </c>
      <c r="C4347" s="10">
        <v>243.25637</v>
      </c>
      <c r="D4347" s="10">
        <v>0.105705885523162</v>
      </c>
      <c r="E4347" s="7">
        <f t="shared" si="1"/>
        <v>0.03948206131</v>
      </c>
      <c r="F4347" s="7"/>
    </row>
    <row r="4348">
      <c r="A4348" s="9">
        <v>44789.083333333336</v>
      </c>
      <c r="B4348" s="10">
        <v>272.48</v>
      </c>
      <c r="C4348" s="10">
        <v>234.77182</v>
      </c>
      <c r="D4348" s="10">
        <v>0.160616295431027</v>
      </c>
      <c r="E4348" s="7">
        <f t="shared" si="1"/>
        <v>0.04040557573</v>
      </c>
      <c r="F4348" s="7"/>
    </row>
    <row r="4349">
      <c r="A4349" s="9">
        <v>44789.125</v>
      </c>
      <c r="B4349" s="10">
        <v>262.42</v>
      </c>
      <c r="C4349" s="10">
        <v>225.30074</v>
      </c>
      <c r="D4349" s="10">
        <v>0.164754274664166</v>
      </c>
      <c r="E4349" s="7">
        <f t="shared" si="1"/>
        <v>0.04195672843</v>
      </c>
      <c r="F4349" s="7"/>
    </row>
    <row r="4350">
      <c r="A4350" s="9">
        <v>44789.166666666664</v>
      </c>
      <c r="B4350" s="10">
        <v>251.51</v>
      </c>
      <c r="C4350" s="10">
        <v>218.31574</v>
      </c>
      <c r="D4350" s="10">
        <v>0.152047030598893</v>
      </c>
      <c r="E4350" s="7">
        <f t="shared" si="1"/>
        <v>0.04452124909</v>
      </c>
      <c r="F4350" s="7"/>
    </row>
    <row r="4351">
      <c r="A4351" s="9">
        <v>44789.208333333336</v>
      </c>
      <c r="B4351" s="10">
        <v>239.95</v>
      </c>
      <c r="C4351" s="10">
        <v>216.15219</v>
      </c>
      <c r="D4351" s="10">
        <v>0.11009747345146</v>
      </c>
      <c r="E4351" s="7">
        <f t="shared" si="1"/>
        <v>0.04625013351</v>
      </c>
      <c r="F4351" s="7"/>
    </row>
    <row r="4352">
      <c r="A4352" s="9">
        <v>44789.25</v>
      </c>
      <c r="B4352" s="10">
        <v>232.43</v>
      </c>
      <c r="C4352" s="10">
        <v>216.57677</v>
      </c>
      <c r="D4352" s="10">
        <v>0.0731991247260728</v>
      </c>
      <c r="E4352" s="7">
        <f t="shared" si="1"/>
        <v>0.04812449891</v>
      </c>
      <c r="F4352" s="7"/>
    </row>
    <row r="4353">
      <c r="A4353" s="9">
        <v>44789.291666666664</v>
      </c>
      <c r="B4353" s="10">
        <v>227.31</v>
      </c>
      <c r="C4353" s="10">
        <v>220.04729</v>
      </c>
      <c r="D4353" s="10">
        <v>0.0330052235589904</v>
      </c>
      <c r="E4353" s="7">
        <f t="shared" si="1"/>
        <v>0.04871363512</v>
      </c>
      <c r="F4353" s="7"/>
    </row>
    <row r="4354">
      <c r="A4354" s="9">
        <v>44789.333333333336</v>
      </c>
      <c r="B4354" s="10">
        <v>223.76</v>
      </c>
      <c r="C4354" s="10">
        <v>224.89998</v>
      </c>
      <c r="D4354" s="10">
        <v>0.00506883104213708</v>
      </c>
      <c r="E4354" s="7">
        <f t="shared" si="1"/>
        <v>0.04879137693</v>
      </c>
      <c r="F4354" s="7"/>
    </row>
    <row r="4355">
      <c r="A4355" s="9">
        <v>44789.375</v>
      </c>
      <c r="B4355" s="10">
        <v>224.88</v>
      </c>
      <c r="C4355" s="10">
        <v>230.74662</v>
      </c>
      <c r="D4355" s="10">
        <v>0.025424511093597</v>
      </c>
      <c r="E4355" s="7">
        <f t="shared" si="1"/>
        <v>0.04944544717</v>
      </c>
      <c r="F4355" s="7"/>
    </row>
    <row r="4356">
      <c r="A4356" s="9">
        <v>44789.416666666664</v>
      </c>
      <c r="B4356" s="10">
        <v>224.36</v>
      </c>
      <c r="C4356" s="10">
        <v>236.03406</v>
      </c>
      <c r="D4356" s="10">
        <v>0.0494592178772843</v>
      </c>
      <c r="E4356" s="7">
        <f t="shared" si="1"/>
        <v>0.05117692522</v>
      </c>
      <c r="F4356" s="7"/>
    </row>
    <row r="4357">
      <c r="A4357" s="9">
        <v>44789.458333333336</v>
      </c>
      <c r="B4357" s="10">
        <v>231.05</v>
      </c>
      <c r="C4357" s="10">
        <v>240.88834</v>
      </c>
      <c r="D4357" s="10">
        <v>0.04084191040546</v>
      </c>
      <c r="E4357" s="7">
        <f t="shared" si="1"/>
        <v>0.0527356175</v>
      </c>
      <c r="F4357" s="7"/>
    </row>
    <row r="4358">
      <c r="A4358" s="9">
        <v>44789.5</v>
      </c>
      <c r="B4358" s="10">
        <v>241.33</v>
      </c>
      <c r="C4358" s="10">
        <v>243.10362</v>
      </c>
      <c r="D4358" s="10">
        <v>0.00729573669038739</v>
      </c>
      <c r="E4358" s="7">
        <f t="shared" si="1"/>
        <v>0.05275051253</v>
      </c>
      <c r="F4358" s="7"/>
    </row>
    <row r="4359">
      <c r="A4359" s="9">
        <v>44789.541666666664</v>
      </c>
      <c r="B4359" s="10">
        <v>242.29</v>
      </c>
      <c r="C4359" s="10">
        <v>244.62878</v>
      </c>
      <c r="D4359" s="10">
        <v>0.00956052677039886</v>
      </c>
      <c r="E4359" s="7">
        <f t="shared" si="1"/>
        <v>0.053060952</v>
      </c>
      <c r="F4359" s="7"/>
    </row>
    <row r="4360">
      <c r="A4360" s="9">
        <v>44789.583333333336</v>
      </c>
      <c r="B4360" s="10">
        <v>242.99</v>
      </c>
      <c r="C4360" s="10">
        <v>245.6712</v>
      </c>
      <c r="D4360" s="10">
        <v>0.0109137741827287</v>
      </c>
      <c r="E4360" s="7">
        <f t="shared" si="1"/>
        <v>0.05326752726</v>
      </c>
      <c r="F4360" s="7"/>
    </row>
    <row r="4361">
      <c r="A4361" s="9">
        <v>44789.625</v>
      </c>
      <c r="B4361" s="10">
        <v>242.02</v>
      </c>
      <c r="C4361" s="10">
        <v>246.23113</v>
      </c>
      <c r="D4361" s="10">
        <v>0.0171023460762252</v>
      </c>
      <c r="E4361" s="7">
        <f t="shared" si="1"/>
        <v>0.05355157339</v>
      </c>
      <c r="F4361" s="7"/>
    </row>
    <row r="4362">
      <c r="A4362" s="9">
        <v>44789.666666666664</v>
      </c>
      <c r="B4362" s="10">
        <v>243.38</v>
      </c>
      <c r="C4362" s="10">
        <v>246.16934</v>
      </c>
      <c r="D4362" s="10">
        <v>0.0113309805355939</v>
      </c>
      <c r="E4362" s="7">
        <f t="shared" si="1"/>
        <v>0.05320112523</v>
      </c>
      <c r="F4362" s="7"/>
    </row>
    <row r="4363">
      <c r="A4363" s="9">
        <v>44789.708333333336</v>
      </c>
      <c r="B4363" s="10">
        <v>248.28</v>
      </c>
      <c r="C4363" s="10">
        <v>246.41925</v>
      </c>
      <c r="D4363" s="10">
        <v>0.00755115519587043</v>
      </c>
      <c r="E4363" s="7">
        <f t="shared" si="1"/>
        <v>0.05159552066</v>
      </c>
      <c r="F4363" s="7"/>
    </row>
    <row r="4364">
      <c r="A4364" s="9">
        <v>44789.75</v>
      </c>
      <c r="B4364" s="10">
        <v>257.68</v>
      </c>
      <c r="C4364" s="10">
        <v>246.90414</v>
      </c>
      <c r="D4364" s="10">
        <v>0.0436439016372912</v>
      </c>
      <c r="E4364" s="7">
        <f t="shared" si="1"/>
        <v>0.05086062095</v>
      </c>
      <c r="F4364" s="7"/>
    </row>
    <row r="4365">
      <c r="A4365" s="9">
        <v>44789.791666666664</v>
      </c>
      <c r="B4365" s="10">
        <v>260.85</v>
      </c>
      <c r="C4365" s="10">
        <v>248.16469</v>
      </c>
      <c r="D4365" s="10">
        <v>0.0511164984833257</v>
      </c>
      <c r="E4365" s="7">
        <f t="shared" si="1"/>
        <v>0.05015794737</v>
      </c>
      <c r="F4365" s="7"/>
    </row>
    <row r="4366">
      <c r="A4366" s="9">
        <v>44789.833333333336</v>
      </c>
      <c r="B4366" s="10">
        <v>257.88</v>
      </c>
      <c r="C4366" s="10">
        <v>249.47891</v>
      </c>
      <c r="D4366" s="10">
        <v>0.0336745498847978</v>
      </c>
      <c r="E4366" s="7">
        <f t="shared" si="1"/>
        <v>0.04965881821</v>
      </c>
      <c r="F4366" s="7"/>
    </row>
    <row r="4367">
      <c r="A4367" s="9">
        <v>44789.875</v>
      </c>
      <c r="B4367" s="10">
        <v>258.08</v>
      </c>
      <c r="C4367" s="10">
        <v>250.68203</v>
      </c>
      <c r="D4367" s="10">
        <v>0.0295113694427956</v>
      </c>
      <c r="E4367" s="7">
        <f t="shared" si="1"/>
        <v>0.04933292385</v>
      </c>
      <c r="F4367" s="7"/>
    </row>
    <row r="4368">
      <c r="A4368" s="9">
        <v>44789.916666666664</v>
      </c>
      <c r="B4368" s="10">
        <v>254.65</v>
      </c>
      <c r="C4368" s="10">
        <v>251.12214</v>
      </c>
      <c r="D4368" s="10">
        <v>0.0140483829900462</v>
      </c>
      <c r="E4368" s="7">
        <f t="shared" si="1"/>
        <v>0.04947257445</v>
      </c>
      <c r="F4368" s="7"/>
    </row>
    <row r="4369">
      <c r="A4369" s="9">
        <v>44789.958333333336</v>
      </c>
      <c r="B4369" s="10">
        <v>252.56</v>
      </c>
      <c r="C4369" s="10">
        <v>249.79166</v>
      </c>
      <c r="D4369" s="10">
        <v>0.0110825957920292</v>
      </c>
      <c r="E4369" s="7">
        <f t="shared" si="1"/>
        <v>0.04947262283</v>
      </c>
      <c r="F4369" s="7"/>
    </row>
    <row r="4370">
      <c r="A4370" s="9">
        <v>44790.0</v>
      </c>
      <c r="B4370" s="10">
        <v>262.76</v>
      </c>
      <c r="C4370" s="10">
        <v>250.64657</v>
      </c>
      <c r="D4370" s="10">
        <v>0.0483287283763747</v>
      </c>
      <c r="E4370" s="7">
        <f t="shared" si="1"/>
        <v>0.05064084685</v>
      </c>
      <c r="F4370" s="7"/>
    </row>
    <row r="4371">
      <c r="A4371" s="9">
        <v>44790.041666666664</v>
      </c>
      <c r="B4371" s="10">
        <v>269.41</v>
      </c>
      <c r="C4371" s="10">
        <v>243.17212</v>
      </c>
      <c r="D4371" s="10">
        <v>0.107898389009398</v>
      </c>
      <c r="E4371" s="7">
        <f t="shared" si="1"/>
        <v>0.05073220116</v>
      </c>
      <c r="F4371" s="7"/>
    </row>
    <row r="4372">
      <c r="A4372" s="9">
        <v>44790.083333333336</v>
      </c>
      <c r="B4372" s="10">
        <v>273.15</v>
      </c>
      <c r="C4372" s="10">
        <v>234.38316</v>
      </c>
      <c r="D4372" s="10">
        <v>0.165399425453603</v>
      </c>
      <c r="E4372" s="7">
        <f t="shared" si="1"/>
        <v>0.05093149825</v>
      </c>
      <c r="F4372" s="7"/>
    </row>
    <row r="4373">
      <c r="A4373" s="9">
        <v>44790.125</v>
      </c>
      <c r="B4373" s="10">
        <v>262.28</v>
      </c>
      <c r="C4373" s="10">
        <v>224.72296</v>
      </c>
      <c r="D4373" s="10">
        <v>0.167125958113047</v>
      </c>
      <c r="E4373" s="7">
        <f t="shared" si="1"/>
        <v>0.05103031839</v>
      </c>
      <c r="F4373" s="7"/>
    </row>
    <row r="4374">
      <c r="A4374" s="9">
        <v>44790.166666666664</v>
      </c>
      <c r="B4374" s="10">
        <v>242.82</v>
      </c>
      <c r="C4374" s="10">
        <v>217.709</v>
      </c>
      <c r="D4374" s="10">
        <v>0.115342039143994</v>
      </c>
      <c r="E4374" s="7">
        <f t="shared" si="1"/>
        <v>0.04950094375</v>
      </c>
      <c r="F4374" s="7"/>
    </row>
    <row r="4375">
      <c r="A4375" s="9">
        <v>44790.208333333336</v>
      </c>
      <c r="B4375" s="10">
        <v>229.37</v>
      </c>
      <c r="C4375" s="10">
        <v>215.67066</v>
      </c>
      <c r="D4375" s="10">
        <v>0.0635197202994603</v>
      </c>
      <c r="E4375" s="7">
        <f t="shared" si="1"/>
        <v>0.04756020403</v>
      </c>
      <c r="F4375" s="7"/>
    </row>
    <row r="4376">
      <c r="A4376" s="9">
        <v>44790.25</v>
      </c>
      <c r="B4376" s="10">
        <v>221.06</v>
      </c>
      <c r="C4376" s="10">
        <v>216.30982</v>
      </c>
      <c r="D4376" s="10">
        <v>0.0219600755989718</v>
      </c>
      <c r="E4376" s="7">
        <f t="shared" si="1"/>
        <v>0.04542524365</v>
      </c>
      <c r="F4376" s="7"/>
    </row>
    <row r="4377">
      <c r="A4377" s="9">
        <v>44790.291666666664</v>
      </c>
      <c r="B4377" s="10">
        <v>218.76</v>
      </c>
      <c r="C4377" s="10">
        <v>220.08096</v>
      </c>
      <c r="D4377" s="10">
        <v>0.00600215484338133</v>
      </c>
      <c r="E4377" s="7">
        <f t="shared" si="1"/>
        <v>0.04430011579</v>
      </c>
      <c r="F4377" s="7"/>
    </row>
    <row r="4378">
      <c r="A4378" s="9">
        <v>44790.333333333336</v>
      </c>
      <c r="B4378" s="10">
        <v>215.36</v>
      </c>
      <c r="C4378" s="10">
        <v>225.23318</v>
      </c>
      <c r="D4378" s="10">
        <v>0.0438353709697656</v>
      </c>
      <c r="E4378" s="7">
        <f t="shared" si="1"/>
        <v>0.04591538829</v>
      </c>
      <c r="F4378" s="7"/>
    </row>
    <row r="4379">
      <c r="A4379" s="9">
        <v>44790.375</v>
      </c>
      <c r="B4379" s="10">
        <v>216.14</v>
      </c>
      <c r="C4379" s="10">
        <v>231.31241</v>
      </c>
      <c r="D4379" s="10">
        <v>0.0655927193876023</v>
      </c>
      <c r="E4379" s="7">
        <f t="shared" si="1"/>
        <v>0.04758906363</v>
      </c>
      <c r="F4379" s="7"/>
    </row>
    <row r="4380">
      <c r="A4380" s="9">
        <v>44790.416666666664</v>
      </c>
      <c r="B4380" s="10">
        <v>219.89</v>
      </c>
      <c r="C4380" s="10">
        <v>236.70659</v>
      </c>
      <c r="D4380" s="10">
        <v>0.071044029657138</v>
      </c>
      <c r="E4380" s="7">
        <f t="shared" si="1"/>
        <v>0.04848843079</v>
      </c>
      <c r="F4380" s="7"/>
    </row>
    <row r="4381">
      <c r="A4381" s="9">
        <v>44790.458333333336</v>
      </c>
      <c r="B4381" s="10">
        <v>231.26</v>
      </c>
      <c r="C4381" s="10">
        <v>241.53973</v>
      </c>
      <c r="D4381" s="10">
        <v>0.0425591682163427</v>
      </c>
      <c r="E4381" s="7">
        <f t="shared" si="1"/>
        <v>0.0485599832</v>
      </c>
      <c r="F4381" s="7"/>
    </row>
    <row r="4382">
      <c r="A4382" s="9">
        <v>44790.5</v>
      </c>
      <c r="B4382" s="10">
        <v>237.49</v>
      </c>
      <c r="C4382" s="10">
        <v>243.60329</v>
      </c>
      <c r="D4382" s="10">
        <v>0.0250952686230139</v>
      </c>
      <c r="E4382" s="7">
        <f t="shared" si="1"/>
        <v>0.04930163036</v>
      </c>
      <c r="F4382" s="7"/>
    </row>
    <row r="4383">
      <c r="A4383" s="9">
        <v>44790.541666666664</v>
      </c>
      <c r="B4383" s="10">
        <v>241.29</v>
      </c>
      <c r="C4383" s="10">
        <v>245.02956</v>
      </c>
      <c r="D4383" s="10">
        <v>0.015261668837017</v>
      </c>
      <c r="E4383" s="7">
        <f t="shared" si="1"/>
        <v>0.04953917795</v>
      </c>
      <c r="F4383" s="7"/>
    </row>
    <row r="4384">
      <c r="A4384" s="9">
        <v>44790.583333333336</v>
      </c>
      <c r="B4384" s="10">
        <v>239.86</v>
      </c>
      <c r="C4384" s="10">
        <v>246.06669</v>
      </c>
      <c r="D4384" s="10">
        <v>0.0252236090955666</v>
      </c>
      <c r="E4384" s="7">
        <f t="shared" si="1"/>
        <v>0.05013542107</v>
      </c>
      <c r="F4384" s="7"/>
    </row>
    <row r="4385">
      <c r="A4385" s="9">
        <v>44790.625</v>
      </c>
      <c r="B4385" s="10">
        <v>237.69</v>
      </c>
      <c r="C4385" s="10">
        <v>246.6882</v>
      </c>
      <c r="D4385" s="10">
        <v>0.0364760049325423</v>
      </c>
      <c r="E4385" s="7">
        <f t="shared" si="1"/>
        <v>0.05094265685</v>
      </c>
      <c r="F4385" s="7"/>
    </row>
    <row r="4386">
      <c r="A4386" s="9">
        <v>44790.666666666664</v>
      </c>
      <c r="B4386" s="10">
        <v>235.38</v>
      </c>
      <c r="C4386" s="10">
        <v>246.70881</v>
      </c>
      <c r="D4386" s="10">
        <v>0.0459197626546048</v>
      </c>
      <c r="E4386" s="7">
        <f t="shared" si="1"/>
        <v>0.05238385611</v>
      </c>
      <c r="F4386" s="7"/>
    </row>
    <row r="4387">
      <c r="A4387" s="9">
        <v>44790.708333333336</v>
      </c>
      <c r="B4387" s="10">
        <v>240.23</v>
      </c>
      <c r="C4387" s="10">
        <v>247.04611</v>
      </c>
      <c r="D4387" s="10">
        <v>0.0275904364573884</v>
      </c>
      <c r="E4387" s="7">
        <f t="shared" si="1"/>
        <v>0.05321882616</v>
      </c>
      <c r="F4387" s="7"/>
    </row>
    <row r="4388">
      <c r="A4388" s="9">
        <v>44790.75</v>
      </c>
      <c r="B4388" s="10">
        <v>243.05</v>
      </c>
      <c r="C4388" s="10">
        <v>247.60419</v>
      </c>
      <c r="D4388" s="10">
        <v>0.0183930247707035</v>
      </c>
      <c r="E4388" s="7">
        <f t="shared" si="1"/>
        <v>0.05216670629</v>
      </c>
      <c r="F4388" s="7"/>
    </row>
    <row r="4389">
      <c r="A4389" s="9">
        <v>44790.791666666664</v>
      </c>
      <c r="B4389" s="10">
        <v>242.71</v>
      </c>
      <c r="C4389" s="10">
        <v>248.85688</v>
      </c>
      <c r="D4389" s="10">
        <v>0.0247004623701783</v>
      </c>
      <c r="E4389" s="7">
        <f t="shared" si="1"/>
        <v>0.05106603812</v>
      </c>
      <c r="F4389" s="7"/>
    </row>
    <row r="4390">
      <c r="A4390" s="9">
        <v>44790.833333333336</v>
      </c>
      <c r="B4390" s="10">
        <v>238.85</v>
      </c>
      <c r="C4390" s="10">
        <v>250.15205</v>
      </c>
      <c r="D4390" s="10">
        <v>0.0451807210854358</v>
      </c>
      <c r="E4390" s="7">
        <f t="shared" si="1"/>
        <v>0.05154546192</v>
      </c>
      <c r="F4390" s="7"/>
    </row>
    <row r="4391">
      <c r="A4391" s="9">
        <v>44790.875</v>
      </c>
      <c r="B4391" s="10">
        <v>241.22</v>
      </c>
      <c r="C4391" s="10">
        <v>251.33708</v>
      </c>
      <c r="D4391" s="10">
        <v>0.0402530338937652</v>
      </c>
      <c r="E4391" s="7">
        <f t="shared" si="1"/>
        <v>0.05199303127</v>
      </c>
      <c r="F4391" s="7"/>
    </row>
    <row r="4392">
      <c r="A4392" s="9">
        <v>44790.916666666664</v>
      </c>
      <c r="B4392" s="10">
        <v>238.13</v>
      </c>
      <c r="C4392" s="10">
        <v>251.73699</v>
      </c>
      <c r="D4392" s="10">
        <v>0.0540524060448962</v>
      </c>
      <c r="E4392" s="7">
        <f t="shared" si="1"/>
        <v>0.05365986557</v>
      </c>
      <c r="F4392" s="7"/>
    </row>
    <row r="4393">
      <c r="A4393" s="9">
        <v>44790.958333333336</v>
      </c>
      <c r="B4393" s="10">
        <v>241.79</v>
      </c>
      <c r="C4393" s="10">
        <v>250.22566</v>
      </c>
      <c r="D4393" s="10">
        <v>0.0337122100107559</v>
      </c>
      <c r="E4393" s="7">
        <f t="shared" si="1"/>
        <v>0.05460276616</v>
      </c>
      <c r="F4393" s="7"/>
    </row>
    <row r="4394">
      <c r="A4394" s="9">
        <v>44791.0</v>
      </c>
      <c r="B4394" s="10">
        <v>247.51</v>
      </c>
      <c r="C4394" s="10">
        <v>249.6136</v>
      </c>
      <c r="D4394" s="10">
        <v>0.00842742542874266</v>
      </c>
      <c r="E4394" s="7">
        <f t="shared" si="1"/>
        <v>0.05294021187</v>
      </c>
      <c r="F4394" s="7"/>
    </row>
    <row r="4395">
      <c r="A4395" s="9">
        <v>44791.041666666664</v>
      </c>
      <c r="B4395" s="10">
        <v>248.88</v>
      </c>
      <c r="C4395" s="10">
        <v>243.77979</v>
      </c>
      <c r="D4395" s="10">
        <v>0.020921381546846</v>
      </c>
      <c r="E4395" s="7">
        <f t="shared" si="1"/>
        <v>0.04931616989</v>
      </c>
      <c r="F4395" s="7"/>
    </row>
    <row r="4396">
      <c r="A4396" s="9">
        <v>44791.083333333336</v>
      </c>
      <c r="B4396" s="10">
        <v>247.02</v>
      </c>
      <c r="C4396" s="10">
        <v>236.65929</v>
      </c>
      <c r="D4396" s="10">
        <v>0.0437790124359792</v>
      </c>
      <c r="E4396" s="7">
        <f t="shared" si="1"/>
        <v>0.04424865268</v>
      </c>
      <c r="F4396" s="7"/>
    </row>
    <row r="4397">
      <c r="A4397" s="9">
        <v>44791.125</v>
      </c>
      <c r="B4397" s="10">
        <v>233.01</v>
      </c>
      <c r="C4397" s="10">
        <v>228.38895</v>
      </c>
      <c r="D4397" s="10">
        <v>0.0202332468361538</v>
      </c>
      <c r="E4397" s="7">
        <f t="shared" si="1"/>
        <v>0.03812812305</v>
      </c>
      <c r="F4397" s="7"/>
    </row>
    <row r="4398">
      <c r="A4398" s="9">
        <v>44791.166666666664</v>
      </c>
      <c r="B4398" s="10">
        <v>215.7</v>
      </c>
      <c r="C4398" s="10">
        <v>222.19746</v>
      </c>
      <c r="D4398" s="10">
        <v>0.0292418284169405</v>
      </c>
      <c r="E4398" s="7">
        <f t="shared" si="1"/>
        <v>0.03454061427</v>
      </c>
      <c r="F4398" s="7"/>
    </row>
    <row r="4399">
      <c r="A4399" s="9">
        <v>44791.208333333336</v>
      </c>
      <c r="B4399" s="10">
        <v>204.54</v>
      </c>
      <c r="C4399" s="10">
        <v>220.25852</v>
      </c>
      <c r="D4399" s="10">
        <v>0.0713639590423108</v>
      </c>
      <c r="E4399" s="7">
        <f t="shared" si="1"/>
        <v>0.03486745755</v>
      </c>
      <c r="F4399" s="7"/>
    </row>
    <row r="4400">
      <c r="A4400" s="9">
        <v>44791.25</v>
      </c>
      <c r="B4400" s="10">
        <v>199.53</v>
      </c>
      <c r="C4400" s="10">
        <v>220.36247</v>
      </c>
      <c r="D4400" s="10">
        <v>0.0945372866804406</v>
      </c>
      <c r="E4400" s="7">
        <f t="shared" si="1"/>
        <v>0.03789150801</v>
      </c>
      <c r="F4400" s="7"/>
    </row>
    <row r="4401">
      <c r="A4401" s="9">
        <v>44791.291666666664</v>
      </c>
      <c r="B4401" s="10">
        <v>199.48</v>
      </c>
      <c r="C4401" s="10">
        <v>222.98276</v>
      </c>
      <c r="D4401" s="10">
        <v>0.105401691144194</v>
      </c>
      <c r="E4401" s="7">
        <f t="shared" si="1"/>
        <v>0.04203315536</v>
      </c>
      <c r="F4401" s="7"/>
    </row>
    <row r="4402">
      <c r="A4402" s="9">
        <v>44791.333333333336</v>
      </c>
      <c r="B4402" s="10">
        <v>200.91</v>
      </c>
      <c r="C4402" s="10">
        <v>226.94482</v>
      </c>
      <c r="D4402" s="10">
        <v>0.114718723256164</v>
      </c>
      <c r="E4402" s="7">
        <f t="shared" si="1"/>
        <v>0.04498662837</v>
      </c>
      <c r="F4402" s="7"/>
    </row>
    <row r="4403">
      <c r="A4403" s="9">
        <v>44791.375</v>
      </c>
      <c r="B4403" s="10">
        <v>201.4</v>
      </c>
      <c r="C4403" s="10">
        <v>232.05855</v>
      </c>
      <c r="D4403" s="10">
        <v>0.132115580313675</v>
      </c>
      <c r="E4403" s="7">
        <f t="shared" si="1"/>
        <v>0.04775841424</v>
      </c>
      <c r="F4403" s="7"/>
    </row>
    <row r="4404">
      <c r="A4404" s="9">
        <v>44791.416666666664</v>
      </c>
      <c r="B4404" s="10">
        <v>203.02</v>
      </c>
      <c r="C4404" s="10">
        <v>236.92581</v>
      </c>
      <c r="D4404" s="10">
        <v>0.143107287466907</v>
      </c>
      <c r="E4404" s="7">
        <f t="shared" si="1"/>
        <v>0.05076104998</v>
      </c>
      <c r="F4404" s="7"/>
    </row>
    <row r="4405">
      <c r="A4405" s="9">
        <v>44791.458333333336</v>
      </c>
      <c r="B4405" s="10">
        <v>217.02</v>
      </c>
      <c r="C4405" s="10">
        <v>241.8258</v>
      </c>
      <c r="D4405" s="10">
        <v>0.102577144374173</v>
      </c>
      <c r="E4405" s="7">
        <f t="shared" si="1"/>
        <v>0.05326179899</v>
      </c>
      <c r="F4405" s="7"/>
    </row>
    <row r="4406">
      <c r="A4406" s="9">
        <v>44791.5</v>
      </c>
      <c r="B4406" s="10">
        <v>225.87</v>
      </c>
      <c r="C4406" s="10">
        <v>244.55243</v>
      </c>
      <c r="D4406" s="10">
        <v>0.0763943748177026</v>
      </c>
      <c r="E4406" s="7">
        <f t="shared" si="1"/>
        <v>0.05539926175</v>
      </c>
      <c r="F4406" s="7"/>
    </row>
    <row r="4407">
      <c r="A4407" s="9">
        <v>44791.541666666664</v>
      </c>
      <c r="B4407" s="10">
        <v>232.23</v>
      </c>
      <c r="C4407" s="10">
        <v>246.50802</v>
      </c>
      <c r="D4407" s="10">
        <v>0.0579211175360541</v>
      </c>
      <c r="E4407" s="7">
        <f t="shared" si="1"/>
        <v>0.05717673878</v>
      </c>
      <c r="F4407" s="7"/>
    </row>
    <row r="4408">
      <c r="A4408" s="9">
        <v>44791.583333333336</v>
      </c>
      <c r="B4408" s="10">
        <v>234.04</v>
      </c>
      <c r="C4408" s="10">
        <v>247.6891</v>
      </c>
      <c r="D4408" s="10">
        <v>0.0551057757487108</v>
      </c>
      <c r="E4408" s="7">
        <f t="shared" si="1"/>
        <v>0.05842182905</v>
      </c>
      <c r="F4408" s="7"/>
    </row>
    <row r="4409">
      <c r="A4409" s="9">
        <v>44791.625</v>
      </c>
      <c r="B4409" s="10">
        <v>233.09</v>
      </c>
      <c r="C4409" s="10">
        <v>248.0559</v>
      </c>
      <c r="D4409" s="10">
        <v>0.0603327717663639</v>
      </c>
      <c r="E4409" s="7">
        <f t="shared" si="1"/>
        <v>0.059415861</v>
      </c>
      <c r="F4409" s="7"/>
    </row>
    <row r="4410">
      <c r="A4410" s="9">
        <v>44791.666666666664</v>
      </c>
      <c r="B4410" s="10">
        <v>237.14</v>
      </c>
      <c r="C4410" s="10">
        <v>247.69788</v>
      </c>
      <c r="D4410" s="10">
        <v>0.0426240224583271</v>
      </c>
      <c r="E4410" s="7">
        <f t="shared" si="1"/>
        <v>0.0592785385</v>
      </c>
      <c r="F4410" s="7"/>
    </row>
    <row r="4411">
      <c r="A4411" s="9">
        <v>44791.708333333336</v>
      </c>
      <c r="B4411" s="10">
        <v>242.45</v>
      </c>
      <c r="C4411" s="10">
        <v>247.51332</v>
      </c>
      <c r="D4411" s="10">
        <v>0.0204567576403565</v>
      </c>
      <c r="E4411" s="7">
        <f t="shared" si="1"/>
        <v>0.05898130188</v>
      </c>
      <c r="F4411" s="7"/>
    </row>
    <row r="4412">
      <c r="A4412" s="9">
        <v>44791.75</v>
      </c>
      <c r="B4412" s="10">
        <v>249.66</v>
      </c>
      <c r="C4412" s="10">
        <v>247.62437</v>
      </c>
      <c r="D4412" s="10">
        <v>0.00822063676527475</v>
      </c>
      <c r="E4412" s="7">
        <f t="shared" si="1"/>
        <v>0.05855745238</v>
      </c>
      <c r="F4412" s="7"/>
    </row>
    <row r="4413">
      <c r="A4413" s="9">
        <v>44791.791666666664</v>
      </c>
      <c r="B4413" s="10">
        <v>252.16</v>
      </c>
      <c r="C4413" s="10">
        <v>248.72771</v>
      </c>
      <c r="D4413" s="10">
        <v>0.0137993872898198</v>
      </c>
      <c r="E4413" s="7">
        <f t="shared" si="1"/>
        <v>0.05810324092</v>
      </c>
      <c r="F4413" s="7"/>
    </row>
    <row r="4414">
      <c r="A4414" s="9">
        <v>44791.833333333336</v>
      </c>
      <c r="B4414" s="10">
        <v>248.6</v>
      </c>
      <c r="C4414" s="10">
        <v>249.79429</v>
      </c>
      <c r="D4414" s="10">
        <v>0.00478109407544902</v>
      </c>
      <c r="E4414" s="7">
        <f t="shared" si="1"/>
        <v>0.05641992312</v>
      </c>
      <c r="F4414" s="7"/>
    </row>
    <row r="4415">
      <c r="A4415" s="9">
        <v>44791.875</v>
      </c>
      <c r="B4415" s="10">
        <v>248.42</v>
      </c>
      <c r="C4415" s="10">
        <v>250.6868</v>
      </c>
      <c r="D4415" s="10">
        <v>0.0090423588318173</v>
      </c>
      <c r="E4415" s="7">
        <f t="shared" si="1"/>
        <v>0.05511947833</v>
      </c>
      <c r="F4415" s="7"/>
    </row>
    <row r="4416">
      <c r="A4416" s="9">
        <v>44791.916666666664</v>
      </c>
      <c r="B4416" s="10">
        <v>245.68</v>
      </c>
      <c r="C4416" s="10">
        <v>250.91905</v>
      </c>
      <c r="D4416" s="10">
        <v>0.0208794429916739</v>
      </c>
      <c r="E4416" s="7">
        <f t="shared" si="1"/>
        <v>0.05373727154</v>
      </c>
      <c r="F4416" s="7"/>
    </row>
    <row r="4417">
      <c r="A4417" s="9">
        <v>44791.958333333336</v>
      </c>
      <c r="B4417" s="10">
        <v>244.75</v>
      </c>
      <c r="C4417" s="10">
        <v>249.89705</v>
      </c>
      <c r="D4417" s="10">
        <v>0.0205966817135296</v>
      </c>
      <c r="E4417" s="7">
        <f t="shared" si="1"/>
        <v>0.05319079119</v>
      </c>
      <c r="F4417" s="7"/>
    </row>
    <row r="4418">
      <c r="A4418" s="9">
        <v>44789.0</v>
      </c>
      <c r="B4418" s="10">
        <v>255.44</v>
      </c>
      <c r="C4418" s="10">
        <v>253.49403</v>
      </c>
      <c r="D4418" s="10">
        <v>0.00767659104240044</v>
      </c>
      <c r="E4418" s="7">
        <f t="shared" si="1"/>
        <v>0.05315950642</v>
      </c>
      <c r="F4418" s="7"/>
    </row>
    <row r="4419">
      <c r="A4419" s="9">
        <v>44789.041666666664</v>
      </c>
      <c r="B4419" s="10">
        <v>268.97</v>
      </c>
      <c r="C4419" s="10">
        <v>247.70553</v>
      </c>
      <c r="D4419" s="10">
        <v>0.0858457621030907</v>
      </c>
      <c r="E4419" s="7">
        <f t="shared" si="1"/>
        <v>0.05586468895</v>
      </c>
      <c r="F4419" s="7"/>
    </row>
    <row r="4420">
      <c r="A4420" s="9">
        <v>44789.083333333336</v>
      </c>
      <c r="B4420" s="10">
        <v>272.48</v>
      </c>
      <c r="C4420" s="10">
        <v>240.35155</v>
      </c>
      <c r="D4420" s="10">
        <v>0.133672738952588</v>
      </c>
      <c r="E4420" s="7">
        <f t="shared" si="1"/>
        <v>0.05961026089</v>
      </c>
      <c r="F4420" s="7"/>
    </row>
    <row r="4421">
      <c r="A4421" s="9">
        <v>44789.125</v>
      </c>
      <c r="B4421" s="10">
        <v>262.42</v>
      </c>
      <c r="C4421" s="10">
        <v>231.47951</v>
      </c>
      <c r="D4421" s="10">
        <v>0.133664055190025</v>
      </c>
      <c r="E4421" s="7">
        <f t="shared" si="1"/>
        <v>0.06433654457</v>
      </c>
      <c r="F4421" s="7"/>
    </row>
    <row r="4422">
      <c r="A4422" s="9">
        <v>44789.166666666664</v>
      </c>
      <c r="B4422" s="10">
        <v>251.51</v>
      </c>
      <c r="C4422" s="10">
        <v>224.56286</v>
      </c>
      <c r="D4422" s="10">
        <v>0.119998204511645</v>
      </c>
      <c r="E4422" s="7">
        <f t="shared" si="1"/>
        <v>0.06811806024</v>
      </c>
      <c r="F4422" s="7"/>
    </row>
    <row r="4423">
      <c r="A4423" s="9">
        <v>44789.208333333336</v>
      </c>
      <c r="B4423" s="10">
        <v>239.95</v>
      </c>
      <c r="C4423" s="10">
        <v>221.7243</v>
      </c>
      <c r="D4423" s="10">
        <v>0.0821998310514453</v>
      </c>
      <c r="E4423" s="7">
        <f t="shared" si="1"/>
        <v>0.06856955491</v>
      </c>
      <c r="F4423" s="7"/>
    </row>
    <row r="4424">
      <c r="A4424" s="9">
        <v>44789.25</v>
      </c>
      <c r="B4424" s="10">
        <v>232.43</v>
      </c>
      <c r="C4424" s="10">
        <v>220.96561</v>
      </c>
      <c r="D4424" s="10">
        <v>0.0518831414535502</v>
      </c>
      <c r="E4424" s="7">
        <f t="shared" si="1"/>
        <v>0.06679229885</v>
      </c>
      <c r="F4424" s="7"/>
    </row>
    <row r="4425">
      <c r="A4425" s="9">
        <v>44789.291666666664</v>
      </c>
      <c r="B4425" s="10">
        <v>227.31</v>
      </c>
      <c r="C4425" s="10">
        <v>222.8994</v>
      </c>
      <c r="D4425" s="10">
        <v>0.0197874018503414</v>
      </c>
      <c r="E4425" s="7">
        <f t="shared" si="1"/>
        <v>0.0632250368</v>
      </c>
      <c r="F4425" s="7"/>
    </row>
    <row r="4426">
      <c r="A4426" s="9">
        <v>44789.333333333336</v>
      </c>
      <c r="B4426" s="10">
        <v>223.76</v>
      </c>
      <c r="C4426" s="10">
        <v>226.42593</v>
      </c>
      <c r="D4426" s="10">
        <v>0.0117739606943427</v>
      </c>
      <c r="E4426" s="7">
        <f t="shared" si="1"/>
        <v>0.05893567169</v>
      </c>
      <c r="F4426" s="7"/>
    </row>
    <row r="4427">
      <c r="A4427" s="9">
        <v>44789.375</v>
      </c>
      <c r="B4427" s="10">
        <v>224.88</v>
      </c>
      <c r="C4427" s="10">
        <v>231.39743</v>
      </c>
      <c r="D4427" s="10">
        <v>0.0281655245695685</v>
      </c>
      <c r="E4427" s="7">
        <f t="shared" si="1"/>
        <v>0.05460441937</v>
      </c>
      <c r="F4427" s="7"/>
    </row>
    <row r="4428">
      <c r="A4428" s="9">
        <v>44789.416666666664</v>
      </c>
      <c r="B4428" s="10">
        <v>224.36</v>
      </c>
      <c r="C4428" s="10">
        <v>236.69992</v>
      </c>
      <c r="D4428" s="10">
        <v>0.0521331819630525</v>
      </c>
      <c r="E4428" s="7">
        <f t="shared" si="1"/>
        <v>0.05081383164</v>
      </c>
      <c r="F4428" s="7"/>
    </row>
    <row r="4429">
      <c r="A4429" s="9">
        <v>44789.458333333336</v>
      </c>
      <c r="B4429" s="10">
        <v>231.05</v>
      </c>
      <c r="C4429" s="10">
        <v>242.16111</v>
      </c>
      <c r="D4429" s="10">
        <v>0.0458831312757031</v>
      </c>
      <c r="E4429" s="7">
        <f t="shared" si="1"/>
        <v>0.0484515811</v>
      </c>
      <c r="F4429" s="7"/>
    </row>
    <row r="4430">
      <c r="A4430" s="9">
        <v>44789.5</v>
      </c>
      <c r="B4430" s="10">
        <v>241.33</v>
      </c>
      <c r="C4430" s="10">
        <v>245.2732</v>
      </c>
      <c r="D4430" s="10">
        <v>0.0160767666422584</v>
      </c>
      <c r="E4430" s="7">
        <f t="shared" si="1"/>
        <v>0.04593834742</v>
      </c>
      <c r="F4430" s="7"/>
    </row>
    <row r="4431">
      <c r="A4431" s="9">
        <v>44789.541666666664</v>
      </c>
      <c r="B4431" s="10">
        <v>242.29</v>
      </c>
      <c r="C4431" s="10">
        <v>247.47571</v>
      </c>
      <c r="D4431" s="10">
        <v>0.0209544201327879</v>
      </c>
      <c r="E4431" s="7">
        <f t="shared" si="1"/>
        <v>0.04439806836</v>
      </c>
      <c r="F4431" s="7"/>
    </row>
    <row r="4432">
      <c r="A4432" s="9">
        <v>44789.583333333336</v>
      </c>
      <c r="B4432" s="10">
        <v>242.99</v>
      </c>
      <c r="C4432" s="10">
        <v>248.76241</v>
      </c>
      <c r="D4432" s="10">
        <v>0.0232045106814971</v>
      </c>
      <c r="E4432" s="7">
        <f t="shared" si="1"/>
        <v>0.04306884899</v>
      </c>
      <c r="F4432" s="7"/>
    </row>
    <row r="4433">
      <c r="A4433" s="9">
        <v>44789.625</v>
      </c>
      <c r="B4433" s="10">
        <v>242.02</v>
      </c>
      <c r="C4433" s="10">
        <v>249.15628</v>
      </c>
      <c r="D4433" s="10">
        <v>0.0286417825791908</v>
      </c>
      <c r="E4433" s="7">
        <f t="shared" si="1"/>
        <v>0.0417483911</v>
      </c>
      <c r="F4433" s="7"/>
    </row>
    <row r="4434">
      <c r="A4434" s="9">
        <v>44789.666666666664</v>
      </c>
      <c r="B4434" s="10">
        <v>243.38</v>
      </c>
      <c r="C4434" s="10">
        <v>248.69811</v>
      </c>
      <c r="D4434" s="10">
        <v>0.0213837974080302</v>
      </c>
      <c r="E4434" s="7">
        <f t="shared" si="1"/>
        <v>0.04086338173</v>
      </c>
      <c r="F4434" s="7"/>
    </row>
    <row r="4435">
      <c r="A4435" s="9">
        <v>44789.708333333336</v>
      </c>
      <c r="B4435" s="10">
        <v>248.28</v>
      </c>
      <c r="C4435" s="10">
        <v>248.61898</v>
      </c>
      <c r="D4435" s="10">
        <v>0.00136345181691274</v>
      </c>
      <c r="E4435" s="7">
        <f t="shared" si="1"/>
        <v>0.04006782732</v>
      </c>
      <c r="F4435" s="7"/>
    </row>
    <row r="4436">
      <c r="A4436" s="9">
        <v>44789.75</v>
      </c>
      <c r="B4436" s="10">
        <v>257.68</v>
      </c>
      <c r="C4436" s="10">
        <v>248.82339</v>
      </c>
      <c r="D4436" s="10">
        <v>0.0355939608410608</v>
      </c>
      <c r="E4436" s="7">
        <f t="shared" si="1"/>
        <v>0.04120838249</v>
      </c>
      <c r="F4436" s="7"/>
    </row>
    <row r="4437">
      <c r="A4437" s="9">
        <v>44789.791666666664</v>
      </c>
      <c r="B4437" s="10">
        <v>260.85</v>
      </c>
      <c r="C4437" s="10">
        <v>249.96991</v>
      </c>
      <c r="D4437" s="10">
        <v>0.0435255987410645</v>
      </c>
      <c r="E4437" s="7">
        <f t="shared" si="1"/>
        <v>0.04244697463</v>
      </c>
      <c r="F4437" s="7"/>
    </row>
    <row r="4438">
      <c r="A4438" s="9">
        <v>44789.833333333336</v>
      </c>
      <c r="B4438" s="10">
        <v>257.88</v>
      </c>
      <c r="C4438" s="10">
        <v>250.98848</v>
      </c>
      <c r="D4438" s="10">
        <v>0.0274575151815732</v>
      </c>
      <c r="E4438" s="7">
        <f t="shared" si="1"/>
        <v>0.04339182551</v>
      </c>
      <c r="F4438" s="7"/>
    </row>
    <row r="4439">
      <c r="A4439" s="9">
        <v>44789.875</v>
      </c>
      <c r="B4439" s="10">
        <v>258.08</v>
      </c>
      <c r="C4439" s="10">
        <v>251.81389</v>
      </c>
      <c r="D4439" s="10">
        <v>0.0248838934182701</v>
      </c>
      <c r="E4439" s="7">
        <f t="shared" si="1"/>
        <v>0.04405188945</v>
      </c>
      <c r="F4439" s="7"/>
    </row>
    <row r="4440">
      <c r="A4440" s="9">
        <v>44789.916666666664</v>
      </c>
      <c r="B4440" s="10">
        <v>254.65</v>
      </c>
      <c r="C4440" s="10">
        <v>252.24174</v>
      </c>
      <c r="D4440" s="10">
        <v>0.00954742858973305</v>
      </c>
      <c r="E4440" s="7">
        <f t="shared" si="1"/>
        <v>0.04357972218</v>
      </c>
      <c r="F4440" s="7"/>
    </row>
    <row r="4441">
      <c r="A4441" s="9">
        <v>44789.958333333336</v>
      </c>
      <c r="B4441" s="10">
        <v>252.56</v>
      </c>
      <c r="C4441" s="10">
        <v>251.42175</v>
      </c>
      <c r="D4441" s="10">
        <v>0.00452725350929265</v>
      </c>
      <c r="E4441" s="7">
        <f t="shared" si="1"/>
        <v>0.04291016267</v>
      </c>
      <c r="F4441" s="7"/>
    </row>
    <row r="4442">
      <c r="A4442" s="9">
        <v>44790.0</v>
      </c>
      <c r="B4442" s="10">
        <v>262.76</v>
      </c>
      <c r="C4442" s="10">
        <v>253.36205</v>
      </c>
      <c r="D4442" s="10">
        <v>0.0370929663696673</v>
      </c>
      <c r="E4442" s="7">
        <f t="shared" si="1"/>
        <v>0.04413584498</v>
      </c>
      <c r="F4442" s="7"/>
    </row>
    <row r="4443">
      <c r="A4443" s="9">
        <v>44790.041666666664</v>
      </c>
      <c r="B4443" s="10">
        <v>269.41</v>
      </c>
      <c r="C4443" s="10">
        <v>245.78938</v>
      </c>
      <c r="D4443" s="10">
        <v>0.0961010601841301</v>
      </c>
      <c r="E4443" s="7">
        <f t="shared" si="1"/>
        <v>0.04456314907</v>
      </c>
      <c r="F4443" s="7"/>
    </row>
    <row r="4444">
      <c r="A4444" s="9">
        <v>44790.083333333336</v>
      </c>
      <c r="B4444" s="10">
        <v>273.15</v>
      </c>
      <c r="C4444" s="10">
        <v>236.73028</v>
      </c>
      <c r="D4444" s="10">
        <v>0.153844789099222</v>
      </c>
      <c r="E4444" s="7">
        <f t="shared" si="1"/>
        <v>0.04540365116</v>
      </c>
      <c r="F4444" s="7"/>
    </row>
    <row r="4445">
      <c r="A4445" s="9">
        <v>44790.125</v>
      </c>
      <c r="B4445" s="10">
        <v>262.28</v>
      </c>
      <c r="C4445" s="10">
        <v>226.59333</v>
      </c>
      <c r="D4445" s="10">
        <v>0.157492146834154</v>
      </c>
      <c r="E4445" s="7">
        <f t="shared" si="1"/>
        <v>0.04639648831</v>
      </c>
      <c r="F4445" s="7"/>
    </row>
    <row r="4446">
      <c r="A4446" s="9">
        <v>44790.166666666664</v>
      </c>
      <c r="B4446" s="10">
        <v>242.82</v>
      </c>
      <c r="C4446" s="10">
        <v>219.0366</v>
      </c>
      <c r="D4446" s="10">
        <v>0.108581853443671</v>
      </c>
      <c r="E4446" s="7">
        <f t="shared" si="1"/>
        <v>0.04592080701</v>
      </c>
      <c r="F4446" s="7"/>
    </row>
    <row r="4447">
      <c r="A4447" s="9">
        <v>44790.208333333336</v>
      </c>
      <c r="B4447" s="10">
        <v>229.37</v>
      </c>
      <c r="C4447" s="10">
        <v>216.4082</v>
      </c>
      <c r="D4447" s="10">
        <v>0.059895142605502</v>
      </c>
      <c r="E4447" s="7">
        <f t="shared" si="1"/>
        <v>0.044991445</v>
      </c>
      <c r="F4447" s="7"/>
    </row>
    <row r="4448">
      <c r="A4448" s="9">
        <v>44790.25</v>
      </c>
      <c r="B4448" s="10">
        <v>221.06</v>
      </c>
      <c r="C4448" s="10">
        <v>216.55802</v>
      </c>
      <c r="D4448" s="10">
        <v>0.0207887936914089</v>
      </c>
      <c r="E4448" s="7">
        <f t="shared" si="1"/>
        <v>0.04369584717</v>
      </c>
      <c r="F4448" s="7"/>
    </row>
    <row r="4449">
      <c r="A4449" s="9">
        <v>44790.291666666664</v>
      </c>
      <c r="B4449" s="10">
        <v>218.76</v>
      </c>
      <c r="C4449" s="10">
        <v>220.04044</v>
      </c>
      <c r="D4449" s="10">
        <v>0.00581911215956484</v>
      </c>
      <c r="E4449" s="7">
        <f t="shared" si="1"/>
        <v>0.0431138351</v>
      </c>
      <c r="F4449" s="7"/>
    </row>
    <row r="4450">
      <c r="A4450" s="9">
        <v>44790.333333333336</v>
      </c>
      <c r="B4450" s="10">
        <v>215.36</v>
      </c>
      <c r="C4450" s="10">
        <v>225.12189</v>
      </c>
      <c r="D4450" s="10">
        <v>0.0433626867649342</v>
      </c>
      <c r="E4450" s="7">
        <f t="shared" si="1"/>
        <v>0.04443003202</v>
      </c>
      <c r="F4450" s="7"/>
    </row>
    <row r="4451">
      <c r="A4451" s="9">
        <v>44790.375</v>
      </c>
      <c r="B4451" s="10">
        <v>216.14</v>
      </c>
      <c r="C4451" s="10">
        <v>231.31979</v>
      </c>
      <c r="D4451" s="10">
        <v>0.0656225306101134</v>
      </c>
      <c r="E4451" s="7">
        <f t="shared" si="1"/>
        <v>0.04599074061</v>
      </c>
      <c r="F4451" s="7"/>
    </row>
    <row r="4452">
      <c r="A4452" s="9">
        <v>44790.416666666664</v>
      </c>
      <c r="B4452" s="10">
        <v>219.89</v>
      </c>
      <c r="C4452" s="10">
        <v>237.17438</v>
      </c>
      <c r="D4452" s="10">
        <v>0.0728762524856184</v>
      </c>
      <c r="E4452" s="7">
        <f t="shared" si="1"/>
        <v>0.04685503521</v>
      </c>
      <c r="F4452" s="7"/>
    </row>
    <row r="4453">
      <c r="A4453" s="9">
        <v>44790.458333333336</v>
      </c>
      <c r="B4453" s="10">
        <v>231.26</v>
      </c>
      <c r="C4453" s="10">
        <v>242.45546</v>
      </c>
      <c r="D4453" s="10">
        <v>0.0461753263877827</v>
      </c>
      <c r="E4453" s="7">
        <f t="shared" si="1"/>
        <v>0.04686721001</v>
      </c>
      <c r="F4453" s="7"/>
    </row>
    <row r="4454">
      <c r="A4454" s="9">
        <v>44790.5</v>
      </c>
      <c r="B4454" s="10">
        <v>237.49</v>
      </c>
      <c r="C4454" s="10">
        <v>244.77282</v>
      </c>
      <c r="D4454" s="10">
        <v>0.0297533852002031</v>
      </c>
      <c r="E4454" s="7">
        <f t="shared" si="1"/>
        <v>0.04743706911</v>
      </c>
      <c r="F4454" s="7"/>
    </row>
    <row r="4455">
      <c r="A4455" s="9">
        <v>44790.541666666664</v>
      </c>
      <c r="B4455" s="10">
        <v>241.29</v>
      </c>
      <c r="C4455" s="10">
        <v>246.36987</v>
      </c>
      <c r="D4455" s="10">
        <v>0.0206188768131427</v>
      </c>
      <c r="E4455" s="7">
        <f t="shared" si="1"/>
        <v>0.04742308814</v>
      </c>
      <c r="F4455" s="7"/>
    </row>
    <row r="4456">
      <c r="A4456" s="9">
        <v>44790.583333333336</v>
      </c>
      <c r="B4456" s="10">
        <v>239.86</v>
      </c>
      <c r="C4456" s="10">
        <v>247.51949</v>
      </c>
      <c r="D4456" s="10">
        <v>0.0309449975030248</v>
      </c>
      <c r="E4456" s="7">
        <f t="shared" si="1"/>
        <v>0.04774560843</v>
      </c>
      <c r="F4456" s="7"/>
    </row>
    <row r="4457">
      <c r="A4457" s="9">
        <v>44790.625</v>
      </c>
      <c r="B4457" s="10">
        <v>237.69</v>
      </c>
      <c r="C4457" s="10">
        <v>248.20547</v>
      </c>
      <c r="D4457" s="10">
        <v>0.0423659881468365</v>
      </c>
      <c r="E4457" s="7">
        <f t="shared" si="1"/>
        <v>0.04831745033</v>
      </c>
      <c r="F4457" s="7"/>
    </row>
    <row r="4458">
      <c r="A4458" s="9">
        <v>44790.666666666664</v>
      </c>
      <c r="B4458" s="10">
        <v>235.38</v>
      </c>
      <c r="C4458" s="10">
        <v>248.17634</v>
      </c>
      <c r="D4458" s="10">
        <v>0.0515614824523563</v>
      </c>
      <c r="E4458" s="7">
        <f t="shared" si="1"/>
        <v>0.04957485387</v>
      </c>
      <c r="F4458" s="7"/>
    </row>
    <row r="4459">
      <c r="A4459" s="9">
        <v>44790.708333333336</v>
      </c>
      <c r="B4459" s="10">
        <v>240.23</v>
      </c>
      <c r="C4459" s="10">
        <v>248.49948</v>
      </c>
      <c r="D4459" s="10">
        <v>0.0332776551484132</v>
      </c>
      <c r="E4459" s="7">
        <f t="shared" si="1"/>
        <v>0.05090461234</v>
      </c>
      <c r="F4459" s="7"/>
    </row>
    <row r="4460">
      <c r="A4460" s="9">
        <v>44790.75</v>
      </c>
      <c r="B4460" s="10">
        <v>243.05</v>
      </c>
      <c r="C4460" s="10">
        <v>248.99103</v>
      </c>
      <c r="D4460" s="10">
        <v>0.0238604177829216</v>
      </c>
      <c r="E4460" s="7">
        <f t="shared" si="1"/>
        <v>0.05041571471</v>
      </c>
      <c r="F4460" s="7"/>
    </row>
    <row r="4461">
      <c r="A4461" s="9">
        <v>44790.791666666664</v>
      </c>
      <c r="B4461" s="10">
        <v>242.71</v>
      </c>
      <c r="C4461" s="10">
        <v>250.0938</v>
      </c>
      <c r="D4461" s="10">
        <v>0.0295241225492194</v>
      </c>
      <c r="E4461" s="7">
        <f t="shared" si="1"/>
        <v>0.04983231987</v>
      </c>
      <c r="F4461" s="7"/>
    </row>
    <row r="4462">
      <c r="A4462" s="9">
        <v>44790.833333333336</v>
      </c>
      <c r="B4462" s="10">
        <v>238.85</v>
      </c>
      <c r="C4462" s="10">
        <v>251.15207</v>
      </c>
      <c r="D4462" s="10">
        <v>0.0489825546729517</v>
      </c>
      <c r="E4462" s="7">
        <f t="shared" si="1"/>
        <v>0.05072919652</v>
      </c>
      <c r="F4462" s="7"/>
    </row>
    <row r="4463">
      <c r="A4463" s="9">
        <v>44790.875</v>
      </c>
      <c r="B4463" s="10">
        <v>241.22</v>
      </c>
      <c r="C4463" s="10">
        <v>252.13314</v>
      </c>
      <c r="D4463" s="10">
        <v>0.0432832431309902</v>
      </c>
      <c r="E4463" s="7">
        <f t="shared" si="1"/>
        <v>0.05149583609</v>
      </c>
      <c r="F4463" s="7"/>
    </row>
    <row r="4464">
      <c r="A4464" s="9">
        <v>44790.916666666664</v>
      </c>
      <c r="B4464" s="10">
        <v>238.13</v>
      </c>
      <c r="C4464" s="10">
        <v>252.57101</v>
      </c>
      <c r="D4464" s="10">
        <v>0.0571760393245448</v>
      </c>
      <c r="E4464" s="7">
        <f t="shared" si="1"/>
        <v>0.05348036154</v>
      </c>
      <c r="F4464" s="7"/>
    </row>
    <row r="4465">
      <c r="A4465" s="9">
        <v>44790.958333333336</v>
      </c>
      <c r="B4465" s="10">
        <v>241.79</v>
      </c>
      <c r="C4465" s="10">
        <v>251.11607</v>
      </c>
      <c r="D4465" s="10">
        <v>0.0371384834112767</v>
      </c>
      <c r="E4465" s="7">
        <f t="shared" si="1"/>
        <v>0.05483916278</v>
      </c>
      <c r="F4465" s="7"/>
    </row>
    <row r="4466">
      <c r="A4466" s="9">
        <v>44791.0</v>
      </c>
      <c r="B4466" s="10">
        <v>247.51</v>
      </c>
      <c r="C4466" s="10">
        <v>251.97317</v>
      </c>
      <c r="D4466" s="10">
        <v>0.0177128779226773</v>
      </c>
      <c r="E4466" s="7">
        <f t="shared" si="1"/>
        <v>0.0540316591</v>
      </c>
      <c r="F4466" s="7"/>
    </row>
    <row r="4467">
      <c r="A4467" s="9">
        <v>44791.041666666664</v>
      </c>
      <c r="B4467" s="10">
        <v>248.88</v>
      </c>
      <c r="C4467" s="10">
        <v>244.44727</v>
      </c>
      <c r="D4467" s="10">
        <v>0.0181336858456222</v>
      </c>
      <c r="E4467" s="7">
        <f t="shared" si="1"/>
        <v>0.0507830185</v>
      </c>
      <c r="F4467" s="7"/>
    </row>
    <row r="4468">
      <c r="A4468" s="9">
        <v>44791.083333333336</v>
      </c>
      <c r="B4468" s="10">
        <v>247.02</v>
      </c>
      <c r="C4468" s="10">
        <v>235.53595</v>
      </c>
      <c r="D4468" s="10">
        <v>0.0487571005615066</v>
      </c>
      <c r="E4468" s="7">
        <f t="shared" si="1"/>
        <v>0.04640436481</v>
      </c>
      <c r="F4468" s="7"/>
    </row>
    <row r="4469">
      <c r="A4469" s="9">
        <v>44791.125</v>
      </c>
      <c r="B4469" s="10">
        <v>233.01</v>
      </c>
      <c r="C4469" s="10">
        <v>225.66605</v>
      </c>
      <c r="D4469" s="10">
        <v>0.0325434419577068</v>
      </c>
      <c r="E4469" s="7">
        <f t="shared" si="1"/>
        <v>0.04119816877</v>
      </c>
      <c r="F4469" s="7"/>
    </row>
    <row r="4470">
      <c r="A4470" s="9">
        <v>44791.166666666664</v>
      </c>
      <c r="B4470" s="10">
        <v>215.7</v>
      </c>
      <c r="C4470" s="10">
        <v>218.42218</v>
      </c>
      <c r="D4470" s="10">
        <v>0.0124629284443549</v>
      </c>
      <c r="E4470" s="7">
        <f t="shared" si="1"/>
        <v>0.03719321357</v>
      </c>
      <c r="F4470" s="7"/>
    </row>
    <row r="4471">
      <c r="A4471" s="9">
        <v>44791.208333333336</v>
      </c>
      <c r="B4471" s="10">
        <v>204.54</v>
      </c>
      <c r="C4471" s="10">
        <v>216.13653</v>
      </c>
      <c r="D4471" s="10">
        <v>0.0536537252633786</v>
      </c>
      <c r="E4471" s="7">
        <f t="shared" si="1"/>
        <v>0.03693315451</v>
      </c>
      <c r="F4471" s="7"/>
    </row>
    <row r="4472">
      <c r="A4472" s="9">
        <v>44791.25</v>
      </c>
      <c r="B4472" s="10">
        <v>199.53</v>
      </c>
      <c r="C4472" s="10">
        <v>216.57582</v>
      </c>
      <c r="D4472" s="10">
        <v>0.078706016211782</v>
      </c>
      <c r="E4472" s="7">
        <f t="shared" si="1"/>
        <v>0.03934637211</v>
      </c>
      <c r="F4472" s="7"/>
    </row>
    <row r="4473">
      <c r="A4473" s="9">
        <v>44791.291666666664</v>
      </c>
      <c r="B4473" s="10">
        <v>199.48</v>
      </c>
      <c r="C4473" s="10">
        <v>220.23687</v>
      </c>
      <c r="D4473" s="10">
        <v>0.0942479340539121</v>
      </c>
      <c r="E4473" s="7">
        <f t="shared" si="1"/>
        <v>0.04303090636</v>
      </c>
      <c r="F4473" s="7"/>
    </row>
    <row r="4474">
      <c r="A4474" s="9">
        <v>44791.333333333336</v>
      </c>
      <c r="B4474" s="10">
        <v>200.91</v>
      </c>
      <c r="C4474" s="10">
        <v>225.36887</v>
      </c>
      <c r="D4474" s="10">
        <v>0.10852816540279</v>
      </c>
      <c r="E4474" s="7">
        <f t="shared" si="1"/>
        <v>0.04574613464</v>
      </c>
      <c r="F4474" s="7"/>
    </row>
    <row r="4475">
      <c r="A4475" s="9">
        <v>44791.375</v>
      </c>
      <c r="B4475" s="10">
        <v>201.4</v>
      </c>
      <c r="C4475" s="10">
        <v>231.49875</v>
      </c>
      <c r="D4475" s="10">
        <v>0.130016900739204</v>
      </c>
      <c r="E4475" s="7">
        <f t="shared" si="1"/>
        <v>0.04842923339</v>
      </c>
      <c r="F4475" s="7"/>
    </row>
    <row r="4476">
      <c r="A4476" s="9">
        <v>44791.416666666664</v>
      </c>
      <c r="B4476" s="10">
        <v>203.02</v>
      </c>
      <c r="C4476" s="10">
        <v>237.08813</v>
      </c>
      <c r="D4476" s="10">
        <v>0.143693950431006</v>
      </c>
      <c r="E4476" s="7">
        <f t="shared" si="1"/>
        <v>0.05137997081</v>
      </c>
      <c r="F4476" s="7"/>
    </row>
    <row r="4477">
      <c r="A4477" s="9">
        <v>44791.458333333336</v>
      </c>
      <c r="B4477" s="10">
        <v>217.02</v>
      </c>
      <c r="C4477" s="10">
        <v>242.0968</v>
      </c>
      <c r="D4477" s="10">
        <v>0.103581707812742</v>
      </c>
      <c r="E4477" s="7">
        <f t="shared" si="1"/>
        <v>0.05377190337</v>
      </c>
      <c r="F4477" s="7"/>
    </row>
    <row r="4478">
      <c r="A4478" s="9">
        <v>44791.5</v>
      </c>
      <c r="B4478" s="10">
        <v>225.87</v>
      </c>
      <c r="C4478" s="10">
        <v>244.23902</v>
      </c>
      <c r="D4478" s="10">
        <v>0.0752091946651276</v>
      </c>
      <c r="E4478" s="7">
        <f t="shared" si="1"/>
        <v>0.05566589543</v>
      </c>
      <c r="F4478" s="7"/>
    </row>
    <row r="4479">
      <c r="A4479" s="9">
        <v>44791.541666666664</v>
      </c>
      <c r="B4479" s="10">
        <v>232.23</v>
      </c>
      <c r="C4479" s="10">
        <v>245.71602</v>
      </c>
      <c r="D4479" s="10">
        <v>0.0548845777332711</v>
      </c>
      <c r="E4479" s="7">
        <f t="shared" si="1"/>
        <v>0.05709363297</v>
      </c>
      <c r="F4479" s="7"/>
    </row>
    <row r="4480">
      <c r="A4480" s="9">
        <v>44791.583333333336</v>
      </c>
      <c r="B4480" s="10">
        <v>234.04</v>
      </c>
      <c r="C4480" s="10">
        <v>246.78013</v>
      </c>
      <c r="D4480" s="10">
        <v>0.0516254286761256</v>
      </c>
      <c r="E4480" s="7">
        <f t="shared" si="1"/>
        <v>0.0579553176</v>
      </c>
      <c r="F4480" s="7"/>
    </row>
    <row r="4481">
      <c r="A4481" s="9">
        <v>44791.625</v>
      </c>
      <c r="B4481" s="10">
        <v>233.09</v>
      </c>
      <c r="C4481" s="10">
        <v>247.42437</v>
      </c>
      <c r="D4481" s="10">
        <v>0.0579343497974755</v>
      </c>
      <c r="E4481" s="7">
        <f t="shared" si="1"/>
        <v>0.05860399933</v>
      </c>
      <c r="F4481" s="7"/>
    </row>
    <row r="4482">
      <c r="A4482" s="9">
        <v>44791.666666666664</v>
      </c>
      <c r="B4482" s="10">
        <v>237.14</v>
      </c>
      <c r="C4482" s="10">
        <v>247.42652</v>
      </c>
      <c r="D4482" s="10">
        <v>0.0415740398401918</v>
      </c>
      <c r="E4482" s="7">
        <f t="shared" si="1"/>
        <v>0.05818785589</v>
      </c>
      <c r="F4482" s="7"/>
    </row>
    <row r="4483">
      <c r="A4483" s="9">
        <v>44791.708333333336</v>
      </c>
      <c r="B4483" s="10">
        <v>242.45</v>
      </c>
      <c r="C4483" s="10">
        <v>247.77228</v>
      </c>
      <c r="D4483" s="10">
        <v>0.021480530428989</v>
      </c>
      <c r="E4483" s="7">
        <f t="shared" si="1"/>
        <v>0.05769630903</v>
      </c>
      <c r="F4483" s="7"/>
    </row>
    <row r="4484">
      <c r="A4484" s="9">
        <v>44791.75</v>
      </c>
      <c r="B4484" s="10">
        <v>249.66</v>
      </c>
      <c r="C4484" s="10">
        <v>248.3097</v>
      </c>
      <c r="D4484" s="10">
        <v>0.0054379671837226</v>
      </c>
      <c r="E4484" s="7">
        <f t="shared" si="1"/>
        <v>0.05692870692</v>
      </c>
      <c r="F4484" s="7"/>
    </row>
    <row r="4485">
      <c r="A4485" s="9">
        <v>44791.791666666664</v>
      </c>
      <c r="B4485" s="10">
        <v>252.16</v>
      </c>
      <c r="C4485" s="10">
        <v>249.48678</v>
      </c>
      <c r="D4485" s="10">
        <v>0.0107148763553723</v>
      </c>
      <c r="E4485" s="7">
        <f t="shared" si="1"/>
        <v>0.05614498833</v>
      </c>
      <c r="F4485" s="7"/>
    </row>
    <row r="4486">
      <c r="A4486" s="9">
        <v>44791.833333333336</v>
      </c>
      <c r="B4486" s="10">
        <v>248.6</v>
      </c>
      <c r="C4486" s="10">
        <v>250.65109</v>
      </c>
      <c r="D4486" s="10">
        <v>0.00818304839607925</v>
      </c>
      <c r="E4486" s="7">
        <f t="shared" si="1"/>
        <v>0.0544450089</v>
      </c>
      <c r="F4486" s="7"/>
    </row>
    <row r="4487">
      <c r="A4487" s="9">
        <v>44791.875</v>
      </c>
      <c r="B4487" s="10">
        <v>248.42</v>
      </c>
      <c r="C4487" s="10">
        <v>251.71585</v>
      </c>
      <c r="D4487" s="10">
        <v>0.0130935338398436</v>
      </c>
      <c r="E4487" s="7">
        <f t="shared" si="1"/>
        <v>0.05318710435</v>
      </c>
      <c r="F4487" s="7"/>
    </row>
    <row r="4488">
      <c r="A4488" s="9">
        <v>44791.916666666664</v>
      </c>
      <c r="B4488" s="10">
        <v>245.68</v>
      </c>
      <c r="C4488" s="10">
        <v>252.12111</v>
      </c>
      <c r="D4488" s="10">
        <v>0.0255476822230394</v>
      </c>
      <c r="E4488" s="7">
        <f t="shared" si="1"/>
        <v>0.05186925613</v>
      </c>
      <c r="F4488" s="7"/>
    </row>
    <row r="4489">
      <c r="A4489" s="9">
        <v>44791.958333333336</v>
      </c>
      <c r="B4489" s="10">
        <v>244.75</v>
      </c>
      <c r="C4489" s="10">
        <v>250.63143</v>
      </c>
      <c r="D4489" s="10">
        <v>0.023466450317105</v>
      </c>
      <c r="E4489" s="7">
        <f t="shared" si="1"/>
        <v>0.05129958809</v>
      </c>
      <c r="F4489" s="7"/>
    </row>
    <row r="4490">
      <c r="A4490" s="9">
        <v>44792.0</v>
      </c>
      <c r="B4490" s="10">
        <v>248.24</v>
      </c>
      <c r="C4490" s="10">
        <v>251.39417</v>
      </c>
      <c r="D4490" s="10">
        <v>0.0125467110076577</v>
      </c>
      <c r="E4490" s="7">
        <f t="shared" si="1"/>
        <v>0.05108433113</v>
      </c>
      <c r="F4490" s="7"/>
    </row>
    <row r="4491">
      <c r="A4491" s="9">
        <v>44792.041666666664</v>
      </c>
      <c r="B4491" s="10">
        <v>256.72</v>
      </c>
      <c r="C4491" s="10">
        <v>244.59167</v>
      </c>
      <c r="D4491" s="10">
        <v>0.0495860304645699</v>
      </c>
      <c r="E4491" s="7">
        <f t="shared" si="1"/>
        <v>0.05239484549</v>
      </c>
      <c r="F4491" s="7"/>
    </row>
    <row r="4492">
      <c r="A4492" s="9">
        <v>44792.083333333336</v>
      </c>
      <c r="B4492" s="10">
        <v>263.56</v>
      </c>
      <c r="C4492" s="10">
        <v>236.39488</v>
      </c>
      <c r="D4492" s="10">
        <v>0.114914163961588</v>
      </c>
      <c r="E4492" s="7">
        <f t="shared" si="1"/>
        <v>0.0551513898</v>
      </c>
      <c r="F4492" s="7"/>
    </row>
    <row r="4493">
      <c r="A4493" s="9">
        <v>44792.125</v>
      </c>
      <c r="B4493" s="10">
        <v>254.94</v>
      </c>
      <c r="C4493" s="10">
        <v>227.09998</v>
      </c>
      <c r="D4493" s="10">
        <v>0.122589266630494</v>
      </c>
      <c r="E4493" s="7">
        <f t="shared" si="1"/>
        <v>0.05890329916</v>
      </c>
      <c r="F4493" s="7"/>
    </row>
    <row r="4494">
      <c r="A4494" s="9">
        <v>44792.166666666664</v>
      </c>
      <c r="B4494" s="10">
        <v>244.33</v>
      </c>
      <c r="C4494" s="10">
        <v>220.20278</v>
      </c>
      <c r="D4494" s="10">
        <v>0.109568189829392</v>
      </c>
      <c r="E4494" s="7">
        <f t="shared" si="1"/>
        <v>0.06294935172</v>
      </c>
      <c r="F4494" s="7"/>
    </row>
    <row r="4495">
      <c r="A4495" s="9">
        <v>44792.208333333336</v>
      </c>
      <c r="B4495" s="10">
        <v>231.69</v>
      </c>
      <c r="C4495" s="10">
        <v>217.97441</v>
      </c>
      <c r="D4495" s="10">
        <v>0.0629229366878432</v>
      </c>
      <c r="E4495" s="7">
        <f t="shared" si="1"/>
        <v>0.06333556886</v>
      </c>
      <c r="F4495" s="7"/>
    </row>
    <row r="4496">
      <c r="A4496" s="9">
        <v>44792.25</v>
      </c>
      <c r="B4496" s="10">
        <v>225.03</v>
      </c>
      <c r="C4496" s="10">
        <v>218.22417</v>
      </c>
      <c r="D4496" s="10">
        <v>0.0311873336486971</v>
      </c>
      <c r="E4496" s="7">
        <f t="shared" si="1"/>
        <v>0.06135562376</v>
      </c>
      <c r="F4496" s="7"/>
    </row>
    <row r="4497">
      <c r="A4497" s="9">
        <v>44792.291666666664</v>
      </c>
      <c r="B4497" s="10">
        <v>216.4</v>
      </c>
      <c r="C4497" s="10">
        <v>221.43379</v>
      </c>
      <c r="D4497" s="10">
        <v>0.0227327094026615</v>
      </c>
      <c r="E4497" s="7">
        <f t="shared" si="1"/>
        <v>0.05837582273</v>
      </c>
      <c r="F4497" s="7"/>
    </row>
    <row r="4498">
      <c r="A4498" s="9">
        <v>44792.333333333336</v>
      </c>
      <c r="B4498" s="10">
        <v>214.75</v>
      </c>
      <c r="C4498" s="10">
        <v>226.05708</v>
      </c>
      <c r="D4498" s="10">
        <v>0.0500186943934691</v>
      </c>
      <c r="E4498" s="7">
        <f t="shared" si="1"/>
        <v>0.0559379281</v>
      </c>
      <c r="F4498" s="7"/>
    </row>
    <row r="4499">
      <c r="A4499" s="9">
        <v>44792.375</v>
      </c>
      <c r="B4499" s="10">
        <v>215.23</v>
      </c>
      <c r="C4499" s="10">
        <v>231.72884</v>
      </c>
      <c r="D4499" s="10">
        <v>0.0711989064459995</v>
      </c>
      <c r="E4499" s="7">
        <f t="shared" si="1"/>
        <v>0.05348717834</v>
      </c>
      <c r="F4499" s="7"/>
    </row>
    <row r="4500">
      <c r="A4500" s="9">
        <v>44792.416666666664</v>
      </c>
      <c r="B4500" s="10">
        <v>220.7</v>
      </c>
      <c r="C4500" s="10">
        <v>237.0108</v>
      </c>
      <c r="D4500" s="10">
        <v>0.0688188048814653</v>
      </c>
      <c r="E4500" s="7">
        <f t="shared" si="1"/>
        <v>0.05036738061</v>
      </c>
      <c r="F4500" s="7"/>
    </row>
    <row r="4501">
      <c r="A4501" s="9">
        <v>44792.458333333336</v>
      </c>
      <c r="B4501" s="10">
        <v>223.13</v>
      </c>
      <c r="C4501" s="10">
        <v>241.94866</v>
      </c>
      <c r="D4501" s="10">
        <v>0.0777795586881944</v>
      </c>
      <c r="E4501" s="7">
        <f t="shared" si="1"/>
        <v>0.04929229106</v>
      </c>
      <c r="F4501" s="7"/>
    </row>
    <row r="4502">
      <c r="A4502" s="9">
        <v>44792.5</v>
      </c>
      <c r="B4502" s="10">
        <v>233.93</v>
      </c>
      <c r="C4502" s="10">
        <v>244.28776</v>
      </c>
      <c r="D4502" s="10">
        <v>0.0423998320669033</v>
      </c>
      <c r="E4502" s="7">
        <f t="shared" si="1"/>
        <v>0.04792523429</v>
      </c>
      <c r="F4502" s="7"/>
    </row>
    <row r="4503">
      <c r="A4503" s="9">
        <v>44792.541666666664</v>
      </c>
      <c r="B4503" s="10">
        <v>237.99</v>
      </c>
      <c r="C4503" s="10">
        <v>245.9143</v>
      </c>
      <c r="D4503" s="10">
        <v>0.0322238275691978</v>
      </c>
      <c r="E4503" s="7">
        <f t="shared" si="1"/>
        <v>0.04698103636</v>
      </c>
      <c r="F4503" s="7"/>
    </row>
    <row r="4504">
      <c r="A4504" s="9">
        <v>44792.583333333336</v>
      </c>
      <c r="B4504" s="10">
        <v>239.75</v>
      </c>
      <c r="C4504" s="10">
        <v>246.96315</v>
      </c>
      <c r="D4504" s="10">
        <v>0.0292073938966198</v>
      </c>
      <c r="E4504" s="7">
        <f t="shared" si="1"/>
        <v>0.04604695158</v>
      </c>
      <c r="F4504" s="7"/>
    </row>
    <row r="4505">
      <c r="A4505" s="9">
        <v>44792.625</v>
      </c>
      <c r="B4505" s="10">
        <v>245.78</v>
      </c>
      <c r="C4505" s="10">
        <v>247.4551</v>
      </c>
      <c r="D4505" s="10">
        <v>0.00676930885643491</v>
      </c>
      <c r="E4505" s="7">
        <f t="shared" si="1"/>
        <v>0.04391507488</v>
      </c>
      <c r="F4505" s="7"/>
    </row>
    <row r="4506">
      <c r="A4506" s="9">
        <v>44792.666666666664</v>
      </c>
      <c r="B4506" s="10">
        <v>249.33</v>
      </c>
      <c r="C4506" s="10">
        <v>247.28206</v>
      </c>
      <c r="D4506" s="10">
        <v>0.00828179771714944</v>
      </c>
      <c r="E4506" s="7">
        <f t="shared" si="1"/>
        <v>0.04252789812</v>
      </c>
      <c r="F4506" s="7"/>
    </row>
    <row r="4507">
      <c r="A4507" s="9">
        <v>44792.708333333336</v>
      </c>
      <c r="B4507" s="10">
        <v>255.13</v>
      </c>
      <c r="C4507" s="10">
        <v>247.44289</v>
      </c>
      <c r="D4507" s="10">
        <v>0.0310661987499418</v>
      </c>
      <c r="E4507" s="7">
        <f t="shared" si="1"/>
        <v>0.04292730097</v>
      </c>
      <c r="F4507" s="7"/>
    </row>
    <row r="4508">
      <c r="A4508" s="9">
        <v>44792.75</v>
      </c>
      <c r="B4508" s="10">
        <v>262.0</v>
      </c>
      <c r="C4508" s="10">
        <v>247.83591</v>
      </c>
      <c r="D4508" s="10">
        <v>0.057151080325688</v>
      </c>
      <c r="E4508" s="7">
        <f t="shared" si="1"/>
        <v>0.04508201401</v>
      </c>
      <c r="F4508" s="7"/>
    </row>
    <row r="4509">
      <c r="A4509" s="9">
        <v>44792.791666666664</v>
      </c>
      <c r="B4509" s="10">
        <v>268.22</v>
      </c>
      <c r="C4509" s="10">
        <v>249.01037</v>
      </c>
      <c r="D4509" s="10">
        <v>0.0771438956538237</v>
      </c>
      <c r="E4509" s="7">
        <f t="shared" si="1"/>
        <v>0.04784988982</v>
      </c>
      <c r="F4509" s="7"/>
    </row>
    <row r="4510">
      <c r="A4510" s="9">
        <v>44792.833333333336</v>
      </c>
      <c r="B4510" s="10">
        <v>266.46</v>
      </c>
      <c r="C4510" s="10">
        <v>250.16158</v>
      </c>
      <c r="D4510" s="10">
        <v>0.0651515712364784</v>
      </c>
      <c r="E4510" s="7">
        <f t="shared" si="1"/>
        <v>0.05022357827</v>
      </c>
      <c r="F4510" s="7"/>
    </row>
    <row r="4511">
      <c r="A4511" s="9">
        <v>44792.875</v>
      </c>
      <c r="B4511" s="10">
        <v>259.21</v>
      </c>
      <c r="C4511" s="10">
        <v>251.17454</v>
      </c>
      <c r="D4511" s="10">
        <v>0.0319915386328565</v>
      </c>
      <c r="E4511" s="7">
        <f t="shared" si="1"/>
        <v>0.05101099514</v>
      </c>
      <c r="F4511" s="7"/>
    </row>
    <row r="4512">
      <c r="A4512" s="9">
        <v>44792.916666666664</v>
      </c>
      <c r="B4512" s="10">
        <v>261.49</v>
      </c>
      <c r="C4512" s="10">
        <v>251.56479</v>
      </c>
      <c r="D4512" s="10">
        <v>0.0394538917787343</v>
      </c>
      <c r="E4512" s="7">
        <f t="shared" si="1"/>
        <v>0.05159042054</v>
      </c>
      <c r="F4512" s="7"/>
    </row>
    <row r="4513">
      <c r="A4513" s="9">
        <v>44792.958333333336</v>
      </c>
      <c r="B4513" s="10">
        <v>265.83</v>
      </c>
      <c r="C4513" s="10">
        <v>250.33256</v>
      </c>
      <c r="D4513" s="10">
        <v>0.0619074082891973</v>
      </c>
      <c r="E4513" s="7">
        <f t="shared" si="1"/>
        <v>0.05319212712</v>
      </c>
      <c r="F4513" s="7"/>
    </row>
    <row r="4514">
      <c r="A4514" s="9">
        <v>44790.0</v>
      </c>
      <c r="B4514" s="10">
        <v>262.76</v>
      </c>
      <c r="C4514" s="10">
        <v>255.98903</v>
      </c>
      <c r="D4514" s="10">
        <v>0.026450234996398</v>
      </c>
      <c r="E4514" s="7">
        <f t="shared" si="1"/>
        <v>0.05377144062</v>
      </c>
      <c r="F4514" s="7"/>
    </row>
    <row r="4515">
      <c r="A4515" s="9">
        <v>44790.041666666664</v>
      </c>
      <c r="B4515" s="10">
        <v>269.41</v>
      </c>
      <c r="C4515" s="10">
        <v>250.54312</v>
      </c>
      <c r="D4515" s="10">
        <v>0.0753039237317713</v>
      </c>
      <c r="E4515" s="7">
        <f t="shared" si="1"/>
        <v>0.0548430195</v>
      </c>
      <c r="F4515" s="7"/>
    </row>
    <row r="4516">
      <c r="A4516" s="9">
        <v>44790.083333333336</v>
      </c>
      <c r="B4516" s="10">
        <v>273.15</v>
      </c>
      <c r="C4516" s="10">
        <v>243.28017</v>
      </c>
      <c r="D4516" s="10">
        <v>0.122779550836387</v>
      </c>
      <c r="E4516" s="7">
        <f t="shared" si="1"/>
        <v>0.05517074396</v>
      </c>
      <c r="F4516" s="7"/>
    </row>
    <row r="4517">
      <c r="A4517" s="9">
        <v>44790.125</v>
      </c>
      <c r="B4517" s="10">
        <v>262.28</v>
      </c>
      <c r="C4517" s="10">
        <v>234.15464</v>
      </c>
      <c r="D4517" s="10">
        <v>0.120114467943065</v>
      </c>
      <c r="E4517" s="7">
        <f t="shared" si="1"/>
        <v>0.05506762734</v>
      </c>
      <c r="F4517" s="7"/>
    </row>
    <row r="4518">
      <c r="A4518" s="9">
        <v>44790.166666666664</v>
      </c>
      <c r="B4518" s="10">
        <v>242.82</v>
      </c>
      <c r="C4518" s="10">
        <v>226.62677</v>
      </c>
      <c r="D4518" s="10">
        <v>0.0714532974193648</v>
      </c>
      <c r="E4518" s="7">
        <f t="shared" si="1"/>
        <v>0.05347950683</v>
      </c>
      <c r="F4518" s="7"/>
    </row>
    <row r="4519">
      <c r="A4519" s="9">
        <v>44790.208333333336</v>
      </c>
      <c r="B4519" s="10">
        <v>229.37</v>
      </c>
      <c r="C4519" s="10">
        <v>222.77749</v>
      </c>
      <c r="D4519" s="10">
        <v>0.0295923524409939</v>
      </c>
      <c r="E4519" s="7">
        <f t="shared" si="1"/>
        <v>0.05209073248</v>
      </c>
      <c r="F4519" s="7"/>
    </row>
    <row r="4520">
      <c r="A4520" s="9">
        <v>44790.25</v>
      </c>
      <c r="B4520" s="10">
        <v>221.06</v>
      </c>
      <c r="C4520" s="10">
        <v>220.97645</v>
      </c>
      <c r="D4520" s="10">
        <v>3.78094588812529E-4</v>
      </c>
      <c r="E4520" s="7">
        <f t="shared" si="1"/>
        <v>0.05080701419</v>
      </c>
      <c r="F4520" s="7"/>
    </row>
    <row r="4521">
      <c r="A4521" s="9">
        <v>44790.291666666664</v>
      </c>
      <c r="B4521" s="10">
        <v>218.76</v>
      </c>
      <c r="C4521" s="10">
        <v>221.95458</v>
      </c>
      <c r="D4521" s="10">
        <v>0.0143929447186897</v>
      </c>
      <c r="E4521" s="7">
        <f t="shared" si="1"/>
        <v>0.05045952399</v>
      </c>
      <c r="F4521" s="7"/>
    </row>
    <row r="4522">
      <c r="A4522" s="9">
        <v>44790.333333333336</v>
      </c>
      <c r="B4522" s="10">
        <v>215.36</v>
      </c>
      <c r="C4522" s="10">
        <v>224.902</v>
      </c>
      <c r="D4522" s="10">
        <v>0.0424273683648877</v>
      </c>
      <c r="E4522" s="7">
        <f t="shared" si="1"/>
        <v>0.05014321874</v>
      </c>
      <c r="F4522" s="7"/>
    </row>
    <row r="4523">
      <c r="A4523" s="9">
        <v>44790.375</v>
      </c>
      <c r="B4523" s="10">
        <v>216.14</v>
      </c>
      <c r="C4523" s="10">
        <v>229.72807</v>
      </c>
      <c r="D4523" s="10">
        <v>0.0591484967422571</v>
      </c>
      <c r="E4523" s="7">
        <f t="shared" si="1"/>
        <v>0.04964111834</v>
      </c>
      <c r="F4523" s="7"/>
    </row>
    <row r="4524">
      <c r="A4524" s="9">
        <v>44790.416666666664</v>
      </c>
      <c r="B4524" s="10">
        <v>219.89</v>
      </c>
      <c r="C4524" s="10">
        <v>235.58068</v>
      </c>
      <c r="D4524" s="10">
        <v>0.0666042733215644</v>
      </c>
      <c r="E4524" s="7">
        <f t="shared" si="1"/>
        <v>0.04954884619</v>
      </c>
      <c r="F4524" s="7"/>
    </row>
    <row r="4525">
      <c r="A4525" s="9">
        <v>44790.458333333336</v>
      </c>
      <c r="B4525" s="10">
        <v>231.26</v>
      </c>
      <c r="C4525" s="10">
        <v>241.8141</v>
      </c>
      <c r="D4525" s="10">
        <v>0.0436455111591921</v>
      </c>
      <c r="E4525" s="7">
        <f t="shared" si="1"/>
        <v>0.04812659421</v>
      </c>
      <c r="F4525" s="7"/>
    </row>
    <row r="4526">
      <c r="A4526" s="9">
        <v>44790.5</v>
      </c>
      <c r="B4526" s="10">
        <v>237.49</v>
      </c>
      <c r="C4526" s="10">
        <v>245.59425</v>
      </c>
      <c r="D4526" s="10">
        <v>0.032998533149697</v>
      </c>
      <c r="E4526" s="7">
        <f t="shared" si="1"/>
        <v>0.04773487342</v>
      </c>
      <c r="F4526" s="7"/>
    </row>
    <row r="4527">
      <c r="A4527" s="9">
        <v>44790.541666666664</v>
      </c>
      <c r="B4527" s="10">
        <v>241.29</v>
      </c>
      <c r="C4527" s="10">
        <v>248.24965</v>
      </c>
      <c r="D4527" s="10">
        <v>0.0280348834328669</v>
      </c>
      <c r="E4527" s="7">
        <f t="shared" si="1"/>
        <v>0.04756033408</v>
      </c>
      <c r="F4527" s="7"/>
    </row>
    <row r="4528">
      <c r="A4528" s="9">
        <v>44790.583333333336</v>
      </c>
      <c r="B4528" s="10">
        <v>239.86</v>
      </c>
      <c r="C4528" s="10">
        <v>249.73969</v>
      </c>
      <c r="D4528" s="10">
        <v>0.0395599514037996</v>
      </c>
      <c r="E4528" s="7">
        <f t="shared" si="1"/>
        <v>0.04799169065</v>
      </c>
      <c r="F4528" s="7"/>
    </row>
    <row r="4529">
      <c r="A4529" s="9">
        <v>44790.625</v>
      </c>
      <c r="B4529" s="10">
        <v>237.69</v>
      </c>
      <c r="C4529" s="10">
        <v>250.18023</v>
      </c>
      <c r="D4529" s="10">
        <v>0.0499249281208191</v>
      </c>
      <c r="E4529" s="7">
        <f t="shared" si="1"/>
        <v>0.04978984145</v>
      </c>
      <c r="F4529" s="7"/>
    </row>
    <row r="4530">
      <c r="A4530" s="9">
        <v>44790.666666666664</v>
      </c>
      <c r="B4530" s="10">
        <v>235.38</v>
      </c>
      <c r="C4530" s="10">
        <v>249.61513</v>
      </c>
      <c r="D4530" s="10">
        <v>0.0570283139487578</v>
      </c>
      <c r="E4530" s="7">
        <f t="shared" si="1"/>
        <v>0.05182094629</v>
      </c>
      <c r="F4530" s="7"/>
    </row>
    <row r="4531">
      <c r="A4531" s="9">
        <v>44790.708333333336</v>
      </c>
      <c r="B4531" s="10">
        <v>240.23</v>
      </c>
      <c r="C4531" s="10">
        <v>249.49969</v>
      </c>
      <c r="D4531" s="10">
        <v>0.0371531122944481</v>
      </c>
      <c r="E4531" s="7">
        <f t="shared" si="1"/>
        <v>0.05207456769</v>
      </c>
      <c r="F4531" s="7"/>
    </row>
    <row r="4532">
      <c r="A4532" s="9">
        <v>44790.75</v>
      </c>
      <c r="B4532" s="10">
        <v>243.05</v>
      </c>
      <c r="C4532" s="10">
        <v>249.6607</v>
      </c>
      <c r="D4532" s="10">
        <v>0.0264787369417773</v>
      </c>
      <c r="E4532" s="7">
        <f t="shared" si="1"/>
        <v>0.05079655338</v>
      </c>
      <c r="F4532" s="7"/>
    </row>
    <row r="4533">
      <c r="A4533" s="9">
        <v>44790.791666666664</v>
      </c>
      <c r="B4533" s="10">
        <v>242.71</v>
      </c>
      <c r="C4533" s="10">
        <v>250.71604</v>
      </c>
      <c r="D4533" s="10">
        <v>0.0319326996390018</v>
      </c>
      <c r="E4533" s="7">
        <f t="shared" si="1"/>
        <v>0.04891275355</v>
      </c>
      <c r="F4533" s="7"/>
    </row>
    <row r="4534">
      <c r="A4534" s="9">
        <v>44790.833333333336</v>
      </c>
      <c r="B4534" s="10">
        <v>238.85</v>
      </c>
      <c r="C4534" s="10">
        <v>251.46402</v>
      </c>
      <c r="D4534" s="10">
        <v>0.0501623254094164</v>
      </c>
      <c r="E4534" s="7">
        <f t="shared" si="1"/>
        <v>0.04828820164</v>
      </c>
      <c r="F4534" s="7"/>
    </row>
    <row r="4535">
      <c r="A4535" s="9">
        <v>44790.875</v>
      </c>
      <c r="B4535" s="10">
        <v>241.22</v>
      </c>
      <c r="C4535" s="10">
        <v>251.97422</v>
      </c>
      <c r="D4535" s="10">
        <v>0.0426798424061001</v>
      </c>
      <c r="E4535" s="7">
        <f t="shared" si="1"/>
        <v>0.04873354763</v>
      </c>
      <c r="F4535" s="7"/>
    </row>
    <row r="4536">
      <c r="A4536" s="9">
        <v>44790.916666666664</v>
      </c>
      <c r="B4536" s="10">
        <v>238.13</v>
      </c>
      <c r="C4536" s="10">
        <v>252.35497</v>
      </c>
      <c r="D4536" s="10">
        <v>0.0563688918034783</v>
      </c>
      <c r="E4536" s="7">
        <f t="shared" si="1"/>
        <v>0.0494383393</v>
      </c>
      <c r="F4536" s="7"/>
    </row>
    <row r="4537">
      <c r="A4537" s="9">
        <v>44790.958333333336</v>
      </c>
      <c r="B4537" s="10">
        <v>241.79</v>
      </c>
      <c r="C4537" s="10">
        <v>251.66384</v>
      </c>
      <c r="D4537" s="10">
        <v>0.0392342419951948</v>
      </c>
      <c r="E4537" s="7">
        <f t="shared" si="1"/>
        <v>0.04849362403</v>
      </c>
      <c r="F4537" s="7"/>
    </row>
    <row r="4538">
      <c r="A4538" s="9">
        <v>44791.0</v>
      </c>
      <c r="B4538" s="10">
        <v>247.51</v>
      </c>
      <c r="C4538" s="10">
        <v>252.17128</v>
      </c>
      <c r="D4538" s="10">
        <v>0.0184845792113995</v>
      </c>
      <c r="E4538" s="7">
        <f t="shared" si="1"/>
        <v>0.04816172171</v>
      </c>
      <c r="F4538" s="7"/>
    </row>
    <row r="4539">
      <c r="A4539" s="9">
        <v>44791.041666666664</v>
      </c>
      <c r="B4539" s="10">
        <v>248.88</v>
      </c>
      <c r="C4539" s="10">
        <v>245.63664</v>
      </c>
      <c r="D4539" s="10">
        <v>0.0132038933605344</v>
      </c>
      <c r="E4539" s="7">
        <f t="shared" si="1"/>
        <v>0.04557422044</v>
      </c>
      <c r="F4539" s="7"/>
    </row>
    <row r="4540">
      <c r="A4540" s="9">
        <v>44791.083333333336</v>
      </c>
      <c r="B4540" s="10">
        <v>247.02</v>
      </c>
      <c r="C4540" s="10">
        <v>237.51937</v>
      </c>
      <c r="D4540" s="10">
        <v>0.0399993903655099</v>
      </c>
      <c r="E4540" s="7">
        <f t="shared" si="1"/>
        <v>0.04212504709</v>
      </c>
      <c r="F4540" s="7"/>
    </row>
    <row r="4541">
      <c r="A4541" s="9">
        <v>44791.125</v>
      </c>
      <c r="B4541" s="10">
        <v>233.01</v>
      </c>
      <c r="C4541" s="10">
        <v>228.15823</v>
      </c>
      <c r="D4541" s="10">
        <v>0.0212649353038897</v>
      </c>
      <c r="E4541" s="7">
        <f t="shared" si="1"/>
        <v>0.03800631656</v>
      </c>
      <c r="F4541" s="7"/>
    </row>
    <row r="4542">
      <c r="A4542" s="9">
        <v>44791.166666666664</v>
      </c>
      <c r="B4542" s="10">
        <v>215.7</v>
      </c>
      <c r="C4542" s="10">
        <v>220.83426</v>
      </c>
      <c r="D4542" s="10">
        <v>0.0232493816856135</v>
      </c>
      <c r="E4542" s="7">
        <f t="shared" si="1"/>
        <v>0.03599782008</v>
      </c>
      <c r="F4542" s="7"/>
    </row>
    <row r="4543">
      <c r="A4543" s="9">
        <v>44791.208333333336</v>
      </c>
      <c r="B4543" s="10">
        <v>204.54</v>
      </c>
      <c r="C4543" s="10">
        <v>217.87089</v>
      </c>
      <c r="D4543" s="10">
        <v>0.061187109484888</v>
      </c>
      <c r="E4543" s="7">
        <f t="shared" si="1"/>
        <v>0.03731426829</v>
      </c>
      <c r="F4543" s="7"/>
    </row>
    <row r="4544">
      <c r="A4544" s="9">
        <v>44791.25</v>
      </c>
      <c r="B4544" s="10">
        <v>199.53</v>
      </c>
      <c r="C4544" s="10">
        <v>217.25223</v>
      </c>
      <c r="D4544" s="10">
        <v>0.0815744445983362</v>
      </c>
      <c r="E4544" s="7">
        <f t="shared" si="1"/>
        <v>0.04069744954</v>
      </c>
      <c r="F4544" s="7"/>
    </row>
    <row r="4545">
      <c r="A4545" s="9">
        <v>44791.291666666664</v>
      </c>
      <c r="B4545" s="10">
        <v>199.48</v>
      </c>
      <c r="C4545" s="10">
        <v>219.64339</v>
      </c>
      <c r="D4545" s="10">
        <v>0.0918005772903069</v>
      </c>
      <c r="E4545" s="7">
        <f t="shared" si="1"/>
        <v>0.04392276756</v>
      </c>
      <c r="F4545" s="7"/>
    </row>
    <row r="4546">
      <c r="A4546" s="9">
        <v>44791.333333333336</v>
      </c>
      <c r="B4546" s="10">
        <v>200.91</v>
      </c>
      <c r="C4546" s="10">
        <v>223.81443</v>
      </c>
      <c r="D4546" s="10">
        <v>0.102336699202102</v>
      </c>
      <c r="E4546" s="7">
        <f t="shared" si="1"/>
        <v>0.04641898968</v>
      </c>
      <c r="F4546" s="7"/>
    </row>
    <row r="4547">
      <c r="A4547" s="9">
        <v>44791.375</v>
      </c>
      <c r="B4547" s="10">
        <v>201.4</v>
      </c>
      <c r="C4547" s="10">
        <v>229.50991</v>
      </c>
      <c r="D4547" s="10">
        <v>0.122477979273313</v>
      </c>
      <c r="E4547" s="7">
        <f t="shared" si="1"/>
        <v>0.04905771812</v>
      </c>
      <c r="F4547" s="7"/>
    </row>
    <row r="4548">
      <c r="A4548" s="9">
        <v>44791.416666666664</v>
      </c>
      <c r="B4548" s="10">
        <v>203.02</v>
      </c>
      <c r="C4548" s="10">
        <v>235.25126</v>
      </c>
      <c r="D4548" s="10">
        <v>0.137007810287604</v>
      </c>
      <c r="E4548" s="7">
        <f t="shared" si="1"/>
        <v>0.05199119882</v>
      </c>
      <c r="F4548" s="7"/>
    </row>
    <row r="4549">
      <c r="A4549" s="9">
        <v>44791.458333333336</v>
      </c>
      <c r="B4549" s="10">
        <v>217.02</v>
      </c>
      <c r="C4549" s="10">
        <v>240.91494</v>
      </c>
      <c r="D4549" s="10">
        <v>0.0991841352802777</v>
      </c>
      <c r="E4549" s="7">
        <f t="shared" si="1"/>
        <v>0.05430530816</v>
      </c>
      <c r="F4549" s="7"/>
    </row>
    <row r="4550">
      <c r="A4550" s="9">
        <v>44791.5</v>
      </c>
      <c r="B4550" s="10">
        <v>225.87</v>
      </c>
      <c r="C4550" s="10">
        <v>244.01231</v>
      </c>
      <c r="D4550" s="10">
        <v>0.0743499784908392</v>
      </c>
      <c r="E4550" s="7">
        <f t="shared" si="1"/>
        <v>0.05602828505</v>
      </c>
      <c r="F4550" s="7"/>
    </row>
    <row r="4551">
      <c r="A4551" s="9">
        <v>44791.541666666664</v>
      </c>
      <c r="B4551" s="10">
        <v>232.23</v>
      </c>
      <c r="C4551" s="10">
        <v>246.08766</v>
      </c>
      <c r="D4551" s="10">
        <v>0.0563118849600179</v>
      </c>
      <c r="E4551" s="7">
        <f t="shared" si="1"/>
        <v>0.05720649345</v>
      </c>
      <c r="F4551" s="7"/>
    </row>
    <row r="4552">
      <c r="A4552" s="9">
        <v>44791.583333333336</v>
      </c>
      <c r="B4552" s="10">
        <v>234.04</v>
      </c>
      <c r="C4552" s="10">
        <v>247.35716</v>
      </c>
      <c r="D4552" s="10">
        <v>0.053837778538531</v>
      </c>
      <c r="E4552" s="7">
        <f t="shared" si="1"/>
        <v>0.05780140291</v>
      </c>
      <c r="F4552" s="7"/>
    </row>
    <row r="4553">
      <c r="A4553" s="9">
        <v>44791.625</v>
      </c>
      <c r="B4553" s="10">
        <v>233.09</v>
      </c>
      <c r="C4553" s="10">
        <v>247.92021</v>
      </c>
      <c r="D4553" s="10">
        <v>0.0598184795019332</v>
      </c>
      <c r="E4553" s="7">
        <f t="shared" si="1"/>
        <v>0.05821363422</v>
      </c>
      <c r="F4553" s="7"/>
    </row>
    <row r="4554">
      <c r="A4554" s="9">
        <v>44791.666666666664</v>
      </c>
      <c r="B4554" s="10">
        <v>237.14</v>
      </c>
      <c r="C4554" s="10">
        <v>247.71387</v>
      </c>
      <c r="D4554" s="10">
        <v>0.0426858213470242</v>
      </c>
      <c r="E4554" s="7">
        <f t="shared" si="1"/>
        <v>0.05761603036</v>
      </c>
      <c r="F4554" s="7"/>
    </row>
    <row r="4555">
      <c r="A4555" s="9">
        <v>44791.708333333336</v>
      </c>
      <c r="B4555" s="10">
        <v>242.45</v>
      </c>
      <c r="C4555" s="10">
        <v>247.7332</v>
      </c>
      <c r="D4555" s="10">
        <v>0.0213261686362587</v>
      </c>
      <c r="E4555" s="7">
        <f t="shared" si="1"/>
        <v>0.05695657438</v>
      </c>
      <c r="F4555" s="7"/>
    </row>
    <row r="4556">
      <c r="A4556" s="9">
        <v>44791.75</v>
      </c>
      <c r="B4556" s="10">
        <v>249.66</v>
      </c>
      <c r="C4556" s="10">
        <v>248.04491</v>
      </c>
      <c r="D4556" s="10">
        <v>0.00651128055802479</v>
      </c>
      <c r="E4556" s="7">
        <f t="shared" si="1"/>
        <v>0.05612459703</v>
      </c>
      <c r="F4556" s="7"/>
    </row>
    <row r="4557">
      <c r="A4557" s="9">
        <v>44791.791666666664</v>
      </c>
      <c r="B4557" s="10">
        <v>252.16</v>
      </c>
      <c r="C4557" s="10">
        <v>249.16706</v>
      </c>
      <c r="D4557" s="10">
        <v>0.0120117803693634</v>
      </c>
      <c r="E4557" s="7">
        <f t="shared" si="1"/>
        <v>0.05529455872</v>
      </c>
      <c r="F4557" s="7"/>
    </row>
    <row r="4558">
      <c r="A4558" s="9">
        <v>44791.833333333336</v>
      </c>
      <c r="B4558" s="10">
        <v>248.6</v>
      </c>
      <c r="C4558" s="10">
        <v>250.1461</v>
      </c>
      <c r="D4558" s="10">
        <v>0.00618078794752344</v>
      </c>
      <c r="E4558" s="7">
        <f t="shared" si="1"/>
        <v>0.05346199466</v>
      </c>
      <c r="F4558" s="7"/>
    </row>
    <row r="4559">
      <c r="A4559" s="9">
        <v>44791.875</v>
      </c>
      <c r="B4559" s="10">
        <v>248.42</v>
      </c>
      <c r="C4559" s="10">
        <v>251.03426</v>
      </c>
      <c r="D4559" s="10">
        <v>0.0104139570431541</v>
      </c>
      <c r="E4559" s="7">
        <f t="shared" si="1"/>
        <v>0.05211758277</v>
      </c>
      <c r="F4559" s="7"/>
    </row>
    <row r="4560">
      <c r="A4560" s="9">
        <v>44791.916666666664</v>
      </c>
      <c r="B4560" s="10">
        <v>245.68</v>
      </c>
      <c r="C4560" s="10">
        <v>251.40904</v>
      </c>
      <c r="D4560" s="10">
        <v>0.0227877247373443</v>
      </c>
      <c r="E4560" s="7">
        <f t="shared" si="1"/>
        <v>0.05071836748</v>
      </c>
      <c r="F4560" s="7"/>
    </row>
    <row r="4561">
      <c r="A4561" s="9">
        <v>44791.958333333336</v>
      </c>
      <c r="B4561" s="10">
        <v>244.75</v>
      </c>
      <c r="C4561" s="10">
        <v>250.33651</v>
      </c>
      <c r="D4561" s="10">
        <v>0.0223160017689789</v>
      </c>
      <c r="E4561" s="7">
        <f t="shared" si="1"/>
        <v>0.0500134408</v>
      </c>
      <c r="F4561" s="7"/>
    </row>
    <row r="4562">
      <c r="A4562" s="9">
        <v>44792.0</v>
      </c>
      <c r="B4562" s="10">
        <v>248.24</v>
      </c>
      <c r="C4562" s="10">
        <v>250.77346</v>
      </c>
      <c r="D4562" s="10">
        <v>0.0101025842208341</v>
      </c>
      <c r="E4562" s="7">
        <f t="shared" si="1"/>
        <v>0.04966419101</v>
      </c>
      <c r="F4562" s="7"/>
    </row>
    <row r="4563">
      <c r="A4563" s="9">
        <v>44792.041666666664</v>
      </c>
      <c r="B4563" s="10">
        <v>256.72</v>
      </c>
      <c r="C4563" s="10">
        <v>245.45948</v>
      </c>
      <c r="D4563" s="10">
        <v>0.0458752703297506</v>
      </c>
      <c r="E4563" s="7">
        <f t="shared" si="1"/>
        <v>0.05102549838</v>
      </c>
      <c r="F4563" s="7"/>
    </row>
    <row r="4564">
      <c r="A4564" s="9">
        <v>44792.083333333336</v>
      </c>
      <c r="B4564" s="10">
        <v>263.56</v>
      </c>
      <c r="C4564" s="10">
        <v>238.74458</v>
      </c>
      <c r="D4564" s="10">
        <v>0.103941291567749</v>
      </c>
      <c r="E4564" s="7">
        <f t="shared" si="1"/>
        <v>0.05368974427</v>
      </c>
      <c r="F4564" s="7"/>
    </row>
    <row r="4565">
      <c r="A4565" s="9">
        <v>44792.125</v>
      </c>
      <c r="B4565" s="10">
        <v>254.94</v>
      </c>
      <c r="C4565" s="10">
        <v>230.65509</v>
      </c>
      <c r="D4565" s="10">
        <v>0.105286685847687</v>
      </c>
      <c r="E4565" s="7">
        <f t="shared" si="1"/>
        <v>0.05719065054</v>
      </c>
      <c r="F4565" s="7"/>
    </row>
    <row r="4566">
      <c r="A4566" s="9">
        <v>44792.166666666664</v>
      </c>
      <c r="B4566" s="10">
        <v>244.33</v>
      </c>
      <c r="C4566" s="10">
        <v>224.46119</v>
      </c>
      <c r="D4566" s="10">
        <v>0.0885177967736873</v>
      </c>
      <c r="E4566" s="7">
        <f t="shared" si="1"/>
        <v>0.05991016784</v>
      </c>
      <c r="F4566" s="7"/>
    </row>
    <row r="4567">
      <c r="A4567" s="9">
        <v>44792.208333333336</v>
      </c>
      <c r="B4567" s="10">
        <v>231.69</v>
      </c>
      <c r="C4567" s="10">
        <v>222.27725</v>
      </c>
      <c r="D4567" s="10">
        <v>0.042346888851648</v>
      </c>
      <c r="E4567" s="7">
        <f t="shared" si="1"/>
        <v>0.05912515864</v>
      </c>
      <c r="F4567" s="7"/>
    </row>
    <row r="4568">
      <c r="A4568" s="9">
        <v>44792.25</v>
      </c>
      <c r="B4568" s="10">
        <v>225.03</v>
      </c>
      <c r="C4568" s="10">
        <v>222.01172</v>
      </c>
      <c r="D4568" s="10">
        <v>0.0135951381305455</v>
      </c>
      <c r="E4568" s="7">
        <f t="shared" si="1"/>
        <v>0.05629268754</v>
      </c>
      <c r="F4568" s="7"/>
    </row>
    <row r="4569">
      <c r="A4569" s="9">
        <v>44792.291666666664</v>
      </c>
      <c r="B4569" s="10">
        <v>216.4</v>
      </c>
      <c r="C4569" s="10">
        <v>224.15299</v>
      </c>
      <c r="D4569" s="10">
        <v>0.0345879392463155</v>
      </c>
      <c r="E4569" s="7">
        <f t="shared" si="1"/>
        <v>0.05390882762</v>
      </c>
      <c r="F4569" s="7"/>
    </row>
    <row r="4570">
      <c r="A4570" s="9">
        <v>44792.333333333336</v>
      </c>
      <c r="B4570" s="10">
        <v>214.75</v>
      </c>
      <c r="C4570" s="10">
        <v>227.6476</v>
      </c>
      <c r="D4570" s="10">
        <v>0.0566559893449349</v>
      </c>
      <c r="E4570" s="7">
        <f t="shared" si="1"/>
        <v>0.05200546471</v>
      </c>
      <c r="F4570" s="7"/>
    </row>
    <row r="4571">
      <c r="A4571" s="9">
        <v>44792.375</v>
      </c>
      <c r="B4571" s="10">
        <v>215.23</v>
      </c>
      <c r="C4571" s="10">
        <v>232.368</v>
      </c>
      <c r="D4571" s="10">
        <v>0.0737537010259588</v>
      </c>
      <c r="E4571" s="7">
        <f t="shared" si="1"/>
        <v>0.04997528645</v>
      </c>
      <c r="F4571" s="7"/>
    </row>
    <row r="4572">
      <c r="A4572" s="9">
        <v>44792.416666666664</v>
      </c>
      <c r="B4572" s="10">
        <v>220.7</v>
      </c>
      <c r="C4572" s="10">
        <v>237.11549</v>
      </c>
      <c r="D4572" s="10">
        <v>0.0692299351678796</v>
      </c>
      <c r="E4572" s="7">
        <f t="shared" si="1"/>
        <v>0.04715120832</v>
      </c>
      <c r="F4572" s="7"/>
    </row>
    <row r="4573">
      <c r="A4573" s="9">
        <v>44792.458333333336</v>
      </c>
      <c r="B4573" s="10">
        <v>223.13</v>
      </c>
      <c r="C4573" s="10">
        <v>242.03768</v>
      </c>
      <c r="D4573" s="10">
        <v>0.0781187458085038</v>
      </c>
      <c r="E4573" s="7">
        <f t="shared" si="1"/>
        <v>0.04627348376</v>
      </c>
      <c r="F4573" s="7"/>
    </row>
    <row r="4574">
      <c r="A4574" s="9">
        <v>44792.5</v>
      </c>
      <c r="B4574" s="10">
        <v>233.93</v>
      </c>
      <c r="C4574" s="10">
        <v>244.88205</v>
      </c>
      <c r="D4574" s="10">
        <v>0.0447237762016447</v>
      </c>
      <c r="E4574" s="7">
        <f t="shared" si="1"/>
        <v>0.04503905866</v>
      </c>
      <c r="F4574" s="7"/>
    </row>
    <row r="4575">
      <c r="A4575" s="9">
        <v>44792.541666666664</v>
      </c>
      <c r="B4575" s="10">
        <v>237.99</v>
      </c>
      <c r="C4575" s="10">
        <v>246.93079</v>
      </c>
      <c r="D4575" s="10">
        <v>0.0362076758430975</v>
      </c>
      <c r="E4575" s="7">
        <f t="shared" si="1"/>
        <v>0.04420138328</v>
      </c>
      <c r="F4575" s="7"/>
    </row>
    <row r="4576">
      <c r="A4576" s="9">
        <v>44792.583333333336</v>
      </c>
      <c r="B4576" s="10">
        <v>239.75</v>
      </c>
      <c r="C4576" s="10">
        <v>248.0676</v>
      </c>
      <c r="D4576" s="10">
        <v>0.0335295701655516</v>
      </c>
      <c r="E4576" s="7">
        <f t="shared" si="1"/>
        <v>0.04335520793</v>
      </c>
      <c r="F4576" s="7"/>
    </row>
    <row r="4577">
      <c r="A4577" s="9">
        <v>44792.625</v>
      </c>
      <c r="B4577" s="10">
        <v>245.78</v>
      </c>
      <c r="C4577" s="10">
        <v>248.32914</v>
      </c>
      <c r="D4577" s="10">
        <v>0.0102651666252297</v>
      </c>
      <c r="E4577" s="7">
        <f t="shared" si="1"/>
        <v>0.04129048656</v>
      </c>
      <c r="F4577" s="7"/>
    </row>
    <row r="4578">
      <c r="A4578" s="9">
        <v>44792.666666666664</v>
      </c>
      <c r="B4578" s="10">
        <v>249.33</v>
      </c>
      <c r="C4578" s="10">
        <v>247.83169</v>
      </c>
      <c r="D4578" s="10">
        <v>0.00604567559540107</v>
      </c>
      <c r="E4578" s="7">
        <f t="shared" si="1"/>
        <v>0.03976381383</v>
      </c>
      <c r="F4578" s="7"/>
    </row>
    <row r="4579">
      <c r="A4579" s="9">
        <v>44792.708333333336</v>
      </c>
      <c r="B4579" s="10">
        <v>255.13</v>
      </c>
      <c r="C4579" s="10">
        <v>247.59095</v>
      </c>
      <c r="D4579" s="10">
        <v>0.0304496186148968</v>
      </c>
      <c r="E4579" s="7">
        <f t="shared" si="1"/>
        <v>0.04014395757</v>
      </c>
      <c r="F4579" s="7"/>
    </row>
    <row r="4580">
      <c r="A4580" s="9">
        <v>44792.75</v>
      </c>
      <c r="B4580" s="10">
        <v>262.0</v>
      </c>
      <c r="C4580" s="10">
        <v>247.63761</v>
      </c>
      <c r="D4580" s="10">
        <v>0.0579976119136346</v>
      </c>
      <c r="E4580" s="7">
        <f t="shared" si="1"/>
        <v>0.04228922138</v>
      </c>
      <c r="F4580" s="7"/>
    </row>
    <row r="4581">
      <c r="A4581" s="9">
        <v>44792.791666666664</v>
      </c>
      <c r="B4581" s="10">
        <v>268.22</v>
      </c>
      <c r="C4581" s="10">
        <v>248.7062</v>
      </c>
      <c r="D4581" s="10">
        <v>0.0784612526748429</v>
      </c>
      <c r="E4581" s="7">
        <f t="shared" si="1"/>
        <v>0.04505794939</v>
      </c>
      <c r="F4581" s="7"/>
    </row>
    <row r="4582">
      <c r="A4582" s="9">
        <v>44792.833333333336</v>
      </c>
      <c r="B4582" s="10">
        <v>266.46</v>
      </c>
      <c r="C4582" s="10">
        <v>249.68205</v>
      </c>
      <c r="D4582" s="10">
        <v>0.0671972614771465</v>
      </c>
      <c r="E4582" s="7">
        <f t="shared" si="1"/>
        <v>0.04760030246</v>
      </c>
      <c r="F4582" s="7"/>
    </row>
    <row r="4583">
      <c r="A4583" s="9">
        <v>44792.875</v>
      </c>
      <c r="B4583" s="10">
        <v>259.21</v>
      </c>
      <c r="C4583" s="10">
        <v>250.44927</v>
      </c>
      <c r="D4583" s="10">
        <v>0.0349800580373021</v>
      </c>
      <c r="E4583" s="7">
        <f t="shared" si="1"/>
        <v>0.04862389</v>
      </c>
      <c r="F4583" s="7"/>
    </row>
    <row r="4584">
      <c r="A4584" s="9">
        <v>44792.916666666664</v>
      </c>
      <c r="B4584" s="10">
        <v>261.49</v>
      </c>
      <c r="C4584" s="10">
        <v>250.71914</v>
      </c>
      <c r="D4584" s="10">
        <v>0.0429598633754088</v>
      </c>
      <c r="E4584" s="7">
        <f t="shared" si="1"/>
        <v>0.04946439578</v>
      </c>
      <c r="F4584" s="7"/>
    </row>
    <row r="4585">
      <c r="A4585" s="9">
        <v>44792.958333333336</v>
      </c>
      <c r="B4585" s="10">
        <v>265.83</v>
      </c>
      <c r="C4585" s="10">
        <v>249.96249</v>
      </c>
      <c r="D4585" s="10">
        <v>0.0634795644738535</v>
      </c>
      <c r="E4585" s="7">
        <f t="shared" si="1"/>
        <v>0.05117954422</v>
      </c>
      <c r="F4585" s="7"/>
    </row>
    <row r="4586">
      <c r="A4586" s="9">
        <v>44793.0</v>
      </c>
      <c r="B4586" s="10">
        <v>272.81</v>
      </c>
      <c r="C4586" s="10">
        <v>250.39348</v>
      </c>
      <c r="D4586" s="10">
        <v>0.0895251745372922</v>
      </c>
      <c r="E4586" s="7">
        <f t="shared" si="1"/>
        <v>0.05448881882</v>
      </c>
      <c r="F4586" s="7"/>
    </row>
    <row r="4587">
      <c r="A4587" s="9">
        <v>44793.041666666664</v>
      </c>
      <c r="B4587" s="10">
        <v>281.82</v>
      </c>
      <c r="C4587" s="10">
        <v>244.31442</v>
      </c>
      <c r="D4587" s="10">
        <v>0.153513574843433</v>
      </c>
      <c r="E4587" s="7">
        <f t="shared" si="1"/>
        <v>0.05897374817</v>
      </c>
      <c r="F4587" s="7"/>
    </row>
    <row r="4588">
      <c r="A4588" s="9">
        <v>44793.083333333336</v>
      </c>
      <c r="B4588" s="10">
        <v>283.05</v>
      </c>
      <c r="C4588" s="10">
        <v>236.95868</v>
      </c>
      <c r="D4588" s="10">
        <v>0.194512055857164</v>
      </c>
      <c r="E4588" s="7">
        <f t="shared" si="1"/>
        <v>0.06274753002</v>
      </c>
      <c r="F4588" s="7"/>
    </row>
    <row r="4589">
      <c r="A4589" s="9">
        <v>44793.125</v>
      </c>
      <c r="B4589" s="10">
        <v>273.54</v>
      </c>
      <c r="C4589" s="10">
        <v>228.46145</v>
      </c>
      <c r="D4589" s="10">
        <v>0.197313594919405</v>
      </c>
      <c r="E4589" s="7">
        <f t="shared" si="1"/>
        <v>0.06658198456</v>
      </c>
      <c r="F4589" s="7"/>
    </row>
    <row r="4590">
      <c r="A4590" s="9">
        <v>44793.166666666664</v>
      </c>
      <c r="B4590" s="10">
        <v>261.12</v>
      </c>
      <c r="C4590" s="10">
        <v>222.14474</v>
      </c>
      <c r="D4590" s="10">
        <v>0.175449844097141</v>
      </c>
      <c r="E4590" s="7">
        <f t="shared" si="1"/>
        <v>0.0702041532</v>
      </c>
      <c r="F4590" s="7"/>
    </row>
    <row r="4591">
      <c r="A4591" s="9">
        <v>44793.208333333336</v>
      </c>
      <c r="B4591" s="10">
        <v>247.83</v>
      </c>
      <c r="C4591" s="10">
        <v>220.17871</v>
      </c>
      <c r="D4591" s="10">
        <v>0.125585666298072</v>
      </c>
      <c r="E4591" s="7">
        <f t="shared" si="1"/>
        <v>0.07367243559</v>
      </c>
      <c r="F4591" s="7"/>
    </row>
    <row r="4592">
      <c r="A4592" s="9">
        <v>44793.25</v>
      </c>
      <c r="B4592" s="10">
        <v>237.9</v>
      </c>
      <c r="C4592" s="10">
        <v>220.30105</v>
      </c>
      <c r="D4592" s="10">
        <v>0.0798859106663359</v>
      </c>
      <c r="E4592" s="7">
        <f t="shared" si="1"/>
        <v>0.07643455112</v>
      </c>
      <c r="F4592" s="7"/>
    </row>
    <row r="4593">
      <c r="A4593" s="9">
        <v>44793.291666666664</v>
      </c>
      <c r="B4593" s="10">
        <v>232.09</v>
      </c>
      <c r="C4593" s="10">
        <v>223.02159</v>
      </c>
      <c r="D4593" s="10">
        <v>0.0406615789978001</v>
      </c>
      <c r="E4593" s="7">
        <f t="shared" si="1"/>
        <v>0.07668761944</v>
      </c>
      <c r="F4593" s="7"/>
    </row>
    <row r="4594">
      <c r="A4594" s="9">
        <v>44793.333333333336</v>
      </c>
      <c r="B4594" s="10">
        <v>229.52</v>
      </c>
      <c r="C4594" s="10">
        <v>227.12672</v>
      </c>
      <c r="D4594" s="10">
        <v>0.0105372014353925</v>
      </c>
      <c r="E4594" s="7">
        <f t="shared" si="1"/>
        <v>0.07476600328</v>
      </c>
      <c r="F4594" s="7"/>
    </row>
    <row r="4595">
      <c r="A4595" s="9">
        <v>44793.375</v>
      </c>
      <c r="B4595" s="10">
        <v>230.23</v>
      </c>
      <c r="C4595" s="10">
        <v>232.39794</v>
      </c>
      <c r="D4595" s="10">
        <v>0.00932856805873587</v>
      </c>
      <c r="E4595" s="7">
        <f t="shared" si="1"/>
        <v>0.07208162274</v>
      </c>
      <c r="F4595" s="7"/>
    </row>
    <row r="4596">
      <c r="A4596" s="9">
        <v>44793.416666666664</v>
      </c>
      <c r="B4596" s="10">
        <v>234.34</v>
      </c>
      <c r="C4596" s="10">
        <v>237.4166</v>
      </c>
      <c r="D4596" s="10">
        <v>0.0129586557974462</v>
      </c>
      <c r="E4596" s="7">
        <f t="shared" si="1"/>
        <v>0.0697369861</v>
      </c>
      <c r="F4596" s="7"/>
    </row>
    <row r="4597">
      <c r="A4597" s="9">
        <v>44793.458333333336</v>
      </c>
      <c r="B4597" s="10">
        <v>237.94</v>
      </c>
      <c r="C4597" s="10">
        <v>242.43582</v>
      </c>
      <c r="D4597" s="10">
        <v>0.0185443718671605</v>
      </c>
      <c r="E4597" s="7">
        <f t="shared" si="1"/>
        <v>0.06725472052</v>
      </c>
      <c r="F4597" s="7"/>
    </row>
    <row r="4598">
      <c r="A4598" s="9">
        <v>44793.5</v>
      </c>
      <c r="B4598" s="10">
        <v>242.61</v>
      </c>
      <c r="C4598" s="10">
        <v>245.19471</v>
      </c>
      <c r="D4598" s="10">
        <v>0.0105414590714455</v>
      </c>
      <c r="E4598" s="7">
        <f t="shared" si="1"/>
        <v>0.0658304573</v>
      </c>
      <c r="F4598" s="7"/>
    </row>
    <row r="4599">
      <c r="A4599" s="9">
        <v>44793.541666666664</v>
      </c>
      <c r="B4599" s="10">
        <v>246.15</v>
      </c>
      <c r="C4599" s="10">
        <v>247.17372</v>
      </c>
      <c r="D4599" s="10">
        <v>0.00414170244312379</v>
      </c>
      <c r="E4599" s="7">
        <f t="shared" si="1"/>
        <v>0.06449437508</v>
      </c>
      <c r="F4599" s="7"/>
    </row>
    <row r="4600">
      <c r="A4600" s="9">
        <v>44793.583333333336</v>
      </c>
      <c r="B4600" s="10">
        <v>247.44</v>
      </c>
      <c r="C4600" s="10">
        <v>248.42184</v>
      </c>
      <c r="D4600" s="10">
        <v>0.00395230950708683</v>
      </c>
      <c r="E4600" s="7">
        <f t="shared" si="1"/>
        <v>0.06326198922</v>
      </c>
      <c r="F4600" s="7"/>
    </row>
    <row r="4601">
      <c r="A4601" s="9">
        <v>44793.625</v>
      </c>
      <c r="B4601" s="10">
        <v>252.92</v>
      </c>
      <c r="C4601" s="10">
        <v>248.83166</v>
      </c>
      <c r="D4601" s="10">
        <v>0.0164301439776593</v>
      </c>
      <c r="E4601" s="7">
        <f t="shared" si="1"/>
        <v>0.06351886327</v>
      </c>
      <c r="F4601" s="7"/>
    </row>
    <row r="4602">
      <c r="A4602" s="9">
        <v>44793.666666666664</v>
      </c>
      <c r="B4602" s="10">
        <v>260.44</v>
      </c>
      <c r="C4602" s="10">
        <v>248.47438</v>
      </c>
      <c r="D4602" s="10">
        <v>0.0481563531821671</v>
      </c>
      <c r="E4602" s="7">
        <f t="shared" si="1"/>
        <v>0.06527347484</v>
      </c>
      <c r="F4602" s="7"/>
    </row>
    <row r="4603">
      <c r="A4603" s="9">
        <v>44793.708333333336</v>
      </c>
      <c r="B4603" s="10">
        <v>270.62</v>
      </c>
      <c r="C4603" s="10">
        <v>248.29571</v>
      </c>
      <c r="D4603" s="10">
        <v>0.0899100914792285</v>
      </c>
      <c r="E4603" s="7">
        <f t="shared" si="1"/>
        <v>0.06775099454</v>
      </c>
      <c r="F4603" s="7"/>
    </row>
    <row r="4604">
      <c r="A4604" s="9">
        <v>44793.75</v>
      </c>
      <c r="B4604" s="10">
        <v>277.49</v>
      </c>
      <c r="C4604" s="10">
        <v>248.42435</v>
      </c>
      <c r="D4604" s="10">
        <v>0.117000004226638</v>
      </c>
      <c r="E4604" s="7">
        <f t="shared" si="1"/>
        <v>0.07020942755</v>
      </c>
      <c r="F4604" s="7"/>
    </row>
    <row r="4605">
      <c r="A4605" s="9">
        <v>44793.791666666664</v>
      </c>
      <c r="B4605" s="10">
        <v>277.14</v>
      </c>
      <c r="C4605" s="10">
        <v>249.55</v>
      </c>
      <c r="D4605" s="10">
        <v>0.11055900621118</v>
      </c>
      <c r="E4605" s="7">
        <f t="shared" si="1"/>
        <v>0.07154683395</v>
      </c>
      <c r="F4605" s="7"/>
    </row>
    <row r="4606">
      <c r="A4606" s="9">
        <v>44793.833333333336</v>
      </c>
      <c r="B4606" s="10">
        <v>271.17</v>
      </c>
      <c r="C4606" s="10">
        <v>250.67154</v>
      </c>
      <c r="D4606" s="10">
        <v>0.0817741814647168</v>
      </c>
      <c r="E4606" s="7">
        <f t="shared" si="1"/>
        <v>0.07215420562</v>
      </c>
      <c r="F4606" s="7"/>
    </row>
    <row r="4607">
      <c r="A4607" s="9">
        <v>44793.875</v>
      </c>
      <c r="B4607" s="10">
        <v>267.19</v>
      </c>
      <c r="C4607" s="10">
        <v>251.63701</v>
      </c>
      <c r="D4607" s="10">
        <v>0.0618072436959888</v>
      </c>
      <c r="E4607" s="7">
        <f t="shared" si="1"/>
        <v>0.07327200502</v>
      </c>
      <c r="F4607" s="7"/>
    </row>
    <row r="4608">
      <c r="A4608" s="9">
        <v>44793.916666666664</v>
      </c>
      <c r="B4608" s="10">
        <v>266.66</v>
      </c>
      <c r="C4608" s="10">
        <v>251.93006</v>
      </c>
      <c r="D4608" s="10">
        <v>0.058468370150033</v>
      </c>
      <c r="E4608" s="7">
        <f t="shared" si="1"/>
        <v>0.0739181928</v>
      </c>
      <c r="F4608" s="7"/>
    </row>
    <row r="4609">
      <c r="A4609" s="9">
        <v>44793.958333333336</v>
      </c>
      <c r="B4609" s="10">
        <v>268.98</v>
      </c>
      <c r="C4609" s="10">
        <v>250.83943</v>
      </c>
      <c r="D4609" s="10">
        <v>0.0723194515312047</v>
      </c>
      <c r="E4609" s="7">
        <f t="shared" si="1"/>
        <v>0.07428652143</v>
      </c>
      <c r="F4609" s="7"/>
    </row>
    <row r="4610">
      <c r="A4610" s="9">
        <v>44791.0</v>
      </c>
      <c r="B4610" s="10">
        <v>247.51</v>
      </c>
      <c r="C4610" s="10">
        <v>248.74855</v>
      </c>
      <c r="D4610" s="10">
        <v>0.00497912450142926</v>
      </c>
      <c r="E4610" s="7">
        <f t="shared" si="1"/>
        <v>0.07076376934</v>
      </c>
      <c r="F4610" s="7"/>
    </row>
    <row r="4611">
      <c r="A4611" s="9">
        <v>44791.041666666664</v>
      </c>
      <c r="B4611" s="10">
        <v>248.88</v>
      </c>
      <c r="C4611" s="10">
        <v>243.1482</v>
      </c>
      <c r="D4611" s="10">
        <v>0.0235732775319742</v>
      </c>
      <c r="E4611" s="7">
        <f t="shared" si="1"/>
        <v>0.06534959029</v>
      </c>
      <c r="F4611" s="7"/>
    </row>
    <row r="4612">
      <c r="A4612" s="9">
        <v>44791.083333333336</v>
      </c>
      <c r="B4612" s="10">
        <v>247.02</v>
      </c>
      <c r="C4612" s="10">
        <v>235.67906</v>
      </c>
      <c r="D4612" s="10">
        <v>0.0481202699976825</v>
      </c>
      <c r="E4612" s="7">
        <f t="shared" si="1"/>
        <v>0.05924993255</v>
      </c>
      <c r="F4612" s="7"/>
    </row>
    <row r="4613">
      <c r="A4613" s="9">
        <v>44791.125</v>
      </c>
      <c r="B4613" s="10">
        <v>233.01</v>
      </c>
      <c r="C4613" s="10">
        <v>226.76123</v>
      </c>
      <c r="D4613" s="10">
        <v>0.0275566065680627</v>
      </c>
      <c r="E4613" s="7">
        <f t="shared" si="1"/>
        <v>0.0521767247</v>
      </c>
      <c r="F4613" s="7"/>
    </row>
    <row r="4614">
      <c r="A4614" s="9">
        <v>44791.166666666664</v>
      </c>
      <c r="B4614" s="10">
        <v>215.7</v>
      </c>
      <c r="C4614" s="10">
        <v>219.16395</v>
      </c>
      <c r="D4614" s="10">
        <v>0.0158052909705269</v>
      </c>
      <c r="E4614" s="7">
        <f t="shared" si="1"/>
        <v>0.04552486832</v>
      </c>
      <c r="F4614" s="7"/>
    </row>
    <row r="4615">
      <c r="A4615" s="9">
        <v>44791.208333333336</v>
      </c>
      <c r="B4615" s="10">
        <v>204.54</v>
      </c>
      <c r="C4615" s="10">
        <v>215.25757</v>
      </c>
      <c r="D4615" s="10">
        <v>0.0497895149517854</v>
      </c>
      <c r="E4615" s="7">
        <f t="shared" si="1"/>
        <v>0.04236669535</v>
      </c>
      <c r="F4615" s="7"/>
    </row>
    <row r="4616">
      <c r="A4616" s="9">
        <v>44791.25</v>
      </c>
      <c r="B4616" s="10">
        <v>199.53</v>
      </c>
      <c r="C4616" s="10">
        <v>213.5234</v>
      </c>
      <c r="D4616" s="10">
        <v>0.0655356743101693</v>
      </c>
      <c r="E4616" s="7">
        <f t="shared" si="1"/>
        <v>0.04176876883</v>
      </c>
      <c r="F4616" s="7"/>
    </row>
    <row r="4617">
      <c r="A4617" s="9">
        <v>44791.291666666664</v>
      </c>
      <c r="B4617" s="10">
        <v>199.48</v>
      </c>
      <c r="C4617" s="10">
        <v>214.61455</v>
      </c>
      <c r="D4617" s="10">
        <v>0.0705196828453616</v>
      </c>
      <c r="E4617" s="7">
        <f t="shared" si="1"/>
        <v>0.04301285649</v>
      </c>
      <c r="F4617" s="7"/>
    </row>
    <row r="4618">
      <c r="A4618" s="9">
        <v>44791.333333333336</v>
      </c>
      <c r="B4618" s="10">
        <v>200.91</v>
      </c>
      <c r="C4618" s="10">
        <v>217.59445</v>
      </c>
      <c r="D4618" s="10">
        <v>0.0766768178140572</v>
      </c>
      <c r="E4618" s="7">
        <f t="shared" si="1"/>
        <v>0.04576867384</v>
      </c>
      <c r="F4618" s="7"/>
    </row>
    <row r="4619">
      <c r="A4619" s="9">
        <v>44791.375</v>
      </c>
      <c r="B4619" s="10">
        <v>201.4</v>
      </c>
      <c r="C4619" s="10">
        <v>222.53816</v>
      </c>
      <c r="D4619" s="10">
        <v>0.094986675543646</v>
      </c>
      <c r="E4619" s="7">
        <f t="shared" si="1"/>
        <v>0.04933776165</v>
      </c>
      <c r="F4619" s="7"/>
    </row>
    <row r="4620">
      <c r="A4620" s="9">
        <v>44791.416666666664</v>
      </c>
      <c r="B4620" s="10">
        <v>203.02</v>
      </c>
      <c r="C4620" s="10">
        <v>228.11695</v>
      </c>
      <c r="D4620" s="10">
        <v>0.110017909673086</v>
      </c>
      <c r="E4620" s="7">
        <f t="shared" si="1"/>
        <v>0.05338189723</v>
      </c>
      <c r="F4620" s="7"/>
    </row>
    <row r="4621">
      <c r="A4621" s="9">
        <v>44791.458333333336</v>
      </c>
      <c r="B4621" s="10">
        <v>217.02</v>
      </c>
      <c r="C4621" s="10">
        <v>234.06966</v>
      </c>
      <c r="D4621" s="10">
        <v>0.0728401109310791</v>
      </c>
      <c r="E4621" s="7">
        <f t="shared" si="1"/>
        <v>0.05564421969</v>
      </c>
      <c r="F4621" s="7"/>
    </row>
    <row r="4622">
      <c r="A4622" s="9">
        <v>44791.5</v>
      </c>
      <c r="B4622" s="10">
        <v>225.87</v>
      </c>
      <c r="C4622" s="10">
        <v>237.79013</v>
      </c>
      <c r="D4622" s="10">
        <v>0.0501287837304264</v>
      </c>
      <c r="E4622" s="7">
        <f t="shared" si="1"/>
        <v>0.05729369155</v>
      </c>
      <c r="F4622" s="7"/>
    </row>
    <row r="4623">
      <c r="A4623" s="9">
        <v>44791.541666666664</v>
      </c>
      <c r="B4623" s="10">
        <v>232.23</v>
      </c>
      <c r="C4623" s="10">
        <v>240.12116</v>
      </c>
      <c r="D4623" s="10">
        <v>0.0328632428728897</v>
      </c>
      <c r="E4623" s="7">
        <f t="shared" si="1"/>
        <v>0.0584904224</v>
      </c>
      <c r="F4623" s="7"/>
    </row>
    <row r="4624">
      <c r="A4624" s="9">
        <v>44791.583333333336</v>
      </c>
      <c r="B4624" s="10">
        <v>234.04</v>
      </c>
      <c r="C4624" s="10">
        <v>241.22351</v>
      </c>
      <c r="D4624" s="10">
        <v>0.0297794771330539</v>
      </c>
      <c r="E4624" s="7">
        <f t="shared" si="1"/>
        <v>0.05956655439</v>
      </c>
      <c r="F4624" s="7"/>
    </row>
    <row r="4625">
      <c r="A4625" s="9">
        <v>44791.625</v>
      </c>
      <c r="B4625" s="10">
        <v>233.09</v>
      </c>
      <c r="C4625" s="10">
        <v>241.59699</v>
      </c>
      <c r="D4625" s="10">
        <v>0.0352114900106992</v>
      </c>
      <c r="E4625" s="7">
        <f t="shared" si="1"/>
        <v>0.06034911047</v>
      </c>
      <c r="F4625" s="7"/>
    </row>
    <row r="4626">
      <c r="A4626" s="9">
        <v>44791.666666666664</v>
      </c>
      <c r="B4626" s="10">
        <v>237.14</v>
      </c>
      <c r="C4626" s="10">
        <v>241.33817</v>
      </c>
      <c r="D4626" s="10">
        <v>0.0173953834157274</v>
      </c>
      <c r="E4626" s="7">
        <f t="shared" si="1"/>
        <v>0.0590674034</v>
      </c>
      <c r="F4626" s="7"/>
    </row>
    <row r="4627">
      <c r="A4627" s="9">
        <v>44791.708333333336</v>
      </c>
      <c r="B4627" s="10">
        <v>242.45</v>
      </c>
      <c r="C4627" s="10">
        <v>241.47665</v>
      </c>
      <c r="D4627" s="10">
        <v>0.00403082451243208</v>
      </c>
      <c r="E4627" s="7">
        <f t="shared" si="1"/>
        <v>0.05548910061</v>
      </c>
      <c r="F4627" s="7"/>
    </row>
    <row r="4628">
      <c r="A4628" s="9">
        <v>44791.75</v>
      </c>
      <c r="B4628" s="10">
        <v>249.66</v>
      </c>
      <c r="C4628" s="10">
        <v>242.00519</v>
      </c>
      <c r="D4628" s="10">
        <v>0.0316307679186549</v>
      </c>
      <c r="E4628" s="7">
        <f t="shared" si="1"/>
        <v>0.0519320491</v>
      </c>
      <c r="F4628" s="7"/>
    </row>
    <row r="4629">
      <c r="A4629" s="9">
        <v>44791.791666666664</v>
      </c>
      <c r="B4629" s="10">
        <v>252.16</v>
      </c>
      <c r="C4629" s="10">
        <v>243.46059</v>
      </c>
      <c r="D4629" s="10">
        <v>0.0357323129792793</v>
      </c>
      <c r="E4629" s="7">
        <f t="shared" si="1"/>
        <v>0.04881427021</v>
      </c>
      <c r="F4629" s="7"/>
    </row>
    <row r="4630">
      <c r="A4630" s="9">
        <v>44791.833333333336</v>
      </c>
      <c r="B4630" s="10">
        <v>248.6</v>
      </c>
      <c r="C4630" s="10">
        <v>244.65497</v>
      </c>
      <c r="D4630" s="10">
        <v>0.0161248716917543</v>
      </c>
      <c r="E4630" s="7">
        <f t="shared" si="1"/>
        <v>0.0460788823</v>
      </c>
      <c r="F4630" s="7"/>
    </row>
    <row r="4631">
      <c r="A4631" s="9">
        <v>44791.875</v>
      </c>
      <c r="B4631" s="10">
        <v>248.42</v>
      </c>
      <c r="C4631" s="10">
        <v>245.68071</v>
      </c>
      <c r="D4631" s="10">
        <v>0.0111497968236903</v>
      </c>
      <c r="E4631" s="7">
        <f t="shared" si="1"/>
        <v>0.04396815535</v>
      </c>
      <c r="F4631" s="7"/>
    </row>
    <row r="4632">
      <c r="A4632" s="9">
        <v>44791.916666666664</v>
      </c>
      <c r="B4632" s="10">
        <v>245.68</v>
      </c>
      <c r="C4632" s="10">
        <v>246.07945</v>
      </c>
      <c r="D4632" s="10">
        <v>0.00162325622883179</v>
      </c>
      <c r="E4632" s="7">
        <f t="shared" si="1"/>
        <v>0.04159960894</v>
      </c>
      <c r="F4632" s="7"/>
    </row>
    <row r="4633">
      <c r="A4633" s="9">
        <v>44791.958333333336</v>
      </c>
      <c r="B4633" s="10">
        <v>244.75</v>
      </c>
      <c r="C4633" s="10">
        <v>245.40242</v>
      </c>
      <c r="D4633" s="10">
        <v>0.0026585719896324</v>
      </c>
      <c r="E4633" s="7">
        <f t="shared" si="1"/>
        <v>0.03869707229</v>
      </c>
      <c r="F4633" s="7"/>
    </row>
    <row r="4634">
      <c r="A4634" s="9">
        <v>44792.0</v>
      </c>
      <c r="B4634" s="10">
        <v>248.24</v>
      </c>
      <c r="C4634" s="10">
        <v>248.54387</v>
      </c>
      <c r="D4634" s="10">
        <v>0.00122260106435129</v>
      </c>
      <c r="E4634" s="7">
        <f t="shared" si="1"/>
        <v>0.03854055048</v>
      </c>
      <c r="F4634" s="7"/>
    </row>
    <row r="4635">
      <c r="A4635" s="9">
        <v>44792.041666666664</v>
      </c>
      <c r="B4635" s="10">
        <v>256.72</v>
      </c>
      <c r="C4635" s="10">
        <v>242.49936</v>
      </c>
      <c r="D4635" s="10">
        <v>0.058641969199424</v>
      </c>
      <c r="E4635" s="7">
        <f t="shared" si="1"/>
        <v>0.04000174597</v>
      </c>
      <c r="F4635" s="7"/>
    </row>
    <row r="4636">
      <c r="A4636" s="9">
        <v>44792.083333333336</v>
      </c>
      <c r="B4636" s="10">
        <v>263.56</v>
      </c>
      <c r="C4636" s="10">
        <v>235.07028</v>
      </c>
      <c r="D4636" s="10">
        <v>0.121196605542818</v>
      </c>
      <c r="E4636" s="7">
        <f t="shared" si="1"/>
        <v>0.04304659328</v>
      </c>
      <c r="F4636" s="7"/>
    </row>
    <row r="4637">
      <c r="A4637" s="9">
        <v>44792.125</v>
      </c>
      <c r="B4637" s="10">
        <v>254.94</v>
      </c>
      <c r="C4637" s="10">
        <v>226.52007</v>
      </c>
      <c r="D4637" s="10">
        <v>0.12546318743412</v>
      </c>
      <c r="E4637" s="7">
        <f t="shared" si="1"/>
        <v>0.04712603415</v>
      </c>
      <c r="F4637" s="7"/>
    </row>
    <row r="4638">
      <c r="A4638" s="9">
        <v>44792.166666666664</v>
      </c>
      <c r="B4638" s="10">
        <v>244.33</v>
      </c>
      <c r="C4638" s="10">
        <v>220.08966</v>
      </c>
      <c r="D4638" s="10">
        <v>0.110138477200609</v>
      </c>
      <c r="E4638" s="7">
        <f t="shared" si="1"/>
        <v>0.05105658358</v>
      </c>
      <c r="F4638" s="7"/>
    </row>
    <row r="4639">
      <c r="A4639" s="9">
        <v>44792.208333333336</v>
      </c>
      <c r="B4639" s="10">
        <v>231.69</v>
      </c>
      <c r="C4639" s="10">
        <v>218.05199</v>
      </c>
      <c r="D4639" s="10">
        <v>0.0625447628338544</v>
      </c>
      <c r="E4639" s="7">
        <f t="shared" si="1"/>
        <v>0.05158805224</v>
      </c>
      <c r="F4639" s="7"/>
    </row>
    <row r="4640">
      <c r="A4640" s="9">
        <v>44792.25</v>
      </c>
      <c r="B4640" s="10">
        <v>225.03</v>
      </c>
      <c r="C4640" s="10">
        <v>218.27069</v>
      </c>
      <c r="D4640" s="10">
        <v>0.0309675568442102</v>
      </c>
      <c r="E4640" s="7">
        <f t="shared" si="1"/>
        <v>0.05014771401</v>
      </c>
      <c r="F4640" s="7"/>
    </row>
    <row r="4641">
      <c r="A4641" s="9">
        <v>44792.291666666664</v>
      </c>
      <c r="B4641" s="10">
        <v>216.4</v>
      </c>
      <c r="C4641" s="10">
        <v>221.14657</v>
      </c>
      <c r="D4641" s="10">
        <v>0.0214634574707624</v>
      </c>
      <c r="E4641" s="7">
        <f t="shared" si="1"/>
        <v>0.04810370462</v>
      </c>
      <c r="F4641" s="7"/>
    </row>
    <row r="4642">
      <c r="A4642" s="9">
        <v>44792.333333333336</v>
      </c>
      <c r="B4642" s="10">
        <v>214.75</v>
      </c>
      <c r="C4642" s="10">
        <v>225.29547</v>
      </c>
      <c r="D4642" s="10">
        <v>0.0468072882246589</v>
      </c>
      <c r="E4642" s="7">
        <f t="shared" si="1"/>
        <v>0.04685914089</v>
      </c>
      <c r="F4642" s="7"/>
    </row>
    <row r="4643">
      <c r="A4643" s="9">
        <v>44792.375</v>
      </c>
      <c r="B4643" s="10">
        <v>215.23</v>
      </c>
      <c r="C4643" s="10">
        <v>230.48844</v>
      </c>
      <c r="D4643" s="10">
        <v>0.0662004567344028</v>
      </c>
      <c r="E4643" s="7">
        <f t="shared" si="1"/>
        <v>0.0456597151</v>
      </c>
      <c r="F4643" s="7"/>
    </row>
    <row r="4644">
      <c r="A4644" s="9">
        <v>44792.416666666664</v>
      </c>
      <c r="B4644" s="10">
        <v>220.7</v>
      </c>
      <c r="C4644" s="10">
        <v>235.2805</v>
      </c>
      <c r="D4644" s="10">
        <v>0.0619707115549312</v>
      </c>
      <c r="E4644" s="7">
        <f t="shared" si="1"/>
        <v>0.04365774851</v>
      </c>
      <c r="F4644" s="7"/>
    </row>
    <row r="4645">
      <c r="A4645" s="9">
        <v>44792.458333333336</v>
      </c>
      <c r="B4645" s="10">
        <v>223.13</v>
      </c>
      <c r="C4645" s="10">
        <v>239.94467</v>
      </c>
      <c r="D4645" s="10">
        <v>0.0700772807330957</v>
      </c>
      <c r="E4645" s="7">
        <f t="shared" si="1"/>
        <v>0.04354263059</v>
      </c>
      <c r="F4645" s="7"/>
    </row>
    <row r="4646">
      <c r="A4646" s="9">
        <v>44792.5</v>
      </c>
      <c r="B4646" s="10">
        <v>233.93</v>
      </c>
      <c r="C4646" s="10">
        <v>242.37629</v>
      </c>
      <c r="D4646" s="10">
        <v>0.0348478392832896</v>
      </c>
      <c r="E4646" s="7">
        <f t="shared" si="1"/>
        <v>0.04290592457</v>
      </c>
      <c r="F4646" s="7"/>
    </row>
    <row r="4647">
      <c r="A4647" s="9">
        <v>44792.541666666664</v>
      </c>
      <c r="B4647" s="10">
        <v>237.99</v>
      </c>
      <c r="C4647" s="10">
        <v>244.07868</v>
      </c>
      <c r="D4647" s="10">
        <v>0.024945562635786</v>
      </c>
      <c r="E4647" s="7">
        <f t="shared" si="1"/>
        <v>0.04257602123</v>
      </c>
      <c r="F4647" s="7"/>
    </row>
    <row r="4648">
      <c r="A4648" s="9">
        <v>44792.583333333336</v>
      </c>
      <c r="B4648" s="10">
        <v>239.75</v>
      </c>
      <c r="C4648" s="10">
        <v>245.08461</v>
      </c>
      <c r="D4648" s="10">
        <v>0.0217664014072527</v>
      </c>
      <c r="E4648" s="7">
        <f t="shared" si="1"/>
        <v>0.04224214307</v>
      </c>
      <c r="F4648" s="7"/>
    </row>
    <row r="4649">
      <c r="A4649" s="9">
        <v>44792.625</v>
      </c>
      <c r="B4649" s="10">
        <v>245.78</v>
      </c>
      <c r="C4649" s="10">
        <v>245.45884</v>
      </c>
      <c r="D4649" s="10">
        <v>0.00130840673735764</v>
      </c>
      <c r="E4649" s="7">
        <f t="shared" si="1"/>
        <v>0.0408295146</v>
      </c>
      <c r="F4649" s="7"/>
    </row>
    <row r="4650">
      <c r="A4650" s="9">
        <v>44792.666666666664</v>
      </c>
      <c r="B4650" s="10">
        <v>249.33</v>
      </c>
      <c r="C4650" s="10">
        <v>245.21848</v>
      </c>
      <c r="D4650" s="10">
        <v>0.0167667624397639</v>
      </c>
      <c r="E4650" s="7">
        <f t="shared" si="1"/>
        <v>0.04080332206</v>
      </c>
      <c r="F4650" s="7"/>
    </row>
    <row r="4651">
      <c r="A4651" s="9">
        <v>44792.708333333336</v>
      </c>
      <c r="B4651" s="10">
        <v>255.13</v>
      </c>
      <c r="C4651" s="10">
        <v>245.22787</v>
      </c>
      <c r="D4651" s="10">
        <v>0.0403793010965678</v>
      </c>
      <c r="E4651" s="7">
        <f t="shared" si="1"/>
        <v>0.04231784192</v>
      </c>
      <c r="F4651" s="7"/>
    </row>
    <row r="4652">
      <c r="A4652" s="9">
        <v>44792.75</v>
      </c>
      <c r="B4652" s="10">
        <v>262.0</v>
      </c>
      <c r="C4652" s="10">
        <v>245.49846</v>
      </c>
      <c r="D4652" s="10">
        <v>0.0672164705228701</v>
      </c>
      <c r="E4652" s="7">
        <f t="shared" si="1"/>
        <v>0.04380057953</v>
      </c>
      <c r="F4652" s="7"/>
    </row>
    <row r="4653">
      <c r="A4653" s="9">
        <v>44792.791666666664</v>
      </c>
      <c r="B4653" s="10">
        <v>268.22</v>
      </c>
      <c r="C4653" s="10">
        <v>246.70194</v>
      </c>
      <c r="D4653" s="10">
        <v>0.0872229055028915</v>
      </c>
      <c r="E4653" s="7">
        <f t="shared" si="1"/>
        <v>0.04594602088</v>
      </c>
      <c r="F4653" s="7"/>
    </row>
    <row r="4654">
      <c r="A4654" s="9">
        <v>44792.833333333336</v>
      </c>
      <c r="B4654" s="10">
        <v>266.46</v>
      </c>
      <c r="C4654" s="10">
        <v>247.92543</v>
      </c>
      <c r="D4654" s="10">
        <v>0.0747586481951447</v>
      </c>
      <c r="E4654" s="7">
        <f t="shared" si="1"/>
        <v>0.0483890949</v>
      </c>
      <c r="F4654" s="7"/>
    </row>
    <row r="4655">
      <c r="A4655" s="9">
        <v>44792.875</v>
      </c>
      <c r="B4655" s="10">
        <v>259.21</v>
      </c>
      <c r="C4655" s="10">
        <v>248.99191</v>
      </c>
      <c r="D4655" s="10">
        <v>0.0410378393418484</v>
      </c>
      <c r="E4655" s="7">
        <f t="shared" si="1"/>
        <v>0.04963443001</v>
      </c>
      <c r="F4655" s="7"/>
    </row>
    <row r="4656">
      <c r="A4656" s="9">
        <v>44792.916666666664</v>
      </c>
      <c r="B4656" s="10">
        <v>261.49</v>
      </c>
      <c r="C4656" s="10">
        <v>249.33014</v>
      </c>
      <c r="D4656" s="10">
        <v>0.048770116601226</v>
      </c>
      <c r="E4656" s="7">
        <f t="shared" si="1"/>
        <v>0.05159888252</v>
      </c>
      <c r="F4656" s="7"/>
    </row>
    <row r="4657">
      <c r="A4657" s="9">
        <v>44792.958333333336</v>
      </c>
      <c r="B4657" s="10">
        <v>265.83</v>
      </c>
      <c r="C4657" s="10">
        <v>248.33219</v>
      </c>
      <c r="D4657" s="10">
        <v>0.0704613042715082</v>
      </c>
      <c r="E4657" s="7">
        <f t="shared" si="1"/>
        <v>0.05442399637</v>
      </c>
      <c r="F4657" s="7"/>
    </row>
    <row r="4658">
      <c r="A4658" s="9">
        <v>44793.0</v>
      </c>
      <c r="B4658" s="10">
        <v>272.81</v>
      </c>
      <c r="C4658" s="10">
        <v>249.62073</v>
      </c>
      <c r="D4658" s="10">
        <v>0.0928980137186522</v>
      </c>
      <c r="E4658" s="7">
        <f t="shared" si="1"/>
        <v>0.05824380523</v>
      </c>
      <c r="F4658" s="7"/>
    </row>
    <row r="4659">
      <c r="A4659" s="9">
        <v>44793.041666666664</v>
      </c>
      <c r="B4659" s="10">
        <v>281.82</v>
      </c>
      <c r="C4659" s="10">
        <v>243.22518</v>
      </c>
      <c r="D4659" s="10">
        <v>0.158679376863859</v>
      </c>
      <c r="E4659" s="7">
        <f t="shared" si="1"/>
        <v>0.06241203055</v>
      </c>
      <c r="F4659" s="7"/>
    </row>
    <row r="4660">
      <c r="A4660" s="9">
        <v>44793.083333333336</v>
      </c>
      <c r="B4660" s="10">
        <v>283.05</v>
      </c>
      <c r="C4660" s="10">
        <v>235.66284</v>
      </c>
      <c r="D4660" s="10">
        <v>0.201080323058145</v>
      </c>
      <c r="E4660" s="7">
        <f t="shared" si="1"/>
        <v>0.06574051878</v>
      </c>
      <c r="F4660" s="7"/>
    </row>
    <row r="4661">
      <c r="A4661" s="9">
        <v>44793.125</v>
      </c>
      <c r="B4661" s="10">
        <v>273.54</v>
      </c>
      <c r="C4661" s="10">
        <v>227.08642</v>
      </c>
      <c r="D4661" s="10">
        <v>0.204563443291765</v>
      </c>
      <c r="E4661" s="7">
        <f t="shared" si="1"/>
        <v>0.06903636277</v>
      </c>
      <c r="F4661" s="7"/>
    </row>
    <row r="4662">
      <c r="A4662" s="9">
        <v>44793.166666666664</v>
      </c>
      <c r="B4662" s="10">
        <v>261.12</v>
      </c>
      <c r="C4662" s="10">
        <v>220.91784</v>
      </c>
      <c r="D4662" s="10">
        <v>0.18197787919708</v>
      </c>
      <c r="E4662" s="7">
        <f t="shared" si="1"/>
        <v>0.07202967119</v>
      </c>
      <c r="F4662" s="7"/>
    </row>
    <row r="4663">
      <c r="A4663" s="9">
        <v>44793.208333333336</v>
      </c>
      <c r="B4663" s="10">
        <v>247.83</v>
      </c>
      <c r="C4663" s="10">
        <v>219.31848</v>
      </c>
      <c r="D4663" s="10">
        <v>0.130000536206524</v>
      </c>
      <c r="E4663" s="7">
        <f t="shared" si="1"/>
        <v>0.07484032841</v>
      </c>
      <c r="F4663" s="7"/>
    </row>
    <row r="4664">
      <c r="A4664" s="9">
        <v>44793.25</v>
      </c>
      <c r="B4664" s="10">
        <v>237.9</v>
      </c>
      <c r="C4664" s="10">
        <v>219.91063</v>
      </c>
      <c r="D4664" s="10">
        <v>0.0818030942842554</v>
      </c>
      <c r="E4664" s="7">
        <f t="shared" si="1"/>
        <v>0.07695847581</v>
      </c>
      <c r="F4664" s="7"/>
    </row>
    <row r="4665">
      <c r="A4665" s="9">
        <v>44793.291666666664</v>
      </c>
      <c r="B4665" s="10">
        <v>232.09</v>
      </c>
      <c r="C4665" s="10">
        <v>223.13129</v>
      </c>
      <c r="D4665" s="10">
        <v>0.0401499493863007</v>
      </c>
      <c r="E4665" s="7">
        <f t="shared" si="1"/>
        <v>0.07773707964</v>
      </c>
      <c r="F4665" s="7"/>
    </row>
    <row r="4666">
      <c r="A4666" s="9">
        <v>44793.333333333336</v>
      </c>
      <c r="B4666" s="10">
        <v>229.52</v>
      </c>
      <c r="C4666" s="10">
        <v>227.59934</v>
      </c>
      <c r="D4666" s="10">
        <v>0.00843877666780579</v>
      </c>
      <c r="E4666" s="7">
        <f t="shared" si="1"/>
        <v>0.07613839166</v>
      </c>
      <c r="F4666" s="7"/>
    </row>
    <row r="4667">
      <c r="A4667" s="9">
        <v>44793.375</v>
      </c>
      <c r="B4667" s="10">
        <v>230.23</v>
      </c>
      <c r="C4667" s="10">
        <v>233.03196</v>
      </c>
      <c r="D4667" s="10">
        <v>0.0120239301081276</v>
      </c>
      <c r="E4667" s="7">
        <f t="shared" si="1"/>
        <v>0.07388103638</v>
      </c>
      <c r="F4667" s="7"/>
    </row>
    <row r="4668">
      <c r="A4668" s="9">
        <v>44793.416666666664</v>
      </c>
      <c r="B4668" s="10">
        <v>234.34</v>
      </c>
      <c r="C4668" s="10">
        <v>237.95575</v>
      </c>
      <c r="D4668" s="10">
        <v>0.0151950520212266</v>
      </c>
      <c r="E4668" s="7">
        <f t="shared" si="1"/>
        <v>0.07193205057</v>
      </c>
      <c r="F4668" s="7"/>
    </row>
    <row r="4669">
      <c r="A4669" s="9">
        <v>44793.458333333336</v>
      </c>
      <c r="B4669" s="10">
        <v>237.94</v>
      </c>
      <c r="C4669" s="10">
        <v>242.73389</v>
      </c>
      <c r="D4669" s="10">
        <v>0.0197495701980469</v>
      </c>
      <c r="E4669" s="7">
        <f t="shared" si="1"/>
        <v>0.06983506263</v>
      </c>
      <c r="F4669" s="7"/>
    </row>
    <row r="4670">
      <c r="A4670" s="9">
        <v>44793.5</v>
      </c>
      <c r="B4670" s="10">
        <v>242.61</v>
      </c>
      <c r="C4670" s="10">
        <v>245.19941</v>
      </c>
      <c r="D4670" s="10">
        <v>0.0105604250842201</v>
      </c>
      <c r="E4670" s="7">
        <f t="shared" si="1"/>
        <v>0.06882308703</v>
      </c>
      <c r="F4670" s="7"/>
    </row>
    <row r="4671">
      <c r="A4671" s="9">
        <v>44793.541666666664</v>
      </c>
      <c r="B4671" s="10">
        <v>246.15</v>
      </c>
      <c r="C4671" s="10">
        <v>246.99863</v>
      </c>
      <c r="D4671" s="10">
        <v>0.00343576804454334</v>
      </c>
      <c r="E4671" s="7">
        <f t="shared" si="1"/>
        <v>0.06792684559</v>
      </c>
      <c r="F4671" s="7"/>
    </row>
    <row r="4672">
      <c r="A4672" s="9">
        <v>44793.583333333336</v>
      </c>
      <c r="B4672" s="10">
        <v>247.44</v>
      </c>
      <c r="C4672" s="10">
        <v>248.20582</v>
      </c>
      <c r="D4672" s="10">
        <v>0.00308542321852078</v>
      </c>
      <c r="E4672" s="7">
        <f t="shared" si="1"/>
        <v>0.0671484715</v>
      </c>
      <c r="F4672" s="7"/>
    </row>
    <row r="4673">
      <c r="A4673" s="9">
        <v>44793.625</v>
      </c>
      <c r="B4673" s="10">
        <v>252.92</v>
      </c>
      <c r="C4673" s="10">
        <v>248.61178</v>
      </c>
      <c r="D4673" s="10">
        <v>0.0173291064486163</v>
      </c>
      <c r="E4673" s="7">
        <f t="shared" si="1"/>
        <v>0.06781600066</v>
      </c>
      <c r="F4673" s="7"/>
    </row>
    <row r="4674">
      <c r="A4674" s="9">
        <v>44793.666666666664</v>
      </c>
      <c r="B4674" s="10">
        <v>260.44</v>
      </c>
      <c r="C4674" s="10">
        <v>248.2784</v>
      </c>
      <c r="D4674" s="10">
        <v>0.0489837214997357</v>
      </c>
      <c r="E4674" s="7">
        <f t="shared" si="1"/>
        <v>0.06915837395</v>
      </c>
      <c r="F4674" s="7"/>
    </row>
    <row r="4675">
      <c r="A4675" s="9">
        <v>44793.708333333336</v>
      </c>
      <c r="B4675" s="10">
        <v>270.62</v>
      </c>
      <c r="C4675" s="10">
        <v>248.13694</v>
      </c>
      <c r="D4675" s="10">
        <v>0.0906074686018131</v>
      </c>
      <c r="E4675" s="7">
        <f t="shared" si="1"/>
        <v>0.07125121426</v>
      </c>
      <c r="F4675" s="7"/>
    </row>
    <row r="4676">
      <c r="A4676" s="9">
        <v>44793.75</v>
      </c>
      <c r="B4676" s="10">
        <v>277.49</v>
      </c>
      <c r="C4676" s="10">
        <v>248.30374</v>
      </c>
      <c r="D4676" s="10">
        <v>0.117542571046251</v>
      </c>
      <c r="E4676" s="7">
        <f t="shared" si="1"/>
        <v>0.07334813512</v>
      </c>
      <c r="F4676" s="7"/>
    </row>
    <row r="4677">
      <c r="A4677" s="9">
        <v>44793.791666666664</v>
      </c>
      <c r="B4677" s="10">
        <v>277.14</v>
      </c>
      <c r="C4677" s="10">
        <v>249.48752</v>
      </c>
      <c r="D4677" s="10">
        <v>0.110837127243879</v>
      </c>
      <c r="E4677" s="7">
        <f t="shared" si="1"/>
        <v>0.07433206102</v>
      </c>
      <c r="F4677" s="7"/>
    </row>
    <row r="4678">
      <c r="A4678" s="9">
        <v>44793.833333333336</v>
      </c>
      <c r="B4678" s="10">
        <v>271.17</v>
      </c>
      <c r="C4678" s="10">
        <v>250.78515</v>
      </c>
      <c r="D4678" s="10">
        <v>0.0812841190955685</v>
      </c>
      <c r="E4678" s="7">
        <f t="shared" si="1"/>
        <v>0.07460395565</v>
      </c>
      <c r="F4678" s="7"/>
    </row>
    <row r="4679">
      <c r="A4679" s="9">
        <v>44793.875</v>
      </c>
      <c r="B4679" s="10">
        <v>267.19</v>
      </c>
      <c r="C4679" s="10">
        <v>251.92837</v>
      </c>
      <c r="D4679" s="10">
        <v>0.0605792432190149</v>
      </c>
      <c r="E4679" s="7">
        <f t="shared" si="1"/>
        <v>0.07541818081</v>
      </c>
      <c r="F4679" s="7"/>
    </row>
    <row r="4680">
      <c r="A4680" s="9">
        <v>44793.916666666664</v>
      </c>
      <c r="B4680" s="10">
        <v>266.66</v>
      </c>
      <c r="C4680" s="10">
        <v>252.26091</v>
      </c>
      <c r="D4680" s="10">
        <v>0.0570801476931167</v>
      </c>
      <c r="E4680" s="7">
        <f t="shared" si="1"/>
        <v>0.0757644321</v>
      </c>
      <c r="F4680" s="7"/>
    </row>
    <row r="4681">
      <c r="A4681" s="9">
        <v>44793.958333333336</v>
      </c>
      <c r="B4681" s="10">
        <v>268.98</v>
      </c>
      <c r="C4681" s="10">
        <v>251.00903</v>
      </c>
      <c r="D4681" s="10">
        <v>0.0715949143343569</v>
      </c>
      <c r="E4681" s="7">
        <f t="shared" si="1"/>
        <v>0.07581166586</v>
      </c>
      <c r="F4681" s="7"/>
    </row>
    <row r="4682">
      <c r="A4682" s="9">
        <v>44794.0</v>
      </c>
      <c r="B4682" s="10">
        <v>272.63</v>
      </c>
      <c r="C4682" s="10">
        <v>245.70744</v>
      </c>
      <c r="D4682" s="10">
        <v>0.109571610855576</v>
      </c>
      <c r="E4682" s="7">
        <f t="shared" si="1"/>
        <v>0.07650639907</v>
      </c>
      <c r="F4682" s="7"/>
    </row>
    <row r="4683">
      <c r="A4683" s="9">
        <v>44794.041666666664</v>
      </c>
      <c r="B4683" s="10">
        <v>276.5</v>
      </c>
      <c r="C4683" s="10">
        <v>240.36841</v>
      </c>
      <c r="D4683" s="10">
        <v>0.150317547967305</v>
      </c>
      <c r="E4683" s="7">
        <f t="shared" si="1"/>
        <v>0.07615798953</v>
      </c>
      <c r="F4683" s="7"/>
    </row>
    <row r="4684">
      <c r="A4684" s="9">
        <v>44794.083333333336</v>
      </c>
      <c r="B4684" s="10">
        <v>278.84</v>
      </c>
      <c r="C4684" s="10">
        <v>234.08143</v>
      </c>
      <c r="D4684" s="10">
        <v>0.191209400933683</v>
      </c>
      <c r="E4684" s="7">
        <f t="shared" si="1"/>
        <v>0.07574670111</v>
      </c>
      <c r="F4684" s="7"/>
    </row>
    <row r="4685">
      <c r="A4685" s="9">
        <v>44794.125</v>
      </c>
      <c r="B4685" s="10">
        <v>270.42</v>
      </c>
      <c r="C4685" s="10">
        <v>226.78678</v>
      </c>
      <c r="D4685" s="10">
        <v>0.192397546276727</v>
      </c>
      <c r="E4685" s="7">
        <f t="shared" si="1"/>
        <v>0.07523978873</v>
      </c>
      <c r="F4685" s="7"/>
    </row>
    <row r="4686">
      <c r="A4686" s="9">
        <v>44794.166666666664</v>
      </c>
      <c r="B4686" s="10">
        <v>262.97</v>
      </c>
      <c r="C4686" s="10">
        <v>221.74191</v>
      </c>
      <c r="D4686" s="10">
        <v>0.185928271295219</v>
      </c>
      <c r="E4686" s="7">
        <f t="shared" si="1"/>
        <v>0.07540438841</v>
      </c>
      <c r="F4686" s="7"/>
    </row>
    <row r="4687">
      <c r="A4687" s="9">
        <v>44794.208333333336</v>
      </c>
      <c r="B4687" s="10">
        <v>253.76</v>
      </c>
      <c r="C4687" s="10">
        <v>221.0054</v>
      </c>
      <c r="D4687" s="10">
        <v>0.14820723837517</v>
      </c>
      <c r="E4687" s="7">
        <f t="shared" si="1"/>
        <v>0.076163001</v>
      </c>
      <c r="F4687" s="7"/>
    </row>
    <row r="4688">
      <c r="A4688" s="9">
        <v>44794.25</v>
      </c>
      <c r="B4688" s="10">
        <v>248.47</v>
      </c>
      <c r="C4688" s="10">
        <v>222.23211</v>
      </c>
      <c r="D4688" s="10">
        <v>0.118065251686626</v>
      </c>
      <c r="E4688" s="7">
        <f t="shared" si="1"/>
        <v>0.07767392422</v>
      </c>
      <c r="F4688" s="7"/>
    </row>
    <row r="4689">
      <c r="A4689" s="9">
        <v>44794.291666666664</v>
      </c>
      <c r="B4689" s="10">
        <v>246.49</v>
      </c>
      <c r="C4689" s="10">
        <v>225.59249</v>
      </c>
      <c r="D4689" s="10">
        <v>0.0926338904278241</v>
      </c>
      <c r="E4689" s="7">
        <f t="shared" si="1"/>
        <v>0.0798607551</v>
      </c>
      <c r="F4689" s="7"/>
    </row>
    <row r="4690">
      <c r="A4690" s="9">
        <v>44794.333333333336</v>
      </c>
      <c r="B4690" s="10">
        <v>243.11</v>
      </c>
      <c r="C4690" s="10">
        <v>229.78651</v>
      </c>
      <c r="D4690" s="10">
        <v>0.0579820373267343</v>
      </c>
      <c r="E4690" s="7">
        <f t="shared" si="1"/>
        <v>0.08192505763</v>
      </c>
      <c r="F4690" s="7"/>
    </row>
    <row r="4691">
      <c r="A4691" s="9">
        <v>44794.375</v>
      </c>
      <c r="B4691" s="10">
        <v>245.28</v>
      </c>
      <c r="C4691" s="10">
        <v>234.5712</v>
      </c>
      <c r="D4691" s="10">
        <v>0.0456526632425463</v>
      </c>
      <c r="E4691" s="7">
        <f t="shared" si="1"/>
        <v>0.08332625484</v>
      </c>
      <c r="F4691" s="7"/>
    </row>
    <row r="4692">
      <c r="A4692" s="9">
        <v>44794.416666666664</v>
      </c>
      <c r="B4692" s="10">
        <v>246.31</v>
      </c>
      <c r="C4692" s="10">
        <v>238.6504</v>
      </c>
      <c r="D4692" s="10">
        <v>0.032095483602793</v>
      </c>
      <c r="E4692" s="7">
        <f t="shared" si="1"/>
        <v>0.08403043949</v>
      </c>
      <c r="F4692" s="7"/>
    </row>
    <row r="4693">
      <c r="A4693" s="9">
        <v>44794.458333333336</v>
      </c>
      <c r="B4693" s="10">
        <v>245.93</v>
      </c>
      <c r="C4693" s="10">
        <v>242.62676</v>
      </c>
      <c r="D4693" s="10">
        <v>0.0136144916578864</v>
      </c>
      <c r="E4693" s="7">
        <f t="shared" si="1"/>
        <v>0.08377481122</v>
      </c>
      <c r="F4693" s="7"/>
    </row>
    <row r="4694">
      <c r="A4694" s="9">
        <v>44794.5</v>
      </c>
      <c r="B4694" s="10">
        <v>243.94</v>
      </c>
      <c r="C4694" s="10">
        <v>244.7042</v>
      </c>
      <c r="D4694" s="10">
        <v>0.00312295416261751</v>
      </c>
      <c r="E4694" s="7">
        <f t="shared" si="1"/>
        <v>0.08346491659</v>
      </c>
      <c r="F4694" s="7"/>
    </row>
    <row r="4695">
      <c r="A4695" s="9">
        <v>44794.541666666664</v>
      </c>
      <c r="B4695" s="10">
        <v>243.53</v>
      </c>
      <c r="C4695" s="10">
        <v>246.37834</v>
      </c>
      <c r="D4695" s="10">
        <v>0.011560837693768</v>
      </c>
      <c r="E4695" s="7">
        <f t="shared" si="1"/>
        <v>0.08380346116</v>
      </c>
      <c r="F4695" s="7"/>
    </row>
    <row r="4696">
      <c r="A4696" s="9">
        <v>44794.583333333336</v>
      </c>
      <c r="B4696" s="10">
        <v>248.1</v>
      </c>
      <c r="C4696" s="10">
        <v>247.45862</v>
      </c>
      <c r="D4696" s="10">
        <v>0.0025918676827665</v>
      </c>
      <c r="E4696" s="7">
        <f t="shared" si="1"/>
        <v>0.08378289635</v>
      </c>
      <c r="F4696" s="7"/>
    </row>
    <row r="4697">
      <c r="A4697" s="9">
        <v>44794.625</v>
      </c>
      <c r="B4697" s="10">
        <v>246.88</v>
      </c>
      <c r="C4697" s="10">
        <v>247.59552</v>
      </c>
      <c r="D4697" s="10">
        <v>0.00288987458254494</v>
      </c>
      <c r="E4697" s="7">
        <f t="shared" si="1"/>
        <v>0.08318126169</v>
      </c>
      <c r="F4697" s="7"/>
    </row>
    <row r="4698">
      <c r="A4698" s="9">
        <v>44794.666666666664</v>
      </c>
      <c r="B4698" s="10">
        <v>255.45</v>
      </c>
      <c r="C4698" s="10">
        <v>247.02057</v>
      </c>
      <c r="D4698" s="10">
        <v>0.0341244051052104</v>
      </c>
      <c r="E4698" s="7">
        <f t="shared" si="1"/>
        <v>0.0825621235</v>
      </c>
      <c r="F4698" s="7"/>
    </row>
    <row r="4699">
      <c r="A4699" s="9">
        <v>44794.708333333336</v>
      </c>
      <c r="B4699" s="10">
        <v>264.49</v>
      </c>
      <c r="C4699" s="10">
        <v>246.51363</v>
      </c>
      <c r="D4699" s="10">
        <v>0.0729224181234928</v>
      </c>
      <c r="E4699" s="7">
        <f t="shared" si="1"/>
        <v>0.0818252464</v>
      </c>
      <c r="F4699" s="7"/>
    </row>
    <row r="4700">
      <c r="A4700" s="9">
        <v>44794.75</v>
      </c>
      <c r="B4700" s="10">
        <v>268.72</v>
      </c>
      <c r="C4700" s="10">
        <v>246.28194</v>
      </c>
      <c r="D4700" s="10">
        <v>0.0911072082670781</v>
      </c>
      <c r="E4700" s="7">
        <f t="shared" si="1"/>
        <v>0.08072377295</v>
      </c>
      <c r="F4700" s="7"/>
    </row>
    <row r="4701">
      <c r="A4701" s="9">
        <v>44794.791666666664</v>
      </c>
      <c r="B4701" s="10">
        <v>270.0</v>
      </c>
      <c r="C4701" s="10">
        <v>247.26302</v>
      </c>
      <c r="D4701" s="10">
        <v>0.0919546319542646</v>
      </c>
      <c r="E4701" s="7">
        <f t="shared" si="1"/>
        <v>0.07993700232</v>
      </c>
      <c r="F4701" s="7"/>
    </row>
    <row r="4702">
      <c r="A4702" s="9">
        <v>44794.833333333336</v>
      </c>
      <c r="B4702" s="10">
        <v>265.35</v>
      </c>
      <c r="C4702" s="10">
        <v>248.47583</v>
      </c>
      <c r="D4702" s="10">
        <v>0.0679107098666297</v>
      </c>
      <c r="E4702" s="7">
        <f t="shared" si="1"/>
        <v>0.07937977693</v>
      </c>
      <c r="F4702" s="7"/>
    </row>
    <row r="4703">
      <c r="A4703" s="9">
        <v>44794.875</v>
      </c>
      <c r="B4703" s="10">
        <v>259.43</v>
      </c>
      <c r="C4703" s="10">
        <v>249.48988</v>
      </c>
      <c r="D4703" s="10">
        <v>0.0398417763478021</v>
      </c>
      <c r="E4703" s="7">
        <f t="shared" si="1"/>
        <v>0.07851571581</v>
      </c>
      <c r="F4703" s="7"/>
    </row>
    <row r="4704">
      <c r="A4704" s="9">
        <v>44794.916666666664</v>
      </c>
      <c r="B4704" s="10">
        <v>259.05</v>
      </c>
      <c r="C4704" s="10">
        <v>249.59646</v>
      </c>
      <c r="D4704" s="10">
        <v>0.037875296789065</v>
      </c>
      <c r="E4704" s="7">
        <f t="shared" si="1"/>
        <v>0.07771551369</v>
      </c>
      <c r="F4704" s="7"/>
    </row>
    <row r="4705">
      <c r="A4705" s="9">
        <v>44794.958333333336</v>
      </c>
      <c r="B4705" s="10">
        <v>263.95</v>
      </c>
      <c r="C4705" s="10">
        <v>248.48225</v>
      </c>
      <c r="D4705" s="10">
        <v>0.0622489131517442</v>
      </c>
      <c r="E4705" s="7">
        <f t="shared" si="1"/>
        <v>0.07732609697</v>
      </c>
      <c r="F4705" s="7"/>
    </row>
    <row r="4706">
      <c r="A4706" s="9">
        <v>44792.0</v>
      </c>
      <c r="B4706" s="10">
        <v>248.24</v>
      </c>
      <c r="C4706" s="10">
        <v>250.9431</v>
      </c>
      <c r="D4706" s="10">
        <v>0.0107717645952408</v>
      </c>
      <c r="E4706" s="7">
        <f t="shared" si="1"/>
        <v>0.07320943671</v>
      </c>
      <c r="F4706" s="7"/>
    </row>
    <row r="4707">
      <c r="A4707" s="9">
        <v>44792.041666666664</v>
      </c>
      <c r="B4707" s="10">
        <v>256.72</v>
      </c>
      <c r="C4707" s="10">
        <v>247.38447</v>
      </c>
      <c r="D4707" s="10">
        <v>0.0377369282720133</v>
      </c>
      <c r="E4707" s="7">
        <f t="shared" si="1"/>
        <v>0.06851857756</v>
      </c>
      <c r="F4707" s="7"/>
    </row>
    <row r="4708">
      <c r="A4708" s="9">
        <v>44792.083333333336</v>
      </c>
      <c r="B4708" s="10">
        <v>263.56</v>
      </c>
      <c r="C4708" s="10">
        <v>241.62348</v>
      </c>
      <c r="D4708" s="10">
        <v>0.0907880310307591</v>
      </c>
      <c r="E4708" s="7">
        <f t="shared" si="1"/>
        <v>0.06433435381</v>
      </c>
      <c r="F4708" s="7"/>
    </row>
    <row r="4709">
      <c r="A4709" s="9">
        <v>44792.125</v>
      </c>
      <c r="B4709" s="10">
        <v>254.94</v>
      </c>
      <c r="C4709" s="10">
        <v>233.59217</v>
      </c>
      <c r="D4709" s="10">
        <v>0.0913893218252991</v>
      </c>
      <c r="E4709" s="7">
        <f t="shared" si="1"/>
        <v>0.06012567779</v>
      </c>
      <c r="F4709" s="7"/>
    </row>
    <row r="4710">
      <c r="A4710" s="9">
        <v>44792.166666666664</v>
      </c>
      <c r="B4710" s="10">
        <v>244.33</v>
      </c>
      <c r="C4710" s="10">
        <v>225.79039</v>
      </c>
      <c r="D4710" s="10">
        <v>0.0821098276148954</v>
      </c>
      <c r="E4710" s="7">
        <f t="shared" si="1"/>
        <v>0.05579990931</v>
      </c>
      <c r="F4710" s="7"/>
    </row>
    <row r="4711">
      <c r="A4711" s="9">
        <v>44792.208333333336</v>
      </c>
      <c r="B4711" s="10">
        <v>231.69</v>
      </c>
      <c r="C4711" s="10">
        <v>220.24649</v>
      </c>
      <c r="D4711" s="10">
        <v>0.0519577406205202</v>
      </c>
      <c r="E4711" s="7">
        <f t="shared" si="1"/>
        <v>0.05178951357</v>
      </c>
      <c r="F4711" s="7"/>
    </row>
    <row r="4712">
      <c r="A4712" s="9">
        <v>44792.25</v>
      </c>
      <c r="B4712" s="10">
        <v>225.03</v>
      </c>
      <c r="C4712" s="10">
        <v>216.36834</v>
      </c>
      <c r="D4712" s="10">
        <v>0.0400320120771828</v>
      </c>
      <c r="E4712" s="7">
        <f t="shared" si="1"/>
        <v>0.04853812858</v>
      </c>
      <c r="F4712" s="7"/>
    </row>
    <row r="4713">
      <c r="A4713" s="9">
        <v>44792.291666666664</v>
      </c>
      <c r="B4713" s="10">
        <v>216.4</v>
      </c>
      <c r="C4713" s="10">
        <v>214.90311</v>
      </c>
      <c r="D4713" s="10">
        <v>0.0069654180435081</v>
      </c>
      <c r="E4713" s="7">
        <f t="shared" si="1"/>
        <v>0.0449686089</v>
      </c>
      <c r="F4713" s="7"/>
    </row>
    <row r="4714">
      <c r="A4714" s="9">
        <v>44792.333333333336</v>
      </c>
      <c r="B4714" s="10">
        <v>214.75</v>
      </c>
      <c r="C4714" s="10">
        <v>216.13546</v>
      </c>
      <c r="D4714" s="10">
        <v>0.00641014667375725</v>
      </c>
      <c r="E4714" s="7">
        <f t="shared" si="1"/>
        <v>0.04281978012</v>
      </c>
      <c r="F4714" s="7"/>
    </row>
    <row r="4715">
      <c r="A4715" s="9">
        <v>44792.375</v>
      </c>
      <c r="B4715" s="10">
        <v>215.23</v>
      </c>
      <c r="C4715" s="10">
        <v>220.18822</v>
      </c>
      <c r="D4715" s="10">
        <v>0.0225180983796499</v>
      </c>
      <c r="E4715" s="7">
        <f t="shared" si="1"/>
        <v>0.04185583992</v>
      </c>
      <c r="F4715" s="7"/>
    </row>
    <row r="4716">
      <c r="A4716" s="9">
        <v>44792.416666666664</v>
      </c>
      <c r="B4716" s="10">
        <v>220.7</v>
      </c>
      <c r="C4716" s="10">
        <v>226.38766</v>
      </c>
      <c r="D4716" s="10">
        <v>0.0251235425111069</v>
      </c>
      <c r="E4716" s="7">
        <f t="shared" si="1"/>
        <v>0.04156534238</v>
      </c>
      <c r="F4716" s="7"/>
    </row>
    <row r="4717">
      <c r="A4717" s="9">
        <v>44792.458333333336</v>
      </c>
      <c r="B4717" s="10">
        <v>223.13</v>
      </c>
      <c r="C4717" s="10">
        <v>233.81386</v>
      </c>
      <c r="D4717" s="10">
        <v>0.0456938694737771</v>
      </c>
      <c r="E4717" s="7">
        <f t="shared" si="1"/>
        <v>0.04290198312</v>
      </c>
      <c r="F4717" s="7"/>
    </row>
    <row r="4718">
      <c r="A4718" s="9">
        <v>44792.5</v>
      </c>
      <c r="B4718" s="10">
        <v>233.93</v>
      </c>
      <c r="C4718" s="10">
        <v>239.2461</v>
      </c>
      <c r="D4718" s="10">
        <v>0.0222202159199251</v>
      </c>
      <c r="E4718" s="7">
        <f t="shared" si="1"/>
        <v>0.04369770236</v>
      </c>
      <c r="F4718" s="7"/>
    </row>
    <row r="4719">
      <c r="A4719" s="9">
        <v>44792.541666666664</v>
      </c>
      <c r="B4719" s="10">
        <v>237.99</v>
      </c>
      <c r="C4719" s="10">
        <v>242.81793</v>
      </c>
      <c r="D4719" s="10">
        <v>0.0198829221548836</v>
      </c>
      <c r="E4719" s="7">
        <f t="shared" si="1"/>
        <v>0.04404445588</v>
      </c>
      <c r="F4719" s="7"/>
    </row>
    <row r="4720">
      <c r="A4720" s="9">
        <v>44792.583333333336</v>
      </c>
      <c r="B4720" s="10">
        <v>239.75</v>
      </c>
      <c r="C4720" s="10">
        <v>244.31501</v>
      </c>
      <c r="D4720" s="10">
        <v>0.0186849346669285</v>
      </c>
      <c r="E4720" s="7">
        <f t="shared" si="1"/>
        <v>0.04471500034</v>
      </c>
      <c r="F4720" s="7"/>
    </row>
    <row r="4721">
      <c r="A4721" s="9">
        <v>44792.625</v>
      </c>
      <c r="B4721" s="10">
        <v>245.78</v>
      </c>
      <c r="C4721" s="10">
        <v>244.42525</v>
      </c>
      <c r="D4721" s="10">
        <v>0.0055425943105305</v>
      </c>
      <c r="E4721" s="7">
        <f t="shared" si="1"/>
        <v>0.04482553032</v>
      </c>
      <c r="F4721" s="7"/>
    </row>
    <row r="4722">
      <c r="A4722" s="9">
        <v>44792.666666666664</v>
      </c>
      <c r="B4722" s="10">
        <v>249.33</v>
      </c>
      <c r="C4722" s="10">
        <v>243.52438</v>
      </c>
      <c r="D4722" s="10">
        <v>0.0238399949935197</v>
      </c>
      <c r="E4722" s="7">
        <f t="shared" si="1"/>
        <v>0.04439701324</v>
      </c>
      <c r="F4722" s="7"/>
    </row>
    <row r="4723">
      <c r="A4723" s="9">
        <v>44792.708333333336</v>
      </c>
      <c r="B4723" s="10">
        <v>255.13</v>
      </c>
      <c r="C4723" s="10">
        <v>243.08858</v>
      </c>
      <c r="D4723" s="10">
        <v>0.0495351118509968</v>
      </c>
      <c r="E4723" s="7">
        <f t="shared" si="1"/>
        <v>0.04342254214</v>
      </c>
      <c r="F4723" s="7"/>
    </row>
    <row r="4724">
      <c r="A4724" s="9">
        <v>44792.75</v>
      </c>
      <c r="B4724" s="10">
        <v>262.0</v>
      </c>
      <c r="C4724" s="10">
        <v>243.27777</v>
      </c>
      <c r="D4724" s="10">
        <v>0.0769582440680872</v>
      </c>
      <c r="E4724" s="7">
        <f t="shared" si="1"/>
        <v>0.04283300197</v>
      </c>
      <c r="F4724" s="7"/>
    </row>
    <row r="4725">
      <c r="A4725" s="9">
        <v>44792.791666666664</v>
      </c>
      <c r="B4725" s="10">
        <v>268.22</v>
      </c>
      <c r="C4725" s="10">
        <v>244.64757</v>
      </c>
      <c r="D4725" s="10">
        <v>0.0963526022351255</v>
      </c>
      <c r="E4725" s="7">
        <f t="shared" si="1"/>
        <v>0.04301625073</v>
      </c>
      <c r="F4725" s="7"/>
    </row>
    <row r="4726">
      <c r="A4726" s="9">
        <v>44792.833333333336</v>
      </c>
      <c r="B4726" s="10">
        <v>266.46</v>
      </c>
      <c r="C4726" s="10">
        <v>245.46213</v>
      </c>
      <c r="D4726" s="10">
        <v>0.0855442344609328</v>
      </c>
      <c r="E4726" s="7">
        <f t="shared" si="1"/>
        <v>0.04375098092</v>
      </c>
      <c r="F4726" s="7"/>
    </row>
    <row r="4727">
      <c r="A4727" s="9">
        <v>44792.875</v>
      </c>
      <c r="B4727" s="10">
        <v>259.21</v>
      </c>
      <c r="C4727" s="10">
        <v>245.84327</v>
      </c>
      <c r="D4727" s="10">
        <v>0.0543709412911729</v>
      </c>
      <c r="E4727" s="7">
        <f t="shared" si="1"/>
        <v>0.04435636279</v>
      </c>
      <c r="F4727" s="7"/>
    </row>
    <row r="4728">
      <c r="A4728" s="9">
        <v>44792.916666666664</v>
      </c>
      <c r="B4728" s="10">
        <v>261.49</v>
      </c>
      <c r="C4728" s="10">
        <v>245.91036</v>
      </c>
      <c r="D4728" s="10">
        <v>0.0633549558465125</v>
      </c>
      <c r="E4728" s="7">
        <f t="shared" si="1"/>
        <v>0.04541801525</v>
      </c>
      <c r="F4728" s="7"/>
    </row>
    <row r="4729">
      <c r="A4729" s="9">
        <v>44792.958333333336</v>
      </c>
      <c r="B4729" s="10">
        <v>265.83</v>
      </c>
      <c r="C4729" s="10">
        <v>245.67601</v>
      </c>
      <c r="D4729" s="10">
        <v>0.082034831158321</v>
      </c>
      <c r="E4729" s="7">
        <f t="shared" si="1"/>
        <v>0.0462424285</v>
      </c>
      <c r="F4729" s="7"/>
    </row>
    <row r="4730">
      <c r="A4730" s="9">
        <v>44793.0</v>
      </c>
      <c r="B4730" s="10">
        <v>272.81</v>
      </c>
      <c r="C4730" s="10">
        <v>249.04843</v>
      </c>
      <c r="D4730" s="10">
        <v>0.0954094350243444</v>
      </c>
      <c r="E4730" s="7">
        <f t="shared" si="1"/>
        <v>0.0497689981</v>
      </c>
      <c r="F4730" s="7"/>
    </row>
    <row r="4731">
      <c r="A4731" s="9">
        <v>44793.041666666664</v>
      </c>
      <c r="B4731" s="10">
        <v>281.82</v>
      </c>
      <c r="C4731" s="10">
        <v>243.70601</v>
      </c>
      <c r="D4731" s="10">
        <v>0.156393311761166</v>
      </c>
      <c r="E4731" s="7">
        <f t="shared" si="1"/>
        <v>0.05471301408</v>
      </c>
      <c r="F4731" s="7"/>
    </row>
    <row r="4732">
      <c r="A4732" s="9">
        <v>44793.083333333336</v>
      </c>
      <c r="B4732" s="10">
        <v>283.05</v>
      </c>
      <c r="C4732" s="10">
        <v>236.79723</v>
      </c>
      <c r="D4732" s="10">
        <v>0.195326482493059</v>
      </c>
      <c r="E4732" s="7">
        <f t="shared" si="1"/>
        <v>0.05906878289</v>
      </c>
      <c r="F4732" s="7"/>
    </row>
    <row r="4733">
      <c r="A4733" s="9">
        <v>44793.125</v>
      </c>
      <c r="B4733" s="10">
        <v>273.54</v>
      </c>
      <c r="C4733" s="10">
        <v>228.56302</v>
      </c>
      <c r="D4733" s="10">
        <v>0.196781526600409</v>
      </c>
      <c r="E4733" s="7">
        <f t="shared" si="1"/>
        <v>0.06346012476</v>
      </c>
      <c r="F4733" s="7"/>
    </row>
    <row r="4734">
      <c r="A4734" s="9">
        <v>44793.166666666664</v>
      </c>
      <c r="B4734" s="10">
        <v>261.12</v>
      </c>
      <c r="C4734" s="10">
        <v>221.9308</v>
      </c>
      <c r="D4734" s="10">
        <v>0.176582970908048</v>
      </c>
      <c r="E4734" s="7">
        <f t="shared" si="1"/>
        <v>0.06739650573</v>
      </c>
      <c r="F4734" s="7"/>
    </row>
    <row r="4735">
      <c r="A4735" s="9">
        <v>44793.208333333336</v>
      </c>
      <c r="B4735" s="10">
        <v>247.83</v>
      </c>
      <c r="C4735" s="10">
        <v>219.10365</v>
      </c>
      <c r="D4735" s="10">
        <v>0.131108495910497</v>
      </c>
      <c r="E4735" s="7">
        <f t="shared" si="1"/>
        <v>0.07069445387</v>
      </c>
      <c r="F4735" s="7"/>
    </row>
    <row r="4736">
      <c r="A4736" s="9">
        <v>44793.25</v>
      </c>
      <c r="B4736" s="10">
        <v>237.9</v>
      </c>
      <c r="C4736" s="10">
        <v>218.16062</v>
      </c>
      <c r="D4736" s="10">
        <v>0.0904809493115669</v>
      </c>
      <c r="E4736" s="7">
        <f t="shared" si="1"/>
        <v>0.07279649292</v>
      </c>
      <c r="F4736" s="7"/>
    </row>
    <row r="4737">
      <c r="A4737" s="9">
        <v>44793.291666666664</v>
      </c>
      <c r="B4737" s="10">
        <v>232.09</v>
      </c>
      <c r="C4737" s="10">
        <v>219.68025</v>
      </c>
      <c r="D4737" s="10">
        <v>0.0564900577088746</v>
      </c>
      <c r="E4737" s="7">
        <f t="shared" si="1"/>
        <v>0.07486001957</v>
      </c>
      <c r="F4737" s="7"/>
    </row>
    <row r="4738">
      <c r="A4738" s="9">
        <v>44793.333333333336</v>
      </c>
      <c r="B4738" s="10">
        <v>229.52</v>
      </c>
      <c r="C4738" s="10">
        <v>222.75076</v>
      </c>
      <c r="D4738" s="10">
        <v>0.0303893014775796</v>
      </c>
      <c r="E4738" s="7">
        <f t="shared" si="1"/>
        <v>0.07585915102</v>
      </c>
      <c r="F4738" s="7"/>
    </row>
    <row r="4739">
      <c r="A4739" s="9">
        <v>44793.375</v>
      </c>
      <c r="B4739" s="10">
        <v>230.23</v>
      </c>
      <c r="C4739" s="10">
        <v>227.43676</v>
      </c>
      <c r="D4739" s="10">
        <v>0.0122813919790274</v>
      </c>
      <c r="E4739" s="7">
        <f t="shared" si="1"/>
        <v>0.07543262159</v>
      </c>
      <c r="F4739" s="7"/>
    </row>
    <row r="4740">
      <c r="A4740" s="9">
        <v>44793.416666666664</v>
      </c>
      <c r="B4740" s="10">
        <v>234.34</v>
      </c>
      <c r="C4740" s="10">
        <v>232.38634</v>
      </c>
      <c r="D4740" s="10">
        <v>0.00840694853234494</v>
      </c>
      <c r="E4740" s="7">
        <f t="shared" si="1"/>
        <v>0.07473609684</v>
      </c>
      <c r="F4740" s="7"/>
    </row>
    <row r="4741">
      <c r="A4741" s="9">
        <v>44793.458333333336</v>
      </c>
      <c r="B4741" s="10">
        <v>237.94</v>
      </c>
      <c r="C4741" s="10">
        <v>237.73467</v>
      </c>
      <c r="D4741" s="10">
        <v>8.63693966050486E-4</v>
      </c>
      <c r="E4741" s="7">
        <f t="shared" si="1"/>
        <v>0.07286817286</v>
      </c>
      <c r="F4741" s="7"/>
    </row>
    <row r="4742">
      <c r="A4742" s="9">
        <v>44793.5</v>
      </c>
      <c r="B4742" s="10">
        <v>242.61</v>
      </c>
      <c r="C4742" s="10">
        <v>241.08807</v>
      </c>
      <c r="D4742" s="10">
        <v>0.00631275533459629</v>
      </c>
      <c r="E4742" s="7">
        <f t="shared" si="1"/>
        <v>0.072205362</v>
      </c>
      <c r="F4742" s="7"/>
    </row>
    <row r="4743">
      <c r="A4743" s="9">
        <v>44793.541666666664</v>
      </c>
      <c r="B4743" s="10">
        <v>246.15</v>
      </c>
      <c r="C4743" s="10">
        <v>243.39222</v>
      </c>
      <c r="D4743" s="10">
        <v>0.0113306004604419</v>
      </c>
      <c r="E4743" s="7">
        <f t="shared" si="1"/>
        <v>0.07184901526</v>
      </c>
      <c r="F4743" s="7"/>
    </row>
    <row r="4744">
      <c r="A4744" s="9">
        <v>44793.583333333336</v>
      </c>
      <c r="B4744" s="10">
        <v>247.44</v>
      </c>
      <c r="C4744" s="10">
        <v>244.66854</v>
      </c>
      <c r="D4744" s="10">
        <v>0.0113274064577325</v>
      </c>
      <c r="E4744" s="7">
        <f t="shared" si="1"/>
        <v>0.07154245159</v>
      </c>
      <c r="F4744" s="7"/>
    </row>
    <row r="4745">
      <c r="A4745" s="9">
        <v>44793.625</v>
      </c>
      <c r="B4745" s="10">
        <v>252.92</v>
      </c>
      <c r="C4745" s="10">
        <v>245.09752</v>
      </c>
      <c r="D4745" s="10">
        <v>0.031915786010401</v>
      </c>
      <c r="E4745" s="7">
        <f t="shared" si="1"/>
        <v>0.07264133458</v>
      </c>
      <c r="F4745" s="7"/>
    </row>
    <row r="4746">
      <c r="A4746" s="9">
        <v>44793.666666666664</v>
      </c>
      <c r="B4746" s="10">
        <v>260.44</v>
      </c>
      <c r="C4746" s="10">
        <v>244.83169</v>
      </c>
      <c r="D4746" s="10">
        <v>0.0637511835171337</v>
      </c>
      <c r="E4746" s="7">
        <f t="shared" si="1"/>
        <v>0.07430430077</v>
      </c>
      <c r="F4746" s="7"/>
    </row>
    <row r="4747">
      <c r="A4747" s="9">
        <v>44793.708333333336</v>
      </c>
      <c r="B4747" s="10">
        <v>270.62</v>
      </c>
      <c r="C4747" s="10">
        <v>244.81212</v>
      </c>
      <c r="D4747" s="10">
        <v>0.105419127124915</v>
      </c>
      <c r="E4747" s="7">
        <f t="shared" si="1"/>
        <v>0.0766328014</v>
      </c>
      <c r="F4747" s="7"/>
    </row>
    <row r="4748">
      <c r="A4748" s="9">
        <v>44793.75</v>
      </c>
      <c r="B4748" s="10">
        <v>277.49</v>
      </c>
      <c r="C4748" s="10">
        <v>245.1284</v>
      </c>
      <c r="D4748" s="10">
        <v>0.132018974545585</v>
      </c>
      <c r="E4748" s="7">
        <f t="shared" si="1"/>
        <v>0.0789269985</v>
      </c>
      <c r="F4748" s="7"/>
    </row>
    <row r="4749">
      <c r="A4749" s="9">
        <v>44793.791666666664</v>
      </c>
      <c r="B4749" s="10">
        <v>277.14</v>
      </c>
      <c r="C4749" s="10">
        <v>246.43562</v>
      </c>
      <c r="D4749" s="10">
        <v>0.124593920310708</v>
      </c>
      <c r="E4749" s="7">
        <f t="shared" si="1"/>
        <v>0.08010372009</v>
      </c>
      <c r="F4749" s="7"/>
    </row>
    <row r="4750">
      <c r="A4750" s="9">
        <v>44793.833333333336</v>
      </c>
      <c r="B4750" s="10">
        <v>271.17</v>
      </c>
      <c r="C4750" s="10">
        <v>247.56785</v>
      </c>
      <c r="D4750" s="10">
        <v>0.0953360866526086</v>
      </c>
      <c r="E4750" s="7">
        <f t="shared" si="1"/>
        <v>0.08051171393</v>
      </c>
      <c r="F4750" s="7"/>
    </row>
    <row r="4751">
      <c r="A4751" s="9">
        <v>44793.875</v>
      </c>
      <c r="B4751" s="10">
        <v>267.19</v>
      </c>
      <c r="C4751" s="10">
        <v>248.4988</v>
      </c>
      <c r="D4751" s="10">
        <v>0.0752164597977938</v>
      </c>
      <c r="E4751" s="7">
        <f t="shared" si="1"/>
        <v>0.0813802772</v>
      </c>
      <c r="F4751" s="7"/>
    </row>
    <row r="4752">
      <c r="A4752" s="9">
        <v>44793.916666666664</v>
      </c>
      <c r="B4752" s="10">
        <v>266.66</v>
      </c>
      <c r="C4752" s="10">
        <v>248.79506</v>
      </c>
      <c r="D4752" s="10">
        <v>0.0718058469488904</v>
      </c>
      <c r="E4752" s="7">
        <f t="shared" si="1"/>
        <v>0.08173239767</v>
      </c>
      <c r="F4752" s="7"/>
    </row>
    <row r="4753">
      <c r="A4753" s="9">
        <v>44793.958333333336</v>
      </c>
      <c r="B4753" s="10">
        <v>268.98</v>
      </c>
      <c r="C4753" s="10">
        <v>248.05455</v>
      </c>
      <c r="D4753" s="10">
        <v>0.0843582591006696</v>
      </c>
      <c r="E4753" s="7">
        <f t="shared" si="1"/>
        <v>0.08182920716</v>
      </c>
      <c r="F4753" s="7"/>
    </row>
    <row r="4754">
      <c r="A4754" s="9">
        <v>44794.0</v>
      </c>
      <c r="B4754" s="10">
        <v>272.63</v>
      </c>
      <c r="C4754" s="10">
        <v>244.88199</v>
      </c>
      <c r="D4754" s="10">
        <v>0.113311762943448</v>
      </c>
      <c r="E4754" s="7">
        <f t="shared" si="1"/>
        <v>0.08257513749</v>
      </c>
      <c r="F4754" s="7"/>
    </row>
    <row r="4755">
      <c r="A4755" s="9">
        <v>44794.041666666664</v>
      </c>
      <c r="B4755" s="10">
        <v>276.5</v>
      </c>
      <c r="C4755" s="10">
        <v>239.56872</v>
      </c>
      <c r="D4755" s="10">
        <v>0.154157354098648</v>
      </c>
      <c r="E4755" s="7">
        <f t="shared" si="1"/>
        <v>0.08248197259</v>
      </c>
      <c r="F4755" s="7"/>
    </row>
    <row r="4756">
      <c r="A4756" s="9">
        <v>44794.083333333336</v>
      </c>
      <c r="B4756" s="10">
        <v>278.84</v>
      </c>
      <c r="C4756" s="10">
        <v>233.11582</v>
      </c>
      <c r="D4756" s="10">
        <v>0.196143616507879</v>
      </c>
      <c r="E4756" s="7">
        <f t="shared" si="1"/>
        <v>0.08251601984</v>
      </c>
      <c r="F4756" s="7"/>
    </row>
    <row r="4757">
      <c r="A4757" s="9">
        <v>44794.125</v>
      </c>
      <c r="B4757" s="10">
        <v>270.42</v>
      </c>
      <c r="C4757" s="10">
        <v>225.66276</v>
      </c>
      <c r="D4757" s="10">
        <v>0.198336845654108</v>
      </c>
      <c r="E4757" s="7">
        <f t="shared" si="1"/>
        <v>0.0825808248</v>
      </c>
      <c r="F4757" s="7"/>
    </row>
    <row r="4758">
      <c r="A4758" s="9">
        <v>44794.166666666664</v>
      </c>
      <c r="B4758" s="10">
        <v>262.97</v>
      </c>
      <c r="C4758" s="10">
        <v>220.14301</v>
      </c>
      <c r="D4758" s="10">
        <v>0.194541675431802</v>
      </c>
      <c r="E4758" s="7">
        <f t="shared" si="1"/>
        <v>0.08332910416</v>
      </c>
      <c r="F4758" s="7"/>
    </row>
    <row r="4759">
      <c r="A4759" s="9">
        <v>44794.208333333336</v>
      </c>
      <c r="B4759" s="10">
        <v>253.76</v>
      </c>
      <c r="C4759" s="10">
        <v>218.71371</v>
      </c>
      <c r="D4759" s="10">
        <v>0.160238194487213</v>
      </c>
      <c r="E4759" s="7">
        <f t="shared" si="1"/>
        <v>0.0845428416</v>
      </c>
      <c r="F4759" s="7"/>
    </row>
    <row r="4760">
      <c r="A4760" s="9">
        <v>44794.25</v>
      </c>
      <c r="B4760" s="10">
        <v>248.47</v>
      </c>
      <c r="C4760" s="10">
        <v>219.21427</v>
      </c>
      <c r="D4760" s="10">
        <v>0.133457233418244</v>
      </c>
      <c r="E4760" s="7">
        <f t="shared" si="1"/>
        <v>0.0863335201</v>
      </c>
      <c r="F4760" s="7"/>
    </row>
    <row r="4761">
      <c r="A4761" s="9">
        <v>44794.291666666664</v>
      </c>
      <c r="B4761" s="10">
        <v>246.49</v>
      </c>
      <c r="C4761" s="10">
        <v>221.89453</v>
      </c>
      <c r="D4761" s="10">
        <v>0.110843065847544</v>
      </c>
      <c r="E4761" s="7">
        <f t="shared" si="1"/>
        <v>0.08859822878</v>
      </c>
      <c r="F4761" s="7"/>
    </row>
    <row r="4762">
      <c r="A4762" s="9">
        <v>44794.333333333336</v>
      </c>
      <c r="B4762" s="10">
        <v>243.11</v>
      </c>
      <c r="C4762" s="10">
        <v>225.6352</v>
      </c>
      <c r="D4762" s="10">
        <v>0.0774471359078726</v>
      </c>
      <c r="E4762" s="7">
        <f t="shared" si="1"/>
        <v>0.09055897188</v>
      </c>
      <c r="F4762" s="7"/>
    </row>
    <row r="4763">
      <c r="A4763" s="9">
        <v>44794.375</v>
      </c>
      <c r="B4763" s="10">
        <v>245.28</v>
      </c>
      <c r="C4763" s="10">
        <v>230.3916</v>
      </c>
      <c r="D4763" s="10">
        <v>0.0646221476824675</v>
      </c>
      <c r="E4763" s="7">
        <f t="shared" si="1"/>
        <v>0.0927398367</v>
      </c>
      <c r="F4763" s="7"/>
    </row>
    <row r="4764">
      <c r="A4764" s="9">
        <v>44794.416666666664</v>
      </c>
      <c r="B4764" s="10">
        <v>246.31</v>
      </c>
      <c r="C4764" s="10">
        <v>234.64662</v>
      </c>
      <c r="D4764" s="10">
        <v>0.0497061496134058</v>
      </c>
      <c r="E4764" s="7">
        <f t="shared" si="1"/>
        <v>0.09446063674</v>
      </c>
      <c r="F4764" s="7"/>
    </row>
    <row r="4765">
      <c r="A4765" s="9">
        <v>44794.458333333336</v>
      </c>
      <c r="B4765" s="10">
        <v>245.93</v>
      </c>
      <c r="C4765" s="10">
        <v>239.04254</v>
      </c>
      <c r="D4765" s="10">
        <v>0.0288126958490317</v>
      </c>
      <c r="E4765" s="7">
        <f t="shared" si="1"/>
        <v>0.09562517849</v>
      </c>
      <c r="F4765" s="7"/>
    </row>
    <row r="4766">
      <c r="A4766" s="9">
        <v>44794.5</v>
      </c>
      <c r="B4766" s="10">
        <v>243.94</v>
      </c>
      <c r="C4766" s="10">
        <v>241.6048</v>
      </c>
      <c r="D4766" s="10">
        <v>0.00966537088667106</v>
      </c>
      <c r="E4766" s="7">
        <f t="shared" si="1"/>
        <v>0.0957648708</v>
      </c>
      <c r="F4766" s="7"/>
    </row>
    <row r="4767">
      <c r="A4767" s="9">
        <v>44794.541666666664</v>
      </c>
      <c r="B4767" s="10">
        <v>243.53</v>
      </c>
      <c r="C4767" s="10">
        <v>243.53566</v>
      </c>
      <c r="D4767" s="11">
        <v>2.32409496005882E-5</v>
      </c>
      <c r="E4767" s="7">
        <f t="shared" si="1"/>
        <v>0.09529373082</v>
      </c>
      <c r="F4767" s="7"/>
    </row>
    <row r="4768">
      <c r="A4768" s="9">
        <v>44794.583333333336</v>
      </c>
      <c r="B4768" s="10">
        <v>248.1</v>
      </c>
      <c r="C4768" s="10">
        <v>244.79213</v>
      </c>
      <c r="D4768" s="10">
        <v>0.0135129752741642</v>
      </c>
      <c r="E4768" s="7">
        <f t="shared" si="1"/>
        <v>0.09538479619</v>
      </c>
      <c r="F4768" s="7"/>
    </row>
    <row r="4769">
      <c r="A4769" s="9">
        <v>44794.625</v>
      </c>
      <c r="B4769" s="10">
        <v>246.88</v>
      </c>
      <c r="C4769" s="10">
        <v>245.19514</v>
      </c>
      <c r="D4769" s="10">
        <v>0.00687150650702124</v>
      </c>
      <c r="E4769" s="7">
        <f t="shared" si="1"/>
        <v>0.09434128454</v>
      </c>
      <c r="F4769" s="7"/>
    </row>
    <row r="4770">
      <c r="A4770" s="9">
        <v>44794.666666666664</v>
      </c>
      <c r="B4770" s="10">
        <v>255.45</v>
      </c>
      <c r="C4770" s="10">
        <v>244.94596</v>
      </c>
      <c r="D4770" s="10">
        <v>0.0428830914378011</v>
      </c>
      <c r="E4770" s="7">
        <f t="shared" si="1"/>
        <v>0.09347178071</v>
      </c>
      <c r="F4770" s="7"/>
    </row>
    <row r="4771">
      <c r="A4771" s="9">
        <v>44794.708333333336</v>
      </c>
      <c r="B4771" s="10">
        <v>264.49</v>
      </c>
      <c r="C4771" s="10">
        <v>244.69802</v>
      </c>
      <c r="D4771" s="10">
        <v>0.0808832862644331</v>
      </c>
      <c r="E4771" s="7">
        <f t="shared" si="1"/>
        <v>0.092449454</v>
      </c>
      <c r="F4771" s="7"/>
    </row>
    <row r="4772">
      <c r="A4772" s="9">
        <v>44794.75</v>
      </c>
      <c r="B4772" s="10">
        <v>268.72</v>
      </c>
      <c r="C4772" s="10">
        <v>244.69076</v>
      </c>
      <c r="D4772" s="10">
        <v>0.0982024821860867</v>
      </c>
      <c r="E4772" s="7">
        <f t="shared" si="1"/>
        <v>0.09104043349</v>
      </c>
      <c r="F4772" s="7"/>
    </row>
    <row r="4773">
      <c r="A4773" s="9">
        <v>44794.791666666664</v>
      </c>
      <c r="B4773" s="10">
        <v>270.0</v>
      </c>
      <c r="C4773" s="10">
        <v>245.79447</v>
      </c>
      <c r="D4773" s="10">
        <v>0.0984787412019481</v>
      </c>
      <c r="E4773" s="7">
        <f t="shared" si="1"/>
        <v>0.08995230103</v>
      </c>
      <c r="F4773" s="7"/>
    </row>
    <row r="4774">
      <c r="A4774" s="9">
        <v>44794.833333333336</v>
      </c>
      <c r="B4774" s="10">
        <v>265.35</v>
      </c>
      <c r="C4774" s="10">
        <v>246.99974</v>
      </c>
      <c r="D4774" s="10">
        <v>0.0742926288100547</v>
      </c>
      <c r="E4774" s="7">
        <f t="shared" si="1"/>
        <v>0.08907549028</v>
      </c>
      <c r="F4774" s="7"/>
    </row>
    <row r="4775">
      <c r="A4775" s="9">
        <v>44794.875</v>
      </c>
      <c r="B4775" s="10">
        <v>259.43</v>
      </c>
      <c r="C4775" s="10">
        <v>248.01766</v>
      </c>
      <c r="D4775" s="10">
        <v>0.0460142233419991</v>
      </c>
      <c r="E4775" s="7">
        <f t="shared" si="1"/>
        <v>0.08785873043</v>
      </c>
      <c r="F4775" s="7"/>
    </row>
    <row r="4776">
      <c r="A4776" s="9">
        <v>44794.916666666664</v>
      </c>
      <c r="B4776" s="10">
        <v>259.05</v>
      </c>
      <c r="C4776" s="10">
        <v>248.13999</v>
      </c>
      <c r="D4776" s="10">
        <v>0.0439671574098153</v>
      </c>
      <c r="E4776" s="7">
        <f t="shared" si="1"/>
        <v>0.08669878503</v>
      </c>
      <c r="F4776" s="7"/>
    </row>
    <row r="4777">
      <c r="A4777" s="9">
        <v>44794.958333333336</v>
      </c>
      <c r="B4777" s="10">
        <v>263.95</v>
      </c>
      <c r="C4777" s="10">
        <v>247.10388</v>
      </c>
      <c r="D4777" s="10">
        <v>0.0681742431563599</v>
      </c>
      <c r="E4777" s="7">
        <f t="shared" si="1"/>
        <v>0.08602445104</v>
      </c>
      <c r="F4777" s="7"/>
    </row>
    <row r="4778">
      <c r="A4778" s="9">
        <v>44795.0</v>
      </c>
      <c r="B4778" s="10">
        <v>274.73</v>
      </c>
      <c r="C4778" s="10">
        <v>244.02675</v>
      </c>
      <c r="D4778" s="10">
        <v>0.125819198100208</v>
      </c>
      <c r="E4778" s="7">
        <f t="shared" si="1"/>
        <v>0.08654559417</v>
      </c>
      <c r="F4778" s="7"/>
    </row>
    <row r="4779">
      <c r="A4779" s="9">
        <v>44795.041666666664</v>
      </c>
      <c r="B4779" s="10">
        <v>273.73</v>
      </c>
      <c r="C4779" s="10">
        <v>237.0992</v>
      </c>
      <c r="D4779" s="10">
        <v>0.154495671010277</v>
      </c>
      <c r="E4779" s="7">
        <f t="shared" si="1"/>
        <v>0.08655969071</v>
      </c>
      <c r="F4779" s="7"/>
    </row>
    <row r="4780">
      <c r="A4780" s="9">
        <v>44795.083333333336</v>
      </c>
      <c r="B4780" s="10">
        <v>273.47</v>
      </c>
      <c r="C4780" s="10">
        <v>229.06503</v>
      </c>
      <c r="D4780" s="10">
        <v>0.193853116732833</v>
      </c>
      <c r="E4780" s="7">
        <f t="shared" si="1"/>
        <v>0.08646425322</v>
      </c>
      <c r="F4780" s="7"/>
    </row>
    <row r="4781">
      <c r="A4781" s="9">
        <v>44795.125</v>
      </c>
      <c r="B4781" s="10">
        <v>264.33</v>
      </c>
      <c r="C4781" s="10">
        <v>220.49915</v>
      </c>
      <c r="D4781" s="10">
        <v>0.19878013135198</v>
      </c>
      <c r="E4781" s="7">
        <f t="shared" si="1"/>
        <v>0.08648272345</v>
      </c>
      <c r="F4781" s="7"/>
    </row>
    <row r="4782">
      <c r="A4782" s="9">
        <v>44795.166666666664</v>
      </c>
      <c r="B4782" s="10">
        <v>253.81</v>
      </c>
      <c r="C4782" s="10">
        <v>214.36323</v>
      </c>
      <c r="D4782" s="10">
        <v>0.184018359865169</v>
      </c>
      <c r="E4782" s="7">
        <f t="shared" si="1"/>
        <v>0.08604425197</v>
      </c>
      <c r="F4782" s="7"/>
    </row>
    <row r="4783">
      <c r="A4783" s="9">
        <v>44795.208333333336</v>
      </c>
      <c r="B4783" s="10">
        <v>244.09</v>
      </c>
      <c r="C4783" s="10">
        <v>212.98385</v>
      </c>
      <c r="D4783" s="10">
        <v>0.146049336604629</v>
      </c>
      <c r="E4783" s="7">
        <f t="shared" si="1"/>
        <v>0.08545304956</v>
      </c>
      <c r="F4783" s="7"/>
    </row>
    <row r="4784">
      <c r="A4784" s="9">
        <v>44795.25</v>
      </c>
      <c r="B4784" s="10">
        <v>241.28</v>
      </c>
      <c r="C4784" s="10">
        <v>213.97749</v>
      </c>
      <c r="D4784" s="10">
        <v>0.127595243780081</v>
      </c>
      <c r="E4784" s="7">
        <f t="shared" si="1"/>
        <v>0.08520879999</v>
      </c>
      <c r="F4784" s="7"/>
    </row>
    <row r="4785">
      <c r="A4785" s="9">
        <v>44795.291666666664</v>
      </c>
      <c r="B4785" s="10">
        <v>241.99</v>
      </c>
      <c r="C4785" s="10">
        <v>217.64835</v>
      </c>
      <c r="D4785" s="10">
        <v>0.111839350034126</v>
      </c>
      <c r="E4785" s="7">
        <f t="shared" si="1"/>
        <v>0.08525031183</v>
      </c>
      <c r="F4785" s="7"/>
    </row>
    <row r="4786">
      <c r="A4786" s="9">
        <v>44795.333333333336</v>
      </c>
      <c r="B4786" s="10">
        <v>241.09</v>
      </c>
      <c r="C4786" s="10">
        <v>222.46967</v>
      </c>
      <c r="D4786" s="10">
        <v>0.0836982857033949</v>
      </c>
      <c r="E4786" s="7">
        <f t="shared" si="1"/>
        <v>0.08551077641</v>
      </c>
      <c r="F4786" s="7"/>
    </row>
    <row r="4787">
      <c r="A4787" s="9">
        <v>44795.375</v>
      </c>
      <c r="B4787" s="10">
        <v>242.8</v>
      </c>
      <c r="C4787" s="10">
        <v>228.19791</v>
      </c>
      <c r="D4787" s="10">
        <v>0.0639887105013363</v>
      </c>
      <c r="E4787" s="7">
        <f t="shared" si="1"/>
        <v>0.08548438319</v>
      </c>
      <c r="F4787" s="7"/>
    </row>
    <row r="4788">
      <c r="A4788" s="9">
        <v>44795.416666666664</v>
      </c>
      <c r="B4788" s="10">
        <v>247.61</v>
      </c>
      <c r="C4788" s="10">
        <v>232.91801</v>
      </c>
      <c r="D4788" s="10">
        <v>0.0630779474717305</v>
      </c>
      <c r="E4788" s="7">
        <f t="shared" si="1"/>
        <v>0.08604154143</v>
      </c>
      <c r="F4788" s="7"/>
    </row>
    <row r="4789">
      <c r="A4789" s="9">
        <v>44795.458333333336</v>
      </c>
      <c r="B4789" s="10">
        <v>255.53</v>
      </c>
      <c r="C4789" s="10">
        <v>237.39068</v>
      </c>
      <c r="D4789" s="10">
        <v>0.0764112559094569</v>
      </c>
      <c r="E4789" s="7">
        <f t="shared" si="1"/>
        <v>0.08802481477</v>
      </c>
      <c r="F4789" s="7"/>
    </row>
    <row r="4790">
      <c r="A4790" s="9">
        <v>44795.5</v>
      </c>
      <c r="B4790" s="10">
        <v>259.14</v>
      </c>
      <c r="C4790" s="10">
        <v>239.67437</v>
      </c>
      <c r="D4790" s="10">
        <v>0.08121698619673</v>
      </c>
      <c r="E4790" s="12">
        <f t="shared" si="1"/>
        <v>0.09100613208</v>
      </c>
      <c r="F4790" s="7"/>
    </row>
    <row r="4791">
      <c r="A4791" s="9">
        <v>44795.541666666664</v>
      </c>
      <c r="B4791" s="10">
        <v>261.95</v>
      </c>
      <c r="C4791" s="10">
        <v>241.35608</v>
      </c>
      <c r="D4791" s="10">
        <v>0.0853258803341519</v>
      </c>
      <c r="E4791" s="7">
        <f t="shared" si="1"/>
        <v>0.09456040872</v>
      </c>
      <c r="F4791" s="7"/>
    </row>
    <row r="4792">
      <c r="A4792" s="9">
        <v>44795.583333333336</v>
      </c>
      <c r="B4792" s="10">
        <v>261.41</v>
      </c>
      <c r="C4792" s="10">
        <v>242.66755</v>
      </c>
      <c r="D4792" s="10">
        <v>0.0772350897349069</v>
      </c>
      <c r="E4792" s="7">
        <f t="shared" si="1"/>
        <v>0.09721549682</v>
      </c>
      <c r="F4792" s="7"/>
    </row>
    <row r="4793">
      <c r="A4793" s="9">
        <v>44795.625</v>
      </c>
      <c r="B4793" s="10">
        <v>265.48</v>
      </c>
      <c r="C4793" s="10">
        <v>243.42384</v>
      </c>
      <c r="D4793" s="10">
        <v>0.0906080521940661</v>
      </c>
      <c r="E4793" s="7">
        <f t="shared" si="1"/>
        <v>0.1007045196</v>
      </c>
      <c r="F4793" s="7"/>
    </row>
    <row r="4794">
      <c r="A4794" s="9">
        <v>44795.666666666664</v>
      </c>
      <c r="B4794" s="10">
        <v>269.25</v>
      </c>
      <c r="C4794" s="10">
        <v>243.63766</v>
      </c>
      <c r="D4794" s="10">
        <v>0.105124716761768</v>
      </c>
      <c r="E4794" s="7">
        <f t="shared" si="1"/>
        <v>0.1032979206</v>
      </c>
      <c r="F4794" s="7"/>
    </row>
    <row r="4795">
      <c r="A4795" s="9">
        <v>44795.708333333336</v>
      </c>
      <c r="B4795" s="10">
        <v>271.14</v>
      </c>
      <c r="C4795" s="10">
        <v>243.83354</v>
      </c>
      <c r="D4795" s="10">
        <v>0.11198812107637</v>
      </c>
      <c r="E4795" s="7">
        <f t="shared" si="1"/>
        <v>0.1045939554</v>
      </c>
      <c r="F4795" s="7"/>
    </row>
    <row r="4796">
      <c r="A4796" s="9">
        <v>44795.75</v>
      </c>
      <c r="B4796" s="10">
        <v>275.24</v>
      </c>
      <c r="C4796" s="10">
        <v>244.33624</v>
      </c>
      <c r="D4796" s="10">
        <v>0.126480459877748</v>
      </c>
      <c r="E4796" s="7">
        <f t="shared" si="1"/>
        <v>0.1057722045</v>
      </c>
      <c r="F4796" s="7"/>
    </row>
    <row r="4797">
      <c r="A4797" s="9">
        <v>44795.791666666664</v>
      </c>
      <c r="B4797" s="10">
        <v>275.68</v>
      </c>
      <c r="C4797" s="10">
        <v>245.76552</v>
      </c>
      <c r="D4797" s="10">
        <v>0.12171959679291</v>
      </c>
      <c r="E4797" s="7">
        <f t="shared" si="1"/>
        <v>0.1067405734</v>
      </c>
      <c r="F4797" s="7"/>
    </row>
    <row r="4798">
      <c r="A4798" s="9">
        <v>44795.833333333336</v>
      </c>
      <c r="B4798" s="10">
        <v>273.66</v>
      </c>
      <c r="C4798" s="10">
        <v>247.38879</v>
      </c>
      <c r="D4798" s="10">
        <v>0.106194019543084</v>
      </c>
      <c r="E4798" s="7">
        <f t="shared" si="1"/>
        <v>0.1080697981</v>
      </c>
      <c r="F4798" s="7"/>
    </row>
    <row r="4799">
      <c r="A4799" s="9">
        <v>44795.875</v>
      </c>
      <c r="B4799" s="10">
        <v>275.3</v>
      </c>
      <c r="C4799" s="10">
        <v>248.86325</v>
      </c>
      <c r="D4799" s="10">
        <v>0.106230027937029</v>
      </c>
      <c r="E4799" s="7">
        <f t="shared" si="1"/>
        <v>0.1105787899</v>
      </c>
      <c r="F4799" s="7"/>
    </row>
    <row r="4800">
      <c r="A4800" s="9">
        <v>44795.916666666664</v>
      </c>
      <c r="B4800" s="10">
        <v>276.03</v>
      </c>
      <c r="C4800" s="10">
        <v>249.04835</v>
      </c>
      <c r="D4800" s="10">
        <v>0.10833900324977</v>
      </c>
      <c r="E4800" s="7">
        <f t="shared" si="1"/>
        <v>0.1132609502</v>
      </c>
      <c r="F4800" s="7"/>
    </row>
    <row r="4801">
      <c r="A4801" s="9">
        <v>44795.958333333336</v>
      </c>
      <c r="B4801" s="10">
        <v>273.69</v>
      </c>
      <c r="C4801" s="10">
        <v>247.40873</v>
      </c>
      <c r="D4801" s="10">
        <v>0.106226122255265</v>
      </c>
      <c r="E4801" s="7">
        <f t="shared" si="1"/>
        <v>0.1148464451</v>
      </c>
      <c r="F4801" s="7"/>
    </row>
    <row r="4802">
      <c r="A4802" s="9">
        <v>44793.0</v>
      </c>
      <c r="B4802" s="10">
        <v>272.81</v>
      </c>
      <c r="C4802" s="10">
        <v>263.99627</v>
      </c>
      <c r="D4802" s="10">
        <v>0.0333858126101555</v>
      </c>
      <c r="E4802" s="7">
        <f t="shared" si="1"/>
        <v>0.1109950541</v>
      </c>
      <c r="F4802" s="7"/>
    </row>
    <row r="4803">
      <c r="A4803" s="9">
        <v>44793.041666666664</v>
      </c>
      <c r="B4803" s="10">
        <v>281.82</v>
      </c>
      <c r="C4803" s="10">
        <v>259.42976</v>
      </c>
      <c r="D4803" s="10">
        <v>0.0863055957805303</v>
      </c>
      <c r="E4803" s="7">
        <f t="shared" si="1"/>
        <v>0.1081538009</v>
      </c>
      <c r="F4803" s="7"/>
    </row>
    <row r="4804">
      <c r="A4804" s="9">
        <v>44793.083333333336</v>
      </c>
      <c r="B4804" s="10">
        <v>283.05</v>
      </c>
      <c r="C4804" s="10">
        <v>253.49392</v>
      </c>
      <c r="D4804" s="10">
        <v>0.116594827994296</v>
      </c>
      <c r="E4804" s="7">
        <f t="shared" si="1"/>
        <v>0.1049347056</v>
      </c>
      <c r="F4804" s="7"/>
    </row>
    <row r="4805">
      <c r="A4805" s="9">
        <v>44793.125</v>
      </c>
      <c r="B4805" s="10">
        <v>273.54</v>
      </c>
      <c r="C4805" s="10">
        <v>245.27392</v>
      </c>
      <c r="D4805" s="10">
        <v>0.115242908826181</v>
      </c>
      <c r="E4805" s="7">
        <f t="shared" si="1"/>
        <v>0.101453988</v>
      </c>
      <c r="F4805" s="7"/>
    </row>
    <row r="4806">
      <c r="A4806" s="9">
        <v>44793.166666666664</v>
      </c>
      <c r="B4806" s="10">
        <v>261.12</v>
      </c>
      <c r="C4806" s="10">
        <v>238.93009</v>
      </c>
      <c r="D4806" s="10">
        <v>0.0928719777404344</v>
      </c>
      <c r="E4806" s="7">
        <f t="shared" si="1"/>
        <v>0.09765622204</v>
      </c>
      <c r="F4806" s="7"/>
    </row>
    <row r="4807">
      <c r="A4807" s="9">
        <v>44793.208333333336</v>
      </c>
      <c r="B4807" s="10">
        <v>247.83</v>
      </c>
      <c r="C4807" s="10">
        <v>236.0636</v>
      </c>
      <c r="D4807" s="10">
        <v>0.0498441945306265</v>
      </c>
      <c r="E4807" s="7">
        <f t="shared" si="1"/>
        <v>0.09364767445</v>
      </c>
      <c r="F4807" s="7"/>
    </row>
    <row r="4808">
      <c r="A4808" s="9">
        <v>44793.25</v>
      </c>
      <c r="B4808" s="10">
        <v>237.9</v>
      </c>
      <c r="C4808" s="10">
        <v>234.541</v>
      </c>
      <c r="D4808" s="10">
        <v>0.014321589828644</v>
      </c>
      <c r="E4808" s="7">
        <f t="shared" si="1"/>
        <v>0.08892793887</v>
      </c>
      <c r="F4808" s="7"/>
    </row>
    <row r="4809">
      <c r="A4809" s="9">
        <v>44793.291666666664</v>
      </c>
      <c r="B4809" s="10">
        <v>232.09</v>
      </c>
      <c r="C4809" s="10">
        <v>235.25328</v>
      </c>
      <c r="D4809" s="10">
        <v>0.0134462737352694</v>
      </c>
      <c r="E4809" s="7">
        <f t="shared" si="1"/>
        <v>0.08482822736</v>
      </c>
      <c r="F4809" s="7"/>
    </row>
    <row r="4810">
      <c r="A4810" s="9">
        <v>44793.333333333336</v>
      </c>
      <c r="B4810" s="10">
        <v>229.52</v>
      </c>
      <c r="C4810" s="10">
        <v>237.7972</v>
      </c>
      <c r="D4810" s="10">
        <v>0.0348078110255292</v>
      </c>
      <c r="E4810" s="7">
        <f t="shared" si="1"/>
        <v>0.08279112425</v>
      </c>
      <c r="F4810" s="7"/>
    </row>
    <row r="4811">
      <c r="A4811" s="9">
        <v>44793.375</v>
      </c>
      <c r="B4811" s="10">
        <v>230.23</v>
      </c>
      <c r="C4811" s="10">
        <v>242.05566</v>
      </c>
      <c r="D4811" s="10">
        <v>0.0488551269571634</v>
      </c>
      <c r="E4811" s="7">
        <f t="shared" si="1"/>
        <v>0.08216055827</v>
      </c>
      <c r="F4811" s="7"/>
    </row>
    <row r="4812">
      <c r="A4812" s="9">
        <v>44793.416666666664</v>
      </c>
      <c r="B4812" s="10">
        <v>234.34</v>
      </c>
      <c r="C4812" s="10">
        <v>247.52171</v>
      </c>
      <c r="D4812" s="10">
        <v>0.0532547629862447</v>
      </c>
      <c r="E4812" s="7">
        <f t="shared" si="1"/>
        <v>0.08175125891</v>
      </c>
      <c r="F4812" s="7"/>
    </row>
    <row r="4813">
      <c r="A4813" s="9">
        <v>44793.458333333336</v>
      </c>
      <c r="B4813" s="10">
        <v>237.94</v>
      </c>
      <c r="C4813" s="10">
        <v>253.73636</v>
      </c>
      <c r="D4813" s="10">
        <v>0.0622550114615027</v>
      </c>
      <c r="E4813" s="7">
        <f t="shared" si="1"/>
        <v>0.08116141539</v>
      </c>
      <c r="F4813" s="7"/>
    </row>
    <row r="4814">
      <c r="A4814" s="9">
        <v>44793.5</v>
      </c>
      <c r="B4814" s="10">
        <v>242.61</v>
      </c>
      <c r="C4814" s="10">
        <v>257.65071</v>
      </c>
      <c r="D4814" s="10">
        <v>0.0583763576665478</v>
      </c>
      <c r="E4814" s="7">
        <f t="shared" si="1"/>
        <v>0.08020972254</v>
      </c>
      <c r="F4814" s="7"/>
    </row>
    <row r="4815">
      <c r="A4815" s="9">
        <v>44793.541666666664</v>
      </c>
      <c r="B4815" s="10">
        <v>246.15</v>
      </c>
      <c r="C4815" s="10">
        <v>260.61404</v>
      </c>
      <c r="D4815" s="10">
        <v>0.0554998495092589</v>
      </c>
      <c r="E4815" s="7">
        <f t="shared" si="1"/>
        <v>0.07896697125</v>
      </c>
      <c r="F4815" s="7"/>
    </row>
    <row r="4816">
      <c r="A4816" s="9">
        <v>44793.583333333336</v>
      </c>
      <c r="B4816" s="10">
        <v>247.44</v>
      </c>
      <c r="C4816" s="10">
        <v>262.45964</v>
      </c>
      <c r="D4816" s="10">
        <v>0.057226474897245</v>
      </c>
      <c r="E4816" s="7">
        <f t="shared" si="1"/>
        <v>0.07813327897</v>
      </c>
      <c r="F4816" s="7"/>
    </row>
    <row r="4817">
      <c r="A4817" s="9">
        <v>44793.625</v>
      </c>
      <c r="B4817" s="10">
        <v>252.92</v>
      </c>
      <c r="C4817" s="10">
        <v>262.67639</v>
      </c>
      <c r="D4817" s="10">
        <v>0.0371422418284339</v>
      </c>
      <c r="E4817" s="7">
        <f t="shared" si="1"/>
        <v>0.07590553687</v>
      </c>
      <c r="F4817" s="7"/>
    </row>
    <row r="4818">
      <c r="A4818" s="9">
        <v>44793.666666666664</v>
      </c>
      <c r="B4818" s="10">
        <v>260.44</v>
      </c>
      <c r="C4818" s="10">
        <v>261.35878</v>
      </c>
      <c r="D4818" s="10">
        <v>0.00351539749305543</v>
      </c>
      <c r="E4818" s="7">
        <f t="shared" si="1"/>
        <v>0.07167181523</v>
      </c>
      <c r="F4818" s="7"/>
    </row>
    <row r="4819">
      <c r="A4819" s="9">
        <v>44793.708333333336</v>
      </c>
      <c r="B4819" s="10">
        <v>270.62</v>
      </c>
      <c r="C4819" s="10">
        <v>260.34087</v>
      </c>
      <c r="D4819" s="10">
        <v>0.0394833511926114</v>
      </c>
      <c r="E4819" s="7">
        <f t="shared" si="1"/>
        <v>0.06865078315</v>
      </c>
      <c r="F4819" s="7"/>
    </row>
    <row r="4820">
      <c r="A4820" s="9">
        <v>44793.75</v>
      </c>
      <c r="B4820" s="10">
        <v>277.49</v>
      </c>
      <c r="C4820" s="10">
        <v>259.64572</v>
      </c>
      <c r="D4820" s="10">
        <v>0.0687254925673337</v>
      </c>
      <c r="E4820" s="7">
        <f t="shared" si="1"/>
        <v>0.06624432618</v>
      </c>
      <c r="F4820" s="7"/>
    </row>
    <row r="4821">
      <c r="A4821" s="9">
        <v>44793.791666666664</v>
      </c>
      <c r="B4821" s="10">
        <v>277.14</v>
      </c>
      <c r="C4821" s="10">
        <v>260.245</v>
      </c>
      <c r="D4821" s="10">
        <v>0.0649195949970219</v>
      </c>
      <c r="E4821" s="7">
        <f t="shared" si="1"/>
        <v>0.06387765944</v>
      </c>
      <c r="F4821" s="7"/>
    </row>
    <row r="4822">
      <c r="A4822" s="9">
        <v>44793.833333333336</v>
      </c>
      <c r="B4822" s="10">
        <v>271.17</v>
      </c>
      <c r="C4822" s="10">
        <v>260.63908</v>
      </c>
      <c r="D4822" s="10">
        <v>0.0404042248767914</v>
      </c>
      <c r="E4822" s="7">
        <f t="shared" si="1"/>
        <v>0.061136418</v>
      </c>
      <c r="F4822" s="7"/>
    </row>
    <row r="4823">
      <c r="A4823" s="9">
        <v>44793.875</v>
      </c>
      <c r="B4823" s="10">
        <v>267.19</v>
      </c>
      <c r="C4823" s="10">
        <v>260.83306</v>
      </c>
      <c r="D4823" s="10">
        <v>0.0243716804917291</v>
      </c>
      <c r="E4823" s="7">
        <f t="shared" si="1"/>
        <v>0.05772565352</v>
      </c>
      <c r="F4823" s="7"/>
    </row>
    <row r="4824">
      <c r="A4824" s="9">
        <v>44793.916666666664</v>
      </c>
      <c r="B4824" s="10">
        <v>266.66</v>
      </c>
      <c r="C4824" s="10">
        <v>261.33014</v>
      </c>
      <c r="D4824" s="10">
        <v>0.0203951216648797</v>
      </c>
      <c r="E4824" s="7">
        <f t="shared" si="1"/>
        <v>0.05406132512</v>
      </c>
      <c r="F4824" s="7"/>
    </row>
    <row r="4825">
      <c r="A4825" s="9">
        <v>44793.958333333336</v>
      </c>
      <c r="B4825" s="10">
        <v>268.98</v>
      </c>
      <c r="C4825" s="10">
        <v>261.01157</v>
      </c>
      <c r="D4825" s="10">
        <v>0.0305290298050772</v>
      </c>
      <c r="E4825" s="7">
        <f t="shared" si="1"/>
        <v>0.0509072796</v>
      </c>
      <c r="F4825" s="7"/>
    </row>
    <row r="4826">
      <c r="A4826" s="9">
        <v>44794.0</v>
      </c>
      <c r="B4826" s="10">
        <v>272.63</v>
      </c>
      <c r="C4826" s="10">
        <v>252.92785</v>
      </c>
      <c r="D4826" s="10">
        <v>0.0778963249796334</v>
      </c>
      <c r="E4826" s="7">
        <f t="shared" si="1"/>
        <v>0.05276188428</v>
      </c>
      <c r="F4826" s="7"/>
    </row>
    <row r="4827">
      <c r="A4827" s="9">
        <v>44794.041666666664</v>
      </c>
      <c r="B4827" s="10">
        <v>276.5</v>
      </c>
      <c r="C4827" s="10">
        <v>249.1726</v>
      </c>
      <c r="D4827" s="10">
        <v>0.109672572345434</v>
      </c>
      <c r="E4827" s="7">
        <f t="shared" si="1"/>
        <v>0.05373550831</v>
      </c>
      <c r="F4827" s="7"/>
    </row>
    <row r="4828">
      <c r="A4828" s="9">
        <v>44794.083333333336</v>
      </c>
      <c r="B4828" s="10">
        <v>278.84</v>
      </c>
      <c r="C4828" s="10">
        <v>244.92193</v>
      </c>
      <c r="D4828" s="10">
        <v>0.138485230783539</v>
      </c>
      <c r="E4828" s="7">
        <f t="shared" si="1"/>
        <v>0.05464760842</v>
      </c>
      <c r="F4828" s="7"/>
    </row>
    <row r="4829">
      <c r="A4829" s="9">
        <v>44794.125</v>
      </c>
      <c r="B4829" s="10">
        <v>270.42</v>
      </c>
      <c r="C4829" s="10">
        <v>239.07647</v>
      </c>
      <c r="D4829" s="10">
        <v>0.131102529663416</v>
      </c>
      <c r="E4829" s="7">
        <f t="shared" si="1"/>
        <v>0.05530842596</v>
      </c>
      <c r="F4829" s="7"/>
    </row>
    <row r="4830">
      <c r="A4830" s="9">
        <v>44794.166666666664</v>
      </c>
      <c r="B4830" s="10">
        <v>262.97</v>
      </c>
      <c r="C4830" s="10">
        <v>235.22113</v>
      </c>
      <c r="D4830" s="10">
        <v>0.117969291279231</v>
      </c>
      <c r="E4830" s="7">
        <f t="shared" si="1"/>
        <v>0.05635414736</v>
      </c>
      <c r="F4830" s="7"/>
    </row>
    <row r="4831">
      <c r="A4831" s="9">
        <v>44794.208333333336</v>
      </c>
      <c r="B4831" s="10">
        <v>253.76</v>
      </c>
      <c r="C4831" s="10">
        <v>235.01597</v>
      </c>
      <c r="D4831" s="10">
        <v>0.079756409745261</v>
      </c>
      <c r="E4831" s="7">
        <f t="shared" si="1"/>
        <v>0.05760048966</v>
      </c>
      <c r="F4831" s="7"/>
    </row>
    <row r="4832">
      <c r="A4832" s="9">
        <v>44794.25</v>
      </c>
      <c r="B4832" s="10">
        <v>248.47</v>
      </c>
      <c r="C4832" s="10">
        <v>236.03012</v>
      </c>
      <c r="D4832" s="10">
        <v>0.0527046293922148</v>
      </c>
      <c r="E4832" s="7">
        <f t="shared" si="1"/>
        <v>0.05919978297</v>
      </c>
      <c r="F4832" s="7"/>
    </row>
    <row r="4833">
      <c r="A4833" s="9">
        <v>44794.291666666664</v>
      </c>
      <c r="B4833" s="10">
        <v>246.49</v>
      </c>
      <c r="C4833" s="10">
        <v>238.63855</v>
      </c>
      <c r="D4833" s="10">
        <v>0.0329010128497679</v>
      </c>
      <c r="E4833" s="7">
        <f t="shared" si="1"/>
        <v>0.0600103971</v>
      </c>
      <c r="F4833" s="7"/>
    </row>
    <row r="4834">
      <c r="A4834" s="9">
        <v>44794.333333333336</v>
      </c>
      <c r="B4834" s="10">
        <v>243.11</v>
      </c>
      <c r="C4834" s="10">
        <v>242.0576</v>
      </c>
      <c r="D4834" s="10">
        <v>0.00434772550004629</v>
      </c>
      <c r="E4834" s="7">
        <f t="shared" si="1"/>
        <v>0.05874122687</v>
      </c>
      <c r="F4834" s="7"/>
    </row>
    <row r="4835">
      <c r="A4835" s="9">
        <v>44794.375</v>
      </c>
      <c r="B4835" s="10">
        <v>245.28</v>
      </c>
      <c r="C4835" s="10">
        <v>246.06669</v>
      </c>
      <c r="D4835" s="10">
        <v>0.00319706011406904</v>
      </c>
      <c r="E4835" s="7">
        <f t="shared" si="1"/>
        <v>0.05683880742</v>
      </c>
      <c r="F4835" s="7"/>
    </row>
    <row r="4836">
      <c r="A4836" s="9">
        <v>44794.416666666664</v>
      </c>
      <c r="B4836" s="10">
        <v>246.31</v>
      </c>
      <c r="C4836" s="10">
        <v>249.95077</v>
      </c>
      <c r="D4836" s="10">
        <v>0.0145659483265444</v>
      </c>
      <c r="E4836" s="7">
        <f t="shared" si="1"/>
        <v>0.05522677348</v>
      </c>
      <c r="F4836" s="7"/>
    </row>
    <row r="4837">
      <c r="A4837" s="9">
        <v>44794.458333333336</v>
      </c>
      <c r="B4837" s="10">
        <v>245.93</v>
      </c>
      <c r="C4837" s="10">
        <v>253.88511</v>
      </c>
      <c r="D4837" s="10">
        <v>0.0313335035678145</v>
      </c>
      <c r="E4837" s="7">
        <f t="shared" si="1"/>
        <v>0.05393837731</v>
      </c>
      <c r="F4837" s="7"/>
    </row>
    <row r="4838">
      <c r="A4838" s="9">
        <v>44794.5</v>
      </c>
      <c r="B4838" s="10">
        <v>243.94</v>
      </c>
      <c r="C4838" s="10">
        <v>255.78303</v>
      </c>
      <c r="D4838" s="10">
        <v>0.0463010779096642</v>
      </c>
      <c r="E4838" s="7">
        <f t="shared" si="1"/>
        <v>0.05343524066</v>
      </c>
      <c r="F4838" s="7"/>
    </row>
    <row r="4839">
      <c r="A4839" s="9">
        <v>44794.541666666664</v>
      </c>
      <c r="B4839" s="10">
        <v>243.53</v>
      </c>
      <c r="C4839" s="10">
        <v>257.24388</v>
      </c>
      <c r="D4839" s="10">
        <v>0.0533108115147384</v>
      </c>
      <c r="E4839" s="7">
        <f t="shared" si="1"/>
        <v>0.05334403074</v>
      </c>
      <c r="F4839" s="7"/>
    </row>
    <row r="4840">
      <c r="A4840" s="9">
        <v>44794.583333333336</v>
      </c>
      <c r="B4840" s="10">
        <v>248.1</v>
      </c>
      <c r="C4840" s="10">
        <v>257.90966</v>
      </c>
      <c r="D4840" s="10">
        <v>0.0380352562211123</v>
      </c>
      <c r="E4840" s="7">
        <f t="shared" si="1"/>
        <v>0.05254439663</v>
      </c>
      <c r="F4840" s="7"/>
    </row>
    <row r="4841">
      <c r="A4841" s="9">
        <v>44794.625</v>
      </c>
      <c r="B4841" s="10">
        <v>246.88</v>
      </c>
      <c r="C4841" s="10">
        <v>257.34701</v>
      </c>
      <c r="D4841" s="10">
        <v>0.0406727476647193</v>
      </c>
      <c r="E4841" s="7">
        <f t="shared" si="1"/>
        <v>0.05269150104</v>
      </c>
      <c r="F4841" s="7"/>
    </row>
    <row r="4842">
      <c r="A4842" s="9">
        <v>44794.666666666664</v>
      </c>
      <c r="B4842" s="10">
        <v>255.45</v>
      </c>
      <c r="C4842" s="10">
        <v>255.78747</v>
      </c>
      <c r="D4842" s="10">
        <v>0.0013193374953043</v>
      </c>
      <c r="E4842" s="7">
        <f t="shared" si="1"/>
        <v>0.05259999854</v>
      </c>
      <c r="F4842" s="7"/>
    </row>
    <row r="4843">
      <c r="A4843" s="9">
        <v>44794.708333333336</v>
      </c>
      <c r="B4843" s="10">
        <v>264.49</v>
      </c>
      <c r="C4843" s="10">
        <v>254.46538</v>
      </c>
      <c r="D4843" s="10">
        <v>0.0393948284831516</v>
      </c>
      <c r="E4843" s="7">
        <f t="shared" si="1"/>
        <v>0.05259631009</v>
      </c>
      <c r="F4843" s="7"/>
    </row>
    <row r="4844">
      <c r="A4844" s="9">
        <v>44794.75</v>
      </c>
      <c r="B4844" s="10">
        <v>268.72</v>
      </c>
      <c r="C4844" s="10">
        <v>253.51103</v>
      </c>
      <c r="D4844" s="10">
        <v>0.0599933265231103</v>
      </c>
      <c r="E4844" s="7">
        <f t="shared" si="1"/>
        <v>0.05223246984</v>
      </c>
      <c r="F4844" s="7"/>
    </row>
    <row r="4845">
      <c r="A4845" s="9">
        <v>44794.791666666664</v>
      </c>
      <c r="B4845" s="10">
        <v>270.0</v>
      </c>
      <c r="C4845" s="10">
        <v>254.07384</v>
      </c>
      <c r="D4845" s="10">
        <v>0.0626831947751882</v>
      </c>
      <c r="E4845" s="7">
        <f t="shared" si="1"/>
        <v>0.0521392865</v>
      </c>
      <c r="F4845" s="7"/>
    </row>
    <row r="4846">
      <c r="A4846" s="9">
        <v>44794.833333333336</v>
      </c>
      <c r="B4846" s="10">
        <v>265.35</v>
      </c>
      <c r="C4846" s="10">
        <v>254.61383</v>
      </c>
      <c r="D4846" s="10">
        <v>0.0421664840436987</v>
      </c>
      <c r="E4846" s="7">
        <f t="shared" si="1"/>
        <v>0.05221271396</v>
      </c>
      <c r="F4846" s="7"/>
    </row>
    <row r="4847">
      <c r="A4847" s="9">
        <v>44794.875</v>
      </c>
      <c r="B4847" s="10">
        <v>259.43</v>
      </c>
      <c r="C4847" s="10">
        <v>254.78825</v>
      </c>
      <c r="D4847" s="10">
        <v>0.0182180693183457</v>
      </c>
      <c r="E4847" s="7">
        <f t="shared" si="1"/>
        <v>0.0519563135</v>
      </c>
      <c r="F4847" s="7"/>
    </row>
    <row r="4848">
      <c r="A4848" s="9">
        <v>44794.916666666664</v>
      </c>
      <c r="B4848" s="10">
        <v>259.05</v>
      </c>
      <c r="C4848" s="10">
        <v>254.58373</v>
      </c>
      <c r="D4848" s="10">
        <v>0.0175434227474002</v>
      </c>
      <c r="E4848" s="7">
        <f t="shared" si="1"/>
        <v>0.05183749271</v>
      </c>
      <c r="F4848" s="7"/>
    </row>
    <row r="4849">
      <c r="A4849" s="9">
        <v>44794.958333333336</v>
      </c>
      <c r="B4849" s="10">
        <v>263.95</v>
      </c>
      <c r="C4849" s="10">
        <v>253.89579</v>
      </c>
      <c r="D4849" s="10">
        <v>0.0395997507481316</v>
      </c>
      <c r="E4849" s="7">
        <f t="shared" si="1"/>
        <v>0.05221543942</v>
      </c>
      <c r="F4849" s="7"/>
    </row>
    <row r="4850">
      <c r="A4850" s="9">
        <v>44795.0</v>
      </c>
      <c r="B4850" s="10">
        <v>274.73</v>
      </c>
      <c r="C4850" s="10">
        <v>247.88121</v>
      </c>
      <c r="D4850" s="10">
        <v>0.108313131116311</v>
      </c>
      <c r="E4850" s="7">
        <f t="shared" si="1"/>
        <v>0.05348280634</v>
      </c>
      <c r="F4850" s="7"/>
    </row>
    <row r="4851">
      <c r="A4851" s="9">
        <v>44795.041666666664</v>
      </c>
      <c r="B4851" s="10">
        <v>273.73</v>
      </c>
      <c r="C4851" s="10">
        <v>242.18898</v>
      </c>
      <c r="D4851" s="10">
        <v>0.130233093182026</v>
      </c>
      <c r="E4851" s="7">
        <f t="shared" si="1"/>
        <v>0.05433949471</v>
      </c>
      <c r="F4851" s="7"/>
    </row>
    <row r="4852">
      <c r="A4852" s="9">
        <v>44795.083333333336</v>
      </c>
      <c r="B4852" s="10">
        <v>273.47</v>
      </c>
      <c r="C4852" s="10">
        <v>235.87734</v>
      </c>
      <c r="D4852" s="10">
        <v>0.159373766042978</v>
      </c>
      <c r="E4852" s="7">
        <f t="shared" si="1"/>
        <v>0.05520985034</v>
      </c>
      <c r="F4852" s="7"/>
    </row>
    <row r="4853">
      <c r="A4853" s="9">
        <v>44795.125</v>
      </c>
      <c r="B4853" s="10">
        <v>264.33</v>
      </c>
      <c r="C4853" s="10">
        <v>228.58476</v>
      </c>
      <c r="D4853" s="10">
        <v>0.156376304352048</v>
      </c>
      <c r="E4853" s="7">
        <f t="shared" si="1"/>
        <v>0.05626292429</v>
      </c>
      <c r="F4853" s="7"/>
    </row>
    <row r="4854">
      <c r="A4854" s="9">
        <v>44795.166666666664</v>
      </c>
      <c r="B4854" s="10">
        <v>253.81</v>
      </c>
      <c r="C4854" s="10">
        <v>223.7969</v>
      </c>
      <c r="D4854" s="10">
        <v>0.134108649404884</v>
      </c>
      <c r="E4854" s="7">
        <f t="shared" si="1"/>
        <v>0.05693539754</v>
      </c>
      <c r="F4854" s="7"/>
    </row>
    <row r="4855">
      <c r="A4855" s="9">
        <v>44795.208333333336</v>
      </c>
      <c r="B4855" s="10">
        <v>244.09</v>
      </c>
      <c r="C4855" s="10">
        <v>223.41515</v>
      </c>
      <c r="D4855" s="10">
        <v>0.0925400537967098</v>
      </c>
      <c r="E4855" s="7">
        <f t="shared" si="1"/>
        <v>0.05746804938</v>
      </c>
      <c r="F4855" s="7"/>
    </row>
    <row r="4856">
      <c r="A4856" s="9">
        <v>44795.25</v>
      </c>
      <c r="B4856" s="10">
        <v>241.28</v>
      </c>
      <c r="C4856" s="10">
        <v>224.88457</v>
      </c>
      <c r="D4856" s="10">
        <v>0.0729059801657357</v>
      </c>
      <c r="E4856" s="7">
        <f t="shared" si="1"/>
        <v>0.05830977233</v>
      </c>
      <c r="F4856" s="7"/>
    </row>
    <row r="4857">
      <c r="A4857" s="9">
        <v>44795.291666666664</v>
      </c>
      <c r="B4857" s="10">
        <v>241.99</v>
      </c>
      <c r="C4857" s="10">
        <v>228.4878</v>
      </c>
      <c r="D4857" s="10">
        <v>0.0590937459242901</v>
      </c>
      <c r="E4857" s="7">
        <f t="shared" si="1"/>
        <v>0.05940113621</v>
      </c>
      <c r="F4857" s="7"/>
    </row>
    <row r="4858">
      <c r="A4858" s="9">
        <v>44795.333333333336</v>
      </c>
      <c r="B4858" s="10">
        <v>241.09</v>
      </c>
      <c r="C4858" s="10">
        <v>233.00013</v>
      </c>
      <c r="D4858" s="10">
        <v>0.0347204527310778</v>
      </c>
      <c r="E4858" s="7">
        <f t="shared" si="1"/>
        <v>0.06066666651</v>
      </c>
      <c r="F4858" s="7"/>
    </row>
    <row r="4859">
      <c r="A4859" s="9">
        <v>44795.375</v>
      </c>
      <c r="B4859" s="10">
        <v>242.8</v>
      </c>
      <c r="C4859" s="10">
        <v>238.14491</v>
      </c>
      <c r="D4859" s="10">
        <v>0.0195473000031787</v>
      </c>
      <c r="E4859" s="7">
        <f t="shared" si="1"/>
        <v>0.0613479265</v>
      </c>
      <c r="F4859" s="7"/>
    </row>
    <row r="4860">
      <c r="A4860" s="9">
        <v>44795.416666666664</v>
      </c>
      <c r="B4860" s="10">
        <v>247.61</v>
      </c>
      <c r="C4860" s="10">
        <v>242.62109</v>
      </c>
      <c r="D4860" s="10">
        <v>0.0205625570308005</v>
      </c>
      <c r="E4860" s="7">
        <f t="shared" si="1"/>
        <v>0.0615977852</v>
      </c>
      <c r="F4860" s="7"/>
    </row>
    <row r="4861">
      <c r="A4861" s="9">
        <v>44795.458333333336</v>
      </c>
      <c r="B4861" s="10">
        <v>255.53</v>
      </c>
      <c r="C4861" s="10">
        <v>247.04413</v>
      </c>
      <c r="D4861" s="10">
        <v>0.0343496119498974</v>
      </c>
      <c r="E4861" s="7">
        <f t="shared" si="1"/>
        <v>0.06172345638</v>
      </c>
      <c r="F4861" s="7"/>
    </row>
    <row r="4862">
      <c r="A4862" s="9">
        <v>44795.5</v>
      </c>
      <c r="B4862" s="10">
        <v>259.14</v>
      </c>
      <c r="C4862" s="10">
        <v>249.37168</v>
      </c>
      <c r="D4862" s="10">
        <v>0.0391717295243789</v>
      </c>
      <c r="E4862" s="7">
        <f t="shared" si="1"/>
        <v>0.0614264002</v>
      </c>
      <c r="F4862" s="7"/>
    </row>
    <row r="4863">
      <c r="A4863" s="9">
        <v>44795.541666666664</v>
      </c>
      <c r="B4863" s="10">
        <v>261.95</v>
      </c>
      <c r="C4863" s="10">
        <v>251.22599</v>
      </c>
      <c r="D4863" s="10">
        <v>0.0426867061007501</v>
      </c>
      <c r="E4863" s="7">
        <f t="shared" si="1"/>
        <v>0.06098372914</v>
      </c>
      <c r="F4863" s="7"/>
    </row>
    <row r="4864">
      <c r="A4864" s="9">
        <v>44795.583333333336</v>
      </c>
      <c r="B4864" s="10">
        <v>261.41</v>
      </c>
      <c r="C4864" s="10">
        <v>252.56474</v>
      </c>
      <c r="D4864" s="10">
        <v>0.0350217532344381</v>
      </c>
      <c r="E4864" s="7">
        <f t="shared" si="1"/>
        <v>0.06085816651</v>
      </c>
      <c r="F4864" s="7"/>
    </row>
    <row r="4865">
      <c r="A4865" s="9">
        <v>44795.625</v>
      </c>
      <c r="B4865" s="10">
        <v>265.48</v>
      </c>
      <c r="C4865" s="10">
        <v>252.67453</v>
      </c>
      <c r="D4865" s="10">
        <v>0.0506797024615026</v>
      </c>
      <c r="E4865" s="7">
        <f t="shared" si="1"/>
        <v>0.06127512296</v>
      </c>
      <c r="F4865" s="7"/>
    </row>
    <row r="4866">
      <c r="A4866" s="9">
        <v>44795.666666666664</v>
      </c>
      <c r="B4866" s="10">
        <v>269.25</v>
      </c>
      <c r="C4866" s="10">
        <v>251.83112</v>
      </c>
      <c r="D4866" s="10">
        <v>0.0691688938205889</v>
      </c>
      <c r="E4866" s="7">
        <f t="shared" si="1"/>
        <v>0.06410218781</v>
      </c>
      <c r="F4866" s="7"/>
    </row>
    <row r="4867">
      <c r="A4867" s="9">
        <v>44795.708333333336</v>
      </c>
      <c r="B4867" s="10">
        <v>271.14</v>
      </c>
      <c r="C4867" s="10">
        <v>250.99553</v>
      </c>
      <c r="D4867" s="10">
        <v>0.080258281890518</v>
      </c>
      <c r="E4867" s="7">
        <f t="shared" si="1"/>
        <v>0.0658048317</v>
      </c>
      <c r="F4867" s="7"/>
    </row>
    <row r="4868">
      <c r="A4868" s="9">
        <v>44795.75</v>
      </c>
      <c r="B4868" s="10">
        <v>275.24</v>
      </c>
      <c r="C4868" s="10">
        <v>250.49181</v>
      </c>
      <c r="D4868" s="10">
        <v>0.0987983998359069</v>
      </c>
      <c r="E4868" s="7">
        <f t="shared" si="1"/>
        <v>0.06742170976</v>
      </c>
      <c r="F4868" s="7"/>
    </row>
    <row r="4869">
      <c r="A4869" s="9">
        <v>44795.791666666664</v>
      </c>
      <c r="B4869" s="10">
        <v>275.68</v>
      </c>
      <c r="C4869" s="10">
        <v>251.36657</v>
      </c>
      <c r="D4869" s="10">
        <v>0.0967249940992551</v>
      </c>
      <c r="E4869" s="7">
        <f t="shared" si="1"/>
        <v>0.06884011806</v>
      </c>
      <c r="F4869" s="7"/>
    </row>
    <row r="4870">
      <c r="A4870" s="9">
        <v>44795.833333333336</v>
      </c>
      <c r="B4870" s="10">
        <v>273.66</v>
      </c>
      <c r="C4870" s="10">
        <v>252.56951</v>
      </c>
      <c r="D4870" s="10">
        <v>0.0835037055739626</v>
      </c>
      <c r="E4870" s="7">
        <f t="shared" si="1"/>
        <v>0.07056250229</v>
      </c>
      <c r="F4870" s="7"/>
    </row>
    <row r="4871">
      <c r="A4871" s="9">
        <v>44795.875</v>
      </c>
      <c r="B4871" s="10">
        <v>275.3</v>
      </c>
      <c r="C4871" s="10">
        <v>253.59679</v>
      </c>
      <c r="D4871" s="10">
        <v>0.0855815643407789</v>
      </c>
      <c r="E4871" s="7">
        <f t="shared" si="1"/>
        <v>0.07336931459</v>
      </c>
      <c r="F4871" s="7"/>
    </row>
    <row r="4872">
      <c r="A4872" s="9">
        <v>44795.916666666664</v>
      </c>
      <c r="B4872" s="10">
        <v>276.03</v>
      </c>
      <c r="C4872" s="10">
        <v>253.69695</v>
      </c>
      <c r="D4872" s="10">
        <v>0.0880304237004031</v>
      </c>
      <c r="E4872" s="7">
        <f t="shared" si="1"/>
        <v>0.07630627296</v>
      </c>
      <c r="F4872" s="7"/>
    </row>
    <row r="4873">
      <c r="A4873" s="9">
        <v>44795.958333333336</v>
      </c>
      <c r="B4873" s="10">
        <v>273.69</v>
      </c>
      <c r="C4873" s="10">
        <v>252.29868</v>
      </c>
      <c r="D4873" s="10">
        <v>0.0847856992355251</v>
      </c>
      <c r="E4873" s="7">
        <f t="shared" si="1"/>
        <v>0.07818902081</v>
      </c>
      <c r="F4873" s="7"/>
    </row>
    <row r="4874">
      <c r="A4874" s="9">
        <v>44796.0</v>
      </c>
      <c r="B4874" s="10">
        <v>278.34</v>
      </c>
      <c r="C4874" s="10">
        <v>252.27036</v>
      </c>
      <c r="D4874" s="10">
        <v>0.10334008323451</v>
      </c>
      <c r="E4874" s="7">
        <f t="shared" si="1"/>
        <v>0.07798181048</v>
      </c>
      <c r="F4874" s="7"/>
    </row>
    <row r="4875">
      <c r="A4875" s="9">
        <v>44796.041666666664</v>
      </c>
      <c r="B4875" s="10">
        <v>282.51</v>
      </c>
      <c r="C4875" s="10">
        <v>245.59516</v>
      </c>
      <c r="D4875" s="10">
        <v>0.150307685216597</v>
      </c>
      <c r="E4875" s="7">
        <f t="shared" si="1"/>
        <v>0.07881825182</v>
      </c>
      <c r="F4875" s="7"/>
    </row>
    <row r="4876">
      <c r="A4876" s="9">
        <v>44796.083333333336</v>
      </c>
      <c r="B4876" s="10">
        <v>277.34</v>
      </c>
      <c r="C4876" s="10">
        <v>237.96372</v>
      </c>
      <c r="D4876" s="10">
        <v>0.165471778639197</v>
      </c>
      <c r="E4876" s="7">
        <f t="shared" si="1"/>
        <v>0.07907233568</v>
      </c>
      <c r="F4876" s="7"/>
    </row>
    <row r="4877">
      <c r="A4877" s="9">
        <v>44796.125</v>
      </c>
      <c r="B4877" s="10">
        <v>268.61</v>
      </c>
      <c r="C4877" s="10">
        <v>229.30752</v>
      </c>
      <c r="D4877" s="10">
        <v>0.171396385081483</v>
      </c>
      <c r="E4877" s="7">
        <f t="shared" si="1"/>
        <v>0.07969817237</v>
      </c>
      <c r="F4877" s="7"/>
    </row>
    <row r="4878">
      <c r="A4878" s="9">
        <v>44796.166666666664</v>
      </c>
      <c r="B4878" s="10">
        <v>254.79</v>
      </c>
      <c r="C4878" s="10">
        <v>223.19525</v>
      </c>
      <c r="D4878" s="10">
        <v>0.141556551942749</v>
      </c>
      <c r="E4878" s="7">
        <f t="shared" si="1"/>
        <v>0.08000850165</v>
      </c>
      <c r="F4878" s="7"/>
    </row>
    <row r="4879">
      <c r="A4879" s="9">
        <v>44796.208333333336</v>
      </c>
      <c r="B4879" s="10">
        <v>246.85</v>
      </c>
      <c r="C4879" s="10">
        <v>221.6531</v>
      </c>
      <c r="D4879" s="10">
        <v>0.113677182949392</v>
      </c>
      <c r="E4879" s="7">
        <f t="shared" si="1"/>
        <v>0.08088921536</v>
      </c>
      <c r="F4879" s="7"/>
    </row>
    <row r="4880">
      <c r="A4880" s="9">
        <v>44796.25</v>
      </c>
      <c r="B4880" s="10">
        <v>244.13</v>
      </c>
      <c r="C4880" s="10">
        <v>222.12337</v>
      </c>
      <c r="D4880" s="10">
        <v>0.0990739065412162</v>
      </c>
      <c r="E4880" s="7">
        <f t="shared" si="1"/>
        <v>0.08197954563</v>
      </c>
      <c r="F4880" s="7"/>
    </row>
    <row r="4881">
      <c r="A4881" s="9">
        <v>44796.291666666664</v>
      </c>
      <c r="B4881" s="10">
        <v>242.15</v>
      </c>
      <c r="C4881" s="10">
        <v>225.23071</v>
      </c>
      <c r="D4881" s="10">
        <v>0.075119818252138</v>
      </c>
      <c r="E4881" s="7">
        <f t="shared" si="1"/>
        <v>0.08264729864</v>
      </c>
      <c r="F4881" s="7"/>
    </row>
    <row r="4882">
      <c r="A4882" s="9">
        <v>44796.333333333336</v>
      </c>
      <c r="B4882" s="10">
        <v>239.84</v>
      </c>
      <c r="C4882" s="10">
        <v>229.81259</v>
      </c>
      <c r="D4882" s="10">
        <v>0.0436329880795477</v>
      </c>
      <c r="E4882" s="7">
        <f t="shared" si="1"/>
        <v>0.08301865428</v>
      </c>
      <c r="F4882" s="7"/>
    </row>
    <row r="4883">
      <c r="A4883" s="9">
        <v>44796.375</v>
      </c>
      <c r="B4883" s="10">
        <v>240.83</v>
      </c>
      <c r="C4883" s="10">
        <v>235.59347</v>
      </c>
      <c r="D4883" s="10">
        <v>0.0222269742875301</v>
      </c>
      <c r="E4883" s="7">
        <f t="shared" si="1"/>
        <v>0.08313030738</v>
      </c>
      <c r="F4883" s="7"/>
    </row>
    <row r="4884">
      <c r="A4884" s="9">
        <v>44796.416666666664</v>
      </c>
      <c r="B4884" s="10">
        <v>244.35</v>
      </c>
      <c r="C4884" s="10">
        <v>241.01287</v>
      </c>
      <c r="D4884" s="10">
        <v>0.0138462730226813</v>
      </c>
      <c r="E4884" s="7">
        <f t="shared" si="1"/>
        <v>0.08285046221</v>
      </c>
      <c r="F4884" s="7"/>
    </row>
    <row r="4885">
      <c r="A4885" s="9">
        <v>44796.458333333336</v>
      </c>
      <c r="B4885" s="10">
        <v>251.18</v>
      </c>
      <c r="C4885" s="10">
        <v>246.45624</v>
      </c>
      <c r="D4885" s="10">
        <v>0.0191667291524044</v>
      </c>
      <c r="E4885" s="7">
        <f t="shared" si="1"/>
        <v>0.08221784209</v>
      </c>
      <c r="F4885" s="7"/>
    </row>
    <row r="4886">
      <c r="A4886" s="9">
        <v>44796.5</v>
      </c>
      <c r="B4886" s="10">
        <v>257.59</v>
      </c>
      <c r="C4886" s="10">
        <v>249.44692</v>
      </c>
      <c r="D4886" s="10">
        <v>0.0326445401691068</v>
      </c>
      <c r="E4886" s="7">
        <f t="shared" si="1"/>
        <v>0.08194587587</v>
      </c>
      <c r="F4886" s="7"/>
    </row>
    <row r="4887">
      <c r="A4887" s="9">
        <v>44796.541666666664</v>
      </c>
      <c r="B4887" s="10">
        <v>256.03</v>
      </c>
      <c r="C4887" s="10">
        <v>251.61818</v>
      </c>
      <c r="D4887" s="10">
        <v>0.0175337886952364</v>
      </c>
      <c r="E4887" s="7">
        <f t="shared" si="1"/>
        <v>0.08089783764</v>
      </c>
      <c r="F4887" s="7"/>
    </row>
    <row r="4888">
      <c r="A4888" s="9">
        <v>44796.583333333336</v>
      </c>
      <c r="B4888" s="10">
        <v>262.99</v>
      </c>
      <c r="C4888" s="10">
        <v>253.21518</v>
      </c>
      <c r="D4888" s="10">
        <v>0.0386028199415217</v>
      </c>
      <c r="E4888" s="7">
        <f t="shared" si="1"/>
        <v>0.08104704876</v>
      </c>
      <c r="F4888" s="7"/>
    </row>
    <row r="4889">
      <c r="A4889" s="9">
        <v>44796.625</v>
      </c>
      <c r="B4889" s="10">
        <v>267.11</v>
      </c>
      <c r="C4889" s="10">
        <v>253.70617</v>
      </c>
      <c r="D4889" s="10">
        <v>0.0528321010088167</v>
      </c>
      <c r="E4889" s="7">
        <f t="shared" si="1"/>
        <v>0.08113673203</v>
      </c>
      <c r="F4889" s="7"/>
    </row>
    <row r="4890">
      <c r="A4890" s="9">
        <v>44796.666666666664</v>
      </c>
      <c r="B4890" s="10">
        <v>270.35</v>
      </c>
      <c r="C4890" s="10">
        <v>253.20221</v>
      </c>
      <c r="D4890" s="10">
        <v>0.0677236979882601</v>
      </c>
      <c r="E4890" s="7">
        <f t="shared" si="1"/>
        <v>0.08107651554</v>
      </c>
      <c r="F4890" s="7"/>
    </row>
    <row r="4891">
      <c r="A4891" s="9">
        <v>44796.708333333336</v>
      </c>
      <c r="B4891" s="10">
        <v>277.51</v>
      </c>
      <c r="C4891" s="10">
        <v>252.75834</v>
      </c>
      <c r="D4891" s="10">
        <v>0.097926185145859</v>
      </c>
      <c r="E4891" s="7">
        <f t="shared" si="1"/>
        <v>0.08181267817</v>
      </c>
      <c r="F4891" s="7"/>
    </row>
    <row r="4892">
      <c r="A4892" s="9">
        <v>44796.75</v>
      </c>
      <c r="B4892" s="10">
        <v>281.36</v>
      </c>
      <c r="C4892" s="10">
        <v>252.6905</v>
      </c>
      <c r="D4892" s="10">
        <v>0.113456976024029</v>
      </c>
      <c r="E4892" s="7">
        <f t="shared" si="1"/>
        <v>0.08242345218</v>
      </c>
      <c r="F4892" s="7"/>
    </row>
    <row r="4893">
      <c r="A4893" s="9">
        <v>44796.791666666664</v>
      </c>
      <c r="B4893" s="10">
        <v>282.31</v>
      </c>
      <c r="C4893" s="10">
        <v>253.76328</v>
      </c>
      <c r="D4893" s="10">
        <v>0.112493501817914</v>
      </c>
      <c r="E4893" s="7">
        <f t="shared" si="1"/>
        <v>0.08308047334</v>
      </c>
      <c r="F4893" s="7"/>
    </row>
    <row r="4894">
      <c r="A4894" s="9">
        <v>44796.833333333336</v>
      </c>
      <c r="B4894" s="10">
        <v>278.48</v>
      </c>
      <c r="C4894" s="10">
        <v>254.9731</v>
      </c>
      <c r="D4894" s="10">
        <v>0.0921936470945367</v>
      </c>
      <c r="E4894" s="7">
        <f t="shared" si="1"/>
        <v>0.08344255423</v>
      </c>
      <c r="F4894" s="7"/>
    </row>
    <row r="4895">
      <c r="A4895" s="9">
        <v>44796.875</v>
      </c>
      <c r="B4895" s="10">
        <v>274.17</v>
      </c>
      <c r="C4895" s="10">
        <v>256.09724</v>
      </c>
      <c r="D4895" s="10">
        <v>0.0705699132095293</v>
      </c>
      <c r="E4895" s="7">
        <f t="shared" si="1"/>
        <v>0.08281706877</v>
      </c>
      <c r="F4895" s="7"/>
    </row>
    <row r="4896">
      <c r="A4896" s="9">
        <v>44796.916666666664</v>
      </c>
      <c r="B4896" s="10">
        <v>267.34</v>
      </c>
      <c r="C4896" s="10">
        <v>256.46362</v>
      </c>
      <c r="D4896" s="10">
        <v>0.0424090559121016</v>
      </c>
      <c r="E4896" s="7">
        <f t="shared" si="1"/>
        <v>0.08091617844</v>
      </c>
      <c r="F4896" s="7"/>
    </row>
    <row r="4897">
      <c r="A4897" s="9">
        <v>44796.958333333336</v>
      </c>
      <c r="B4897" s="10">
        <v>268.65</v>
      </c>
      <c r="C4897" s="10">
        <v>255.04132</v>
      </c>
      <c r="D4897" s="10">
        <v>0.0533587263428528</v>
      </c>
      <c r="E4897" s="7">
        <f t="shared" si="1"/>
        <v>0.07960672124</v>
      </c>
      <c r="F4897" s="7"/>
    </row>
    <row r="4898">
      <c r="A4898" s="9">
        <v>44794.0</v>
      </c>
      <c r="B4898" s="10">
        <v>272.63</v>
      </c>
      <c r="C4898" s="10">
        <v>260.81315</v>
      </c>
      <c r="D4898" s="10">
        <v>0.0453077231727004</v>
      </c>
      <c r="E4898" s="7">
        <f t="shared" si="1"/>
        <v>0.07718870624</v>
      </c>
      <c r="F4898" s="7"/>
    </row>
    <row r="4899">
      <c r="A4899" s="9">
        <v>44794.041666666664</v>
      </c>
      <c r="B4899" s="10">
        <v>276.5</v>
      </c>
      <c r="C4899" s="10">
        <v>256.85885</v>
      </c>
      <c r="D4899" s="10">
        <v>0.076466705351986</v>
      </c>
      <c r="E4899" s="7">
        <f t="shared" si="1"/>
        <v>0.07411199874</v>
      </c>
      <c r="F4899" s="7"/>
    </row>
    <row r="4900">
      <c r="A4900" s="9">
        <v>44794.083333333336</v>
      </c>
      <c r="B4900" s="10">
        <v>278.84</v>
      </c>
      <c r="C4900" s="10">
        <v>252.11024</v>
      </c>
      <c r="D4900" s="10">
        <v>0.106024094856281</v>
      </c>
      <c r="E4900" s="7">
        <f t="shared" si="1"/>
        <v>0.07163501192</v>
      </c>
      <c r="F4900" s="7"/>
    </row>
    <row r="4901">
      <c r="A4901" s="9">
        <v>44794.125</v>
      </c>
      <c r="B4901" s="10">
        <v>270.42</v>
      </c>
      <c r="C4901" s="10">
        <v>245.25485</v>
      </c>
      <c r="D4901" s="10">
        <v>0.102608164527633</v>
      </c>
      <c r="E4901" s="7">
        <f t="shared" si="1"/>
        <v>0.06876883606</v>
      </c>
      <c r="F4901" s="7"/>
    </row>
    <row r="4902">
      <c r="A4902" s="9">
        <v>44794.166666666664</v>
      </c>
      <c r="B4902" s="10">
        <v>262.97</v>
      </c>
      <c r="C4902" s="10">
        <v>240.40866</v>
      </c>
      <c r="D4902" s="10">
        <v>0.093845787418806</v>
      </c>
      <c r="E4902" s="7">
        <f t="shared" si="1"/>
        <v>0.06678088754</v>
      </c>
      <c r="F4902" s="7"/>
    </row>
    <row r="4903">
      <c r="A4903" s="9">
        <v>44794.208333333336</v>
      </c>
      <c r="B4903" s="10">
        <v>253.76</v>
      </c>
      <c r="C4903" s="10">
        <v>239.18561</v>
      </c>
      <c r="D4903" s="10">
        <v>0.0609333897637069</v>
      </c>
      <c r="E4903" s="7">
        <f t="shared" si="1"/>
        <v>0.06458322949</v>
      </c>
      <c r="F4903" s="7"/>
    </row>
    <row r="4904">
      <c r="A4904" s="9">
        <v>44794.25</v>
      </c>
      <c r="B4904" s="10">
        <v>248.47</v>
      </c>
      <c r="C4904" s="10">
        <v>239.14967</v>
      </c>
      <c r="D4904" s="10">
        <v>0.0389727905541329</v>
      </c>
      <c r="E4904" s="7">
        <f t="shared" si="1"/>
        <v>0.06207901632</v>
      </c>
      <c r="F4904" s="7"/>
    </row>
    <row r="4905">
      <c r="A4905" s="9">
        <v>44794.291666666664</v>
      </c>
      <c r="B4905" s="10">
        <v>246.49</v>
      </c>
      <c r="C4905" s="10">
        <v>240.99377</v>
      </c>
      <c r="D4905" s="10">
        <v>0.0228065231727774</v>
      </c>
      <c r="E4905" s="7">
        <f t="shared" si="1"/>
        <v>0.0598992957</v>
      </c>
      <c r="F4905" s="7"/>
    </row>
    <row r="4906">
      <c r="A4906" s="9">
        <v>44794.333333333336</v>
      </c>
      <c r="B4906" s="10">
        <v>243.11</v>
      </c>
      <c r="C4906" s="10">
        <v>244.19437</v>
      </c>
      <c r="D4906" s="10">
        <v>0.00444060196801416</v>
      </c>
      <c r="E4906" s="7">
        <f t="shared" si="1"/>
        <v>0.05826627961</v>
      </c>
      <c r="F4906" s="7"/>
    </row>
    <row r="4907">
      <c r="A4907" s="9">
        <v>44794.375</v>
      </c>
      <c r="B4907" s="10">
        <v>245.28</v>
      </c>
      <c r="C4907" s="10">
        <v>248.41655</v>
      </c>
      <c r="D4907" s="10">
        <v>0.0126261716459712</v>
      </c>
      <c r="E4907" s="7">
        <f t="shared" si="1"/>
        <v>0.05786624616</v>
      </c>
      <c r="F4907" s="7"/>
    </row>
    <row r="4908">
      <c r="A4908" s="9">
        <v>44794.416666666664</v>
      </c>
      <c r="B4908" s="10">
        <v>246.31</v>
      </c>
      <c r="C4908" s="10">
        <v>253.12525</v>
      </c>
      <c r="D4908" s="10">
        <v>0.0269244178524267</v>
      </c>
      <c r="E4908" s="7">
        <f t="shared" si="1"/>
        <v>0.05841116887</v>
      </c>
      <c r="F4908" s="7"/>
    </row>
    <row r="4909">
      <c r="A4909" s="9">
        <v>44794.458333333336</v>
      </c>
      <c r="B4909" s="10">
        <v>245.93</v>
      </c>
      <c r="C4909" s="10">
        <v>258.10847</v>
      </c>
      <c r="D4909" s="10">
        <v>0.0471835348913579</v>
      </c>
      <c r="E4909" s="7">
        <f t="shared" si="1"/>
        <v>0.05957853577</v>
      </c>
      <c r="F4909" s="7"/>
    </row>
    <row r="4910">
      <c r="A4910" s="9">
        <v>44794.5</v>
      </c>
      <c r="B4910" s="10">
        <v>243.94</v>
      </c>
      <c r="C4910" s="10">
        <v>260.80438</v>
      </c>
      <c r="D4910" s="10">
        <v>0.0646629477618435</v>
      </c>
      <c r="E4910" s="7">
        <f t="shared" si="1"/>
        <v>0.06091263609</v>
      </c>
      <c r="F4910" s="7"/>
    </row>
    <row r="4911">
      <c r="A4911" s="9">
        <v>44794.541666666664</v>
      </c>
      <c r="B4911" s="10">
        <v>243.53</v>
      </c>
      <c r="C4911" s="10">
        <v>262.76373</v>
      </c>
      <c r="D4911" s="10">
        <v>0.0731978115853356</v>
      </c>
      <c r="E4911" s="7">
        <f t="shared" si="1"/>
        <v>0.06323197038</v>
      </c>
      <c r="F4911" s="7"/>
    </row>
    <row r="4912">
      <c r="A4912" s="9">
        <v>44794.583333333336</v>
      </c>
      <c r="B4912" s="10">
        <v>248.1</v>
      </c>
      <c r="C4912" s="10">
        <v>263.74262</v>
      </c>
      <c r="D4912" s="10">
        <v>0.0593101714087772</v>
      </c>
      <c r="E4912" s="7">
        <f t="shared" si="1"/>
        <v>0.06409477669</v>
      </c>
      <c r="F4912" s="7"/>
    </row>
    <row r="4913">
      <c r="A4913" s="9">
        <v>44794.625</v>
      </c>
      <c r="B4913" s="10">
        <v>246.88</v>
      </c>
      <c r="C4913" s="10">
        <v>263.17093</v>
      </c>
      <c r="D4913" s="10">
        <v>0.0619024677231638</v>
      </c>
      <c r="E4913" s="7">
        <f t="shared" si="1"/>
        <v>0.06447270863</v>
      </c>
      <c r="F4913" s="7"/>
    </row>
    <row r="4914">
      <c r="A4914" s="9">
        <v>44794.666666666664</v>
      </c>
      <c r="B4914" s="10">
        <v>255.45</v>
      </c>
      <c r="C4914" s="10">
        <v>261.20423</v>
      </c>
      <c r="D4914" s="10">
        <v>0.0220296202706977</v>
      </c>
      <c r="E4914" s="7">
        <f t="shared" si="1"/>
        <v>0.06256878873</v>
      </c>
      <c r="F4914" s="7"/>
    </row>
    <row r="4915">
      <c r="A4915" s="9">
        <v>44794.708333333336</v>
      </c>
      <c r="B4915" s="10">
        <v>264.49</v>
      </c>
      <c r="C4915" s="10">
        <v>259.52923</v>
      </c>
      <c r="D4915" s="10">
        <v>0.0191144943480933</v>
      </c>
      <c r="E4915" s="7">
        <f t="shared" si="1"/>
        <v>0.05928496828</v>
      </c>
      <c r="F4915" s="7"/>
    </row>
    <row r="4916">
      <c r="A4916" s="9">
        <v>44794.75</v>
      </c>
      <c r="B4916" s="10">
        <v>268.72</v>
      </c>
      <c r="C4916" s="10">
        <v>258.379</v>
      </c>
      <c r="D4916" s="10">
        <v>0.0400226024560819</v>
      </c>
      <c r="E4916" s="7">
        <f t="shared" si="1"/>
        <v>0.05622520271</v>
      </c>
      <c r="F4916" s="7"/>
    </row>
    <row r="4917">
      <c r="A4917" s="9">
        <v>44794.791666666664</v>
      </c>
      <c r="B4917" s="10">
        <v>270.0</v>
      </c>
      <c r="C4917" s="10">
        <v>258.9377</v>
      </c>
      <c r="D4917" s="10">
        <v>0.0427218593507241</v>
      </c>
      <c r="E4917" s="7">
        <f t="shared" si="1"/>
        <v>0.05331805094</v>
      </c>
      <c r="F4917" s="7"/>
    </row>
    <row r="4918">
      <c r="A4918" s="9">
        <v>44794.833333333336</v>
      </c>
      <c r="B4918" s="10">
        <v>265.35</v>
      </c>
      <c r="C4918" s="10">
        <v>259.5297</v>
      </c>
      <c r="D4918" s="10">
        <v>0.0224263350206162</v>
      </c>
      <c r="E4918" s="7">
        <f t="shared" si="1"/>
        <v>0.05041107961</v>
      </c>
      <c r="F4918" s="7"/>
    </row>
    <row r="4919">
      <c r="A4919" s="9">
        <v>44794.875</v>
      </c>
      <c r="B4919" s="10">
        <v>259.43</v>
      </c>
      <c r="C4919" s="10">
        <v>259.87831</v>
      </c>
      <c r="D4919" s="10">
        <v>0.00172507663298253</v>
      </c>
      <c r="E4919" s="7">
        <f t="shared" si="1"/>
        <v>0.04754254475</v>
      </c>
      <c r="F4919" s="7"/>
    </row>
    <row r="4920">
      <c r="A4920" s="9">
        <v>44794.916666666664</v>
      </c>
      <c r="B4920" s="10">
        <v>259.05</v>
      </c>
      <c r="C4920" s="10">
        <v>260.19912</v>
      </c>
      <c r="D4920" s="10">
        <v>0.00441631009359286</v>
      </c>
      <c r="E4920" s="7">
        <f t="shared" si="1"/>
        <v>0.04595951367</v>
      </c>
      <c r="F4920" s="7"/>
    </row>
    <row r="4921">
      <c r="A4921" s="9">
        <v>44794.958333333336</v>
      </c>
      <c r="B4921" s="10">
        <v>263.95</v>
      </c>
      <c r="C4921" s="10">
        <v>259.93279</v>
      </c>
      <c r="D4921" s="10">
        <v>0.0154548027588207</v>
      </c>
      <c r="E4921" s="7">
        <f t="shared" si="1"/>
        <v>0.04438018352</v>
      </c>
      <c r="F4921" s="7"/>
    </row>
    <row r="4922">
      <c r="A4922" s="9">
        <v>44795.0</v>
      </c>
      <c r="B4922" s="10">
        <v>274.73</v>
      </c>
      <c r="C4922" s="10">
        <v>252.82542</v>
      </c>
      <c r="D4922" s="10">
        <v>0.0866391520283047</v>
      </c>
      <c r="E4922" s="7">
        <f t="shared" si="1"/>
        <v>0.04610232639</v>
      </c>
      <c r="F4922" s="7"/>
    </row>
    <row r="4923">
      <c r="A4923" s="9">
        <v>44795.041666666664</v>
      </c>
      <c r="B4923" s="10">
        <v>273.73</v>
      </c>
      <c r="C4923" s="10">
        <v>247.23948</v>
      </c>
      <c r="D4923" s="10">
        <v>0.107145185712249</v>
      </c>
      <c r="E4923" s="7">
        <f t="shared" si="1"/>
        <v>0.04738059641</v>
      </c>
      <c r="F4923" s="7"/>
    </row>
    <row r="4924">
      <c r="A4924" s="9">
        <v>44795.083333333336</v>
      </c>
      <c r="B4924" s="10">
        <v>273.47</v>
      </c>
      <c r="C4924" s="10">
        <v>241.14957</v>
      </c>
      <c r="D4924" s="10">
        <v>0.134026488208127</v>
      </c>
      <c r="E4924" s="7">
        <f t="shared" si="1"/>
        <v>0.0485473628</v>
      </c>
      <c r="F4924" s="7"/>
    </row>
    <row r="4925">
      <c r="A4925" s="9">
        <v>44795.125</v>
      </c>
      <c r="B4925" s="10">
        <v>264.33</v>
      </c>
      <c r="C4925" s="10">
        <v>233.74096</v>
      </c>
      <c r="D4925" s="10">
        <v>0.130867264342543</v>
      </c>
      <c r="E4925" s="7">
        <f t="shared" si="1"/>
        <v>0.04972482529</v>
      </c>
      <c r="F4925" s="7"/>
    </row>
    <row r="4926">
      <c r="A4926" s="9">
        <v>44795.166666666664</v>
      </c>
      <c r="B4926" s="10">
        <v>253.81</v>
      </c>
      <c r="C4926" s="10">
        <v>228.94189</v>
      </c>
      <c r="D4926" s="10">
        <v>0.108621930219934</v>
      </c>
      <c r="E4926" s="7">
        <f t="shared" si="1"/>
        <v>0.05034049791</v>
      </c>
      <c r="F4926" s="7"/>
    </row>
    <row r="4927">
      <c r="A4927" s="9">
        <v>44795.208333333336</v>
      </c>
      <c r="B4927" s="10">
        <v>244.09</v>
      </c>
      <c r="C4927" s="10">
        <v>228.49614</v>
      </c>
      <c r="D4927" s="10">
        <v>0.0682456167530882</v>
      </c>
      <c r="E4927" s="7">
        <f t="shared" si="1"/>
        <v>0.05064517403</v>
      </c>
      <c r="F4927" s="7"/>
    </row>
    <row r="4928">
      <c r="A4928" s="9">
        <v>44795.25</v>
      </c>
      <c r="B4928" s="10">
        <v>241.28</v>
      </c>
      <c r="C4928" s="10">
        <v>229.78009</v>
      </c>
      <c r="D4928" s="10">
        <v>0.0500474605959115</v>
      </c>
      <c r="E4928" s="7">
        <f t="shared" si="1"/>
        <v>0.05110661862</v>
      </c>
      <c r="F4928" s="7"/>
    </row>
    <row r="4929">
      <c r="A4929" s="9">
        <v>44795.291666666664</v>
      </c>
      <c r="B4929" s="10">
        <v>241.99</v>
      </c>
      <c r="C4929" s="10">
        <v>233.22775</v>
      </c>
      <c r="D4929" s="10">
        <v>0.03756950019884</v>
      </c>
      <c r="E4929" s="7">
        <f t="shared" si="1"/>
        <v>0.05172174266</v>
      </c>
      <c r="F4929" s="7"/>
    </row>
    <row r="4930">
      <c r="A4930" s="9">
        <v>44795.333333333336</v>
      </c>
      <c r="B4930" s="10">
        <v>241.09</v>
      </c>
      <c r="C4930" s="10">
        <v>237.73006</v>
      </c>
      <c r="D4930" s="10">
        <v>0.0141334251124994</v>
      </c>
      <c r="E4930" s="7">
        <f t="shared" si="1"/>
        <v>0.05212561029</v>
      </c>
      <c r="F4930" s="7"/>
    </row>
    <row r="4931">
      <c r="A4931" s="9">
        <v>44795.375</v>
      </c>
      <c r="B4931" s="10">
        <v>242.8</v>
      </c>
      <c r="C4931" s="10">
        <v>242.94438</v>
      </c>
      <c r="D4931" s="10">
        <v>5.94292405529133E-4</v>
      </c>
      <c r="E4931" s="7">
        <f t="shared" si="1"/>
        <v>0.05162428199</v>
      </c>
      <c r="F4931" s="7"/>
    </row>
    <row r="4932">
      <c r="A4932" s="9">
        <v>44795.416666666664</v>
      </c>
      <c r="B4932" s="10">
        <v>247.61</v>
      </c>
      <c r="C4932" s="10">
        <v>247.78961</v>
      </c>
      <c r="D4932" s="10">
        <v>7.24848794103984E-4</v>
      </c>
      <c r="E4932" s="7">
        <f t="shared" si="1"/>
        <v>0.05053263328</v>
      </c>
      <c r="F4932" s="7"/>
    </row>
    <row r="4933">
      <c r="A4933" s="9">
        <v>44795.458333333336</v>
      </c>
      <c r="B4933" s="10">
        <v>255.53</v>
      </c>
      <c r="C4933" s="10">
        <v>252.63743</v>
      </c>
      <c r="D4933" s="10">
        <v>0.0114494910750161</v>
      </c>
      <c r="E4933" s="7">
        <f t="shared" si="1"/>
        <v>0.04904371479</v>
      </c>
      <c r="F4933" s="7"/>
    </row>
    <row r="4934">
      <c r="A4934" s="9">
        <v>44795.5</v>
      </c>
      <c r="B4934" s="10">
        <v>259.14</v>
      </c>
      <c r="C4934" s="10">
        <v>255.14157</v>
      </c>
      <c r="D4934" s="10">
        <v>0.0156714172449436</v>
      </c>
      <c r="E4934" s="7">
        <f t="shared" si="1"/>
        <v>0.04700240101</v>
      </c>
      <c r="F4934" s="7"/>
    </row>
    <row r="4935">
      <c r="A4935" s="9">
        <v>44795.541666666664</v>
      </c>
      <c r="B4935" s="10">
        <v>261.95</v>
      </c>
      <c r="C4935" s="10">
        <v>257.02358</v>
      </c>
      <c r="D4935" s="10">
        <v>0.0191671908079406</v>
      </c>
      <c r="E4935" s="7">
        <f t="shared" si="1"/>
        <v>0.04475112515</v>
      </c>
      <c r="F4935" s="7"/>
    </row>
    <row r="4936">
      <c r="A4936" s="9">
        <v>44795.583333333336</v>
      </c>
      <c r="B4936" s="10">
        <v>261.41</v>
      </c>
      <c r="C4936" s="10">
        <v>258.31839</v>
      </c>
      <c r="D4936" s="10">
        <v>0.0119682148839654</v>
      </c>
      <c r="E4936" s="7">
        <f t="shared" si="1"/>
        <v>0.04277854363</v>
      </c>
      <c r="F4936" s="7"/>
    </row>
    <row r="4937">
      <c r="A4937" s="9">
        <v>44795.625</v>
      </c>
      <c r="B4937" s="10">
        <v>265.48</v>
      </c>
      <c r="C4937" s="10">
        <v>258.15399</v>
      </c>
      <c r="D4937" s="10">
        <v>0.0283784496222583</v>
      </c>
      <c r="E4937" s="7">
        <f t="shared" si="1"/>
        <v>0.04138170954</v>
      </c>
      <c r="F4937" s="7"/>
    </row>
    <row r="4938">
      <c r="A4938" s="9">
        <v>44795.666666666664</v>
      </c>
      <c r="B4938" s="10">
        <v>269.25</v>
      </c>
      <c r="C4938" s="10">
        <v>256.7978</v>
      </c>
      <c r="D4938" s="10">
        <v>0.048490290804672</v>
      </c>
      <c r="E4938" s="7">
        <f t="shared" si="1"/>
        <v>0.04248423748</v>
      </c>
      <c r="F4938" s="7"/>
    </row>
    <row r="4939">
      <c r="A4939" s="9">
        <v>44795.708333333336</v>
      </c>
      <c r="B4939" s="10">
        <v>271.14</v>
      </c>
      <c r="C4939" s="10">
        <v>255.57715</v>
      </c>
      <c r="D4939" s="10">
        <v>0.0608929632402583</v>
      </c>
      <c r="E4939" s="7">
        <f t="shared" si="1"/>
        <v>0.04422500702</v>
      </c>
      <c r="F4939" s="7"/>
    </row>
    <row r="4940">
      <c r="A4940" s="9">
        <v>44795.75</v>
      </c>
      <c r="B4940" s="10">
        <v>275.24</v>
      </c>
      <c r="C4940" s="10">
        <v>254.76422</v>
      </c>
      <c r="D4940" s="10">
        <v>0.0803714901566633</v>
      </c>
      <c r="E4940" s="7">
        <f t="shared" si="1"/>
        <v>0.04590621067</v>
      </c>
      <c r="F4940" s="7"/>
    </row>
    <row r="4941">
      <c r="A4941" s="9">
        <v>44795.791666666664</v>
      </c>
      <c r="B4941" s="10">
        <v>275.68</v>
      </c>
      <c r="C4941" s="10">
        <v>255.51799</v>
      </c>
      <c r="D4941" s="10">
        <v>0.0789064206398931</v>
      </c>
      <c r="E4941" s="7">
        <f t="shared" si="1"/>
        <v>0.04741390072</v>
      </c>
      <c r="F4941" s="7"/>
    </row>
    <row r="4942">
      <c r="A4942" s="9">
        <v>44795.833333333336</v>
      </c>
      <c r="B4942" s="10">
        <v>273.66</v>
      </c>
      <c r="C4942" s="10">
        <v>256.61481</v>
      </c>
      <c r="D4942" s="10">
        <v>0.0664232512535034</v>
      </c>
      <c r="E4942" s="7">
        <f t="shared" si="1"/>
        <v>0.04924710557</v>
      </c>
      <c r="F4942" s="7"/>
    </row>
    <row r="4943">
      <c r="A4943" s="9">
        <v>44795.875</v>
      </c>
      <c r="B4943" s="10">
        <v>275.3</v>
      </c>
      <c r="C4943" s="10">
        <v>257.56822</v>
      </c>
      <c r="D4943" s="10">
        <v>0.0688430428257027</v>
      </c>
      <c r="E4943" s="7">
        <f t="shared" si="1"/>
        <v>0.05204368749</v>
      </c>
      <c r="F4943" s="7"/>
    </row>
    <row r="4944">
      <c r="A4944" s="9">
        <v>44795.916666666664</v>
      </c>
      <c r="B4944" s="10">
        <v>276.03</v>
      </c>
      <c r="C4944" s="10">
        <v>257.85508</v>
      </c>
      <c r="D4944" s="10">
        <v>0.0704850181737741</v>
      </c>
      <c r="E4944" s="7">
        <f t="shared" si="1"/>
        <v>0.05479655033</v>
      </c>
      <c r="F4944" s="7"/>
    </row>
    <row r="4945">
      <c r="A4945" s="9">
        <v>44795.958333333336</v>
      </c>
      <c r="B4945" s="10">
        <v>273.69</v>
      </c>
      <c r="C4945" s="10">
        <v>256.64244</v>
      </c>
      <c r="D4945" s="10">
        <v>0.0664253347965362</v>
      </c>
      <c r="E4945" s="7">
        <f t="shared" si="1"/>
        <v>0.0569203225</v>
      </c>
      <c r="F4945" s="7"/>
    </row>
    <row r="4946">
      <c r="A4946" s="9">
        <v>44796.0</v>
      </c>
      <c r="B4946" s="10">
        <v>278.34</v>
      </c>
      <c r="C4946" s="10">
        <v>255.40929</v>
      </c>
      <c r="D4946" s="10">
        <v>0.0897802503581603</v>
      </c>
      <c r="E4946" s="7">
        <f t="shared" si="1"/>
        <v>0.05705120159</v>
      </c>
      <c r="F4946" s="7"/>
    </row>
    <row r="4947">
      <c r="A4947" s="9">
        <v>44796.041666666664</v>
      </c>
      <c r="B4947" s="10">
        <v>282.51</v>
      </c>
      <c r="C4947" s="10">
        <v>249.08406</v>
      </c>
      <c r="D4947" s="10">
        <v>0.134195419811287</v>
      </c>
      <c r="E4947" s="7">
        <f t="shared" si="1"/>
        <v>0.05817829468</v>
      </c>
      <c r="F4947" s="7"/>
    </row>
    <row r="4948">
      <c r="A4948" s="9">
        <v>44796.083333333336</v>
      </c>
      <c r="B4948" s="10">
        <v>277.34</v>
      </c>
      <c r="C4948" s="10">
        <v>241.99115</v>
      </c>
      <c r="D4948" s="10">
        <v>0.146074970097046</v>
      </c>
      <c r="E4948" s="7">
        <f t="shared" si="1"/>
        <v>0.05868031476</v>
      </c>
      <c r="F4948" s="7"/>
    </row>
    <row r="4949">
      <c r="A4949" s="9">
        <v>44796.125</v>
      </c>
      <c r="B4949" s="10">
        <v>268.61</v>
      </c>
      <c r="C4949" s="10">
        <v>233.5676</v>
      </c>
      <c r="D4949" s="10">
        <v>0.150031083078303</v>
      </c>
      <c r="E4949" s="7">
        <f t="shared" si="1"/>
        <v>0.05947880721</v>
      </c>
      <c r="F4949" s="7"/>
    </row>
    <row r="4950">
      <c r="A4950" s="9">
        <v>44796.166666666664</v>
      </c>
      <c r="B4950" s="10">
        <v>254.79</v>
      </c>
      <c r="C4950" s="10">
        <v>227.76535</v>
      </c>
      <c r="D4950" s="10">
        <v>0.118651278607566</v>
      </c>
      <c r="E4950" s="7">
        <f t="shared" si="1"/>
        <v>0.05989669672</v>
      </c>
      <c r="F4950" s="7"/>
    </row>
    <row r="4951">
      <c r="A4951" s="9">
        <v>44796.208333333336</v>
      </c>
      <c r="B4951" s="10">
        <v>246.85</v>
      </c>
      <c r="C4951" s="10">
        <v>226.42917</v>
      </c>
      <c r="D4951" s="10">
        <v>0.0901863925041106</v>
      </c>
      <c r="E4951" s="7">
        <f t="shared" si="1"/>
        <v>0.06081089571</v>
      </c>
      <c r="F4951" s="7"/>
    </row>
    <row r="4952">
      <c r="A4952" s="9">
        <v>44796.25</v>
      </c>
      <c r="B4952" s="10">
        <v>244.13</v>
      </c>
      <c r="C4952" s="10">
        <v>226.91071</v>
      </c>
      <c r="D4952" s="10">
        <v>0.075885752594049</v>
      </c>
      <c r="E4952" s="7">
        <f t="shared" si="1"/>
        <v>0.06188749121</v>
      </c>
      <c r="F4952" s="7"/>
    </row>
    <row r="4953">
      <c r="A4953" s="9">
        <v>44796.291666666664</v>
      </c>
      <c r="B4953" s="10">
        <v>242.15</v>
      </c>
      <c r="C4953" s="10">
        <v>229.91897</v>
      </c>
      <c r="D4953" s="10">
        <v>0.0531971328855553</v>
      </c>
      <c r="E4953" s="7">
        <f t="shared" si="1"/>
        <v>0.06253864257</v>
      </c>
      <c r="F4953" s="7"/>
    </row>
    <row r="4954">
      <c r="A4954" s="9">
        <v>44796.333333333336</v>
      </c>
      <c r="B4954" s="10">
        <v>239.84</v>
      </c>
      <c r="C4954" s="10">
        <v>234.41976</v>
      </c>
      <c r="D4954" s="10">
        <v>0.0231219415974148</v>
      </c>
      <c r="E4954" s="7">
        <f t="shared" si="1"/>
        <v>0.06291316409</v>
      </c>
      <c r="F4954" s="7"/>
    </row>
    <row r="4955">
      <c r="A4955" s="9">
        <v>44796.375</v>
      </c>
      <c r="B4955" s="10">
        <v>240.83</v>
      </c>
      <c r="C4955" s="10">
        <v>240.13217</v>
      </c>
      <c r="D4955" s="10">
        <v>0.00290602462802052</v>
      </c>
      <c r="E4955" s="7">
        <f t="shared" si="1"/>
        <v>0.06300948627</v>
      </c>
      <c r="F4955" s="7"/>
    </row>
    <row r="4956">
      <c r="A4956" s="9">
        <v>44796.416666666664</v>
      </c>
      <c r="B4956" s="10">
        <v>244.35</v>
      </c>
      <c r="C4956" s="10">
        <v>245.67794</v>
      </c>
      <c r="D4956" s="10">
        <v>0.00540520650734865</v>
      </c>
      <c r="E4956" s="7">
        <f t="shared" si="1"/>
        <v>0.06320450117</v>
      </c>
      <c r="F4956" s="7"/>
    </row>
    <row r="4957">
      <c r="A4957" s="9">
        <v>44796.458333333336</v>
      </c>
      <c r="B4957" s="10">
        <v>251.18</v>
      </c>
      <c r="C4957" s="10">
        <v>251.39225</v>
      </c>
      <c r="D4957" s="10">
        <v>8.44298103859539E-4</v>
      </c>
      <c r="E4957" s="7">
        <f t="shared" si="1"/>
        <v>0.06276261813</v>
      </c>
      <c r="F4957" s="7"/>
    </row>
    <row r="4958">
      <c r="A4958" s="9">
        <v>44796.5</v>
      </c>
      <c r="B4958" s="10">
        <v>257.59</v>
      </c>
      <c r="C4958" s="10">
        <v>254.59379</v>
      </c>
      <c r="D4958" s="10">
        <v>0.0117685902707994</v>
      </c>
      <c r="E4958" s="7">
        <f t="shared" si="1"/>
        <v>0.06260000034</v>
      </c>
      <c r="F4958" s="7"/>
    </row>
    <row r="4959">
      <c r="A4959" s="9">
        <v>44796.541666666664</v>
      </c>
      <c r="B4959" s="10">
        <v>256.03</v>
      </c>
      <c r="C4959" s="10">
        <v>256.89441</v>
      </c>
      <c r="D4959" s="10">
        <v>0.00336484550208788</v>
      </c>
      <c r="E4959" s="7">
        <f t="shared" si="1"/>
        <v>0.06194156929</v>
      </c>
      <c r="F4959" s="7"/>
    </row>
    <row r="4960">
      <c r="A4960" s="9">
        <v>44796.583333333336</v>
      </c>
      <c r="B4960" s="10">
        <v>262.99</v>
      </c>
      <c r="C4960" s="10">
        <v>258.595</v>
      </c>
      <c r="D4960" s="10">
        <v>0.0169956882383649</v>
      </c>
      <c r="E4960" s="7">
        <f t="shared" si="1"/>
        <v>0.06215104735</v>
      </c>
      <c r="F4960" s="7"/>
    </row>
    <row r="4961">
      <c r="A4961" s="9">
        <v>44796.625</v>
      </c>
      <c r="B4961" s="10">
        <v>267.11</v>
      </c>
      <c r="C4961" s="10">
        <v>258.85008</v>
      </c>
      <c r="D4961" s="10">
        <v>0.0319100538813819</v>
      </c>
      <c r="E4961" s="7">
        <f t="shared" si="1"/>
        <v>0.06229819752</v>
      </c>
      <c r="F4961" s="7"/>
    </row>
    <row r="4962">
      <c r="A4962" s="9">
        <v>44796.666666666664</v>
      </c>
      <c r="B4962" s="10">
        <v>270.35</v>
      </c>
      <c r="C4962" s="10">
        <v>257.82655</v>
      </c>
      <c r="D4962" s="10">
        <v>0.0485731589706336</v>
      </c>
      <c r="E4962" s="7">
        <f t="shared" si="1"/>
        <v>0.06230165036</v>
      </c>
      <c r="F4962" s="7"/>
    </row>
    <row r="4963">
      <c r="A4963" s="9">
        <v>44796.708333333336</v>
      </c>
      <c r="B4963" s="10">
        <v>277.51</v>
      </c>
      <c r="C4963" s="10">
        <v>256.85124</v>
      </c>
      <c r="D4963" s="10">
        <v>0.0804308361524747</v>
      </c>
      <c r="E4963" s="7">
        <f t="shared" si="1"/>
        <v>0.0631157284</v>
      </c>
      <c r="F4963" s="7"/>
    </row>
    <row r="4964">
      <c r="A4964" s="9">
        <v>44796.75</v>
      </c>
      <c r="B4964" s="10">
        <v>281.36</v>
      </c>
      <c r="C4964" s="10">
        <v>256.27732</v>
      </c>
      <c r="D4964" s="10">
        <v>0.0978731945534628</v>
      </c>
      <c r="E4964" s="7">
        <f t="shared" si="1"/>
        <v>0.06384496608</v>
      </c>
      <c r="F4964" s="7"/>
    </row>
    <row r="4965">
      <c r="A4965" s="9">
        <v>44796.791666666664</v>
      </c>
      <c r="B4965" s="10">
        <v>282.31</v>
      </c>
      <c r="C4965" s="10">
        <v>257.11777</v>
      </c>
      <c r="D4965" s="10">
        <v>0.0979793423068347</v>
      </c>
      <c r="E4965" s="7">
        <f t="shared" si="1"/>
        <v>0.06463967115</v>
      </c>
      <c r="F4965" s="7"/>
    </row>
    <row r="4966">
      <c r="A4966" s="9">
        <v>44796.833333333336</v>
      </c>
      <c r="B4966" s="10">
        <v>278.48</v>
      </c>
      <c r="C4966" s="10">
        <v>258.22767</v>
      </c>
      <c r="D4966" s="10">
        <v>0.0784281947786619</v>
      </c>
      <c r="E4966" s="7">
        <f t="shared" si="1"/>
        <v>0.06513987713</v>
      </c>
      <c r="F4966" s="7"/>
    </row>
    <row r="4967">
      <c r="A4967" s="9">
        <v>44796.875</v>
      </c>
      <c r="B4967" s="10">
        <v>274.17</v>
      </c>
      <c r="C4967" s="10">
        <v>259.33379</v>
      </c>
      <c r="D4967" s="10">
        <v>0.0572089352490471</v>
      </c>
      <c r="E4967" s="7">
        <f t="shared" si="1"/>
        <v>0.06465512265</v>
      </c>
      <c r="F4967" s="7"/>
    </row>
    <row r="4968">
      <c r="A4968" s="9">
        <v>44796.916666666664</v>
      </c>
      <c r="B4968" s="10">
        <v>267.34</v>
      </c>
      <c r="C4968" s="10">
        <v>259.87828</v>
      </c>
      <c r="D4968" s="10">
        <v>0.0287123648809741</v>
      </c>
      <c r="E4968" s="7">
        <f t="shared" si="1"/>
        <v>0.06291459543</v>
      </c>
      <c r="F4968" s="7"/>
    </row>
    <row r="4969">
      <c r="A4969" s="9">
        <v>44796.958333333336</v>
      </c>
      <c r="B4969" s="10">
        <v>268.65</v>
      </c>
      <c r="C4969" s="10">
        <v>258.66271</v>
      </c>
      <c r="D4969" s="10">
        <v>0.0386112478292675</v>
      </c>
      <c r="E4969" s="7">
        <f t="shared" si="1"/>
        <v>0.06175567514</v>
      </c>
      <c r="F4969" s="7"/>
    </row>
    <row r="4970">
      <c r="A4970" s="9">
        <v>44797.0</v>
      </c>
      <c r="B4970" s="10">
        <v>273.82</v>
      </c>
      <c r="C4970" s="10">
        <v>255.83144</v>
      </c>
      <c r="D4970" s="10">
        <v>0.0703141099467681</v>
      </c>
      <c r="E4970" s="7">
        <f t="shared" si="1"/>
        <v>0.06094458596</v>
      </c>
      <c r="F4970" s="7"/>
    </row>
    <row r="4971">
      <c r="A4971" s="9">
        <v>44797.041666666664</v>
      </c>
      <c r="B4971" s="10">
        <v>284.65</v>
      </c>
      <c r="C4971" s="10">
        <v>249.46002</v>
      </c>
      <c r="D4971" s="10">
        <v>0.141064608268691</v>
      </c>
      <c r="E4971" s="7">
        <f t="shared" si="1"/>
        <v>0.06123080214</v>
      </c>
      <c r="F4971" s="7"/>
    </row>
    <row r="4972">
      <c r="A4972" s="9">
        <v>44797.083333333336</v>
      </c>
      <c r="B4972" s="10">
        <v>279.79</v>
      </c>
      <c r="C4972" s="10">
        <v>241.87823</v>
      </c>
      <c r="D4972" s="10">
        <v>0.15673907486424</v>
      </c>
      <c r="E4972" s="7">
        <f t="shared" si="1"/>
        <v>0.06167513984</v>
      </c>
      <c r="F4972" s="7"/>
    </row>
    <row r="4973">
      <c r="A4973" s="9">
        <v>44797.125</v>
      </c>
      <c r="B4973" s="10">
        <v>274.25</v>
      </c>
      <c r="C4973" s="10">
        <v>232.93724</v>
      </c>
      <c r="D4973" s="10">
        <v>0.177355754708864</v>
      </c>
      <c r="E4973" s="7">
        <f t="shared" si="1"/>
        <v>0.06281366783</v>
      </c>
      <c r="F4973" s="7"/>
    </row>
    <row r="4974">
      <c r="A4974" s="9">
        <v>44797.166666666664</v>
      </c>
      <c r="B4974" s="10">
        <v>266.24</v>
      </c>
      <c r="C4974" s="10">
        <v>226.39786</v>
      </c>
      <c r="D4974" s="10">
        <v>0.175982847187689</v>
      </c>
      <c r="E4974" s="7">
        <f t="shared" si="1"/>
        <v>0.06520248318</v>
      </c>
      <c r="F4974" s="7"/>
    </row>
    <row r="4975">
      <c r="A4975" s="9">
        <v>44797.208333333336</v>
      </c>
      <c r="B4975" s="10">
        <v>256.86</v>
      </c>
      <c r="C4975" s="10">
        <v>224.25459</v>
      </c>
      <c r="D4975" s="10">
        <v>0.145394616003177</v>
      </c>
      <c r="E4975" s="7">
        <f t="shared" si="1"/>
        <v>0.06750282583</v>
      </c>
      <c r="F4975" s="7"/>
    </row>
    <row r="4976">
      <c r="A4976" s="9">
        <v>44797.25</v>
      </c>
      <c r="B4976" s="10">
        <v>253.89</v>
      </c>
      <c r="C4976" s="10">
        <v>224.14496</v>
      </c>
      <c r="D4976" s="10">
        <v>0.132704478387557</v>
      </c>
      <c r="E4976" s="7">
        <f t="shared" si="1"/>
        <v>0.06987027274</v>
      </c>
      <c r="F4976" s="7"/>
    </row>
    <row r="4977">
      <c r="A4977" s="9">
        <v>44797.291666666664</v>
      </c>
      <c r="B4977" s="10">
        <v>247.7</v>
      </c>
      <c r="C4977" s="10">
        <v>226.74897</v>
      </c>
      <c r="D4977" s="10">
        <v>0.0923974649146145</v>
      </c>
      <c r="E4977" s="7">
        <f t="shared" si="1"/>
        <v>0.07150361991</v>
      </c>
      <c r="F4977" s="7"/>
    </row>
    <row r="4978">
      <c r="A4978" s="9">
        <v>44797.333333333336</v>
      </c>
      <c r="B4978" s="10">
        <v>243.26</v>
      </c>
      <c r="C4978" s="10">
        <v>230.96309</v>
      </c>
      <c r="D4978" s="10">
        <v>0.0532418838005674</v>
      </c>
      <c r="E4978" s="7">
        <f t="shared" si="1"/>
        <v>0.0727586175</v>
      </c>
      <c r="F4978" s="7"/>
    </row>
    <row r="4979">
      <c r="A4979" s="9">
        <v>44797.375</v>
      </c>
      <c r="B4979" s="10">
        <v>243.72</v>
      </c>
      <c r="C4979" s="10">
        <v>236.48798</v>
      </c>
      <c r="D4979" s="10">
        <v>0.0305809200112411</v>
      </c>
      <c r="E4979" s="7">
        <f t="shared" si="1"/>
        <v>0.07391173814</v>
      </c>
      <c r="F4979" s="7"/>
    </row>
    <row r="4980">
      <c r="A4980" s="9">
        <v>44797.416666666664</v>
      </c>
      <c r="B4980" s="10">
        <v>248.74</v>
      </c>
      <c r="C4980" s="10">
        <v>242.06358</v>
      </c>
      <c r="D4980" s="10">
        <v>0.0275812660458876</v>
      </c>
      <c r="E4980" s="7">
        <f t="shared" si="1"/>
        <v>0.07483574062</v>
      </c>
      <c r="F4980" s="7"/>
    </row>
    <row r="4981">
      <c r="A4981" s="9">
        <v>44797.458333333336</v>
      </c>
      <c r="B4981" s="10">
        <v>255.1</v>
      </c>
      <c r="C4981" s="10">
        <v>247.67713</v>
      </c>
      <c r="D4981" s="10">
        <v>0.0299699451459244</v>
      </c>
      <c r="E4981" s="7">
        <f t="shared" si="1"/>
        <v>0.07604930925</v>
      </c>
      <c r="F4981" s="7"/>
    </row>
    <row r="4982">
      <c r="A4982" s="9">
        <v>44797.5</v>
      </c>
      <c r="B4982" s="10">
        <v>261.17</v>
      </c>
      <c r="C4982" s="10">
        <v>250.72879</v>
      </c>
      <c r="D4982" s="10">
        <v>0.0416434427015741</v>
      </c>
      <c r="E4982" s="7">
        <f t="shared" si="1"/>
        <v>0.07729409476</v>
      </c>
      <c r="F4982" s="7"/>
    </row>
    <row r="4983">
      <c r="A4983" s="9">
        <v>44797.541666666664</v>
      </c>
      <c r="B4983" s="10">
        <v>264.79</v>
      </c>
      <c r="C4983" s="10">
        <v>252.94746</v>
      </c>
      <c r="D4983" s="10">
        <v>0.0468181811353235</v>
      </c>
      <c r="E4983" s="7">
        <f t="shared" si="1"/>
        <v>0.07910465042</v>
      </c>
      <c r="F4983" s="7"/>
    </row>
    <row r="4984">
      <c r="A4984" s="9">
        <v>44797.583333333336</v>
      </c>
      <c r="B4984" s="10">
        <v>266.84</v>
      </c>
      <c r="C4984" s="10">
        <v>254.45368</v>
      </c>
      <c r="D4984" s="10">
        <v>0.048678093396016</v>
      </c>
      <c r="E4984" s="7">
        <f t="shared" si="1"/>
        <v>0.08042475063</v>
      </c>
      <c r="F4984" s="7"/>
    </row>
    <row r="4985">
      <c r="A4985" s="9">
        <v>44797.625</v>
      </c>
      <c r="B4985" s="10">
        <v>271.58</v>
      </c>
      <c r="C4985" s="10">
        <v>254.89283</v>
      </c>
      <c r="D4985" s="10">
        <v>0.0654673966309683</v>
      </c>
      <c r="E4985" s="7">
        <f t="shared" si="1"/>
        <v>0.08182297324</v>
      </c>
      <c r="F4985" s="7"/>
    </row>
    <row r="4986">
      <c r="A4986" s="9">
        <v>44797.666666666664</v>
      </c>
      <c r="B4986" s="10">
        <v>276.03</v>
      </c>
      <c r="C4986" s="10">
        <v>254.3024</v>
      </c>
      <c r="D4986" s="10">
        <v>0.0854400115767683</v>
      </c>
      <c r="E4986" s="7">
        <f t="shared" si="1"/>
        <v>0.0833590921</v>
      </c>
      <c r="F4986" s="7"/>
    </row>
    <row r="4987">
      <c r="A4987" s="9">
        <v>44797.708333333336</v>
      </c>
      <c r="B4987" s="10">
        <v>280.65</v>
      </c>
      <c r="C4987" s="10">
        <v>253.95001</v>
      </c>
      <c r="D4987" s="10">
        <v>0.105138763333775</v>
      </c>
      <c r="E4987" s="7">
        <f t="shared" si="1"/>
        <v>0.08438858907</v>
      </c>
      <c r="F4987" s="7"/>
    </row>
    <row r="4988">
      <c r="A4988" s="9">
        <v>44797.75</v>
      </c>
      <c r="B4988" s="10">
        <v>285.03</v>
      </c>
      <c r="C4988" s="10">
        <v>253.91571</v>
      </c>
      <c r="D4988" s="10">
        <v>0.122537868964468</v>
      </c>
      <c r="E4988" s="7">
        <f t="shared" si="1"/>
        <v>0.08541628384</v>
      </c>
      <c r="F4988" s="7"/>
    </row>
    <row r="4989">
      <c r="A4989" s="9">
        <v>44797.791666666664</v>
      </c>
      <c r="B4989" s="10">
        <v>286.87</v>
      </c>
      <c r="C4989" s="10">
        <v>254.88974</v>
      </c>
      <c r="D4989" s="10">
        <v>0.125467035275723</v>
      </c>
      <c r="E4989" s="7">
        <f t="shared" si="1"/>
        <v>0.08656160438</v>
      </c>
      <c r="F4989" s="7"/>
    </row>
    <row r="4990">
      <c r="A4990" s="9">
        <v>44797.833333333336</v>
      </c>
      <c r="B4990" s="10">
        <v>280.28</v>
      </c>
      <c r="C4990" s="10">
        <v>255.81247</v>
      </c>
      <c r="D4990" s="10">
        <v>0.0956463537528095</v>
      </c>
      <c r="E4990" s="7">
        <f t="shared" si="1"/>
        <v>0.08727902767</v>
      </c>
      <c r="F4990" s="7"/>
    </row>
    <row r="4991">
      <c r="A4991" s="9">
        <v>44797.875</v>
      </c>
      <c r="B4991" s="10">
        <v>276.8</v>
      </c>
      <c r="C4991" s="10">
        <v>256.5939</v>
      </c>
      <c r="D4991" s="10">
        <v>0.0787473903315705</v>
      </c>
      <c r="E4991" s="7">
        <f t="shared" si="1"/>
        <v>0.0881764633</v>
      </c>
      <c r="F4991" s="7"/>
    </row>
    <row r="4992">
      <c r="A4992" s="9">
        <v>44797.916666666664</v>
      </c>
      <c r="B4992" s="10">
        <v>270.97</v>
      </c>
      <c r="C4992" s="10">
        <v>256.98333</v>
      </c>
      <c r="D4992" s="10">
        <v>0.0544263707688743</v>
      </c>
      <c r="E4992" s="7">
        <f t="shared" si="1"/>
        <v>0.08924788021</v>
      </c>
      <c r="F4992" s="7"/>
    </row>
    <row r="4993">
      <c r="A4993" s="9">
        <v>44797.958333333336</v>
      </c>
      <c r="B4993" s="10">
        <v>274.69</v>
      </c>
      <c r="C4993" s="10">
        <v>255.81823</v>
      </c>
      <c r="D4993" s="10">
        <v>0.0737702313083786</v>
      </c>
      <c r="E4993" s="7">
        <f t="shared" si="1"/>
        <v>0.09071283785</v>
      </c>
      <c r="F4993" s="7"/>
    </row>
    <row r="4994">
      <c r="A4994" s="9">
        <v>44795.0</v>
      </c>
      <c r="B4994" s="10">
        <v>274.73</v>
      </c>
      <c r="C4994" s="10">
        <v>257.19277</v>
      </c>
      <c r="D4994" s="10">
        <v>0.0681871033933031</v>
      </c>
      <c r="E4994" s="7">
        <f t="shared" si="1"/>
        <v>0.09062421258</v>
      </c>
      <c r="F4994" s="7"/>
    </row>
    <row r="4995">
      <c r="A4995" s="9">
        <v>44795.041666666664</v>
      </c>
      <c r="B4995" s="10">
        <v>273.73</v>
      </c>
      <c r="C4995" s="10">
        <v>252.60948</v>
      </c>
      <c r="D4995" s="10">
        <v>0.0836093720631546</v>
      </c>
      <c r="E4995" s="7">
        <f t="shared" si="1"/>
        <v>0.0882302444</v>
      </c>
      <c r="F4995" s="7"/>
    </row>
    <row r="4996">
      <c r="A4996" s="9">
        <v>44795.083333333336</v>
      </c>
      <c r="B4996" s="10">
        <v>273.47</v>
      </c>
      <c r="C4996" s="10">
        <v>247.52438</v>
      </c>
      <c r="D4996" s="10">
        <v>0.104820462533832</v>
      </c>
      <c r="E4996" s="7">
        <f t="shared" si="1"/>
        <v>0.08606696889</v>
      </c>
      <c r="F4996" s="7"/>
    </row>
    <row r="4997">
      <c r="A4997" s="9">
        <v>44795.125</v>
      </c>
      <c r="B4997" s="10">
        <v>264.33</v>
      </c>
      <c r="C4997" s="10">
        <v>240.64289</v>
      </c>
      <c r="D4997" s="10">
        <v>0.0984326193888379</v>
      </c>
      <c r="E4997" s="7">
        <f t="shared" si="1"/>
        <v>0.08277850492</v>
      </c>
      <c r="F4997" s="7"/>
    </row>
    <row r="4998">
      <c r="A4998" s="9">
        <v>44795.166666666664</v>
      </c>
      <c r="B4998" s="10">
        <v>253.81</v>
      </c>
      <c r="C4998" s="10">
        <v>235.85926</v>
      </c>
      <c r="D4998" s="10">
        <v>0.0761078449919668</v>
      </c>
      <c r="E4998" s="7">
        <f t="shared" si="1"/>
        <v>0.07861704649</v>
      </c>
      <c r="F4998" s="7"/>
    </row>
    <row r="4999">
      <c r="A4999" s="9">
        <v>44795.208333333336</v>
      </c>
      <c r="B4999" s="10">
        <v>244.09</v>
      </c>
      <c r="C4999" s="10">
        <v>234.87915</v>
      </c>
      <c r="D4999" s="10">
        <v>0.0392152730457343</v>
      </c>
      <c r="E4999" s="7">
        <f t="shared" si="1"/>
        <v>0.0741929072</v>
      </c>
      <c r="F4999" s="7"/>
    </row>
    <row r="5000">
      <c r="A5000" s="9">
        <v>44795.25</v>
      </c>
      <c r="B5000" s="10">
        <v>241.28</v>
      </c>
      <c r="C5000" s="10">
        <v>235.14812</v>
      </c>
      <c r="D5000" s="10">
        <v>0.0260766703131625</v>
      </c>
      <c r="E5000" s="7">
        <f t="shared" si="1"/>
        <v>0.06975008187</v>
      </c>
      <c r="F5000" s="7"/>
    </row>
    <row r="5001">
      <c r="A5001" s="9">
        <v>44795.291666666664</v>
      </c>
      <c r="B5001" s="10">
        <v>241.99</v>
      </c>
      <c r="C5001" s="10">
        <v>237.38882</v>
      </c>
      <c r="D5001" s="10">
        <v>0.0193824629146393</v>
      </c>
      <c r="E5001" s="7">
        <f t="shared" si="1"/>
        <v>0.06670779012</v>
      </c>
      <c r="F5001" s="7"/>
    </row>
    <row r="5002">
      <c r="A5002" s="9">
        <v>44795.333333333336</v>
      </c>
      <c r="B5002" s="10">
        <v>241.09</v>
      </c>
      <c r="C5002" s="10">
        <v>241.01686</v>
      </c>
      <c r="D5002" s="10">
        <v>3.03464247272971E-4</v>
      </c>
      <c r="E5002" s="7">
        <f t="shared" si="1"/>
        <v>0.06450202264</v>
      </c>
      <c r="F5002" s="7"/>
    </row>
    <row r="5003">
      <c r="A5003" s="9">
        <v>44795.375</v>
      </c>
      <c r="B5003" s="10">
        <v>242.8</v>
      </c>
      <c r="C5003" s="10">
        <v>245.83252</v>
      </c>
      <c r="D5003" s="10">
        <v>0.0123357153886718</v>
      </c>
      <c r="E5003" s="7">
        <f t="shared" si="1"/>
        <v>0.06374180578</v>
      </c>
      <c r="F5003" s="7"/>
    </row>
    <row r="5004">
      <c r="A5004" s="9">
        <v>44795.416666666664</v>
      </c>
      <c r="B5004" s="10">
        <v>247.61</v>
      </c>
      <c r="C5004" s="10">
        <v>250.86776</v>
      </c>
      <c r="D5004" s="10">
        <v>0.0129859651953682</v>
      </c>
      <c r="E5004" s="7">
        <f t="shared" si="1"/>
        <v>0.06313366824</v>
      </c>
      <c r="F5004" s="7"/>
    </row>
    <row r="5005">
      <c r="A5005" s="9">
        <v>44795.458333333336</v>
      </c>
      <c r="B5005" s="10">
        <v>255.53</v>
      </c>
      <c r="C5005" s="10">
        <v>256.29353</v>
      </c>
      <c r="D5005" s="10">
        <v>0.00297912319518941</v>
      </c>
      <c r="E5005" s="7">
        <f t="shared" si="1"/>
        <v>0.06200905066</v>
      </c>
      <c r="F5005" s="7"/>
    </row>
    <row r="5006">
      <c r="A5006" s="9">
        <v>44795.5</v>
      </c>
      <c r="B5006" s="10">
        <v>259.14</v>
      </c>
      <c r="C5006" s="10">
        <v>259.4351</v>
      </c>
      <c r="D5006" s="10">
        <v>0.00113747137530731</v>
      </c>
      <c r="E5006" s="7">
        <f t="shared" si="1"/>
        <v>0.06032130186</v>
      </c>
      <c r="F5006" s="7"/>
    </row>
    <row r="5007">
      <c r="A5007" s="9">
        <v>44795.541666666664</v>
      </c>
      <c r="B5007" s="10">
        <v>261.95</v>
      </c>
      <c r="C5007" s="10">
        <v>261.65625</v>
      </c>
      <c r="D5007" s="10">
        <v>0.00112265615669409</v>
      </c>
      <c r="E5007" s="7">
        <f t="shared" si="1"/>
        <v>0.05841732165</v>
      </c>
      <c r="F5007" s="7"/>
    </row>
    <row r="5008">
      <c r="A5008" s="9">
        <v>44795.583333333336</v>
      </c>
      <c r="B5008" s="10">
        <v>261.41</v>
      </c>
      <c r="C5008" s="10">
        <v>263.08067</v>
      </c>
      <c r="D5008" s="10">
        <v>0.00635040955308488</v>
      </c>
      <c r="E5008" s="7">
        <f t="shared" si="1"/>
        <v>0.05665366815</v>
      </c>
      <c r="F5008" s="7"/>
    </row>
    <row r="5009">
      <c r="A5009" s="9">
        <v>44795.625</v>
      </c>
      <c r="B5009" s="10">
        <v>265.48</v>
      </c>
      <c r="C5009" s="10">
        <v>262.78383</v>
      </c>
      <c r="D5009" s="10">
        <v>0.0102600300787152</v>
      </c>
      <c r="E5009" s="7">
        <f t="shared" si="1"/>
        <v>0.05435336121</v>
      </c>
      <c r="F5009" s="7"/>
    </row>
    <row r="5010">
      <c r="A5010" s="9">
        <v>44795.666666666664</v>
      </c>
      <c r="B5010" s="10">
        <v>269.25</v>
      </c>
      <c r="C5010" s="10">
        <v>261.01263</v>
      </c>
      <c r="D5010" s="10">
        <v>0.0315592774188743</v>
      </c>
      <c r="E5010" s="7">
        <f t="shared" si="1"/>
        <v>0.05210833062</v>
      </c>
      <c r="F5010" s="7"/>
    </row>
    <row r="5011">
      <c r="A5011" s="9">
        <v>44795.708333333336</v>
      </c>
      <c r="B5011" s="10">
        <v>271.14</v>
      </c>
      <c r="C5011" s="10">
        <v>259.24198</v>
      </c>
      <c r="D5011" s="10">
        <v>0.0458954217214356</v>
      </c>
      <c r="E5011" s="7">
        <f t="shared" si="1"/>
        <v>0.04963985806</v>
      </c>
      <c r="F5011" s="7"/>
    </row>
    <row r="5012">
      <c r="A5012" s="9">
        <v>44795.75</v>
      </c>
      <c r="B5012" s="10">
        <v>275.24</v>
      </c>
      <c r="C5012" s="10">
        <v>257.94014</v>
      </c>
      <c r="D5012" s="10">
        <v>0.0670692820435005</v>
      </c>
      <c r="E5012" s="7">
        <f t="shared" si="1"/>
        <v>0.04732866694</v>
      </c>
      <c r="F5012" s="7"/>
    </row>
    <row r="5013">
      <c r="A5013" s="9">
        <v>44795.791666666664</v>
      </c>
      <c r="B5013" s="10">
        <v>275.68</v>
      </c>
      <c r="C5013" s="10">
        <v>258.45078</v>
      </c>
      <c r="D5013" s="10">
        <v>0.0666634474850491</v>
      </c>
      <c r="E5013" s="7">
        <f t="shared" si="1"/>
        <v>0.04487851744</v>
      </c>
      <c r="F5013" s="7"/>
    </row>
    <row r="5014">
      <c r="A5014" s="9">
        <v>44795.833333333336</v>
      </c>
      <c r="B5014" s="10">
        <v>273.66</v>
      </c>
      <c r="C5014" s="10">
        <v>259.14665</v>
      </c>
      <c r="D5014" s="10">
        <v>0.0560043897924206</v>
      </c>
      <c r="E5014" s="7">
        <f t="shared" si="1"/>
        <v>0.04322676895</v>
      </c>
      <c r="F5014" s="7"/>
    </row>
    <row r="5015">
      <c r="A5015" s="9">
        <v>44795.875</v>
      </c>
      <c r="B5015" s="10">
        <v>275.3</v>
      </c>
      <c r="C5015" s="10">
        <v>259.7863</v>
      </c>
      <c r="D5015" s="10">
        <v>0.0597171598348335</v>
      </c>
      <c r="E5015" s="7">
        <f t="shared" si="1"/>
        <v>0.04243384268</v>
      </c>
      <c r="F5015" s="7"/>
    </row>
    <row r="5016">
      <c r="A5016" s="9">
        <v>44795.916666666664</v>
      </c>
      <c r="B5016" s="10">
        <v>276.03</v>
      </c>
      <c r="C5016" s="10">
        <v>260.13093</v>
      </c>
      <c r="D5016" s="10">
        <v>0.061119490865619</v>
      </c>
      <c r="E5016" s="7">
        <f t="shared" si="1"/>
        <v>0.04271272268</v>
      </c>
      <c r="F5016" s="7"/>
    </row>
    <row r="5017">
      <c r="A5017" s="9">
        <v>44795.958333333336</v>
      </c>
      <c r="B5017" s="10">
        <v>273.69</v>
      </c>
      <c r="C5017" s="10">
        <v>259.49137</v>
      </c>
      <c r="D5017" s="10">
        <v>0.054717156875005</v>
      </c>
      <c r="E5017" s="7">
        <f t="shared" si="1"/>
        <v>0.04191884458</v>
      </c>
      <c r="F5017" s="7"/>
    </row>
    <row r="5018">
      <c r="A5018" s="9">
        <v>44796.0</v>
      </c>
      <c r="B5018" s="10">
        <v>278.34</v>
      </c>
      <c r="C5018" s="10">
        <v>257.75094</v>
      </c>
      <c r="D5018" s="10">
        <v>0.0798796698859758</v>
      </c>
      <c r="E5018" s="7">
        <f t="shared" si="1"/>
        <v>0.04240603485</v>
      </c>
      <c r="F5018" s="7"/>
    </row>
    <row r="5019">
      <c r="A5019" s="9">
        <v>44796.041666666664</v>
      </c>
      <c r="B5019" s="10">
        <v>282.51</v>
      </c>
      <c r="C5019" s="10">
        <v>252.11796</v>
      </c>
      <c r="D5019" s="10">
        <v>0.120546905900714</v>
      </c>
      <c r="E5019" s="7">
        <f t="shared" si="1"/>
        <v>0.04394509876</v>
      </c>
      <c r="F5019" s="7"/>
    </row>
    <row r="5020">
      <c r="A5020" s="9">
        <v>44796.083333333336</v>
      </c>
      <c r="B5020" s="10">
        <v>277.34</v>
      </c>
      <c r="C5020" s="10">
        <v>245.79061</v>
      </c>
      <c r="D5020" s="10">
        <v>0.128358809150601</v>
      </c>
      <c r="E5020" s="7">
        <f t="shared" si="1"/>
        <v>0.0449258632</v>
      </c>
      <c r="F5020" s="7"/>
    </row>
    <row r="5021">
      <c r="A5021" s="9">
        <v>44796.125</v>
      </c>
      <c r="B5021" s="10">
        <v>268.61</v>
      </c>
      <c r="C5021" s="10">
        <v>237.81732</v>
      </c>
      <c r="D5021" s="10">
        <v>0.129480392765337</v>
      </c>
      <c r="E5021" s="7">
        <f t="shared" si="1"/>
        <v>0.04621952042</v>
      </c>
      <c r="F5021" s="7"/>
    </row>
    <row r="5022">
      <c r="A5022" s="9">
        <v>44796.166666666664</v>
      </c>
      <c r="B5022" s="10">
        <v>254.79</v>
      </c>
      <c r="C5022" s="10">
        <v>232.24345</v>
      </c>
      <c r="D5022" s="10">
        <v>0.0970815323316976</v>
      </c>
      <c r="E5022" s="7">
        <f t="shared" si="1"/>
        <v>0.04709342406</v>
      </c>
      <c r="F5022" s="7"/>
    </row>
    <row r="5023">
      <c r="A5023" s="9">
        <v>44796.208333333336</v>
      </c>
      <c r="B5023" s="10">
        <v>246.85</v>
      </c>
      <c r="C5023" s="10">
        <v>230.82669</v>
      </c>
      <c r="D5023" s="10">
        <v>0.069417059179768</v>
      </c>
      <c r="E5023" s="7">
        <f t="shared" si="1"/>
        <v>0.04835183182</v>
      </c>
      <c r="F5023" s="7"/>
    </row>
    <row r="5024">
      <c r="A5024" s="9">
        <v>44796.25</v>
      </c>
      <c r="B5024" s="10">
        <v>244.13</v>
      </c>
      <c r="C5024" s="10">
        <v>230.97029</v>
      </c>
      <c r="D5024" s="10">
        <v>0.0569757694810011</v>
      </c>
      <c r="E5024" s="7">
        <f t="shared" si="1"/>
        <v>0.04963929428</v>
      </c>
      <c r="F5024" s="7"/>
    </row>
    <row r="5025">
      <c r="A5025" s="9">
        <v>44796.291666666664</v>
      </c>
      <c r="B5025" s="10">
        <v>242.15</v>
      </c>
      <c r="C5025" s="10">
        <v>233.46382</v>
      </c>
      <c r="D5025" s="10">
        <v>0.0372056792354378</v>
      </c>
      <c r="E5025" s="7">
        <f t="shared" si="1"/>
        <v>0.0503819283</v>
      </c>
      <c r="F5025" s="7"/>
    </row>
    <row r="5026">
      <c r="A5026" s="9">
        <v>44796.333333333336</v>
      </c>
      <c r="B5026" s="10">
        <v>239.84</v>
      </c>
      <c r="C5026" s="10">
        <v>237.52444</v>
      </c>
      <c r="D5026" s="10">
        <v>0.00974872312087128</v>
      </c>
      <c r="E5026" s="7">
        <f t="shared" si="1"/>
        <v>0.05077548075</v>
      </c>
      <c r="F5026" s="7"/>
    </row>
    <row r="5027">
      <c r="A5027" s="9">
        <v>44796.375</v>
      </c>
      <c r="B5027" s="10">
        <v>240.83</v>
      </c>
      <c r="C5027" s="10">
        <v>242.92859</v>
      </c>
      <c r="D5027" s="10">
        <v>0.0086387114830741</v>
      </c>
      <c r="E5027" s="7">
        <f t="shared" si="1"/>
        <v>0.05062143892</v>
      </c>
      <c r="F5027" s="7"/>
    </row>
    <row r="5028">
      <c r="A5028" s="9">
        <v>44796.416666666664</v>
      </c>
      <c r="B5028" s="10">
        <v>244.35</v>
      </c>
      <c r="C5028" s="10">
        <v>248.47755</v>
      </c>
      <c r="D5028" s="10">
        <v>0.016611359859271</v>
      </c>
      <c r="E5028" s="7">
        <f t="shared" si="1"/>
        <v>0.05077249703</v>
      </c>
      <c r="F5028" s="7"/>
    </row>
    <row r="5029">
      <c r="A5029" s="9">
        <v>44796.458333333336</v>
      </c>
      <c r="B5029" s="10">
        <v>251.18</v>
      </c>
      <c r="C5029" s="10">
        <v>254.41124</v>
      </c>
      <c r="D5029" s="10">
        <v>0.0127008539402582</v>
      </c>
      <c r="E5029" s="7">
        <f t="shared" si="1"/>
        <v>0.05117756915</v>
      </c>
      <c r="F5029" s="7"/>
    </row>
    <row r="5030">
      <c r="A5030" s="9">
        <v>44796.5</v>
      </c>
      <c r="B5030" s="10">
        <v>257.59</v>
      </c>
      <c r="C5030" s="10">
        <v>257.90111</v>
      </c>
      <c r="D5030" s="10">
        <v>0.00120631508720548</v>
      </c>
      <c r="E5030" s="7">
        <f t="shared" si="1"/>
        <v>0.05118043764</v>
      </c>
      <c r="F5030" s="7"/>
    </row>
    <row r="5031">
      <c r="A5031" s="9">
        <v>44796.541666666664</v>
      </c>
      <c r="B5031" s="10">
        <v>256.03</v>
      </c>
      <c r="C5031" s="10">
        <v>260.37067</v>
      </c>
      <c r="D5031" s="10">
        <v>0.0166711173727826</v>
      </c>
      <c r="E5031" s="7">
        <f t="shared" si="1"/>
        <v>0.05182829019</v>
      </c>
      <c r="F5031" s="7"/>
    </row>
    <row r="5032">
      <c r="A5032" s="9">
        <v>44796.583333333336</v>
      </c>
      <c r="B5032" s="10">
        <v>262.99</v>
      </c>
      <c r="C5032" s="10">
        <v>262.11191</v>
      </c>
      <c r="D5032" s="10">
        <v>0.00335005761470352</v>
      </c>
      <c r="E5032" s="7">
        <f t="shared" si="1"/>
        <v>0.05170327552</v>
      </c>
      <c r="F5032" s="7"/>
    </row>
    <row r="5033">
      <c r="A5033" s="9">
        <v>44796.625</v>
      </c>
      <c r="B5033" s="10">
        <v>267.11</v>
      </c>
      <c r="C5033" s="10">
        <v>262.16662</v>
      </c>
      <c r="D5033" s="10">
        <v>0.0188558711250119</v>
      </c>
      <c r="E5033" s="7">
        <f t="shared" si="1"/>
        <v>0.05206143557</v>
      </c>
      <c r="F5033" s="7"/>
    </row>
    <row r="5034">
      <c r="A5034" s="9">
        <v>44796.666666666664</v>
      </c>
      <c r="B5034" s="10">
        <v>270.35</v>
      </c>
      <c r="C5034" s="10">
        <v>260.74531</v>
      </c>
      <c r="D5034" s="10">
        <v>0.0368355235229351</v>
      </c>
      <c r="E5034" s="7">
        <f t="shared" si="1"/>
        <v>0.05228127915</v>
      </c>
      <c r="F5034" s="7"/>
    </row>
    <row r="5035">
      <c r="A5035" s="9">
        <v>44796.708333333336</v>
      </c>
      <c r="B5035" s="10">
        <v>277.51</v>
      </c>
      <c r="C5035" s="10">
        <v>259.32403</v>
      </c>
      <c r="D5035" s="10">
        <v>0.070128364116507</v>
      </c>
      <c r="E5035" s="7">
        <f t="shared" si="1"/>
        <v>0.05329098509</v>
      </c>
      <c r="F5035" s="7"/>
    </row>
    <row r="5036">
      <c r="A5036" s="9">
        <v>44796.75</v>
      </c>
      <c r="B5036" s="10">
        <v>281.36</v>
      </c>
      <c r="C5036" s="10">
        <v>258.32279</v>
      </c>
      <c r="D5036" s="10">
        <v>0.0891799364663103</v>
      </c>
      <c r="E5036" s="7">
        <f t="shared" si="1"/>
        <v>0.05421226235</v>
      </c>
      <c r="F5036" s="7"/>
    </row>
    <row r="5037">
      <c r="A5037" s="9">
        <v>44796.791666666664</v>
      </c>
      <c r="B5037" s="10">
        <v>282.31</v>
      </c>
      <c r="C5037" s="10">
        <v>258.94282</v>
      </c>
      <c r="D5037" s="10">
        <v>0.0902406948375707</v>
      </c>
      <c r="E5037" s="7">
        <f t="shared" si="1"/>
        <v>0.05519464766</v>
      </c>
      <c r="F5037" s="7"/>
    </row>
    <row r="5038">
      <c r="A5038" s="9">
        <v>44796.833333333336</v>
      </c>
      <c r="B5038" s="10">
        <v>278.48</v>
      </c>
      <c r="C5038" s="10">
        <v>259.79928</v>
      </c>
      <c r="D5038" s="10">
        <v>0.0719044332994302</v>
      </c>
      <c r="E5038" s="7">
        <f t="shared" si="1"/>
        <v>0.05585714947</v>
      </c>
      <c r="F5038" s="7"/>
    </row>
    <row r="5039">
      <c r="A5039" s="9">
        <v>44796.875</v>
      </c>
      <c r="B5039" s="10">
        <v>274.17</v>
      </c>
      <c r="C5039" s="10">
        <v>260.69753</v>
      </c>
      <c r="D5039" s="10">
        <v>0.0516785486997135</v>
      </c>
      <c r="E5039" s="7">
        <f t="shared" si="1"/>
        <v>0.05552220734</v>
      </c>
      <c r="F5039" s="7"/>
    </row>
    <row r="5040">
      <c r="A5040" s="9">
        <v>44796.916666666664</v>
      </c>
      <c r="B5040" s="10">
        <v>267.34</v>
      </c>
      <c r="C5040" s="10">
        <v>261.2723</v>
      </c>
      <c r="D5040" s="10">
        <v>0.0232236635877588</v>
      </c>
      <c r="E5040" s="7">
        <f t="shared" si="1"/>
        <v>0.05394321454</v>
      </c>
      <c r="F5040" s="7"/>
    </row>
    <row r="5041">
      <c r="A5041" s="9">
        <v>44796.958333333336</v>
      </c>
      <c r="B5041" s="10">
        <v>268.65</v>
      </c>
      <c r="C5041" s="10">
        <v>260.38381</v>
      </c>
      <c r="D5041" s="10">
        <v>0.0317461750022015</v>
      </c>
      <c r="E5041" s="7">
        <f t="shared" si="1"/>
        <v>0.05298609029</v>
      </c>
      <c r="F5041" s="7"/>
    </row>
    <row r="5042">
      <c r="A5042" s="9">
        <v>44797.0</v>
      </c>
      <c r="B5042" s="10">
        <v>273.82</v>
      </c>
      <c r="C5042" s="10">
        <v>257.47715</v>
      </c>
      <c r="D5042" s="10">
        <v>0.0634730111002083</v>
      </c>
      <c r="E5042" s="7">
        <f t="shared" si="1"/>
        <v>0.05230247951</v>
      </c>
      <c r="F5042" s="7"/>
    </row>
    <row r="5043">
      <c r="A5043" s="9">
        <v>44797.041666666664</v>
      </c>
      <c r="B5043" s="10">
        <v>284.65</v>
      </c>
      <c r="C5043" s="10">
        <v>251.38157</v>
      </c>
      <c r="D5043" s="10">
        <v>0.132342359067929</v>
      </c>
      <c r="E5043" s="7">
        <f t="shared" si="1"/>
        <v>0.05279395673</v>
      </c>
      <c r="F5043" s="7"/>
    </row>
    <row r="5044">
      <c r="A5044" s="9">
        <v>44797.083333333336</v>
      </c>
      <c r="B5044" s="10">
        <v>279.79</v>
      </c>
      <c r="C5044" s="10">
        <v>244.19687</v>
      </c>
      <c r="D5044" s="10">
        <v>0.145755881310026</v>
      </c>
      <c r="E5044" s="7">
        <f t="shared" si="1"/>
        <v>0.05351883473</v>
      </c>
      <c r="F5044" s="7"/>
    </row>
    <row r="5045">
      <c r="A5045" s="9">
        <v>44797.125</v>
      </c>
      <c r="B5045" s="10">
        <v>274.25</v>
      </c>
      <c r="C5045" s="10">
        <v>235.51104</v>
      </c>
      <c r="D5045" s="10">
        <v>0.164488934361633</v>
      </c>
      <c r="E5045" s="7">
        <f t="shared" si="1"/>
        <v>0.05497752397</v>
      </c>
      <c r="F5045" s="7"/>
    </row>
    <row r="5046">
      <c r="A5046" s="9">
        <v>44797.166666666664</v>
      </c>
      <c r="B5046" s="10">
        <v>266.24</v>
      </c>
      <c r="C5046" s="10">
        <v>229.16868</v>
      </c>
      <c r="D5046" s="10">
        <v>0.161764338826754</v>
      </c>
      <c r="E5046" s="7">
        <f t="shared" si="1"/>
        <v>0.0576726409</v>
      </c>
      <c r="F5046" s="7"/>
    </row>
    <row r="5047">
      <c r="A5047" s="9">
        <v>44797.208333333336</v>
      </c>
      <c r="B5047" s="10">
        <v>256.86</v>
      </c>
      <c r="C5047" s="10">
        <v>227.07019</v>
      </c>
      <c r="D5047" s="10">
        <v>0.131192077656692</v>
      </c>
      <c r="E5047" s="7">
        <f t="shared" si="1"/>
        <v>0.06024660001</v>
      </c>
      <c r="F5047" s="7"/>
    </row>
    <row r="5048">
      <c r="A5048" s="9">
        <v>44797.25</v>
      </c>
      <c r="B5048" s="10">
        <v>253.89</v>
      </c>
      <c r="C5048" s="10">
        <v>226.80318</v>
      </c>
      <c r="D5048" s="10">
        <v>0.119428748750348</v>
      </c>
      <c r="E5048" s="7">
        <f t="shared" si="1"/>
        <v>0.06284880748</v>
      </c>
      <c r="F5048" s="7"/>
    </row>
    <row r="5049">
      <c r="A5049" s="9">
        <v>44797.291666666664</v>
      </c>
      <c r="B5049" s="10">
        <v>247.7</v>
      </c>
      <c r="C5049" s="10">
        <v>229.13273</v>
      </c>
      <c r="D5049" s="10">
        <v>0.0810328144739513</v>
      </c>
      <c r="E5049" s="7">
        <f t="shared" si="1"/>
        <v>0.06467493811</v>
      </c>
      <c r="F5049" s="7"/>
    </row>
    <row r="5050">
      <c r="A5050" s="9">
        <v>44797.333333333336</v>
      </c>
      <c r="B5050" s="10">
        <v>243.26</v>
      </c>
      <c r="C5050" s="10">
        <v>233.15007</v>
      </c>
      <c r="D5050" s="10">
        <v>0.0433623288210893</v>
      </c>
      <c r="E5050" s="7">
        <f t="shared" si="1"/>
        <v>0.06607550502</v>
      </c>
      <c r="F5050" s="7"/>
    </row>
    <row r="5051">
      <c r="A5051" s="9">
        <v>44797.375</v>
      </c>
      <c r="B5051" s="10">
        <v>243.72</v>
      </c>
      <c r="C5051" s="10">
        <v>238.60179</v>
      </c>
      <c r="D5051" s="10">
        <v>0.0214508449412722</v>
      </c>
      <c r="E5051" s="7">
        <f t="shared" si="1"/>
        <v>0.06660934391</v>
      </c>
      <c r="F5051" s="7"/>
    </row>
    <row r="5052">
      <c r="A5052" s="9">
        <v>44797.416666666664</v>
      </c>
      <c r="B5052" s="10">
        <v>248.74</v>
      </c>
      <c r="C5052" s="10">
        <v>244.26372</v>
      </c>
      <c r="D5052" s="10">
        <v>0.0183256031636626</v>
      </c>
      <c r="E5052" s="7">
        <f t="shared" si="1"/>
        <v>0.06668077071</v>
      </c>
      <c r="F5052" s="7"/>
    </row>
    <row r="5053">
      <c r="A5053" s="9">
        <v>44797.458333333336</v>
      </c>
      <c r="B5053" s="10">
        <v>255.1</v>
      </c>
      <c r="C5053" s="10">
        <v>250.15226</v>
      </c>
      <c r="D5053" s="10">
        <v>0.0197789138503085</v>
      </c>
      <c r="E5053" s="7">
        <f t="shared" si="1"/>
        <v>0.06697568988</v>
      </c>
      <c r="F5053" s="7"/>
    </row>
    <row r="5054">
      <c r="A5054" s="9">
        <v>44797.5</v>
      </c>
      <c r="B5054" s="10">
        <v>261.17</v>
      </c>
      <c r="C5054" s="10">
        <v>253.51376</v>
      </c>
      <c r="D5054" s="10">
        <v>0.0302004908924865</v>
      </c>
      <c r="E5054" s="7">
        <f t="shared" si="1"/>
        <v>0.06818378054</v>
      </c>
      <c r="F5054" s="7"/>
    </row>
    <row r="5055">
      <c r="A5055" s="9">
        <v>44797.541666666664</v>
      </c>
      <c r="B5055" s="10">
        <v>264.79</v>
      </c>
      <c r="C5055" s="10">
        <v>255.94886</v>
      </c>
      <c r="D5055" s="10">
        <v>0.0345426035497873</v>
      </c>
      <c r="E5055" s="7">
        <f t="shared" si="1"/>
        <v>0.06892842579</v>
      </c>
      <c r="F5055" s="7"/>
    </row>
    <row r="5056">
      <c r="A5056" s="9">
        <v>44797.583333333336</v>
      </c>
      <c r="B5056" s="10">
        <v>266.84</v>
      </c>
      <c r="C5056" s="10">
        <v>257.63021</v>
      </c>
      <c r="D5056" s="10">
        <v>0.0357480980200264</v>
      </c>
      <c r="E5056" s="7">
        <f t="shared" si="1"/>
        <v>0.07027834414</v>
      </c>
      <c r="F5056" s="7"/>
    </row>
    <row r="5057">
      <c r="A5057" s="9">
        <v>44797.625</v>
      </c>
      <c r="B5057" s="10">
        <v>271.58</v>
      </c>
      <c r="C5057" s="10">
        <v>258.01843</v>
      </c>
      <c r="D5057" s="10">
        <v>0.0525604701958691</v>
      </c>
      <c r="E5057" s="7">
        <f t="shared" si="1"/>
        <v>0.07168270244</v>
      </c>
      <c r="F5057" s="7"/>
    </row>
    <row r="5058">
      <c r="A5058" s="9">
        <v>44797.666666666664</v>
      </c>
      <c r="B5058" s="10">
        <v>276.03</v>
      </c>
      <c r="C5058" s="10">
        <v>257.19943</v>
      </c>
      <c r="D5058" s="10">
        <v>0.0732138869825643</v>
      </c>
      <c r="E5058" s="7">
        <f t="shared" si="1"/>
        <v>0.07319846758</v>
      </c>
      <c r="F5058" s="7"/>
    </row>
    <row r="5059">
      <c r="A5059" s="9">
        <v>44797.708333333336</v>
      </c>
      <c r="B5059" s="10">
        <v>280.65</v>
      </c>
      <c r="C5059" s="10">
        <v>256.53344</v>
      </c>
      <c r="D5059" s="10">
        <v>0.0940094203703033</v>
      </c>
      <c r="E5059" s="7">
        <f t="shared" si="1"/>
        <v>0.07419351159</v>
      </c>
      <c r="F5059" s="7"/>
    </row>
    <row r="5060">
      <c r="A5060" s="9">
        <v>44797.75</v>
      </c>
      <c r="B5060" s="10">
        <v>285.03</v>
      </c>
      <c r="C5060" s="10">
        <v>256.20905</v>
      </c>
      <c r="D5060" s="10">
        <v>0.112489976446967</v>
      </c>
      <c r="E5060" s="7">
        <f t="shared" si="1"/>
        <v>0.07516476326</v>
      </c>
      <c r="F5060" s="7"/>
    </row>
    <row r="5061">
      <c r="A5061" s="9">
        <v>44797.791666666664</v>
      </c>
      <c r="B5061" s="10">
        <v>286.87</v>
      </c>
      <c r="C5061" s="10">
        <v>257.04568</v>
      </c>
      <c r="D5061" s="10">
        <v>0.116027314678075</v>
      </c>
      <c r="E5061" s="7">
        <f t="shared" si="1"/>
        <v>0.07623920575</v>
      </c>
      <c r="F5061" s="7"/>
    </row>
    <row r="5062">
      <c r="A5062" s="9">
        <v>44797.833333333336</v>
      </c>
      <c r="B5062" s="10">
        <v>280.28</v>
      </c>
      <c r="C5062" s="10">
        <v>257.84252</v>
      </c>
      <c r="D5062" s="10">
        <v>0.0870200927294691</v>
      </c>
      <c r="E5062" s="7">
        <f t="shared" si="1"/>
        <v>0.07686902489</v>
      </c>
      <c r="F5062" s="7"/>
    </row>
    <row r="5063">
      <c r="A5063" s="9">
        <v>44797.875</v>
      </c>
      <c r="B5063" s="10">
        <v>276.8</v>
      </c>
      <c r="C5063" s="10">
        <v>258.54776</v>
      </c>
      <c r="D5063" s="10">
        <v>0.0705952354798975</v>
      </c>
      <c r="E5063" s="7">
        <f t="shared" si="1"/>
        <v>0.07765722018</v>
      </c>
      <c r="F5063" s="7"/>
    </row>
    <row r="5064">
      <c r="A5064" s="9">
        <v>44797.916666666664</v>
      </c>
      <c r="B5064" s="10">
        <v>270.97</v>
      </c>
      <c r="C5064" s="10">
        <v>258.97152</v>
      </c>
      <c r="D5064" s="10">
        <v>0.0463312722572738</v>
      </c>
      <c r="E5064" s="7">
        <f t="shared" si="1"/>
        <v>0.07862003721</v>
      </c>
      <c r="F5064" s="7"/>
    </row>
    <row r="5065">
      <c r="A5065" s="9">
        <v>44797.958333333336</v>
      </c>
      <c r="B5065" s="10">
        <v>274.69</v>
      </c>
      <c r="C5065" s="10">
        <v>257.91404</v>
      </c>
      <c r="D5065" s="10">
        <v>0.0650447722814934</v>
      </c>
      <c r="E5065" s="7">
        <f t="shared" si="1"/>
        <v>0.08000747876</v>
      </c>
      <c r="F5065" s="7"/>
    </row>
    <row r="5066">
      <c r="A5066" s="9">
        <v>44798.0</v>
      </c>
      <c r="B5066" s="10">
        <v>275.63</v>
      </c>
      <c r="C5066" s="10">
        <v>256.35405</v>
      </c>
      <c r="D5066" s="10">
        <v>0.0751926876130883</v>
      </c>
      <c r="E5066" s="7">
        <f t="shared" si="1"/>
        <v>0.08049579861</v>
      </c>
      <c r="F5066" s="7"/>
    </row>
    <row r="5067">
      <c r="A5067" s="9">
        <v>44798.041666666664</v>
      </c>
      <c r="B5067" s="10">
        <v>281.48</v>
      </c>
      <c r="C5067" s="10">
        <v>250.26687</v>
      </c>
      <c r="D5067" s="10">
        <v>0.124719384551379</v>
      </c>
      <c r="E5067" s="7">
        <f t="shared" si="1"/>
        <v>0.08017817468</v>
      </c>
      <c r="F5067" s="7"/>
    </row>
    <row r="5068">
      <c r="A5068" s="9">
        <v>44798.083333333336</v>
      </c>
      <c r="B5068" s="10">
        <v>279.93</v>
      </c>
      <c r="C5068" s="10">
        <v>243.00898</v>
      </c>
      <c r="D5068" s="10">
        <v>0.151932739275725</v>
      </c>
      <c r="E5068" s="7">
        <f t="shared" si="1"/>
        <v>0.08043554376</v>
      </c>
      <c r="F5068" s="7"/>
    </row>
    <row r="5069">
      <c r="A5069" s="9">
        <v>44798.125</v>
      </c>
      <c r="B5069" s="10">
        <v>277.19</v>
      </c>
      <c r="C5069" s="10">
        <v>234.2945</v>
      </c>
      <c r="D5069" s="10">
        <v>0.183083683142369</v>
      </c>
      <c r="E5069" s="7">
        <f t="shared" si="1"/>
        <v>0.08121032496</v>
      </c>
      <c r="F5069" s="7"/>
    </row>
    <row r="5070">
      <c r="A5070" s="9">
        <v>44798.166666666664</v>
      </c>
      <c r="B5070" s="10">
        <v>265.09</v>
      </c>
      <c r="C5070" s="10">
        <v>227.95355</v>
      </c>
      <c r="D5070" s="10">
        <v>0.162912356486661</v>
      </c>
      <c r="E5070" s="7">
        <f t="shared" si="1"/>
        <v>0.08125815903</v>
      </c>
      <c r="F5070" s="7"/>
    </row>
    <row r="5071">
      <c r="A5071" s="9">
        <v>44798.208333333336</v>
      </c>
      <c r="B5071" s="10">
        <v>254.9</v>
      </c>
      <c r="C5071" s="10">
        <v>225.92184</v>
      </c>
      <c r="D5071" s="10">
        <v>0.128266306612941</v>
      </c>
      <c r="E5071" s="7">
        <f t="shared" si="1"/>
        <v>0.0811362519</v>
      </c>
      <c r="F5071" s="7"/>
    </row>
    <row r="5072">
      <c r="A5072" s="9">
        <v>44798.25</v>
      </c>
      <c r="B5072" s="10">
        <v>252.45</v>
      </c>
      <c r="C5072" s="10">
        <v>225.82051</v>
      </c>
      <c r="D5072" s="10">
        <v>0.117923256837919</v>
      </c>
      <c r="E5072" s="7">
        <f t="shared" si="1"/>
        <v>0.08107352307</v>
      </c>
      <c r="F5072" s="7"/>
    </row>
    <row r="5073">
      <c r="A5073" s="9">
        <v>44798.291666666664</v>
      </c>
      <c r="B5073" s="10">
        <v>247.12</v>
      </c>
      <c r="C5073" s="10">
        <v>228.32544</v>
      </c>
      <c r="D5073" s="10">
        <v>0.0823147871739567</v>
      </c>
      <c r="E5073" s="7">
        <f t="shared" si="1"/>
        <v>0.0811269386</v>
      </c>
      <c r="F5073" s="7"/>
    </row>
    <row r="5074">
      <c r="A5074" s="9">
        <v>44798.333333333336</v>
      </c>
      <c r="B5074" s="10">
        <v>241.03</v>
      </c>
      <c r="C5074" s="10">
        <v>232.38895</v>
      </c>
      <c r="D5074" s="10">
        <v>0.0371835666024568</v>
      </c>
      <c r="E5074" s="7">
        <f t="shared" si="1"/>
        <v>0.08086949017</v>
      </c>
      <c r="F5074" s="7"/>
    </row>
    <row r="5075">
      <c r="A5075" s="9">
        <v>44798.375</v>
      </c>
      <c r="B5075" s="10">
        <v>240.91</v>
      </c>
      <c r="C5075" s="10">
        <v>237.72796</v>
      </c>
      <c r="D5075" s="10">
        <v>0.0133852156052657</v>
      </c>
      <c r="E5075" s="7">
        <f t="shared" si="1"/>
        <v>0.08053342228</v>
      </c>
      <c r="F5075" s="7"/>
    </row>
    <row r="5076">
      <c r="A5076" s="9">
        <v>44798.416666666664</v>
      </c>
      <c r="B5076" s="10">
        <v>248.06</v>
      </c>
      <c r="C5076" s="10">
        <v>243.18026</v>
      </c>
      <c r="D5076" s="10">
        <v>0.0200663491354109</v>
      </c>
      <c r="E5076" s="7">
        <f t="shared" si="1"/>
        <v>0.08060595337</v>
      </c>
      <c r="F5076" s="7"/>
    </row>
    <row r="5077">
      <c r="A5077" s="9">
        <v>44798.458333333336</v>
      </c>
      <c r="B5077" s="10">
        <v>250.81</v>
      </c>
      <c r="C5077" s="10">
        <v>248.74136</v>
      </c>
      <c r="D5077" s="10">
        <v>0.0083164295636239</v>
      </c>
      <c r="E5077" s="7">
        <f t="shared" si="1"/>
        <v>0.08012834985</v>
      </c>
      <c r="F5077" s="7"/>
    </row>
    <row r="5078">
      <c r="A5078" s="9">
        <v>44798.5</v>
      </c>
      <c r="B5078" s="10">
        <v>257.34</v>
      </c>
      <c r="C5078" s="10">
        <v>251.80967</v>
      </c>
      <c r="D5078" s="10">
        <v>0.02196234163684</v>
      </c>
      <c r="E5078" s="7">
        <f t="shared" si="1"/>
        <v>0.07978509363</v>
      </c>
      <c r="F5078" s="7"/>
    </row>
    <row r="5079">
      <c r="A5079" s="9">
        <v>44798.541666666664</v>
      </c>
      <c r="B5079" s="10">
        <v>261.09</v>
      </c>
      <c r="C5079" s="10">
        <v>254.06085</v>
      </c>
      <c r="D5079" s="10">
        <v>0.0276671907537111</v>
      </c>
      <c r="E5079" s="7">
        <f t="shared" si="1"/>
        <v>0.0794986181</v>
      </c>
      <c r="F5079" s="7"/>
    </row>
    <row r="5080">
      <c r="A5080" s="9">
        <v>44798.583333333336</v>
      </c>
      <c r="B5080" s="10">
        <v>261.81</v>
      </c>
      <c r="C5080" s="10">
        <v>255.56153</v>
      </c>
      <c r="D5080" s="10">
        <v>0.024449963184991</v>
      </c>
      <c r="E5080" s="7">
        <f t="shared" si="1"/>
        <v>0.07902786248</v>
      </c>
      <c r="F5080" s="7"/>
    </row>
    <row r="5081">
      <c r="A5081" s="9">
        <v>44798.625</v>
      </c>
      <c r="B5081" s="10">
        <v>262.91</v>
      </c>
      <c r="C5081" s="10">
        <v>255.90754</v>
      </c>
      <c r="D5081" s="10">
        <v>0.0273632422084945</v>
      </c>
      <c r="E5081" s="7">
        <f t="shared" si="1"/>
        <v>0.07797797798</v>
      </c>
      <c r="F5081" s="7"/>
    </row>
    <row r="5082">
      <c r="A5082" s="9">
        <v>44798.666666666664</v>
      </c>
      <c r="B5082" s="10">
        <v>272.68</v>
      </c>
      <c r="C5082" s="10">
        <v>255.16723</v>
      </c>
      <c r="D5082" s="10">
        <v>0.0686325199360435</v>
      </c>
      <c r="E5082" s="7">
        <f t="shared" si="1"/>
        <v>0.07778708769</v>
      </c>
      <c r="F5082" s="7"/>
    </row>
    <row r="5083">
      <c r="A5083" s="9">
        <v>44798.708333333336</v>
      </c>
      <c r="B5083" s="10">
        <v>277.43</v>
      </c>
      <c r="C5083" s="10">
        <v>254.66704</v>
      </c>
      <c r="D5083" s="10">
        <v>0.0893832197523481</v>
      </c>
      <c r="E5083" s="7">
        <f t="shared" si="1"/>
        <v>0.07759432933</v>
      </c>
      <c r="F5083" s="7"/>
    </row>
    <row r="5084">
      <c r="A5084" s="9">
        <v>44798.75</v>
      </c>
      <c r="B5084" s="10">
        <v>278.58</v>
      </c>
      <c r="C5084" s="10">
        <v>254.49028</v>
      </c>
      <c r="D5084" s="10">
        <v>0.0946587036644384</v>
      </c>
      <c r="E5084" s="7">
        <f t="shared" si="1"/>
        <v>0.07685135963</v>
      </c>
      <c r="F5084" s="7"/>
    </row>
    <row r="5085">
      <c r="A5085" s="9">
        <v>44798.791666666664</v>
      </c>
      <c r="B5085" s="10">
        <v>278.42</v>
      </c>
      <c r="C5085" s="10">
        <v>255.40562</v>
      </c>
      <c r="D5085" s="10">
        <v>0.0901091369876669</v>
      </c>
      <c r="E5085" s="7">
        <f t="shared" si="1"/>
        <v>0.07577143556</v>
      </c>
      <c r="F5085" s="7"/>
    </row>
    <row r="5086">
      <c r="A5086" s="9">
        <v>44798.833333333336</v>
      </c>
      <c r="B5086" s="10">
        <v>273.24</v>
      </c>
      <c r="C5086" s="10">
        <v>256.29435</v>
      </c>
      <c r="D5086" s="10">
        <v>0.0661179226151493</v>
      </c>
      <c r="E5086" s="7">
        <f t="shared" si="1"/>
        <v>0.07490051181</v>
      </c>
      <c r="F5086" s="7"/>
    </row>
    <row r="5087">
      <c r="A5087" s="9">
        <v>44798.875</v>
      </c>
      <c r="B5087" s="10">
        <v>268.05</v>
      </c>
      <c r="C5087" s="10">
        <v>257.03789</v>
      </c>
      <c r="D5087" s="10">
        <v>0.0428423607118779</v>
      </c>
      <c r="E5087" s="7">
        <f t="shared" si="1"/>
        <v>0.07374414202</v>
      </c>
      <c r="F5087" s="7"/>
    </row>
    <row r="5088">
      <c r="A5088" s="9">
        <v>44798.916666666664</v>
      </c>
      <c r="B5088" s="10">
        <v>269.25</v>
      </c>
      <c r="C5088" s="10">
        <v>257.44272</v>
      </c>
      <c r="D5088" s="10">
        <v>0.0458637167910593</v>
      </c>
      <c r="E5088" s="7">
        <f t="shared" si="1"/>
        <v>0.07372466055</v>
      </c>
      <c r="F5088" s="7"/>
    </row>
    <row r="5089">
      <c r="A5089" s="9">
        <v>44798.958333333336</v>
      </c>
      <c r="B5089" s="10">
        <v>270.53</v>
      </c>
      <c r="C5089" s="10">
        <v>256.38951</v>
      </c>
      <c r="D5089" s="10">
        <v>0.0551523734336868</v>
      </c>
      <c r="E5089" s="7">
        <f t="shared" si="1"/>
        <v>0.07331247726</v>
      </c>
      <c r="F5089" s="7"/>
    </row>
    <row r="5090">
      <c r="A5090" s="9">
        <v>44796.0</v>
      </c>
      <c r="B5090" s="10">
        <v>278.34</v>
      </c>
      <c r="C5090" s="10">
        <v>271.31347</v>
      </c>
      <c r="D5090" s="10">
        <v>0.0258981981248479</v>
      </c>
      <c r="E5090" s="7">
        <f t="shared" si="1"/>
        <v>0.0712585402</v>
      </c>
      <c r="F5090" s="7"/>
    </row>
    <row r="5091">
      <c r="A5091" s="9">
        <v>44796.041666666664</v>
      </c>
      <c r="B5091" s="10">
        <v>282.51</v>
      </c>
      <c r="C5091" s="10">
        <v>266.99943</v>
      </c>
      <c r="D5091" s="10">
        <v>0.0580921464888519</v>
      </c>
      <c r="E5091" s="7">
        <f t="shared" si="1"/>
        <v>0.06848240528</v>
      </c>
      <c r="F5091" s="7"/>
    </row>
    <row r="5092">
      <c r="A5092" s="9">
        <v>44796.083333333336</v>
      </c>
      <c r="B5092" s="10">
        <v>277.34</v>
      </c>
      <c r="C5092" s="10">
        <v>261.65812</v>
      </c>
      <c r="D5092" s="10">
        <v>0.0599327091396971</v>
      </c>
      <c r="E5092" s="7">
        <f t="shared" si="1"/>
        <v>0.06464907069</v>
      </c>
      <c r="F5092" s="7"/>
    </row>
    <row r="5093">
      <c r="A5093" s="9">
        <v>44796.125</v>
      </c>
      <c r="B5093" s="10">
        <v>268.61</v>
      </c>
      <c r="C5093" s="10">
        <v>253.68971</v>
      </c>
      <c r="D5093" s="10">
        <v>0.0588131461855509</v>
      </c>
      <c r="E5093" s="7">
        <f t="shared" si="1"/>
        <v>0.05947113165</v>
      </c>
      <c r="F5093" s="7"/>
    </row>
    <row r="5094">
      <c r="A5094" s="9">
        <v>44796.166666666664</v>
      </c>
      <c r="B5094" s="10">
        <v>254.79</v>
      </c>
      <c r="C5094" s="10">
        <v>247.60352</v>
      </c>
      <c r="D5094" s="10">
        <v>0.0290241431139589</v>
      </c>
      <c r="E5094" s="7">
        <f t="shared" si="1"/>
        <v>0.05389245609</v>
      </c>
      <c r="F5094" s="7"/>
    </row>
    <row r="5095">
      <c r="A5095" s="9">
        <v>44796.208333333336</v>
      </c>
      <c r="B5095" s="10">
        <v>246.85</v>
      </c>
      <c r="C5095" s="10">
        <v>244.8439</v>
      </c>
      <c r="D5095" s="10">
        <v>0.00819338362115618</v>
      </c>
      <c r="E5095" s="7">
        <f t="shared" si="1"/>
        <v>0.04888941764</v>
      </c>
      <c r="F5095" s="7"/>
    </row>
    <row r="5096">
      <c r="A5096" s="9">
        <v>44796.25</v>
      </c>
      <c r="B5096" s="10">
        <v>244.13</v>
      </c>
      <c r="C5096" s="10">
        <v>243.12755</v>
      </c>
      <c r="D5096" s="10">
        <v>0.00412314441534898</v>
      </c>
      <c r="E5096" s="7">
        <f t="shared" si="1"/>
        <v>0.04414774629</v>
      </c>
      <c r="F5096" s="7"/>
    </row>
    <row r="5097">
      <c r="A5097" s="9">
        <v>44796.291666666664</v>
      </c>
      <c r="B5097" s="10">
        <v>242.15</v>
      </c>
      <c r="C5097" s="10">
        <v>243.47472</v>
      </c>
      <c r="D5097" s="10">
        <v>0.00544089341184984</v>
      </c>
      <c r="E5097" s="7">
        <f t="shared" si="1"/>
        <v>0.04094466738</v>
      </c>
      <c r="F5097" s="7"/>
    </row>
    <row r="5098">
      <c r="A5098" s="9">
        <v>44796.333333333336</v>
      </c>
      <c r="B5098" s="10">
        <v>239.84</v>
      </c>
      <c r="C5098" s="10">
        <v>246.04071</v>
      </c>
      <c r="D5098" s="10">
        <v>0.0252019675930864</v>
      </c>
      <c r="E5098" s="7">
        <f t="shared" si="1"/>
        <v>0.04044543409</v>
      </c>
      <c r="F5098" s="7"/>
    </row>
    <row r="5099">
      <c r="A5099" s="9">
        <v>44796.375</v>
      </c>
      <c r="B5099" s="10">
        <v>240.83</v>
      </c>
      <c r="C5099" s="10">
        <v>250.58531</v>
      </c>
      <c r="D5099" s="10">
        <v>0.0389300953036711</v>
      </c>
      <c r="E5099" s="7">
        <f t="shared" si="1"/>
        <v>0.04150980407</v>
      </c>
      <c r="F5099" s="7"/>
    </row>
    <row r="5100">
      <c r="A5100" s="9">
        <v>44796.416666666664</v>
      </c>
      <c r="B5100" s="10">
        <v>244.35</v>
      </c>
      <c r="C5100" s="10">
        <v>256.58935</v>
      </c>
      <c r="D5100" s="10">
        <v>0.0477001481160462</v>
      </c>
      <c r="E5100" s="7">
        <f t="shared" si="1"/>
        <v>0.04266121236</v>
      </c>
      <c r="F5100" s="7"/>
    </row>
    <row r="5101">
      <c r="A5101" s="9">
        <v>44796.458333333336</v>
      </c>
      <c r="B5101" s="10">
        <v>251.18</v>
      </c>
      <c r="C5101" s="10">
        <v>263.5497</v>
      </c>
      <c r="D5101" s="10">
        <v>0.0469349803851037</v>
      </c>
      <c r="E5101" s="7">
        <f t="shared" si="1"/>
        <v>0.04427031865</v>
      </c>
      <c r="F5101" s="7"/>
    </row>
    <row r="5102">
      <c r="A5102" s="9">
        <v>44796.5</v>
      </c>
      <c r="B5102" s="10">
        <v>257.59</v>
      </c>
      <c r="C5102" s="10">
        <v>267.99119</v>
      </c>
      <c r="D5102" s="10">
        <v>0.0388116863095389</v>
      </c>
      <c r="E5102" s="7">
        <f t="shared" si="1"/>
        <v>0.04497237468</v>
      </c>
      <c r="F5102" s="7"/>
    </row>
    <row r="5103">
      <c r="A5103" s="9">
        <v>44796.541666666664</v>
      </c>
      <c r="B5103" s="10">
        <v>256.03</v>
      </c>
      <c r="C5103" s="10">
        <v>271.20102</v>
      </c>
      <c r="D5103" s="10">
        <v>0.0559401288387486</v>
      </c>
      <c r="E5103" s="7">
        <f t="shared" si="1"/>
        <v>0.04615041376</v>
      </c>
      <c r="F5103" s="7"/>
    </row>
    <row r="5104">
      <c r="A5104" s="9">
        <v>44796.583333333336</v>
      </c>
      <c r="B5104" s="10">
        <v>262.99</v>
      </c>
      <c r="C5104" s="10">
        <v>273.22131</v>
      </c>
      <c r="D5104" s="10">
        <v>0.0374469692719063</v>
      </c>
      <c r="E5104" s="7">
        <f t="shared" si="1"/>
        <v>0.04669195568</v>
      </c>
      <c r="F5104" s="7"/>
    </row>
    <row r="5105">
      <c r="A5105" s="9">
        <v>44796.625</v>
      </c>
      <c r="B5105" s="10">
        <v>267.11</v>
      </c>
      <c r="C5105" s="10">
        <v>273.00814</v>
      </c>
      <c r="D5105" s="10">
        <v>0.0216042642538058</v>
      </c>
      <c r="E5105" s="7">
        <f t="shared" si="1"/>
        <v>0.04645199827</v>
      </c>
      <c r="F5105" s="7"/>
    </row>
    <row r="5106">
      <c r="A5106" s="9">
        <v>44796.666666666664</v>
      </c>
      <c r="B5106" s="10">
        <v>270.35</v>
      </c>
      <c r="C5106" s="10">
        <v>270.80292</v>
      </c>
      <c r="D5106" s="10">
        <v>0.00167250781490815</v>
      </c>
      <c r="E5106" s="7">
        <f t="shared" si="1"/>
        <v>0.04366199776</v>
      </c>
      <c r="F5106" s="7"/>
    </row>
    <row r="5107">
      <c r="A5107" s="9">
        <v>44796.708333333336</v>
      </c>
      <c r="B5107" s="10">
        <v>277.51</v>
      </c>
      <c r="C5107" s="10">
        <v>268.76261</v>
      </c>
      <c r="D5107" s="10">
        <v>0.0325469007761161</v>
      </c>
      <c r="E5107" s="7">
        <f t="shared" si="1"/>
        <v>0.04129381781</v>
      </c>
      <c r="F5107" s="7"/>
    </row>
    <row r="5108">
      <c r="A5108" s="9">
        <v>44796.75</v>
      </c>
      <c r="B5108" s="10">
        <v>281.36</v>
      </c>
      <c r="C5108" s="10">
        <v>267.3301</v>
      </c>
      <c r="D5108" s="10">
        <v>0.0524815574452708</v>
      </c>
      <c r="E5108" s="7">
        <f t="shared" si="1"/>
        <v>0.03953643671</v>
      </c>
      <c r="F5108" s="7"/>
    </row>
    <row r="5109">
      <c r="A5109" s="9">
        <v>44796.791666666664</v>
      </c>
      <c r="B5109" s="10">
        <v>282.31</v>
      </c>
      <c r="C5109" s="10">
        <v>267.74014</v>
      </c>
      <c r="D5109" s="10">
        <v>0.0544179143254351</v>
      </c>
      <c r="E5109" s="7">
        <f t="shared" si="1"/>
        <v>0.03804930244</v>
      </c>
      <c r="F5109" s="7"/>
    </row>
    <row r="5110">
      <c r="A5110" s="9">
        <v>44796.833333333336</v>
      </c>
      <c r="B5110" s="10">
        <v>278.48</v>
      </c>
      <c r="C5110" s="10">
        <v>267.96047</v>
      </c>
      <c r="D5110" s="10">
        <v>0.03925776813274</v>
      </c>
      <c r="E5110" s="7">
        <f t="shared" si="1"/>
        <v>0.03693012933</v>
      </c>
      <c r="F5110" s="7"/>
    </row>
    <row r="5111">
      <c r="A5111" s="9">
        <v>44796.875</v>
      </c>
      <c r="B5111" s="10">
        <v>274.17</v>
      </c>
      <c r="C5111" s="10">
        <v>268.0545</v>
      </c>
      <c r="D5111" s="10">
        <v>0.0228143903571848</v>
      </c>
      <c r="E5111" s="7">
        <f t="shared" si="1"/>
        <v>0.03609563057</v>
      </c>
      <c r="F5111" s="7"/>
    </row>
    <row r="5112">
      <c r="A5112" s="9">
        <v>44796.916666666664</v>
      </c>
      <c r="B5112" s="10">
        <v>267.34</v>
      </c>
      <c r="C5112" s="10">
        <v>268.69652</v>
      </c>
      <c r="D5112" s="10">
        <v>0.00504852091124978</v>
      </c>
      <c r="E5112" s="7">
        <f t="shared" si="1"/>
        <v>0.03439499741</v>
      </c>
      <c r="F5112" s="7"/>
    </row>
    <row r="5113">
      <c r="A5113" s="9">
        <v>44796.958333333336</v>
      </c>
      <c r="B5113" s="10">
        <v>268.65</v>
      </c>
      <c r="C5113" s="10">
        <v>268.5436</v>
      </c>
      <c r="D5113" s="10">
        <v>3.96211266997057E-4</v>
      </c>
      <c r="E5113" s="7">
        <f t="shared" si="1"/>
        <v>0.03211349065</v>
      </c>
      <c r="F5113" s="7"/>
    </row>
    <row r="5114">
      <c r="A5114" s="9">
        <v>44797.0</v>
      </c>
      <c r="B5114" s="10">
        <v>273.82</v>
      </c>
      <c r="C5114" s="10">
        <v>264.12308</v>
      </c>
      <c r="D5114" s="10">
        <v>0.0367136412312016</v>
      </c>
      <c r="E5114" s="7">
        <f t="shared" si="1"/>
        <v>0.03256413411</v>
      </c>
      <c r="F5114" s="7"/>
    </row>
    <row r="5115">
      <c r="A5115" s="9">
        <v>44797.041666666664</v>
      </c>
      <c r="B5115" s="10">
        <v>284.65</v>
      </c>
      <c r="C5115" s="10">
        <v>259.2719</v>
      </c>
      <c r="D5115" s="10">
        <v>0.097882184687195</v>
      </c>
      <c r="E5115" s="7">
        <f t="shared" si="1"/>
        <v>0.03422205237</v>
      </c>
      <c r="F5115" s="7"/>
    </row>
    <row r="5116">
      <c r="A5116" s="9">
        <v>44797.083333333336</v>
      </c>
      <c r="B5116" s="10">
        <v>279.79</v>
      </c>
      <c r="C5116" s="10">
        <v>253.34702</v>
      </c>
      <c r="D5116" s="10">
        <v>0.104374545238385</v>
      </c>
      <c r="E5116" s="7">
        <f t="shared" si="1"/>
        <v>0.03607379554</v>
      </c>
      <c r="F5116" s="7"/>
    </row>
    <row r="5117">
      <c r="A5117" s="9">
        <v>44797.125</v>
      </c>
      <c r="B5117" s="10">
        <v>274.25</v>
      </c>
      <c r="C5117" s="10">
        <v>245.23561</v>
      </c>
      <c r="D5117" s="10">
        <v>0.118312303828958</v>
      </c>
      <c r="E5117" s="7">
        <f t="shared" si="1"/>
        <v>0.03855292711</v>
      </c>
      <c r="F5117" s="7"/>
    </row>
    <row r="5118">
      <c r="A5118" s="9">
        <v>44797.166666666664</v>
      </c>
      <c r="B5118" s="10">
        <v>266.24</v>
      </c>
      <c r="C5118" s="10">
        <v>239.1128</v>
      </c>
      <c r="D5118" s="10">
        <v>0.11344938455825</v>
      </c>
      <c r="E5118" s="7">
        <f t="shared" si="1"/>
        <v>0.0420706455</v>
      </c>
      <c r="F5118" s="7"/>
    </row>
    <row r="5119">
      <c r="A5119" s="9">
        <v>44797.208333333336</v>
      </c>
      <c r="B5119" s="10">
        <v>256.86</v>
      </c>
      <c r="C5119" s="10">
        <v>236.6166</v>
      </c>
      <c r="D5119" s="10">
        <v>0.0855535917598342</v>
      </c>
      <c r="E5119" s="7">
        <f t="shared" si="1"/>
        <v>0.04529398751</v>
      </c>
      <c r="F5119" s="7"/>
    </row>
    <row r="5120">
      <c r="A5120" s="9">
        <v>44797.25</v>
      </c>
      <c r="B5120" s="10">
        <v>253.89</v>
      </c>
      <c r="C5120" s="10">
        <v>235.43361</v>
      </c>
      <c r="D5120" s="10">
        <v>0.0783931826895913</v>
      </c>
      <c r="E5120" s="7">
        <f t="shared" si="1"/>
        <v>0.04838857244</v>
      </c>
      <c r="F5120" s="7"/>
    </row>
    <row r="5121">
      <c r="A5121" s="9">
        <v>44797.291666666664</v>
      </c>
      <c r="B5121" s="10">
        <v>247.7</v>
      </c>
      <c r="C5121" s="10">
        <v>236.51268</v>
      </c>
      <c r="D5121" s="10">
        <v>0.0473011425856744</v>
      </c>
      <c r="E5121" s="7">
        <f t="shared" si="1"/>
        <v>0.05013274949</v>
      </c>
      <c r="F5121" s="7"/>
    </row>
    <row r="5122">
      <c r="A5122" s="9">
        <v>44797.333333333336</v>
      </c>
      <c r="B5122" s="10">
        <v>243.26</v>
      </c>
      <c r="C5122" s="10">
        <v>239.49294</v>
      </c>
      <c r="D5122" s="10">
        <v>0.0157293154445387</v>
      </c>
      <c r="E5122" s="7">
        <f t="shared" si="1"/>
        <v>0.04973805565</v>
      </c>
      <c r="F5122" s="7"/>
    </row>
    <row r="5123">
      <c r="A5123" s="9">
        <v>44797.375</v>
      </c>
      <c r="B5123" s="10">
        <v>243.72</v>
      </c>
      <c r="C5123" s="10">
        <v>244.22989</v>
      </c>
      <c r="D5123" s="10">
        <v>0.00208774609856317</v>
      </c>
      <c r="E5123" s="7">
        <f t="shared" si="1"/>
        <v>0.04820295776</v>
      </c>
      <c r="F5123" s="7"/>
    </row>
    <row r="5124">
      <c r="A5124" s="9">
        <v>44797.416666666664</v>
      </c>
      <c r="B5124" s="10">
        <v>248.74</v>
      </c>
      <c r="C5124" s="10">
        <v>249.93654</v>
      </c>
      <c r="D5124" s="10">
        <v>0.0047873752273277</v>
      </c>
      <c r="E5124" s="7">
        <f t="shared" si="1"/>
        <v>0.04641492556</v>
      </c>
      <c r="F5124" s="7"/>
    </row>
    <row r="5125">
      <c r="A5125" s="9">
        <v>44797.458333333336</v>
      </c>
      <c r="B5125" s="10">
        <v>255.1</v>
      </c>
      <c r="C5125" s="10">
        <v>256.37283</v>
      </c>
      <c r="D5125" s="10">
        <v>0.00496476167150796</v>
      </c>
      <c r="E5125" s="7">
        <f t="shared" si="1"/>
        <v>0.04466616645</v>
      </c>
      <c r="F5125" s="7"/>
    </row>
    <row r="5126">
      <c r="A5126" s="9">
        <v>44797.5</v>
      </c>
      <c r="B5126" s="10">
        <v>261.17</v>
      </c>
      <c r="C5126" s="10">
        <v>260.4031</v>
      </c>
      <c r="D5126" s="10">
        <v>0.00294504942529494</v>
      </c>
      <c r="E5126" s="7">
        <f t="shared" si="1"/>
        <v>0.04317172324</v>
      </c>
      <c r="F5126" s="7"/>
    </row>
    <row r="5127">
      <c r="A5127" s="9">
        <v>44797.541666666664</v>
      </c>
      <c r="B5127" s="10">
        <v>264.79</v>
      </c>
      <c r="C5127" s="10">
        <v>263.34652</v>
      </c>
      <c r="D5127" s="10">
        <v>0.00548129513919539</v>
      </c>
      <c r="E5127" s="7">
        <f t="shared" si="1"/>
        <v>0.04106927184</v>
      </c>
      <c r="F5127" s="7"/>
    </row>
    <row r="5128">
      <c r="A5128" s="9">
        <v>44797.583333333336</v>
      </c>
      <c r="B5128" s="10">
        <v>266.84</v>
      </c>
      <c r="C5128" s="10">
        <v>265.29552</v>
      </c>
      <c r="D5128" s="10">
        <v>0.00582173419287278</v>
      </c>
      <c r="E5128" s="7">
        <f t="shared" si="1"/>
        <v>0.03975155371</v>
      </c>
      <c r="F5128" s="7"/>
    </row>
    <row r="5129">
      <c r="A5129" s="9">
        <v>44797.625</v>
      </c>
      <c r="B5129" s="10">
        <v>271.58</v>
      </c>
      <c r="C5129" s="10">
        <v>265.45321</v>
      </c>
      <c r="D5129" s="10">
        <v>0.023080489401503</v>
      </c>
      <c r="E5129" s="7">
        <f t="shared" si="1"/>
        <v>0.03981306309</v>
      </c>
      <c r="F5129" s="7"/>
    </row>
    <row r="5130">
      <c r="A5130" s="9">
        <v>44797.666666666664</v>
      </c>
      <c r="B5130" s="10">
        <v>276.03</v>
      </c>
      <c r="C5130" s="10">
        <v>263.96101</v>
      </c>
      <c r="D5130" s="10">
        <v>0.0457226239587429</v>
      </c>
      <c r="E5130" s="7">
        <f t="shared" si="1"/>
        <v>0.0416484846</v>
      </c>
      <c r="F5130" s="7"/>
    </row>
    <row r="5131">
      <c r="A5131" s="9">
        <v>44797.708333333336</v>
      </c>
      <c r="B5131" s="10">
        <v>280.65</v>
      </c>
      <c r="C5131" s="10">
        <v>262.58892</v>
      </c>
      <c r="D5131" s="10">
        <v>0.0687808152758311</v>
      </c>
      <c r="E5131" s="7">
        <f t="shared" si="1"/>
        <v>0.04315823104</v>
      </c>
      <c r="F5131" s="7"/>
    </row>
    <row r="5132">
      <c r="A5132" s="9">
        <v>44797.75</v>
      </c>
      <c r="B5132" s="10">
        <v>285.03</v>
      </c>
      <c r="C5132" s="10">
        <v>261.59018</v>
      </c>
      <c r="D5132" s="10">
        <v>0.0896051220271341</v>
      </c>
      <c r="E5132" s="7">
        <f t="shared" si="1"/>
        <v>0.04470504623</v>
      </c>
      <c r="F5132" s="7"/>
    </row>
    <row r="5133">
      <c r="A5133" s="9">
        <v>44797.791666666664</v>
      </c>
      <c r="B5133" s="10">
        <v>286.87</v>
      </c>
      <c r="C5133" s="10">
        <v>262.07555</v>
      </c>
      <c r="D5133" s="10">
        <v>0.0946080242891791</v>
      </c>
      <c r="E5133" s="7">
        <f t="shared" si="1"/>
        <v>0.04637963414</v>
      </c>
      <c r="F5133" s="7"/>
    </row>
    <row r="5134">
      <c r="A5134" s="9">
        <v>44797.833333333336</v>
      </c>
      <c r="B5134" s="10">
        <v>280.28</v>
      </c>
      <c r="C5134" s="10">
        <v>262.438</v>
      </c>
      <c r="D5134" s="10">
        <v>0.0679855813563584</v>
      </c>
      <c r="E5134" s="7">
        <f t="shared" si="1"/>
        <v>0.04757662636</v>
      </c>
      <c r="F5134" s="7"/>
    </row>
    <row r="5135">
      <c r="A5135" s="9">
        <v>44797.875</v>
      </c>
      <c r="B5135" s="10">
        <v>276.8</v>
      </c>
      <c r="C5135" s="10">
        <v>262.7386</v>
      </c>
      <c r="D5135" s="10">
        <v>0.0535185922433932</v>
      </c>
      <c r="E5135" s="7">
        <f t="shared" si="1"/>
        <v>0.0488559681</v>
      </c>
      <c r="F5135" s="7"/>
    </row>
    <row r="5136">
      <c r="A5136" s="9">
        <v>44797.916666666664</v>
      </c>
      <c r="B5136" s="10">
        <v>270.97</v>
      </c>
      <c r="C5136" s="10">
        <v>263.28351</v>
      </c>
      <c r="D5136" s="10">
        <v>0.0291947262477625</v>
      </c>
      <c r="E5136" s="7">
        <f t="shared" si="1"/>
        <v>0.04986205999</v>
      </c>
      <c r="F5136" s="7"/>
    </row>
    <row r="5137">
      <c r="A5137" s="9">
        <v>44797.958333333336</v>
      </c>
      <c r="B5137" s="10">
        <v>274.69</v>
      </c>
      <c r="C5137" s="10">
        <v>262.84637</v>
      </c>
      <c r="D5137" s="10">
        <v>0.0450591347333425</v>
      </c>
      <c r="E5137" s="7">
        <f t="shared" si="1"/>
        <v>0.05172301514</v>
      </c>
      <c r="F5137" s="7"/>
    </row>
    <row r="5138">
      <c r="A5138" s="9">
        <v>44798.0</v>
      </c>
      <c r="B5138" s="10">
        <v>275.63</v>
      </c>
      <c r="C5138" s="10">
        <v>259.44995</v>
      </c>
      <c r="D5138" s="10">
        <v>0.0623628950400645</v>
      </c>
      <c r="E5138" s="7">
        <f t="shared" si="1"/>
        <v>0.05279173405</v>
      </c>
      <c r="F5138" s="7"/>
    </row>
    <row r="5139">
      <c r="A5139" s="9">
        <v>44798.041666666664</v>
      </c>
      <c r="B5139" s="10">
        <v>281.48</v>
      </c>
      <c r="C5139" s="10">
        <v>254.18098</v>
      </c>
      <c r="D5139" s="10">
        <v>0.1073999321271</v>
      </c>
      <c r="E5139" s="7">
        <f t="shared" si="1"/>
        <v>0.05318830686</v>
      </c>
      <c r="F5139" s="7"/>
    </row>
    <row r="5140">
      <c r="A5140" s="9">
        <v>44798.083333333336</v>
      </c>
      <c r="B5140" s="10">
        <v>279.93</v>
      </c>
      <c r="C5140" s="10">
        <v>247.91212</v>
      </c>
      <c r="D5140" s="10">
        <v>0.129150119808583</v>
      </c>
      <c r="E5140" s="7">
        <f t="shared" si="1"/>
        <v>0.05422062246</v>
      </c>
      <c r="F5140" s="7"/>
    </row>
    <row r="5141">
      <c r="A5141" s="9">
        <v>44798.125</v>
      </c>
      <c r="B5141" s="10">
        <v>277.19</v>
      </c>
      <c r="C5141" s="10">
        <v>239.82268</v>
      </c>
      <c r="D5141" s="10">
        <v>0.155812285977289</v>
      </c>
      <c r="E5141" s="7">
        <f t="shared" si="1"/>
        <v>0.05578312172</v>
      </c>
      <c r="F5141" s="7"/>
    </row>
    <row r="5142">
      <c r="A5142" s="9">
        <v>44798.166666666664</v>
      </c>
      <c r="B5142" s="10">
        <v>265.09</v>
      </c>
      <c r="C5142" s="10">
        <v>233.96414</v>
      </c>
      <c r="D5142" s="10">
        <v>0.133036883344601</v>
      </c>
      <c r="E5142" s="7">
        <f t="shared" si="1"/>
        <v>0.0565992675</v>
      </c>
      <c r="F5142" s="7"/>
    </row>
    <row r="5143">
      <c r="A5143" s="9">
        <v>44798.208333333336</v>
      </c>
      <c r="B5143" s="10">
        <v>254.9</v>
      </c>
      <c r="C5143" s="10">
        <v>232.09444</v>
      </c>
      <c r="D5143" s="10">
        <v>0.0982598290592399</v>
      </c>
      <c r="E5143" s="7">
        <f t="shared" si="1"/>
        <v>0.05712869406</v>
      </c>
      <c r="F5143" s="7"/>
    </row>
    <row r="5144">
      <c r="A5144" s="9">
        <v>44798.25</v>
      </c>
      <c r="B5144" s="10">
        <v>252.45</v>
      </c>
      <c r="C5144" s="10">
        <v>231.79029</v>
      </c>
      <c r="D5144" s="10">
        <v>0.0891310416842741</v>
      </c>
      <c r="E5144" s="7">
        <f t="shared" si="1"/>
        <v>0.05757610485</v>
      </c>
      <c r="F5144" s="7"/>
    </row>
    <row r="5145">
      <c r="A5145" s="9">
        <v>44798.291666666664</v>
      </c>
      <c r="B5145" s="10">
        <v>247.12</v>
      </c>
      <c r="C5145" s="10">
        <v>233.82026</v>
      </c>
      <c r="D5145" s="10">
        <v>0.0568801865159161</v>
      </c>
      <c r="E5145" s="7">
        <f t="shared" si="1"/>
        <v>0.05797523168</v>
      </c>
      <c r="F5145" s="7"/>
    </row>
    <row r="5146">
      <c r="A5146" s="9">
        <v>44798.333333333336</v>
      </c>
      <c r="B5146" s="10">
        <v>241.03</v>
      </c>
      <c r="C5146" s="10">
        <v>237.43937</v>
      </c>
      <c r="D5146" s="10">
        <v>0.0151223025903412</v>
      </c>
      <c r="E5146" s="7">
        <f t="shared" si="1"/>
        <v>0.05794993948</v>
      </c>
      <c r="F5146" s="7"/>
    </row>
    <row r="5147">
      <c r="A5147" s="9">
        <v>44798.375</v>
      </c>
      <c r="B5147" s="10">
        <v>240.91</v>
      </c>
      <c r="C5147" s="10">
        <v>242.40462</v>
      </c>
      <c r="D5147" s="10">
        <v>0.00616580657579875</v>
      </c>
      <c r="E5147" s="7">
        <f t="shared" si="1"/>
        <v>0.05811985866</v>
      </c>
      <c r="F5147" s="7"/>
    </row>
    <row r="5148">
      <c r="A5148" s="9">
        <v>44798.416666666664</v>
      </c>
      <c r="B5148" s="10">
        <v>248.06</v>
      </c>
      <c r="C5148" s="10">
        <v>247.79429</v>
      </c>
      <c r="D5148" s="10">
        <v>0.00107230073784191</v>
      </c>
      <c r="E5148" s="7">
        <f t="shared" si="1"/>
        <v>0.05796506389</v>
      </c>
      <c r="F5148" s="7"/>
    </row>
    <row r="5149">
      <c r="A5149" s="9">
        <v>44798.458333333336</v>
      </c>
      <c r="B5149" s="10">
        <v>250.81</v>
      </c>
      <c r="C5149" s="10">
        <v>253.56025</v>
      </c>
      <c r="D5149" s="10">
        <v>0.0108465345021547</v>
      </c>
      <c r="E5149" s="7">
        <f t="shared" si="1"/>
        <v>0.05821013776</v>
      </c>
      <c r="F5149" s="7"/>
    </row>
    <row r="5150">
      <c r="A5150" s="9">
        <v>44798.5</v>
      </c>
      <c r="B5150" s="10">
        <v>257.34</v>
      </c>
      <c r="C5150" s="10">
        <v>256.93256</v>
      </c>
      <c r="D5150" s="10">
        <v>0.00158578577973905</v>
      </c>
      <c r="E5150" s="7">
        <f t="shared" si="1"/>
        <v>0.05815350178</v>
      </c>
      <c r="F5150" s="7"/>
    </row>
    <row r="5151">
      <c r="A5151" s="9">
        <v>44798.541666666664</v>
      </c>
      <c r="B5151" s="10">
        <v>261.09</v>
      </c>
      <c r="C5151" s="10">
        <v>259.39402</v>
      </c>
      <c r="D5151" s="10">
        <v>0.00653823862246309</v>
      </c>
      <c r="E5151" s="7">
        <f t="shared" si="1"/>
        <v>0.05819754109</v>
      </c>
      <c r="F5151" s="7"/>
    </row>
    <row r="5152">
      <c r="A5152" s="9">
        <v>44798.583333333336</v>
      </c>
      <c r="B5152" s="10">
        <v>261.81</v>
      </c>
      <c r="C5152" s="10">
        <v>260.97664</v>
      </c>
      <c r="D5152" s="10">
        <v>0.0031932359923096</v>
      </c>
      <c r="E5152" s="7">
        <f t="shared" si="1"/>
        <v>0.05808802033</v>
      </c>
      <c r="F5152" s="7"/>
    </row>
    <row r="5153">
      <c r="A5153" s="9">
        <v>44798.625</v>
      </c>
      <c r="B5153" s="10">
        <v>262.91</v>
      </c>
      <c r="C5153" s="10">
        <v>261.03642</v>
      </c>
      <c r="D5153" s="10">
        <v>0.00717746588771024</v>
      </c>
      <c r="E5153" s="7">
        <f t="shared" si="1"/>
        <v>0.05742539435</v>
      </c>
      <c r="F5153" s="7"/>
    </row>
    <row r="5154">
      <c r="A5154" s="9">
        <v>44798.666666666664</v>
      </c>
      <c r="B5154" s="10">
        <v>272.68</v>
      </c>
      <c r="C5154" s="10">
        <v>259.71956</v>
      </c>
      <c r="D5154" s="10">
        <v>0.0499016708637578</v>
      </c>
      <c r="E5154" s="7">
        <f t="shared" si="1"/>
        <v>0.0575995213</v>
      </c>
      <c r="F5154" s="7"/>
    </row>
    <row r="5155">
      <c r="A5155" s="9">
        <v>44798.708333333336</v>
      </c>
      <c r="B5155" s="10">
        <v>277.43</v>
      </c>
      <c r="C5155" s="10">
        <v>258.57272</v>
      </c>
      <c r="D5155" s="10">
        <v>0.0729283429435247</v>
      </c>
      <c r="E5155" s="7">
        <f t="shared" si="1"/>
        <v>0.05777233496</v>
      </c>
      <c r="F5155" s="7"/>
    </row>
    <row r="5156">
      <c r="A5156" s="9">
        <v>44798.75</v>
      </c>
      <c r="B5156" s="10">
        <v>278.58</v>
      </c>
      <c r="C5156" s="10">
        <v>257.80445</v>
      </c>
      <c r="D5156" s="10">
        <v>0.0805864677665572</v>
      </c>
      <c r="E5156" s="7">
        <f t="shared" si="1"/>
        <v>0.0573965577</v>
      </c>
      <c r="F5156" s="7"/>
    </row>
    <row r="5157">
      <c r="A5157" s="9">
        <v>44798.791666666664</v>
      </c>
      <c r="B5157" s="10">
        <v>278.42</v>
      </c>
      <c r="C5157" s="10">
        <v>258.45123</v>
      </c>
      <c r="D5157" s="10">
        <v>0.0772632035839024</v>
      </c>
      <c r="E5157" s="7">
        <f t="shared" si="1"/>
        <v>0.05667385683</v>
      </c>
      <c r="F5157" s="7"/>
    </row>
    <row r="5158">
      <c r="A5158" s="9">
        <v>44798.833333333336</v>
      </c>
      <c r="B5158" s="10">
        <v>273.24</v>
      </c>
      <c r="C5158" s="10">
        <v>259.12189</v>
      </c>
      <c r="D5158" s="10">
        <v>0.0544844358768763</v>
      </c>
      <c r="E5158" s="7">
        <f t="shared" si="1"/>
        <v>0.0561113091</v>
      </c>
      <c r="F5158" s="7"/>
    </row>
    <row r="5159">
      <c r="A5159" s="9">
        <v>44798.875</v>
      </c>
      <c r="B5159" s="10">
        <v>268.05</v>
      </c>
      <c r="C5159" s="10">
        <v>259.70214</v>
      </c>
      <c r="D5159" s="10">
        <v>0.0321439784824261</v>
      </c>
      <c r="E5159" s="7">
        <f t="shared" si="1"/>
        <v>0.0552207002</v>
      </c>
      <c r="F5159" s="7"/>
    </row>
    <row r="5160">
      <c r="A5160" s="9">
        <v>44798.916666666664</v>
      </c>
      <c r="B5160" s="10">
        <v>269.25</v>
      </c>
      <c r="C5160" s="10">
        <v>260.18144</v>
      </c>
      <c r="D5160" s="10">
        <v>0.0348547536672869</v>
      </c>
      <c r="E5160" s="7">
        <f t="shared" si="1"/>
        <v>0.05545653467</v>
      </c>
      <c r="F5160" s="7"/>
    </row>
    <row r="5161">
      <c r="A5161" s="9">
        <v>44798.958333333336</v>
      </c>
      <c r="B5161" s="10">
        <v>270.53</v>
      </c>
      <c r="C5161" s="10">
        <v>259.49441</v>
      </c>
      <c r="D5161" s="10">
        <v>0.0425272744796312</v>
      </c>
      <c r="E5161" s="7">
        <f t="shared" si="1"/>
        <v>0.0553510405</v>
      </c>
      <c r="F5161" s="7"/>
    </row>
    <row r="5162">
      <c r="A5162" s="9">
        <v>44799.0</v>
      </c>
      <c r="B5162" s="10">
        <v>279.67</v>
      </c>
      <c r="C5162" s="10">
        <v>257.76742</v>
      </c>
      <c r="D5162" s="10">
        <v>0.0849703193677463</v>
      </c>
      <c r="E5162" s="7">
        <f t="shared" si="1"/>
        <v>0.05629301651</v>
      </c>
      <c r="F5162" s="7"/>
    </row>
    <row r="5163">
      <c r="A5163" s="9">
        <v>44799.041666666664</v>
      </c>
      <c r="B5163" s="10">
        <v>287.0</v>
      </c>
      <c r="C5163" s="10">
        <v>251.86366</v>
      </c>
      <c r="D5163" s="10">
        <v>0.139505397483702</v>
      </c>
      <c r="E5163" s="7">
        <f t="shared" si="1"/>
        <v>0.05763074423</v>
      </c>
      <c r="F5163" s="7"/>
    </row>
    <row r="5164">
      <c r="A5164" s="9">
        <v>44799.083333333336</v>
      </c>
      <c r="B5164" s="10">
        <v>288.06</v>
      </c>
      <c r="C5164" s="10">
        <v>244.77865</v>
      </c>
      <c r="D5164" s="10">
        <v>0.176818321369122</v>
      </c>
      <c r="E5164" s="7">
        <f t="shared" si="1"/>
        <v>0.0596169193</v>
      </c>
      <c r="F5164" s="7"/>
    </row>
    <row r="5165">
      <c r="A5165" s="9">
        <v>44799.125</v>
      </c>
      <c r="B5165" s="10">
        <v>282.53</v>
      </c>
      <c r="C5165" s="10">
        <v>236.10413</v>
      </c>
      <c r="D5165" s="10">
        <v>0.196633027977951</v>
      </c>
      <c r="E5165" s="7">
        <f t="shared" si="1"/>
        <v>0.06131778355</v>
      </c>
      <c r="F5165" s="7"/>
    </row>
    <row r="5166">
      <c r="A5166" s="9">
        <v>44799.166666666664</v>
      </c>
      <c r="B5166" s="10">
        <v>273.74</v>
      </c>
      <c r="C5166" s="10">
        <v>229.78195</v>
      </c>
      <c r="D5166" s="10">
        <v>0.191303320387001</v>
      </c>
      <c r="E5166" s="7">
        <f t="shared" si="1"/>
        <v>0.06374555176</v>
      </c>
      <c r="F5166" s="7"/>
    </row>
    <row r="5167">
      <c r="A5167" s="9">
        <v>44799.208333333336</v>
      </c>
      <c r="B5167" s="10">
        <v>263.89</v>
      </c>
      <c r="C5167" s="10">
        <v>227.69144</v>
      </c>
      <c r="D5167" s="10">
        <v>0.158980768007791</v>
      </c>
      <c r="E5167" s="7">
        <f t="shared" si="1"/>
        <v>0.06627559088</v>
      </c>
      <c r="F5167" s="7"/>
    </row>
    <row r="5168">
      <c r="A5168" s="9">
        <v>44799.25</v>
      </c>
      <c r="B5168" s="10">
        <v>258.76</v>
      </c>
      <c r="C5168" s="10">
        <v>227.46944</v>
      </c>
      <c r="D5168" s="10">
        <v>0.137559401385962</v>
      </c>
      <c r="E5168" s="7">
        <f t="shared" si="1"/>
        <v>0.0682934392</v>
      </c>
      <c r="F5168" s="7"/>
    </row>
    <row r="5169">
      <c r="A5169" s="9">
        <v>44799.291666666664</v>
      </c>
      <c r="B5169" s="10">
        <v>254.73</v>
      </c>
      <c r="C5169" s="10">
        <v>229.81635</v>
      </c>
      <c r="D5169" s="10">
        <v>0.108406777846745</v>
      </c>
      <c r="E5169" s="7">
        <f t="shared" si="1"/>
        <v>0.07044038051</v>
      </c>
      <c r="F5169" s="7"/>
    </row>
    <row r="5170">
      <c r="A5170" s="9">
        <v>44799.333333333336</v>
      </c>
      <c r="B5170" s="10">
        <v>255.38</v>
      </c>
      <c r="C5170" s="10">
        <v>233.74449</v>
      </c>
      <c r="D5170" s="10">
        <v>0.0925605134050431</v>
      </c>
      <c r="E5170" s="7">
        <f t="shared" si="1"/>
        <v>0.07366697262</v>
      </c>
      <c r="F5170" s="7"/>
    </row>
    <row r="5171">
      <c r="A5171" s="9">
        <v>44799.375</v>
      </c>
      <c r="B5171" s="10">
        <v>257.34</v>
      </c>
      <c r="C5171" s="10">
        <v>238.96715</v>
      </c>
      <c r="D5171" s="10">
        <v>0.0768844169585651</v>
      </c>
      <c r="E5171" s="7">
        <f t="shared" si="1"/>
        <v>0.07661358139</v>
      </c>
      <c r="F5171" s="7"/>
    </row>
    <row r="5172">
      <c r="A5172" s="9">
        <v>44799.416666666664</v>
      </c>
      <c r="B5172" s="10">
        <v>257.54</v>
      </c>
      <c r="C5172" s="10">
        <v>244.43711</v>
      </c>
      <c r="D5172" s="10">
        <v>0.0536043401920438</v>
      </c>
      <c r="E5172" s="7">
        <f t="shared" si="1"/>
        <v>0.07880241637</v>
      </c>
      <c r="F5172" s="7"/>
    </row>
    <row r="5173">
      <c r="A5173" s="9">
        <v>44799.458333333336</v>
      </c>
      <c r="B5173" s="10">
        <v>260.79</v>
      </c>
      <c r="C5173" s="10">
        <v>250.06881</v>
      </c>
      <c r="D5173" s="10">
        <v>0.0428729596465869</v>
      </c>
      <c r="E5173" s="7">
        <f t="shared" si="1"/>
        <v>0.08013685075</v>
      </c>
      <c r="F5173" s="7"/>
    </row>
    <row r="5174">
      <c r="A5174" s="9">
        <v>44799.5</v>
      </c>
      <c r="B5174" s="10">
        <v>262.69</v>
      </c>
      <c r="C5174" s="10">
        <v>253.20079</v>
      </c>
      <c r="D5174" s="10">
        <v>0.0374770157707643</v>
      </c>
      <c r="E5174" s="7">
        <f t="shared" si="1"/>
        <v>0.08163231867</v>
      </c>
      <c r="F5174" s="7"/>
    </row>
    <row r="5175">
      <c r="A5175" s="9">
        <v>44799.541666666664</v>
      </c>
      <c r="B5175" s="10">
        <v>266.12</v>
      </c>
      <c r="C5175" s="10">
        <v>255.51313</v>
      </c>
      <c r="D5175" s="10">
        <v>0.0415120350175351</v>
      </c>
      <c r="E5175" s="7">
        <f t="shared" si="1"/>
        <v>0.08308956018</v>
      </c>
      <c r="F5175" s="7"/>
    </row>
    <row r="5176">
      <c r="A5176" s="9">
        <v>44799.583333333336</v>
      </c>
      <c r="B5176" s="10">
        <v>270.31</v>
      </c>
      <c r="C5176" s="10">
        <v>257.03423</v>
      </c>
      <c r="D5176" s="10">
        <v>0.0516498133342007</v>
      </c>
      <c r="E5176" s="7">
        <f t="shared" si="1"/>
        <v>0.08510858424</v>
      </c>
      <c r="F5176" s="7"/>
    </row>
    <row r="5177">
      <c r="A5177" s="9">
        <v>44799.625</v>
      </c>
      <c r="B5177" s="10">
        <v>273.47</v>
      </c>
      <c r="C5177" s="10">
        <v>257.32854</v>
      </c>
      <c r="D5177" s="10">
        <v>0.0627270492421868</v>
      </c>
      <c r="E5177" s="7">
        <f t="shared" si="1"/>
        <v>0.08742315021</v>
      </c>
      <c r="F5177" s="7"/>
    </row>
    <row r="5178">
      <c r="A5178" s="9">
        <v>44799.666666666664</v>
      </c>
      <c r="B5178" s="10">
        <v>276.37</v>
      </c>
      <c r="C5178" s="10">
        <v>256.46359</v>
      </c>
      <c r="D5178" s="10">
        <v>0.0776188542007073</v>
      </c>
      <c r="E5178" s="7">
        <f t="shared" si="1"/>
        <v>0.08857803285</v>
      </c>
      <c r="F5178" s="7"/>
    </row>
    <row r="5179">
      <c r="A5179" s="9">
        <v>44799.708333333336</v>
      </c>
      <c r="B5179" s="10">
        <v>279.05</v>
      </c>
      <c r="C5179" s="10">
        <v>255.86357</v>
      </c>
      <c r="D5179" s="10">
        <v>0.0906202864284274</v>
      </c>
      <c r="E5179" s="7">
        <f t="shared" si="1"/>
        <v>0.08931519716</v>
      </c>
      <c r="F5179" s="7"/>
    </row>
    <row r="5180">
      <c r="A5180" s="9">
        <v>44799.75</v>
      </c>
      <c r="B5180" s="10">
        <v>270.52</v>
      </c>
      <c r="C5180" s="10">
        <v>255.58468</v>
      </c>
      <c r="D5180" s="10">
        <v>0.0584358968620497</v>
      </c>
      <c r="E5180" s="7">
        <f t="shared" si="1"/>
        <v>0.08839225671</v>
      </c>
      <c r="F5180" s="7"/>
    </row>
    <row r="5181">
      <c r="A5181" s="9">
        <v>44799.791666666664</v>
      </c>
      <c r="B5181" s="10">
        <v>267.18</v>
      </c>
      <c r="C5181" s="10">
        <v>256.43359</v>
      </c>
      <c r="D5181" s="10">
        <v>0.0419071854042211</v>
      </c>
      <c r="E5181" s="7">
        <f t="shared" si="1"/>
        <v>0.08691908928</v>
      </c>
      <c r="F5181" s="7"/>
    </row>
    <row r="5182">
      <c r="A5182" s="9">
        <v>44799.833333333336</v>
      </c>
      <c r="B5182" s="10">
        <v>270.54</v>
      </c>
      <c r="C5182" s="10">
        <v>257.24043</v>
      </c>
      <c r="D5182" s="10">
        <v>0.0517009320813218</v>
      </c>
      <c r="E5182" s="7">
        <f t="shared" si="1"/>
        <v>0.08680310996</v>
      </c>
      <c r="F5182" s="7"/>
    </row>
    <row r="5183">
      <c r="A5183" s="9">
        <v>44799.875</v>
      </c>
      <c r="B5183" s="10">
        <v>268.18</v>
      </c>
      <c r="C5183" s="10">
        <v>257.89496</v>
      </c>
      <c r="D5183" s="10">
        <v>0.0398807328378964</v>
      </c>
      <c r="E5183" s="7">
        <f t="shared" si="1"/>
        <v>0.08712547472</v>
      </c>
      <c r="F5183" s="7"/>
    </row>
    <row r="5184">
      <c r="A5184" s="9">
        <v>44799.916666666664</v>
      </c>
      <c r="B5184" s="10">
        <v>273.97</v>
      </c>
      <c r="C5184" s="10">
        <v>258.32358</v>
      </c>
      <c r="D5184" s="10">
        <v>0.0605690738723891</v>
      </c>
      <c r="E5184" s="7">
        <f t="shared" si="1"/>
        <v>0.08819690473</v>
      </c>
      <c r="F5184" s="7"/>
    </row>
    <row r="5185">
      <c r="A5185" s="9">
        <v>44799.958333333336</v>
      </c>
      <c r="B5185" s="10">
        <v>281.15</v>
      </c>
      <c r="C5185" s="10">
        <v>257.36905</v>
      </c>
      <c r="D5185" s="10">
        <v>0.09240019341875</v>
      </c>
      <c r="E5185" s="7">
        <f t="shared" si="1"/>
        <v>0.09027494302</v>
      </c>
      <c r="F5185" s="7"/>
    </row>
    <row r="5186">
      <c r="A5186" s="9">
        <v>44797.0</v>
      </c>
      <c r="B5186" s="10">
        <v>273.82</v>
      </c>
      <c r="C5186" s="10">
        <v>265.22332</v>
      </c>
      <c r="D5186" s="10">
        <v>0.0324129869123122</v>
      </c>
      <c r="E5186" s="7">
        <f t="shared" si="1"/>
        <v>0.08808505417</v>
      </c>
      <c r="F5186" s="7"/>
    </row>
    <row r="5187">
      <c r="A5187" s="9">
        <v>44797.041666666664</v>
      </c>
      <c r="B5187" s="10">
        <v>284.65</v>
      </c>
      <c r="C5187" s="10">
        <v>262.58419</v>
      </c>
      <c r="D5187" s="10">
        <v>0.0840332770986707</v>
      </c>
      <c r="E5187" s="7">
        <f t="shared" si="1"/>
        <v>0.08577371582</v>
      </c>
      <c r="F5187" s="7"/>
    </row>
    <row r="5188">
      <c r="A5188" s="9">
        <v>44797.083333333336</v>
      </c>
      <c r="B5188" s="10">
        <v>279.79</v>
      </c>
      <c r="C5188" s="10">
        <v>258.27959</v>
      </c>
      <c r="D5188" s="10">
        <v>0.0832834294029971</v>
      </c>
      <c r="E5188" s="7">
        <f t="shared" si="1"/>
        <v>0.08187642865</v>
      </c>
      <c r="F5188" s="7"/>
    </row>
    <row r="5189">
      <c r="A5189" s="9">
        <v>44797.125</v>
      </c>
      <c r="B5189" s="10">
        <v>274.25</v>
      </c>
      <c r="C5189" s="10">
        <v>251.20417</v>
      </c>
      <c r="D5189" s="10">
        <v>0.0917414308846863</v>
      </c>
      <c r="E5189" s="7">
        <f t="shared" si="1"/>
        <v>0.07750594544</v>
      </c>
      <c r="F5189" s="7"/>
    </row>
    <row r="5190">
      <c r="A5190" s="9">
        <v>44797.166666666664</v>
      </c>
      <c r="B5190" s="10">
        <v>266.24</v>
      </c>
      <c r="C5190" s="10">
        <v>244.53238</v>
      </c>
      <c r="D5190" s="10">
        <v>0.0887719654959397</v>
      </c>
      <c r="E5190" s="7">
        <f t="shared" si="1"/>
        <v>0.07323380565</v>
      </c>
      <c r="F5190" s="7"/>
    </row>
    <row r="5191">
      <c r="A5191" s="9">
        <v>44797.208333333336</v>
      </c>
      <c r="B5191" s="10">
        <v>256.86</v>
      </c>
      <c r="C5191" s="10">
        <v>239.60778</v>
      </c>
      <c r="D5191" s="10">
        <v>0.0720019191363486</v>
      </c>
      <c r="E5191" s="7">
        <f t="shared" si="1"/>
        <v>0.06960968695</v>
      </c>
      <c r="F5191" s="7"/>
    </row>
    <row r="5192">
      <c r="A5192" s="9">
        <v>44797.25</v>
      </c>
      <c r="B5192" s="10">
        <v>253.89</v>
      </c>
      <c r="C5192" s="10">
        <v>235.09757</v>
      </c>
      <c r="D5192" s="10">
        <v>0.0799345990688036</v>
      </c>
      <c r="E5192" s="7">
        <f t="shared" si="1"/>
        <v>0.06720865352</v>
      </c>
      <c r="F5192" s="7"/>
    </row>
    <row r="5193">
      <c r="A5193" s="9">
        <v>44797.291666666664</v>
      </c>
      <c r="B5193" s="10">
        <v>247.7</v>
      </c>
      <c r="C5193" s="10">
        <v>232.19594</v>
      </c>
      <c r="D5193" s="10">
        <v>0.066771451731671</v>
      </c>
      <c r="E5193" s="7">
        <f t="shared" si="1"/>
        <v>0.06547384827</v>
      </c>
      <c r="F5193" s="7"/>
    </row>
    <row r="5194">
      <c r="A5194" s="9">
        <v>44797.333333333336</v>
      </c>
      <c r="B5194" s="10">
        <v>243.26</v>
      </c>
      <c r="C5194" s="10">
        <v>232.01629</v>
      </c>
      <c r="D5194" s="10">
        <v>0.0484608645367098</v>
      </c>
      <c r="E5194" s="7">
        <f t="shared" si="1"/>
        <v>0.0636363629</v>
      </c>
      <c r="F5194" s="7"/>
    </row>
    <row r="5195">
      <c r="A5195" s="9">
        <v>44797.375</v>
      </c>
      <c r="B5195" s="10">
        <v>243.72</v>
      </c>
      <c r="C5195" s="10">
        <v>234.94199</v>
      </c>
      <c r="D5195" s="10">
        <v>0.0373624570048121</v>
      </c>
      <c r="E5195" s="7">
        <f t="shared" si="1"/>
        <v>0.06198961457</v>
      </c>
      <c r="F5195" s="7"/>
    </row>
    <row r="5196">
      <c r="A5196" s="9">
        <v>44797.416666666664</v>
      </c>
      <c r="B5196" s="10">
        <v>248.74</v>
      </c>
      <c r="C5196" s="10">
        <v>240.43564</v>
      </c>
      <c r="D5196" s="10">
        <v>0.0345388063100794</v>
      </c>
      <c r="E5196" s="7">
        <f t="shared" si="1"/>
        <v>0.06119521732</v>
      </c>
      <c r="F5196" s="7"/>
    </row>
    <row r="5197">
      <c r="A5197" s="9">
        <v>44797.458333333336</v>
      </c>
      <c r="B5197" s="10">
        <v>255.1</v>
      </c>
      <c r="C5197" s="10">
        <v>248.07426</v>
      </c>
      <c r="D5197" s="10">
        <v>0.0283211164269924</v>
      </c>
      <c r="E5197" s="7">
        <f t="shared" si="1"/>
        <v>0.06058889052</v>
      </c>
      <c r="F5197" s="7"/>
    </row>
    <row r="5198">
      <c r="A5198" s="9">
        <v>44797.5</v>
      </c>
      <c r="B5198" s="10">
        <v>261.17</v>
      </c>
      <c r="C5198" s="10">
        <v>254.11705</v>
      </c>
      <c r="D5198" s="10">
        <v>0.0277547295626169</v>
      </c>
      <c r="E5198" s="7">
        <f t="shared" si="1"/>
        <v>0.06018379526</v>
      </c>
      <c r="F5198" s="7"/>
    </row>
    <row r="5199">
      <c r="A5199" s="9">
        <v>44797.541666666664</v>
      </c>
      <c r="B5199" s="10">
        <v>264.79</v>
      </c>
      <c r="C5199" s="10">
        <v>258.86213</v>
      </c>
      <c r="D5199" s="10">
        <v>0.0228997188580656</v>
      </c>
      <c r="E5199" s="7">
        <f t="shared" si="1"/>
        <v>0.05940828209</v>
      </c>
      <c r="F5199" s="7"/>
    </row>
    <row r="5200">
      <c r="A5200" s="9">
        <v>44797.583333333336</v>
      </c>
      <c r="B5200" s="10">
        <v>266.84</v>
      </c>
      <c r="C5200" s="10">
        <v>262.13404</v>
      </c>
      <c r="D5200" s="10">
        <v>0.0179524948381368</v>
      </c>
      <c r="E5200" s="7">
        <f t="shared" si="1"/>
        <v>0.05800422715</v>
      </c>
      <c r="F5200" s="7"/>
    </row>
    <row r="5201">
      <c r="A5201" s="9">
        <v>44797.625</v>
      </c>
      <c r="B5201" s="10">
        <v>271.58</v>
      </c>
      <c r="C5201" s="10">
        <v>263.3967</v>
      </c>
      <c r="D5201" s="10">
        <v>0.0310683467180871</v>
      </c>
      <c r="E5201" s="7">
        <f t="shared" si="1"/>
        <v>0.05668511455</v>
      </c>
      <c r="F5201" s="7"/>
    </row>
    <row r="5202">
      <c r="A5202" s="9">
        <v>44797.666666666664</v>
      </c>
      <c r="B5202" s="10">
        <v>276.03</v>
      </c>
      <c r="C5202" s="10">
        <v>262.73129</v>
      </c>
      <c r="D5202" s="10">
        <v>0.0506171533660873</v>
      </c>
      <c r="E5202" s="7">
        <f t="shared" si="1"/>
        <v>0.05556004368</v>
      </c>
      <c r="F5202" s="7"/>
    </row>
    <row r="5203">
      <c r="A5203" s="9">
        <v>44797.708333333336</v>
      </c>
      <c r="B5203" s="10">
        <v>280.65</v>
      </c>
      <c r="C5203" s="10">
        <v>261.91617</v>
      </c>
      <c r="D5203" s="10">
        <v>0.0715260535460638</v>
      </c>
      <c r="E5203" s="7">
        <f t="shared" si="1"/>
        <v>0.05476445064</v>
      </c>
      <c r="F5203" s="7"/>
    </row>
    <row r="5204">
      <c r="A5204" s="9">
        <v>44797.75</v>
      </c>
      <c r="B5204" s="10">
        <v>285.03</v>
      </c>
      <c r="C5204" s="10">
        <v>261.37065</v>
      </c>
      <c r="D5204" s="10">
        <v>0.0905203013421742</v>
      </c>
      <c r="E5204" s="7">
        <f t="shared" si="1"/>
        <v>0.05610130083</v>
      </c>
      <c r="F5204" s="7"/>
    </row>
    <row r="5205">
      <c r="A5205" s="9">
        <v>44797.791666666664</v>
      </c>
      <c r="B5205" s="10">
        <v>286.87</v>
      </c>
      <c r="C5205" s="10">
        <v>262.01471</v>
      </c>
      <c r="D5205" s="10">
        <v>0.0948621930425205</v>
      </c>
      <c r="E5205" s="7">
        <f t="shared" si="1"/>
        <v>0.05830775948</v>
      </c>
      <c r="F5205" s="7"/>
    </row>
    <row r="5206">
      <c r="A5206" s="9">
        <v>44797.833333333336</v>
      </c>
      <c r="B5206" s="10">
        <v>280.28</v>
      </c>
      <c r="C5206" s="10">
        <v>261.91322</v>
      </c>
      <c r="D5206" s="10">
        <v>0.0701254407853102</v>
      </c>
      <c r="E5206" s="7">
        <f t="shared" si="1"/>
        <v>0.05907544734</v>
      </c>
      <c r="F5206" s="7"/>
    </row>
    <row r="5207">
      <c r="A5207" s="9">
        <v>44797.875</v>
      </c>
      <c r="B5207" s="10">
        <v>276.8</v>
      </c>
      <c r="C5207" s="10">
        <v>261.41391</v>
      </c>
      <c r="D5207" s="10">
        <v>0.058857197002256</v>
      </c>
      <c r="E5207" s="7">
        <f t="shared" si="1"/>
        <v>0.05986613335</v>
      </c>
      <c r="F5207" s="7"/>
    </row>
    <row r="5208">
      <c r="A5208" s="9">
        <v>44797.916666666664</v>
      </c>
      <c r="B5208" s="10">
        <v>270.97</v>
      </c>
      <c r="C5208" s="10">
        <v>261.39302</v>
      </c>
      <c r="D5208" s="10">
        <v>0.0366382392307187</v>
      </c>
      <c r="E5208" s="7">
        <f t="shared" si="1"/>
        <v>0.05886901524</v>
      </c>
      <c r="F5208" s="7"/>
    </row>
    <row r="5209">
      <c r="A5209" s="9">
        <v>44797.958333333336</v>
      </c>
      <c r="B5209" s="10">
        <v>274.69</v>
      </c>
      <c r="C5209" s="10">
        <v>261.34048</v>
      </c>
      <c r="D5209" s="10">
        <v>0.0510809500311623</v>
      </c>
      <c r="E5209" s="7">
        <f t="shared" si="1"/>
        <v>0.0571473801</v>
      </c>
      <c r="F5209" s="7"/>
    </row>
    <row r="5210">
      <c r="A5210" s="9">
        <v>44798.0</v>
      </c>
      <c r="B5210" s="10">
        <v>275.63</v>
      </c>
      <c r="C5210" s="10">
        <v>259.31899</v>
      </c>
      <c r="D5210" s="10">
        <v>0.0628994043205243</v>
      </c>
      <c r="E5210" s="7">
        <f t="shared" si="1"/>
        <v>0.05841764749</v>
      </c>
      <c r="F5210" s="7"/>
    </row>
    <row r="5211">
      <c r="A5211" s="9">
        <v>44798.041666666664</v>
      </c>
      <c r="B5211" s="10">
        <v>281.48</v>
      </c>
      <c r="C5211" s="10">
        <v>255.36975</v>
      </c>
      <c r="D5211" s="10">
        <v>0.102244882175747</v>
      </c>
      <c r="E5211" s="7">
        <f t="shared" si="1"/>
        <v>0.05917646437</v>
      </c>
      <c r="F5211" s="7"/>
    </row>
    <row r="5212">
      <c r="A5212" s="9">
        <v>44798.083333333336</v>
      </c>
      <c r="B5212" s="10">
        <v>279.93</v>
      </c>
      <c r="C5212" s="10">
        <v>249.84565</v>
      </c>
      <c r="D5212" s="10">
        <v>0.12041174220964</v>
      </c>
      <c r="E5212" s="7">
        <f t="shared" si="1"/>
        <v>0.0607234774</v>
      </c>
      <c r="F5212" s="7"/>
    </row>
    <row r="5213">
      <c r="A5213" s="9">
        <v>44798.125</v>
      </c>
      <c r="B5213" s="10">
        <v>277.19</v>
      </c>
      <c r="C5213" s="10">
        <v>242.13539</v>
      </c>
      <c r="D5213" s="10">
        <v>0.144772765352474</v>
      </c>
      <c r="E5213" s="7">
        <f t="shared" si="1"/>
        <v>0.06293311634</v>
      </c>
      <c r="F5213" s="7"/>
    </row>
    <row r="5214">
      <c r="A5214" s="9">
        <v>44798.166666666664</v>
      </c>
      <c r="B5214" s="10">
        <v>265.09</v>
      </c>
      <c r="C5214" s="10">
        <v>235.50978</v>
      </c>
      <c r="D5214" s="10">
        <v>0.125600813690199</v>
      </c>
      <c r="E5214" s="7">
        <f t="shared" si="1"/>
        <v>0.06446765168</v>
      </c>
      <c r="F5214" s="7"/>
    </row>
    <row r="5215">
      <c r="A5215" s="9">
        <v>44798.208333333336</v>
      </c>
      <c r="B5215" s="10">
        <v>254.9</v>
      </c>
      <c r="C5215" s="10">
        <v>231.70513</v>
      </c>
      <c r="D5215" s="10">
        <v>0.100105120676439</v>
      </c>
      <c r="E5215" s="7">
        <f t="shared" si="1"/>
        <v>0.06563861841</v>
      </c>
      <c r="F5215" s="7"/>
    </row>
    <row r="5216">
      <c r="A5216" s="9">
        <v>44798.25</v>
      </c>
      <c r="B5216" s="10">
        <v>252.45</v>
      </c>
      <c r="C5216" s="10">
        <v>228.92868</v>
      </c>
      <c r="D5216" s="10">
        <v>0.102745186841596</v>
      </c>
      <c r="E5216" s="7">
        <f t="shared" si="1"/>
        <v>0.06658905957</v>
      </c>
      <c r="F5216" s="7"/>
    </row>
    <row r="5217">
      <c r="A5217" s="9">
        <v>44798.291666666664</v>
      </c>
      <c r="B5217" s="10">
        <v>247.12</v>
      </c>
      <c r="C5217" s="10">
        <v>228.22445</v>
      </c>
      <c r="D5217" s="10">
        <v>0.0827937146962125</v>
      </c>
      <c r="E5217" s="7">
        <f t="shared" si="1"/>
        <v>0.06725665386</v>
      </c>
      <c r="F5217" s="7"/>
    </row>
    <row r="5218">
      <c r="A5218" s="9">
        <v>44798.333333333336</v>
      </c>
      <c r="B5218" s="10">
        <v>241.03</v>
      </c>
      <c r="C5218" s="10">
        <v>229.71525</v>
      </c>
      <c r="D5218" s="10">
        <v>0.0492555457245437</v>
      </c>
      <c r="E5218" s="7">
        <f t="shared" si="1"/>
        <v>0.06728976557</v>
      </c>
      <c r="F5218" s="7"/>
    </row>
    <row r="5219">
      <c r="A5219" s="9">
        <v>44798.375</v>
      </c>
      <c r="B5219" s="10">
        <v>240.91</v>
      </c>
      <c r="C5219" s="10">
        <v>233.62797</v>
      </c>
      <c r="D5219" s="10">
        <v>0.0311693415818319</v>
      </c>
      <c r="E5219" s="7">
        <f t="shared" si="1"/>
        <v>0.0670317191</v>
      </c>
      <c r="F5219" s="7"/>
    </row>
    <row r="5220">
      <c r="A5220" s="9">
        <v>44798.416666666664</v>
      </c>
      <c r="B5220" s="10">
        <v>248.06</v>
      </c>
      <c r="C5220" s="10">
        <v>239.12907</v>
      </c>
      <c r="D5220" s="10">
        <v>0.0373477386082753</v>
      </c>
      <c r="E5220" s="7">
        <f t="shared" si="1"/>
        <v>0.06714875794</v>
      </c>
      <c r="F5220" s="7"/>
    </row>
    <row r="5221">
      <c r="A5221" s="9">
        <v>44798.458333333336</v>
      </c>
      <c r="B5221" s="10">
        <v>250.81</v>
      </c>
      <c r="C5221" s="10">
        <v>245.93545</v>
      </c>
      <c r="D5221" s="10">
        <v>0.0198204447549143</v>
      </c>
      <c r="E5221" s="7">
        <f t="shared" si="1"/>
        <v>0.06679456329</v>
      </c>
      <c r="F5221" s="7"/>
    </row>
    <row r="5222">
      <c r="A5222" s="9">
        <v>44798.5</v>
      </c>
      <c r="B5222" s="10">
        <v>257.34</v>
      </c>
      <c r="C5222" s="10">
        <v>250.87915</v>
      </c>
      <c r="D5222" s="10">
        <v>0.0257528375713962</v>
      </c>
      <c r="E5222" s="7">
        <f t="shared" si="1"/>
        <v>0.06671115112</v>
      </c>
      <c r="F5222" s="7"/>
    </row>
    <row r="5223">
      <c r="A5223" s="9">
        <v>44798.541666666664</v>
      </c>
      <c r="B5223" s="10">
        <v>261.09</v>
      </c>
      <c r="C5223" s="10">
        <v>254.54229</v>
      </c>
      <c r="D5223" s="10">
        <v>0.0257234662263782</v>
      </c>
      <c r="E5223" s="7">
        <f t="shared" si="1"/>
        <v>0.06682880726</v>
      </c>
      <c r="F5223" s="7"/>
    </row>
    <row r="5224">
      <c r="A5224" s="9">
        <v>44798.583333333336</v>
      </c>
      <c r="B5224" s="10">
        <v>261.81</v>
      </c>
      <c r="C5224" s="10">
        <v>256.87098</v>
      </c>
      <c r="D5224" s="10">
        <v>0.0192276293725356</v>
      </c>
      <c r="E5224" s="7">
        <f t="shared" si="1"/>
        <v>0.06688193787</v>
      </c>
      <c r="F5224" s="7"/>
    </row>
    <row r="5225">
      <c r="A5225" s="9">
        <v>44798.625</v>
      </c>
      <c r="B5225" s="10">
        <v>262.91</v>
      </c>
      <c r="C5225" s="10">
        <v>257.55506</v>
      </c>
      <c r="D5225" s="10">
        <v>0.0207914377609199</v>
      </c>
      <c r="E5225" s="7">
        <f t="shared" si="1"/>
        <v>0.06645373333</v>
      </c>
      <c r="F5225" s="7"/>
    </row>
    <row r="5226">
      <c r="A5226" s="9">
        <v>44798.666666666664</v>
      </c>
      <c r="B5226" s="10">
        <v>272.68</v>
      </c>
      <c r="C5226" s="10">
        <v>256.77614</v>
      </c>
      <c r="D5226" s="10">
        <v>0.0619366737111945</v>
      </c>
      <c r="E5226" s="7">
        <f t="shared" si="1"/>
        <v>0.06692538001</v>
      </c>
      <c r="F5226" s="7"/>
    </row>
    <row r="5227">
      <c r="A5227" s="9">
        <v>44798.708333333336</v>
      </c>
      <c r="B5227" s="10">
        <v>277.43</v>
      </c>
      <c r="C5227" s="10">
        <v>256.02955</v>
      </c>
      <c r="D5227" s="10">
        <v>0.083585859522856</v>
      </c>
      <c r="E5227" s="7">
        <f t="shared" si="1"/>
        <v>0.06742787193</v>
      </c>
      <c r="F5227" s="7"/>
    </row>
    <row r="5228">
      <c r="A5228" s="9">
        <v>44798.75</v>
      </c>
      <c r="B5228" s="10">
        <v>278.58</v>
      </c>
      <c r="C5228" s="10">
        <v>255.6242</v>
      </c>
      <c r="D5228" s="10">
        <v>0.0898029216326153</v>
      </c>
      <c r="E5228" s="7">
        <f t="shared" si="1"/>
        <v>0.06739798111</v>
      </c>
      <c r="F5228" s="7"/>
    </row>
    <row r="5229">
      <c r="A5229" s="9">
        <v>44798.791666666664</v>
      </c>
      <c r="B5229" s="10">
        <v>278.42</v>
      </c>
      <c r="C5229" s="10">
        <v>256.42854</v>
      </c>
      <c r="D5229" s="10">
        <v>0.0857605787561712</v>
      </c>
      <c r="E5229" s="7">
        <f t="shared" si="1"/>
        <v>0.06701874718</v>
      </c>
      <c r="F5229" s="7"/>
    </row>
    <row r="5230">
      <c r="A5230" s="9">
        <v>44798.833333333336</v>
      </c>
      <c r="B5230" s="10">
        <v>273.24</v>
      </c>
      <c r="C5230" s="10">
        <v>256.78967</v>
      </c>
      <c r="D5230" s="10">
        <v>0.0640614943739754</v>
      </c>
      <c r="E5230" s="7">
        <f t="shared" si="1"/>
        <v>0.06676608274</v>
      </c>
      <c r="F5230" s="7"/>
    </row>
    <row r="5231">
      <c r="A5231" s="9">
        <v>44798.875</v>
      </c>
      <c r="B5231" s="10">
        <v>268.05</v>
      </c>
      <c r="C5231" s="10">
        <v>256.94806</v>
      </c>
      <c r="D5231" s="10">
        <v>0.0432069422902045</v>
      </c>
      <c r="E5231" s="7">
        <f t="shared" si="1"/>
        <v>0.0661139888</v>
      </c>
      <c r="F5231" s="7"/>
    </row>
    <row r="5232">
      <c r="A5232" s="9">
        <v>44798.916666666664</v>
      </c>
      <c r="B5232" s="10">
        <v>269.25</v>
      </c>
      <c r="C5232" s="10">
        <v>257.19625</v>
      </c>
      <c r="D5232" s="10">
        <v>0.0468659632479088</v>
      </c>
      <c r="E5232" s="7">
        <f t="shared" si="1"/>
        <v>0.06654014396</v>
      </c>
      <c r="F5232" s="7"/>
    </row>
    <row r="5233">
      <c r="A5233" s="9">
        <v>44798.958333333336</v>
      </c>
      <c r="B5233" s="10">
        <v>270.53</v>
      </c>
      <c r="C5233" s="10">
        <v>256.9267</v>
      </c>
      <c r="D5233" s="10">
        <v>0.0529462294109564</v>
      </c>
      <c r="E5233" s="7">
        <f t="shared" si="1"/>
        <v>0.06661786394</v>
      </c>
      <c r="F5233" s="7"/>
    </row>
    <row r="5234">
      <c r="A5234" s="9">
        <v>44799.0</v>
      </c>
      <c r="B5234" s="10">
        <v>279.67</v>
      </c>
      <c r="C5234" s="10">
        <v>257.46181</v>
      </c>
      <c r="D5234" s="10">
        <v>0.0862581910691919</v>
      </c>
      <c r="E5234" s="7">
        <f t="shared" si="1"/>
        <v>0.06759114672</v>
      </c>
      <c r="F5234" s="7"/>
    </row>
    <row r="5235">
      <c r="A5235" s="9">
        <v>44799.041666666664</v>
      </c>
      <c r="B5235" s="10">
        <v>287.0</v>
      </c>
      <c r="C5235" s="10">
        <v>252.05087</v>
      </c>
      <c r="D5235" s="10">
        <v>0.138659033392743</v>
      </c>
      <c r="E5235" s="7">
        <f t="shared" si="1"/>
        <v>0.06910840302</v>
      </c>
      <c r="F5235" s="7"/>
    </row>
    <row r="5236">
      <c r="A5236" s="9">
        <v>44799.083333333336</v>
      </c>
      <c r="B5236" s="10">
        <v>288.06</v>
      </c>
      <c r="C5236" s="10">
        <v>245.34522</v>
      </c>
      <c r="D5236" s="10">
        <v>0.174100722239463</v>
      </c>
      <c r="E5236" s="7">
        <f t="shared" si="1"/>
        <v>0.07134544385</v>
      </c>
      <c r="F5236" s="7"/>
    </row>
    <row r="5237">
      <c r="A5237" s="9">
        <v>44799.125</v>
      </c>
      <c r="B5237" s="10">
        <v>282.53</v>
      </c>
      <c r="C5237" s="10">
        <v>236.94059</v>
      </c>
      <c r="D5237" s="10">
        <v>0.192408611795893</v>
      </c>
      <c r="E5237" s="7">
        <f t="shared" si="1"/>
        <v>0.07333027079</v>
      </c>
      <c r="F5237" s="7"/>
    </row>
    <row r="5238">
      <c r="A5238" s="9">
        <v>44799.166666666664</v>
      </c>
      <c r="B5238" s="10">
        <v>273.74</v>
      </c>
      <c r="C5238" s="10">
        <v>230.31607</v>
      </c>
      <c r="D5238" s="10">
        <v>0.18854059988085</v>
      </c>
      <c r="E5238" s="7">
        <f t="shared" si="1"/>
        <v>0.07595276188</v>
      </c>
      <c r="F5238" s="7"/>
    </row>
    <row r="5239">
      <c r="A5239" s="9">
        <v>44799.208333333336</v>
      </c>
      <c r="B5239" s="10">
        <v>263.89</v>
      </c>
      <c r="C5239" s="10">
        <v>227.37378</v>
      </c>
      <c r="D5239" s="10">
        <v>0.160599960118532</v>
      </c>
      <c r="E5239" s="7">
        <f t="shared" si="1"/>
        <v>0.07847338019</v>
      </c>
      <c r="F5239" s="7"/>
    </row>
    <row r="5240">
      <c r="A5240" s="9">
        <v>44799.25</v>
      </c>
      <c r="B5240" s="10">
        <v>258.76</v>
      </c>
      <c r="C5240" s="10">
        <v>225.87574</v>
      </c>
      <c r="D5240" s="10">
        <v>0.145585621545722</v>
      </c>
      <c r="E5240" s="7">
        <f t="shared" si="1"/>
        <v>0.0802583983</v>
      </c>
      <c r="F5240" s="7"/>
    </row>
    <row r="5241">
      <c r="A5241" s="9">
        <v>44799.291666666664</v>
      </c>
      <c r="B5241" s="10">
        <v>254.73</v>
      </c>
      <c r="C5241" s="10">
        <v>226.81673</v>
      </c>
      <c r="D5241" s="10">
        <v>0.123065304750668</v>
      </c>
      <c r="E5241" s="7">
        <f t="shared" si="1"/>
        <v>0.08193638122</v>
      </c>
      <c r="F5241" s="7"/>
    </row>
    <row r="5242">
      <c r="A5242" s="9">
        <v>44799.333333333336</v>
      </c>
      <c r="B5242" s="10">
        <v>255.38</v>
      </c>
      <c r="C5242" s="10">
        <v>229.69982</v>
      </c>
      <c r="D5242" s="10">
        <v>0.111798868627759</v>
      </c>
      <c r="E5242" s="7">
        <f t="shared" si="1"/>
        <v>0.08454235301</v>
      </c>
      <c r="F5242" s="7"/>
    </row>
    <row r="5243">
      <c r="A5243" s="9">
        <v>44799.375</v>
      </c>
      <c r="B5243" s="10">
        <v>257.34</v>
      </c>
      <c r="C5243" s="10">
        <v>234.62316</v>
      </c>
      <c r="D5243" s="10">
        <v>0.0968226666114289</v>
      </c>
      <c r="E5243" s="7">
        <f t="shared" si="1"/>
        <v>0.08727790822</v>
      </c>
      <c r="F5243" s="7"/>
    </row>
    <row r="5244">
      <c r="A5244" s="9">
        <v>44799.416666666664</v>
      </c>
      <c r="B5244" s="10">
        <v>257.54</v>
      </c>
      <c r="C5244" s="10">
        <v>240.3352</v>
      </c>
      <c r="D5244" s="10">
        <v>0.0715866839314425</v>
      </c>
      <c r="E5244" s="7">
        <f t="shared" si="1"/>
        <v>0.08870453094</v>
      </c>
      <c r="F5244" s="7"/>
    </row>
    <row r="5245">
      <c r="A5245" s="9">
        <v>44799.458333333336</v>
      </c>
      <c r="B5245" s="10">
        <v>260.79</v>
      </c>
      <c r="C5245" s="10">
        <v>246.83526</v>
      </c>
      <c r="D5245" s="10">
        <v>0.05653462961491</v>
      </c>
      <c r="E5245" s="7">
        <f t="shared" si="1"/>
        <v>0.09023428864</v>
      </c>
      <c r="F5245" s="7"/>
    </row>
    <row r="5246">
      <c r="A5246" s="9">
        <v>44799.5</v>
      </c>
      <c r="B5246" s="10">
        <v>262.69</v>
      </c>
      <c r="C5246" s="10">
        <v>251.1327</v>
      </c>
      <c r="D5246" s="10">
        <v>0.0460206894601937</v>
      </c>
      <c r="E5246" s="7">
        <f t="shared" si="1"/>
        <v>0.09107878247</v>
      </c>
      <c r="F5246" s="7"/>
    </row>
    <row r="5247">
      <c r="A5247" s="9">
        <v>44799.541666666664</v>
      </c>
      <c r="B5247" s="10">
        <v>266.12</v>
      </c>
      <c r="C5247" s="10">
        <v>254.23617</v>
      </c>
      <c r="D5247" s="10">
        <v>0.0467432702435692</v>
      </c>
      <c r="E5247" s="7">
        <f t="shared" si="1"/>
        <v>0.09195460764</v>
      </c>
      <c r="F5247" s="7"/>
    </row>
    <row r="5248">
      <c r="A5248" s="9">
        <v>44799.583333333336</v>
      </c>
      <c r="B5248" s="10">
        <v>270.31</v>
      </c>
      <c r="C5248" s="10">
        <v>256.40056</v>
      </c>
      <c r="D5248" s="10">
        <v>0.0542488674751725</v>
      </c>
      <c r="E5248" s="7">
        <f t="shared" si="1"/>
        <v>0.09341382589</v>
      </c>
      <c r="F5248" s="7"/>
    </row>
    <row r="5249">
      <c r="A5249" s="9">
        <v>44799.625</v>
      </c>
      <c r="B5249" s="10">
        <v>273.47</v>
      </c>
      <c r="C5249" s="10">
        <v>257.06918</v>
      </c>
      <c r="D5249" s="10">
        <v>0.0637992465685696</v>
      </c>
      <c r="E5249" s="7">
        <f t="shared" si="1"/>
        <v>0.09520581793</v>
      </c>
      <c r="F5249" s="7"/>
    </row>
    <row r="5250">
      <c r="A5250" s="9">
        <v>44799.666666666664</v>
      </c>
      <c r="B5250" s="10">
        <v>276.37</v>
      </c>
      <c r="C5250" s="10">
        <v>256.39464</v>
      </c>
      <c r="D5250" s="10">
        <v>0.0779086489483556</v>
      </c>
      <c r="E5250" s="7">
        <f t="shared" si="1"/>
        <v>0.0958713169</v>
      </c>
      <c r="F5250" s="7"/>
    </row>
    <row r="5251">
      <c r="A5251" s="9">
        <v>44799.708333333336</v>
      </c>
      <c r="B5251" s="10">
        <v>279.05</v>
      </c>
      <c r="C5251" s="10">
        <v>255.71081</v>
      </c>
      <c r="D5251" s="10">
        <v>0.0912718160018342</v>
      </c>
      <c r="E5251" s="7">
        <f t="shared" si="1"/>
        <v>0.09619156508</v>
      </c>
      <c r="F5251" s="7"/>
    </row>
    <row r="5252">
      <c r="A5252" s="9">
        <v>44799.75</v>
      </c>
      <c r="B5252" s="10">
        <v>270.52</v>
      </c>
      <c r="C5252" s="10">
        <v>255.356</v>
      </c>
      <c r="D5252" s="10">
        <v>0.0593837622769779</v>
      </c>
      <c r="E5252" s="7">
        <f t="shared" si="1"/>
        <v>0.09492410011</v>
      </c>
      <c r="F5252" s="7"/>
    </row>
    <row r="5253">
      <c r="A5253" s="9">
        <v>44799.791666666664</v>
      </c>
      <c r="B5253" s="10">
        <v>267.18</v>
      </c>
      <c r="C5253" s="10">
        <v>256.21561</v>
      </c>
      <c r="D5253" s="10">
        <v>0.042793606525379</v>
      </c>
      <c r="E5253" s="7">
        <f t="shared" si="1"/>
        <v>0.0931338096</v>
      </c>
      <c r="F5253" s="7"/>
    </row>
    <row r="5254">
      <c r="A5254" s="9">
        <v>44799.833333333336</v>
      </c>
      <c r="B5254" s="10">
        <v>270.54</v>
      </c>
      <c r="C5254" s="10">
        <v>256.9121</v>
      </c>
      <c r="D5254" s="10">
        <v>0.0530449908743107</v>
      </c>
      <c r="E5254" s="7">
        <f t="shared" si="1"/>
        <v>0.09267478862</v>
      </c>
      <c r="F5254" s="7"/>
    </row>
    <row r="5255">
      <c r="A5255" s="9">
        <v>44799.875</v>
      </c>
      <c r="B5255" s="10">
        <v>268.18</v>
      </c>
      <c r="C5255" s="10">
        <v>257.59569</v>
      </c>
      <c r="D5255" s="10">
        <v>0.0410888474104516</v>
      </c>
      <c r="E5255" s="7">
        <f t="shared" si="1"/>
        <v>0.09258653467</v>
      </c>
      <c r="F5255" s="7"/>
    </row>
    <row r="5256">
      <c r="A5256" s="9">
        <v>44799.916666666664</v>
      </c>
      <c r="B5256" s="10">
        <v>273.97</v>
      </c>
      <c r="C5256" s="10">
        <v>258.08325</v>
      </c>
      <c r="D5256" s="10">
        <v>0.0615566876192081</v>
      </c>
      <c r="E5256" s="7">
        <f t="shared" si="1"/>
        <v>0.09319864818</v>
      </c>
      <c r="F5256" s="7"/>
    </row>
    <row r="5257">
      <c r="A5257" s="9">
        <v>44799.958333333336</v>
      </c>
      <c r="B5257" s="10">
        <v>281.15</v>
      </c>
      <c r="C5257" s="10">
        <v>257.37566</v>
      </c>
      <c r="D5257" s="10">
        <v>0.0923721380646483</v>
      </c>
      <c r="E5257" s="7">
        <f t="shared" si="1"/>
        <v>0.09484139438</v>
      </c>
      <c r="F5257" s="7"/>
    </row>
    <row r="5258">
      <c r="A5258" s="9">
        <v>44800.0</v>
      </c>
      <c r="B5258" s="10">
        <v>283.98</v>
      </c>
      <c r="C5258" s="10">
        <v>256.77696</v>
      </c>
      <c r="D5258" s="10">
        <v>0.105940346049739</v>
      </c>
      <c r="E5258" s="7">
        <f t="shared" si="1"/>
        <v>0.09566148417</v>
      </c>
      <c r="F5258" s="7"/>
    </row>
    <row r="5259">
      <c r="A5259" s="9">
        <v>44800.041666666664</v>
      </c>
      <c r="B5259" s="10">
        <v>282.6</v>
      </c>
      <c r="C5259" s="10">
        <v>251.69891</v>
      </c>
      <c r="D5259" s="10">
        <v>0.122770058877092</v>
      </c>
      <c r="E5259" s="7">
        <f t="shared" si="1"/>
        <v>0.09499944356</v>
      </c>
      <c r="F5259" s="7"/>
    </row>
    <row r="5260">
      <c r="A5260" s="9">
        <v>44800.083333333336</v>
      </c>
      <c r="B5260" s="10">
        <v>283.41</v>
      </c>
      <c r="C5260" s="10">
        <v>245.1705</v>
      </c>
      <c r="D5260" s="10">
        <v>0.155971048719156</v>
      </c>
      <c r="E5260" s="7">
        <f t="shared" si="1"/>
        <v>0.0942440405</v>
      </c>
      <c r="F5260" s="7"/>
    </row>
    <row r="5261">
      <c r="A5261" s="9">
        <v>44800.125</v>
      </c>
      <c r="B5261" s="10">
        <v>276.67</v>
      </c>
      <c r="C5261" s="10">
        <v>236.89794</v>
      </c>
      <c r="D5261" s="10">
        <v>0.167886896779262</v>
      </c>
      <c r="E5261" s="7">
        <f t="shared" si="1"/>
        <v>0.09322230237</v>
      </c>
      <c r="F5261" s="7"/>
    </row>
    <row r="5262">
      <c r="A5262" s="9">
        <v>44800.166666666664</v>
      </c>
      <c r="B5262" s="10">
        <v>265.88</v>
      </c>
      <c r="C5262" s="10">
        <v>230.23047</v>
      </c>
      <c r="D5262" s="10">
        <v>0.154842797306542</v>
      </c>
      <c r="E5262" s="7">
        <f t="shared" si="1"/>
        <v>0.09181822727</v>
      </c>
      <c r="F5262" s="7"/>
    </row>
    <row r="5263">
      <c r="A5263" s="9">
        <v>44800.208333333336</v>
      </c>
      <c r="B5263" s="10">
        <v>255.68</v>
      </c>
      <c r="C5263" s="10">
        <v>227.09662</v>
      </c>
      <c r="D5263" s="10">
        <v>0.125864400799976</v>
      </c>
      <c r="E5263" s="7">
        <f t="shared" si="1"/>
        <v>0.0903709123</v>
      </c>
      <c r="F5263" s="7"/>
    </row>
    <row r="5264">
      <c r="A5264" s="9">
        <v>44800.25</v>
      </c>
      <c r="B5264" s="10">
        <v>247.99</v>
      </c>
      <c r="C5264" s="10">
        <v>225.44812</v>
      </c>
      <c r="D5264" s="10">
        <v>0.0999869947906419</v>
      </c>
      <c r="E5264" s="7">
        <f t="shared" si="1"/>
        <v>0.08847096951</v>
      </c>
      <c r="F5264" s="7"/>
    </row>
    <row r="5265">
      <c r="A5265" s="9">
        <v>44800.291666666664</v>
      </c>
      <c r="B5265" s="10">
        <v>244.42</v>
      </c>
      <c r="C5265" s="10">
        <v>226.18306</v>
      </c>
      <c r="D5265" s="10">
        <v>0.0806291151954526</v>
      </c>
      <c r="E5265" s="7">
        <f t="shared" si="1"/>
        <v>0.08670279495</v>
      </c>
      <c r="F5265" s="7"/>
    </row>
    <row r="5266">
      <c r="A5266" s="9">
        <v>44800.333333333336</v>
      </c>
      <c r="B5266" s="10">
        <v>238.55</v>
      </c>
      <c r="C5266" s="10">
        <v>228.85512</v>
      </c>
      <c r="D5266" s="10">
        <v>0.0423625217561224</v>
      </c>
      <c r="E5266" s="7">
        <f t="shared" si="1"/>
        <v>0.08380961383</v>
      </c>
      <c r="F5266" s="7"/>
    </row>
    <row r="5267">
      <c r="A5267" s="9">
        <v>44800.375</v>
      </c>
      <c r="B5267" s="10">
        <v>237.09</v>
      </c>
      <c r="C5267" s="10">
        <v>233.5231</v>
      </c>
      <c r="D5267" s="10">
        <v>0.015274291922298</v>
      </c>
      <c r="E5267" s="7">
        <f t="shared" si="1"/>
        <v>0.08041176488</v>
      </c>
      <c r="F5267" s="7"/>
    </row>
    <row r="5268">
      <c r="A5268" s="9">
        <v>44800.416666666664</v>
      </c>
      <c r="B5268" s="10">
        <v>241.5</v>
      </c>
      <c r="C5268" s="10">
        <v>239.07308</v>
      </c>
      <c r="D5268" s="10">
        <v>0.0101513729609372</v>
      </c>
      <c r="E5268" s="7">
        <f t="shared" si="1"/>
        <v>0.07785196026</v>
      </c>
      <c r="F5268" s="7"/>
    </row>
    <row r="5269">
      <c r="A5269" s="9">
        <v>44800.458333333336</v>
      </c>
      <c r="B5269" s="10">
        <v>243.58</v>
      </c>
      <c r="C5269" s="10">
        <v>245.37453</v>
      </c>
      <c r="D5269" s="10">
        <v>0.00731343224579984</v>
      </c>
      <c r="E5269" s="7">
        <f t="shared" si="1"/>
        <v>0.07580107704</v>
      </c>
      <c r="F5269" s="7"/>
    </row>
    <row r="5270">
      <c r="A5270" s="9">
        <v>44800.5</v>
      </c>
      <c r="B5270" s="10">
        <v>245.38</v>
      </c>
      <c r="C5270" s="10">
        <v>249.53983</v>
      </c>
      <c r="D5270" s="10">
        <v>0.0166700041432263</v>
      </c>
      <c r="E5270" s="7">
        <f t="shared" si="1"/>
        <v>0.07457813181</v>
      </c>
      <c r="F5270" s="7"/>
    </row>
    <row r="5271">
      <c r="A5271" s="9">
        <v>44800.541666666664</v>
      </c>
      <c r="B5271" s="10">
        <v>242.88</v>
      </c>
      <c r="C5271" s="10">
        <v>252.55945</v>
      </c>
      <c r="D5271" s="10">
        <v>0.0383254318933621</v>
      </c>
      <c r="E5271" s="7">
        <f t="shared" si="1"/>
        <v>0.07422738855</v>
      </c>
      <c r="F5271" s="7"/>
    </row>
    <row r="5272">
      <c r="A5272" s="9">
        <v>44800.583333333336</v>
      </c>
      <c r="B5272" s="10">
        <v>249.32</v>
      </c>
      <c r="C5272" s="10">
        <v>254.49998</v>
      </c>
      <c r="D5272" s="10">
        <v>0.0203535575916351</v>
      </c>
      <c r="E5272" s="7">
        <f t="shared" si="1"/>
        <v>0.07281508397</v>
      </c>
      <c r="F5272" s="7"/>
    </row>
    <row r="5273">
      <c r="A5273" s="9">
        <v>44800.625</v>
      </c>
      <c r="B5273" s="10">
        <v>251.82</v>
      </c>
      <c r="C5273" s="10">
        <v>255.08259</v>
      </c>
      <c r="D5273" s="10">
        <v>0.0127903280266991</v>
      </c>
      <c r="E5273" s="7">
        <f t="shared" si="1"/>
        <v>0.07068971237</v>
      </c>
      <c r="F5273" s="7"/>
    </row>
    <row r="5274">
      <c r="A5274" s="9">
        <v>44800.666666666664</v>
      </c>
      <c r="B5274" s="10">
        <v>256.63</v>
      </c>
      <c r="C5274" s="10">
        <v>254.45267</v>
      </c>
      <c r="D5274" s="10">
        <v>0.00855691551595816</v>
      </c>
      <c r="E5274" s="7">
        <f t="shared" si="1"/>
        <v>0.06780005681</v>
      </c>
      <c r="F5274" s="7"/>
    </row>
    <row r="5275">
      <c r="A5275" s="9">
        <v>44800.708333333336</v>
      </c>
      <c r="B5275" s="10">
        <v>260.24</v>
      </c>
      <c r="C5275" s="10">
        <v>253.9175</v>
      </c>
      <c r="D5275" s="10">
        <v>0.0248998198233679</v>
      </c>
      <c r="E5275" s="7">
        <f t="shared" si="1"/>
        <v>0.06503455697</v>
      </c>
      <c r="F5275" s="7"/>
    </row>
    <row r="5276">
      <c r="A5276" s="9">
        <v>44800.75</v>
      </c>
      <c r="B5276" s="10">
        <v>263.95</v>
      </c>
      <c r="C5276" s="10">
        <v>253.71464</v>
      </c>
      <c r="D5276" s="10">
        <v>0.0403420157386266</v>
      </c>
      <c r="E5276" s="7">
        <f t="shared" si="1"/>
        <v>0.06424115086</v>
      </c>
      <c r="F5276" s="7"/>
    </row>
    <row r="5277">
      <c r="A5277" s="9">
        <v>44800.791666666664</v>
      </c>
      <c r="B5277" s="10">
        <v>266.78</v>
      </c>
      <c r="C5277" s="10">
        <v>254.62133</v>
      </c>
      <c r="D5277" s="10">
        <v>0.0477519695620157</v>
      </c>
      <c r="E5277" s="7">
        <f t="shared" si="1"/>
        <v>0.06444774932</v>
      </c>
      <c r="F5277" s="7"/>
    </row>
    <row r="5278">
      <c r="A5278" s="9">
        <v>44800.833333333336</v>
      </c>
      <c r="B5278" s="10">
        <v>268.63</v>
      </c>
      <c r="C5278" s="10">
        <v>255.24081</v>
      </c>
      <c r="D5278" s="10">
        <v>0.052457089444278</v>
      </c>
      <c r="E5278" s="7">
        <f t="shared" si="1"/>
        <v>0.06442325343</v>
      </c>
      <c r="F5278" s="7"/>
    </row>
    <row r="5279">
      <c r="A5279" s="9">
        <v>44800.875</v>
      </c>
      <c r="B5279" s="10">
        <v>271.12</v>
      </c>
      <c r="C5279" s="10">
        <v>255.72379</v>
      </c>
      <c r="D5279" s="10">
        <v>0.0602064047306666</v>
      </c>
      <c r="E5279" s="7">
        <f t="shared" si="1"/>
        <v>0.06521981831</v>
      </c>
      <c r="F5279" s="7"/>
    </row>
    <row r="5280">
      <c r="A5280" s="9">
        <v>44800.916666666664</v>
      </c>
      <c r="B5280" s="10">
        <v>266.65</v>
      </c>
      <c r="C5280" s="10">
        <v>256.05474</v>
      </c>
      <c r="D5280" s="10">
        <v>0.0413788864053053</v>
      </c>
      <c r="E5280" s="7">
        <f t="shared" si="1"/>
        <v>0.0643790766</v>
      </c>
      <c r="F5280" s="7"/>
    </row>
    <row r="5281">
      <c r="A5281" s="9">
        <v>44800.958333333336</v>
      </c>
      <c r="B5281" s="10">
        <v>264.56</v>
      </c>
      <c r="C5281" s="10">
        <v>255.41836</v>
      </c>
      <c r="D5281" s="10">
        <v>0.0357908491777959</v>
      </c>
      <c r="E5281" s="7">
        <f t="shared" si="1"/>
        <v>0.06202152289</v>
      </c>
      <c r="F5281" s="7"/>
    </row>
    <row r="5282">
      <c r="A5282" s="9">
        <v>44798.0</v>
      </c>
      <c r="B5282" s="10">
        <v>275.63</v>
      </c>
      <c r="C5282" s="10">
        <v>267.97796</v>
      </c>
      <c r="D5282" s="10">
        <v>0.0285547363671251</v>
      </c>
      <c r="E5282" s="7">
        <f t="shared" si="1"/>
        <v>0.05879712249</v>
      </c>
      <c r="F5282" s="7"/>
    </row>
    <row r="5283">
      <c r="A5283" s="9">
        <v>44798.041666666664</v>
      </c>
      <c r="B5283" s="10">
        <v>281.48</v>
      </c>
      <c r="C5283" s="10">
        <v>264.31309</v>
      </c>
      <c r="D5283" s="10">
        <v>0.0649491479971727</v>
      </c>
      <c r="E5283" s="7">
        <f t="shared" si="1"/>
        <v>0.05638791787</v>
      </c>
      <c r="F5283" s="7"/>
    </row>
    <row r="5284">
      <c r="A5284" s="9">
        <v>44798.083333333336</v>
      </c>
      <c r="B5284" s="10">
        <v>279.93</v>
      </c>
      <c r="C5284" s="10">
        <v>259.42003</v>
      </c>
      <c r="D5284" s="10">
        <v>0.0790608574056521</v>
      </c>
      <c r="E5284" s="7">
        <f t="shared" si="1"/>
        <v>0.05318332657</v>
      </c>
      <c r="F5284" s="7"/>
    </row>
    <row r="5285">
      <c r="A5285" s="9">
        <v>44798.125</v>
      </c>
      <c r="B5285" s="10">
        <v>277.19</v>
      </c>
      <c r="C5285" s="10">
        <v>251.97724</v>
      </c>
      <c r="D5285" s="10">
        <v>0.100059672056095</v>
      </c>
      <c r="E5285" s="7">
        <f t="shared" si="1"/>
        <v>0.0503571922</v>
      </c>
      <c r="F5285" s="7"/>
    </row>
    <row r="5286">
      <c r="A5286" s="9">
        <v>44798.166666666664</v>
      </c>
      <c r="B5286" s="10">
        <v>265.09</v>
      </c>
      <c r="C5286" s="10">
        <v>246.08599</v>
      </c>
      <c r="D5286" s="10">
        <v>0.0772250789246472</v>
      </c>
      <c r="E5286" s="7">
        <f t="shared" si="1"/>
        <v>0.0471231206</v>
      </c>
      <c r="F5286" s="7"/>
    </row>
    <row r="5287">
      <c r="A5287" s="9">
        <v>44798.208333333336</v>
      </c>
      <c r="B5287" s="10">
        <v>254.9</v>
      </c>
      <c r="C5287" s="10">
        <v>243.17554</v>
      </c>
      <c r="D5287" s="10">
        <v>0.0482139774419746</v>
      </c>
      <c r="E5287" s="7">
        <f t="shared" si="1"/>
        <v>0.0438876863</v>
      </c>
      <c r="F5287" s="7"/>
    </row>
    <row r="5288">
      <c r="A5288" s="9">
        <v>44798.25</v>
      </c>
      <c r="B5288" s="10">
        <v>252.45</v>
      </c>
      <c r="C5288" s="10">
        <v>241.09451</v>
      </c>
      <c r="D5288" s="10">
        <v>0.0470997452409844</v>
      </c>
      <c r="E5288" s="7">
        <f t="shared" si="1"/>
        <v>0.0416840509</v>
      </c>
      <c r="F5288" s="7"/>
    </row>
    <row r="5289">
      <c r="A5289" s="9">
        <v>44798.291666666664</v>
      </c>
      <c r="B5289" s="10">
        <v>247.12</v>
      </c>
      <c r="C5289" s="10">
        <v>240.86012</v>
      </c>
      <c r="D5289" s="10">
        <v>0.0259896906137886</v>
      </c>
      <c r="E5289" s="7">
        <f t="shared" si="1"/>
        <v>0.03940740821</v>
      </c>
      <c r="F5289" s="7"/>
    </row>
    <row r="5290">
      <c r="A5290" s="9">
        <v>44798.333333333336</v>
      </c>
      <c r="B5290" s="10">
        <v>241.03</v>
      </c>
      <c r="C5290" s="10">
        <v>242.64799</v>
      </c>
      <c r="D5290" s="10">
        <v>0.006668054410836</v>
      </c>
      <c r="E5290" s="7">
        <f t="shared" si="1"/>
        <v>0.03792013874</v>
      </c>
      <c r="F5290" s="7"/>
    </row>
    <row r="5291">
      <c r="A5291" s="9">
        <v>44798.375</v>
      </c>
      <c r="B5291" s="10">
        <v>240.91</v>
      </c>
      <c r="C5291" s="10">
        <v>246.41121</v>
      </c>
      <c r="D5291" s="10">
        <v>0.0223253235922181</v>
      </c>
      <c r="E5291" s="7">
        <f t="shared" si="1"/>
        <v>0.03821393172</v>
      </c>
      <c r="F5291" s="7"/>
    </row>
    <row r="5292">
      <c r="A5292" s="9">
        <v>44798.416666666664</v>
      </c>
      <c r="B5292" s="10">
        <v>248.06</v>
      </c>
      <c r="C5292" s="10">
        <v>251.7394</v>
      </c>
      <c r="D5292" s="10">
        <v>0.014615908356022</v>
      </c>
      <c r="E5292" s="7">
        <f t="shared" si="1"/>
        <v>0.03839995403</v>
      </c>
      <c r="F5292" s="7"/>
    </row>
    <row r="5293">
      <c r="A5293" s="9">
        <v>44798.458333333336</v>
      </c>
      <c r="B5293" s="10">
        <v>250.81</v>
      </c>
      <c r="C5293" s="10">
        <v>258.17141</v>
      </c>
      <c r="D5293" s="10">
        <v>0.0285136530028634</v>
      </c>
      <c r="E5293" s="7">
        <f t="shared" si="1"/>
        <v>0.03928329656</v>
      </c>
      <c r="F5293" s="7"/>
    </row>
    <row r="5294">
      <c r="A5294" s="9">
        <v>44798.5</v>
      </c>
      <c r="B5294" s="10">
        <v>257.34</v>
      </c>
      <c r="C5294" s="10">
        <v>262.46313</v>
      </c>
      <c r="D5294" s="10">
        <v>0.0195194273572825</v>
      </c>
      <c r="E5294" s="7">
        <f t="shared" si="1"/>
        <v>0.03940202253</v>
      </c>
      <c r="F5294" s="7"/>
    </row>
    <row r="5295">
      <c r="A5295" s="9">
        <v>44798.541666666664</v>
      </c>
      <c r="B5295" s="10">
        <v>261.09</v>
      </c>
      <c r="C5295" s="10">
        <v>265.72735</v>
      </c>
      <c r="D5295" s="10">
        <v>0.0174515344393417</v>
      </c>
      <c r="E5295" s="7">
        <f t="shared" si="1"/>
        <v>0.0385322768</v>
      </c>
      <c r="F5295" s="7"/>
    </row>
    <row r="5296">
      <c r="A5296" s="9">
        <v>44798.583333333336</v>
      </c>
      <c r="B5296" s="10">
        <v>261.81</v>
      </c>
      <c r="C5296" s="10">
        <v>267.7616</v>
      </c>
      <c r="D5296" s="10">
        <v>0.0222272349731999</v>
      </c>
      <c r="E5296" s="7">
        <f t="shared" si="1"/>
        <v>0.03861034669</v>
      </c>
      <c r="F5296" s="7"/>
    </row>
    <row r="5297">
      <c r="A5297" s="9">
        <v>44798.625</v>
      </c>
      <c r="B5297" s="10">
        <v>262.91</v>
      </c>
      <c r="C5297" s="10">
        <v>267.86428</v>
      </c>
      <c r="D5297" s="10">
        <v>0.018495485848281</v>
      </c>
      <c r="E5297" s="7">
        <f t="shared" si="1"/>
        <v>0.0388480616</v>
      </c>
      <c r="F5297" s="7"/>
    </row>
    <row r="5298">
      <c r="A5298" s="9">
        <v>44798.666666666664</v>
      </c>
      <c r="B5298" s="10">
        <v>272.68</v>
      </c>
      <c r="C5298" s="10">
        <v>266.17714</v>
      </c>
      <c r="D5298" s="10">
        <v>0.0244305728132776</v>
      </c>
      <c r="E5298" s="7">
        <f t="shared" si="1"/>
        <v>0.03950946399</v>
      </c>
      <c r="F5298" s="7"/>
    </row>
    <row r="5299">
      <c r="A5299" s="9">
        <v>44798.708333333336</v>
      </c>
      <c r="B5299" s="10">
        <v>277.43</v>
      </c>
      <c r="C5299" s="10">
        <v>264.65484</v>
      </c>
      <c r="D5299" s="10">
        <v>0.048271023496113</v>
      </c>
      <c r="E5299" s="7">
        <f t="shared" si="1"/>
        <v>0.04048326414</v>
      </c>
      <c r="F5299" s="7"/>
    </row>
    <row r="5300">
      <c r="A5300" s="9">
        <v>44798.75</v>
      </c>
      <c r="B5300" s="10">
        <v>278.58</v>
      </c>
      <c r="C5300" s="10">
        <v>263.56552</v>
      </c>
      <c r="D5300" s="10">
        <v>0.056966783819067</v>
      </c>
      <c r="E5300" s="7">
        <f t="shared" si="1"/>
        <v>0.04117596281</v>
      </c>
      <c r="F5300" s="7"/>
    </row>
    <row r="5301">
      <c r="A5301" s="9">
        <v>44798.791666666664</v>
      </c>
      <c r="B5301" s="10">
        <v>278.42</v>
      </c>
      <c r="C5301" s="10">
        <v>264.0034</v>
      </c>
      <c r="D5301" s="10">
        <v>0.0546076300532493</v>
      </c>
      <c r="E5301" s="7">
        <f t="shared" si="1"/>
        <v>0.04146161533</v>
      </c>
      <c r="F5301" s="7"/>
    </row>
    <row r="5302">
      <c r="A5302" s="9">
        <v>44798.833333333336</v>
      </c>
      <c r="B5302" s="10">
        <v>273.24</v>
      </c>
      <c r="C5302" s="10">
        <v>264.12287</v>
      </c>
      <c r="D5302" s="10">
        <v>0.0345185178398221</v>
      </c>
      <c r="E5302" s="7">
        <f t="shared" si="1"/>
        <v>0.04071417485</v>
      </c>
      <c r="F5302" s="7"/>
    </row>
    <row r="5303">
      <c r="A5303" s="9">
        <v>44798.875</v>
      </c>
      <c r="B5303" s="10">
        <v>268.05</v>
      </c>
      <c r="C5303" s="10">
        <v>264.01801</v>
      </c>
      <c r="D5303" s="10">
        <v>0.0152716475667701</v>
      </c>
      <c r="E5303" s="7">
        <f t="shared" si="1"/>
        <v>0.0388418933</v>
      </c>
      <c r="F5303" s="7"/>
    </row>
    <row r="5304">
      <c r="A5304" s="9">
        <v>44798.916666666664</v>
      </c>
      <c r="B5304" s="10">
        <v>269.25</v>
      </c>
      <c r="C5304" s="10">
        <v>264.44158</v>
      </c>
      <c r="D5304" s="10">
        <v>0.0181832978005955</v>
      </c>
      <c r="E5304" s="7">
        <f t="shared" si="1"/>
        <v>0.03787541044</v>
      </c>
      <c r="F5304" s="7"/>
    </row>
    <row r="5305">
      <c r="A5305" s="9">
        <v>44798.958333333336</v>
      </c>
      <c r="B5305" s="10">
        <v>270.53</v>
      </c>
      <c r="C5305" s="10">
        <v>264.44032</v>
      </c>
      <c r="D5305" s="10">
        <v>0.0230285608488145</v>
      </c>
      <c r="E5305" s="7">
        <f t="shared" si="1"/>
        <v>0.03734364843</v>
      </c>
      <c r="F5305" s="7"/>
    </row>
    <row r="5306">
      <c r="A5306" s="9">
        <v>44799.0</v>
      </c>
      <c r="B5306" s="10">
        <v>279.67</v>
      </c>
      <c r="C5306" s="10">
        <v>263.31279</v>
      </c>
      <c r="D5306" s="10">
        <v>0.0621208335531289</v>
      </c>
      <c r="E5306" s="7">
        <f t="shared" si="1"/>
        <v>0.03874223581</v>
      </c>
      <c r="F5306" s="7"/>
    </row>
    <row r="5307">
      <c r="A5307" s="9">
        <v>44799.041666666664</v>
      </c>
      <c r="B5307" s="10">
        <v>287.0</v>
      </c>
      <c r="C5307" s="10">
        <v>258.1457</v>
      </c>
      <c r="D5307" s="10">
        <v>0.111775249403728</v>
      </c>
      <c r="E5307" s="7">
        <f t="shared" si="1"/>
        <v>0.04069332337</v>
      </c>
      <c r="F5307" s="7"/>
    </row>
    <row r="5308">
      <c r="A5308" s="9">
        <v>44799.083333333336</v>
      </c>
      <c r="B5308" s="10">
        <v>288.06</v>
      </c>
      <c r="C5308" s="10">
        <v>252.12762</v>
      </c>
      <c r="D5308" s="10">
        <v>0.142516635027927</v>
      </c>
      <c r="E5308" s="7">
        <f t="shared" si="1"/>
        <v>0.0433373141</v>
      </c>
      <c r="F5308" s="7"/>
    </row>
    <row r="5309">
      <c r="A5309" s="9">
        <v>44799.125</v>
      </c>
      <c r="B5309" s="10">
        <v>282.53</v>
      </c>
      <c r="C5309" s="10">
        <v>244.00647</v>
      </c>
      <c r="D5309" s="10">
        <v>0.157879133286916</v>
      </c>
      <c r="E5309" s="7">
        <f t="shared" si="1"/>
        <v>0.04574645832</v>
      </c>
      <c r="F5309" s="7"/>
    </row>
    <row r="5310">
      <c r="A5310" s="9">
        <v>44799.166666666664</v>
      </c>
      <c r="B5310" s="10">
        <v>273.74</v>
      </c>
      <c r="C5310" s="10">
        <v>238.0478</v>
      </c>
      <c r="D5310" s="10">
        <v>0.149937113470487</v>
      </c>
      <c r="E5310" s="7">
        <f t="shared" si="1"/>
        <v>0.04877612643</v>
      </c>
      <c r="F5310" s="7"/>
    </row>
    <row r="5311">
      <c r="A5311" s="9">
        <v>44799.208333333336</v>
      </c>
      <c r="B5311" s="10">
        <v>263.89</v>
      </c>
      <c r="C5311" s="10">
        <v>235.92138</v>
      </c>
      <c r="D5311" s="10">
        <v>0.118550595117746</v>
      </c>
      <c r="E5311" s="7">
        <f t="shared" si="1"/>
        <v>0.05170681883</v>
      </c>
      <c r="F5311" s="7"/>
    </row>
    <row r="5312">
      <c r="A5312" s="9">
        <v>44799.25</v>
      </c>
      <c r="B5312" s="10">
        <v>258.76</v>
      </c>
      <c r="C5312" s="10">
        <v>235.17033</v>
      </c>
      <c r="D5312" s="10">
        <v>0.1003088697456</v>
      </c>
      <c r="E5312" s="7">
        <f t="shared" si="1"/>
        <v>0.05392386568</v>
      </c>
      <c r="F5312" s="7"/>
    </row>
    <row r="5313">
      <c r="A5313" s="9">
        <v>44799.291666666664</v>
      </c>
      <c r="B5313" s="10">
        <v>254.73</v>
      </c>
      <c r="C5313" s="10">
        <v>236.75442</v>
      </c>
      <c r="D5313" s="10">
        <v>0.0759250027940343</v>
      </c>
      <c r="E5313" s="7">
        <f t="shared" si="1"/>
        <v>0.05600450369</v>
      </c>
      <c r="F5313" s="7"/>
    </row>
    <row r="5314">
      <c r="A5314" s="9">
        <v>44799.333333333336</v>
      </c>
      <c r="B5314" s="10">
        <v>255.38</v>
      </c>
      <c r="C5314" s="10">
        <v>240.24105</v>
      </c>
      <c r="D5314" s="10">
        <v>0.0630156669728174</v>
      </c>
      <c r="E5314" s="7">
        <f t="shared" si="1"/>
        <v>0.05835232088</v>
      </c>
      <c r="F5314" s="7"/>
    </row>
    <row r="5315">
      <c r="A5315" s="9">
        <v>44799.375</v>
      </c>
      <c r="B5315" s="10">
        <v>257.34</v>
      </c>
      <c r="C5315" s="10">
        <v>245.41901</v>
      </c>
      <c r="D5315" s="10">
        <v>0.0485740285563045</v>
      </c>
      <c r="E5315" s="7">
        <f t="shared" si="1"/>
        <v>0.05944601692</v>
      </c>
      <c r="F5315" s="7"/>
    </row>
    <row r="5316">
      <c r="A5316" s="9">
        <v>44799.416666666664</v>
      </c>
      <c r="B5316" s="10">
        <v>257.54</v>
      </c>
      <c r="C5316" s="10">
        <v>251.33298</v>
      </c>
      <c r="D5316" s="10">
        <v>0.0246964007668234</v>
      </c>
      <c r="E5316" s="7">
        <f t="shared" si="1"/>
        <v>0.05986603744</v>
      </c>
      <c r="F5316" s="7"/>
    </row>
    <row r="5317">
      <c r="A5317" s="9">
        <v>44799.458333333336</v>
      </c>
      <c r="B5317" s="10">
        <v>260.79</v>
      </c>
      <c r="C5317" s="10">
        <v>257.89352</v>
      </c>
      <c r="D5317" s="10">
        <v>0.0112313019730003</v>
      </c>
      <c r="E5317" s="7">
        <f t="shared" si="1"/>
        <v>0.05914593948</v>
      </c>
      <c r="F5317" s="7"/>
    </row>
    <row r="5318">
      <c r="A5318" s="9">
        <v>44799.5</v>
      </c>
      <c r="B5318" s="10">
        <v>262.69</v>
      </c>
      <c r="C5318" s="10">
        <v>261.93614</v>
      </c>
      <c r="D5318" s="10">
        <v>0.00287802973656088</v>
      </c>
      <c r="E5318" s="7">
        <f t="shared" si="1"/>
        <v>0.05845254791</v>
      </c>
      <c r="F5318" s="7"/>
    </row>
    <row r="5319">
      <c r="A5319" s="9">
        <v>44799.541666666664</v>
      </c>
      <c r="B5319" s="10">
        <v>266.12</v>
      </c>
      <c r="C5319" s="10">
        <v>264.78263</v>
      </c>
      <c r="D5319" s="10">
        <v>0.0050508222537106</v>
      </c>
      <c r="E5319" s="7">
        <f t="shared" si="1"/>
        <v>0.05793585157</v>
      </c>
      <c r="F5319" s="7"/>
    </row>
    <row r="5320">
      <c r="A5320" s="9">
        <v>44799.583333333336</v>
      </c>
      <c r="B5320" s="10">
        <v>270.31</v>
      </c>
      <c r="C5320" s="10">
        <v>266.71244</v>
      </c>
      <c r="D5320" s="10">
        <v>0.0134885346930198</v>
      </c>
      <c r="E5320" s="7">
        <f t="shared" si="1"/>
        <v>0.05757173906</v>
      </c>
      <c r="F5320" s="7"/>
    </row>
    <row r="5321">
      <c r="A5321" s="9">
        <v>44799.625</v>
      </c>
      <c r="B5321" s="10">
        <v>273.47</v>
      </c>
      <c r="C5321" s="10">
        <v>266.71564</v>
      </c>
      <c r="D5321" s="10">
        <v>0.025324199210815</v>
      </c>
      <c r="E5321" s="7">
        <f t="shared" si="1"/>
        <v>0.05785626878</v>
      </c>
      <c r="F5321" s="7"/>
    </row>
    <row r="5322">
      <c r="A5322" s="9">
        <v>44799.666666666664</v>
      </c>
      <c r="B5322" s="10">
        <v>276.37</v>
      </c>
      <c r="C5322" s="10">
        <v>264.98822</v>
      </c>
      <c r="D5322" s="10">
        <v>0.0429520225465116</v>
      </c>
      <c r="E5322" s="7">
        <f t="shared" si="1"/>
        <v>0.05862799586</v>
      </c>
      <c r="F5322" s="7"/>
    </row>
    <row r="5323">
      <c r="A5323" s="9">
        <v>44799.708333333336</v>
      </c>
      <c r="B5323" s="10">
        <v>279.05</v>
      </c>
      <c r="C5323" s="10">
        <v>263.28668</v>
      </c>
      <c r="D5323" s="10">
        <v>0.0598713159359221</v>
      </c>
      <c r="E5323" s="7">
        <f t="shared" si="1"/>
        <v>0.05911134137</v>
      </c>
      <c r="F5323" s="7"/>
    </row>
    <row r="5324">
      <c r="A5324" s="9">
        <v>44799.75</v>
      </c>
      <c r="B5324" s="10">
        <v>270.52</v>
      </c>
      <c r="C5324" s="10">
        <v>262.03668</v>
      </c>
      <c r="D5324" s="10">
        <v>0.0323745515322511</v>
      </c>
      <c r="E5324" s="7">
        <f t="shared" si="1"/>
        <v>0.05808666503</v>
      </c>
      <c r="F5324" s="7"/>
    </row>
    <row r="5325">
      <c r="A5325" s="9">
        <v>44799.791666666664</v>
      </c>
      <c r="B5325" s="10">
        <v>267.18</v>
      </c>
      <c r="C5325" s="10">
        <v>262.48778</v>
      </c>
      <c r="D5325" s="10">
        <v>0.0178759559778364</v>
      </c>
      <c r="E5325" s="7">
        <f t="shared" si="1"/>
        <v>0.05655617861</v>
      </c>
      <c r="F5325" s="7"/>
    </row>
    <row r="5326">
      <c r="A5326" s="9">
        <v>44799.833333333336</v>
      </c>
      <c r="B5326" s="10">
        <v>270.54</v>
      </c>
      <c r="C5326" s="10">
        <v>263.01154</v>
      </c>
      <c r="D5326" s="10">
        <v>0.0286240672177349</v>
      </c>
      <c r="E5326" s="7">
        <f t="shared" si="1"/>
        <v>0.0563105765</v>
      </c>
      <c r="F5326" s="7"/>
    </row>
    <row r="5327">
      <c r="A5327" s="9">
        <v>44799.875</v>
      </c>
      <c r="B5327" s="10">
        <v>268.18</v>
      </c>
      <c r="C5327" s="10">
        <v>263.59776</v>
      </c>
      <c r="D5327" s="10">
        <v>0.0173834557622948</v>
      </c>
      <c r="E5327" s="7">
        <f t="shared" si="1"/>
        <v>0.05639856851</v>
      </c>
      <c r="F5327" s="7"/>
    </row>
    <row r="5328">
      <c r="A5328" s="9">
        <v>44799.916666666664</v>
      </c>
      <c r="B5328" s="10">
        <v>273.97</v>
      </c>
      <c r="C5328" s="10">
        <v>264.27629</v>
      </c>
      <c r="D5328" s="10">
        <v>0.0366802106991891</v>
      </c>
      <c r="E5328" s="7">
        <f t="shared" si="1"/>
        <v>0.05716927321</v>
      </c>
      <c r="F5328" s="7"/>
    </row>
    <row r="5329">
      <c r="A5329" s="9">
        <v>44799.958333333336</v>
      </c>
      <c r="B5329" s="10">
        <v>281.15</v>
      </c>
      <c r="C5329" s="10">
        <v>263.75006</v>
      </c>
      <c r="D5329" s="10">
        <v>0.0659713214851968</v>
      </c>
      <c r="E5329" s="7">
        <f t="shared" si="1"/>
        <v>0.0589585549</v>
      </c>
      <c r="F5329" s="7"/>
    </row>
    <row r="5330">
      <c r="A5330" s="9">
        <v>44800.0</v>
      </c>
      <c r="B5330" s="10">
        <v>283.98</v>
      </c>
      <c r="C5330" s="10">
        <v>259.8104</v>
      </c>
      <c r="D5330" s="10">
        <v>0.0930278387624206</v>
      </c>
      <c r="E5330" s="7">
        <f t="shared" si="1"/>
        <v>0.06024634679</v>
      </c>
      <c r="F5330" s="7"/>
    </row>
    <row r="5331">
      <c r="A5331" s="9">
        <v>44800.041666666664</v>
      </c>
      <c r="B5331" s="10">
        <v>282.6</v>
      </c>
      <c r="C5331" s="10">
        <v>254.60166</v>
      </c>
      <c r="D5331" s="10">
        <v>0.109969196587327</v>
      </c>
      <c r="E5331" s="7">
        <f t="shared" si="1"/>
        <v>0.06017109459</v>
      </c>
      <c r="F5331" s="7"/>
    </row>
    <row r="5332">
      <c r="A5332" s="9">
        <v>44800.083333333336</v>
      </c>
      <c r="B5332" s="10">
        <v>283.41</v>
      </c>
      <c r="C5332" s="10">
        <v>248.26507</v>
      </c>
      <c r="D5332" s="10">
        <v>0.141562121485716</v>
      </c>
      <c r="E5332" s="7">
        <f t="shared" si="1"/>
        <v>0.06013132319</v>
      </c>
      <c r="F5332" s="7"/>
    </row>
    <row r="5333">
      <c r="A5333" s="9">
        <v>44800.125</v>
      </c>
      <c r="B5333" s="10">
        <v>276.67</v>
      </c>
      <c r="C5333" s="10">
        <v>240.07165</v>
      </c>
      <c r="D5333" s="10">
        <v>0.152447613035525</v>
      </c>
      <c r="E5333" s="7">
        <f t="shared" si="1"/>
        <v>0.05990500985</v>
      </c>
      <c r="F5333" s="7"/>
    </row>
    <row r="5334">
      <c r="A5334" s="9">
        <v>44800.166666666664</v>
      </c>
      <c r="B5334" s="10">
        <v>265.88</v>
      </c>
      <c r="C5334" s="10">
        <v>233.79313</v>
      </c>
      <c r="D5334" s="10">
        <v>0.137244708602002</v>
      </c>
      <c r="E5334" s="7">
        <f t="shared" si="1"/>
        <v>0.05937615964</v>
      </c>
      <c r="F5334" s="7"/>
    </row>
    <row r="5335">
      <c r="A5335" s="9">
        <v>44800.208333333336</v>
      </c>
      <c r="B5335" s="10">
        <v>255.68</v>
      </c>
      <c r="C5335" s="10">
        <v>231.23489</v>
      </c>
      <c r="D5335" s="10">
        <v>0.105715491291128</v>
      </c>
      <c r="E5335" s="7">
        <f t="shared" si="1"/>
        <v>0.05884136365</v>
      </c>
      <c r="F5335" s="7"/>
    </row>
    <row r="5336">
      <c r="A5336" s="9">
        <v>44800.25</v>
      </c>
      <c r="B5336" s="10">
        <v>247.99</v>
      </c>
      <c r="C5336" s="10">
        <v>230.09162</v>
      </c>
      <c r="D5336" s="10">
        <v>0.077788056774949</v>
      </c>
      <c r="E5336" s="7">
        <f t="shared" si="1"/>
        <v>0.05790299644</v>
      </c>
      <c r="F5336" s="7"/>
    </row>
    <row r="5337">
      <c r="A5337" s="9">
        <v>44800.291666666664</v>
      </c>
      <c r="B5337" s="10">
        <v>244.42</v>
      </c>
      <c r="C5337" s="10">
        <v>231.30468</v>
      </c>
      <c r="D5337" s="10">
        <v>0.0567014900001158</v>
      </c>
      <c r="E5337" s="7">
        <f t="shared" si="1"/>
        <v>0.05710201674</v>
      </c>
      <c r="F5337" s="7"/>
    </row>
    <row r="5338">
      <c r="A5338" s="9">
        <v>44800.333333333336</v>
      </c>
      <c r="B5338" s="10">
        <v>238.55</v>
      </c>
      <c r="C5338" s="10">
        <v>234.39794</v>
      </c>
      <c r="D5338" s="10">
        <v>0.0177137222281049</v>
      </c>
      <c r="E5338" s="7">
        <f t="shared" si="1"/>
        <v>0.05521443571</v>
      </c>
      <c r="F5338" s="7"/>
    </row>
    <row r="5339">
      <c r="A5339" s="9">
        <v>44800.375</v>
      </c>
      <c r="B5339" s="10">
        <v>237.09</v>
      </c>
      <c r="C5339" s="10">
        <v>239.32097</v>
      </c>
      <c r="D5339" s="10">
        <v>0.00932208322571977</v>
      </c>
      <c r="E5339" s="7">
        <f t="shared" si="1"/>
        <v>0.05357893799</v>
      </c>
      <c r="F5339" s="7"/>
    </row>
    <row r="5340">
      <c r="A5340" s="9">
        <v>44800.416666666664</v>
      </c>
      <c r="B5340" s="10">
        <v>241.5</v>
      </c>
      <c r="C5340" s="10">
        <v>244.9853</v>
      </c>
      <c r="D5340" s="10">
        <v>0.014226567879787</v>
      </c>
      <c r="E5340" s="7">
        <f t="shared" si="1"/>
        <v>0.05314269495</v>
      </c>
      <c r="F5340" s="7"/>
    </row>
    <row r="5341">
      <c r="A5341" s="9">
        <v>44800.458333333336</v>
      </c>
      <c r="B5341" s="10">
        <v>243.58</v>
      </c>
      <c r="C5341" s="10">
        <v>251.34805</v>
      </c>
      <c r="D5341" s="10">
        <v>0.0309055510874263</v>
      </c>
      <c r="E5341" s="7">
        <f t="shared" si="1"/>
        <v>0.05396245533</v>
      </c>
      <c r="F5341" s="7"/>
    </row>
    <row r="5342">
      <c r="A5342" s="9">
        <v>44800.5</v>
      </c>
      <c r="B5342" s="10">
        <v>245.38</v>
      </c>
      <c r="C5342" s="10">
        <v>255.41004</v>
      </c>
      <c r="D5342" s="10">
        <v>0.0392703434837566</v>
      </c>
      <c r="E5342" s="7">
        <f t="shared" si="1"/>
        <v>0.05547880174</v>
      </c>
      <c r="F5342" s="7"/>
    </row>
    <row r="5343">
      <c r="A5343" s="9">
        <v>44800.541666666664</v>
      </c>
      <c r="B5343" s="10">
        <v>242.88</v>
      </c>
      <c r="C5343" s="10">
        <v>258.35618</v>
      </c>
      <c r="D5343" s="10">
        <v>0.0599024958489477</v>
      </c>
      <c r="E5343" s="7">
        <f t="shared" si="1"/>
        <v>0.05776428814</v>
      </c>
      <c r="F5343" s="7"/>
    </row>
    <row r="5344">
      <c r="A5344" s="9">
        <v>44800.583333333336</v>
      </c>
      <c r="B5344" s="10">
        <v>249.32</v>
      </c>
      <c r="C5344" s="10">
        <v>260.37041</v>
      </c>
      <c r="D5344" s="10">
        <v>0.0424411130281663</v>
      </c>
      <c r="E5344" s="7">
        <f t="shared" si="1"/>
        <v>0.05897064557</v>
      </c>
      <c r="F5344" s="7"/>
    </row>
    <row r="5345">
      <c r="A5345" s="9">
        <v>44800.625</v>
      </c>
      <c r="B5345" s="10">
        <v>251.82</v>
      </c>
      <c r="C5345" s="10">
        <v>260.78609</v>
      </c>
      <c r="D5345" s="10">
        <v>0.0343810131897756</v>
      </c>
      <c r="E5345" s="7">
        <f t="shared" si="1"/>
        <v>0.05934801282</v>
      </c>
      <c r="F5345" s="7"/>
    </row>
    <row r="5346">
      <c r="A5346" s="9">
        <v>44800.666666666664</v>
      </c>
      <c r="B5346" s="10">
        <v>256.63</v>
      </c>
      <c r="C5346" s="10">
        <v>259.74515</v>
      </c>
      <c r="D5346" s="10">
        <v>0.0119931016998778</v>
      </c>
      <c r="E5346" s="7">
        <f t="shared" si="1"/>
        <v>0.05805805778</v>
      </c>
      <c r="F5346" s="7"/>
    </row>
    <row r="5347">
      <c r="A5347" s="9">
        <v>44800.708333333336</v>
      </c>
      <c r="B5347" s="10">
        <v>260.24</v>
      </c>
      <c r="C5347" s="10">
        <v>258.72165</v>
      </c>
      <c r="D5347" s="10">
        <v>0.00586866232493491</v>
      </c>
      <c r="E5347" s="7">
        <f t="shared" si="1"/>
        <v>0.05580794722</v>
      </c>
      <c r="F5347" s="7"/>
    </row>
    <row r="5348">
      <c r="A5348" s="9">
        <v>44800.75</v>
      </c>
      <c r="B5348" s="10">
        <v>263.95</v>
      </c>
      <c r="C5348" s="10">
        <v>258.03504</v>
      </c>
      <c r="D5348" s="10">
        <v>0.0229230882751428</v>
      </c>
      <c r="E5348" s="7">
        <f t="shared" si="1"/>
        <v>0.05541413625</v>
      </c>
      <c r="F5348" s="7"/>
    </row>
    <row r="5349">
      <c r="A5349" s="9">
        <v>44800.791666666664</v>
      </c>
      <c r="B5349" s="10">
        <v>266.78</v>
      </c>
      <c r="C5349" s="10">
        <v>258.68246</v>
      </c>
      <c r="D5349" s="10">
        <v>0.0313030114218025</v>
      </c>
      <c r="E5349" s="7">
        <f t="shared" si="1"/>
        <v>0.05597359689</v>
      </c>
      <c r="F5349" s="7"/>
    </row>
    <row r="5350">
      <c r="A5350" s="9">
        <v>44800.833333333336</v>
      </c>
      <c r="B5350" s="10">
        <v>268.63</v>
      </c>
      <c r="C5350" s="10">
        <v>259.20157</v>
      </c>
      <c r="D5350" s="10">
        <v>0.0363748954144066</v>
      </c>
      <c r="E5350" s="7">
        <f t="shared" si="1"/>
        <v>0.05629654807</v>
      </c>
      <c r="F5350" s="7"/>
    </row>
    <row r="5351">
      <c r="A5351" s="9">
        <v>44800.875</v>
      </c>
      <c r="B5351" s="10">
        <v>271.12</v>
      </c>
      <c r="C5351" s="10">
        <v>259.69742</v>
      </c>
      <c r="D5351" s="10">
        <v>0.0439841874439876</v>
      </c>
      <c r="E5351" s="7">
        <f t="shared" si="1"/>
        <v>0.05740491189</v>
      </c>
      <c r="F5351" s="7"/>
    </row>
    <row r="5352">
      <c r="A5352" s="9">
        <v>44800.916666666664</v>
      </c>
      <c r="B5352" s="10">
        <v>266.65</v>
      </c>
      <c r="C5352" s="10">
        <v>260.17116</v>
      </c>
      <c r="D5352" s="10">
        <v>0.0249022220602775</v>
      </c>
      <c r="E5352" s="7">
        <f t="shared" si="1"/>
        <v>0.05691416236</v>
      </c>
      <c r="F5352" s="7"/>
    </row>
    <row r="5353">
      <c r="A5353" s="9">
        <v>44800.958333333336</v>
      </c>
      <c r="B5353" s="10">
        <v>264.56</v>
      </c>
      <c r="C5353" s="10">
        <v>259.53905</v>
      </c>
      <c r="D5353" s="10">
        <v>0.0193456437480218</v>
      </c>
      <c r="E5353" s="7">
        <f t="shared" si="1"/>
        <v>0.05497142579</v>
      </c>
      <c r="F5353" s="7"/>
    </row>
    <row r="5354">
      <c r="A5354" s="9">
        <v>44801.0</v>
      </c>
      <c r="B5354" s="10">
        <v>270.98</v>
      </c>
      <c r="C5354" s="10">
        <v>252.20189</v>
      </c>
      <c r="D5354" s="10">
        <v>0.0744566585127495</v>
      </c>
      <c r="E5354" s="7">
        <f t="shared" si="1"/>
        <v>0.05419762661</v>
      </c>
      <c r="F5354" s="7"/>
    </row>
    <row r="5355">
      <c r="A5355" s="9">
        <v>44801.041666666664</v>
      </c>
      <c r="B5355" s="10">
        <v>274.84</v>
      </c>
      <c r="C5355" s="10">
        <v>247.80332</v>
      </c>
      <c r="D5355" s="10">
        <v>0.109105398587879</v>
      </c>
      <c r="E5355" s="7">
        <f t="shared" si="1"/>
        <v>0.05416163503</v>
      </c>
      <c r="F5355" s="7"/>
    </row>
    <row r="5356">
      <c r="A5356" s="9">
        <v>44801.083333333336</v>
      </c>
      <c r="B5356" s="10">
        <v>272.8</v>
      </c>
      <c r="C5356" s="10">
        <v>242.40973</v>
      </c>
      <c r="D5356" s="10">
        <v>0.125367368710818</v>
      </c>
      <c r="E5356" s="7">
        <f t="shared" si="1"/>
        <v>0.05348685366</v>
      </c>
      <c r="F5356" s="7"/>
    </row>
    <row r="5357">
      <c r="A5357" s="9">
        <v>44801.125</v>
      </c>
      <c r="B5357" s="10">
        <v>267.14</v>
      </c>
      <c r="C5357" s="10">
        <v>235.51457</v>
      </c>
      <c r="D5357" s="10">
        <v>0.134282265424173</v>
      </c>
      <c r="E5357" s="7">
        <f t="shared" si="1"/>
        <v>0.05272996418</v>
      </c>
      <c r="F5357" s="7"/>
    </row>
    <row r="5358">
      <c r="A5358" s="9">
        <v>44801.166666666664</v>
      </c>
      <c r="B5358" s="10">
        <v>255.54</v>
      </c>
      <c r="C5358" s="10">
        <v>230.46105</v>
      </c>
      <c r="D5358" s="10">
        <v>0.108820774703577</v>
      </c>
      <c r="E5358" s="7">
        <f t="shared" si="1"/>
        <v>0.0515456336</v>
      </c>
      <c r="F5358" s="7"/>
    </row>
    <row r="5359">
      <c r="A5359" s="9">
        <v>44801.208333333336</v>
      </c>
      <c r="B5359" s="10">
        <v>240.37</v>
      </c>
      <c r="C5359" s="10">
        <v>229.12861</v>
      </c>
      <c r="D5359" s="10">
        <v>0.0490614855997249</v>
      </c>
      <c r="E5359" s="7">
        <f t="shared" si="1"/>
        <v>0.04918505003</v>
      </c>
      <c r="F5359" s="7"/>
    </row>
    <row r="5360">
      <c r="A5360" s="9">
        <v>44801.25</v>
      </c>
      <c r="B5360" s="10">
        <v>235.14</v>
      </c>
      <c r="C5360" s="10">
        <v>229.20439</v>
      </c>
      <c r="D5360" s="10">
        <v>0.0258965807766596</v>
      </c>
      <c r="E5360" s="7">
        <f t="shared" si="1"/>
        <v>0.04702290519</v>
      </c>
      <c r="F5360" s="7"/>
    </row>
    <row r="5361">
      <c r="A5361" s="9">
        <v>44801.291666666664</v>
      </c>
      <c r="B5361" s="10">
        <v>233.63</v>
      </c>
      <c r="C5361" s="10">
        <v>231.1991</v>
      </c>
      <c r="D5361" s="10">
        <v>0.0105143142858255</v>
      </c>
      <c r="E5361" s="7">
        <f t="shared" si="1"/>
        <v>0.04509843954</v>
      </c>
      <c r="F5361" s="7"/>
    </row>
    <row r="5362">
      <c r="A5362" s="9">
        <v>44801.333333333336</v>
      </c>
      <c r="B5362" s="10">
        <v>234.74</v>
      </c>
      <c r="C5362" s="10">
        <v>234.37355</v>
      </c>
      <c r="D5362" s="10">
        <v>0.00156352967303697</v>
      </c>
      <c r="E5362" s="7">
        <f t="shared" si="1"/>
        <v>0.04442551485</v>
      </c>
      <c r="F5362" s="7"/>
    </row>
    <row r="5363">
      <c r="A5363" s="9">
        <v>44801.375</v>
      </c>
      <c r="B5363" s="10">
        <v>233.72</v>
      </c>
      <c r="C5363" s="10">
        <v>238.63196</v>
      </c>
      <c r="D5363" s="10">
        <v>0.020583831268871</v>
      </c>
      <c r="E5363" s="7">
        <f t="shared" si="1"/>
        <v>0.04489475435</v>
      </c>
      <c r="F5363" s="7"/>
    </row>
    <row r="5364">
      <c r="A5364" s="9">
        <v>44801.416666666664</v>
      </c>
      <c r="B5364" s="10">
        <v>235.78</v>
      </c>
      <c r="C5364" s="10">
        <v>242.98479</v>
      </c>
      <c r="D5364" s="10">
        <v>0.0296511975091115</v>
      </c>
      <c r="E5364" s="7">
        <f t="shared" si="1"/>
        <v>0.04553744725</v>
      </c>
      <c r="F5364" s="7"/>
    </row>
    <row r="5365">
      <c r="A5365" s="9">
        <v>44801.458333333336</v>
      </c>
      <c r="B5365" s="10">
        <v>239.26</v>
      </c>
      <c r="C5365" s="10">
        <v>247.69587</v>
      </c>
      <c r="D5365" s="10">
        <v>0.0340573704357687</v>
      </c>
      <c r="E5365" s="7">
        <f t="shared" si="1"/>
        <v>0.04566877306</v>
      </c>
      <c r="F5365" s="7"/>
    </row>
    <row r="5366">
      <c r="A5366" s="9">
        <v>44801.5</v>
      </c>
      <c r="B5366" s="10">
        <v>238.58</v>
      </c>
      <c r="C5366" s="10">
        <v>250.52361</v>
      </c>
      <c r="D5366" s="10">
        <v>0.0476745884349981</v>
      </c>
      <c r="E5366" s="7">
        <f t="shared" si="1"/>
        <v>0.04601894993</v>
      </c>
      <c r="F5366" s="7"/>
    </row>
    <row r="5367">
      <c r="A5367" s="9">
        <v>44801.541666666664</v>
      </c>
      <c r="B5367" s="10">
        <v>240.4</v>
      </c>
      <c r="C5367" s="10">
        <v>252.67282</v>
      </c>
      <c r="D5367" s="10">
        <v>0.0485719833261052</v>
      </c>
      <c r="E5367" s="7">
        <f t="shared" si="1"/>
        <v>0.04554684524</v>
      </c>
      <c r="F5367" s="7"/>
    </row>
    <row r="5368">
      <c r="A5368" s="9">
        <v>44801.583333333336</v>
      </c>
      <c r="B5368" s="10">
        <v>244.48</v>
      </c>
      <c r="C5368" s="10">
        <v>253.87975</v>
      </c>
      <c r="D5368" s="10">
        <v>0.037024418056186</v>
      </c>
      <c r="E5368" s="7">
        <f t="shared" si="1"/>
        <v>0.04532114962</v>
      </c>
      <c r="F5368" s="7"/>
    </row>
    <row r="5369">
      <c r="A5369" s="9">
        <v>44801.625</v>
      </c>
      <c r="B5369" s="10">
        <v>244.57</v>
      </c>
      <c r="C5369" s="10">
        <v>253.87547</v>
      </c>
      <c r="D5369" s="10">
        <v>0.0366536790655671</v>
      </c>
      <c r="E5369" s="7">
        <f t="shared" si="1"/>
        <v>0.04541584403</v>
      </c>
      <c r="F5369" s="7"/>
    </row>
    <row r="5370">
      <c r="A5370" s="9">
        <v>44801.666666666664</v>
      </c>
      <c r="B5370" s="10">
        <v>247.68</v>
      </c>
      <c r="C5370" s="10">
        <v>252.88893</v>
      </c>
      <c r="D5370" s="10">
        <v>0.0205976987604794</v>
      </c>
      <c r="E5370" s="7">
        <f t="shared" si="1"/>
        <v>0.04577436891</v>
      </c>
      <c r="F5370" s="7"/>
    </row>
    <row r="5371">
      <c r="A5371" s="9">
        <v>44801.708333333336</v>
      </c>
      <c r="B5371" s="10">
        <v>248.11</v>
      </c>
      <c r="C5371" s="10">
        <v>251.98713</v>
      </c>
      <c r="D5371" s="10">
        <v>0.0153862223042898</v>
      </c>
      <c r="E5371" s="7">
        <f t="shared" si="1"/>
        <v>0.04617093391</v>
      </c>
      <c r="F5371" s="7"/>
    </row>
    <row r="5372">
      <c r="A5372" s="9">
        <v>44801.75</v>
      </c>
      <c r="B5372" s="10">
        <v>254.74</v>
      </c>
      <c r="C5372" s="10">
        <v>251.40278</v>
      </c>
      <c r="D5372" s="10">
        <v>0.0132743957723936</v>
      </c>
      <c r="E5372" s="7">
        <f t="shared" si="1"/>
        <v>0.04576890505</v>
      </c>
      <c r="F5372" s="7"/>
    </row>
    <row r="5373">
      <c r="A5373" s="9">
        <v>44801.791666666664</v>
      </c>
      <c r="B5373" s="10">
        <v>262.68</v>
      </c>
      <c r="C5373" s="10">
        <v>252.1185</v>
      </c>
      <c r="D5373" s="10">
        <v>0.0418910155343617</v>
      </c>
      <c r="E5373" s="7">
        <f t="shared" si="1"/>
        <v>0.04621007189</v>
      </c>
      <c r="F5373" s="7"/>
    </row>
    <row r="5374">
      <c r="A5374" s="9">
        <v>44801.833333333336</v>
      </c>
      <c r="B5374" s="10">
        <v>266.52</v>
      </c>
      <c r="C5374" s="10">
        <v>252.76675</v>
      </c>
      <c r="D5374" s="10">
        <v>0.0544108352858909</v>
      </c>
      <c r="E5374" s="7">
        <f t="shared" si="1"/>
        <v>0.04696156939</v>
      </c>
      <c r="F5374" s="7"/>
    </row>
    <row r="5375">
      <c r="A5375" s="9">
        <v>44801.875</v>
      </c>
      <c r="B5375" s="10">
        <v>270.11</v>
      </c>
      <c r="C5375" s="10">
        <v>253.19238</v>
      </c>
      <c r="D5375" s="10">
        <v>0.0668172557167794</v>
      </c>
      <c r="E5375" s="7">
        <f t="shared" si="1"/>
        <v>0.04791294723</v>
      </c>
      <c r="F5375" s="7"/>
    </row>
    <row r="5376">
      <c r="A5376" s="9">
        <v>44801.916666666664</v>
      </c>
      <c r="B5376" s="10">
        <v>261.37</v>
      </c>
      <c r="C5376" s="10">
        <v>253.24307</v>
      </c>
      <c r="D5376" s="10">
        <v>0.0320914210998943</v>
      </c>
      <c r="E5376" s="7">
        <f t="shared" si="1"/>
        <v>0.04821249719</v>
      </c>
      <c r="F5376" s="7"/>
    </row>
    <row r="5377">
      <c r="A5377" s="9">
        <v>44801.958333333336</v>
      </c>
      <c r="B5377" s="10">
        <v>265.55</v>
      </c>
      <c r="C5377" s="10">
        <v>252.61602</v>
      </c>
      <c r="D5377" s="10">
        <v>0.051200157456364</v>
      </c>
      <c r="E5377" s="7">
        <f t="shared" si="1"/>
        <v>0.0495397686</v>
      </c>
      <c r="F5377" s="7"/>
    </row>
    <row r="5378">
      <c r="A5378" s="9">
        <v>44799.0</v>
      </c>
      <c r="B5378" s="10">
        <v>279.67</v>
      </c>
      <c r="C5378" s="10">
        <v>269.56424</v>
      </c>
      <c r="D5378" s="10">
        <v>0.037489245606168</v>
      </c>
      <c r="E5378" s="7">
        <f t="shared" si="1"/>
        <v>0.04799945972</v>
      </c>
      <c r="F5378" s="7"/>
    </row>
    <row r="5379">
      <c r="A5379" s="9">
        <v>44799.041666666664</v>
      </c>
      <c r="B5379" s="10">
        <v>287.0</v>
      </c>
      <c r="C5379" s="10">
        <v>265.58993</v>
      </c>
      <c r="D5379" s="10">
        <v>0.0806132596970074</v>
      </c>
      <c r="E5379" s="7">
        <f t="shared" si="1"/>
        <v>0.04681228727</v>
      </c>
      <c r="F5379" s="7"/>
    </row>
    <row r="5380">
      <c r="A5380" s="9">
        <v>44799.083333333336</v>
      </c>
      <c r="B5380" s="10">
        <v>288.06</v>
      </c>
      <c r="C5380" s="10">
        <v>260.60985</v>
      </c>
      <c r="D5380" s="10">
        <v>0.105330439352158</v>
      </c>
      <c r="E5380" s="7">
        <f t="shared" si="1"/>
        <v>0.04597741521</v>
      </c>
      <c r="F5380" s="7"/>
    </row>
    <row r="5381">
      <c r="A5381" s="9">
        <v>44799.125</v>
      </c>
      <c r="B5381" s="10">
        <v>282.53</v>
      </c>
      <c r="C5381" s="10">
        <v>253.03991</v>
      </c>
      <c r="D5381" s="10">
        <v>0.116543236203332</v>
      </c>
      <c r="E5381" s="7">
        <f t="shared" si="1"/>
        <v>0.045238289</v>
      </c>
      <c r="F5381" s="7"/>
    </row>
    <row r="5382">
      <c r="A5382" s="9">
        <v>44799.166666666664</v>
      </c>
      <c r="B5382" s="10">
        <v>273.74</v>
      </c>
      <c r="C5382" s="10">
        <v>247.18411</v>
      </c>
      <c r="D5382" s="10">
        <v>0.107433645309967</v>
      </c>
      <c r="E5382" s="7">
        <f t="shared" si="1"/>
        <v>0.04518049194</v>
      </c>
      <c r="F5382" s="7"/>
    </row>
    <row r="5383">
      <c r="A5383" s="9">
        <v>44799.208333333336</v>
      </c>
      <c r="B5383" s="10">
        <v>263.89</v>
      </c>
      <c r="C5383" s="10">
        <v>244.49618</v>
      </c>
      <c r="D5383" s="10">
        <v>0.079321566496458</v>
      </c>
      <c r="E5383" s="7">
        <f t="shared" si="1"/>
        <v>0.04644132864</v>
      </c>
      <c r="F5383" s="7"/>
    </row>
    <row r="5384">
      <c r="A5384" s="9">
        <v>44799.25</v>
      </c>
      <c r="B5384" s="10">
        <v>258.76</v>
      </c>
      <c r="C5384" s="10">
        <v>242.68102</v>
      </c>
      <c r="D5384" s="10">
        <v>0.066255614056674</v>
      </c>
      <c r="E5384" s="7">
        <f t="shared" si="1"/>
        <v>0.04812295503</v>
      </c>
      <c r="F5384" s="7"/>
    </row>
    <row r="5385">
      <c r="A5385" s="9">
        <v>44799.291666666664</v>
      </c>
      <c r="B5385" s="10">
        <v>254.73</v>
      </c>
      <c r="C5385" s="10">
        <v>242.80204</v>
      </c>
      <c r="D5385" s="10">
        <v>0.0491262758747825</v>
      </c>
      <c r="E5385" s="7">
        <f t="shared" si="1"/>
        <v>0.04973178676</v>
      </c>
      <c r="F5385" s="7"/>
    </row>
    <row r="5386">
      <c r="A5386" s="9">
        <v>44799.333333333336</v>
      </c>
      <c r="B5386" s="10">
        <v>255.38</v>
      </c>
      <c r="C5386" s="10">
        <v>245.08775</v>
      </c>
      <c r="D5386" s="10">
        <v>0.0419941429141195</v>
      </c>
      <c r="E5386" s="7">
        <f t="shared" si="1"/>
        <v>0.05141639565</v>
      </c>
      <c r="F5386" s="7"/>
    </row>
    <row r="5387">
      <c r="A5387" s="9">
        <v>44799.375</v>
      </c>
      <c r="B5387" s="10">
        <v>257.34</v>
      </c>
      <c r="C5387" s="10">
        <v>249.38694</v>
      </c>
      <c r="D5387" s="10">
        <v>0.0318904430199912</v>
      </c>
      <c r="E5387" s="7">
        <f t="shared" si="1"/>
        <v>0.05188750447</v>
      </c>
      <c r="F5387" s="7"/>
    </row>
    <row r="5388">
      <c r="A5388" s="9">
        <v>44799.416666666664</v>
      </c>
      <c r="B5388" s="10">
        <v>257.54</v>
      </c>
      <c r="C5388" s="10">
        <v>255.15301</v>
      </c>
      <c r="D5388" s="10">
        <v>0.0093551316521801</v>
      </c>
      <c r="E5388" s="7">
        <f t="shared" si="1"/>
        <v>0.05104183506</v>
      </c>
      <c r="F5388" s="7"/>
    </row>
    <row r="5389">
      <c r="A5389" s="9">
        <v>44799.458333333336</v>
      </c>
      <c r="B5389" s="10">
        <v>260.79</v>
      </c>
      <c r="C5389" s="10">
        <v>261.94499</v>
      </c>
      <c r="D5389" s="10">
        <v>0.00440928456009026</v>
      </c>
      <c r="E5389" s="7">
        <f t="shared" si="1"/>
        <v>0.04980649815</v>
      </c>
      <c r="F5389" s="7"/>
    </row>
    <row r="5390">
      <c r="A5390" s="9">
        <v>44799.5</v>
      </c>
      <c r="B5390" s="10">
        <v>262.69</v>
      </c>
      <c r="C5390" s="10">
        <v>266.3699</v>
      </c>
      <c r="D5390" s="10">
        <v>0.0138149993674209</v>
      </c>
      <c r="E5390" s="7">
        <f t="shared" si="1"/>
        <v>0.04839568194</v>
      </c>
      <c r="F5390" s="7"/>
    </row>
    <row r="5391">
      <c r="A5391" s="9">
        <v>44799.541666666664</v>
      </c>
      <c r="B5391" s="10">
        <v>266.12</v>
      </c>
      <c r="C5391" s="10">
        <v>269.57422</v>
      </c>
      <c r="D5391" s="10">
        <v>0.0128136140021105</v>
      </c>
      <c r="E5391" s="7">
        <f t="shared" si="1"/>
        <v>0.04690574988</v>
      </c>
      <c r="F5391" s="7"/>
    </row>
    <row r="5392">
      <c r="A5392" s="9">
        <v>44799.583333333336</v>
      </c>
      <c r="B5392" s="10">
        <v>270.31</v>
      </c>
      <c r="C5392" s="10">
        <v>271.58109</v>
      </c>
      <c r="D5392" s="10">
        <v>0.00468033322938653</v>
      </c>
      <c r="E5392" s="7">
        <f t="shared" si="1"/>
        <v>0.04555807968</v>
      </c>
      <c r="F5392" s="7"/>
    </row>
    <row r="5393">
      <c r="A5393" s="9">
        <v>44799.625</v>
      </c>
      <c r="B5393" s="10">
        <v>273.47</v>
      </c>
      <c r="C5393" s="10">
        <v>271.38795</v>
      </c>
      <c r="D5393" s="10">
        <v>0.00767185868053477</v>
      </c>
      <c r="E5393" s="7">
        <f t="shared" si="1"/>
        <v>0.04435050383</v>
      </c>
      <c r="F5393" s="7"/>
    </row>
    <row r="5394">
      <c r="A5394" s="9">
        <v>44799.666666666664</v>
      </c>
      <c r="B5394" s="10">
        <v>276.37</v>
      </c>
      <c r="C5394" s="10">
        <v>269.24069</v>
      </c>
      <c r="D5394" s="10">
        <v>0.026479318560653</v>
      </c>
      <c r="E5394" s="7">
        <f t="shared" si="1"/>
        <v>0.04459557132</v>
      </c>
      <c r="F5394" s="7"/>
    </row>
    <row r="5395">
      <c r="A5395" s="9">
        <v>44799.708333333336</v>
      </c>
      <c r="B5395" s="10">
        <v>279.05</v>
      </c>
      <c r="C5395" s="10">
        <v>267.20657</v>
      </c>
      <c r="D5395" s="10">
        <v>0.0443231242405454</v>
      </c>
      <c r="E5395" s="7">
        <f t="shared" si="1"/>
        <v>0.04580127557</v>
      </c>
      <c r="F5395" s="7"/>
    </row>
    <row r="5396">
      <c r="A5396" s="9">
        <v>44799.75</v>
      </c>
      <c r="B5396" s="10">
        <v>270.52</v>
      </c>
      <c r="C5396" s="10">
        <v>265.77973</v>
      </c>
      <c r="D5396" s="10">
        <v>0.0178353330406348</v>
      </c>
      <c r="E5396" s="7">
        <f t="shared" si="1"/>
        <v>0.04599131462</v>
      </c>
      <c r="F5396" s="7"/>
    </row>
    <row r="5397">
      <c r="A5397" s="9">
        <v>44799.791666666664</v>
      </c>
      <c r="B5397" s="10">
        <v>267.18</v>
      </c>
      <c r="C5397" s="10">
        <v>266.21249</v>
      </c>
      <c r="D5397" s="10">
        <v>0.00363435239270706</v>
      </c>
      <c r="E5397" s="7">
        <f t="shared" si="1"/>
        <v>0.04439728699</v>
      </c>
      <c r="F5397" s="7"/>
    </row>
    <row r="5398">
      <c r="A5398" s="9">
        <v>44799.833333333336</v>
      </c>
      <c r="B5398" s="10">
        <v>270.54</v>
      </c>
      <c r="C5398" s="10">
        <v>266.47731</v>
      </c>
      <c r="D5398" s="10">
        <v>0.0152459134325546</v>
      </c>
      <c r="E5398" s="7">
        <f t="shared" si="1"/>
        <v>0.04276541525</v>
      </c>
      <c r="F5398" s="7"/>
    </row>
    <row r="5399">
      <c r="A5399" s="9">
        <v>44799.875</v>
      </c>
      <c r="B5399" s="10">
        <v>268.18</v>
      </c>
      <c r="C5399" s="10">
        <v>266.6321</v>
      </c>
      <c r="D5399" s="10">
        <v>0.00580537752206139</v>
      </c>
      <c r="E5399" s="7">
        <f t="shared" si="1"/>
        <v>0.04022325366</v>
      </c>
      <c r="F5399" s="7"/>
    </row>
    <row r="5400">
      <c r="A5400" s="9">
        <v>44799.916666666664</v>
      </c>
      <c r="B5400" s="10">
        <v>273.97</v>
      </c>
      <c r="C5400" s="10">
        <v>267.25233</v>
      </c>
      <c r="D5400" s="10">
        <v>0.0251360577473732</v>
      </c>
      <c r="E5400" s="7">
        <f t="shared" si="1"/>
        <v>0.03993344685</v>
      </c>
      <c r="F5400" s="7"/>
    </row>
    <row r="5401">
      <c r="A5401" s="9">
        <v>44799.958333333336</v>
      </c>
      <c r="B5401" s="10">
        <v>281.15</v>
      </c>
      <c r="C5401" s="10">
        <v>267.2193</v>
      </c>
      <c r="D5401" s="10">
        <v>0.0521320877646188</v>
      </c>
      <c r="E5401" s="7">
        <f t="shared" si="1"/>
        <v>0.03997227728</v>
      </c>
      <c r="F5401" s="7"/>
    </row>
    <row r="5402">
      <c r="A5402" s="9">
        <v>44800.0</v>
      </c>
      <c r="B5402" s="10">
        <v>283.98</v>
      </c>
      <c r="C5402" s="10">
        <v>262.17117</v>
      </c>
      <c r="D5402" s="10">
        <v>0.0831854623832208</v>
      </c>
      <c r="E5402" s="7">
        <f t="shared" si="1"/>
        <v>0.04187628631</v>
      </c>
      <c r="F5402" s="7"/>
    </row>
    <row r="5403">
      <c r="A5403" s="9">
        <v>44800.041666666664</v>
      </c>
      <c r="B5403" s="10">
        <v>282.6</v>
      </c>
      <c r="C5403" s="10">
        <v>257.06902</v>
      </c>
      <c r="D5403" s="10">
        <v>0.0993156623851446</v>
      </c>
      <c r="E5403" s="7">
        <f t="shared" si="1"/>
        <v>0.04265555309</v>
      </c>
      <c r="F5403" s="7"/>
    </row>
    <row r="5404">
      <c r="A5404" s="9">
        <v>44800.083333333336</v>
      </c>
      <c r="B5404" s="10">
        <v>283.41</v>
      </c>
      <c r="C5404" s="10">
        <v>250.95275</v>
      </c>
      <c r="D5404" s="10">
        <v>0.129336100122433</v>
      </c>
      <c r="E5404" s="7">
        <f t="shared" si="1"/>
        <v>0.04365578896</v>
      </c>
      <c r="F5404" s="7"/>
    </row>
    <row r="5405">
      <c r="A5405" s="9">
        <v>44800.125</v>
      </c>
      <c r="B5405" s="10">
        <v>276.67</v>
      </c>
      <c r="C5405" s="10">
        <v>242.80575</v>
      </c>
      <c r="D5405" s="10">
        <v>0.139470543840086</v>
      </c>
      <c r="E5405" s="7">
        <f t="shared" si="1"/>
        <v>0.04461109344</v>
      </c>
      <c r="F5405" s="7"/>
    </row>
    <row r="5406">
      <c r="A5406" s="9">
        <v>44800.166666666664</v>
      </c>
      <c r="B5406" s="10">
        <v>265.88</v>
      </c>
      <c r="C5406" s="10">
        <v>236.72387</v>
      </c>
      <c r="D5406" s="10">
        <v>0.123165145956763</v>
      </c>
      <c r="E5406" s="7">
        <f t="shared" si="1"/>
        <v>0.04526657264</v>
      </c>
      <c r="F5406" s="7"/>
    </row>
    <row r="5407">
      <c r="A5407" s="9">
        <v>44800.208333333336</v>
      </c>
      <c r="B5407" s="10">
        <v>255.68</v>
      </c>
      <c r="C5407" s="10">
        <v>234.41536</v>
      </c>
      <c r="D5407" s="10">
        <v>0.090713509558418</v>
      </c>
      <c r="E5407" s="7">
        <f t="shared" si="1"/>
        <v>0.04574123693</v>
      </c>
      <c r="F5407" s="7"/>
    </row>
    <row r="5408">
      <c r="A5408" s="9">
        <v>44800.25</v>
      </c>
      <c r="B5408" s="10">
        <v>247.99</v>
      </c>
      <c r="C5408" s="10">
        <v>233.50759</v>
      </c>
      <c r="D5408" s="10">
        <v>0.062021153145386</v>
      </c>
      <c r="E5408" s="7">
        <f t="shared" si="1"/>
        <v>0.04556480106</v>
      </c>
      <c r="F5408" s="7"/>
    </row>
    <row r="5409">
      <c r="A5409" s="9">
        <v>44800.291666666664</v>
      </c>
      <c r="B5409" s="10">
        <v>244.42</v>
      </c>
      <c r="C5409" s="10">
        <v>234.92602</v>
      </c>
      <c r="D5409" s="10">
        <v>0.0404126371357246</v>
      </c>
      <c r="E5409" s="7">
        <f t="shared" si="1"/>
        <v>0.04520173278</v>
      </c>
      <c r="F5409" s="7"/>
    </row>
    <row r="5410">
      <c r="A5410" s="9">
        <v>44800.333333333336</v>
      </c>
      <c r="B5410" s="10">
        <v>238.55</v>
      </c>
      <c r="C5410" s="10">
        <v>238.19271</v>
      </c>
      <c r="D5410" s="10">
        <v>0.00150000392539304</v>
      </c>
      <c r="E5410" s="7">
        <f t="shared" si="1"/>
        <v>0.04351447699</v>
      </c>
      <c r="F5410" s="7"/>
    </row>
    <row r="5411">
      <c r="A5411" s="9">
        <v>44800.375</v>
      </c>
      <c r="B5411" s="10">
        <v>237.09</v>
      </c>
      <c r="C5411" s="10">
        <v>243.14518</v>
      </c>
      <c r="D5411" s="10">
        <v>0.0249035576193614</v>
      </c>
      <c r="E5411" s="7">
        <f t="shared" si="1"/>
        <v>0.04322335676</v>
      </c>
      <c r="F5411" s="7"/>
    </row>
    <row r="5412">
      <c r="A5412" s="9">
        <v>44800.416666666664</v>
      </c>
      <c r="B5412" s="10">
        <v>241.5</v>
      </c>
      <c r="C5412" s="10">
        <v>248.85725</v>
      </c>
      <c r="D5412" s="10">
        <v>0.0295641376733046</v>
      </c>
      <c r="E5412" s="7">
        <f t="shared" si="1"/>
        <v>0.04406539868</v>
      </c>
      <c r="F5412" s="7"/>
    </row>
    <row r="5413">
      <c r="A5413" s="9">
        <v>44800.458333333336</v>
      </c>
      <c r="B5413" s="10">
        <v>243.58</v>
      </c>
      <c r="C5413" s="10">
        <v>255.20562</v>
      </c>
      <c r="D5413" s="10">
        <v>0.0455539341179085</v>
      </c>
      <c r="E5413" s="7">
        <f t="shared" si="1"/>
        <v>0.04577975908</v>
      </c>
      <c r="F5413" s="7"/>
    </row>
    <row r="5414">
      <c r="A5414" s="9">
        <v>44800.5</v>
      </c>
      <c r="B5414" s="10">
        <v>245.38</v>
      </c>
      <c r="C5414" s="10">
        <v>259.13736</v>
      </c>
      <c r="D5414" s="10">
        <v>0.0530890644251373</v>
      </c>
      <c r="E5414" s="7">
        <f t="shared" si="1"/>
        <v>0.04741617845</v>
      </c>
      <c r="F5414" s="7"/>
    </row>
    <row r="5415">
      <c r="A5415" s="9">
        <v>44800.541666666664</v>
      </c>
      <c r="B5415" s="10">
        <v>242.88</v>
      </c>
      <c r="C5415" s="10">
        <v>261.97744</v>
      </c>
      <c r="D5415" s="10">
        <v>0.0728972693221218</v>
      </c>
      <c r="E5415" s="7">
        <f t="shared" si="1"/>
        <v>0.04991966409</v>
      </c>
      <c r="F5415" s="7"/>
    </row>
    <row r="5416">
      <c r="A5416" s="9">
        <v>44800.583333333336</v>
      </c>
      <c r="B5416" s="10">
        <v>249.32</v>
      </c>
      <c r="C5416" s="10">
        <v>263.88327</v>
      </c>
      <c r="D5416" s="10">
        <v>0.055188303525267</v>
      </c>
      <c r="E5416" s="7">
        <f t="shared" si="1"/>
        <v>0.05202416285</v>
      </c>
      <c r="F5416" s="7"/>
    </row>
    <row r="5417">
      <c r="A5417" s="9">
        <v>44800.625</v>
      </c>
      <c r="B5417" s="10">
        <v>251.82</v>
      </c>
      <c r="C5417" s="10">
        <v>264.05317</v>
      </c>
      <c r="D5417" s="10">
        <v>0.0463284345346053</v>
      </c>
      <c r="E5417" s="7">
        <f t="shared" si="1"/>
        <v>0.05363485352</v>
      </c>
      <c r="F5417" s="7"/>
    </row>
    <row r="5418">
      <c r="A5418" s="9">
        <v>44800.666666666664</v>
      </c>
      <c r="B5418" s="10">
        <v>256.63</v>
      </c>
      <c r="C5418" s="10">
        <v>262.63723</v>
      </c>
      <c r="D5418" s="10">
        <v>0.0228727282876079</v>
      </c>
      <c r="E5418" s="7">
        <f t="shared" si="1"/>
        <v>0.05348457892</v>
      </c>
      <c r="F5418" s="7"/>
    </row>
    <row r="5419">
      <c r="A5419" s="9">
        <v>44800.708333333336</v>
      </c>
      <c r="B5419" s="10">
        <v>260.24</v>
      </c>
      <c r="C5419" s="10">
        <v>261.29557</v>
      </c>
      <c r="D5419" s="10">
        <v>0.00403975467322308</v>
      </c>
      <c r="E5419" s="7">
        <f t="shared" si="1"/>
        <v>0.05180610519</v>
      </c>
      <c r="F5419" s="7"/>
    </row>
    <row r="5420">
      <c r="A5420" s="9">
        <v>44800.75</v>
      </c>
      <c r="B5420" s="10">
        <v>263.95</v>
      </c>
      <c r="C5420" s="10">
        <v>260.33347</v>
      </c>
      <c r="D5420" s="10">
        <v>0.0138919133217869</v>
      </c>
      <c r="E5420" s="7">
        <f t="shared" si="1"/>
        <v>0.05164179603</v>
      </c>
      <c r="F5420" s="7"/>
    </row>
    <row r="5421">
      <c r="A5421" s="9">
        <v>44800.791666666664</v>
      </c>
      <c r="B5421" s="10">
        <v>266.78</v>
      </c>
      <c r="C5421" s="10">
        <v>260.86143</v>
      </c>
      <c r="D5421" s="10">
        <v>0.0226885592093855</v>
      </c>
      <c r="E5421" s="7">
        <f t="shared" si="1"/>
        <v>0.05243572132</v>
      </c>
      <c r="F5421" s="7"/>
    </row>
    <row r="5422">
      <c r="A5422" s="9">
        <v>44800.833333333336</v>
      </c>
      <c r="B5422" s="10">
        <v>268.63</v>
      </c>
      <c r="C5422" s="10">
        <v>261.34392</v>
      </c>
      <c r="D5422" s="10">
        <v>0.0278792787679926</v>
      </c>
      <c r="E5422" s="7">
        <f t="shared" si="1"/>
        <v>0.05296211154</v>
      </c>
      <c r="F5422" s="7"/>
    </row>
    <row r="5423">
      <c r="A5423" s="9">
        <v>44800.875</v>
      </c>
      <c r="B5423" s="10">
        <v>271.12</v>
      </c>
      <c r="C5423" s="10">
        <v>261.80767</v>
      </c>
      <c r="D5423" s="10">
        <v>0.0355693551682425</v>
      </c>
      <c r="E5423" s="7">
        <f t="shared" si="1"/>
        <v>0.05420227728</v>
      </c>
      <c r="F5423" s="7"/>
    </row>
    <row r="5424">
      <c r="A5424" s="9">
        <v>44800.916666666664</v>
      </c>
      <c r="B5424" s="10">
        <v>266.65</v>
      </c>
      <c r="C5424" s="10">
        <v>262.36239</v>
      </c>
      <c r="D5424" s="10">
        <v>0.0163423194917532</v>
      </c>
      <c r="E5424" s="7">
        <f t="shared" si="1"/>
        <v>0.05383587151</v>
      </c>
      <c r="F5424" s="7"/>
    </row>
    <row r="5425">
      <c r="A5425" s="9">
        <v>44800.958333333336</v>
      </c>
      <c r="B5425" s="10">
        <v>264.56</v>
      </c>
      <c r="C5425" s="10">
        <v>261.81306</v>
      </c>
      <c r="D5425" s="10">
        <v>0.010491989971776</v>
      </c>
      <c r="E5425" s="7">
        <f t="shared" si="1"/>
        <v>0.05210086744</v>
      </c>
      <c r="F5425" s="7"/>
    </row>
    <row r="5426">
      <c r="A5426" s="9">
        <v>44801.0</v>
      </c>
      <c r="B5426" s="10">
        <v>270.98</v>
      </c>
      <c r="C5426" s="10">
        <v>253.28985</v>
      </c>
      <c r="D5426" s="10">
        <v>0.0698415274042762</v>
      </c>
      <c r="E5426" s="7">
        <f t="shared" si="1"/>
        <v>0.05154487015</v>
      </c>
      <c r="F5426" s="7"/>
    </row>
    <row r="5427">
      <c r="A5427" s="9">
        <v>44801.041666666664</v>
      </c>
      <c r="B5427" s="10">
        <v>274.84</v>
      </c>
      <c r="C5427" s="10">
        <v>248.86099</v>
      </c>
      <c r="D5427" s="10">
        <v>0.104391652544659</v>
      </c>
      <c r="E5427" s="7">
        <f t="shared" si="1"/>
        <v>0.05175636974</v>
      </c>
      <c r="F5427" s="7"/>
    </row>
    <row r="5428">
      <c r="A5428" s="9">
        <v>44801.083333333336</v>
      </c>
      <c r="B5428" s="10">
        <v>272.8</v>
      </c>
      <c r="C5428" s="10">
        <v>243.70386</v>
      </c>
      <c r="D5428" s="10">
        <v>0.119391379356896</v>
      </c>
      <c r="E5428" s="7">
        <f t="shared" si="1"/>
        <v>0.05134200637</v>
      </c>
      <c r="F5428" s="7"/>
    </row>
    <row r="5429">
      <c r="A5429" s="9">
        <v>44801.125</v>
      </c>
      <c r="B5429" s="10">
        <v>267.14</v>
      </c>
      <c r="C5429" s="10">
        <v>237.0006</v>
      </c>
      <c r="D5429" s="10">
        <v>0.127170142185294</v>
      </c>
      <c r="E5429" s="7">
        <f t="shared" si="1"/>
        <v>0.05082948964</v>
      </c>
      <c r="F5429" s="7"/>
    </row>
    <row r="5430">
      <c r="A5430" s="9">
        <v>44801.166666666664</v>
      </c>
      <c r="B5430" s="10">
        <v>255.54</v>
      </c>
      <c r="C5430" s="10">
        <v>232.3776</v>
      </c>
      <c r="D5430" s="10">
        <v>0.0996757002396099</v>
      </c>
      <c r="E5430" s="7">
        <f t="shared" si="1"/>
        <v>0.04985076273</v>
      </c>
      <c r="F5430" s="7"/>
    </row>
    <row r="5431">
      <c r="A5431" s="9">
        <v>44801.208333333336</v>
      </c>
      <c r="B5431" s="10">
        <v>240.37</v>
      </c>
      <c r="C5431" s="10">
        <v>231.62178</v>
      </c>
      <c r="D5431" s="10">
        <v>0.0377694187480987</v>
      </c>
      <c r="E5431" s="7">
        <f t="shared" si="1"/>
        <v>0.04764475895</v>
      </c>
      <c r="F5431" s="7"/>
    </row>
    <row r="5432">
      <c r="A5432" s="9">
        <v>44801.25</v>
      </c>
      <c r="B5432" s="10">
        <v>235.14</v>
      </c>
      <c r="C5432" s="10">
        <v>232.26241</v>
      </c>
      <c r="D5432" s="10">
        <v>0.0123893918090318</v>
      </c>
      <c r="E5432" s="7">
        <f t="shared" si="1"/>
        <v>0.04557676889</v>
      </c>
      <c r="F5432" s="7"/>
    </row>
    <row r="5433">
      <c r="A5433" s="9">
        <v>44801.291666666664</v>
      </c>
      <c r="B5433" s="10">
        <v>233.63</v>
      </c>
      <c r="C5433" s="10">
        <v>234.78732</v>
      </c>
      <c r="D5433" s="10">
        <v>0.00492922701277053</v>
      </c>
      <c r="E5433" s="7">
        <f t="shared" si="1"/>
        <v>0.04409829347</v>
      </c>
      <c r="F5433" s="7"/>
    </row>
    <row r="5434">
      <c r="A5434" s="9">
        <v>44801.333333333336</v>
      </c>
      <c r="B5434" s="10">
        <v>234.74</v>
      </c>
      <c r="C5434" s="10">
        <v>238.3624</v>
      </c>
      <c r="D5434" s="10">
        <v>0.0151970277191369</v>
      </c>
      <c r="E5434" s="7">
        <f t="shared" si="1"/>
        <v>0.0446690028</v>
      </c>
      <c r="F5434" s="7"/>
    </row>
    <row r="5435">
      <c r="A5435" s="9">
        <v>44801.375</v>
      </c>
      <c r="B5435" s="10">
        <v>233.72</v>
      </c>
      <c r="C5435" s="10">
        <v>242.78483</v>
      </c>
      <c r="D5435" s="10">
        <v>0.0373368879760733</v>
      </c>
      <c r="E5435" s="7">
        <f t="shared" si="1"/>
        <v>0.04518705823</v>
      </c>
      <c r="F5435" s="7"/>
    </row>
    <row r="5436">
      <c r="A5436" s="9">
        <v>44801.416666666664</v>
      </c>
      <c r="B5436" s="10">
        <v>235.78</v>
      </c>
      <c r="C5436" s="10">
        <v>247.1474</v>
      </c>
      <c r="D5436" s="10">
        <v>0.0459944146691407</v>
      </c>
      <c r="E5436" s="7">
        <f t="shared" si="1"/>
        <v>0.0458716531</v>
      </c>
      <c r="F5436" s="7"/>
    </row>
    <row r="5437">
      <c r="A5437" s="9">
        <v>44801.458333333336</v>
      </c>
      <c r="B5437" s="10">
        <v>239.26</v>
      </c>
      <c r="C5437" s="10">
        <v>251.69723</v>
      </c>
      <c r="D5437" s="10">
        <v>0.0494134560002905</v>
      </c>
      <c r="E5437" s="7">
        <f t="shared" si="1"/>
        <v>0.04603246652</v>
      </c>
      <c r="F5437" s="7"/>
    </row>
    <row r="5438">
      <c r="A5438" s="9">
        <v>44801.5</v>
      </c>
      <c r="B5438" s="10">
        <v>238.58</v>
      </c>
      <c r="C5438" s="10">
        <v>254.20702</v>
      </c>
      <c r="D5438" s="10">
        <v>0.0614735973853121</v>
      </c>
      <c r="E5438" s="7">
        <f t="shared" si="1"/>
        <v>0.04638182206</v>
      </c>
      <c r="F5438" s="7"/>
    </row>
    <row r="5439">
      <c r="A5439" s="9">
        <v>44801.541666666664</v>
      </c>
      <c r="B5439" s="10">
        <v>240.4</v>
      </c>
      <c r="C5439" s="10">
        <v>256.09479</v>
      </c>
      <c r="D5439" s="10">
        <v>0.0612850811998166</v>
      </c>
      <c r="E5439" s="7">
        <f t="shared" si="1"/>
        <v>0.04589798088</v>
      </c>
      <c r="F5439" s="7"/>
    </row>
    <row r="5440">
      <c r="A5440" s="9">
        <v>44801.583333333336</v>
      </c>
      <c r="B5440" s="10">
        <v>244.48</v>
      </c>
      <c r="C5440" s="10">
        <v>257.14295</v>
      </c>
      <c r="D5440" s="10">
        <v>0.0492447877727155</v>
      </c>
      <c r="E5440" s="7">
        <f t="shared" si="1"/>
        <v>0.04565033439</v>
      </c>
      <c r="F5440" s="7"/>
    </row>
    <row r="5441">
      <c r="A5441" s="9">
        <v>44801.625</v>
      </c>
      <c r="B5441" s="10">
        <v>244.57</v>
      </c>
      <c r="C5441" s="10">
        <v>256.85233</v>
      </c>
      <c r="D5441" s="10">
        <v>0.0478186434983868</v>
      </c>
      <c r="E5441" s="7">
        <f t="shared" si="1"/>
        <v>0.04571242643</v>
      </c>
      <c r="F5441" s="7"/>
    </row>
    <row r="5442">
      <c r="A5442" s="9">
        <v>44801.666666666664</v>
      </c>
      <c r="B5442" s="10">
        <v>247.68</v>
      </c>
      <c r="C5442" s="10">
        <v>255.47171</v>
      </c>
      <c r="D5442" s="10">
        <v>0.03049930655727</v>
      </c>
      <c r="E5442" s="7">
        <f t="shared" si="1"/>
        <v>0.04603020053</v>
      </c>
      <c r="F5442" s="7"/>
    </row>
    <row r="5443">
      <c r="A5443" s="9">
        <v>44801.708333333336</v>
      </c>
      <c r="B5443" s="10">
        <v>248.11</v>
      </c>
      <c r="C5443" s="10">
        <v>254.20808</v>
      </c>
      <c r="D5443" s="10">
        <v>0.023988537264433</v>
      </c>
      <c r="E5443" s="7">
        <f t="shared" si="1"/>
        <v>0.0468613998</v>
      </c>
      <c r="F5443" s="7"/>
    </row>
    <row r="5444">
      <c r="A5444" s="9">
        <v>44801.75</v>
      </c>
      <c r="B5444" s="10">
        <v>254.74</v>
      </c>
      <c r="C5444" s="10">
        <v>253.3193</v>
      </c>
      <c r="D5444" s="10">
        <v>0.00560833698814109</v>
      </c>
      <c r="E5444" s="7">
        <f t="shared" si="1"/>
        <v>0.04651625079</v>
      </c>
      <c r="F5444" s="7"/>
    </row>
    <row r="5445">
      <c r="A5445" s="9">
        <v>44801.791666666664</v>
      </c>
      <c r="B5445" s="10">
        <v>262.68</v>
      </c>
      <c r="C5445" s="10">
        <v>253.93606</v>
      </c>
      <c r="D5445" s="10">
        <v>0.0344336286858983</v>
      </c>
      <c r="E5445" s="7">
        <f t="shared" si="1"/>
        <v>0.04700562868</v>
      </c>
      <c r="F5445" s="7"/>
    </row>
    <row r="5446">
      <c r="A5446" s="9">
        <v>44801.833333333336</v>
      </c>
      <c r="B5446" s="10">
        <v>266.52</v>
      </c>
      <c r="C5446" s="10">
        <v>254.63935</v>
      </c>
      <c r="D5446" s="10">
        <v>0.0466567716262234</v>
      </c>
      <c r="E5446" s="7">
        <f t="shared" si="1"/>
        <v>0.04778802422</v>
      </c>
      <c r="F5446" s="7"/>
    </row>
    <row r="5447">
      <c r="A5447" s="9">
        <v>44801.875</v>
      </c>
      <c r="B5447" s="10">
        <v>270.11</v>
      </c>
      <c r="C5447" s="10">
        <v>255.14455</v>
      </c>
      <c r="D5447" s="10">
        <v>0.0586547900004135</v>
      </c>
      <c r="E5447" s="7">
        <f t="shared" si="1"/>
        <v>0.04874991734</v>
      </c>
      <c r="F5447" s="7"/>
    </row>
    <row r="5448">
      <c r="A5448" s="9">
        <v>44801.916666666664</v>
      </c>
      <c r="B5448" s="10">
        <v>261.37</v>
      </c>
      <c r="C5448" s="10">
        <v>255.25448</v>
      </c>
      <c r="D5448" s="10">
        <v>0.0239585217074348</v>
      </c>
      <c r="E5448" s="7">
        <f t="shared" si="1"/>
        <v>0.0490672591</v>
      </c>
      <c r="F5448" s="7"/>
    </row>
    <row r="5449">
      <c r="A5449" s="9">
        <v>44801.958333333336</v>
      </c>
      <c r="B5449" s="10">
        <v>265.55</v>
      </c>
      <c r="C5449" s="10">
        <v>254.57776</v>
      </c>
      <c r="D5449" s="10">
        <v>0.0430997585963518</v>
      </c>
      <c r="E5449" s="7">
        <f t="shared" si="1"/>
        <v>0.05042591612</v>
      </c>
      <c r="F5449" s="7"/>
    </row>
    <row r="5450">
      <c r="A5450" s="9">
        <v>44802.0</v>
      </c>
      <c r="B5450" s="10">
        <v>268.15</v>
      </c>
      <c r="C5450" s="10">
        <v>247.00113</v>
      </c>
      <c r="D5450" s="10">
        <v>0.085622563751024</v>
      </c>
      <c r="E5450" s="7">
        <f t="shared" si="1"/>
        <v>0.0510834593</v>
      </c>
      <c r="F5450" s="7"/>
    </row>
    <row r="5451">
      <c r="A5451" s="9">
        <v>44802.041666666664</v>
      </c>
      <c r="B5451" s="10">
        <v>269.17</v>
      </c>
      <c r="C5451" s="10">
        <v>242.25646</v>
      </c>
      <c r="D5451" s="10">
        <v>0.111095241794584</v>
      </c>
      <c r="E5451" s="7">
        <f t="shared" si="1"/>
        <v>0.05136277552</v>
      </c>
      <c r="F5451" s="7"/>
    </row>
    <row r="5452">
      <c r="A5452" s="9">
        <v>44802.083333333336</v>
      </c>
      <c r="B5452" s="10">
        <v>267.75</v>
      </c>
      <c r="C5452" s="10">
        <v>236.6613</v>
      </c>
      <c r="D5452" s="10">
        <v>0.131363683035629</v>
      </c>
      <c r="E5452" s="7">
        <f t="shared" si="1"/>
        <v>0.05186162151</v>
      </c>
      <c r="F5452" s="7"/>
    </row>
    <row r="5453">
      <c r="A5453" s="9">
        <v>44802.125</v>
      </c>
      <c r="B5453" s="10">
        <v>257.96</v>
      </c>
      <c r="C5453" s="10">
        <v>229.90262</v>
      </c>
      <c r="D5453" s="10">
        <v>0.122040279488767</v>
      </c>
      <c r="E5453" s="7">
        <f t="shared" si="1"/>
        <v>0.05164787723</v>
      </c>
      <c r="F5453" s="7"/>
    </row>
    <row r="5454">
      <c r="A5454" s="9">
        <v>44802.166666666664</v>
      </c>
      <c r="B5454" s="10">
        <v>242.78</v>
      </c>
      <c r="C5454" s="10">
        <v>225.2823</v>
      </c>
      <c r="D5454" s="10">
        <v>0.0776701054632344</v>
      </c>
      <c r="E5454" s="7">
        <f t="shared" si="1"/>
        <v>0.05073097745</v>
      </c>
      <c r="F5454" s="7"/>
    </row>
    <row r="5455">
      <c r="A5455" s="9">
        <v>44802.208333333336</v>
      </c>
      <c r="B5455" s="10">
        <v>230.71</v>
      </c>
      <c r="C5455" s="10">
        <v>224.73947</v>
      </c>
      <c r="D5455" s="10">
        <v>0.026566450477079</v>
      </c>
      <c r="E5455" s="7">
        <f t="shared" si="1"/>
        <v>0.0502641871</v>
      </c>
      <c r="F5455" s="7"/>
    </row>
    <row r="5456">
      <c r="A5456" s="9">
        <v>44802.25</v>
      </c>
      <c r="B5456" s="10">
        <v>224.83</v>
      </c>
      <c r="C5456" s="10">
        <v>225.93105</v>
      </c>
      <c r="D5456" s="10">
        <v>0.00487338946992893</v>
      </c>
      <c r="E5456" s="7">
        <f t="shared" si="1"/>
        <v>0.04995102034</v>
      </c>
      <c r="F5456" s="7"/>
    </row>
    <row r="5457">
      <c r="A5457" s="9">
        <v>44802.291666666664</v>
      </c>
      <c r="B5457" s="10">
        <v>222.82</v>
      </c>
      <c r="C5457" s="10">
        <v>229.04573</v>
      </c>
      <c r="D5457" s="10">
        <v>0.0271811659619238</v>
      </c>
      <c r="E5457" s="7">
        <f t="shared" si="1"/>
        <v>0.05087818446</v>
      </c>
      <c r="F5457" s="7"/>
    </row>
    <row r="5458">
      <c r="A5458" s="9">
        <v>44802.333333333336</v>
      </c>
      <c r="B5458" s="10">
        <v>216.87</v>
      </c>
      <c r="C5458" s="10">
        <v>232.93801</v>
      </c>
      <c r="D5458" s="10">
        <v>0.0689797684800346</v>
      </c>
      <c r="E5458" s="7">
        <f t="shared" si="1"/>
        <v>0.05311913199</v>
      </c>
      <c r="F5458" s="7"/>
    </row>
    <row r="5459">
      <c r="A5459" s="9">
        <v>44802.375</v>
      </c>
      <c r="B5459" s="10">
        <v>219.35</v>
      </c>
      <c r="C5459" s="10">
        <v>237.38805</v>
      </c>
      <c r="D5459" s="10">
        <v>0.0759855013763329</v>
      </c>
      <c r="E5459" s="7">
        <f t="shared" si="1"/>
        <v>0.05472949089</v>
      </c>
      <c r="F5459" s="7"/>
    </row>
    <row r="5460">
      <c r="A5460" s="9">
        <v>44802.416666666664</v>
      </c>
      <c r="B5460" s="10">
        <v>232.59</v>
      </c>
      <c r="C5460" s="10">
        <v>241.30929</v>
      </c>
      <c r="D5460" s="10">
        <v>0.0361332545464785</v>
      </c>
      <c r="E5460" s="7">
        <f t="shared" si="1"/>
        <v>0.05431860921</v>
      </c>
      <c r="F5460" s="7"/>
    </row>
    <row r="5461">
      <c r="A5461" s="9">
        <v>44802.458333333336</v>
      </c>
      <c r="B5461" s="10">
        <v>248.6</v>
      </c>
      <c r="C5461" s="10">
        <v>245.20605</v>
      </c>
      <c r="D5461" s="10">
        <v>0.013841216397393</v>
      </c>
      <c r="E5461" s="7">
        <f t="shared" si="1"/>
        <v>0.05283643256</v>
      </c>
      <c r="F5461" s="7"/>
    </row>
    <row r="5462">
      <c r="A5462" s="9">
        <v>44802.5</v>
      </c>
      <c r="B5462" s="10">
        <v>260.08</v>
      </c>
      <c r="C5462" s="10">
        <v>247.26116</v>
      </c>
      <c r="D5462" s="10">
        <v>0.0518433222589427</v>
      </c>
      <c r="E5462" s="7">
        <f t="shared" si="1"/>
        <v>0.0524351711</v>
      </c>
      <c r="F5462" s="7"/>
    </row>
    <row r="5463">
      <c r="A5463" s="9">
        <v>44802.541666666664</v>
      </c>
      <c r="B5463" s="10">
        <v>265.82</v>
      </c>
      <c r="C5463" s="10">
        <v>248.93524</v>
      </c>
      <c r="D5463" s="10">
        <v>0.0678279218322002</v>
      </c>
      <c r="E5463" s="7">
        <f t="shared" si="1"/>
        <v>0.05270778946</v>
      </c>
      <c r="F5463" s="7"/>
    </row>
    <row r="5464">
      <c r="A5464" s="9">
        <v>44802.583333333336</v>
      </c>
      <c r="B5464" s="10">
        <v>267.01</v>
      </c>
      <c r="C5464" s="10">
        <v>249.90402</v>
      </c>
      <c r="D5464" s="10">
        <v>0.0684501994005538</v>
      </c>
      <c r="E5464" s="7">
        <f t="shared" si="1"/>
        <v>0.05350801494</v>
      </c>
      <c r="F5464" s="7"/>
    </row>
    <row r="5465">
      <c r="A5465" s="9">
        <v>44802.625</v>
      </c>
      <c r="B5465" s="10">
        <v>266.5</v>
      </c>
      <c r="C5465" s="10">
        <v>249.82293</v>
      </c>
      <c r="D5465" s="10">
        <v>0.0667555616291906</v>
      </c>
      <c r="E5465" s="7">
        <f t="shared" si="1"/>
        <v>0.0542970532</v>
      </c>
      <c r="F5465" s="7"/>
    </row>
    <row r="5466">
      <c r="A5466" s="9">
        <v>44802.666666666664</v>
      </c>
      <c r="B5466" s="10">
        <v>272.71</v>
      </c>
      <c r="C5466" s="10">
        <v>248.97404</v>
      </c>
      <c r="D5466" s="10">
        <v>0.0953350799143556</v>
      </c>
      <c r="E5466" s="7">
        <f t="shared" si="1"/>
        <v>0.05699854376</v>
      </c>
      <c r="F5466" s="7"/>
    </row>
    <row r="5467">
      <c r="A5467" s="9">
        <v>44802.708333333336</v>
      </c>
      <c r="B5467" s="10">
        <v>279.69</v>
      </c>
      <c r="C5467" s="10">
        <v>248.22497</v>
      </c>
      <c r="D5467" s="10">
        <v>0.126760132149477</v>
      </c>
      <c r="E5467" s="7">
        <f t="shared" si="1"/>
        <v>0.06128069354</v>
      </c>
      <c r="F5467" s="7"/>
    </row>
    <row r="5468">
      <c r="A5468" s="9">
        <v>44802.75</v>
      </c>
      <c r="B5468" s="10">
        <v>281.18</v>
      </c>
      <c r="C5468" s="10">
        <v>247.75095</v>
      </c>
      <c r="D5468" s="10">
        <v>0.134930057785853</v>
      </c>
      <c r="E5468" s="7">
        <f t="shared" si="1"/>
        <v>0.06666909858</v>
      </c>
      <c r="F5468" s="7"/>
    </row>
    <row r="5469">
      <c r="A5469" s="9">
        <v>44802.791666666664</v>
      </c>
      <c r="B5469" s="10">
        <v>280.95</v>
      </c>
      <c r="C5469" s="10">
        <v>248.55271</v>
      </c>
      <c r="D5469" s="10">
        <v>0.130343740770317</v>
      </c>
      <c r="E5469" s="7">
        <f t="shared" si="1"/>
        <v>0.07066535325</v>
      </c>
      <c r="F5469" s="7"/>
    </row>
    <row r="5470">
      <c r="A5470" s="9">
        <v>44802.833333333336</v>
      </c>
      <c r="B5470" s="10">
        <v>270.27</v>
      </c>
      <c r="C5470" s="10">
        <v>249.50206</v>
      </c>
      <c r="D5470" s="10">
        <v>0.0832375492210364</v>
      </c>
      <c r="E5470" s="7">
        <f t="shared" si="1"/>
        <v>0.07218955231</v>
      </c>
      <c r="F5470" s="7"/>
    </row>
    <row r="5471">
      <c r="A5471" s="9">
        <v>44802.875</v>
      </c>
      <c r="B5471" s="10">
        <v>269.97</v>
      </c>
      <c r="C5471" s="10">
        <v>250.20803</v>
      </c>
      <c r="D5471" s="10">
        <v>0.0789821573672116</v>
      </c>
      <c r="E5471" s="7">
        <f t="shared" si="1"/>
        <v>0.07303652595</v>
      </c>
      <c r="F5471" s="7"/>
    </row>
    <row r="5472">
      <c r="A5472" s="9">
        <v>44802.916666666664</v>
      </c>
      <c r="B5472" s="10">
        <v>272.31</v>
      </c>
      <c r="C5472" s="10">
        <v>250.18487</v>
      </c>
      <c r="D5472" s="10">
        <v>0.0884351239945085</v>
      </c>
      <c r="E5472" s="7">
        <f t="shared" si="1"/>
        <v>0.07572305105</v>
      </c>
      <c r="F5472" s="7"/>
    </row>
    <row r="5473">
      <c r="A5473" s="9">
        <v>44802.958333333336</v>
      </c>
      <c r="B5473" s="10">
        <v>272.74</v>
      </c>
      <c r="C5473" s="10">
        <v>249.22637</v>
      </c>
      <c r="D5473" s="10">
        <v>0.0943464770601923</v>
      </c>
      <c r="E5473" s="7">
        <f t="shared" si="1"/>
        <v>0.07785833098</v>
      </c>
      <c r="F5473" s="7"/>
    </row>
    <row r="5474">
      <c r="A5474" s="9">
        <v>44800.0</v>
      </c>
      <c r="B5474" s="10">
        <v>283.98</v>
      </c>
      <c r="C5474" s="10">
        <v>271.33322</v>
      </c>
      <c r="D5474" s="10">
        <v>0.0466097737682103</v>
      </c>
      <c r="E5474" s="7">
        <f t="shared" si="1"/>
        <v>0.07623279807</v>
      </c>
      <c r="F5474" s="7"/>
    </row>
    <row r="5475">
      <c r="A5475" s="9">
        <v>44800.041666666664</v>
      </c>
      <c r="B5475" s="10">
        <v>282.6</v>
      </c>
      <c r="C5475" s="10">
        <v>267.70039</v>
      </c>
      <c r="D5475" s="10">
        <v>0.0556577821944898</v>
      </c>
      <c r="E5475" s="7">
        <f t="shared" si="1"/>
        <v>0.07392290392</v>
      </c>
      <c r="F5475" s="7"/>
    </row>
    <row r="5476">
      <c r="A5476" s="9">
        <v>44800.083333333336</v>
      </c>
      <c r="B5476" s="10">
        <v>283.41</v>
      </c>
      <c r="C5476" s="10">
        <v>262.89223</v>
      </c>
      <c r="D5476" s="10">
        <v>0.0780463157849893</v>
      </c>
      <c r="E5476" s="7">
        <f t="shared" si="1"/>
        <v>0.07170134695</v>
      </c>
      <c r="F5476" s="7"/>
    </row>
    <row r="5477">
      <c r="A5477" s="9">
        <v>44800.125</v>
      </c>
      <c r="B5477" s="10">
        <v>276.67</v>
      </c>
      <c r="C5477" s="10">
        <v>255.39236</v>
      </c>
      <c r="D5477" s="10">
        <v>0.083313533732959</v>
      </c>
      <c r="E5477" s="7">
        <f t="shared" si="1"/>
        <v>0.07008773254</v>
      </c>
      <c r="F5477" s="7"/>
    </row>
    <row r="5478">
      <c r="A5478" s="9">
        <v>44800.166666666664</v>
      </c>
      <c r="B5478" s="10">
        <v>265.88</v>
      </c>
      <c r="C5478" s="10">
        <v>249.562</v>
      </c>
      <c r="D5478" s="10">
        <v>0.0653865572482989</v>
      </c>
      <c r="E5478" s="7">
        <f t="shared" si="1"/>
        <v>0.06957591803</v>
      </c>
      <c r="F5478" s="7"/>
    </row>
    <row r="5479">
      <c r="A5479" s="9">
        <v>44800.208333333336</v>
      </c>
      <c r="B5479" s="10">
        <v>255.68</v>
      </c>
      <c r="C5479" s="10">
        <v>246.7482</v>
      </c>
      <c r="D5479" s="10">
        <v>0.0361980350819175</v>
      </c>
      <c r="E5479" s="7">
        <f t="shared" si="1"/>
        <v>0.06997723406</v>
      </c>
      <c r="F5479" s="7"/>
    </row>
    <row r="5480">
      <c r="A5480" s="9">
        <v>44800.25</v>
      </c>
      <c r="B5480" s="10">
        <v>247.99</v>
      </c>
      <c r="C5480" s="10">
        <v>244.7711</v>
      </c>
      <c r="D5480" s="10">
        <v>0.0131506538149316</v>
      </c>
      <c r="E5480" s="7">
        <f t="shared" si="1"/>
        <v>0.07032212007</v>
      </c>
      <c r="F5480" s="7"/>
    </row>
    <row r="5481">
      <c r="A5481" s="9">
        <v>44800.291666666664</v>
      </c>
      <c r="B5481" s="10">
        <v>244.42</v>
      </c>
      <c r="C5481" s="10">
        <v>244.61254</v>
      </c>
      <c r="D5481" s="10">
        <v>7.87122360938683E-4</v>
      </c>
      <c r="E5481" s="7">
        <f t="shared" si="1"/>
        <v>0.06922236826</v>
      </c>
      <c r="F5481" s="7"/>
    </row>
    <row r="5482">
      <c r="A5482" s="9">
        <v>44800.333333333336</v>
      </c>
      <c r="B5482" s="10">
        <v>238.55</v>
      </c>
      <c r="C5482" s="10">
        <v>246.5553</v>
      </c>
      <c r="D5482" s="10">
        <v>0.0324685780431407</v>
      </c>
      <c r="E5482" s="7">
        <f t="shared" si="1"/>
        <v>0.06770106866</v>
      </c>
      <c r="F5482" s="7"/>
    </row>
    <row r="5483">
      <c r="A5483" s="9">
        <v>44800.375</v>
      </c>
      <c r="B5483" s="10">
        <v>237.09</v>
      </c>
      <c r="C5483" s="10">
        <v>250.38617</v>
      </c>
      <c r="D5483" s="10">
        <v>0.0531026533933563</v>
      </c>
      <c r="E5483" s="7">
        <f t="shared" si="1"/>
        <v>0.06674761666</v>
      </c>
      <c r="F5483" s="7"/>
    </row>
    <row r="5484">
      <c r="A5484" s="9">
        <v>44800.416666666664</v>
      </c>
      <c r="B5484" s="10">
        <v>241.5</v>
      </c>
      <c r="C5484" s="10">
        <v>255.82682</v>
      </c>
      <c r="D5484" s="10">
        <v>0.056002025119962</v>
      </c>
      <c r="E5484" s="7">
        <f t="shared" si="1"/>
        <v>0.0675754821</v>
      </c>
      <c r="F5484" s="7"/>
    </row>
    <row r="5485">
      <c r="A5485" s="9">
        <v>44800.458333333336</v>
      </c>
      <c r="B5485" s="10">
        <v>243.58</v>
      </c>
      <c r="C5485" s="10">
        <v>262.2661</v>
      </c>
      <c r="D5485" s="10">
        <v>0.0712486287781759</v>
      </c>
      <c r="E5485" s="7">
        <f t="shared" si="1"/>
        <v>0.06996745761</v>
      </c>
      <c r="F5485" s="7"/>
    </row>
    <row r="5486">
      <c r="A5486" s="9">
        <v>44800.5</v>
      </c>
      <c r="B5486" s="10">
        <v>245.38</v>
      </c>
      <c r="C5486" s="10">
        <v>266.39601</v>
      </c>
      <c r="D5486" s="10">
        <v>0.0788901080012421</v>
      </c>
      <c r="E5486" s="7">
        <f t="shared" si="1"/>
        <v>0.07109440702</v>
      </c>
      <c r="F5486" s="7"/>
    </row>
    <row r="5487">
      <c r="A5487" s="9">
        <v>44800.541666666664</v>
      </c>
      <c r="B5487" s="10">
        <v>242.88</v>
      </c>
      <c r="C5487" s="10">
        <v>269.53615</v>
      </c>
      <c r="D5487" s="10">
        <v>0.0988963818025894</v>
      </c>
      <c r="E5487" s="7">
        <f t="shared" si="1"/>
        <v>0.07238892618</v>
      </c>
      <c r="F5487" s="7"/>
    </row>
    <row r="5488">
      <c r="A5488" s="9">
        <v>44800.583333333336</v>
      </c>
      <c r="B5488" s="10">
        <v>249.32</v>
      </c>
      <c r="C5488" s="10">
        <v>271.42279</v>
      </c>
      <c r="D5488" s="10">
        <v>0.0814330661032554</v>
      </c>
      <c r="E5488" s="7">
        <f t="shared" si="1"/>
        <v>0.07292987896</v>
      </c>
      <c r="F5488" s="7"/>
    </row>
    <row r="5489">
      <c r="A5489" s="9">
        <v>44800.625</v>
      </c>
      <c r="B5489" s="10">
        <v>251.82</v>
      </c>
      <c r="C5489" s="10">
        <v>271.28413</v>
      </c>
      <c r="D5489" s="10">
        <v>0.0717481335896796</v>
      </c>
      <c r="E5489" s="7">
        <f t="shared" si="1"/>
        <v>0.0731379028</v>
      </c>
      <c r="F5489" s="7"/>
    </row>
    <row r="5490">
      <c r="A5490" s="9">
        <v>44800.666666666664</v>
      </c>
      <c r="B5490" s="10">
        <v>256.63</v>
      </c>
      <c r="C5490" s="10">
        <v>269.2632</v>
      </c>
      <c r="D5490" s="10">
        <v>0.0469176627181136</v>
      </c>
      <c r="E5490" s="7">
        <f t="shared" si="1"/>
        <v>0.07112051041</v>
      </c>
      <c r="F5490" s="7"/>
    </row>
    <row r="5491">
      <c r="A5491" s="9">
        <v>44800.708333333336</v>
      </c>
      <c r="B5491" s="10">
        <v>260.24</v>
      </c>
      <c r="C5491" s="10">
        <v>267.50876</v>
      </c>
      <c r="D5491" s="10">
        <v>0.0271720447584594</v>
      </c>
      <c r="E5491" s="7">
        <f t="shared" si="1"/>
        <v>0.06697100677</v>
      </c>
      <c r="F5491" s="7"/>
    </row>
    <row r="5492">
      <c r="A5492" s="9">
        <v>44800.75</v>
      </c>
      <c r="B5492" s="10">
        <v>263.95</v>
      </c>
      <c r="C5492" s="10">
        <v>266.31922</v>
      </c>
      <c r="D5492" s="10">
        <v>0.00889616603713387</v>
      </c>
      <c r="E5492" s="7">
        <f t="shared" si="1"/>
        <v>0.06171959461</v>
      </c>
      <c r="F5492" s="7"/>
    </row>
    <row r="5493">
      <c r="A5493" s="9">
        <v>44800.791666666664</v>
      </c>
      <c r="B5493" s="10">
        <v>266.78</v>
      </c>
      <c r="C5493" s="10">
        <v>266.7881</v>
      </c>
      <c r="D5493" s="11">
        <v>3.03611742803112E-5</v>
      </c>
      <c r="E5493" s="7">
        <f t="shared" si="1"/>
        <v>0.05628987046</v>
      </c>
      <c r="F5493" s="7"/>
    </row>
    <row r="5494">
      <c r="A5494" s="9">
        <v>44800.833333333336</v>
      </c>
      <c r="B5494" s="10">
        <v>268.63</v>
      </c>
      <c r="C5494" s="10">
        <v>266.93211</v>
      </c>
      <c r="D5494" s="10">
        <v>0.00636075592404365</v>
      </c>
      <c r="E5494" s="7">
        <f t="shared" si="1"/>
        <v>0.05308667074</v>
      </c>
      <c r="F5494" s="7"/>
    </row>
    <row r="5495">
      <c r="A5495" s="9">
        <v>44800.875</v>
      </c>
      <c r="B5495" s="10">
        <v>271.12</v>
      </c>
      <c r="C5495" s="10">
        <v>266.75151</v>
      </c>
      <c r="D5495" s="10">
        <v>0.0163766270713894</v>
      </c>
      <c r="E5495" s="7">
        <f t="shared" si="1"/>
        <v>0.05047810698</v>
      </c>
      <c r="F5495" s="7"/>
    </row>
    <row r="5496">
      <c r="A5496" s="9">
        <v>44800.916666666664</v>
      </c>
      <c r="B5496" s="10">
        <v>266.65</v>
      </c>
      <c r="C5496" s="10">
        <v>267.17515</v>
      </c>
      <c r="D5496" s="10">
        <v>0.00196556453697133</v>
      </c>
      <c r="E5496" s="7">
        <f t="shared" si="1"/>
        <v>0.04687520867</v>
      </c>
      <c r="F5496" s="7"/>
    </row>
    <row r="5497">
      <c r="A5497" s="9">
        <v>44800.958333333336</v>
      </c>
      <c r="B5497" s="10">
        <v>264.56</v>
      </c>
      <c r="C5497" s="10">
        <v>267.16675</v>
      </c>
      <c r="D5497" s="10">
        <v>0.00975701504771824</v>
      </c>
      <c r="E5497" s="7">
        <f t="shared" si="1"/>
        <v>0.04335064775</v>
      </c>
      <c r="F5497" s="7"/>
    </row>
    <row r="5498">
      <c r="A5498" s="9">
        <v>44801.0</v>
      </c>
      <c r="B5498" s="10">
        <v>270.98</v>
      </c>
      <c r="C5498" s="10">
        <v>256.31189</v>
      </c>
      <c r="D5498" s="10">
        <v>0.0572275831605003</v>
      </c>
      <c r="E5498" s="7">
        <f t="shared" si="1"/>
        <v>0.04379305648</v>
      </c>
      <c r="F5498" s="7"/>
    </row>
    <row r="5499">
      <c r="A5499" s="9">
        <v>44801.041666666664</v>
      </c>
      <c r="B5499" s="10">
        <v>274.84</v>
      </c>
      <c r="C5499" s="10">
        <v>252.62884</v>
      </c>
      <c r="D5499" s="10">
        <v>0.0879201282007231</v>
      </c>
      <c r="E5499" s="7">
        <f t="shared" si="1"/>
        <v>0.0451373209</v>
      </c>
      <c r="F5499" s="7"/>
    </row>
    <row r="5500">
      <c r="A5500" s="9">
        <v>44801.083333333336</v>
      </c>
      <c r="B5500" s="10">
        <v>272.8</v>
      </c>
      <c r="C5500" s="10">
        <v>248.47973</v>
      </c>
      <c r="D5500" s="10">
        <v>0.097876273448945</v>
      </c>
      <c r="E5500" s="7">
        <f t="shared" si="1"/>
        <v>0.04596356913</v>
      </c>
      <c r="F5500" s="7"/>
    </row>
    <row r="5501">
      <c r="A5501" s="9">
        <v>44801.125</v>
      </c>
      <c r="B5501" s="10">
        <v>267.14</v>
      </c>
      <c r="C5501" s="10">
        <v>242.52609</v>
      </c>
      <c r="D5501" s="10">
        <v>0.101489740753252</v>
      </c>
      <c r="E5501" s="7">
        <f t="shared" si="1"/>
        <v>0.04672091109</v>
      </c>
      <c r="F5501" s="7"/>
    </row>
    <row r="5502">
      <c r="A5502" s="9">
        <v>44801.166666666664</v>
      </c>
      <c r="B5502" s="10">
        <v>255.54</v>
      </c>
      <c r="C5502" s="10">
        <v>238.55046</v>
      </c>
      <c r="D5502" s="10">
        <v>0.071219900393401</v>
      </c>
      <c r="E5502" s="7">
        <f t="shared" si="1"/>
        <v>0.04696396705</v>
      </c>
      <c r="F5502" s="7"/>
    </row>
    <row r="5503">
      <c r="A5503" s="9">
        <v>44801.208333333336</v>
      </c>
      <c r="B5503" s="10">
        <v>240.37</v>
      </c>
      <c r="C5503" s="10">
        <v>238.15671</v>
      </c>
      <c r="D5503" s="10">
        <v>0.00929341860659731</v>
      </c>
      <c r="E5503" s="7">
        <f t="shared" si="1"/>
        <v>0.04584294137</v>
      </c>
      <c r="F5503" s="7"/>
    </row>
    <row r="5504">
      <c r="A5504" s="9">
        <v>44801.25</v>
      </c>
      <c r="B5504" s="10">
        <v>235.14</v>
      </c>
      <c r="C5504" s="10">
        <v>238.87035</v>
      </c>
      <c r="D5504" s="10">
        <v>0.0156166305278156</v>
      </c>
      <c r="E5504" s="7">
        <f t="shared" si="1"/>
        <v>0.0459456904</v>
      </c>
      <c r="F5504" s="7"/>
    </row>
    <row r="5505">
      <c r="A5505" s="9">
        <v>44801.291666666664</v>
      </c>
      <c r="B5505" s="10">
        <v>233.63</v>
      </c>
      <c r="C5505" s="10">
        <v>241.2046</v>
      </c>
      <c r="D5505" s="10">
        <v>0.0314032153615644</v>
      </c>
      <c r="E5505" s="7">
        <f t="shared" si="1"/>
        <v>0.04722136094</v>
      </c>
      <c r="F5505" s="7"/>
    </row>
    <row r="5506">
      <c r="A5506" s="9">
        <v>44801.333333333336</v>
      </c>
      <c r="B5506" s="10">
        <v>234.74</v>
      </c>
      <c r="C5506" s="10">
        <v>244.52396</v>
      </c>
      <c r="D5506" s="10">
        <v>0.0400122752796903</v>
      </c>
      <c r="E5506" s="7">
        <f t="shared" si="1"/>
        <v>0.04753568166</v>
      </c>
      <c r="F5506" s="7"/>
    </row>
    <row r="5507">
      <c r="A5507" s="9">
        <v>44801.375</v>
      </c>
      <c r="B5507" s="10">
        <v>233.72</v>
      </c>
      <c r="C5507" s="10">
        <v>248.58444</v>
      </c>
      <c r="D5507" s="10">
        <v>0.0597963412351955</v>
      </c>
      <c r="E5507" s="7">
        <f t="shared" si="1"/>
        <v>0.04781458532</v>
      </c>
      <c r="F5507" s="7"/>
    </row>
    <row r="5508">
      <c r="A5508" s="9">
        <v>44801.416666666664</v>
      </c>
      <c r="B5508" s="10">
        <v>235.78</v>
      </c>
      <c r="C5508" s="10">
        <v>252.72097</v>
      </c>
      <c r="D5508" s="10">
        <v>0.0670342868658663</v>
      </c>
      <c r="E5508" s="7">
        <f t="shared" si="1"/>
        <v>0.04827426289</v>
      </c>
      <c r="F5508" s="7"/>
    </row>
    <row r="5509">
      <c r="A5509" s="9">
        <v>44801.458333333336</v>
      </c>
      <c r="B5509" s="10">
        <v>239.26</v>
      </c>
      <c r="C5509" s="10">
        <v>256.97328</v>
      </c>
      <c r="D5509" s="10">
        <v>0.0689304351020464</v>
      </c>
      <c r="E5509" s="7">
        <f t="shared" si="1"/>
        <v>0.04817767149</v>
      </c>
      <c r="F5509" s="7"/>
    </row>
    <row r="5510">
      <c r="A5510" s="9">
        <v>44801.5</v>
      </c>
      <c r="B5510" s="10">
        <v>238.58</v>
      </c>
      <c r="C5510" s="10">
        <v>259.05102</v>
      </c>
      <c r="D5510" s="10">
        <v>0.0790231206192509</v>
      </c>
      <c r="E5510" s="7">
        <f t="shared" si="1"/>
        <v>0.04818321368</v>
      </c>
      <c r="F5510" s="7"/>
    </row>
    <row r="5511">
      <c r="A5511" s="9">
        <v>44801.541666666664</v>
      </c>
      <c r="B5511" s="10">
        <v>240.4</v>
      </c>
      <c r="C5511" s="10">
        <v>260.57457</v>
      </c>
      <c r="D5511" s="10">
        <v>0.0774234032123702</v>
      </c>
      <c r="E5511" s="7">
        <f t="shared" si="1"/>
        <v>0.04728850624</v>
      </c>
      <c r="F5511" s="7"/>
    </row>
    <row r="5512">
      <c r="A5512" s="9">
        <v>44801.583333333336</v>
      </c>
      <c r="B5512" s="10">
        <v>244.48</v>
      </c>
      <c r="C5512" s="10">
        <v>261.28094</v>
      </c>
      <c r="D5512" s="10">
        <v>0.0643022028319402</v>
      </c>
      <c r="E5512" s="7">
        <f t="shared" si="1"/>
        <v>0.04657472027</v>
      </c>
      <c r="F5512" s="7"/>
    </row>
    <row r="5513">
      <c r="A5513" s="9">
        <v>44801.625</v>
      </c>
      <c r="B5513" s="10">
        <v>244.57</v>
      </c>
      <c r="C5513" s="10">
        <v>260.63482</v>
      </c>
      <c r="D5513" s="10">
        <v>0.0616372747125652</v>
      </c>
      <c r="E5513" s="7">
        <f t="shared" si="1"/>
        <v>0.04615343448</v>
      </c>
      <c r="F5513" s="7"/>
    </row>
    <row r="5514">
      <c r="A5514" s="9">
        <v>44801.666666666664</v>
      </c>
      <c r="B5514" s="10">
        <v>247.68</v>
      </c>
      <c r="C5514" s="10">
        <v>258.82784</v>
      </c>
      <c r="D5514" s="10">
        <v>0.0430704826806883</v>
      </c>
      <c r="E5514" s="7">
        <f t="shared" si="1"/>
        <v>0.04599313531</v>
      </c>
      <c r="F5514" s="7"/>
    </row>
    <row r="5515">
      <c r="A5515" s="9">
        <v>44801.708333333336</v>
      </c>
      <c r="B5515" s="10">
        <v>248.11</v>
      </c>
      <c r="C5515" s="10">
        <v>257.28934</v>
      </c>
      <c r="D5515" s="10">
        <v>0.0356771096696037</v>
      </c>
      <c r="E5515" s="7">
        <f t="shared" si="1"/>
        <v>0.04634751302</v>
      </c>
      <c r="F5515" s="7"/>
    </row>
    <row r="5516">
      <c r="A5516" s="9">
        <v>44801.75</v>
      </c>
      <c r="B5516" s="10">
        <v>254.74</v>
      </c>
      <c r="C5516" s="10">
        <v>256.19311</v>
      </c>
      <c r="D5516" s="10">
        <v>0.00567193239505926</v>
      </c>
      <c r="E5516" s="12">
        <f t="shared" si="1"/>
        <v>0.04621316995</v>
      </c>
      <c r="F5516" s="7"/>
    </row>
    <row r="5517">
      <c r="A5517" s="9">
        <v>44801.791666666664</v>
      </c>
      <c r="B5517" s="10">
        <v>262.68</v>
      </c>
      <c r="C5517" s="10">
        <v>256.7427</v>
      </c>
      <c r="D5517" s="10">
        <v>0.0231254871121944</v>
      </c>
      <c r="E5517" s="7">
        <f t="shared" si="1"/>
        <v>0.04717546686</v>
      </c>
      <c r="F5517" s="7"/>
    </row>
    <row r="5518">
      <c r="A5518" s="9">
        <v>44801.833333333336</v>
      </c>
      <c r="B5518" s="10">
        <v>266.52</v>
      </c>
      <c r="C5518" s="10">
        <v>257.26429</v>
      </c>
      <c r="D5518" s="10">
        <v>0.0359774378325105</v>
      </c>
      <c r="E5518" s="7">
        <f t="shared" si="1"/>
        <v>0.04840949528</v>
      </c>
      <c r="F5518" s="7"/>
    </row>
    <row r="5519">
      <c r="A5519" s="9">
        <v>44801.875</v>
      </c>
      <c r="B5519" s="10">
        <v>270.11</v>
      </c>
      <c r="C5519" s="10">
        <v>257.43872</v>
      </c>
      <c r="D5519" s="10">
        <v>0.0492205679083551</v>
      </c>
      <c r="E5519" s="7">
        <f t="shared" si="1"/>
        <v>0.04977799281</v>
      </c>
      <c r="F5519" s="7"/>
    </row>
    <row r="5520">
      <c r="A5520" s="9">
        <v>44801.916666666664</v>
      </c>
      <c r="B5520" s="10">
        <v>261.37</v>
      </c>
      <c r="C5520" s="10">
        <v>257.37272</v>
      </c>
      <c r="D5520" s="10">
        <v>0.0155310943599616</v>
      </c>
      <c r="E5520" s="7">
        <f t="shared" si="1"/>
        <v>0.05034322322</v>
      </c>
      <c r="F5520" s="7"/>
    </row>
    <row r="5521">
      <c r="A5521" s="9">
        <v>44801.958333333336</v>
      </c>
      <c r="B5521" s="10">
        <v>265.55</v>
      </c>
      <c r="C5521" s="10">
        <v>256.83105</v>
      </c>
      <c r="D5521" s="10">
        <v>0.0339481927905524</v>
      </c>
      <c r="E5521" s="7">
        <f t="shared" si="1"/>
        <v>0.05135118896</v>
      </c>
      <c r="F5521" s="7"/>
    </row>
    <row r="5522">
      <c r="A5522" s="9">
        <v>44802.0</v>
      </c>
      <c r="B5522" s="10">
        <v>268.15</v>
      </c>
      <c r="C5522" s="10">
        <v>248.35596</v>
      </c>
      <c r="D5522" s="10">
        <v>0.0797002818051959</v>
      </c>
      <c r="E5522" s="7">
        <f t="shared" si="1"/>
        <v>0.0522875514</v>
      </c>
      <c r="F5522" s="7"/>
    </row>
    <row r="5523">
      <c r="A5523" s="9">
        <v>44802.041666666664</v>
      </c>
      <c r="B5523" s="10">
        <v>269.17</v>
      </c>
      <c r="C5523" s="10">
        <v>243.76996</v>
      </c>
      <c r="D5523" s="10">
        <v>0.10419675992891</v>
      </c>
      <c r="E5523" s="7">
        <f t="shared" si="1"/>
        <v>0.05296574439</v>
      </c>
      <c r="F5523" s="7"/>
    </row>
    <row r="5524">
      <c r="A5524" s="9">
        <v>44802.083333333336</v>
      </c>
      <c r="B5524" s="10">
        <v>267.75</v>
      </c>
      <c r="C5524" s="10">
        <v>238.58236</v>
      </c>
      <c r="D5524" s="10">
        <v>0.122253967141577</v>
      </c>
      <c r="E5524" s="7">
        <f t="shared" si="1"/>
        <v>0.05398148163</v>
      </c>
      <c r="F5524" s="7"/>
    </row>
    <row r="5525">
      <c r="A5525" s="9">
        <v>44802.125</v>
      </c>
      <c r="B5525" s="10">
        <v>257.96</v>
      </c>
      <c r="C5525" s="10">
        <v>232.17791</v>
      </c>
      <c r="D5525" s="10">
        <v>0.111044543384855</v>
      </c>
      <c r="E5525" s="7">
        <f t="shared" si="1"/>
        <v>0.05437959841</v>
      </c>
      <c r="F5525" s="7"/>
    </row>
    <row r="5526">
      <c r="A5526" s="9">
        <v>44802.166666666664</v>
      </c>
      <c r="B5526" s="10">
        <v>242.78</v>
      </c>
      <c r="C5526" s="10">
        <v>227.98009</v>
      </c>
      <c r="D5526" s="10">
        <v>0.064917554861918</v>
      </c>
      <c r="E5526" s="7">
        <f t="shared" si="1"/>
        <v>0.05411700068</v>
      </c>
      <c r="F5526" s="7"/>
    </row>
    <row r="5527">
      <c r="A5527" s="9">
        <v>44802.208333333336</v>
      </c>
      <c r="B5527" s="10">
        <v>230.71</v>
      </c>
      <c r="C5527" s="10">
        <v>227.79242</v>
      </c>
      <c r="D5527" s="10">
        <v>0.0128080644650072</v>
      </c>
      <c r="E5527" s="7">
        <f t="shared" si="1"/>
        <v>0.05426344425</v>
      </c>
      <c r="F5527" s="7"/>
    </row>
    <row r="5528">
      <c r="A5528" s="9">
        <v>44802.25</v>
      </c>
      <c r="B5528" s="10">
        <v>224.83</v>
      </c>
      <c r="C5528" s="10">
        <v>229.20725</v>
      </c>
      <c r="D5528" s="10">
        <v>0.0190973453064856</v>
      </c>
      <c r="E5528" s="7">
        <f t="shared" si="1"/>
        <v>0.05440847404</v>
      </c>
      <c r="F5528" s="7"/>
    </row>
    <row r="5529">
      <c r="A5529" s="9">
        <v>44802.291666666664</v>
      </c>
      <c r="B5529" s="10">
        <v>222.82</v>
      </c>
      <c r="C5529" s="10">
        <v>232.4308</v>
      </c>
      <c r="D5529" s="10">
        <v>0.0413490811028487</v>
      </c>
      <c r="E5529" s="7">
        <f t="shared" si="1"/>
        <v>0.05482288511</v>
      </c>
      <c r="F5529" s="7"/>
    </row>
    <row r="5530">
      <c r="A5530" s="9">
        <v>44802.333333333336</v>
      </c>
      <c r="B5530" s="10">
        <v>216.87</v>
      </c>
      <c r="C5530" s="10">
        <v>236.38205</v>
      </c>
      <c r="D5530" s="10">
        <v>0.0825445502312886</v>
      </c>
      <c r="E5530" s="7">
        <f t="shared" si="1"/>
        <v>0.05659506323</v>
      </c>
      <c r="F5530" s="7"/>
    </row>
    <row r="5531">
      <c r="A5531" s="9">
        <v>44802.375</v>
      </c>
      <c r="B5531" s="10">
        <v>219.35</v>
      </c>
      <c r="C5531" s="10">
        <v>240.81526</v>
      </c>
      <c r="D5531" s="10">
        <v>0.0891357964607392</v>
      </c>
      <c r="E5531" s="7">
        <f t="shared" si="1"/>
        <v>0.05781754053</v>
      </c>
      <c r="F5531" s="7"/>
    </row>
    <row r="5532">
      <c r="A5532" s="9">
        <v>44802.416666666664</v>
      </c>
      <c r="B5532" s="10">
        <v>232.59</v>
      </c>
      <c r="C5532" s="10">
        <v>244.77127</v>
      </c>
      <c r="D5532" s="10">
        <v>0.0497659304541745</v>
      </c>
      <c r="E5532" s="7">
        <f t="shared" si="1"/>
        <v>0.05709802568</v>
      </c>
      <c r="F5532" s="7"/>
    </row>
    <row r="5533">
      <c r="A5533" s="9">
        <v>44802.458333333336</v>
      </c>
      <c r="B5533" s="10">
        <v>248.6</v>
      </c>
      <c r="C5533" s="10">
        <v>248.67571</v>
      </c>
      <c r="D5533" s="10">
        <v>3.04452734848992E-4</v>
      </c>
      <c r="E5533" s="7">
        <f t="shared" si="1"/>
        <v>0.05423860975</v>
      </c>
      <c r="F5533" s="7"/>
    </row>
    <row r="5534">
      <c r="A5534" s="9">
        <v>44802.5</v>
      </c>
      <c r="B5534" s="10">
        <v>260.08</v>
      </c>
      <c r="C5534" s="10">
        <v>250.62476</v>
      </c>
      <c r="D5534" s="10">
        <v>0.0377266795188152</v>
      </c>
      <c r="E5534" s="7">
        <f t="shared" si="1"/>
        <v>0.0525179247</v>
      </c>
      <c r="F5534" s="7"/>
    </row>
    <row r="5535">
      <c r="A5535" s="9">
        <v>44802.541666666664</v>
      </c>
      <c r="B5535" s="10">
        <v>265.82</v>
      </c>
      <c r="C5535" s="10">
        <v>252.2061</v>
      </c>
      <c r="D5535" s="10">
        <v>0.0539792653706631</v>
      </c>
      <c r="E5535" s="7">
        <f t="shared" si="1"/>
        <v>0.05154108563</v>
      </c>
      <c r="F5535" s="7"/>
    </row>
    <row r="5536">
      <c r="A5536" s="9">
        <v>44802.583333333336</v>
      </c>
      <c r="B5536" s="10">
        <v>267.01</v>
      </c>
      <c r="C5536" s="10">
        <v>253.09961</v>
      </c>
      <c r="D5536" s="10">
        <v>0.054960140001796</v>
      </c>
      <c r="E5536" s="7">
        <f t="shared" si="1"/>
        <v>0.05115183301</v>
      </c>
      <c r="F5536" s="7"/>
    </row>
    <row r="5537">
      <c r="A5537" s="9">
        <v>44802.625</v>
      </c>
      <c r="B5537" s="10">
        <v>266.5</v>
      </c>
      <c r="C5537" s="10">
        <v>252.83706</v>
      </c>
      <c r="D5537" s="10">
        <v>0.054038517929294</v>
      </c>
      <c r="E5537" s="7">
        <f t="shared" si="1"/>
        <v>0.05083521814</v>
      </c>
      <c r="F5537" s="7"/>
    </row>
    <row r="5538">
      <c r="A5538" s="9">
        <v>44802.666666666664</v>
      </c>
      <c r="B5538" s="10">
        <v>272.71</v>
      </c>
      <c r="C5538" s="10">
        <v>251.71848</v>
      </c>
      <c r="D5538" s="10">
        <v>0.0833928442599843</v>
      </c>
      <c r="E5538" s="7">
        <f t="shared" si="1"/>
        <v>0.05251531654</v>
      </c>
      <c r="F5538" s="7"/>
    </row>
    <row r="5539">
      <c r="A5539" s="9">
        <v>44802.708333333336</v>
      </c>
      <c r="B5539" s="10">
        <v>279.69</v>
      </c>
      <c r="C5539" s="10">
        <v>250.74209</v>
      </c>
      <c r="D5539" s="10">
        <v>0.11544894596675</v>
      </c>
      <c r="E5539" s="7">
        <f t="shared" si="1"/>
        <v>0.05583914306</v>
      </c>
      <c r="F5539" s="7"/>
    </row>
    <row r="5540">
      <c r="A5540" s="9">
        <v>44802.75</v>
      </c>
      <c r="B5540" s="10">
        <v>281.18</v>
      </c>
      <c r="C5540" s="10">
        <v>250.0673</v>
      </c>
      <c r="D5540" s="10">
        <v>0.124417306860993</v>
      </c>
      <c r="E5540" s="7">
        <f t="shared" si="1"/>
        <v>0.06078686699</v>
      </c>
      <c r="F5540" s="7"/>
    </row>
    <row r="5541">
      <c r="A5541" s="9">
        <v>44802.791666666664</v>
      </c>
      <c r="B5541" s="10">
        <v>280.95</v>
      </c>
      <c r="C5541" s="10">
        <v>250.76153</v>
      </c>
      <c r="D5541" s="10">
        <v>0.120387166245157</v>
      </c>
      <c r="E5541" s="7">
        <f t="shared" si="1"/>
        <v>0.06483943696</v>
      </c>
      <c r="F5541" s="7"/>
    </row>
    <row r="5542">
      <c r="A5542" s="9">
        <v>44802.833333333336</v>
      </c>
      <c r="B5542" s="10">
        <v>270.27</v>
      </c>
      <c r="C5542" s="10">
        <v>251.57893</v>
      </c>
      <c r="D5542" s="10">
        <v>0.074295053246311</v>
      </c>
      <c r="E5542" s="7">
        <f t="shared" si="1"/>
        <v>0.06643600426</v>
      </c>
      <c r="F5542" s="7"/>
    </row>
    <row r="5543">
      <c r="A5543" s="9">
        <v>44802.875</v>
      </c>
      <c r="B5543" s="10">
        <v>269.97</v>
      </c>
      <c r="C5543" s="10">
        <v>252.10013</v>
      </c>
      <c r="D5543" s="10">
        <v>0.0708840173941997</v>
      </c>
      <c r="E5543" s="7">
        <f t="shared" si="1"/>
        <v>0.06733864799</v>
      </c>
      <c r="F5543" s="7"/>
    </row>
    <row r="5544">
      <c r="A5544" s="9">
        <v>44802.916666666664</v>
      </c>
      <c r="B5544" s="10">
        <v>272.31</v>
      </c>
      <c r="C5544" s="10">
        <v>251.94009</v>
      </c>
      <c r="D5544" s="10">
        <v>0.080852197837986</v>
      </c>
      <c r="E5544" s="7">
        <f t="shared" si="1"/>
        <v>0.07006036064</v>
      </c>
      <c r="F5544" s="7"/>
    </row>
    <row r="5545">
      <c r="A5545" s="9">
        <v>44802.958333333336</v>
      </c>
      <c r="B5545" s="10">
        <v>272.74</v>
      </c>
      <c r="C5545" s="10">
        <v>250.87926</v>
      </c>
      <c r="D5545" s="10">
        <v>0.087136497452998</v>
      </c>
      <c r="E5545" s="7">
        <f t="shared" si="1"/>
        <v>0.07227654</v>
      </c>
      <c r="F5545" s="7"/>
    </row>
    <row r="5546">
      <c r="A5546" s="9">
        <v>44803.0</v>
      </c>
      <c r="B5546" s="10">
        <v>274.75</v>
      </c>
      <c r="C5546" s="10">
        <v>251.02906</v>
      </c>
      <c r="D5546" s="10">
        <v>0.0944947967378757</v>
      </c>
      <c r="E5546" s="7">
        <f t="shared" si="1"/>
        <v>0.07289297812</v>
      </c>
      <c r="F5546" s="7"/>
    </row>
    <row r="5547">
      <c r="A5547" s="9">
        <v>44803.041666666664</v>
      </c>
      <c r="B5547" s="10">
        <v>280.35</v>
      </c>
      <c r="C5547" s="10">
        <v>243.96146</v>
      </c>
      <c r="D5547" s="10">
        <v>0.149156920113529</v>
      </c>
      <c r="E5547" s="7">
        <f t="shared" si="1"/>
        <v>0.07476631813</v>
      </c>
      <c r="F5547" s="7"/>
    </row>
    <row r="5548">
      <c r="A5548" s="9">
        <v>44803.083333333336</v>
      </c>
      <c r="B5548" s="10">
        <v>282.24</v>
      </c>
      <c r="C5548" s="10">
        <v>235.82016</v>
      </c>
      <c r="D5548" s="10">
        <v>0.196844239271146</v>
      </c>
      <c r="E5548" s="7">
        <f t="shared" si="1"/>
        <v>0.07787424613</v>
      </c>
      <c r="F5548" s="7"/>
    </row>
    <row r="5549">
      <c r="A5549" s="9">
        <v>44803.125</v>
      </c>
      <c r="B5549" s="10">
        <v>275.47</v>
      </c>
      <c r="C5549" s="10">
        <v>226.76689</v>
      </c>
      <c r="D5549" s="10">
        <v>0.214771697931739</v>
      </c>
      <c r="E5549" s="7">
        <f t="shared" si="1"/>
        <v>0.08219621091</v>
      </c>
      <c r="F5549" s="7"/>
    </row>
    <row r="5550">
      <c r="A5550" s="9">
        <v>44803.166666666664</v>
      </c>
      <c r="B5550" s="10">
        <v>265.59</v>
      </c>
      <c r="C5550" s="10">
        <v>220.58235</v>
      </c>
      <c r="D5550" s="10">
        <v>0.204040123790502</v>
      </c>
      <c r="E5550" s="7">
        <f t="shared" si="1"/>
        <v>0.08799298461</v>
      </c>
      <c r="F5550" s="7"/>
    </row>
    <row r="5551">
      <c r="A5551" s="9">
        <v>44803.208333333336</v>
      </c>
      <c r="B5551" s="10">
        <v>258.09</v>
      </c>
      <c r="C5551" s="10">
        <v>219.3725</v>
      </c>
      <c r="D5551" s="10">
        <v>0.176492039795325</v>
      </c>
      <c r="E5551" s="7">
        <f t="shared" si="1"/>
        <v>0.09481315025</v>
      </c>
      <c r="F5551" s="7"/>
    </row>
    <row r="5552">
      <c r="A5552" s="9">
        <v>44803.25</v>
      </c>
      <c r="B5552" s="10">
        <v>255.47</v>
      </c>
      <c r="C5552" s="10">
        <v>220.65795</v>
      </c>
      <c r="D5552" s="10">
        <v>0.157764766689802</v>
      </c>
      <c r="E5552" s="7">
        <f t="shared" si="1"/>
        <v>0.1005909595</v>
      </c>
      <c r="F5552" s="7"/>
    </row>
    <row r="5553">
      <c r="A5553" s="9">
        <v>44803.291666666664</v>
      </c>
      <c r="B5553" s="10">
        <v>251.73</v>
      </c>
      <c r="C5553" s="10">
        <v>224.76477</v>
      </c>
      <c r="D5553" s="10">
        <v>0.119970892235469</v>
      </c>
      <c r="E5553" s="7">
        <f t="shared" si="1"/>
        <v>0.1038668683</v>
      </c>
      <c r="F5553" s="7"/>
    </row>
    <row r="5554">
      <c r="A5554" s="9">
        <v>44803.333333333336</v>
      </c>
      <c r="B5554" s="10">
        <v>249.09</v>
      </c>
      <c r="C5554" s="10">
        <v>229.92032</v>
      </c>
      <c r="D5554" s="10">
        <v>0.0833753188930843</v>
      </c>
      <c r="E5554" s="7">
        <f t="shared" si="1"/>
        <v>0.1039014836</v>
      </c>
      <c r="F5554" s="7"/>
    </row>
    <row r="5555">
      <c r="A5555" s="9">
        <v>44803.375</v>
      </c>
      <c r="B5555" s="10">
        <v>248.52</v>
      </c>
      <c r="C5555" s="10">
        <v>235.61206</v>
      </c>
      <c r="D5555" s="10">
        <v>0.0547847168773958</v>
      </c>
      <c r="E5555" s="7">
        <f t="shared" si="1"/>
        <v>0.1024701887</v>
      </c>
      <c r="F5555" s="7"/>
    </row>
    <row r="5556">
      <c r="A5556" s="9">
        <v>44803.416666666664</v>
      </c>
      <c r="B5556" s="10">
        <v>254.57</v>
      </c>
      <c r="C5556" s="10">
        <v>240.47013</v>
      </c>
      <c r="D5556" s="10">
        <v>0.0586346004803173</v>
      </c>
      <c r="E5556" s="7">
        <f t="shared" si="1"/>
        <v>0.1028397166</v>
      </c>
      <c r="F5556" s="7"/>
    </row>
    <row r="5557">
      <c r="A5557" s="9">
        <v>44803.458333333336</v>
      </c>
      <c r="B5557" s="10">
        <v>261.62</v>
      </c>
      <c r="C5557" s="10">
        <v>244.74102</v>
      </c>
      <c r="D5557" s="10">
        <v>0.0689666979405414</v>
      </c>
      <c r="E5557" s="7">
        <f t="shared" si="1"/>
        <v>0.1057006435</v>
      </c>
      <c r="F5557" s="7"/>
    </row>
    <row r="5558">
      <c r="A5558" s="9">
        <v>44803.5</v>
      </c>
      <c r="B5558" s="10">
        <v>267.73</v>
      </c>
      <c r="C5558" s="10">
        <v>246.37876</v>
      </c>
      <c r="D5558" s="10">
        <v>0.0866602299646285</v>
      </c>
      <c r="E5558" s="7">
        <f t="shared" si="1"/>
        <v>0.1077395414</v>
      </c>
      <c r="F5558" s="7"/>
    </row>
    <row r="5559">
      <c r="A5559" s="9">
        <v>44803.541666666664</v>
      </c>
      <c r="B5559" s="10">
        <v>273.53</v>
      </c>
      <c r="C5559" s="10">
        <v>247.6467</v>
      </c>
      <c r="D5559" s="10">
        <v>0.104517039799036</v>
      </c>
      <c r="E5559" s="7">
        <f t="shared" si="1"/>
        <v>0.109845282</v>
      </c>
      <c r="F5559" s="7"/>
    </row>
    <row r="5560">
      <c r="A5560" s="9">
        <v>44803.583333333336</v>
      </c>
      <c r="B5560" s="10">
        <v>275.17</v>
      </c>
      <c r="C5560" s="10">
        <v>248.56042</v>
      </c>
      <c r="D5560" s="10">
        <v>0.107054775655754</v>
      </c>
      <c r="E5560" s="7">
        <f t="shared" si="1"/>
        <v>0.1120158918</v>
      </c>
      <c r="F5560" s="7"/>
    </row>
    <row r="5561">
      <c r="A5561" s="9">
        <v>44803.625</v>
      </c>
      <c r="B5561" s="10">
        <v>279.47</v>
      </c>
      <c r="C5561" s="10">
        <v>248.94175</v>
      </c>
      <c r="D5561" s="10">
        <v>0.122632101686438</v>
      </c>
      <c r="E5561" s="7">
        <f t="shared" si="1"/>
        <v>0.1148739578</v>
      </c>
      <c r="F5561" s="7"/>
    </row>
    <row r="5562">
      <c r="A5562" s="9">
        <v>44803.666666666664</v>
      </c>
      <c r="B5562" s="10">
        <v>280.75</v>
      </c>
      <c r="C5562" s="10">
        <v>248.69122</v>
      </c>
      <c r="D5562" s="10">
        <v>0.128909979210363</v>
      </c>
      <c r="E5562" s="7">
        <f t="shared" si="1"/>
        <v>0.1167705051</v>
      </c>
      <c r="F5562" s="7"/>
    </row>
    <row r="5563">
      <c r="A5563" s="9">
        <v>44803.708333333336</v>
      </c>
      <c r="B5563" s="10">
        <v>286.18</v>
      </c>
      <c r="C5563" s="10">
        <v>248.85547</v>
      </c>
      <c r="D5563" s="10">
        <v>0.149984768267299</v>
      </c>
      <c r="E5563" s="7">
        <f t="shared" si="1"/>
        <v>0.1182094977</v>
      </c>
      <c r="F5563" s="7"/>
    </row>
    <row r="5564">
      <c r="A5564" s="9">
        <v>44803.75</v>
      </c>
      <c r="B5564" s="10">
        <v>284.13</v>
      </c>
      <c r="C5564" s="10">
        <v>249.24322</v>
      </c>
      <c r="D5564" s="10">
        <v>0.139970828494351</v>
      </c>
      <c r="E5564" s="7">
        <f t="shared" si="1"/>
        <v>0.1188575611</v>
      </c>
      <c r="F5564" s="7"/>
    </row>
    <row r="5565">
      <c r="A5565" s="9">
        <v>44803.791666666664</v>
      </c>
      <c r="B5565" s="10">
        <v>276.53</v>
      </c>
      <c r="C5565" s="10">
        <v>250.4344</v>
      </c>
      <c r="D5565" s="10">
        <v>0.104201339752046</v>
      </c>
      <c r="E5565" s="7">
        <f t="shared" si="1"/>
        <v>0.1181831516</v>
      </c>
      <c r="F5565" s="7"/>
    </row>
    <row r="5566">
      <c r="A5566" s="9">
        <v>44803.833333333336</v>
      </c>
      <c r="B5566" s="10">
        <v>274.91</v>
      </c>
      <c r="C5566" s="10">
        <v>251.74409</v>
      </c>
      <c r="D5566" s="10">
        <v>0.0920216637459096</v>
      </c>
      <c r="E5566" s="7">
        <f t="shared" si="1"/>
        <v>0.1189217604</v>
      </c>
      <c r="F5566" s="7"/>
    </row>
    <row r="5567">
      <c r="A5567" s="9">
        <v>44803.875</v>
      </c>
      <c r="B5567" s="10">
        <v>272.29</v>
      </c>
      <c r="C5567" s="10">
        <v>252.8508</v>
      </c>
      <c r="D5567" s="10">
        <v>0.0768801206086752</v>
      </c>
      <c r="E5567" s="7">
        <f t="shared" si="1"/>
        <v>0.1191715981</v>
      </c>
      <c r="F5567" s="7"/>
    </row>
    <row r="5568">
      <c r="A5568" s="9">
        <v>44803.916666666664</v>
      </c>
      <c r="B5568" s="10">
        <v>272.53</v>
      </c>
      <c r="C5568" s="10">
        <v>253.20545</v>
      </c>
      <c r="D5568" s="10">
        <v>0.0763196447785778</v>
      </c>
      <c r="E5568" s="7">
        <f t="shared" si="1"/>
        <v>0.1189827417</v>
      </c>
      <c r="F5568" s="7"/>
    </row>
    <row r="5569">
      <c r="A5569" s="9">
        <v>44803.958333333336</v>
      </c>
      <c r="B5569" s="10">
        <v>271.48</v>
      </c>
      <c r="C5569" s="10">
        <v>251.7159</v>
      </c>
      <c r="D5569" s="10">
        <v>0.0785174873736621</v>
      </c>
      <c r="E5569" s="7">
        <f t="shared" si="1"/>
        <v>0.1186236163</v>
      </c>
      <c r="F5569" s="7"/>
    </row>
    <row r="5570">
      <c r="A5570" s="9">
        <v>44801.0</v>
      </c>
      <c r="B5570" s="10">
        <v>270.98</v>
      </c>
      <c r="C5570" s="10">
        <v>257.38684</v>
      </c>
      <c r="D5570" s="10">
        <v>0.0528121795193569</v>
      </c>
      <c r="E5570" s="7">
        <f t="shared" si="1"/>
        <v>0.1168868405</v>
      </c>
      <c r="F5570" s="7"/>
    </row>
    <row r="5571">
      <c r="A5571" s="9">
        <v>44801.041666666664</v>
      </c>
      <c r="B5571" s="10">
        <v>274.84</v>
      </c>
      <c r="C5571" s="10">
        <v>254.06393</v>
      </c>
      <c r="D5571" s="10">
        <v>0.0817749690009124</v>
      </c>
      <c r="E5571" s="7">
        <f t="shared" si="1"/>
        <v>0.1140792592</v>
      </c>
      <c r="F5571" s="7"/>
    </row>
    <row r="5572">
      <c r="A5572" s="9">
        <v>44801.083333333336</v>
      </c>
      <c r="B5572" s="10">
        <v>272.8</v>
      </c>
      <c r="C5572" s="10">
        <v>250.11246</v>
      </c>
      <c r="D5572" s="10">
        <v>0.0907093553036102</v>
      </c>
      <c r="E5572" s="7">
        <f t="shared" si="1"/>
        <v>0.1096569724</v>
      </c>
      <c r="F5572" s="7"/>
    </row>
    <row r="5573">
      <c r="A5573" s="9">
        <v>44801.125</v>
      </c>
      <c r="B5573" s="10">
        <v>267.14</v>
      </c>
      <c r="C5573" s="10">
        <v>244.21316</v>
      </c>
      <c r="D5573" s="10">
        <v>0.0938804444445172</v>
      </c>
      <c r="E5573" s="7">
        <f t="shared" si="1"/>
        <v>0.1046198368</v>
      </c>
      <c r="F5573" s="7"/>
    </row>
    <row r="5574">
      <c r="A5574" s="9">
        <v>44801.166666666664</v>
      </c>
      <c r="B5574" s="10">
        <v>255.54</v>
      </c>
      <c r="C5574" s="10">
        <v>240.06869</v>
      </c>
      <c r="D5574" s="10">
        <v>0.0644453468713474</v>
      </c>
      <c r="E5574" s="7">
        <f t="shared" si="1"/>
        <v>0.09880338781</v>
      </c>
      <c r="F5574" s="7"/>
    </row>
    <row r="5575">
      <c r="A5575" s="9">
        <v>44801.208333333336</v>
      </c>
      <c r="B5575" s="10">
        <v>240.37</v>
      </c>
      <c r="C5575" s="10">
        <v>239.30366</v>
      </c>
      <c r="D5575" s="10">
        <v>0.00445601208105215</v>
      </c>
      <c r="E5575" s="7">
        <f t="shared" si="1"/>
        <v>0.09163521999</v>
      </c>
      <c r="F5575" s="7"/>
    </row>
    <row r="5576">
      <c r="A5576" s="9">
        <v>44801.25</v>
      </c>
      <c r="B5576" s="10">
        <v>235.14</v>
      </c>
      <c r="C5576" s="10">
        <v>239.47637</v>
      </c>
      <c r="D5576" s="10">
        <v>0.0181077155963238</v>
      </c>
      <c r="E5576" s="7">
        <f t="shared" si="1"/>
        <v>0.08581617619</v>
      </c>
      <c r="F5576" s="7"/>
    </row>
    <row r="5577">
      <c r="A5577" s="9">
        <v>44801.291666666664</v>
      </c>
      <c r="B5577" s="10">
        <v>233.63</v>
      </c>
      <c r="C5577" s="10">
        <v>241.19625</v>
      </c>
      <c r="D5577" s="10">
        <v>0.0313696834009649</v>
      </c>
      <c r="E5577" s="7">
        <f t="shared" si="1"/>
        <v>0.08212445916</v>
      </c>
      <c r="F5577" s="7"/>
    </row>
    <row r="5578">
      <c r="A5578" s="9">
        <v>44801.333333333336</v>
      </c>
      <c r="B5578" s="10">
        <v>234.74</v>
      </c>
      <c r="C5578" s="10">
        <v>244.02078</v>
      </c>
      <c r="D5578" s="10">
        <v>0.0380327445883911</v>
      </c>
      <c r="E5578" s="7">
        <f t="shared" si="1"/>
        <v>0.08023518523</v>
      </c>
      <c r="F5578" s="7"/>
    </row>
    <row r="5579">
      <c r="A5579" s="9">
        <v>44801.375</v>
      </c>
      <c r="B5579" s="10">
        <v>233.72</v>
      </c>
      <c r="C5579" s="10">
        <v>247.78866</v>
      </c>
      <c r="D5579" s="10">
        <v>0.0567768516928902</v>
      </c>
      <c r="E5579" s="7">
        <f t="shared" si="1"/>
        <v>0.08031819084</v>
      </c>
      <c r="F5579" s="7"/>
    </row>
    <row r="5580">
      <c r="A5580" s="9">
        <v>44801.416666666664</v>
      </c>
      <c r="B5580" s="10">
        <v>235.78</v>
      </c>
      <c r="C5580" s="10">
        <v>251.85341</v>
      </c>
      <c r="D5580" s="10">
        <v>0.0638204978046554</v>
      </c>
      <c r="E5580" s="7">
        <f t="shared" si="1"/>
        <v>0.0805342699</v>
      </c>
      <c r="F5580" s="7"/>
    </row>
    <row r="5581">
      <c r="A5581" s="9">
        <v>44801.458333333336</v>
      </c>
      <c r="B5581" s="10">
        <v>239.26</v>
      </c>
      <c r="C5581" s="10">
        <v>256.2362</v>
      </c>
      <c r="D5581" s="10">
        <v>0.0662521532866941</v>
      </c>
      <c r="E5581" s="7">
        <f t="shared" si="1"/>
        <v>0.08042116387</v>
      </c>
      <c r="F5581" s="7"/>
    </row>
    <row r="5582">
      <c r="A5582" s="9">
        <v>44801.5</v>
      </c>
      <c r="B5582" s="10">
        <v>238.58</v>
      </c>
      <c r="C5582" s="10">
        <v>258.58397</v>
      </c>
      <c r="D5582" s="10">
        <v>0.077359667731917</v>
      </c>
      <c r="E5582" s="7">
        <f t="shared" si="1"/>
        <v>0.08003364045</v>
      </c>
      <c r="F5582" s="7"/>
    </row>
    <row r="5583">
      <c r="A5583" s="9">
        <v>44801.541666666664</v>
      </c>
      <c r="B5583" s="10">
        <v>240.4</v>
      </c>
      <c r="C5583" s="10">
        <v>260.32761</v>
      </c>
      <c r="D5583" s="10">
        <v>0.0765482001697783</v>
      </c>
      <c r="E5583" s="7">
        <f t="shared" si="1"/>
        <v>0.07886827213</v>
      </c>
      <c r="F5583" s="7"/>
    </row>
    <row r="5584">
      <c r="A5584" s="9">
        <v>44801.583333333336</v>
      </c>
      <c r="B5584" s="10">
        <v>244.48</v>
      </c>
      <c r="C5584" s="10">
        <v>261.16618</v>
      </c>
      <c r="D5584" s="10">
        <v>0.0638910443917356</v>
      </c>
      <c r="E5584" s="7">
        <f t="shared" si="1"/>
        <v>0.07706978333</v>
      </c>
      <c r="F5584" s="7"/>
    </row>
    <row r="5585">
      <c r="A5585" s="9">
        <v>44801.625</v>
      </c>
      <c r="B5585" s="10">
        <v>244.57</v>
      </c>
      <c r="C5585" s="10">
        <v>260.61912</v>
      </c>
      <c r="D5585" s="10">
        <v>0.0615807466466774</v>
      </c>
      <c r="E5585" s="7">
        <f t="shared" si="1"/>
        <v>0.07452597687</v>
      </c>
      <c r="F5585" s="7"/>
    </row>
    <row r="5586">
      <c r="A5586" s="9">
        <v>44801.666666666664</v>
      </c>
      <c r="B5586" s="10">
        <v>247.68</v>
      </c>
      <c r="C5586" s="10">
        <v>258.85615</v>
      </c>
      <c r="D5586" s="10">
        <v>0.043175138006186</v>
      </c>
      <c r="E5586" s="7">
        <f t="shared" si="1"/>
        <v>0.07095369181</v>
      </c>
      <c r="F5586" s="7"/>
    </row>
    <row r="5587">
      <c r="A5587" s="9">
        <v>44801.708333333336</v>
      </c>
      <c r="B5587" s="10">
        <v>248.11</v>
      </c>
      <c r="C5587" s="10">
        <v>257.29563</v>
      </c>
      <c r="D5587" s="10">
        <v>0.0357006840730252</v>
      </c>
      <c r="E5587" s="7">
        <f t="shared" si="1"/>
        <v>0.06619185497</v>
      </c>
      <c r="F5587" s="7"/>
    </row>
    <row r="5588">
      <c r="A5588" s="9">
        <v>44801.75</v>
      </c>
      <c r="B5588" s="10">
        <v>254.74</v>
      </c>
      <c r="C5588" s="10">
        <v>256.17496</v>
      </c>
      <c r="D5588" s="10">
        <v>0.00560148423561767</v>
      </c>
      <c r="E5588" s="7">
        <f t="shared" si="1"/>
        <v>0.0605931323</v>
      </c>
      <c r="F5588" s="7"/>
    </row>
    <row r="5589">
      <c r="A5589" s="9">
        <v>44801.791666666664</v>
      </c>
      <c r="B5589" s="10">
        <v>262.68</v>
      </c>
      <c r="C5589" s="10">
        <v>256.71003</v>
      </c>
      <c r="D5589" s="10">
        <v>0.0232556943723624</v>
      </c>
      <c r="E5589" s="7">
        <f t="shared" si="1"/>
        <v>0.05722039707</v>
      </c>
      <c r="F5589" s="7"/>
    </row>
    <row r="5590">
      <c r="A5590" s="9">
        <v>44801.833333333336</v>
      </c>
      <c r="B5590" s="10">
        <v>266.52</v>
      </c>
      <c r="C5590" s="10">
        <v>257.18775</v>
      </c>
      <c r="D5590" s="10">
        <v>0.036285748446417</v>
      </c>
      <c r="E5590" s="7">
        <f t="shared" si="1"/>
        <v>0.05489806727</v>
      </c>
      <c r="F5590" s="7"/>
    </row>
    <row r="5591">
      <c r="A5591" s="9">
        <v>44801.875</v>
      </c>
      <c r="B5591" s="10">
        <v>270.11</v>
      </c>
      <c r="C5591" s="10">
        <v>257.34915</v>
      </c>
      <c r="D5591" s="10">
        <v>0.0495857476117562</v>
      </c>
      <c r="E5591" s="7">
        <f t="shared" si="1"/>
        <v>0.05376080173</v>
      </c>
      <c r="F5591" s="7"/>
    </row>
    <row r="5592">
      <c r="A5592" s="9">
        <v>44801.916666666664</v>
      </c>
      <c r="B5592" s="10">
        <v>261.37</v>
      </c>
      <c r="C5592" s="10">
        <v>257.37091</v>
      </c>
      <c r="D5592" s="10">
        <v>0.0155382362365662</v>
      </c>
      <c r="E5592" s="7">
        <f t="shared" si="1"/>
        <v>0.05122824304</v>
      </c>
      <c r="F5592" s="7"/>
    </row>
    <row r="5593">
      <c r="A5593" s="9">
        <v>44801.958333333336</v>
      </c>
      <c r="B5593" s="10">
        <v>265.55</v>
      </c>
      <c r="C5593" s="10">
        <v>257.11228</v>
      </c>
      <c r="D5593" s="10">
        <v>0.0328172578921551</v>
      </c>
      <c r="E5593" s="7">
        <f t="shared" si="1"/>
        <v>0.04932406681</v>
      </c>
      <c r="F5593" s="7"/>
    </row>
    <row r="5594">
      <c r="A5594" s="9">
        <v>44802.0</v>
      </c>
      <c r="B5594" s="10">
        <v>268.15</v>
      </c>
      <c r="C5594" s="10">
        <v>248.90792</v>
      </c>
      <c r="D5594" s="10">
        <v>0.0773060174220249</v>
      </c>
      <c r="E5594" s="7">
        <f t="shared" si="1"/>
        <v>0.05034464339</v>
      </c>
      <c r="F5594" s="7"/>
    </row>
    <row r="5595">
      <c r="A5595" s="9">
        <v>44802.041666666664</v>
      </c>
      <c r="B5595" s="10">
        <v>269.17</v>
      </c>
      <c r="C5595" s="10">
        <v>244.81529</v>
      </c>
      <c r="D5595" s="10">
        <v>0.0994819808844456</v>
      </c>
      <c r="E5595" s="7">
        <f t="shared" si="1"/>
        <v>0.05108243555</v>
      </c>
      <c r="F5595" s="7"/>
    </row>
    <row r="5596">
      <c r="A5596" s="9">
        <v>44802.083333333336</v>
      </c>
      <c r="B5596" s="10">
        <v>267.75</v>
      </c>
      <c r="C5596" s="10">
        <v>240.15769</v>
      </c>
      <c r="D5596" s="10">
        <v>0.114892469193886</v>
      </c>
      <c r="E5596" s="7">
        <f t="shared" si="1"/>
        <v>0.0520900653</v>
      </c>
      <c r="F5596" s="7"/>
    </row>
    <row r="5597">
      <c r="A5597" s="9">
        <v>44802.125</v>
      </c>
      <c r="B5597" s="10">
        <v>257.96</v>
      </c>
      <c r="C5597" s="10">
        <v>234.18003</v>
      </c>
      <c r="D5597" s="10">
        <v>0.101545678339865</v>
      </c>
      <c r="E5597" s="7">
        <f t="shared" si="1"/>
        <v>0.05240945004</v>
      </c>
      <c r="F5597" s="7"/>
    </row>
    <row r="5598">
      <c r="A5598" s="9">
        <v>44802.166666666664</v>
      </c>
      <c r="B5598" s="10">
        <v>242.78</v>
      </c>
      <c r="C5598" s="10">
        <v>230.25932</v>
      </c>
      <c r="D5598" s="10">
        <v>0.0543764308867063</v>
      </c>
      <c r="E5598" s="7">
        <f t="shared" si="1"/>
        <v>0.05198991187</v>
      </c>
      <c r="F5598" s="7"/>
    </row>
    <row r="5599">
      <c r="A5599" s="9">
        <v>44802.208333333336</v>
      </c>
      <c r="B5599" s="10">
        <v>230.71</v>
      </c>
      <c r="C5599" s="10">
        <v>230.14669</v>
      </c>
      <c r="D5599" s="10">
        <v>0.00244761286812337</v>
      </c>
      <c r="E5599" s="7">
        <f t="shared" si="1"/>
        <v>0.05190622857</v>
      </c>
      <c r="F5599" s="7"/>
    </row>
    <row r="5600">
      <c r="A5600" s="9">
        <v>44802.25</v>
      </c>
      <c r="B5600" s="10">
        <v>224.83</v>
      </c>
      <c r="C5600" s="10">
        <v>231.46372</v>
      </c>
      <c r="D5600" s="10">
        <v>0.0286598694603196</v>
      </c>
      <c r="E5600" s="7">
        <f t="shared" si="1"/>
        <v>0.05234590165</v>
      </c>
      <c r="F5600" s="7"/>
    </row>
    <row r="5601">
      <c r="A5601" s="9">
        <v>44802.291666666664</v>
      </c>
      <c r="B5601" s="10">
        <v>222.82</v>
      </c>
      <c r="C5601" s="10">
        <v>234.43122</v>
      </c>
      <c r="D5601" s="10">
        <v>0.0495293246351744</v>
      </c>
      <c r="E5601" s="7">
        <f t="shared" si="1"/>
        <v>0.05310255337</v>
      </c>
      <c r="F5601" s="7"/>
    </row>
    <row r="5602">
      <c r="A5602" s="9">
        <v>44802.333333333336</v>
      </c>
      <c r="B5602" s="10">
        <v>216.87</v>
      </c>
      <c r="C5602" s="10">
        <v>238.08688</v>
      </c>
      <c r="D5602" s="10">
        <v>0.0891140242587075</v>
      </c>
      <c r="E5602" s="7">
        <f t="shared" si="1"/>
        <v>0.05523094002</v>
      </c>
      <c r="F5602" s="7"/>
    </row>
    <row r="5603">
      <c r="A5603" s="9">
        <v>44802.375</v>
      </c>
      <c r="B5603" s="10">
        <v>219.35</v>
      </c>
      <c r="C5603" s="10">
        <v>242.22372</v>
      </c>
      <c r="D5603" s="10">
        <v>0.0944322050705851</v>
      </c>
      <c r="E5603" s="7">
        <f t="shared" si="1"/>
        <v>0.05679991308</v>
      </c>
      <c r="F5603" s="7"/>
    </row>
    <row r="5604">
      <c r="A5604" s="9">
        <v>44802.416666666664</v>
      </c>
      <c r="B5604" s="10">
        <v>232.59</v>
      </c>
      <c r="C5604" s="10">
        <v>245.98705</v>
      </c>
      <c r="D5604" s="10">
        <v>0.0544624198712899</v>
      </c>
      <c r="E5604" s="7">
        <f t="shared" si="1"/>
        <v>0.05640999317</v>
      </c>
      <c r="F5604" s="7"/>
    </row>
    <row r="5605">
      <c r="A5605" s="9">
        <v>44802.458333333336</v>
      </c>
      <c r="B5605" s="10">
        <v>248.6</v>
      </c>
      <c r="C5605" s="10">
        <v>249.74404</v>
      </c>
      <c r="D5605" s="10">
        <v>0.00458085005752296</v>
      </c>
      <c r="E5605" s="7">
        <f t="shared" si="1"/>
        <v>0.05384035553</v>
      </c>
      <c r="F5605" s="7"/>
    </row>
    <row r="5606">
      <c r="A5606" s="9">
        <v>44802.5</v>
      </c>
      <c r="B5606" s="10">
        <v>260.08</v>
      </c>
      <c r="C5606" s="10">
        <v>251.60223</v>
      </c>
      <c r="D5606" s="10">
        <v>0.0336951306035721</v>
      </c>
      <c r="E5606" s="7">
        <f t="shared" si="1"/>
        <v>0.05202099982</v>
      </c>
      <c r="F5606" s="7"/>
    </row>
    <row r="5607">
      <c r="A5607" s="9">
        <v>44802.541666666664</v>
      </c>
      <c r="B5607" s="10">
        <v>265.82</v>
      </c>
      <c r="C5607" s="10">
        <v>253.1108</v>
      </c>
      <c r="D5607" s="10">
        <v>0.0502120020165081</v>
      </c>
      <c r="E5607" s="7">
        <f t="shared" si="1"/>
        <v>0.05092365823</v>
      </c>
      <c r="F5607" s="7"/>
    </row>
    <row r="5608">
      <c r="A5608" s="9">
        <v>44802.583333333336</v>
      </c>
      <c r="B5608" s="10">
        <v>267.01</v>
      </c>
      <c r="C5608" s="10">
        <v>253.86925</v>
      </c>
      <c r="D5608" s="10">
        <v>0.0517618813621578</v>
      </c>
      <c r="E5608" s="7">
        <f t="shared" si="1"/>
        <v>0.05041827644</v>
      </c>
      <c r="F5608" s="7"/>
    </row>
    <row r="5609">
      <c r="A5609" s="9">
        <v>44802.625</v>
      </c>
      <c r="B5609" s="10">
        <v>266.5</v>
      </c>
      <c r="C5609" s="10">
        <v>253.48634</v>
      </c>
      <c r="D5609" s="10">
        <v>0.0513387033005407</v>
      </c>
      <c r="E5609" s="7">
        <f t="shared" si="1"/>
        <v>0.04999152463</v>
      </c>
      <c r="F5609" s="7"/>
    </row>
    <row r="5610">
      <c r="A5610" s="9">
        <v>44802.666666666664</v>
      </c>
      <c r="B5610" s="10">
        <v>272.71</v>
      </c>
      <c r="C5610" s="10">
        <v>252.25889</v>
      </c>
      <c r="D5610" s="10">
        <v>0.0810719098938395</v>
      </c>
      <c r="E5610" s="7">
        <f t="shared" si="1"/>
        <v>0.05157055679</v>
      </c>
      <c r="F5610" s="7"/>
    </row>
    <row r="5611">
      <c r="A5611" s="9">
        <v>44802.708333333336</v>
      </c>
      <c r="B5611" s="10">
        <v>279.69</v>
      </c>
      <c r="C5611" s="10">
        <v>251.19564</v>
      </c>
      <c r="D5611" s="10">
        <v>0.113434930638127</v>
      </c>
      <c r="E5611" s="7">
        <f t="shared" si="1"/>
        <v>0.05480948373</v>
      </c>
      <c r="F5611" s="7"/>
    </row>
    <row r="5612">
      <c r="A5612" s="9">
        <v>44802.75</v>
      </c>
      <c r="B5612" s="10">
        <v>281.18</v>
      </c>
      <c r="C5612" s="10">
        <v>250.42784</v>
      </c>
      <c r="D5612" s="10">
        <v>0.122798487580294</v>
      </c>
      <c r="E5612" s="7">
        <f t="shared" si="1"/>
        <v>0.0596926922</v>
      </c>
      <c r="F5612" s="7"/>
    </row>
    <row r="5613">
      <c r="A5613" s="9">
        <v>44802.791666666664</v>
      </c>
      <c r="B5613" s="10">
        <v>280.95</v>
      </c>
      <c r="C5613" s="10">
        <v>251.04083</v>
      </c>
      <c r="D5613" s="10">
        <v>0.11914065931028</v>
      </c>
      <c r="E5613" s="7">
        <f t="shared" si="1"/>
        <v>0.06368789908</v>
      </c>
      <c r="F5613" s="7"/>
    </row>
    <row r="5614">
      <c r="A5614" s="9">
        <v>44802.833333333336</v>
      </c>
      <c r="B5614" s="10">
        <v>270.27</v>
      </c>
      <c r="C5614" s="10">
        <v>251.68535</v>
      </c>
      <c r="D5614" s="10">
        <v>0.073840809566389</v>
      </c>
      <c r="E5614" s="7">
        <f t="shared" si="1"/>
        <v>0.06525269329</v>
      </c>
      <c r="F5614" s="7"/>
    </row>
    <row r="5615">
      <c r="A5615" s="9">
        <v>44802.875</v>
      </c>
      <c r="B5615" s="10">
        <v>269.97</v>
      </c>
      <c r="C5615" s="10">
        <v>251.98681</v>
      </c>
      <c r="D5615" s="10">
        <v>0.0713656004455155</v>
      </c>
      <c r="E5615" s="7">
        <f t="shared" si="1"/>
        <v>0.06616018716</v>
      </c>
      <c r="F5615" s="7"/>
    </row>
    <row r="5616">
      <c r="A5616" s="9">
        <v>44802.916666666664</v>
      </c>
      <c r="B5616" s="10">
        <v>272.31</v>
      </c>
      <c r="C5616" s="10">
        <v>251.71093</v>
      </c>
      <c r="D5616" s="10">
        <v>0.0818362158528436</v>
      </c>
      <c r="E5616" s="7">
        <f t="shared" si="1"/>
        <v>0.06892260298</v>
      </c>
      <c r="F5616" s="7"/>
    </row>
    <row r="5617">
      <c r="A5617" s="9">
        <v>44802.958333333336</v>
      </c>
      <c r="B5617" s="10">
        <v>272.74</v>
      </c>
      <c r="C5617" s="10">
        <v>250.7953</v>
      </c>
      <c r="D5617" s="10">
        <v>0.0875004435888551</v>
      </c>
      <c r="E5617" s="7">
        <f t="shared" si="1"/>
        <v>0.07120106905</v>
      </c>
      <c r="F5617" s="7"/>
    </row>
    <row r="5618">
      <c r="A5618" s="9">
        <v>44803.0</v>
      </c>
      <c r="B5618" s="10">
        <v>274.75</v>
      </c>
      <c r="C5618" s="10">
        <v>251.58447</v>
      </c>
      <c r="D5618" s="10">
        <v>0.0920785372801428</v>
      </c>
      <c r="E5618" s="7">
        <f t="shared" si="1"/>
        <v>0.07181659071</v>
      </c>
      <c r="F5618" s="7"/>
    </row>
    <row r="5619">
      <c r="A5619" s="9">
        <v>44803.041666666664</v>
      </c>
      <c r="B5619" s="10">
        <v>280.35</v>
      </c>
      <c r="C5619" s="10">
        <v>244.74172</v>
      </c>
      <c r="D5619" s="10">
        <v>0.145493297995944</v>
      </c>
      <c r="E5619" s="7">
        <f t="shared" si="1"/>
        <v>0.07373372892</v>
      </c>
      <c r="F5619" s="7"/>
    </row>
    <row r="5620">
      <c r="A5620" s="9">
        <v>44803.083333333336</v>
      </c>
      <c r="B5620" s="10">
        <v>282.24</v>
      </c>
      <c r="C5620" s="10">
        <v>236.80871</v>
      </c>
      <c r="D5620" s="10">
        <v>0.191848053224055</v>
      </c>
      <c r="E5620" s="7">
        <f t="shared" si="1"/>
        <v>0.07694021159</v>
      </c>
      <c r="F5620" s="7"/>
    </row>
    <row r="5621">
      <c r="A5621" s="9">
        <v>44803.125</v>
      </c>
      <c r="B5621" s="10">
        <v>275.47</v>
      </c>
      <c r="C5621" s="10">
        <v>227.87926</v>
      </c>
      <c r="D5621" s="10">
        <v>0.208841910404659</v>
      </c>
      <c r="E5621" s="7">
        <f t="shared" si="1"/>
        <v>0.08141088792</v>
      </c>
      <c r="F5621" s="7"/>
    </row>
    <row r="5622">
      <c r="A5622" s="9">
        <v>44803.166666666664</v>
      </c>
      <c r="B5622" s="10">
        <v>265.59</v>
      </c>
      <c r="C5622" s="10">
        <v>221.74036</v>
      </c>
      <c r="D5622" s="10">
        <v>0.197752181876136</v>
      </c>
      <c r="E5622" s="7">
        <f t="shared" si="1"/>
        <v>0.08738487755</v>
      </c>
      <c r="F5622" s="7"/>
    </row>
    <row r="5623">
      <c r="A5623" s="9">
        <v>44803.208333333336</v>
      </c>
      <c r="B5623" s="10">
        <v>258.09</v>
      </c>
      <c r="C5623" s="10">
        <v>220.46647</v>
      </c>
      <c r="D5623" s="10">
        <v>0.170654204242486</v>
      </c>
      <c r="E5623" s="7">
        <f t="shared" si="1"/>
        <v>0.09439348552</v>
      </c>
      <c r="F5623" s="7"/>
    </row>
    <row r="5624">
      <c r="A5624" s="9">
        <v>44803.25</v>
      </c>
      <c r="B5624" s="10">
        <v>255.47</v>
      </c>
      <c r="C5624" s="10">
        <v>221.59691</v>
      </c>
      <c r="D5624" s="10">
        <v>0.152859035805147</v>
      </c>
      <c r="E5624" s="7">
        <f t="shared" si="1"/>
        <v>0.09956845079</v>
      </c>
      <c r="F5624" s="7"/>
    </row>
    <row r="5625">
      <c r="A5625" s="9">
        <v>44803.291666666664</v>
      </c>
      <c r="B5625" s="10">
        <v>251.73</v>
      </c>
      <c r="C5625" s="10">
        <v>225.48516</v>
      </c>
      <c r="D5625" s="10">
        <v>0.116392759505769</v>
      </c>
      <c r="E5625" s="7">
        <f t="shared" si="1"/>
        <v>0.1023544272</v>
      </c>
      <c r="F5625" s="7"/>
    </row>
    <row r="5626">
      <c r="A5626" s="9">
        <v>44803.333333333336</v>
      </c>
      <c r="B5626" s="10">
        <v>249.09</v>
      </c>
      <c r="C5626" s="10">
        <v>230.45641</v>
      </c>
      <c r="D5626" s="10">
        <v>0.0808551604184062</v>
      </c>
      <c r="E5626" s="7">
        <f t="shared" si="1"/>
        <v>0.1020103079</v>
      </c>
      <c r="F5626" s="7"/>
    </row>
    <row r="5627">
      <c r="A5627" s="9">
        <v>44803.375</v>
      </c>
      <c r="B5627" s="10">
        <v>248.52</v>
      </c>
      <c r="C5627" s="10">
        <v>236.03183</v>
      </c>
      <c r="D5627" s="10">
        <v>0.0529088386087588</v>
      </c>
      <c r="E5627" s="7">
        <f t="shared" si="1"/>
        <v>0.1002801676</v>
      </c>
      <c r="F5627" s="7"/>
    </row>
    <row r="5628">
      <c r="A5628" s="9">
        <v>44803.416666666664</v>
      </c>
      <c r="B5628" s="10">
        <v>254.57</v>
      </c>
      <c r="C5628" s="10">
        <v>240.90247</v>
      </c>
      <c r="D5628" s="10">
        <v>0.0567347026371294</v>
      </c>
      <c r="E5628" s="7">
        <f t="shared" si="1"/>
        <v>0.1003748461</v>
      </c>
      <c r="F5628" s="7"/>
    </row>
    <row r="5629">
      <c r="A5629" s="9">
        <v>44803.458333333336</v>
      </c>
      <c r="B5629" s="10">
        <v>261.62</v>
      </c>
      <c r="C5629" s="10">
        <v>245.28214</v>
      </c>
      <c r="D5629" s="10">
        <v>0.0666084371246924</v>
      </c>
      <c r="E5629" s="7">
        <f t="shared" si="1"/>
        <v>0.1029593289</v>
      </c>
      <c r="F5629" s="7"/>
    </row>
    <row r="5630">
      <c r="A5630" s="9">
        <v>44803.5</v>
      </c>
      <c r="B5630" s="10">
        <v>267.73</v>
      </c>
      <c r="C5630" s="10">
        <v>247.07996</v>
      </c>
      <c r="D5630" s="10">
        <v>0.0835763450827821</v>
      </c>
      <c r="E5630" s="7">
        <f t="shared" si="1"/>
        <v>0.1050377128</v>
      </c>
      <c r="F5630" s="7"/>
    </row>
    <row r="5631">
      <c r="A5631" s="9">
        <v>44803.541666666664</v>
      </c>
      <c r="B5631" s="10">
        <v>273.53</v>
      </c>
      <c r="C5631" s="10">
        <v>248.46112</v>
      </c>
      <c r="D5631" s="10">
        <v>0.100896590983732</v>
      </c>
      <c r="E5631" s="7">
        <f t="shared" si="1"/>
        <v>0.1071495707</v>
      </c>
      <c r="F5631" s="7"/>
    </row>
    <row r="5632">
      <c r="A5632" s="9">
        <v>44803.583333333336</v>
      </c>
      <c r="B5632" s="10">
        <v>275.17</v>
      </c>
      <c r="C5632" s="10">
        <v>249.411</v>
      </c>
      <c r="D5632" s="10">
        <v>0.103279326092273</v>
      </c>
      <c r="E5632" s="7">
        <f t="shared" si="1"/>
        <v>0.1092961309</v>
      </c>
      <c r="F5632" s="7"/>
    </row>
    <row r="5633">
      <c r="A5633" s="9">
        <v>44803.625</v>
      </c>
      <c r="B5633" s="10">
        <v>279.47</v>
      </c>
      <c r="C5633" s="10">
        <v>249.74121</v>
      </c>
      <c r="D5633" s="10">
        <v>0.119038383773346</v>
      </c>
      <c r="E5633" s="7">
        <f t="shared" si="1"/>
        <v>0.1121169509</v>
      </c>
      <c r="F5633" s="7"/>
    </row>
    <row r="5634">
      <c r="A5634" s="9">
        <v>44803.666666666664</v>
      </c>
      <c r="B5634" s="10">
        <v>280.75</v>
      </c>
      <c r="C5634" s="10">
        <v>249.39198</v>
      </c>
      <c r="D5634" s="10">
        <v>0.125737884594364</v>
      </c>
      <c r="E5634" s="7">
        <f t="shared" si="1"/>
        <v>0.1139780332</v>
      </c>
      <c r="F5634" s="7"/>
    </row>
    <row r="5635">
      <c r="A5635" s="9">
        <v>44803.708333333336</v>
      </c>
      <c r="B5635" s="10">
        <v>286.18</v>
      </c>
      <c r="C5635" s="10">
        <v>249.45134</v>
      </c>
      <c r="D5635" s="10">
        <v>0.147237773908129</v>
      </c>
      <c r="E5635" s="7">
        <f t="shared" si="1"/>
        <v>0.115386485</v>
      </c>
      <c r="F5635" s="7"/>
    </row>
    <row r="5636">
      <c r="A5636" s="9">
        <v>44803.75</v>
      </c>
      <c r="B5636" s="10">
        <v>284.13</v>
      </c>
      <c r="C5636" s="10">
        <v>249.75287</v>
      </c>
      <c r="D5636" s="10">
        <v>0.137644584424595</v>
      </c>
      <c r="E5636" s="7">
        <f t="shared" si="1"/>
        <v>0.1160050724</v>
      </c>
      <c r="F5636" s="7"/>
    </row>
    <row r="5637">
      <c r="A5637" s="9">
        <v>44803.791666666664</v>
      </c>
      <c r="B5637" s="10">
        <v>276.53</v>
      </c>
      <c r="C5637" s="10">
        <v>250.90919</v>
      </c>
      <c r="D5637" s="10">
        <v>0.102111883586248</v>
      </c>
      <c r="E5637" s="7">
        <f t="shared" si="1"/>
        <v>0.11529554</v>
      </c>
      <c r="F5637" s="7"/>
    </row>
    <row r="5638">
      <c r="A5638" s="9">
        <v>44803.833333333336</v>
      </c>
      <c r="B5638" s="10">
        <v>274.91</v>
      </c>
      <c r="C5638" s="10">
        <v>252.16479</v>
      </c>
      <c r="D5638" s="10">
        <v>0.0901997856243134</v>
      </c>
      <c r="E5638" s="7">
        <f t="shared" si="1"/>
        <v>0.115977164</v>
      </c>
      <c r="F5638" s="7"/>
    </row>
    <row r="5639">
      <c r="A5639" s="9">
        <v>44803.875</v>
      </c>
      <c r="B5639" s="10">
        <v>272.29</v>
      </c>
      <c r="C5639" s="10">
        <v>253.20965</v>
      </c>
      <c r="D5639" s="10">
        <v>0.0753539606409155</v>
      </c>
      <c r="E5639" s="7">
        <f t="shared" si="1"/>
        <v>0.1161433457</v>
      </c>
      <c r="F5639" s="7"/>
    </row>
    <row r="5640">
      <c r="A5640" s="9">
        <v>44803.916666666664</v>
      </c>
      <c r="B5640" s="10">
        <v>272.53</v>
      </c>
      <c r="C5640" s="10">
        <v>253.56127</v>
      </c>
      <c r="D5640" s="10">
        <v>0.0748092561612424</v>
      </c>
      <c r="E5640" s="7">
        <f t="shared" si="1"/>
        <v>0.1158505557</v>
      </c>
      <c r="F5640" s="7"/>
    </row>
    <row r="5641">
      <c r="A5641" s="9">
        <v>44803.958333333336</v>
      </c>
      <c r="B5641" s="10">
        <v>271.48</v>
      </c>
      <c r="C5641" s="10">
        <v>252.15822</v>
      </c>
      <c r="D5641" s="10">
        <v>0.0766256202157519</v>
      </c>
      <c r="E5641" s="7">
        <f t="shared" si="1"/>
        <v>0.1153974381</v>
      </c>
      <c r="F5641" s="7"/>
    </row>
    <row r="5642">
      <c r="A5642" s="9">
        <v>44804.0</v>
      </c>
      <c r="B5642" s="10">
        <v>278.12</v>
      </c>
      <c r="C5642" s="10">
        <v>250.38715</v>
      </c>
      <c r="D5642" s="10">
        <v>0.110759877254084</v>
      </c>
      <c r="E5642" s="7">
        <f t="shared" si="1"/>
        <v>0.1161758273</v>
      </c>
      <c r="F5642" s="7"/>
    </row>
    <row r="5643">
      <c r="A5643" s="9">
        <v>44804.041666666664</v>
      </c>
      <c r="B5643" s="10">
        <v>287.69</v>
      </c>
      <c r="C5643" s="10">
        <v>242.79063</v>
      </c>
      <c r="D5643" s="10">
        <v>0.184930406910678</v>
      </c>
      <c r="E5643" s="7">
        <f t="shared" si="1"/>
        <v>0.1178190401</v>
      </c>
      <c r="F5643" s="7"/>
    </row>
    <row r="5644">
      <c r="A5644" s="9">
        <v>44804.083333333336</v>
      </c>
      <c r="B5644" s="10">
        <v>286.82</v>
      </c>
      <c r="C5644" s="10">
        <v>234.14792</v>
      </c>
      <c r="D5644" s="10">
        <v>0.224952158447531</v>
      </c>
      <c r="E5644" s="7">
        <f t="shared" si="1"/>
        <v>0.1191983778</v>
      </c>
      <c r="F5644" s="7"/>
    </row>
    <row r="5645">
      <c r="A5645" s="9">
        <v>44804.125</v>
      </c>
      <c r="B5645" s="10">
        <v>278.89</v>
      </c>
      <c r="C5645" s="10">
        <v>224.7949</v>
      </c>
      <c r="D5645" s="10">
        <v>0.240642025241675</v>
      </c>
      <c r="E5645" s="7">
        <f t="shared" si="1"/>
        <v>0.1205233826</v>
      </c>
      <c r="F5645" s="7"/>
    </row>
    <row r="5646">
      <c r="A5646" s="9">
        <v>44804.166666666664</v>
      </c>
      <c r="B5646" s="10">
        <v>266.45</v>
      </c>
      <c r="C5646" s="10">
        <v>218.40587</v>
      </c>
      <c r="D5646" s="10">
        <v>0.219976367851285</v>
      </c>
      <c r="E5646" s="7">
        <f t="shared" si="1"/>
        <v>0.1214493904</v>
      </c>
      <c r="F5646" s="7"/>
    </row>
    <row r="5647">
      <c r="A5647" s="9">
        <v>44804.208333333336</v>
      </c>
      <c r="B5647" s="10">
        <v>260.22</v>
      </c>
      <c r="C5647" s="10">
        <v>217.15396</v>
      </c>
      <c r="D5647" s="10">
        <v>0.19832030693799</v>
      </c>
      <c r="E5647" s="7">
        <f t="shared" si="1"/>
        <v>0.1226021447</v>
      </c>
      <c r="F5647" s="7"/>
    </row>
    <row r="5648">
      <c r="A5648" s="9">
        <v>44804.25</v>
      </c>
      <c r="B5648" s="10">
        <v>256.54</v>
      </c>
      <c r="C5648" s="10">
        <v>218.54633</v>
      </c>
      <c r="D5648" s="10">
        <v>0.173847211252643</v>
      </c>
      <c r="E5648" s="7">
        <f t="shared" si="1"/>
        <v>0.123476652</v>
      </c>
      <c r="F5648" s="7"/>
    </row>
    <row r="5649">
      <c r="A5649" s="9">
        <v>44804.291666666664</v>
      </c>
      <c r="B5649" s="10">
        <v>254.29</v>
      </c>
      <c r="C5649" s="10">
        <v>222.92524</v>
      </c>
      <c r="D5649" s="10">
        <v>0.14069631594879</v>
      </c>
      <c r="E5649" s="7">
        <f t="shared" si="1"/>
        <v>0.1244893002</v>
      </c>
      <c r="F5649" s="7"/>
    </row>
    <row r="5650">
      <c r="A5650" s="9">
        <v>44804.333333333336</v>
      </c>
      <c r="B5650" s="10">
        <v>255.9</v>
      </c>
      <c r="C5650" s="10">
        <v>228.41718</v>
      </c>
      <c r="D5650" s="10">
        <v>0.120318532957985</v>
      </c>
      <c r="E5650" s="7">
        <f t="shared" si="1"/>
        <v>0.1261336073</v>
      </c>
      <c r="F5650" s="7"/>
    </row>
    <row r="5651">
      <c r="A5651" s="9">
        <v>44804.375</v>
      </c>
      <c r="B5651" s="10">
        <v>256.31</v>
      </c>
      <c r="C5651" s="10">
        <v>234.45586</v>
      </c>
      <c r="D5651" s="10">
        <v>0.0932121722186854</v>
      </c>
      <c r="E5651" s="7">
        <f t="shared" si="1"/>
        <v>0.1278129129</v>
      </c>
      <c r="F5651" s="7"/>
    </row>
    <row r="5652">
      <c r="A5652" s="9">
        <v>44804.416666666664</v>
      </c>
      <c r="B5652" s="10">
        <v>258.48</v>
      </c>
      <c r="C5652" s="10">
        <v>239.50478</v>
      </c>
      <c r="D5652" s="10">
        <v>0.0792268947617663</v>
      </c>
      <c r="E5652" s="7">
        <f t="shared" si="1"/>
        <v>0.1287500876</v>
      </c>
      <c r="F5652" s="7"/>
    </row>
    <row r="5653">
      <c r="A5653" s="9">
        <v>44804.458333333336</v>
      </c>
      <c r="B5653" s="10">
        <v>263.37</v>
      </c>
      <c r="C5653" s="10">
        <v>243.81978</v>
      </c>
      <c r="D5653" s="10">
        <v>0.0801830762048919</v>
      </c>
      <c r="E5653" s="7">
        <f t="shared" si="1"/>
        <v>0.1293156975</v>
      </c>
      <c r="F5653" s="7"/>
    </row>
    <row r="5654">
      <c r="A5654" s="9">
        <v>44804.5</v>
      </c>
      <c r="B5654" s="10">
        <v>270.09</v>
      </c>
      <c r="C5654" s="10">
        <v>245.34673</v>
      </c>
      <c r="D5654" s="10">
        <v>0.100850213084152</v>
      </c>
      <c r="E5654" s="7">
        <f t="shared" si="1"/>
        <v>0.130035442</v>
      </c>
      <c r="F5654" s="7"/>
    </row>
    <row r="5655">
      <c r="A5655" s="9">
        <v>44804.541666666664</v>
      </c>
      <c r="B5655" s="10">
        <v>270.69</v>
      </c>
      <c r="C5655" s="10">
        <v>246.49557</v>
      </c>
      <c r="D5655" s="10">
        <v>0.0981536098194381</v>
      </c>
      <c r="E5655" s="7">
        <f t="shared" si="1"/>
        <v>0.1299211512</v>
      </c>
      <c r="F5655" s="7"/>
    </row>
    <row r="5656">
      <c r="A5656" s="9">
        <v>44804.583333333336</v>
      </c>
      <c r="B5656" s="10">
        <v>267.89</v>
      </c>
      <c r="C5656" s="10">
        <v>247.38479</v>
      </c>
      <c r="D5656" s="10">
        <v>0.0828879172401827</v>
      </c>
      <c r="E5656" s="7">
        <f t="shared" si="1"/>
        <v>0.1290715091</v>
      </c>
      <c r="F5656" s="7"/>
    </row>
    <row r="5657">
      <c r="A5657" s="9">
        <v>44804.625</v>
      </c>
      <c r="B5657" s="10">
        <v>267.95</v>
      </c>
      <c r="C5657" s="10">
        <v>247.905</v>
      </c>
      <c r="D5657" s="10">
        <v>0.0808575865755026</v>
      </c>
      <c r="E5657" s="7">
        <f t="shared" si="1"/>
        <v>0.1274806426</v>
      </c>
      <c r="F5657" s="7"/>
    </row>
    <row r="5658">
      <c r="A5658" s="9">
        <v>44804.666666666664</v>
      </c>
      <c r="B5658" s="10">
        <v>269.29</v>
      </c>
      <c r="C5658" s="10">
        <v>247.87676</v>
      </c>
      <c r="D5658" s="10">
        <v>0.0863866382633048</v>
      </c>
      <c r="E5658" s="7">
        <f t="shared" si="1"/>
        <v>0.1258410073</v>
      </c>
      <c r="F5658" s="7"/>
    </row>
    <row r="5659">
      <c r="A5659" s="9">
        <v>44804.708333333336</v>
      </c>
      <c r="B5659" s="10">
        <v>270.94</v>
      </c>
      <c r="C5659" s="10">
        <v>248.24152</v>
      </c>
      <c r="D5659" s="10">
        <v>0.0914370811135864</v>
      </c>
      <c r="E5659" s="7">
        <f t="shared" si="1"/>
        <v>0.1235159784</v>
      </c>
      <c r="F5659" s="7"/>
    </row>
    <row r="5660">
      <c r="A5660" s="9">
        <v>44804.75</v>
      </c>
      <c r="B5660" s="10">
        <v>272.83</v>
      </c>
      <c r="C5660" s="10">
        <v>248.8148</v>
      </c>
      <c r="D5660" s="10">
        <v>0.0965183743089237</v>
      </c>
      <c r="E5660" s="7">
        <f t="shared" si="1"/>
        <v>0.1218023864</v>
      </c>
      <c r="F5660" s="7"/>
    </row>
    <row r="5661">
      <c r="A5661" s="9">
        <v>44804.791666666664</v>
      </c>
      <c r="B5661" s="10">
        <v>272.85</v>
      </c>
      <c r="C5661" s="10">
        <v>250.04427</v>
      </c>
      <c r="D5661" s="10">
        <v>0.0912067691053268</v>
      </c>
      <c r="E5661" s="7">
        <f t="shared" si="1"/>
        <v>0.1213480066</v>
      </c>
      <c r="F5661" s="7"/>
    </row>
    <row r="5662">
      <c r="A5662" s="9">
        <v>44804.833333333336</v>
      </c>
      <c r="B5662" s="10">
        <v>264.55</v>
      </c>
      <c r="C5662" s="10">
        <v>251.33849</v>
      </c>
      <c r="D5662" s="10">
        <v>0.0525646111743569</v>
      </c>
      <c r="E5662" s="7">
        <f t="shared" si="1"/>
        <v>0.1197798743</v>
      </c>
      <c r="F5662" s="7"/>
    </row>
    <row r="5663">
      <c r="A5663" s="9">
        <v>44804.875</v>
      </c>
      <c r="B5663" s="10">
        <v>264.95</v>
      </c>
      <c r="C5663" s="10">
        <v>252.45241</v>
      </c>
      <c r="D5663" s="10">
        <v>0.0495047363580328</v>
      </c>
      <c r="E5663" s="7">
        <f t="shared" si="1"/>
        <v>0.1187028233</v>
      </c>
      <c r="F5663" s="7"/>
    </row>
    <row r="5664">
      <c r="A5664" s="9">
        <v>44804.916666666664</v>
      </c>
      <c r="B5664" s="10">
        <v>261.13</v>
      </c>
      <c r="C5664" s="10">
        <v>252.73599</v>
      </c>
      <c r="D5664" s="10">
        <v>0.033212563038608</v>
      </c>
      <c r="E5664" s="7">
        <f t="shared" si="1"/>
        <v>0.1169696278</v>
      </c>
      <c r="F5664" s="7"/>
    </row>
    <row r="5665">
      <c r="A5665" s="9">
        <v>44804.958333333336</v>
      </c>
      <c r="B5665" s="10">
        <v>267.8</v>
      </c>
      <c r="C5665" s="10">
        <v>251.01876</v>
      </c>
      <c r="D5665" s="10">
        <v>0.0668525332528932</v>
      </c>
      <c r="E5665" s="7">
        <f t="shared" si="1"/>
        <v>0.1165624158</v>
      </c>
      <c r="F5665" s="7"/>
    </row>
    <row r="5666">
      <c r="A5666" s="9">
        <v>44802.0</v>
      </c>
      <c r="B5666" s="10">
        <v>268.15</v>
      </c>
      <c r="C5666" s="10">
        <v>256.76485</v>
      </c>
      <c r="D5666" s="10">
        <v>0.0443407654902918</v>
      </c>
      <c r="E5666" s="7">
        <f t="shared" si="1"/>
        <v>0.1137949528</v>
      </c>
      <c r="F5666" s="7"/>
    </row>
    <row r="5667">
      <c r="A5667" s="9">
        <v>44802.041666666664</v>
      </c>
      <c r="B5667" s="10">
        <v>269.17</v>
      </c>
      <c r="C5667" s="10">
        <v>252.44652</v>
      </c>
      <c r="D5667" s="10">
        <v>0.066245634917051</v>
      </c>
      <c r="E5667" s="7">
        <f t="shared" si="1"/>
        <v>0.108849754</v>
      </c>
      <c r="F5667" s="7"/>
    </row>
    <row r="5668">
      <c r="A5668" s="9">
        <v>44802.083333333336</v>
      </c>
      <c r="B5668" s="10">
        <v>267.75</v>
      </c>
      <c r="C5668" s="10">
        <v>247.08193</v>
      </c>
      <c r="D5668" s="10">
        <v>0.0836486504699068</v>
      </c>
      <c r="E5668" s="7">
        <f t="shared" si="1"/>
        <v>0.1029621078</v>
      </c>
      <c r="F5668" s="7"/>
    </row>
    <row r="5669">
      <c r="A5669" s="9">
        <v>44802.125</v>
      </c>
      <c r="B5669" s="10">
        <v>257.96</v>
      </c>
      <c r="C5669" s="10">
        <v>239.907</v>
      </c>
      <c r="D5669" s="10">
        <v>0.0752499927055065</v>
      </c>
      <c r="E5669" s="7">
        <f t="shared" si="1"/>
        <v>0.09607077313</v>
      </c>
      <c r="F5669" s="7"/>
    </row>
    <row r="5670">
      <c r="A5670" s="9">
        <v>44802.166666666664</v>
      </c>
      <c r="B5670" s="10">
        <v>242.78</v>
      </c>
      <c r="C5670" s="10">
        <v>234.80488</v>
      </c>
      <c r="D5670" s="10">
        <v>0.0339648818201734</v>
      </c>
      <c r="E5670" s="7">
        <f t="shared" si="1"/>
        <v>0.08832029454</v>
      </c>
      <c r="F5670" s="7"/>
    </row>
    <row r="5671">
      <c r="A5671" s="9">
        <v>44802.208333333336</v>
      </c>
      <c r="B5671" s="10">
        <v>230.71</v>
      </c>
      <c r="C5671" s="10">
        <v>233.5175</v>
      </c>
      <c r="D5671" s="10">
        <v>0.0120226535484492</v>
      </c>
      <c r="E5671" s="7">
        <f t="shared" si="1"/>
        <v>0.08055789232</v>
      </c>
      <c r="F5671" s="7"/>
    </row>
    <row r="5672">
      <c r="A5672" s="9">
        <v>44802.25</v>
      </c>
      <c r="B5672" s="10">
        <v>224.83</v>
      </c>
      <c r="C5672" s="10">
        <v>233.70712</v>
      </c>
      <c r="D5672" s="10">
        <v>0.0379839518796003</v>
      </c>
      <c r="E5672" s="7">
        <f t="shared" si="1"/>
        <v>0.07489692318</v>
      </c>
      <c r="F5672" s="7"/>
    </row>
    <row r="5673">
      <c r="A5673" s="9">
        <v>44802.291666666664</v>
      </c>
      <c r="B5673" s="10">
        <v>222.82</v>
      </c>
      <c r="C5673" s="10">
        <v>235.89011</v>
      </c>
      <c r="D5673" s="10">
        <v>0.0554076217947416</v>
      </c>
      <c r="E5673" s="7">
        <f t="shared" si="1"/>
        <v>0.07134322759</v>
      </c>
      <c r="F5673" s="7"/>
    </row>
    <row r="5674">
      <c r="A5674" s="9">
        <v>44802.333333333336</v>
      </c>
      <c r="B5674" s="10">
        <v>216.87</v>
      </c>
      <c r="C5674" s="10">
        <v>239.22907</v>
      </c>
      <c r="D5674" s="10">
        <v>0.0934630143401886</v>
      </c>
      <c r="E5674" s="7">
        <f t="shared" si="1"/>
        <v>0.07022424765</v>
      </c>
      <c r="F5674" s="7"/>
    </row>
    <row r="5675">
      <c r="A5675" s="9">
        <v>44802.375</v>
      </c>
      <c r="B5675" s="10">
        <v>219.35</v>
      </c>
      <c r="C5675" s="10">
        <v>243.41087</v>
      </c>
      <c r="D5675" s="10">
        <v>0.098848790113605</v>
      </c>
      <c r="E5675" s="7">
        <f t="shared" si="1"/>
        <v>0.07045910672</v>
      </c>
      <c r="F5675" s="7"/>
    </row>
    <row r="5676">
      <c r="A5676" s="9">
        <v>44802.416666666664</v>
      </c>
      <c r="B5676" s="10">
        <v>232.59</v>
      </c>
      <c r="C5676" s="10">
        <v>247.81791</v>
      </c>
      <c r="D5676" s="10">
        <v>0.0614479800915115</v>
      </c>
      <c r="E5676" s="7">
        <f t="shared" si="1"/>
        <v>0.06971831861</v>
      </c>
      <c r="F5676" s="7"/>
    </row>
    <row r="5677">
      <c r="A5677" s="9">
        <v>44802.458333333336</v>
      </c>
      <c r="B5677" s="10">
        <v>248.6</v>
      </c>
      <c r="C5677" s="10">
        <v>252.38627</v>
      </c>
      <c r="D5677" s="10">
        <v>0.0150018857998892</v>
      </c>
      <c r="E5677" s="7">
        <f t="shared" si="1"/>
        <v>0.06700243568</v>
      </c>
      <c r="F5677" s="7"/>
    </row>
    <row r="5678">
      <c r="A5678" s="9">
        <v>44802.5</v>
      </c>
      <c r="B5678" s="10">
        <v>260.08</v>
      </c>
      <c r="C5678" s="10">
        <v>254.84323</v>
      </c>
      <c r="D5678" s="10">
        <v>0.0205489861355154</v>
      </c>
      <c r="E5678" s="7">
        <f t="shared" si="1"/>
        <v>0.06365655122</v>
      </c>
      <c r="F5678" s="7"/>
    </row>
    <row r="5679">
      <c r="A5679" s="9">
        <v>44802.541666666664</v>
      </c>
      <c r="B5679" s="10">
        <v>265.82</v>
      </c>
      <c r="C5679" s="10">
        <v>256.72842</v>
      </c>
      <c r="D5679" s="10">
        <v>0.0354132199310071</v>
      </c>
      <c r="E5679" s="7">
        <f t="shared" si="1"/>
        <v>0.06104236831</v>
      </c>
      <c r="F5679" s="7"/>
    </row>
    <row r="5680">
      <c r="A5680" s="9">
        <v>44802.583333333336</v>
      </c>
      <c r="B5680" s="10">
        <v>267.01</v>
      </c>
      <c r="C5680" s="10">
        <v>257.62537</v>
      </c>
      <c r="D5680" s="10">
        <v>0.0364274294880198</v>
      </c>
      <c r="E5680" s="7">
        <f t="shared" si="1"/>
        <v>0.05910651465</v>
      </c>
      <c r="F5680" s="7"/>
    </row>
    <row r="5681">
      <c r="A5681" s="9">
        <v>44802.625</v>
      </c>
      <c r="B5681" s="10">
        <v>266.5</v>
      </c>
      <c r="C5681" s="10">
        <v>257.28638</v>
      </c>
      <c r="D5681" s="10">
        <v>0.0358107568694463</v>
      </c>
      <c r="E5681" s="7">
        <f t="shared" si="1"/>
        <v>0.05722956342</v>
      </c>
      <c r="F5681" s="7"/>
    </row>
    <row r="5682">
      <c r="A5682" s="9">
        <v>44802.666666666664</v>
      </c>
      <c r="B5682" s="10">
        <v>272.71</v>
      </c>
      <c r="C5682" s="10">
        <v>255.85876</v>
      </c>
      <c r="D5682" s="10">
        <v>0.0658614932707404</v>
      </c>
      <c r="E5682" s="7">
        <f t="shared" si="1"/>
        <v>0.05637434904</v>
      </c>
      <c r="F5682" s="7"/>
    </row>
    <row r="5683">
      <c r="A5683" s="9">
        <v>44802.708333333336</v>
      </c>
      <c r="B5683" s="10">
        <v>279.69</v>
      </c>
      <c r="C5683" s="10">
        <v>254.76606</v>
      </c>
      <c r="D5683" s="10">
        <v>0.0978306922044482</v>
      </c>
      <c r="E5683" s="7">
        <f t="shared" si="1"/>
        <v>0.0566407495</v>
      </c>
      <c r="F5683" s="7"/>
    </row>
    <row r="5684">
      <c r="A5684" s="9">
        <v>44802.75</v>
      </c>
      <c r="B5684" s="10">
        <v>281.18</v>
      </c>
      <c r="C5684" s="10">
        <v>254.06208</v>
      </c>
      <c r="D5684" s="10">
        <v>0.106737376943462</v>
      </c>
      <c r="E5684" s="7">
        <f t="shared" si="1"/>
        <v>0.05706654128</v>
      </c>
      <c r="F5684" s="7"/>
    </row>
    <row r="5685">
      <c r="A5685" s="9">
        <v>44802.791666666664</v>
      </c>
      <c r="B5685" s="10">
        <v>280.95</v>
      </c>
      <c r="C5685" s="10">
        <v>254.73512</v>
      </c>
      <c r="D5685" s="10">
        <v>0.102910348600538</v>
      </c>
      <c r="E5685" s="7">
        <f t="shared" si="1"/>
        <v>0.05755419043</v>
      </c>
      <c r="F5685" s="7"/>
    </row>
    <row r="5686">
      <c r="A5686" s="9">
        <v>44802.833333333336</v>
      </c>
      <c r="B5686" s="10">
        <v>270.27</v>
      </c>
      <c r="C5686" s="10">
        <v>255.38383</v>
      </c>
      <c r="D5686" s="10">
        <v>0.0582893991369774</v>
      </c>
      <c r="E5686" s="7">
        <f t="shared" si="1"/>
        <v>0.05779272326</v>
      </c>
      <c r="F5686" s="7"/>
    </row>
    <row r="5687">
      <c r="A5687" s="9">
        <v>44802.875</v>
      </c>
      <c r="B5687" s="10">
        <v>269.97</v>
      </c>
      <c r="C5687" s="10">
        <v>255.75122</v>
      </c>
      <c r="D5687" s="10">
        <v>0.0555961375277116</v>
      </c>
      <c r="E5687" s="7">
        <f t="shared" si="1"/>
        <v>0.05804653164</v>
      </c>
      <c r="F5687" s="7"/>
    </row>
    <row r="5688">
      <c r="A5688" s="9">
        <v>44802.916666666664</v>
      </c>
      <c r="B5688" s="10">
        <v>272.31</v>
      </c>
      <c r="C5688" s="10">
        <v>255.97781</v>
      </c>
      <c r="D5688" s="10">
        <v>0.0638031476243975</v>
      </c>
      <c r="E5688" s="7">
        <f t="shared" si="1"/>
        <v>0.05932113933</v>
      </c>
      <c r="F5688" s="7"/>
    </row>
    <row r="5689">
      <c r="A5689" s="9">
        <v>44802.958333333336</v>
      </c>
      <c r="B5689" s="10">
        <v>272.74</v>
      </c>
      <c r="C5689" s="10">
        <v>255.55538</v>
      </c>
      <c r="D5689" s="10">
        <v>0.0672442114112408</v>
      </c>
      <c r="E5689" s="7">
        <f t="shared" si="1"/>
        <v>0.05933745925</v>
      </c>
      <c r="F5689" s="7"/>
    </row>
    <row r="5690">
      <c r="A5690" s="9">
        <v>44803.0</v>
      </c>
      <c r="B5690" s="10">
        <v>274.75</v>
      </c>
      <c r="C5690" s="10">
        <v>255.22873</v>
      </c>
      <c r="D5690" s="10">
        <v>0.0764853941012047</v>
      </c>
      <c r="E5690" s="7">
        <f t="shared" si="1"/>
        <v>0.06067681878</v>
      </c>
      <c r="F5690" s="7"/>
    </row>
    <row r="5691">
      <c r="A5691" s="9">
        <v>44803.041666666664</v>
      </c>
      <c r="B5691" s="10">
        <v>280.35</v>
      </c>
      <c r="C5691" s="10">
        <v>248.41108</v>
      </c>
      <c r="D5691" s="10">
        <v>0.1285728478778</v>
      </c>
      <c r="E5691" s="7">
        <f t="shared" si="1"/>
        <v>0.06327378599</v>
      </c>
      <c r="F5691" s="7"/>
    </row>
    <row r="5692">
      <c r="A5692" s="9">
        <v>44803.083333333336</v>
      </c>
      <c r="B5692" s="10">
        <v>282.24</v>
      </c>
      <c r="C5692" s="10">
        <v>240.52008</v>
      </c>
      <c r="D5692" s="10">
        <v>0.173457118424374</v>
      </c>
      <c r="E5692" s="7">
        <f t="shared" si="1"/>
        <v>0.06701580549</v>
      </c>
      <c r="F5692" s="7"/>
    </row>
    <row r="5693">
      <c r="A5693" s="9">
        <v>44803.125</v>
      </c>
      <c r="B5693" s="10">
        <v>275.47</v>
      </c>
      <c r="C5693" s="10">
        <v>231.43668</v>
      </c>
      <c r="D5693" s="10">
        <v>0.190260765925263</v>
      </c>
      <c r="E5693" s="7">
        <f t="shared" si="1"/>
        <v>0.07180792104</v>
      </c>
      <c r="F5693" s="7"/>
    </row>
    <row r="5694">
      <c r="A5694" s="9">
        <v>44803.166666666664</v>
      </c>
      <c r="B5694" s="10">
        <v>265.59</v>
      </c>
      <c r="C5694" s="10">
        <v>225.24522</v>
      </c>
      <c r="D5694" s="10">
        <v>0.179114921950396</v>
      </c>
      <c r="E5694" s="7">
        <f t="shared" si="1"/>
        <v>0.07785583937</v>
      </c>
      <c r="F5694" s="7"/>
    </row>
    <row r="5695">
      <c r="A5695" s="9">
        <v>44803.208333333336</v>
      </c>
      <c r="B5695" s="10">
        <v>258.09</v>
      </c>
      <c r="C5695" s="10">
        <v>223.86615</v>
      </c>
      <c r="D5695" s="10">
        <v>0.152876395113776</v>
      </c>
      <c r="E5695" s="7">
        <f t="shared" si="1"/>
        <v>0.08372474527</v>
      </c>
      <c r="F5695" s="7"/>
    </row>
    <row r="5696">
      <c r="A5696" s="9">
        <v>44803.25</v>
      </c>
      <c r="B5696" s="10">
        <v>255.47</v>
      </c>
      <c r="C5696" s="10">
        <v>224.77489</v>
      </c>
      <c r="D5696" s="10">
        <v>0.136559337210664</v>
      </c>
      <c r="E5696" s="7">
        <f t="shared" si="1"/>
        <v>0.087832053</v>
      </c>
      <c r="F5696" s="7"/>
    </row>
    <row r="5697">
      <c r="A5697" s="9">
        <v>44803.291666666664</v>
      </c>
      <c r="B5697" s="10">
        <v>251.73</v>
      </c>
      <c r="C5697" s="10">
        <v>228.43536</v>
      </c>
      <c r="D5697" s="10">
        <v>0.101974755571991</v>
      </c>
      <c r="E5697" s="7">
        <f t="shared" si="1"/>
        <v>0.08977235024</v>
      </c>
      <c r="F5697" s="7"/>
    </row>
    <row r="5698">
      <c r="A5698" s="9">
        <v>44803.333333333336</v>
      </c>
      <c r="B5698" s="10">
        <v>249.09</v>
      </c>
      <c r="C5698" s="10">
        <v>233.29074</v>
      </c>
      <c r="D5698" s="10">
        <v>0.0677234767226509</v>
      </c>
      <c r="E5698" s="7">
        <f t="shared" si="1"/>
        <v>0.0886998695</v>
      </c>
      <c r="F5698" s="7"/>
    </row>
    <row r="5699">
      <c r="A5699" s="9">
        <v>44803.375</v>
      </c>
      <c r="B5699" s="10">
        <v>248.52</v>
      </c>
      <c r="C5699" s="10">
        <v>238.85418</v>
      </c>
      <c r="D5699" s="10">
        <v>0.0404674517314287</v>
      </c>
      <c r="E5699" s="7">
        <f t="shared" si="1"/>
        <v>0.08626731374</v>
      </c>
      <c r="F5699" s="7"/>
    </row>
    <row r="5700">
      <c r="A5700" s="9">
        <v>44803.416666666664</v>
      </c>
      <c r="B5700" s="10">
        <v>254.57</v>
      </c>
      <c r="C5700" s="10">
        <v>243.99548</v>
      </c>
      <c r="D5700" s="10">
        <v>0.0433389995585164</v>
      </c>
      <c r="E5700" s="7">
        <f t="shared" si="1"/>
        <v>0.08551277288</v>
      </c>
      <c r="F5700" s="7"/>
    </row>
    <row r="5701">
      <c r="A5701" s="9">
        <v>44803.458333333336</v>
      </c>
      <c r="B5701" s="10">
        <v>261.62</v>
      </c>
      <c r="C5701" s="10">
        <v>248.74649</v>
      </c>
      <c r="D5701" s="10">
        <v>0.0517535342910768</v>
      </c>
      <c r="E5701" s="7">
        <f t="shared" si="1"/>
        <v>0.08704409157</v>
      </c>
      <c r="F5701" s="7"/>
    </row>
    <row r="5702">
      <c r="A5702" s="9">
        <v>44803.5</v>
      </c>
      <c r="B5702" s="10">
        <v>267.73</v>
      </c>
      <c r="C5702" s="10">
        <v>250.7971</v>
      </c>
      <c r="D5702" s="10">
        <v>0.0675163309304613</v>
      </c>
      <c r="E5702" s="7">
        <f t="shared" si="1"/>
        <v>0.08900106427</v>
      </c>
      <c r="F5702" s="7"/>
    </row>
    <row r="5703">
      <c r="A5703" s="9">
        <v>44803.541666666664</v>
      </c>
      <c r="B5703" s="10">
        <v>273.53</v>
      </c>
      <c r="C5703" s="10">
        <v>252.41199</v>
      </c>
      <c r="D5703" s="10">
        <v>0.0836648449227787</v>
      </c>
      <c r="E5703" s="7">
        <f t="shared" si="1"/>
        <v>0.09101154864</v>
      </c>
      <c r="F5703" s="7"/>
    </row>
    <row r="5704">
      <c r="A5704" s="9">
        <v>44803.583333333336</v>
      </c>
      <c r="B5704" s="10">
        <v>275.17</v>
      </c>
      <c r="C5704" s="10">
        <v>253.55791</v>
      </c>
      <c r="D5704" s="10">
        <v>0.0852353215878772</v>
      </c>
      <c r="E5704" s="7">
        <f t="shared" si="1"/>
        <v>0.09304521081</v>
      </c>
      <c r="F5704" s="7"/>
    </row>
    <row r="5705">
      <c r="A5705" s="9">
        <v>44803.625</v>
      </c>
      <c r="B5705" s="10">
        <v>279.47</v>
      </c>
      <c r="C5705" s="10">
        <v>253.89027</v>
      </c>
      <c r="D5705" s="10">
        <v>0.100751123703953</v>
      </c>
      <c r="E5705" s="7">
        <f t="shared" si="1"/>
        <v>0.09575105943</v>
      </c>
      <c r="F5705" s="7"/>
    </row>
    <row r="5706">
      <c r="A5706" s="9">
        <v>44803.666666666664</v>
      </c>
      <c r="B5706" s="10">
        <v>280.75</v>
      </c>
      <c r="C5706" s="10">
        <v>253.35559</v>
      </c>
      <c r="D5706" s="10">
        <v>0.108126329480237</v>
      </c>
      <c r="E5706" s="7">
        <f t="shared" si="1"/>
        <v>0.09751209427</v>
      </c>
      <c r="F5706" s="7"/>
    </row>
    <row r="5707">
      <c r="A5707" s="9">
        <v>44803.708333333336</v>
      </c>
      <c r="B5707" s="10">
        <v>286.18</v>
      </c>
      <c r="C5707" s="10">
        <v>253.27655</v>
      </c>
      <c r="D5707" s="10">
        <v>0.129911158376091</v>
      </c>
      <c r="E5707" s="7">
        <f t="shared" si="1"/>
        <v>0.09884878036</v>
      </c>
      <c r="F5707" s="7"/>
    </row>
    <row r="5708">
      <c r="A5708" s="9">
        <v>44803.75</v>
      </c>
      <c r="B5708" s="10">
        <v>284.13</v>
      </c>
      <c r="C5708" s="10">
        <v>253.44599</v>
      </c>
      <c r="D5708" s="10">
        <v>0.121067253816089</v>
      </c>
      <c r="E5708" s="7">
        <f t="shared" si="1"/>
        <v>0.09944585857</v>
      </c>
      <c r="F5708" s="7"/>
    </row>
    <row r="5709">
      <c r="A5709" s="9">
        <v>44803.791666666664</v>
      </c>
      <c r="B5709" s="10">
        <v>276.53</v>
      </c>
      <c r="C5709" s="10">
        <v>254.50294</v>
      </c>
      <c r="D5709" s="10">
        <v>0.0865493341648626</v>
      </c>
      <c r="E5709" s="7">
        <f t="shared" si="1"/>
        <v>0.09876414963</v>
      </c>
      <c r="F5709" s="7"/>
    </row>
    <row r="5710">
      <c r="A5710" s="9">
        <v>44803.833333333336</v>
      </c>
      <c r="B5710" s="10">
        <v>274.91</v>
      </c>
      <c r="C5710" s="10">
        <v>255.62772</v>
      </c>
      <c r="D5710" s="10">
        <v>0.0754310995693268</v>
      </c>
      <c r="E5710" s="7">
        <f t="shared" si="1"/>
        <v>0.09947838715</v>
      </c>
      <c r="F5710" s="7"/>
    </row>
    <row r="5711">
      <c r="A5711" s="9">
        <v>44803.875</v>
      </c>
      <c r="B5711" s="10">
        <v>272.29</v>
      </c>
      <c r="C5711" s="10">
        <v>256.51694</v>
      </c>
      <c r="D5711" s="10">
        <v>0.0614893503719483</v>
      </c>
      <c r="E5711" s="7">
        <f t="shared" si="1"/>
        <v>0.09972393768</v>
      </c>
      <c r="F5711" s="7"/>
    </row>
    <row r="5712">
      <c r="A5712" s="9">
        <v>44803.916666666664</v>
      </c>
      <c r="B5712" s="10">
        <v>272.53</v>
      </c>
      <c r="C5712" s="10">
        <v>256.91572</v>
      </c>
      <c r="D5712" s="10">
        <v>0.0607758840136366</v>
      </c>
      <c r="E5712" s="7">
        <f t="shared" si="1"/>
        <v>0.0995978017</v>
      </c>
      <c r="F5712" s="7"/>
    </row>
    <row r="5713">
      <c r="A5713" s="9">
        <v>44803.958333333336</v>
      </c>
      <c r="B5713" s="10">
        <v>271.48</v>
      </c>
      <c r="C5713" s="10">
        <v>255.5238</v>
      </c>
      <c r="D5713" s="10">
        <v>0.0624450638257572</v>
      </c>
      <c r="E5713" s="7">
        <f t="shared" si="1"/>
        <v>0.09939783722</v>
      </c>
      <c r="F5713" s="7"/>
    </row>
    <row r="5714">
      <c r="A5714" s="9">
        <v>44804.0</v>
      </c>
      <c r="B5714" s="10">
        <v>278.12</v>
      </c>
      <c r="C5714" s="10">
        <v>253.95158</v>
      </c>
      <c r="D5714" s="10">
        <v>0.0951694019781251</v>
      </c>
      <c r="E5714" s="7">
        <f t="shared" si="1"/>
        <v>0.1001763375</v>
      </c>
      <c r="F5714" s="7"/>
    </row>
    <row r="5715">
      <c r="A5715" s="9">
        <v>44804.041666666664</v>
      </c>
      <c r="B5715" s="10">
        <v>287.69</v>
      </c>
      <c r="C5715" s="10">
        <v>247.12541</v>
      </c>
      <c r="D5715" s="10">
        <v>0.164145767122854</v>
      </c>
      <c r="E5715" s="7">
        <f t="shared" si="1"/>
        <v>0.1016585425</v>
      </c>
      <c r="F5715" s="7"/>
    </row>
    <row r="5716">
      <c r="A5716" s="9">
        <v>44804.083333333336</v>
      </c>
      <c r="B5716" s="10">
        <v>286.82</v>
      </c>
      <c r="C5716" s="10">
        <v>239.26504</v>
      </c>
      <c r="D5716" s="10">
        <v>0.198754318641787</v>
      </c>
      <c r="E5716" s="7">
        <f t="shared" si="1"/>
        <v>0.1027125925</v>
      </c>
      <c r="F5716" s="7"/>
    </row>
    <row r="5717">
      <c r="A5717" s="9">
        <v>44804.125</v>
      </c>
      <c r="B5717" s="10">
        <v>278.89</v>
      </c>
      <c r="C5717" s="10">
        <v>230.31336</v>
      </c>
      <c r="D5717" s="10">
        <v>0.210915424098714</v>
      </c>
      <c r="E5717" s="7">
        <f t="shared" si="1"/>
        <v>0.1035732033</v>
      </c>
      <c r="F5717" s="7"/>
    </row>
    <row r="5718">
      <c r="A5718" s="9">
        <v>44804.166666666664</v>
      </c>
      <c r="B5718" s="10">
        <v>266.45</v>
      </c>
      <c r="C5718" s="10">
        <v>224.0913</v>
      </c>
      <c r="D5718" s="10">
        <v>0.189024295008329</v>
      </c>
      <c r="E5718" s="7">
        <f t="shared" si="1"/>
        <v>0.1039860938</v>
      </c>
      <c r="F5718" s="7"/>
    </row>
    <row r="5719">
      <c r="A5719" s="9">
        <v>44804.208333333336</v>
      </c>
      <c r="B5719" s="10">
        <v>260.22</v>
      </c>
      <c r="C5719" s="10">
        <v>222.58463</v>
      </c>
      <c r="D5719" s="10">
        <v>0.16908341784426</v>
      </c>
      <c r="E5719" s="7">
        <f t="shared" si="1"/>
        <v>0.1046613864</v>
      </c>
      <c r="F5719" s="7"/>
    </row>
    <row r="5720">
      <c r="A5720" s="9">
        <v>44804.25</v>
      </c>
      <c r="B5720" s="10">
        <v>256.54</v>
      </c>
      <c r="C5720" s="10">
        <v>223.27843</v>
      </c>
      <c r="D5720" s="10">
        <v>0.1489690249076</v>
      </c>
      <c r="E5720" s="7">
        <f t="shared" si="1"/>
        <v>0.1051784568</v>
      </c>
      <c r="F5720" s="7"/>
    </row>
    <row r="5721">
      <c r="A5721" s="9">
        <v>44804.291666666664</v>
      </c>
      <c r="B5721" s="10">
        <v>254.29</v>
      </c>
      <c r="C5721" s="10">
        <v>226.70746</v>
      </c>
      <c r="D5721" s="10">
        <v>0.121665780208555</v>
      </c>
      <c r="E5721" s="7">
        <f t="shared" si="1"/>
        <v>0.1059989161</v>
      </c>
      <c r="F5721" s="7"/>
    </row>
    <row r="5722">
      <c r="A5722" s="9">
        <v>44804.333333333336</v>
      </c>
      <c r="B5722" s="10">
        <v>255.9</v>
      </c>
      <c r="C5722" s="10">
        <v>231.4936</v>
      </c>
      <c r="D5722" s="10">
        <v>0.105430128521911</v>
      </c>
      <c r="E5722" s="7">
        <f t="shared" si="1"/>
        <v>0.1075700266</v>
      </c>
      <c r="F5722" s="7"/>
    </row>
    <row r="5723">
      <c r="A5723" s="9">
        <v>44804.375</v>
      </c>
      <c r="B5723" s="10">
        <v>256.31</v>
      </c>
      <c r="C5723" s="10">
        <v>237.22591</v>
      </c>
      <c r="D5723" s="10">
        <v>0.0804469039659285</v>
      </c>
      <c r="E5723" s="7">
        <f t="shared" si="1"/>
        <v>0.1092358371</v>
      </c>
      <c r="F5723" s="7"/>
    </row>
    <row r="5724">
      <c r="A5724" s="9">
        <v>44804.416666666664</v>
      </c>
      <c r="B5724" s="10">
        <v>258.48</v>
      </c>
      <c r="C5724" s="10">
        <v>242.56004</v>
      </c>
      <c r="D5724" s="10">
        <v>0.0656330696515387</v>
      </c>
      <c r="E5724" s="7">
        <f t="shared" si="1"/>
        <v>0.1101647567</v>
      </c>
      <c r="F5724" s="7"/>
    </row>
    <row r="5725">
      <c r="A5725" s="9">
        <v>44804.458333333336</v>
      </c>
      <c r="B5725" s="10">
        <v>263.37</v>
      </c>
      <c r="C5725" s="10">
        <v>247.65221</v>
      </c>
      <c r="D5725" s="10">
        <v>0.0634671905411222</v>
      </c>
      <c r="E5725" s="7">
        <f t="shared" si="1"/>
        <v>0.1106528257</v>
      </c>
      <c r="F5725" s="7"/>
    </row>
    <row r="5726">
      <c r="A5726" s="9">
        <v>44804.5</v>
      </c>
      <c r="B5726" s="10">
        <v>270.09</v>
      </c>
      <c r="C5726" s="10">
        <v>250.10693</v>
      </c>
      <c r="D5726" s="10">
        <v>0.0798981059821092</v>
      </c>
      <c r="E5726" s="7">
        <f t="shared" si="1"/>
        <v>0.111168733</v>
      </c>
      <c r="F5726" s="7"/>
    </row>
    <row r="5727">
      <c r="A5727" s="9">
        <v>44804.541666666664</v>
      </c>
      <c r="B5727" s="10">
        <v>270.69</v>
      </c>
      <c r="C5727" s="10">
        <v>251.92787</v>
      </c>
      <c r="D5727" s="10">
        <v>0.0744742135913743</v>
      </c>
      <c r="E5727" s="7">
        <f t="shared" si="1"/>
        <v>0.11078579</v>
      </c>
      <c r="F5727" s="7"/>
    </row>
    <row r="5728">
      <c r="A5728" s="9">
        <v>44804.583333333336</v>
      </c>
      <c r="B5728" s="10">
        <v>267.89</v>
      </c>
      <c r="C5728" s="10">
        <v>253.21643</v>
      </c>
      <c r="D5728" s="10">
        <v>0.0579487278925778</v>
      </c>
      <c r="E5728" s="7">
        <f t="shared" si="1"/>
        <v>0.1096488486</v>
      </c>
      <c r="F5728" s="7"/>
    </row>
    <row r="5729">
      <c r="A5729" s="9">
        <v>44804.625</v>
      </c>
      <c r="B5729" s="10">
        <v>267.95</v>
      </c>
      <c r="C5729" s="10">
        <v>253.60299</v>
      </c>
      <c r="D5729" s="10">
        <v>0.0565727162759397</v>
      </c>
      <c r="E5729" s="7">
        <f t="shared" si="1"/>
        <v>0.1078080817</v>
      </c>
      <c r="F5729" s="7"/>
    </row>
    <row r="5730">
      <c r="A5730" s="9">
        <v>44804.666666666664</v>
      </c>
      <c r="B5730" s="10">
        <v>269.29</v>
      </c>
      <c r="C5730" s="10">
        <v>253.10318</v>
      </c>
      <c r="D5730" s="10">
        <v>0.0639534438089636</v>
      </c>
      <c r="E5730" s="7">
        <f t="shared" si="1"/>
        <v>0.1059675448</v>
      </c>
      <c r="F5730" s="7"/>
    </row>
    <row r="5731">
      <c r="A5731" s="9">
        <v>44804.708333333336</v>
      </c>
      <c r="B5731" s="10">
        <v>270.94</v>
      </c>
      <c r="C5731" s="10">
        <v>252.90759</v>
      </c>
      <c r="D5731" s="10">
        <v>0.0713003907870064</v>
      </c>
      <c r="E5731" s="7">
        <f t="shared" si="1"/>
        <v>0.1035254294</v>
      </c>
      <c r="F5731" s="7"/>
    </row>
    <row r="5732">
      <c r="A5732" s="9">
        <v>44804.75</v>
      </c>
      <c r="B5732" s="10">
        <v>272.83</v>
      </c>
      <c r="C5732" s="10">
        <v>253.02482</v>
      </c>
      <c r="D5732" s="10">
        <v>0.0782736650104127</v>
      </c>
      <c r="E5732" s="7">
        <f t="shared" si="1"/>
        <v>0.1017423632</v>
      </c>
      <c r="F5732" s="7"/>
    </row>
    <row r="5733">
      <c r="A5733" s="9">
        <v>44804.791666666664</v>
      </c>
      <c r="B5733" s="10">
        <v>272.85</v>
      </c>
      <c r="C5733" s="10">
        <v>254.0984</v>
      </c>
      <c r="D5733" s="10">
        <v>0.0737966079282672</v>
      </c>
      <c r="E5733" s="7">
        <f t="shared" si="1"/>
        <v>0.1012109996</v>
      </c>
      <c r="F5733" s="7"/>
    </row>
    <row r="5734">
      <c r="A5734" s="9">
        <v>44804.833333333336</v>
      </c>
      <c r="B5734" s="10">
        <v>264.55</v>
      </c>
      <c r="C5734" s="10">
        <v>255.22502</v>
      </c>
      <c r="D5734" s="10">
        <v>0.0365363082349842</v>
      </c>
      <c r="E5734" s="7">
        <f t="shared" si="1"/>
        <v>0.09959038334</v>
      </c>
      <c r="F5734" s="7"/>
    </row>
    <row r="5735">
      <c r="A5735" s="9">
        <v>44804.875</v>
      </c>
      <c r="B5735" s="10">
        <v>264.95</v>
      </c>
      <c r="C5735" s="10">
        <v>256.17214</v>
      </c>
      <c r="D5735" s="10">
        <v>0.0342654747702071</v>
      </c>
      <c r="E5735" s="7">
        <f t="shared" si="1"/>
        <v>0.09845605519</v>
      </c>
      <c r="F5735" s="7"/>
    </row>
    <row r="5736">
      <c r="A5736" s="9">
        <v>44804.916666666664</v>
      </c>
      <c r="B5736" s="10">
        <v>261.13</v>
      </c>
      <c r="C5736" s="10">
        <v>256.52146</v>
      </c>
      <c r="D5736" s="10">
        <v>0.0179655144641699</v>
      </c>
      <c r="E5736" s="7">
        <f t="shared" si="1"/>
        <v>0.09667228979</v>
      </c>
      <c r="F5736" s="7"/>
    </row>
    <row r="5737">
      <c r="A5737" s="9">
        <v>44804.958333333336</v>
      </c>
      <c r="B5737" s="10">
        <v>267.8</v>
      </c>
      <c r="C5737" s="10">
        <v>255.08124</v>
      </c>
      <c r="D5737" s="10">
        <v>0.0498616048753722</v>
      </c>
      <c r="E5737" s="7">
        <f t="shared" si="1"/>
        <v>0.096147979</v>
      </c>
      <c r="F5737" s="7"/>
    </row>
    <row r="5738">
      <c r="A5738" s="9">
        <v>44805.0</v>
      </c>
      <c r="B5738" s="10">
        <v>279.33</v>
      </c>
      <c r="C5738" s="10">
        <v>250.98809</v>
      </c>
      <c r="D5738" s="10">
        <v>0.112921334235421</v>
      </c>
      <c r="E5738" s="7">
        <f t="shared" si="1"/>
        <v>0.09688764285</v>
      </c>
      <c r="F5738" s="7"/>
    </row>
    <row r="5739">
      <c r="A5739" s="9">
        <v>44805.041666666664</v>
      </c>
      <c r="B5739" s="10">
        <v>281.5</v>
      </c>
      <c r="C5739" s="10">
        <v>245.57187</v>
      </c>
      <c r="D5739" s="10">
        <v>0.146303931309396</v>
      </c>
      <c r="E5739" s="7">
        <f t="shared" si="1"/>
        <v>0.09614423302</v>
      </c>
      <c r="F5739" s="7"/>
    </row>
    <row r="5740">
      <c r="A5740" s="9">
        <v>44805.083333333336</v>
      </c>
      <c r="B5740" s="10">
        <v>272.45</v>
      </c>
      <c r="C5740" s="10">
        <v>239.00857</v>
      </c>
      <c r="D5740" s="10">
        <v>0.139917284137552</v>
      </c>
      <c r="E5740" s="7">
        <f t="shared" si="1"/>
        <v>0.09369268992</v>
      </c>
      <c r="F5740" s="7"/>
    </row>
    <row r="5741">
      <c r="A5741" s="9">
        <v>44805.125</v>
      </c>
      <c r="B5741" s="10">
        <v>256.99</v>
      </c>
      <c r="C5741" s="10">
        <v>231.10246</v>
      </c>
      <c r="D5741" s="10">
        <v>0.112017587350649</v>
      </c>
      <c r="E5741" s="7">
        <f t="shared" si="1"/>
        <v>0.08957194672</v>
      </c>
      <c r="F5741" s="7"/>
    </row>
    <row r="5742">
      <c r="A5742" s="9">
        <v>44805.166666666664</v>
      </c>
      <c r="B5742" s="10">
        <v>242.84</v>
      </c>
      <c r="C5742" s="10">
        <v>225.63286</v>
      </c>
      <c r="D5742" s="10">
        <v>0.0762616757151418</v>
      </c>
      <c r="E5742" s="7">
        <f t="shared" si="1"/>
        <v>0.08487350425</v>
      </c>
      <c r="F5742" s="7"/>
    </row>
    <row r="5743">
      <c r="A5743" s="9">
        <v>44805.208333333336</v>
      </c>
      <c r="B5743" s="10">
        <v>226.64</v>
      </c>
      <c r="C5743" s="10">
        <v>224.57924</v>
      </c>
      <c r="D5743" s="10">
        <v>0.00917609303513533</v>
      </c>
      <c r="E5743" s="7">
        <f t="shared" si="1"/>
        <v>0.07821069905</v>
      </c>
      <c r="F5743" s="7"/>
    </row>
    <row r="5744">
      <c r="A5744" s="9">
        <v>44805.25</v>
      </c>
      <c r="B5744" s="10">
        <v>214.73</v>
      </c>
      <c r="C5744" s="10">
        <v>225.61168</v>
      </c>
      <c r="D5744" s="10">
        <v>0.0482319000505648</v>
      </c>
      <c r="E5744" s="7">
        <f t="shared" si="1"/>
        <v>0.07401331885</v>
      </c>
      <c r="F5744" s="7"/>
    </row>
    <row r="5745">
      <c r="A5745" s="9">
        <v>44805.291666666664</v>
      </c>
      <c r="B5745" s="10">
        <v>205.06</v>
      </c>
      <c r="C5745" s="10">
        <v>228.96578</v>
      </c>
      <c r="D5745" s="10">
        <v>0.104407654279167</v>
      </c>
      <c r="E5745" s="7">
        <f t="shared" si="1"/>
        <v>0.07329423027</v>
      </c>
      <c r="F5745" s="7"/>
    </row>
    <row r="5746">
      <c r="A5746" s="9">
        <v>44805.333333333336</v>
      </c>
      <c r="B5746" s="10">
        <v>202.88</v>
      </c>
      <c r="C5746" s="10">
        <v>233.16674</v>
      </c>
      <c r="D5746" s="10">
        <v>0.129893054215193</v>
      </c>
      <c r="E5746" s="7">
        <f t="shared" si="1"/>
        <v>0.07431351884</v>
      </c>
      <c r="F5746" s="7"/>
    </row>
    <row r="5747">
      <c r="A5747" s="9">
        <v>44805.375</v>
      </c>
      <c r="B5747" s="10">
        <v>201.29</v>
      </c>
      <c r="C5747" s="10">
        <v>237.82243</v>
      </c>
      <c r="D5747" s="10">
        <v>0.153612213953074</v>
      </c>
      <c r="E5747" s="7">
        <f t="shared" si="1"/>
        <v>0.07736207342</v>
      </c>
      <c r="F5747" s="7"/>
    </row>
    <row r="5748">
      <c r="A5748" s="9">
        <v>44805.416666666664</v>
      </c>
      <c r="B5748" s="10">
        <v>212.56</v>
      </c>
      <c r="C5748" s="10">
        <v>241.99602</v>
      </c>
      <c r="D5748" s="10">
        <v>0.121638446781066</v>
      </c>
      <c r="E5748" s="7">
        <f t="shared" si="1"/>
        <v>0.0796956308</v>
      </c>
      <c r="F5748" s="7"/>
    </row>
    <row r="5749">
      <c r="A5749" s="9">
        <v>44805.458333333336</v>
      </c>
      <c r="B5749" s="10">
        <v>228.22</v>
      </c>
      <c r="C5749" s="10">
        <v>245.89955</v>
      </c>
      <c r="D5749" s="10">
        <v>0.0718974475553127</v>
      </c>
      <c r="E5749" s="7">
        <f t="shared" si="1"/>
        <v>0.08004689151</v>
      </c>
      <c r="F5749" s="7"/>
    </row>
    <row r="5750">
      <c r="A5750" s="9">
        <v>44805.5</v>
      </c>
      <c r="B5750" s="10">
        <v>235.69</v>
      </c>
      <c r="C5750" s="10">
        <v>247.64914</v>
      </c>
      <c r="D5750" s="10">
        <v>0.0482906583079593</v>
      </c>
      <c r="E5750" s="7">
        <f t="shared" si="1"/>
        <v>0.07872991452</v>
      </c>
      <c r="F5750" s="7"/>
    </row>
    <row r="5751">
      <c r="A5751" s="9">
        <v>44805.541666666664</v>
      </c>
      <c r="B5751" s="10">
        <v>238.94</v>
      </c>
      <c r="C5751" s="10">
        <v>249.06475</v>
      </c>
      <c r="D5751" s="10">
        <v>0.0406510756740968</v>
      </c>
      <c r="E5751" s="7">
        <f t="shared" si="1"/>
        <v>0.07732061711</v>
      </c>
      <c r="F5751" s="7"/>
    </row>
    <row r="5752">
      <c r="A5752" s="9">
        <v>44805.583333333336</v>
      </c>
      <c r="B5752" s="10">
        <v>236.89</v>
      </c>
      <c r="C5752" s="10">
        <v>249.80414</v>
      </c>
      <c r="D5752" s="10">
        <v>0.0516970615458975</v>
      </c>
      <c r="E5752" s="7">
        <f t="shared" si="1"/>
        <v>0.07706013101</v>
      </c>
      <c r="F5752" s="7"/>
    </row>
    <row r="5753">
      <c r="A5753" s="9">
        <v>44805.625</v>
      </c>
      <c r="B5753" s="10">
        <v>233.11</v>
      </c>
      <c r="C5753" s="10">
        <v>249.72909</v>
      </c>
      <c r="D5753" s="10">
        <v>0.0665484745890036</v>
      </c>
      <c r="E5753" s="7">
        <f t="shared" si="1"/>
        <v>0.07747578761</v>
      </c>
      <c r="F5753" s="7"/>
    </row>
    <row r="5754">
      <c r="A5754" s="9">
        <v>44805.666666666664</v>
      </c>
      <c r="B5754" s="10">
        <v>236.57</v>
      </c>
      <c r="C5754" s="10">
        <v>248.93163</v>
      </c>
      <c r="D5754" s="10">
        <v>0.0496587356134695</v>
      </c>
      <c r="E5754" s="7">
        <f t="shared" si="1"/>
        <v>0.07688017477</v>
      </c>
      <c r="F5754" s="7"/>
    </row>
    <row r="5755">
      <c r="A5755" s="9">
        <v>44805.708333333336</v>
      </c>
      <c r="B5755" s="10">
        <v>236.99</v>
      </c>
      <c r="C5755" s="10">
        <v>248.56133</v>
      </c>
      <c r="D5755" s="10">
        <v>0.0465532188776105</v>
      </c>
      <c r="E5755" s="7">
        <f t="shared" si="1"/>
        <v>0.0758490426</v>
      </c>
      <c r="F5755" s="7"/>
    </row>
    <row r="5756">
      <c r="A5756" s="9">
        <v>44805.75</v>
      </c>
      <c r="B5756" s="10">
        <v>236.52</v>
      </c>
      <c r="C5756" s="10">
        <v>248.45396</v>
      </c>
      <c r="D5756" s="10">
        <v>0.0480328830339431</v>
      </c>
      <c r="E5756" s="7">
        <f t="shared" si="1"/>
        <v>0.07458901002</v>
      </c>
      <c r="F5756" s="7"/>
    </row>
    <row r="5757">
      <c r="A5757" s="9">
        <v>44805.791666666664</v>
      </c>
      <c r="B5757" s="10">
        <v>240.54</v>
      </c>
      <c r="C5757" s="10">
        <v>249.45486</v>
      </c>
      <c r="D5757" s="10">
        <v>0.0357373674740191</v>
      </c>
      <c r="E5757" s="7">
        <f t="shared" si="1"/>
        <v>0.07300320834</v>
      </c>
      <c r="F5757" s="7"/>
    </row>
    <row r="5758">
      <c r="A5758" s="9">
        <v>44805.833333333336</v>
      </c>
      <c r="B5758" s="10">
        <v>238.86</v>
      </c>
      <c r="C5758" s="10">
        <v>250.58879</v>
      </c>
      <c r="D5758" s="10">
        <v>0.0468049269083424</v>
      </c>
      <c r="E5758" s="7">
        <f t="shared" si="1"/>
        <v>0.07343106745</v>
      </c>
      <c r="F5758" s="7"/>
    </row>
    <row r="5759">
      <c r="A5759" s="9">
        <v>44805.875</v>
      </c>
      <c r="B5759" s="10">
        <v>242.35</v>
      </c>
      <c r="C5759" s="10">
        <v>251.46282</v>
      </c>
      <c r="D5759" s="10">
        <v>0.0362392340943285</v>
      </c>
      <c r="E5759" s="7">
        <f t="shared" si="1"/>
        <v>0.07351330742</v>
      </c>
      <c r="F5759" s="7"/>
    </row>
    <row r="5760">
      <c r="A5760" s="9">
        <v>44805.916666666664</v>
      </c>
      <c r="B5760" s="10">
        <v>245.35</v>
      </c>
      <c r="C5760" s="10">
        <v>251.79986</v>
      </c>
      <c r="D5760" s="10">
        <v>0.0256150261560908</v>
      </c>
      <c r="E5760" s="7">
        <f t="shared" si="1"/>
        <v>0.07383203707</v>
      </c>
      <c r="F5760" s="7"/>
    </row>
    <row r="5761">
      <c r="A5761" s="9">
        <v>44805.958333333336</v>
      </c>
      <c r="B5761" s="10">
        <v>248.94</v>
      </c>
      <c r="C5761" s="10">
        <v>250.96512</v>
      </c>
      <c r="D5761" s="10">
        <v>0.00806932851864042</v>
      </c>
      <c r="E5761" s="7">
        <f t="shared" si="1"/>
        <v>0.07209069223</v>
      </c>
      <c r="F5761" s="7"/>
    </row>
    <row r="5762">
      <c r="A5762" s="9">
        <v>44803.0</v>
      </c>
      <c r="B5762" s="10">
        <v>274.75</v>
      </c>
      <c r="C5762" s="10">
        <v>269.37735</v>
      </c>
      <c r="D5762" s="10">
        <v>0.0199446983942785</v>
      </c>
      <c r="E5762" s="7">
        <f t="shared" si="1"/>
        <v>0.06821666573</v>
      </c>
      <c r="F5762" s="7"/>
    </row>
    <row r="5763">
      <c r="A5763" s="9">
        <v>44803.041666666664</v>
      </c>
      <c r="B5763" s="10">
        <v>280.35</v>
      </c>
      <c r="C5763" s="10">
        <v>263.63316</v>
      </c>
      <c r="D5763" s="10">
        <v>0.0634094739827116</v>
      </c>
      <c r="E5763" s="7">
        <f t="shared" si="1"/>
        <v>0.06476273001</v>
      </c>
      <c r="F5763" s="7"/>
    </row>
    <row r="5764">
      <c r="A5764" s="9">
        <v>44803.083333333336</v>
      </c>
      <c r="B5764" s="10">
        <v>282.24</v>
      </c>
      <c r="C5764" s="10">
        <v>256.32179</v>
      </c>
      <c r="D5764" s="10">
        <v>0.10111590590874</v>
      </c>
      <c r="E5764" s="7">
        <f t="shared" si="1"/>
        <v>0.06314600592</v>
      </c>
      <c r="F5764" s="7"/>
    </row>
    <row r="5765">
      <c r="A5765" s="9">
        <v>44803.125</v>
      </c>
      <c r="B5765" s="10">
        <v>275.47</v>
      </c>
      <c r="C5765" s="10">
        <v>246.55004</v>
      </c>
      <c r="D5765" s="10">
        <v>0.117298541099405</v>
      </c>
      <c r="E5765" s="7">
        <f t="shared" si="1"/>
        <v>0.06336604566</v>
      </c>
      <c r="F5765" s="7"/>
    </row>
    <row r="5766">
      <c r="A5766" s="9">
        <v>44803.166666666664</v>
      </c>
      <c r="B5766" s="10">
        <v>265.59</v>
      </c>
      <c r="C5766" s="10">
        <v>239.26871</v>
      </c>
      <c r="D5766" s="10">
        <v>0.110007238305418</v>
      </c>
      <c r="E5766" s="7">
        <f t="shared" si="1"/>
        <v>0.06477211076</v>
      </c>
      <c r="F5766" s="7"/>
    </row>
    <row r="5767">
      <c r="A5767" s="9">
        <v>44803.208333333336</v>
      </c>
      <c r="B5767" s="10">
        <v>258.09</v>
      </c>
      <c r="C5767" s="10">
        <v>235.97462</v>
      </c>
      <c r="D5767" s="10">
        <v>0.0937193160857722</v>
      </c>
      <c r="E5767" s="7">
        <f t="shared" si="1"/>
        <v>0.06829474506</v>
      </c>
      <c r="F5767" s="7"/>
    </row>
    <row r="5768">
      <c r="A5768" s="9">
        <v>44803.25</v>
      </c>
      <c r="B5768" s="10">
        <v>255.47</v>
      </c>
      <c r="C5768" s="10">
        <v>234.62318</v>
      </c>
      <c r="D5768" s="10">
        <v>0.0888523461322108</v>
      </c>
      <c r="E5768" s="7">
        <f t="shared" si="1"/>
        <v>0.06998726365</v>
      </c>
      <c r="F5768" s="7"/>
    </row>
    <row r="5769">
      <c r="A5769" s="9">
        <v>44803.291666666664</v>
      </c>
      <c r="B5769" s="10">
        <v>251.73</v>
      </c>
      <c r="C5769" s="10">
        <v>235.99618</v>
      </c>
      <c r="D5769" s="10">
        <v>0.0666698079604508</v>
      </c>
      <c r="E5769" s="7">
        <f t="shared" si="1"/>
        <v>0.06841485338</v>
      </c>
      <c r="F5769" s="7"/>
    </row>
    <row r="5770">
      <c r="A5770" s="9">
        <v>44803.333333333336</v>
      </c>
      <c r="B5770" s="10">
        <v>249.09</v>
      </c>
      <c r="C5770" s="10">
        <v>239.18969</v>
      </c>
      <c r="D5770" s="10">
        <v>0.0413910398897209</v>
      </c>
      <c r="E5770" s="7">
        <f t="shared" si="1"/>
        <v>0.06472726945</v>
      </c>
      <c r="F5770" s="7"/>
    </row>
    <row r="5771">
      <c r="A5771" s="9">
        <v>44803.375</v>
      </c>
      <c r="B5771" s="10">
        <v>248.52</v>
      </c>
      <c r="C5771" s="10">
        <v>243.89009</v>
      </c>
      <c r="D5771" s="10">
        <v>0.0189835921582546</v>
      </c>
      <c r="E5771" s="7">
        <f t="shared" si="1"/>
        <v>0.05911774354</v>
      </c>
      <c r="F5771" s="7"/>
    </row>
    <row r="5772">
      <c r="A5772" s="9">
        <v>44803.416666666664</v>
      </c>
      <c r="B5772" s="10">
        <v>254.57</v>
      </c>
      <c r="C5772" s="10">
        <v>249.96886</v>
      </c>
      <c r="D5772" s="10">
        <v>0.0184068527575794</v>
      </c>
      <c r="E5772" s="7">
        <f t="shared" si="1"/>
        <v>0.05481642713</v>
      </c>
      <c r="F5772" s="7"/>
    </row>
    <row r="5773">
      <c r="A5773" s="9">
        <v>44803.458333333336</v>
      </c>
      <c r="B5773" s="10">
        <v>261.62</v>
      </c>
      <c r="C5773" s="10">
        <v>256.37867</v>
      </c>
      <c r="D5773" s="10">
        <v>0.0204437053987369</v>
      </c>
      <c r="E5773" s="7">
        <f t="shared" si="1"/>
        <v>0.0526725212</v>
      </c>
      <c r="F5773" s="7"/>
    </row>
    <row r="5774">
      <c r="A5774" s="9">
        <v>44803.5</v>
      </c>
      <c r="B5774" s="10">
        <v>267.73</v>
      </c>
      <c r="C5774" s="10">
        <v>259.85699</v>
      </c>
      <c r="D5774" s="10">
        <v>0.0302974724674522</v>
      </c>
      <c r="E5774" s="7">
        <f t="shared" si="1"/>
        <v>0.05192280513</v>
      </c>
      <c r="F5774" s="7"/>
    </row>
    <row r="5775">
      <c r="A5775" s="9">
        <v>44803.541666666664</v>
      </c>
      <c r="B5775" s="10">
        <v>273.53</v>
      </c>
      <c r="C5775" s="10">
        <v>262.78557</v>
      </c>
      <c r="D5775" s="10">
        <v>0.0408866818676534</v>
      </c>
      <c r="E5775" s="7">
        <f t="shared" si="1"/>
        <v>0.05193262205</v>
      </c>
      <c r="F5775" s="7"/>
    </row>
    <row r="5776">
      <c r="A5776" s="9">
        <v>44803.583333333336</v>
      </c>
      <c r="B5776" s="10">
        <v>275.17</v>
      </c>
      <c r="C5776" s="10">
        <v>264.93351</v>
      </c>
      <c r="D5776" s="10">
        <v>0.0386379586334699</v>
      </c>
      <c r="E5776" s="7">
        <f t="shared" si="1"/>
        <v>0.05138849276</v>
      </c>
      <c r="F5776" s="7"/>
    </row>
    <row r="5777">
      <c r="A5777" s="9">
        <v>44803.625</v>
      </c>
      <c r="B5777" s="10">
        <v>279.47</v>
      </c>
      <c r="C5777" s="10">
        <v>265.64212</v>
      </c>
      <c r="D5777" s="10">
        <v>0.0520545461691092</v>
      </c>
      <c r="E5777" s="7">
        <f t="shared" si="1"/>
        <v>0.05078457908</v>
      </c>
      <c r="F5777" s="7"/>
    </row>
    <row r="5778">
      <c r="A5778" s="9">
        <v>44803.666666666664</v>
      </c>
      <c r="B5778" s="10">
        <v>280.75</v>
      </c>
      <c r="C5778" s="10">
        <v>264.71437</v>
      </c>
      <c r="D5778" s="10">
        <v>0.0605771042954714</v>
      </c>
      <c r="E5778" s="7">
        <f t="shared" si="1"/>
        <v>0.05123951111</v>
      </c>
      <c r="F5778" s="7"/>
    </row>
    <row r="5779">
      <c r="A5779" s="9">
        <v>44803.708333333336</v>
      </c>
      <c r="B5779" s="10">
        <v>286.18</v>
      </c>
      <c r="C5779" s="10">
        <v>264.37593</v>
      </c>
      <c r="D5779" s="10">
        <v>0.0824737335202944</v>
      </c>
      <c r="E5779" s="7">
        <f t="shared" si="1"/>
        <v>0.05273619922</v>
      </c>
      <c r="F5779" s="7"/>
    </row>
    <row r="5780">
      <c r="A5780" s="9">
        <v>44803.75</v>
      </c>
      <c r="B5780" s="10">
        <v>284.13</v>
      </c>
      <c r="C5780" s="10">
        <v>264.08428</v>
      </c>
      <c r="D5780" s="10">
        <v>0.0759065249927031</v>
      </c>
      <c r="E5780" s="7">
        <f t="shared" si="1"/>
        <v>0.05389760097</v>
      </c>
      <c r="F5780" s="7"/>
    </row>
    <row r="5781">
      <c r="A5781" s="9">
        <v>44803.791666666664</v>
      </c>
      <c r="B5781" s="10">
        <v>276.53</v>
      </c>
      <c r="C5781" s="10">
        <v>264.66832</v>
      </c>
      <c r="D5781" s="10">
        <v>0.0448171507643981</v>
      </c>
      <c r="E5781" s="7">
        <f t="shared" si="1"/>
        <v>0.05427592527</v>
      </c>
      <c r="F5781" s="7"/>
    </row>
    <row r="5782">
      <c r="A5782" s="9">
        <v>44803.833333333336</v>
      </c>
      <c r="B5782" s="10">
        <v>274.91</v>
      </c>
      <c r="C5782" s="10">
        <v>264.96349</v>
      </c>
      <c r="D5782" s="10">
        <v>0.037539171906288</v>
      </c>
      <c r="E5782" s="7">
        <f t="shared" si="1"/>
        <v>0.05388985214</v>
      </c>
      <c r="F5782" s="7"/>
    </row>
    <row r="5783">
      <c r="A5783" s="9">
        <v>44803.875</v>
      </c>
      <c r="B5783" s="10">
        <v>272.29</v>
      </c>
      <c r="C5783" s="10">
        <v>264.82805</v>
      </c>
      <c r="D5783" s="10">
        <v>0.0281765847688717</v>
      </c>
      <c r="E5783" s="7">
        <f t="shared" si="1"/>
        <v>0.05355390842</v>
      </c>
      <c r="F5783" s="7"/>
    </row>
    <row r="5784">
      <c r="A5784" s="9">
        <v>44803.916666666664</v>
      </c>
      <c r="B5784" s="10">
        <v>272.53</v>
      </c>
      <c r="C5784" s="10">
        <v>265.25661</v>
      </c>
      <c r="D5784" s="10">
        <v>0.0274202026482957</v>
      </c>
      <c r="E5784" s="7">
        <f t="shared" si="1"/>
        <v>0.05362912411</v>
      </c>
      <c r="F5784" s="7"/>
    </row>
    <row r="5785">
      <c r="A5785" s="9">
        <v>44803.958333333336</v>
      </c>
      <c r="B5785" s="10">
        <v>271.48</v>
      </c>
      <c r="C5785" s="10">
        <v>264.32746</v>
      </c>
      <c r="D5785" s="10">
        <v>0.0270593906512779</v>
      </c>
      <c r="E5785" s="7">
        <f t="shared" si="1"/>
        <v>0.0544203767</v>
      </c>
      <c r="F5785" s="7"/>
    </row>
    <row r="5786">
      <c r="A5786" s="9">
        <v>44804.0</v>
      </c>
      <c r="B5786" s="10">
        <v>278.12</v>
      </c>
      <c r="C5786" s="10">
        <v>260.53452</v>
      </c>
      <c r="D5786" s="10">
        <v>0.0674976966583929</v>
      </c>
      <c r="E5786" s="7">
        <f t="shared" si="1"/>
        <v>0.05640175163</v>
      </c>
      <c r="F5786" s="7"/>
    </row>
    <row r="5787">
      <c r="A5787" s="9">
        <v>44804.041666666664</v>
      </c>
      <c r="B5787" s="10">
        <v>287.69</v>
      </c>
      <c r="C5787" s="10">
        <v>254.90484</v>
      </c>
      <c r="D5787" s="10">
        <v>0.128617251834056</v>
      </c>
      <c r="E5787" s="7">
        <f t="shared" si="1"/>
        <v>0.05911874237</v>
      </c>
      <c r="F5787" s="7"/>
    </row>
    <row r="5788">
      <c r="A5788" s="9">
        <v>44804.083333333336</v>
      </c>
      <c r="B5788" s="10">
        <v>286.82</v>
      </c>
      <c r="C5788" s="10">
        <v>248.19955</v>
      </c>
      <c r="D5788" s="10">
        <v>0.155602417490281</v>
      </c>
      <c r="E5788" s="7">
        <f t="shared" si="1"/>
        <v>0.06138901369</v>
      </c>
      <c r="F5788" s="7"/>
    </row>
    <row r="5789">
      <c r="A5789" s="9">
        <v>44804.125</v>
      </c>
      <c r="B5789" s="10">
        <v>278.89</v>
      </c>
      <c r="C5789" s="10">
        <v>239.71091</v>
      </c>
      <c r="D5789" s="10">
        <v>0.163443082336135</v>
      </c>
      <c r="E5789" s="7">
        <f t="shared" si="1"/>
        <v>0.0633117029</v>
      </c>
      <c r="F5789" s="7"/>
    </row>
    <row r="5790">
      <c r="A5790" s="9">
        <v>44804.166666666664</v>
      </c>
      <c r="B5790" s="10">
        <v>266.45</v>
      </c>
      <c r="C5790" s="10">
        <v>233.74443</v>
      </c>
      <c r="D5790" s="10">
        <v>0.139920211146849</v>
      </c>
      <c r="E5790" s="7">
        <f t="shared" si="1"/>
        <v>0.06455807677</v>
      </c>
      <c r="F5790" s="7"/>
    </row>
    <row r="5791">
      <c r="A5791" s="9">
        <v>44804.208333333336</v>
      </c>
      <c r="B5791" s="10">
        <v>260.22</v>
      </c>
      <c r="C5791" s="10">
        <v>232.00187</v>
      </c>
      <c r="D5791" s="10">
        <v>0.121628890318858</v>
      </c>
      <c r="E5791" s="7">
        <f t="shared" si="1"/>
        <v>0.0657209757</v>
      </c>
      <c r="F5791" s="7"/>
    </row>
    <row r="5792">
      <c r="A5792" s="9">
        <v>44804.25</v>
      </c>
      <c r="B5792" s="10">
        <v>256.54</v>
      </c>
      <c r="C5792" s="10">
        <v>232.05209</v>
      </c>
      <c r="D5792" s="10">
        <v>0.105527642521987</v>
      </c>
      <c r="E5792" s="7">
        <f t="shared" si="1"/>
        <v>0.06641577971</v>
      </c>
      <c r="F5792" s="7"/>
    </row>
    <row r="5793">
      <c r="A5793" s="9">
        <v>44804.291666666664</v>
      </c>
      <c r="B5793" s="10">
        <v>254.29</v>
      </c>
      <c r="C5793" s="10">
        <v>234.54725</v>
      </c>
      <c r="D5793" s="10">
        <v>0.0841738711496297</v>
      </c>
      <c r="E5793" s="7">
        <f t="shared" si="1"/>
        <v>0.06714511568</v>
      </c>
      <c r="F5793" s="7"/>
    </row>
    <row r="5794">
      <c r="A5794" s="9">
        <v>44804.333333333336</v>
      </c>
      <c r="B5794" s="10">
        <v>255.9</v>
      </c>
      <c r="C5794" s="10">
        <v>238.46392</v>
      </c>
      <c r="D5794" s="10">
        <v>0.0731183149216032</v>
      </c>
      <c r="E5794" s="7">
        <f t="shared" si="1"/>
        <v>0.06846708547</v>
      </c>
      <c r="F5794" s="7"/>
    </row>
    <row r="5795">
      <c r="A5795" s="9">
        <v>44804.375</v>
      </c>
      <c r="B5795" s="10">
        <v>256.31</v>
      </c>
      <c r="C5795" s="10">
        <v>243.43538</v>
      </c>
      <c r="D5795" s="10">
        <v>0.052887217954925</v>
      </c>
      <c r="E5795" s="7">
        <f t="shared" si="1"/>
        <v>0.06987973655</v>
      </c>
      <c r="F5795" s="7"/>
    </row>
    <row r="5796">
      <c r="A5796" s="9">
        <v>44804.416666666664</v>
      </c>
      <c r="B5796" s="10">
        <v>258.48</v>
      </c>
      <c r="C5796" s="10">
        <v>248.70907</v>
      </c>
      <c r="D5796" s="10">
        <v>0.0392865849243054</v>
      </c>
      <c r="E5796" s="7">
        <f t="shared" si="1"/>
        <v>0.07074972539</v>
      </c>
      <c r="F5796" s="7"/>
    </row>
    <row r="5797">
      <c r="A5797" s="9">
        <v>44804.458333333336</v>
      </c>
      <c r="B5797" s="10">
        <v>263.37</v>
      </c>
      <c r="C5797" s="10">
        <v>254.09307</v>
      </c>
      <c r="D5797" s="10">
        <v>0.036509968571752</v>
      </c>
      <c r="E5797" s="7">
        <f t="shared" si="1"/>
        <v>0.07141915302</v>
      </c>
      <c r="F5797" s="7"/>
    </row>
    <row r="5798">
      <c r="A5798" s="9">
        <v>44804.5</v>
      </c>
      <c r="B5798" s="10">
        <v>270.09</v>
      </c>
      <c r="C5798" s="10">
        <v>256.92819</v>
      </c>
      <c r="D5798" s="10">
        <v>0.0512275823061689</v>
      </c>
      <c r="E5798" s="7">
        <f t="shared" si="1"/>
        <v>0.07229124093</v>
      </c>
      <c r="F5798" s="7"/>
    </row>
    <row r="5799">
      <c r="A5799" s="9">
        <v>44804.541666666664</v>
      </c>
      <c r="B5799" s="10">
        <v>270.69</v>
      </c>
      <c r="C5799" s="10">
        <v>259.09279</v>
      </c>
      <c r="D5799" s="10">
        <v>0.0447608364555417</v>
      </c>
      <c r="E5799" s="7">
        <f t="shared" si="1"/>
        <v>0.07245266404</v>
      </c>
      <c r="F5799" s="7"/>
    </row>
    <row r="5800">
      <c r="A5800" s="9">
        <v>44804.583333333336</v>
      </c>
      <c r="B5800" s="10">
        <v>267.89</v>
      </c>
      <c r="C5800" s="10">
        <v>260.46827</v>
      </c>
      <c r="D5800" s="10">
        <v>0.0284937969603743</v>
      </c>
      <c r="E5800" s="7">
        <f t="shared" si="1"/>
        <v>0.07202999064</v>
      </c>
      <c r="F5800" s="7"/>
    </row>
    <row r="5801">
      <c r="A5801" s="9">
        <v>44804.625</v>
      </c>
      <c r="B5801" s="10">
        <v>267.95</v>
      </c>
      <c r="C5801" s="10">
        <v>260.5373</v>
      </c>
      <c r="D5801" s="10">
        <v>0.028451588313842</v>
      </c>
      <c r="E5801" s="7">
        <f t="shared" si="1"/>
        <v>0.07104653406</v>
      </c>
      <c r="F5801" s="7"/>
    </row>
    <row r="5802">
      <c r="A5802" s="9">
        <v>44804.666666666664</v>
      </c>
      <c r="B5802" s="10">
        <v>269.29</v>
      </c>
      <c r="C5802" s="10">
        <v>259.35104</v>
      </c>
      <c r="D5802" s="10">
        <v>0.0383224219960714</v>
      </c>
      <c r="E5802" s="7">
        <f t="shared" si="1"/>
        <v>0.07011925563</v>
      </c>
      <c r="F5802" s="7"/>
    </row>
    <row r="5803">
      <c r="A5803" s="9">
        <v>44804.708333333336</v>
      </c>
      <c r="B5803" s="10">
        <v>270.94</v>
      </c>
      <c r="C5803" s="10">
        <v>258.56178</v>
      </c>
      <c r="D5803" s="10">
        <v>0.0478733554510647</v>
      </c>
      <c r="E5803" s="7">
        <f t="shared" si="1"/>
        <v>0.06867757321</v>
      </c>
      <c r="F5803" s="7"/>
    </row>
    <row r="5804">
      <c r="A5804" s="9">
        <v>44804.75</v>
      </c>
      <c r="B5804" s="10">
        <v>272.83</v>
      </c>
      <c r="C5804" s="10">
        <v>258.08925</v>
      </c>
      <c r="D5804" s="10">
        <v>0.0571149321407226</v>
      </c>
      <c r="E5804" s="7">
        <f t="shared" si="1"/>
        <v>0.06789459017</v>
      </c>
      <c r="F5804" s="7"/>
    </row>
    <row r="5805">
      <c r="A5805" s="9">
        <v>44804.791666666664</v>
      </c>
      <c r="B5805" s="10">
        <v>272.85</v>
      </c>
      <c r="C5805" s="10">
        <v>258.82569</v>
      </c>
      <c r="D5805" s="10">
        <v>0.0541843817744676</v>
      </c>
      <c r="E5805" s="7">
        <f t="shared" si="1"/>
        <v>0.06828489147</v>
      </c>
      <c r="F5805" s="7"/>
    </row>
    <row r="5806">
      <c r="A5806" s="9">
        <v>44804.833333333336</v>
      </c>
      <c r="B5806" s="10">
        <v>264.55</v>
      </c>
      <c r="C5806" s="10">
        <v>259.53535</v>
      </c>
      <c r="D5806" s="10">
        <v>0.0193216453943557</v>
      </c>
      <c r="E5806" s="7">
        <f t="shared" si="1"/>
        <v>0.06752582786</v>
      </c>
      <c r="F5806" s="7"/>
    </row>
    <row r="5807">
      <c r="A5807" s="9">
        <v>44804.875</v>
      </c>
      <c r="B5807" s="10">
        <v>264.95</v>
      </c>
      <c r="C5807" s="10">
        <v>260.02498</v>
      </c>
      <c r="D5807" s="10">
        <v>0.0189405648641909</v>
      </c>
      <c r="E5807" s="7">
        <f t="shared" si="1"/>
        <v>0.0671409937</v>
      </c>
      <c r="F5807" s="7"/>
    </row>
    <row r="5808">
      <c r="A5808" s="9">
        <v>44804.916666666664</v>
      </c>
      <c r="B5808" s="10">
        <v>261.13</v>
      </c>
      <c r="C5808" s="10">
        <v>260.47364</v>
      </c>
      <c r="D5808" s="10">
        <v>0.00251987110864656</v>
      </c>
      <c r="E5808" s="7">
        <f t="shared" si="1"/>
        <v>0.06610347989</v>
      </c>
      <c r="F5808" s="7"/>
    </row>
    <row r="5809">
      <c r="A5809" s="9">
        <v>44804.958333333336</v>
      </c>
      <c r="B5809" s="10">
        <v>267.8</v>
      </c>
      <c r="C5809" s="10">
        <v>259.62237</v>
      </c>
      <c r="D5809" s="10">
        <v>0.0314981717484515</v>
      </c>
      <c r="E5809" s="7">
        <f t="shared" si="1"/>
        <v>0.0662884291</v>
      </c>
      <c r="F5809" s="7"/>
    </row>
    <row r="5810">
      <c r="A5810" s="9">
        <v>44805.0</v>
      </c>
      <c r="B5810" s="10">
        <v>279.33</v>
      </c>
      <c r="C5810" s="10">
        <v>254.0201</v>
      </c>
      <c r="D5810" s="10">
        <v>0.0996373908993814</v>
      </c>
      <c r="E5810" s="7">
        <f t="shared" si="1"/>
        <v>0.06762758302</v>
      </c>
      <c r="F5810" s="7"/>
    </row>
    <row r="5811">
      <c r="A5811" s="9">
        <v>44805.041666666664</v>
      </c>
      <c r="B5811" s="10">
        <v>281.5</v>
      </c>
      <c r="C5811" s="10">
        <v>249.00489</v>
      </c>
      <c r="D5811" s="10">
        <v>0.130499886970091</v>
      </c>
      <c r="E5811" s="7">
        <f t="shared" si="1"/>
        <v>0.06770602615</v>
      </c>
      <c r="F5811" s="7"/>
    </row>
    <row r="5812">
      <c r="A5812" s="9">
        <v>44805.083333333336</v>
      </c>
      <c r="B5812" s="10">
        <v>272.45</v>
      </c>
      <c r="C5812" s="10">
        <v>242.76989</v>
      </c>
      <c r="D5812" s="10">
        <v>0.122256141402049</v>
      </c>
      <c r="E5812" s="7">
        <f t="shared" si="1"/>
        <v>0.06631659798</v>
      </c>
      <c r="F5812" s="7"/>
    </row>
    <row r="5813">
      <c r="A5813" s="9">
        <v>44805.125</v>
      </c>
      <c r="B5813" s="10">
        <v>256.99</v>
      </c>
      <c r="C5813" s="10">
        <v>234.98345</v>
      </c>
      <c r="D5813" s="10">
        <v>0.0936514890729538</v>
      </c>
      <c r="E5813" s="7">
        <f t="shared" si="1"/>
        <v>0.06340861493</v>
      </c>
      <c r="F5813" s="7"/>
    </row>
    <row r="5814">
      <c r="A5814" s="9">
        <v>44805.166666666664</v>
      </c>
      <c r="B5814" s="10">
        <v>242.84</v>
      </c>
      <c r="C5814" s="10">
        <v>229.2478</v>
      </c>
      <c r="D5814" s="10">
        <v>0.0592904272145686</v>
      </c>
      <c r="E5814" s="7">
        <f t="shared" si="1"/>
        <v>0.0600490406</v>
      </c>
      <c r="F5814" s="7"/>
    </row>
    <row r="5815">
      <c r="A5815" s="9">
        <v>44805.208333333336</v>
      </c>
      <c r="B5815" s="10">
        <v>226.64</v>
      </c>
      <c r="C5815" s="10">
        <v>227.49034</v>
      </c>
      <c r="D5815" s="10">
        <v>0.00373791695946305</v>
      </c>
      <c r="E5815" s="7">
        <f t="shared" si="1"/>
        <v>0.05513691671</v>
      </c>
      <c r="F5815" s="7"/>
    </row>
    <row r="5816">
      <c r="A5816" s="9">
        <v>44805.25</v>
      </c>
      <c r="B5816" s="10">
        <v>214.73</v>
      </c>
      <c r="C5816" s="10">
        <v>227.4621</v>
      </c>
      <c r="D5816" s="10">
        <v>0.0559745997245255</v>
      </c>
      <c r="E5816" s="7">
        <f t="shared" si="1"/>
        <v>0.05307220659</v>
      </c>
      <c r="F5816" s="7"/>
    </row>
    <row r="5817">
      <c r="A5817" s="9">
        <v>44805.291666666664</v>
      </c>
      <c r="B5817" s="10">
        <v>205.06</v>
      </c>
      <c r="C5817" s="10">
        <v>229.6825</v>
      </c>
      <c r="D5817" s="10">
        <v>0.107202333656242</v>
      </c>
      <c r="E5817" s="7">
        <f t="shared" si="1"/>
        <v>0.05403172587</v>
      </c>
      <c r="F5817" s="7"/>
    </row>
    <row r="5818">
      <c r="A5818" s="9">
        <v>44805.333333333336</v>
      </c>
      <c r="B5818" s="10">
        <v>202.88</v>
      </c>
      <c r="C5818" s="10">
        <v>233.19433</v>
      </c>
      <c r="D5818" s="10">
        <v>0.129995999473915</v>
      </c>
      <c r="E5818" s="7">
        <f t="shared" si="1"/>
        <v>0.05640162939</v>
      </c>
      <c r="F5818" s="7"/>
    </row>
    <row r="5819">
      <c r="A5819" s="9">
        <v>44805.375</v>
      </c>
      <c r="B5819" s="10">
        <v>201.29</v>
      </c>
      <c r="C5819" s="10">
        <v>237.7701</v>
      </c>
      <c r="D5819" s="10">
        <v>0.153425935388848</v>
      </c>
      <c r="E5819" s="7">
        <f t="shared" si="1"/>
        <v>0.06059074262</v>
      </c>
      <c r="F5819" s="7"/>
    </row>
    <row r="5820">
      <c r="A5820" s="9">
        <v>44805.416666666664</v>
      </c>
      <c r="B5820" s="10">
        <v>212.56</v>
      </c>
      <c r="C5820" s="10">
        <v>242.46465</v>
      </c>
      <c r="D5820" s="10">
        <v>0.123336123430776</v>
      </c>
      <c r="E5820" s="7">
        <f t="shared" si="1"/>
        <v>0.06409280672</v>
      </c>
      <c r="F5820" s="7"/>
    </row>
    <row r="5821">
      <c r="A5821" s="9">
        <v>44805.458333333336</v>
      </c>
      <c r="B5821" s="10">
        <v>228.22</v>
      </c>
      <c r="C5821" s="10">
        <v>247.33981</v>
      </c>
      <c r="D5821" s="10">
        <v>0.0773017897927551</v>
      </c>
      <c r="E5821" s="7">
        <f t="shared" si="1"/>
        <v>0.06579246594</v>
      </c>
      <c r="F5821" s="7"/>
    </row>
    <row r="5822">
      <c r="A5822" s="9">
        <v>44805.5</v>
      </c>
      <c r="B5822" s="10">
        <v>235.69</v>
      </c>
      <c r="C5822" s="10">
        <v>250.09414</v>
      </c>
      <c r="D5822" s="10">
        <v>0.0575948720749714</v>
      </c>
      <c r="E5822" s="7">
        <f t="shared" si="1"/>
        <v>0.06605776968</v>
      </c>
      <c r="F5822" s="7"/>
    </row>
    <row r="5823">
      <c r="A5823" s="9">
        <v>44805.541666666664</v>
      </c>
      <c r="B5823" s="10">
        <v>238.94</v>
      </c>
      <c r="C5823" s="10">
        <v>252.16264</v>
      </c>
      <c r="D5823" s="10">
        <v>0.0524369510090789</v>
      </c>
      <c r="E5823" s="7">
        <f t="shared" si="1"/>
        <v>0.06637760778</v>
      </c>
      <c r="F5823" s="7"/>
    </row>
    <row r="5824">
      <c r="A5824" s="9">
        <v>44805.583333333336</v>
      </c>
      <c r="B5824" s="10">
        <v>236.89</v>
      </c>
      <c r="C5824" s="10">
        <v>253.30129</v>
      </c>
      <c r="D5824" s="10">
        <v>0.0647896029270123</v>
      </c>
      <c r="E5824" s="7">
        <f t="shared" si="1"/>
        <v>0.06788993303</v>
      </c>
      <c r="F5824" s="7"/>
    </row>
    <row r="5825">
      <c r="A5825" s="9">
        <v>44805.625</v>
      </c>
      <c r="B5825" s="10">
        <v>233.11</v>
      </c>
      <c r="C5825" s="10">
        <v>253.35428</v>
      </c>
      <c r="D5825" s="10">
        <v>0.0799050246950632</v>
      </c>
      <c r="E5825" s="7">
        <f t="shared" si="1"/>
        <v>0.07003382622</v>
      </c>
      <c r="F5825" s="7"/>
    </row>
    <row r="5826">
      <c r="A5826" s="9">
        <v>44805.666666666664</v>
      </c>
      <c r="B5826" s="10">
        <v>236.57</v>
      </c>
      <c r="C5826" s="10">
        <v>252.45778</v>
      </c>
      <c r="D5826" s="10">
        <v>0.0629324237898314</v>
      </c>
      <c r="E5826" s="7">
        <f t="shared" si="1"/>
        <v>0.07105924296</v>
      </c>
      <c r="F5826" s="7"/>
    </row>
    <row r="5827">
      <c r="A5827" s="9">
        <v>44805.708333333336</v>
      </c>
      <c r="B5827" s="10">
        <v>236.99</v>
      </c>
      <c r="C5827" s="10">
        <v>251.82666</v>
      </c>
      <c r="D5827" s="10">
        <v>0.0589161608226865</v>
      </c>
      <c r="E5827" s="7">
        <f t="shared" si="1"/>
        <v>0.07151935985</v>
      </c>
      <c r="F5827" s="7"/>
    </row>
    <row r="5828">
      <c r="A5828" s="9">
        <v>44805.75</v>
      </c>
      <c r="B5828" s="10">
        <v>236.52</v>
      </c>
      <c r="C5828" s="10">
        <v>251.51447</v>
      </c>
      <c r="D5828" s="10">
        <v>0.0596167290096668</v>
      </c>
      <c r="E5828" s="7">
        <f t="shared" si="1"/>
        <v>0.07162360138</v>
      </c>
      <c r="F5828" s="7"/>
    </row>
    <row r="5829">
      <c r="A5829" s="9">
        <v>44805.791666666664</v>
      </c>
      <c r="B5829" s="10">
        <v>240.54</v>
      </c>
      <c r="C5829" s="10">
        <v>252.36439</v>
      </c>
      <c r="D5829" s="10">
        <v>0.0468544314037332</v>
      </c>
      <c r="E5829" s="7">
        <f t="shared" si="1"/>
        <v>0.07131818678</v>
      </c>
      <c r="F5829" s="7"/>
    </row>
    <row r="5830">
      <c r="A5830" s="9">
        <v>44805.833333333336</v>
      </c>
      <c r="B5830" s="10">
        <v>238.86</v>
      </c>
      <c r="C5830" s="10">
        <v>253.14907</v>
      </c>
      <c r="D5830" s="10">
        <v>0.0564452794553026</v>
      </c>
      <c r="E5830" s="7">
        <f t="shared" si="1"/>
        <v>0.07286500487</v>
      </c>
      <c r="F5830" s="7"/>
    </row>
    <row r="5831">
      <c r="A5831" s="9">
        <v>44805.875</v>
      </c>
      <c r="B5831" s="10">
        <v>242.35</v>
      </c>
      <c r="C5831" s="10">
        <v>253.70286</v>
      </c>
      <c r="D5831" s="10">
        <v>0.0447486480838252</v>
      </c>
      <c r="E5831" s="7">
        <f t="shared" si="1"/>
        <v>0.07394034167</v>
      </c>
      <c r="F5831" s="7"/>
    </row>
    <row r="5832">
      <c r="A5832" s="9">
        <v>44805.916666666664</v>
      </c>
      <c r="B5832" s="10">
        <v>245.35</v>
      </c>
      <c r="C5832" s="10">
        <v>253.94794</v>
      </c>
      <c r="D5832" s="10">
        <v>0.033857096852213</v>
      </c>
      <c r="E5832" s="7">
        <f t="shared" si="1"/>
        <v>0.07524605941</v>
      </c>
      <c r="F5832" s="7"/>
    </row>
    <row r="5833">
      <c r="A5833" s="9">
        <v>44805.958333333336</v>
      </c>
      <c r="B5833" s="10">
        <v>248.94</v>
      </c>
      <c r="C5833" s="10">
        <v>253.26615</v>
      </c>
      <c r="D5833" s="10">
        <v>0.0170814378471027</v>
      </c>
      <c r="E5833" s="7">
        <f t="shared" si="1"/>
        <v>0.07464536216</v>
      </c>
      <c r="F5833" s="7"/>
    </row>
    <row r="5834">
      <c r="A5834" s="9">
        <v>44806.0</v>
      </c>
      <c r="B5834" s="10">
        <v>258.18</v>
      </c>
      <c r="C5834" s="10">
        <v>252.0139</v>
      </c>
      <c r="D5834" s="10">
        <v>0.0244673012083857</v>
      </c>
      <c r="E5834" s="7">
        <f t="shared" si="1"/>
        <v>0.07151327509</v>
      </c>
      <c r="F5834" s="7"/>
    </row>
    <row r="5835">
      <c r="A5835" s="9">
        <v>44806.041666666664</v>
      </c>
      <c r="B5835" s="10">
        <v>256.56</v>
      </c>
      <c r="C5835" s="10">
        <v>246.24197</v>
      </c>
      <c r="D5835" s="10">
        <v>0.0419019958295492</v>
      </c>
      <c r="E5835" s="7">
        <f t="shared" si="1"/>
        <v>0.0678216963</v>
      </c>
      <c r="F5835" s="7"/>
    </row>
    <row r="5836">
      <c r="A5836" s="9">
        <v>44806.083333333336</v>
      </c>
      <c r="B5836" s="10">
        <v>250.81</v>
      </c>
      <c r="C5836" s="10">
        <v>239.21486</v>
      </c>
      <c r="D5836" s="10">
        <v>0.0484716543111076</v>
      </c>
      <c r="E5836" s="7">
        <f t="shared" si="1"/>
        <v>0.06474734267</v>
      </c>
      <c r="F5836" s="7"/>
    </row>
    <row r="5837">
      <c r="A5837" s="9">
        <v>44806.125</v>
      </c>
      <c r="B5837" s="10">
        <v>238.47</v>
      </c>
      <c r="C5837" s="10">
        <v>230.87764</v>
      </c>
      <c r="D5837" s="10">
        <v>0.0328847782747605</v>
      </c>
      <c r="E5837" s="7">
        <f t="shared" si="1"/>
        <v>0.06221539638</v>
      </c>
      <c r="F5837" s="7"/>
    </row>
    <row r="5838">
      <c r="A5838" s="9">
        <v>44806.166666666664</v>
      </c>
      <c r="B5838" s="10">
        <v>217.75</v>
      </c>
      <c r="C5838" s="10">
        <v>224.83645</v>
      </c>
      <c r="D5838" s="10">
        <v>0.0315182435943994</v>
      </c>
      <c r="E5838" s="7">
        <f t="shared" si="1"/>
        <v>0.06105822207</v>
      </c>
      <c r="F5838" s="7"/>
    </row>
    <row r="5839">
      <c r="A5839" s="9">
        <v>44806.208333333336</v>
      </c>
      <c r="B5839" s="10">
        <v>203.93</v>
      </c>
      <c r="C5839" s="10">
        <v>223.14574</v>
      </c>
      <c r="D5839" s="10">
        <v>0.0861129591808473</v>
      </c>
      <c r="E5839" s="7">
        <f t="shared" si="1"/>
        <v>0.06449051549</v>
      </c>
      <c r="F5839" s="7"/>
    </row>
    <row r="5840">
      <c r="A5840" s="9">
        <v>44806.25</v>
      </c>
      <c r="B5840" s="10">
        <v>194.36</v>
      </c>
      <c r="C5840" s="10">
        <v>223.542</v>
      </c>
      <c r="D5840" s="10">
        <v>0.130543700959998</v>
      </c>
      <c r="E5840" s="7">
        <f t="shared" si="1"/>
        <v>0.06759756138</v>
      </c>
      <c r="F5840" s="7"/>
    </row>
    <row r="5841">
      <c r="A5841" s="9">
        <v>44806.291666666664</v>
      </c>
      <c r="B5841" s="10">
        <v>192.82</v>
      </c>
      <c r="C5841" s="10">
        <v>226.4403</v>
      </c>
      <c r="D5841" s="10">
        <v>0.148473129562184</v>
      </c>
      <c r="E5841" s="7">
        <f t="shared" si="1"/>
        <v>0.06931717787</v>
      </c>
      <c r="F5841" s="7"/>
    </row>
    <row r="5842">
      <c r="A5842" s="9">
        <v>44806.333333333336</v>
      </c>
      <c r="B5842" s="10">
        <v>190.61</v>
      </c>
      <c r="C5842" s="10">
        <v>230.53042</v>
      </c>
      <c r="D5842" s="10">
        <v>0.173167688672063</v>
      </c>
      <c r="E5842" s="7">
        <f t="shared" si="1"/>
        <v>0.07111599826</v>
      </c>
      <c r="F5842" s="7"/>
    </row>
    <row r="5843">
      <c r="A5843" s="9">
        <v>44806.375</v>
      </c>
      <c r="B5843" s="10">
        <v>197.43</v>
      </c>
      <c r="C5843" s="10">
        <v>235.5044</v>
      </c>
      <c r="D5843" s="10">
        <v>0.161671713989207</v>
      </c>
      <c r="E5843" s="7">
        <f t="shared" si="1"/>
        <v>0.07145957237</v>
      </c>
      <c r="F5843" s="7"/>
    </row>
    <row r="5844">
      <c r="A5844" s="9">
        <v>44806.416666666664</v>
      </c>
      <c r="B5844" s="10">
        <v>200.97</v>
      </c>
      <c r="C5844" s="10">
        <v>240.23339</v>
      </c>
      <c r="D5844" s="10">
        <v>0.163438521181422</v>
      </c>
      <c r="E5844" s="7">
        <f t="shared" si="1"/>
        <v>0.07313050561</v>
      </c>
      <c r="F5844" s="7"/>
    </row>
    <row r="5845">
      <c r="A5845" s="9">
        <v>44806.458333333336</v>
      </c>
      <c r="B5845" s="10">
        <v>215.15</v>
      </c>
      <c r="C5845" s="10">
        <v>244.84982</v>
      </c>
      <c r="D5845" s="10">
        <v>0.121298108366998</v>
      </c>
      <c r="E5845" s="7">
        <f t="shared" si="1"/>
        <v>0.07496368555</v>
      </c>
      <c r="F5845" s="7"/>
    </row>
    <row r="5846">
      <c r="A5846" s="9">
        <v>44806.5</v>
      </c>
      <c r="B5846" s="10">
        <v>226.75</v>
      </c>
      <c r="C5846" s="10">
        <v>247.18974</v>
      </c>
      <c r="D5846" s="10">
        <v>0.0826884643351297</v>
      </c>
      <c r="E5846" s="7">
        <f t="shared" si="1"/>
        <v>0.07600925189</v>
      </c>
      <c r="F5846" s="7"/>
    </row>
    <row r="5847">
      <c r="A5847" s="9">
        <v>44806.541666666664</v>
      </c>
      <c r="B5847" s="10">
        <v>227.08</v>
      </c>
      <c r="C5847" s="10">
        <v>248.93236</v>
      </c>
      <c r="D5847" s="10">
        <v>0.0877843282408119</v>
      </c>
      <c r="E5847" s="7">
        <f t="shared" si="1"/>
        <v>0.07748205927</v>
      </c>
      <c r="F5847" s="7"/>
    </row>
    <row r="5848">
      <c r="A5848" s="9">
        <v>44806.583333333336</v>
      </c>
      <c r="B5848" s="10">
        <v>222.4</v>
      </c>
      <c r="C5848" s="10">
        <v>249.93298</v>
      </c>
      <c r="D5848" s="10">
        <v>0.110161452082074</v>
      </c>
      <c r="E5848" s="7">
        <f t="shared" si="1"/>
        <v>0.07937255299</v>
      </c>
      <c r="F5848" s="7"/>
    </row>
    <row r="5849">
      <c r="A5849" s="9">
        <v>44806.625</v>
      </c>
      <c r="B5849" s="10">
        <v>218.2</v>
      </c>
      <c r="C5849" s="10">
        <v>250.10774</v>
      </c>
      <c r="D5849" s="10">
        <v>0.127575979855721</v>
      </c>
      <c r="E5849" s="7">
        <f t="shared" si="1"/>
        <v>0.08135884279</v>
      </c>
      <c r="F5849" s="7"/>
    </row>
    <row r="5850">
      <c r="A5850" s="9">
        <v>44806.666666666664</v>
      </c>
      <c r="B5850" s="10">
        <v>220.65</v>
      </c>
      <c r="C5850" s="10">
        <v>249.5143</v>
      </c>
      <c r="D5850" s="10">
        <v>0.11568194688641</v>
      </c>
      <c r="E5850" s="7">
        <f t="shared" si="1"/>
        <v>0.08355673958</v>
      </c>
      <c r="F5850" s="7"/>
    </row>
    <row r="5851">
      <c r="A5851" s="9">
        <v>44806.708333333336</v>
      </c>
      <c r="B5851" s="10">
        <v>221.46</v>
      </c>
      <c r="C5851" s="10">
        <v>249.26911</v>
      </c>
      <c r="D5851" s="10">
        <v>0.111562599954723</v>
      </c>
      <c r="E5851" s="7">
        <f t="shared" si="1"/>
        <v>0.08575034121</v>
      </c>
      <c r="F5851" s="7"/>
    </row>
    <row r="5852">
      <c r="A5852" s="9">
        <v>44806.75</v>
      </c>
      <c r="B5852" s="10">
        <v>224.37</v>
      </c>
      <c r="C5852" s="10">
        <v>249.29885</v>
      </c>
      <c r="D5852" s="10">
        <v>0.0999958483563</v>
      </c>
      <c r="E5852" s="7">
        <f t="shared" si="1"/>
        <v>0.08743280452</v>
      </c>
      <c r="F5852" s="7"/>
    </row>
    <row r="5853">
      <c r="A5853" s="9">
        <v>44806.791666666664</v>
      </c>
      <c r="B5853" s="10">
        <v>234.85</v>
      </c>
      <c r="C5853" s="10">
        <v>250.33596</v>
      </c>
      <c r="D5853" s="10">
        <v>0.0618607091046767</v>
      </c>
      <c r="E5853" s="7">
        <f t="shared" si="1"/>
        <v>0.08805806609</v>
      </c>
      <c r="F5853" s="7"/>
    </row>
    <row r="5854">
      <c r="A5854" s="9">
        <v>44806.833333333336</v>
      </c>
      <c r="B5854" s="10">
        <v>228.88</v>
      </c>
      <c r="C5854" s="10">
        <v>251.37438</v>
      </c>
      <c r="D5854" s="10">
        <v>0.0894855712821649</v>
      </c>
      <c r="E5854" s="7">
        <f t="shared" si="1"/>
        <v>0.08943474492</v>
      </c>
      <c r="F5854" s="7"/>
    </row>
    <row r="5855">
      <c r="A5855" s="9">
        <v>44806.875</v>
      </c>
      <c r="B5855" s="10">
        <v>229.02</v>
      </c>
      <c r="C5855" s="10">
        <v>252.19112</v>
      </c>
      <c r="D5855" s="10">
        <v>0.0918792065319349</v>
      </c>
      <c r="E5855" s="7">
        <f t="shared" si="1"/>
        <v>0.09139851819</v>
      </c>
      <c r="F5855" s="7"/>
    </row>
    <row r="5856">
      <c r="A5856" s="9">
        <v>44806.916666666664</v>
      </c>
      <c r="B5856" s="10">
        <v>231.85</v>
      </c>
      <c r="C5856" s="10">
        <v>252.50752</v>
      </c>
      <c r="D5856" s="10">
        <v>0.081809523930218</v>
      </c>
      <c r="E5856" s="7">
        <f t="shared" si="1"/>
        <v>0.09339653598</v>
      </c>
      <c r="F5856" s="7"/>
    </row>
    <row r="5857">
      <c r="A5857" s="9">
        <v>44806.958333333336</v>
      </c>
      <c r="B5857" s="10">
        <v>234.64</v>
      </c>
      <c r="C5857" s="10">
        <v>251.56458</v>
      </c>
      <c r="D5857" s="10">
        <v>0.0672772772701149</v>
      </c>
      <c r="E5857" s="7">
        <f t="shared" si="1"/>
        <v>0.09548802929</v>
      </c>
      <c r="F5857" s="7"/>
    </row>
    <row r="5858">
      <c r="A5858" s="9">
        <v>44804.0</v>
      </c>
      <c r="B5858" s="10">
        <v>278.12</v>
      </c>
      <c r="C5858" s="10">
        <v>267.13803</v>
      </c>
      <c r="D5858" s="10">
        <v>0.0411097214425066</v>
      </c>
      <c r="E5858" s="7">
        <f t="shared" si="1"/>
        <v>0.09618146347</v>
      </c>
      <c r="F5858" s="7"/>
    </row>
    <row r="5859">
      <c r="A5859" s="9">
        <v>44804.041666666664</v>
      </c>
      <c r="B5859" s="10">
        <v>287.69</v>
      </c>
      <c r="C5859" s="10">
        <v>262.89884</v>
      </c>
      <c r="D5859" s="10">
        <v>0.094299236923221</v>
      </c>
      <c r="E5859" s="7">
        <f t="shared" si="1"/>
        <v>0.09836468185</v>
      </c>
      <c r="F5859" s="7"/>
    </row>
    <row r="5860">
      <c r="A5860" s="9">
        <v>44804.083333333336</v>
      </c>
      <c r="B5860" s="10">
        <v>286.82</v>
      </c>
      <c r="C5860" s="10">
        <v>257.54843</v>
      </c>
      <c r="D5860" s="10">
        <v>0.113654624103124</v>
      </c>
      <c r="E5860" s="7">
        <f t="shared" si="1"/>
        <v>0.1010806389</v>
      </c>
      <c r="F5860" s="7"/>
    </row>
    <row r="5861">
      <c r="A5861" s="9">
        <v>44804.125</v>
      </c>
      <c r="B5861" s="10">
        <v>278.89</v>
      </c>
      <c r="C5861" s="10">
        <v>249.76679</v>
      </c>
      <c r="D5861" s="10">
        <v>0.116601610646475</v>
      </c>
      <c r="E5861" s="7">
        <f t="shared" si="1"/>
        <v>0.1045688403</v>
      </c>
      <c r="F5861" s="7"/>
    </row>
    <row r="5862">
      <c r="A5862" s="9">
        <v>44804.166666666664</v>
      </c>
      <c r="B5862" s="10">
        <v>266.45</v>
      </c>
      <c r="C5862" s="10">
        <v>244.00762</v>
      </c>
      <c r="D5862" s="10">
        <v>0.0919740949073639</v>
      </c>
      <c r="E5862" s="7">
        <f t="shared" si="1"/>
        <v>0.1070878341</v>
      </c>
      <c r="F5862" s="7"/>
    </row>
    <row r="5863">
      <c r="A5863" s="9">
        <v>44804.208333333336</v>
      </c>
      <c r="B5863" s="10">
        <v>260.22</v>
      </c>
      <c r="C5863" s="10">
        <v>241.75656</v>
      </c>
      <c r="D5863" s="10">
        <v>0.0763720330898157</v>
      </c>
      <c r="E5863" s="7">
        <f t="shared" si="1"/>
        <v>0.1066819622</v>
      </c>
      <c r="F5863" s="7"/>
    </row>
    <row r="5864">
      <c r="A5864" s="9">
        <v>44804.25</v>
      </c>
      <c r="B5864" s="10">
        <v>256.54</v>
      </c>
      <c r="C5864" s="10">
        <v>240.72761</v>
      </c>
      <c r="D5864" s="10">
        <v>0.0656858180912443</v>
      </c>
      <c r="E5864" s="7">
        <f t="shared" si="1"/>
        <v>0.1039795504</v>
      </c>
      <c r="F5864" s="7"/>
    </row>
    <row r="5865">
      <c r="A5865" s="9">
        <v>44804.291666666664</v>
      </c>
      <c r="B5865" s="10">
        <v>254.29</v>
      </c>
      <c r="C5865" s="10">
        <v>241.76732</v>
      </c>
      <c r="D5865" s="10">
        <v>0.0517964131794155</v>
      </c>
      <c r="E5865" s="7">
        <f t="shared" si="1"/>
        <v>0.09995135385</v>
      </c>
      <c r="F5865" s="7"/>
    </row>
    <row r="5866">
      <c r="A5866" s="9">
        <v>44804.333333333336</v>
      </c>
      <c r="B5866" s="10">
        <v>255.9</v>
      </c>
      <c r="C5866" s="10">
        <v>244.59235</v>
      </c>
      <c r="D5866" s="10">
        <v>0.0462305955194428</v>
      </c>
      <c r="E5866" s="7">
        <f t="shared" si="1"/>
        <v>0.0946623083</v>
      </c>
      <c r="F5866" s="7"/>
    </row>
    <row r="5867">
      <c r="A5867" s="9">
        <v>44804.375</v>
      </c>
      <c r="B5867" s="10">
        <v>256.31</v>
      </c>
      <c r="C5867" s="10">
        <v>248.86021</v>
      </c>
      <c r="D5867" s="10">
        <v>0.0299356413787483</v>
      </c>
      <c r="E5867" s="7">
        <f t="shared" si="1"/>
        <v>0.08917330528</v>
      </c>
      <c r="F5867" s="7"/>
    </row>
    <row r="5868">
      <c r="A5868" s="9">
        <v>44804.416666666664</v>
      </c>
      <c r="B5868" s="10">
        <v>258.48</v>
      </c>
      <c r="C5868" s="10">
        <v>254.22195</v>
      </c>
      <c r="D5868" s="10">
        <v>0.0167493404877117</v>
      </c>
      <c r="E5868" s="7">
        <f t="shared" si="1"/>
        <v>0.08306125608</v>
      </c>
      <c r="F5868" s="7"/>
    </row>
    <row r="5869">
      <c r="A5869" s="9">
        <v>44804.458333333336</v>
      </c>
      <c r="B5869" s="10">
        <v>263.37</v>
      </c>
      <c r="C5869" s="10">
        <v>260.16792</v>
      </c>
      <c r="D5869" s="10">
        <v>0.0123077433989556</v>
      </c>
      <c r="E5869" s="7">
        <f t="shared" si="1"/>
        <v>0.07851999087</v>
      </c>
      <c r="F5869" s="7"/>
    </row>
    <row r="5870">
      <c r="A5870" s="9">
        <v>44804.5</v>
      </c>
      <c r="B5870" s="10">
        <v>270.09</v>
      </c>
      <c r="C5870" s="10">
        <v>263.6904</v>
      </c>
      <c r="D5870" s="10">
        <v>0.0242693704435199</v>
      </c>
      <c r="E5870" s="7">
        <f t="shared" si="1"/>
        <v>0.07608586196</v>
      </c>
      <c r="F5870" s="7"/>
    </row>
    <row r="5871">
      <c r="A5871" s="9">
        <v>44804.541666666664</v>
      </c>
      <c r="B5871" s="10">
        <v>270.69</v>
      </c>
      <c r="C5871" s="10">
        <v>266.33378</v>
      </c>
      <c r="D5871" s="10">
        <v>0.0163562429069268</v>
      </c>
      <c r="E5871" s="7">
        <f t="shared" si="1"/>
        <v>0.07310969174</v>
      </c>
      <c r="F5871" s="7"/>
    </row>
    <row r="5872">
      <c r="A5872" s="9">
        <v>44804.583333333336</v>
      </c>
      <c r="B5872" s="10">
        <v>267.89</v>
      </c>
      <c r="C5872" s="10">
        <v>267.84215</v>
      </c>
      <c r="D5872" s="10">
        <v>1.78649999635914E-4</v>
      </c>
      <c r="E5872" s="7">
        <f t="shared" si="1"/>
        <v>0.06852707499</v>
      </c>
      <c r="F5872" s="7"/>
    </row>
    <row r="5873">
      <c r="A5873" s="9">
        <v>44804.625</v>
      </c>
      <c r="B5873" s="10">
        <v>267.95</v>
      </c>
      <c r="C5873" s="10">
        <v>267.57728</v>
      </c>
      <c r="D5873" s="10">
        <v>0.00139294337695642</v>
      </c>
      <c r="E5873" s="7">
        <f t="shared" si="1"/>
        <v>0.06326944847</v>
      </c>
      <c r="F5873" s="7"/>
    </row>
    <row r="5874">
      <c r="A5874" s="9">
        <v>44804.666666666664</v>
      </c>
      <c r="B5874" s="10">
        <v>269.29</v>
      </c>
      <c r="C5874" s="10">
        <v>265.64846</v>
      </c>
      <c r="D5874" s="10">
        <v>0.0137081163579868</v>
      </c>
      <c r="E5874" s="7">
        <f t="shared" si="1"/>
        <v>0.05902053886</v>
      </c>
      <c r="F5874" s="7"/>
    </row>
    <row r="5875">
      <c r="A5875" s="9">
        <v>44804.708333333336</v>
      </c>
      <c r="B5875" s="10">
        <v>270.94</v>
      </c>
      <c r="C5875" s="10">
        <v>264.06142</v>
      </c>
      <c r="D5875" s="10">
        <v>0.0260491668945808</v>
      </c>
      <c r="E5875" s="7">
        <f t="shared" si="1"/>
        <v>0.05545747915</v>
      </c>
      <c r="F5875" s="7"/>
    </row>
    <row r="5876">
      <c r="A5876" s="9">
        <v>44804.75</v>
      </c>
      <c r="B5876" s="10">
        <v>272.83</v>
      </c>
      <c r="C5876" s="10">
        <v>262.97231</v>
      </c>
      <c r="D5876" s="10">
        <v>0.0374856577105018</v>
      </c>
      <c r="E5876" s="7">
        <f t="shared" si="1"/>
        <v>0.05285288787</v>
      </c>
      <c r="F5876" s="7"/>
    </row>
    <row r="5877">
      <c r="A5877" s="9">
        <v>44804.791666666664</v>
      </c>
      <c r="B5877" s="10">
        <v>272.85</v>
      </c>
      <c r="C5877" s="10">
        <v>263.46558</v>
      </c>
      <c r="D5877" s="10">
        <v>0.035619149947405</v>
      </c>
      <c r="E5877" s="7">
        <f t="shared" si="1"/>
        <v>0.05175948958</v>
      </c>
      <c r="F5877" s="7"/>
    </row>
    <row r="5878">
      <c r="A5878" s="9">
        <v>44804.833333333336</v>
      </c>
      <c r="B5878" s="10">
        <v>264.55</v>
      </c>
      <c r="C5878" s="10">
        <v>263.81523</v>
      </c>
      <c r="D5878" s="10">
        <v>0.00278516899877245</v>
      </c>
      <c r="E5878" s="7">
        <f t="shared" si="1"/>
        <v>0.04814697281</v>
      </c>
      <c r="F5878" s="7"/>
    </row>
    <row r="5879">
      <c r="A5879" s="9">
        <v>44804.875</v>
      </c>
      <c r="B5879" s="10">
        <v>264.95</v>
      </c>
      <c r="C5879" s="10">
        <v>263.90389</v>
      </c>
      <c r="D5879" s="10">
        <v>0.003963980978075</v>
      </c>
      <c r="E5879" s="7">
        <f t="shared" si="1"/>
        <v>0.04448383842</v>
      </c>
      <c r="F5879" s="7"/>
    </row>
    <row r="5880">
      <c r="A5880" s="9">
        <v>44804.916666666664</v>
      </c>
      <c r="B5880" s="10">
        <v>261.13</v>
      </c>
      <c r="C5880" s="10">
        <v>264.37022</v>
      </c>
      <c r="D5880" s="10">
        <v>0.0122563729000945</v>
      </c>
      <c r="E5880" s="7">
        <f t="shared" si="1"/>
        <v>0.04158579046</v>
      </c>
      <c r="F5880" s="7"/>
    </row>
    <row r="5881">
      <c r="A5881" s="9">
        <v>44804.958333333336</v>
      </c>
      <c r="B5881" s="10">
        <v>267.8</v>
      </c>
      <c r="C5881" s="10">
        <v>264.15231</v>
      </c>
      <c r="D5881" s="10">
        <v>0.0138090407007987</v>
      </c>
      <c r="E5881" s="7">
        <f t="shared" si="1"/>
        <v>0.03935794727</v>
      </c>
      <c r="F5881" s="7"/>
    </row>
    <row r="5882">
      <c r="A5882" s="9">
        <v>44805.0</v>
      </c>
      <c r="B5882" s="10">
        <v>279.33</v>
      </c>
      <c r="C5882" s="10">
        <v>258.03003</v>
      </c>
      <c r="D5882" s="10">
        <v>0.0825484150042534</v>
      </c>
      <c r="E5882" s="7">
        <f t="shared" si="1"/>
        <v>0.0410845595</v>
      </c>
      <c r="F5882" s="7"/>
    </row>
    <row r="5883">
      <c r="A5883" s="9">
        <v>44805.041666666664</v>
      </c>
      <c r="B5883" s="10">
        <v>281.5</v>
      </c>
      <c r="C5883" s="10">
        <v>253.7058</v>
      </c>
      <c r="D5883" s="10">
        <v>0.109552875811274</v>
      </c>
      <c r="E5883" s="7">
        <f t="shared" si="1"/>
        <v>0.04172012778</v>
      </c>
      <c r="F5883" s="7"/>
    </row>
    <row r="5884">
      <c r="A5884" s="9">
        <v>44805.083333333336</v>
      </c>
      <c r="B5884" s="10">
        <v>272.45</v>
      </c>
      <c r="C5884" s="10">
        <v>248.51836</v>
      </c>
      <c r="D5884" s="10">
        <v>0.0962972715577231</v>
      </c>
      <c r="E5884" s="7">
        <f t="shared" si="1"/>
        <v>0.04099690476</v>
      </c>
      <c r="F5884" s="7"/>
    </row>
    <row r="5885">
      <c r="A5885" s="9">
        <v>44805.125</v>
      </c>
      <c r="B5885" s="10">
        <v>256.99</v>
      </c>
      <c r="C5885" s="10">
        <v>241.47042</v>
      </c>
      <c r="D5885" s="10">
        <v>0.0642711434386042</v>
      </c>
      <c r="E5885" s="7">
        <f t="shared" si="1"/>
        <v>0.03881646863</v>
      </c>
      <c r="F5885" s="7"/>
    </row>
    <row r="5886">
      <c r="A5886" s="9">
        <v>44805.166666666664</v>
      </c>
      <c r="B5886" s="10">
        <v>242.84</v>
      </c>
      <c r="C5886" s="10">
        <v>236.64574</v>
      </c>
      <c r="D5886" s="10">
        <v>0.0261752440589043</v>
      </c>
      <c r="E5886" s="7">
        <f t="shared" si="1"/>
        <v>0.03607484984</v>
      </c>
      <c r="F5886" s="7"/>
    </row>
    <row r="5887">
      <c r="A5887" s="9">
        <v>44805.208333333336</v>
      </c>
      <c r="B5887" s="10">
        <v>226.64</v>
      </c>
      <c r="C5887" s="10">
        <v>235.69511</v>
      </c>
      <c r="D5887" s="10">
        <v>0.0384187436048207</v>
      </c>
      <c r="E5887" s="7">
        <f t="shared" si="1"/>
        <v>0.03449346278</v>
      </c>
      <c r="F5887" s="7"/>
    </row>
    <row r="5888">
      <c r="A5888" s="9">
        <v>44805.25</v>
      </c>
      <c r="B5888" s="10">
        <v>214.73</v>
      </c>
      <c r="C5888" s="10">
        <v>236.17888</v>
      </c>
      <c r="D5888" s="10">
        <v>0.0908162491074562</v>
      </c>
      <c r="E5888" s="7">
        <f t="shared" si="1"/>
        <v>0.03554056407</v>
      </c>
      <c r="F5888" s="7"/>
    </row>
    <row r="5889">
      <c r="A5889" s="9">
        <v>44805.291666666664</v>
      </c>
      <c r="B5889" s="10">
        <v>205.06</v>
      </c>
      <c r="C5889" s="10">
        <v>238.61803</v>
      </c>
      <c r="D5889" s="10">
        <v>0.140634930227191</v>
      </c>
      <c r="E5889" s="7">
        <f t="shared" si="1"/>
        <v>0.03924216895</v>
      </c>
      <c r="F5889" s="7"/>
    </row>
    <row r="5890">
      <c r="A5890" s="9">
        <v>44805.333333333336</v>
      </c>
      <c r="B5890" s="10">
        <v>202.88</v>
      </c>
      <c r="C5890" s="10">
        <v>242.14857</v>
      </c>
      <c r="D5890" s="10">
        <v>0.162167259546484</v>
      </c>
      <c r="E5890" s="7">
        <f t="shared" si="1"/>
        <v>0.04407286328</v>
      </c>
      <c r="F5890" s="7"/>
    </row>
    <row r="5891">
      <c r="A5891" s="9">
        <v>44805.375</v>
      </c>
      <c r="B5891" s="10">
        <v>201.29</v>
      </c>
      <c r="C5891" s="10">
        <v>246.40526</v>
      </c>
      <c r="D5891" s="10">
        <v>0.183093737528168</v>
      </c>
      <c r="E5891" s="7">
        <f t="shared" si="1"/>
        <v>0.05045445062</v>
      </c>
      <c r="F5891" s="7"/>
    </row>
    <row r="5892">
      <c r="A5892" s="9">
        <v>44805.416666666664</v>
      </c>
      <c r="B5892" s="10">
        <v>212.56</v>
      </c>
      <c r="C5892" s="10">
        <v>250.84091</v>
      </c>
      <c r="D5892" s="10">
        <v>0.152610313843941</v>
      </c>
      <c r="E5892" s="7">
        <f t="shared" si="1"/>
        <v>0.05611532451</v>
      </c>
      <c r="F5892" s="7"/>
    </row>
    <row r="5893">
      <c r="A5893" s="9">
        <v>44805.458333333336</v>
      </c>
      <c r="B5893" s="10">
        <v>228.22</v>
      </c>
      <c r="C5893" s="10">
        <v>255.35853</v>
      </c>
      <c r="D5893" s="10">
        <v>0.106276183529095</v>
      </c>
      <c r="E5893" s="7">
        <f t="shared" si="1"/>
        <v>0.06003067619</v>
      </c>
      <c r="F5893" s="7"/>
    </row>
    <row r="5894">
      <c r="A5894" s="9">
        <v>44805.5</v>
      </c>
      <c r="B5894" s="10">
        <v>235.69</v>
      </c>
      <c r="C5894" s="10">
        <v>257.65396</v>
      </c>
      <c r="D5894" s="10">
        <v>0.0852459632291309</v>
      </c>
      <c r="E5894" s="7">
        <f t="shared" si="1"/>
        <v>0.06257136755</v>
      </c>
      <c r="F5894" s="7"/>
    </row>
    <row r="5895">
      <c r="A5895" s="9">
        <v>44805.541666666664</v>
      </c>
      <c r="B5895" s="10">
        <v>238.94</v>
      </c>
      <c r="C5895" s="10">
        <v>259.40611</v>
      </c>
      <c r="D5895" s="10">
        <v>0.0788960213774456</v>
      </c>
      <c r="E5895" s="7">
        <f t="shared" si="1"/>
        <v>0.06517719166</v>
      </c>
      <c r="F5895" s="7"/>
    </row>
    <row r="5896">
      <c r="A5896" s="9">
        <v>44805.583333333336</v>
      </c>
      <c r="B5896" s="10">
        <v>236.89</v>
      </c>
      <c r="C5896" s="10">
        <v>260.23474</v>
      </c>
      <c r="D5896" s="10">
        <v>0.0897064703966887</v>
      </c>
      <c r="E5896" s="7">
        <f t="shared" si="1"/>
        <v>0.06890751751</v>
      </c>
      <c r="F5896" s="7"/>
    </row>
    <row r="5897">
      <c r="A5897" s="9">
        <v>44805.625</v>
      </c>
      <c r="B5897" s="10">
        <v>233.11</v>
      </c>
      <c r="C5897" s="10">
        <v>259.72614</v>
      </c>
      <c r="D5897" s="10">
        <v>0.102477709790781</v>
      </c>
      <c r="E5897" s="7">
        <f t="shared" si="1"/>
        <v>0.07311938277</v>
      </c>
      <c r="F5897" s="7"/>
    </row>
    <row r="5898">
      <c r="A5898" s="9">
        <v>44805.666666666664</v>
      </c>
      <c r="B5898" s="10">
        <v>236.57</v>
      </c>
      <c r="C5898" s="10">
        <v>258.04219</v>
      </c>
      <c r="D5898" s="10">
        <v>0.0832119352265612</v>
      </c>
      <c r="E5898" s="7">
        <f t="shared" si="1"/>
        <v>0.07601537523</v>
      </c>
      <c r="F5898" s="7"/>
    </row>
    <row r="5899">
      <c r="A5899" s="9">
        <v>44805.708333333336</v>
      </c>
      <c r="B5899" s="10">
        <v>236.99</v>
      </c>
      <c r="C5899" s="10">
        <v>256.73687</v>
      </c>
      <c r="D5899" s="10">
        <v>0.0769148194413992</v>
      </c>
      <c r="E5899" s="7">
        <f t="shared" si="1"/>
        <v>0.07813477741</v>
      </c>
      <c r="F5899" s="7"/>
    </row>
    <row r="5900">
      <c r="A5900" s="9">
        <v>44805.75</v>
      </c>
      <c r="B5900" s="10">
        <v>236.52</v>
      </c>
      <c r="C5900" s="10">
        <v>255.8615</v>
      </c>
      <c r="D5900" s="10">
        <v>0.075593631710906</v>
      </c>
      <c r="E5900" s="7">
        <f t="shared" si="1"/>
        <v>0.07972260966</v>
      </c>
      <c r="F5900" s="7"/>
    </row>
    <row r="5901">
      <c r="A5901" s="9">
        <v>44805.791666666664</v>
      </c>
      <c r="B5901" s="10">
        <v>240.54</v>
      </c>
      <c r="C5901" s="10">
        <v>256.48847</v>
      </c>
      <c r="D5901" s="10">
        <v>0.0621800660279193</v>
      </c>
      <c r="E5901" s="7">
        <f t="shared" si="1"/>
        <v>0.0808293145</v>
      </c>
      <c r="F5901" s="7"/>
    </row>
    <row r="5902">
      <c r="A5902" s="9">
        <v>44805.833333333336</v>
      </c>
      <c r="B5902" s="10">
        <v>238.86</v>
      </c>
      <c r="C5902" s="10">
        <v>257.15223</v>
      </c>
      <c r="D5902" s="10">
        <v>0.0711338571709059</v>
      </c>
      <c r="E5902" s="7">
        <f t="shared" si="1"/>
        <v>0.08367717651</v>
      </c>
      <c r="F5902" s="7"/>
    </row>
    <row r="5903">
      <c r="A5903" s="9">
        <v>44805.875</v>
      </c>
      <c r="B5903" s="10">
        <v>242.35</v>
      </c>
      <c r="C5903" s="10">
        <v>257.5318</v>
      </c>
      <c r="D5903" s="10">
        <v>0.0589511664190596</v>
      </c>
      <c r="E5903" s="7">
        <f t="shared" si="1"/>
        <v>0.08596830924</v>
      </c>
      <c r="F5903" s="7"/>
    </row>
    <row r="5904">
      <c r="A5904" s="9">
        <v>44805.916666666664</v>
      </c>
      <c r="B5904" s="10">
        <v>245.35</v>
      </c>
      <c r="C5904" s="10">
        <v>257.78731</v>
      </c>
      <c r="D5904" s="10">
        <v>0.0482464012677738</v>
      </c>
      <c r="E5904" s="7">
        <f t="shared" si="1"/>
        <v>0.08746789375</v>
      </c>
      <c r="F5904" s="7"/>
    </row>
    <row r="5905">
      <c r="A5905" s="9">
        <v>44805.958333333336</v>
      </c>
      <c r="B5905" s="10">
        <v>248.94</v>
      </c>
      <c r="C5905" s="10">
        <v>257.32309</v>
      </c>
      <c r="D5905" s="10">
        <v>0.0325780714043189</v>
      </c>
      <c r="E5905" s="7">
        <f t="shared" si="1"/>
        <v>0.0882499367</v>
      </c>
      <c r="F5905" s="7"/>
    </row>
    <row r="5906">
      <c r="A5906" s="9">
        <v>44806.0</v>
      </c>
      <c r="B5906" s="10">
        <v>258.18</v>
      </c>
      <c r="C5906" s="10">
        <v>254.06251</v>
      </c>
      <c r="D5906" s="10">
        <v>0.0162066020681288</v>
      </c>
      <c r="E5906" s="7">
        <f t="shared" si="1"/>
        <v>0.08548569449</v>
      </c>
      <c r="F5906" s="7"/>
    </row>
    <row r="5907">
      <c r="A5907" s="9">
        <v>44806.041666666664</v>
      </c>
      <c r="B5907" s="10">
        <v>256.56</v>
      </c>
      <c r="C5907" s="10">
        <v>249.29789</v>
      </c>
      <c r="D5907" s="10">
        <v>0.0291302505608852</v>
      </c>
      <c r="E5907" s="7">
        <f t="shared" si="1"/>
        <v>0.08213475177</v>
      </c>
      <c r="F5907" s="7"/>
    </row>
    <row r="5908">
      <c r="A5908" s="9">
        <v>44806.083333333336</v>
      </c>
      <c r="B5908" s="10">
        <v>250.81</v>
      </c>
      <c r="C5908" s="10">
        <v>243.83784</v>
      </c>
      <c r="D5908" s="10">
        <v>0.0285934291412686</v>
      </c>
      <c r="E5908" s="7">
        <f t="shared" si="1"/>
        <v>0.07931375834</v>
      </c>
      <c r="F5908" s="7"/>
    </row>
    <row r="5909">
      <c r="A5909" s="9">
        <v>44806.125</v>
      </c>
      <c r="B5909" s="10">
        <v>238.47</v>
      </c>
      <c r="C5909" s="10">
        <v>236.84258</v>
      </c>
      <c r="D5909" s="10">
        <v>0.00687131511571948</v>
      </c>
      <c r="E5909" s="7">
        <f t="shared" si="1"/>
        <v>0.07692209882</v>
      </c>
      <c r="F5909" s="7"/>
    </row>
    <row r="5910">
      <c r="A5910" s="9">
        <v>44806.166666666664</v>
      </c>
      <c r="B5910" s="10">
        <v>217.75</v>
      </c>
      <c r="C5910" s="10">
        <v>232.2967</v>
      </c>
      <c r="D5910" s="10">
        <v>0.0626212081359743</v>
      </c>
      <c r="E5910" s="7">
        <f t="shared" si="1"/>
        <v>0.07844068066</v>
      </c>
      <c r="F5910" s="7"/>
    </row>
    <row r="5911">
      <c r="A5911" s="9">
        <v>44806.208333333336</v>
      </c>
      <c r="B5911" s="10">
        <v>203.93</v>
      </c>
      <c r="C5911" s="10">
        <v>231.88258</v>
      </c>
      <c r="D5911" s="10">
        <v>0.120546269581785</v>
      </c>
      <c r="E5911" s="7">
        <f t="shared" si="1"/>
        <v>0.08186266091</v>
      </c>
      <c r="F5911" s="7"/>
    </row>
    <row r="5912">
      <c r="A5912" s="9">
        <v>44806.25</v>
      </c>
      <c r="B5912" s="10">
        <v>194.36</v>
      </c>
      <c r="C5912" s="10">
        <v>233.12566</v>
      </c>
      <c r="D5912" s="10">
        <v>0.166286542631128</v>
      </c>
      <c r="E5912" s="7">
        <f t="shared" si="1"/>
        <v>0.08500725647</v>
      </c>
      <c r="F5912" s="7"/>
    </row>
    <row r="5913">
      <c r="A5913" s="9">
        <v>44806.291666666664</v>
      </c>
      <c r="B5913" s="10">
        <v>192.82</v>
      </c>
      <c r="C5913" s="10">
        <v>236.34196</v>
      </c>
      <c r="D5913" s="10">
        <v>0.184148257042465</v>
      </c>
      <c r="E5913" s="7">
        <f t="shared" si="1"/>
        <v>0.08682031176</v>
      </c>
      <c r="F5913" s="7"/>
    </row>
    <row r="5914">
      <c r="A5914" s="9">
        <v>44806.333333333336</v>
      </c>
      <c r="B5914" s="10">
        <v>190.61</v>
      </c>
      <c r="C5914" s="10">
        <v>240.38211</v>
      </c>
      <c r="D5914" s="10">
        <v>0.207054135601022</v>
      </c>
      <c r="E5914" s="7">
        <f t="shared" si="1"/>
        <v>0.08869059826</v>
      </c>
      <c r="F5914" s="7"/>
    </row>
    <row r="5915">
      <c r="A5915" s="9">
        <v>44806.375</v>
      </c>
      <c r="B5915" s="10">
        <v>197.43</v>
      </c>
      <c r="C5915" s="10">
        <v>244.8439</v>
      </c>
      <c r="D5915" s="10">
        <v>0.193649504847782</v>
      </c>
      <c r="E5915" s="7">
        <f t="shared" si="1"/>
        <v>0.0891304219</v>
      </c>
      <c r="F5915" s="7"/>
    </row>
    <row r="5916">
      <c r="A5916" s="9">
        <v>44806.416666666664</v>
      </c>
      <c r="B5916" s="10">
        <v>200.97</v>
      </c>
      <c r="C5916" s="10">
        <v>249.07249</v>
      </c>
      <c r="D5916" s="10">
        <v>0.193126466917321</v>
      </c>
      <c r="E5916" s="7">
        <f t="shared" si="1"/>
        <v>0.09081859494</v>
      </c>
      <c r="F5916" s="7"/>
    </row>
    <row r="5917">
      <c r="A5917" s="9">
        <v>44806.458333333336</v>
      </c>
      <c r="B5917" s="10">
        <v>215.15</v>
      </c>
      <c r="C5917" s="10">
        <v>253.16289</v>
      </c>
      <c r="D5917" s="10">
        <v>0.150151904175213</v>
      </c>
      <c r="E5917" s="7">
        <f t="shared" si="1"/>
        <v>0.09264674997</v>
      </c>
      <c r="F5917" s="7"/>
    </row>
    <row r="5918">
      <c r="A5918" s="9">
        <v>44806.5</v>
      </c>
      <c r="B5918" s="10">
        <v>226.75</v>
      </c>
      <c r="C5918" s="10">
        <v>255.03178</v>
      </c>
      <c r="D5918" s="10">
        <v>0.110895120600264</v>
      </c>
      <c r="E5918" s="7">
        <f t="shared" si="1"/>
        <v>0.09371546486</v>
      </c>
      <c r="F5918" s="7"/>
    </row>
    <row r="5919">
      <c r="A5919" s="9">
        <v>44806.541666666664</v>
      </c>
      <c r="B5919" s="10">
        <v>227.08</v>
      </c>
      <c r="C5919" s="10">
        <v>256.53062</v>
      </c>
      <c r="D5919" s="10">
        <v>0.114803527157888</v>
      </c>
      <c r="E5919" s="7">
        <f t="shared" si="1"/>
        <v>0.09521161093</v>
      </c>
      <c r="F5919" s="7"/>
    </row>
    <row r="5920">
      <c r="A5920" s="9">
        <v>44806.583333333336</v>
      </c>
      <c r="B5920" s="10">
        <v>222.4</v>
      </c>
      <c r="C5920" s="10">
        <v>257.28451</v>
      </c>
      <c r="D5920" s="10">
        <v>0.13558729206045</v>
      </c>
      <c r="E5920" s="7">
        <f t="shared" si="1"/>
        <v>0.09712331184</v>
      </c>
      <c r="F5920" s="7"/>
    </row>
    <row r="5921">
      <c r="A5921" s="9">
        <v>44806.625</v>
      </c>
      <c r="B5921" s="10">
        <v>218.2</v>
      </c>
      <c r="C5921" s="10">
        <v>256.81949</v>
      </c>
      <c r="D5921" s="10">
        <v>0.150376009235124</v>
      </c>
      <c r="E5921" s="7">
        <f t="shared" si="1"/>
        <v>0.09911907431</v>
      </c>
      <c r="F5921" s="7"/>
    </row>
    <row r="5922">
      <c r="A5922" s="9">
        <v>44806.666666666664</v>
      </c>
      <c r="B5922" s="10">
        <v>220.65</v>
      </c>
      <c r="C5922" s="10">
        <v>255.3489</v>
      </c>
      <c r="D5922" s="10">
        <v>0.135888190628586</v>
      </c>
      <c r="E5922" s="7">
        <f t="shared" si="1"/>
        <v>0.1013139183</v>
      </c>
      <c r="F5922" s="7"/>
    </row>
    <row r="5923">
      <c r="A5923" s="9">
        <v>44806.708333333336</v>
      </c>
      <c r="B5923" s="10">
        <v>221.46</v>
      </c>
      <c r="C5923" s="10">
        <v>254.28211</v>
      </c>
      <c r="D5923" s="10">
        <v>0.129077543048545</v>
      </c>
      <c r="E5923" s="7">
        <f t="shared" si="1"/>
        <v>0.1034873651</v>
      </c>
      <c r="F5923" s="7"/>
    </row>
    <row r="5924">
      <c r="A5924" s="9">
        <v>44806.75</v>
      </c>
      <c r="B5924" s="10">
        <v>224.37</v>
      </c>
      <c r="C5924" s="10">
        <v>253.59352</v>
      </c>
      <c r="D5924" s="10">
        <v>0.115237644873575</v>
      </c>
      <c r="E5924" s="7">
        <f t="shared" si="1"/>
        <v>0.105139199</v>
      </c>
      <c r="F5924" s="7"/>
    </row>
    <row r="5925">
      <c r="A5925" s="9">
        <v>44806.791666666664</v>
      </c>
      <c r="B5925" s="10">
        <v>234.85</v>
      </c>
      <c r="C5925" s="10">
        <v>254.32806</v>
      </c>
      <c r="D5925" s="10">
        <v>0.0765863585795448</v>
      </c>
      <c r="E5925" s="7">
        <f t="shared" si="1"/>
        <v>0.1057394612</v>
      </c>
      <c r="F5925" s="7"/>
    </row>
    <row r="5926">
      <c r="A5926" s="9">
        <v>44806.833333333336</v>
      </c>
      <c r="B5926" s="10">
        <v>228.88</v>
      </c>
      <c r="C5926" s="10">
        <v>255.18388</v>
      </c>
      <c r="D5926" s="10">
        <v>0.103078141142771</v>
      </c>
      <c r="E5926" s="7">
        <f t="shared" si="1"/>
        <v>0.107070473</v>
      </c>
      <c r="F5926" s="7"/>
    </row>
    <row r="5927">
      <c r="A5927" s="9">
        <v>44806.875</v>
      </c>
      <c r="B5927" s="10">
        <v>229.02</v>
      </c>
      <c r="C5927" s="10">
        <v>255.71611</v>
      </c>
      <c r="D5927" s="10">
        <v>0.104397450751147</v>
      </c>
      <c r="E5927" s="7">
        <f t="shared" si="1"/>
        <v>0.1089640682</v>
      </c>
      <c r="F5927" s="7"/>
    </row>
    <row r="5928">
      <c r="A5928" s="9">
        <v>44806.916666666664</v>
      </c>
      <c r="B5928" s="10">
        <v>231.85</v>
      </c>
      <c r="C5928" s="10">
        <v>255.83867</v>
      </c>
      <c r="D5928" s="10">
        <v>0.0937648323453214</v>
      </c>
      <c r="E5928" s="7">
        <f t="shared" si="1"/>
        <v>0.1108606695</v>
      </c>
      <c r="F5928" s="7"/>
    </row>
    <row r="5929">
      <c r="A5929" s="9">
        <v>44806.958333333336</v>
      </c>
      <c r="B5929" s="10">
        <v>234.64</v>
      </c>
      <c r="C5929" s="10">
        <v>254.97661</v>
      </c>
      <c r="D5929" s="10">
        <v>0.0797587276730991</v>
      </c>
      <c r="E5929" s="7">
        <f t="shared" si="1"/>
        <v>0.1128265302</v>
      </c>
      <c r="F5929" s="7"/>
    </row>
    <row r="5930">
      <c r="A5930" s="9">
        <v>44807.0</v>
      </c>
      <c r="B5930" s="10">
        <v>240.44</v>
      </c>
      <c r="C5930" s="10">
        <v>252.79034</v>
      </c>
      <c r="D5930" s="10">
        <v>0.0488560599269734</v>
      </c>
      <c r="E5930" s="7">
        <f t="shared" si="1"/>
        <v>0.1141869242</v>
      </c>
      <c r="F5930" s="7"/>
    </row>
    <row r="5931">
      <c r="A5931" s="9">
        <v>44807.041666666664</v>
      </c>
      <c r="B5931" s="10">
        <v>246.78</v>
      </c>
      <c r="C5931" s="10">
        <v>248.55003</v>
      </c>
      <c r="D5931" s="10">
        <v>0.00712142340115586</v>
      </c>
      <c r="E5931" s="7">
        <f t="shared" si="1"/>
        <v>0.1132698898</v>
      </c>
      <c r="F5931" s="7"/>
    </row>
    <row r="5932">
      <c r="A5932" s="9">
        <v>44807.083333333336</v>
      </c>
      <c r="B5932" s="10">
        <v>246.73</v>
      </c>
      <c r="C5932" s="10">
        <v>243.7607</v>
      </c>
      <c r="D5932" s="10">
        <v>0.0121812088659081</v>
      </c>
      <c r="E5932" s="7">
        <f t="shared" si="1"/>
        <v>0.1125860473</v>
      </c>
      <c r="F5932" s="7"/>
    </row>
    <row r="5933">
      <c r="A5933" s="9">
        <v>44807.125</v>
      </c>
      <c r="B5933" s="10">
        <v>245.24</v>
      </c>
      <c r="C5933" s="10">
        <v>237.44856</v>
      </c>
      <c r="D5933" s="10">
        <v>0.0328131701451464</v>
      </c>
      <c r="E5933" s="7">
        <f t="shared" si="1"/>
        <v>0.1136669579</v>
      </c>
      <c r="F5933" s="7"/>
    </row>
    <row r="5934">
      <c r="A5934" s="9">
        <v>44807.166666666664</v>
      </c>
      <c r="B5934" s="10">
        <v>228.33</v>
      </c>
      <c r="C5934" s="10">
        <v>233.31518</v>
      </c>
      <c r="D5934" s="10">
        <v>0.0213667194736321</v>
      </c>
      <c r="E5934" s="7">
        <f t="shared" si="1"/>
        <v>0.1119480209</v>
      </c>
      <c r="F5934" s="7"/>
    </row>
    <row r="5935">
      <c r="A5935" s="9">
        <v>44807.208333333336</v>
      </c>
      <c r="B5935" s="10">
        <v>219.25</v>
      </c>
      <c r="C5935" s="10">
        <v>233.04642</v>
      </c>
      <c r="D5935" s="10">
        <v>0.0592003086767006</v>
      </c>
      <c r="E5935" s="7">
        <f t="shared" si="1"/>
        <v>0.1093919392</v>
      </c>
      <c r="F5935" s="7"/>
    </row>
    <row r="5936">
      <c r="A5936" s="9">
        <v>44807.25</v>
      </c>
      <c r="B5936" s="10">
        <v>219.55</v>
      </c>
      <c r="C5936" s="10">
        <v>234.19105</v>
      </c>
      <c r="D5936" s="10">
        <v>0.0625175471052372</v>
      </c>
      <c r="E5936" s="7">
        <f t="shared" si="1"/>
        <v>0.105068231</v>
      </c>
      <c r="F5936" s="7"/>
    </row>
    <row r="5937">
      <c r="A5937" s="9">
        <v>44807.291666666664</v>
      </c>
      <c r="B5937" s="10">
        <v>217.77</v>
      </c>
      <c r="C5937" s="10">
        <v>237.09766</v>
      </c>
      <c r="D5937" s="10">
        <v>0.0815177172140795</v>
      </c>
      <c r="E5937" s="7">
        <f t="shared" si="1"/>
        <v>0.1007919585</v>
      </c>
      <c r="F5937" s="7"/>
    </row>
    <row r="5938">
      <c r="A5938" s="9">
        <v>44807.333333333336</v>
      </c>
      <c r="B5938" s="10">
        <v>213.5</v>
      </c>
      <c r="C5938" s="10">
        <v>240.83324</v>
      </c>
      <c r="D5938" s="10">
        <v>0.113494466129343</v>
      </c>
      <c r="E5938" s="7">
        <f t="shared" si="1"/>
        <v>0.09689363896</v>
      </c>
      <c r="F5938" s="7"/>
    </row>
    <row r="5939">
      <c r="A5939" s="9">
        <v>44807.375</v>
      </c>
      <c r="B5939" s="10">
        <v>214.89</v>
      </c>
      <c r="C5939" s="10">
        <v>245.11484</v>
      </c>
      <c r="D5939" s="10">
        <v>0.123308894720531</v>
      </c>
      <c r="E5939" s="7">
        <f t="shared" si="1"/>
        <v>0.0939627802</v>
      </c>
      <c r="F5939" s="7"/>
    </row>
    <row r="5940">
      <c r="A5940" s="9">
        <v>44807.416666666664</v>
      </c>
      <c r="B5940" s="10">
        <v>214.51</v>
      </c>
      <c r="C5940" s="10">
        <v>249.19954</v>
      </c>
      <c r="D5940" s="10">
        <v>0.139203868514364</v>
      </c>
      <c r="E5940" s="7">
        <f t="shared" si="1"/>
        <v>0.09171600527</v>
      </c>
      <c r="F5940" s="7"/>
    </row>
    <row r="5941">
      <c r="A5941" s="9">
        <v>44807.458333333336</v>
      </c>
      <c r="B5941" s="10">
        <v>220.28</v>
      </c>
      <c r="C5941" s="10">
        <v>253.2699</v>
      </c>
      <c r="D5941" s="10">
        <v>0.130255904866705</v>
      </c>
      <c r="E5941" s="7">
        <f t="shared" si="1"/>
        <v>0.0908870053</v>
      </c>
      <c r="F5941" s="7"/>
    </row>
    <row r="5942">
      <c r="A5942" s="9">
        <v>44807.5</v>
      </c>
      <c r="B5942" s="10">
        <v>223.81</v>
      </c>
      <c r="C5942" s="10">
        <v>255.23216</v>
      </c>
      <c r="D5942" s="10">
        <v>0.123112071770265</v>
      </c>
      <c r="E5942" s="7">
        <f t="shared" si="1"/>
        <v>0.09139604493</v>
      </c>
      <c r="F5942" s="7"/>
    </row>
    <row r="5943">
      <c r="A5943" s="9">
        <v>44807.541666666664</v>
      </c>
      <c r="B5943" s="10">
        <v>222.42</v>
      </c>
      <c r="C5943" s="10">
        <v>256.74728</v>
      </c>
      <c r="D5943" s="10">
        <v>0.133700656926141</v>
      </c>
      <c r="E5943" s="7">
        <f t="shared" si="1"/>
        <v>0.09218342534</v>
      </c>
      <c r="F5943" s="7"/>
    </row>
    <row r="5944">
      <c r="A5944" s="9">
        <v>44807.583333333336</v>
      </c>
      <c r="B5944" s="10">
        <v>225.95</v>
      </c>
      <c r="C5944" s="10">
        <v>257.48998</v>
      </c>
      <c r="D5944" s="10">
        <v>0.12249012563518</v>
      </c>
      <c r="E5944" s="7">
        <f t="shared" si="1"/>
        <v>0.09163771007</v>
      </c>
      <c r="F5944" s="7"/>
    </row>
    <row r="5945">
      <c r="A5945" s="9">
        <v>44807.625</v>
      </c>
      <c r="B5945" s="10">
        <v>220.45</v>
      </c>
      <c r="C5945" s="10">
        <v>256.97907</v>
      </c>
      <c r="D5945" s="10">
        <v>0.142148035635742</v>
      </c>
      <c r="E5945" s="7">
        <f t="shared" si="1"/>
        <v>0.09129487784</v>
      </c>
      <c r="F5945" s="7"/>
    </row>
    <row r="5946">
      <c r="A5946" s="9">
        <v>44807.666666666664</v>
      </c>
      <c r="B5946" s="10">
        <v>219.11</v>
      </c>
      <c r="C5946" s="10">
        <v>255.46272</v>
      </c>
      <c r="D5946" s="10">
        <v>0.142301467705346</v>
      </c>
      <c r="E5946" s="7">
        <f t="shared" si="1"/>
        <v>0.09156209771</v>
      </c>
      <c r="F5946" s="7"/>
    </row>
    <row r="5947">
      <c r="A5947" s="9">
        <v>44807.708333333336</v>
      </c>
      <c r="B5947" s="10">
        <v>222.31</v>
      </c>
      <c r="C5947" s="10">
        <v>254.21208</v>
      </c>
      <c r="D5947" s="10">
        <v>0.125493957643554</v>
      </c>
      <c r="E5947" s="7">
        <f t="shared" si="1"/>
        <v>0.09141278166</v>
      </c>
      <c r="F5947" s="7"/>
    </row>
    <row r="5948">
      <c r="A5948" s="9">
        <v>44807.75</v>
      </c>
      <c r="B5948" s="10">
        <v>230.33</v>
      </c>
      <c r="C5948" s="10">
        <v>253.33794</v>
      </c>
      <c r="D5948" s="10">
        <v>0.0908191643146699</v>
      </c>
      <c r="E5948" s="7">
        <f t="shared" si="1"/>
        <v>0.09039534497</v>
      </c>
      <c r="F5948" s="7"/>
    </row>
    <row r="5949">
      <c r="A5949" s="9">
        <v>44807.791666666664</v>
      </c>
      <c r="B5949" s="10">
        <v>236.36</v>
      </c>
      <c r="C5949" s="10">
        <v>253.96083</v>
      </c>
      <c r="D5949" s="10">
        <v>0.0693052940486923</v>
      </c>
      <c r="E5949" s="7">
        <f t="shared" si="1"/>
        <v>0.09009196728</v>
      </c>
      <c r="F5949" s="7"/>
    </row>
    <row r="5950">
      <c r="A5950" s="9">
        <v>44807.833333333336</v>
      </c>
      <c r="B5950" s="10">
        <v>245.41</v>
      </c>
      <c r="C5950" s="10">
        <v>254.63913</v>
      </c>
      <c r="D5950" s="10">
        <v>0.0362439582636022</v>
      </c>
      <c r="E5950" s="7">
        <f t="shared" si="1"/>
        <v>0.08730720966</v>
      </c>
      <c r="F5950" s="7"/>
    </row>
    <row r="5951">
      <c r="A5951" s="9">
        <v>44807.875</v>
      </c>
      <c r="B5951" s="10">
        <v>250.71</v>
      </c>
      <c r="C5951" s="10">
        <v>254.99149</v>
      </c>
      <c r="D5951" s="10">
        <v>0.0167907172117782</v>
      </c>
      <c r="E5951" s="7">
        <f t="shared" si="1"/>
        <v>0.08365692909</v>
      </c>
      <c r="F5951" s="7"/>
    </row>
    <row r="5952">
      <c r="A5952" s="9">
        <v>44807.916666666664</v>
      </c>
      <c r="B5952" s="10">
        <v>245.34</v>
      </c>
      <c r="C5952" s="10">
        <v>254.90997</v>
      </c>
      <c r="D5952" s="10">
        <v>0.0375425488457747</v>
      </c>
      <c r="E5952" s="7">
        <f t="shared" si="1"/>
        <v>0.08131433395</v>
      </c>
      <c r="F5952" s="7"/>
    </row>
    <row r="5953">
      <c r="A5953" s="9">
        <v>44807.958333333336</v>
      </c>
      <c r="B5953" s="10">
        <v>250.44</v>
      </c>
      <c r="C5953" s="10">
        <v>254.09831</v>
      </c>
      <c r="D5953" s="10">
        <v>0.014397222870156</v>
      </c>
      <c r="E5953" s="7">
        <f t="shared" si="1"/>
        <v>0.07859093791</v>
      </c>
      <c r="F5953" s="7"/>
    </row>
    <row r="5954">
      <c r="A5954" s="9">
        <v>44805.0</v>
      </c>
      <c r="B5954" s="10">
        <v>279.33</v>
      </c>
      <c r="C5954" s="10">
        <v>261.19843</v>
      </c>
      <c r="D5954" s="10">
        <v>0.0694168414411986</v>
      </c>
      <c r="E5954" s="7">
        <f t="shared" si="1"/>
        <v>0.07944763714</v>
      </c>
      <c r="F5954" s="7"/>
    </row>
    <row r="5955">
      <c r="A5955" s="9">
        <v>44805.041666666664</v>
      </c>
      <c r="B5955" s="10">
        <v>281.5</v>
      </c>
      <c r="C5955" s="10">
        <v>257.94397</v>
      </c>
      <c r="D5955" s="10">
        <v>0.0913222743683445</v>
      </c>
      <c r="E5955" s="7">
        <f t="shared" si="1"/>
        <v>0.08295600593</v>
      </c>
      <c r="F5955" s="7"/>
    </row>
    <row r="5956">
      <c r="A5956" s="9">
        <v>44805.083333333336</v>
      </c>
      <c r="B5956" s="10">
        <v>272.45</v>
      </c>
      <c r="C5956" s="10">
        <v>254.12229</v>
      </c>
      <c r="D5956" s="10">
        <v>0.0721216151483602</v>
      </c>
      <c r="E5956" s="7">
        <f t="shared" si="1"/>
        <v>0.08545352286</v>
      </c>
      <c r="F5956" s="7"/>
    </row>
    <row r="5957">
      <c r="A5957" s="9">
        <v>44805.125</v>
      </c>
      <c r="B5957" s="10">
        <v>256.99</v>
      </c>
      <c r="C5957" s="10">
        <v>248.16541</v>
      </c>
      <c r="D5957" s="10">
        <v>0.0355593069960878</v>
      </c>
      <c r="E5957" s="7">
        <f t="shared" si="1"/>
        <v>0.08556794523</v>
      </c>
      <c r="F5957" s="7"/>
    </row>
    <row r="5958">
      <c r="A5958" s="9">
        <v>44805.166666666664</v>
      </c>
      <c r="B5958" s="10">
        <v>242.84</v>
      </c>
      <c r="C5958" s="10">
        <v>244.15806</v>
      </c>
      <c r="D5958" s="10">
        <v>0.00539838824079779</v>
      </c>
      <c r="E5958" s="7">
        <f t="shared" si="1"/>
        <v>0.0849025981</v>
      </c>
      <c r="F5958" s="7"/>
    </row>
    <row r="5959">
      <c r="A5959" s="9">
        <v>44805.208333333336</v>
      </c>
      <c r="B5959" s="10">
        <v>226.64</v>
      </c>
      <c r="C5959" s="10">
        <v>243.56886</v>
      </c>
      <c r="D5959" s="10">
        <v>0.0695033839711694</v>
      </c>
      <c r="E5959" s="7">
        <f t="shared" si="1"/>
        <v>0.0853318929</v>
      </c>
      <c r="F5959" s="7"/>
    </row>
    <row r="5960">
      <c r="A5960" s="9">
        <v>44805.25</v>
      </c>
      <c r="B5960" s="10">
        <v>214.73</v>
      </c>
      <c r="C5960" s="10">
        <v>243.96514</v>
      </c>
      <c r="D5960" s="10">
        <v>0.119833267982466</v>
      </c>
      <c r="E5960" s="7">
        <f t="shared" si="1"/>
        <v>0.08772004794</v>
      </c>
      <c r="F5960" s="7"/>
    </row>
    <row r="5961">
      <c r="A5961" s="9">
        <v>44805.291666666664</v>
      </c>
      <c r="B5961" s="10">
        <v>205.06</v>
      </c>
      <c r="C5961" s="10">
        <v>245.92068</v>
      </c>
      <c r="D5961" s="10">
        <v>0.166153899704571</v>
      </c>
      <c r="E5961" s="7">
        <f t="shared" si="1"/>
        <v>0.09124655554</v>
      </c>
      <c r="F5961" s="7"/>
    </row>
    <row r="5962">
      <c r="A5962" s="9">
        <v>44805.333333333336</v>
      </c>
      <c r="B5962" s="10">
        <v>202.88</v>
      </c>
      <c r="C5962" s="10">
        <v>248.96234</v>
      </c>
      <c r="D5962" s="10">
        <v>0.1850976336421</v>
      </c>
      <c r="E5962" s="7">
        <f t="shared" si="1"/>
        <v>0.09423002085</v>
      </c>
      <c r="F5962" s="7"/>
    </row>
    <row r="5963">
      <c r="A5963" s="9">
        <v>44805.375</v>
      </c>
      <c r="B5963" s="10">
        <v>201.29</v>
      </c>
      <c r="C5963" s="10">
        <v>252.70156</v>
      </c>
      <c r="D5963" s="10">
        <v>0.203447734948688</v>
      </c>
      <c r="E5963" s="7">
        <f t="shared" si="1"/>
        <v>0.0975691392</v>
      </c>
      <c r="F5963" s="7"/>
    </row>
    <row r="5964">
      <c r="A5964" s="9">
        <v>44805.416666666664</v>
      </c>
      <c r="B5964" s="10">
        <v>212.56</v>
      </c>
      <c r="C5964" s="10">
        <v>256.77815</v>
      </c>
      <c r="D5964" s="10">
        <v>0.172203709700377</v>
      </c>
      <c r="E5964" s="7">
        <f t="shared" si="1"/>
        <v>0.09894413258</v>
      </c>
      <c r="F5964" s="7"/>
    </row>
    <row r="5965">
      <c r="A5965" s="9">
        <v>44805.458333333336</v>
      </c>
      <c r="B5965" s="10">
        <v>228.22</v>
      </c>
      <c r="C5965" s="10">
        <v>260.88893</v>
      </c>
      <c r="D5965" s="10">
        <v>0.125221602925045</v>
      </c>
      <c r="E5965" s="7">
        <f t="shared" si="1"/>
        <v>0.09873437</v>
      </c>
      <c r="F5965" s="7"/>
    </row>
    <row r="5966">
      <c r="A5966" s="9">
        <v>44805.5</v>
      </c>
      <c r="B5966" s="10">
        <v>235.69</v>
      </c>
      <c r="C5966" s="10">
        <v>262.67709</v>
      </c>
      <c r="D5966" s="10">
        <v>0.102738651475086</v>
      </c>
      <c r="E5966" s="7">
        <f t="shared" si="1"/>
        <v>0.09788547749</v>
      </c>
      <c r="F5966" s="7"/>
    </row>
    <row r="5967">
      <c r="A5967" s="9">
        <v>44805.541666666664</v>
      </c>
      <c r="B5967" s="10">
        <v>238.94</v>
      </c>
      <c r="C5967" s="10">
        <v>263.99649</v>
      </c>
      <c r="D5967" s="10">
        <v>0.0949122088706558</v>
      </c>
      <c r="E5967" s="7">
        <f t="shared" si="1"/>
        <v>0.09626929215</v>
      </c>
      <c r="F5967" s="7"/>
    </row>
    <row r="5968">
      <c r="A5968" s="9">
        <v>44805.583333333336</v>
      </c>
      <c r="B5968" s="10">
        <v>236.89</v>
      </c>
      <c r="C5968" s="10">
        <v>264.42823</v>
      </c>
      <c r="D5968" s="10">
        <v>0.104142549379088</v>
      </c>
      <c r="E5968" s="7">
        <f t="shared" si="1"/>
        <v>0.09550480981</v>
      </c>
      <c r="F5968" s="7"/>
    </row>
    <row r="5969">
      <c r="A5969" s="9">
        <v>44805.625</v>
      </c>
      <c r="B5969" s="10">
        <v>233.11</v>
      </c>
      <c r="C5969" s="10">
        <v>263.55377</v>
      </c>
      <c r="D5969" s="10">
        <v>0.115512557456491</v>
      </c>
      <c r="E5969" s="7">
        <f t="shared" si="1"/>
        <v>0.09439499821</v>
      </c>
      <c r="F5969" s="7"/>
    </row>
    <row r="5970">
      <c r="A5970" s="9">
        <v>44805.666666666664</v>
      </c>
      <c r="B5970" s="10">
        <v>236.57</v>
      </c>
      <c r="C5970" s="10">
        <v>261.44861</v>
      </c>
      <c r="D5970" s="10">
        <v>0.0951567881734004</v>
      </c>
      <c r="E5970" s="7">
        <f t="shared" si="1"/>
        <v>0.09243063657</v>
      </c>
      <c r="F5970" s="7"/>
    </row>
    <row r="5971">
      <c r="A5971" s="9">
        <v>44805.708333333336</v>
      </c>
      <c r="B5971" s="10">
        <v>236.99</v>
      </c>
      <c r="C5971" s="10">
        <v>259.84713</v>
      </c>
      <c r="D5971" s="10">
        <v>0.0879637577678844</v>
      </c>
      <c r="E5971" s="7">
        <f t="shared" si="1"/>
        <v>0.09086687824</v>
      </c>
      <c r="F5971" s="7"/>
    </row>
    <row r="5972">
      <c r="A5972" s="9">
        <v>44805.75</v>
      </c>
      <c r="B5972" s="10">
        <v>236.52</v>
      </c>
      <c r="C5972" s="10">
        <v>258.80946</v>
      </c>
      <c r="D5972" s="10">
        <v>0.086123049752509</v>
      </c>
      <c r="E5972" s="7">
        <f t="shared" si="1"/>
        <v>0.0906712068</v>
      </c>
      <c r="F5972" s="7"/>
    </row>
    <row r="5973">
      <c r="A5973" s="9">
        <v>44805.791666666664</v>
      </c>
      <c r="B5973" s="10">
        <v>240.54</v>
      </c>
      <c r="C5973" s="10">
        <v>259.45551</v>
      </c>
      <c r="D5973" s="10">
        <v>0.0729046378702846</v>
      </c>
      <c r="E5973" s="7">
        <f t="shared" si="1"/>
        <v>0.09082117946</v>
      </c>
      <c r="F5973" s="7"/>
    </row>
    <row r="5974">
      <c r="A5974" s="9">
        <v>44805.833333333336</v>
      </c>
      <c r="B5974" s="10">
        <v>238.86</v>
      </c>
      <c r="C5974" s="10">
        <v>259.97698</v>
      </c>
      <c r="D5974" s="10">
        <v>0.081226345501821</v>
      </c>
      <c r="E5974" s="7">
        <f t="shared" si="1"/>
        <v>0.09269544559</v>
      </c>
      <c r="F5974" s="7"/>
    </row>
    <row r="5975">
      <c r="A5975" s="9">
        <v>44805.875</v>
      </c>
      <c r="B5975" s="10">
        <v>242.35</v>
      </c>
      <c r="C5975" s="10">
        <v>259.98741</v>
      </c>
      <c r="D5975" s="10">
        <v>0.0678394773039202</v>
      </c>
      <c r="E5975" s="7">
        <f t="shared" si="1"/>
        <v>0.09482247726</v>
      </c>
      <c r="F5975" s="7"/>
    </row>
    <row r="5976">
      <c r="A5976" s="9">
        <v>44805.916666666664</v>
      </c>
      <c r="B5976" s="10">
        <v>245.35</v>
      </c>
      <c r="C5976" s="10">
        <v>259.95969</v>
      </c>
      <c r="D5976" s="10">
        <v>0.0561998285195678</v>
      </c>
      <c r="E5976" s="7">
        <f t="shared" si="1"/>
        <v>0.09559986392</v>
      </c>
      <c r="F5976" s="7"/>
    </row>
    <row r="5977">
      <c r="A5977" s="9">
        <v>44805.958333333336</v>
      </c>
      <c r="B5977" s="10">
        <v>248.94</v>
      </c>
      <c r="C5977" s="10">
        <v>259.66627</v>
      </c>
      <c r="D5977" s="10">
        <v>0.0413079064908969</v>
      </c>
      <c r="E5977" s="7">
        <f t="shared" si="1"/>
        <v>0.0967211424</v>
      </c>
      <c r="F5977" s="7"/>
    </row>
    <row r="5978">
      <c r="A5978" s="9">
        <v>44806.0</v>
      </c>
      <c r="B5978" s="10">
        <v>258.18</v>
      </c>
      <c r="C5978" s="10">
        <v>256.90023</v>
      </c>
      <c r="D5978" s="10">
        <v>0.00498158370663967</v>
      </c>
      <c r="E5978" s="7">
        <f t="shared" si="1"/>
        <v>0.09403634</v>
      </c>
      <c r="F5978" s="7"/>
    </row>
    <row r="5979">
      <c r="A5979" s="9">
        <v>44806.041666666664</v>
      </c>
      <c r="B5979" s="10">
        <v>256.56</v>
      </c>
      <c r="C5979" s="10">
        <v>252.87737</v>
      </c>
      <c r="D5979" s="10">
        <v>0.0145629084959242</v>
      </c>
      <c r="E5979" s="7">
        <f t="shared" si="1"/>
        <v>0.09083803308</v>
      </c>
      <c r="F5979" s="7"/>
    </row>
    <row r="5980">
      <c r="A5980" s="9">
        <v>44806.083333333336</v>
      </c>
      <c r="B5980" s="10">
        <v>250.81</v>
      </c>
      <c r="C5980" s="10">
        <v>248.25426</v>
      </c>
      <c r="D5980" s="10">
        <v>0.010294848515389</v>
      </c>
      <c r="E5980" s="7">
        <f t="shared" si="1"/>
        <v>0.08826191781</v>
      </c>
      <c r="F5980" s="7"/>
    </row>
    <row r="5981">
      <c r="A5981" s="9">
        <v>44806.125</v>
      </c>
      <c r="B5981" s="10">
        <v>238.47</v>
      </c>
      <c r="C5981" s="10">
        <v>241.84122</v>
      </c>
      <c r="D5981" s="10">
        <v>0.0139398072834729</v>
      </c>
      <c r="E5981" s="7">
        <f t="shared" si="1"/>
        <v>0.08736110532</v>
      </c>
      <c r="F5981" s="7"/>
    </row>
    <row r="5982">
      <c r="A5982" s="9">
        <v>44806.166666666664</v>
      </c>
      <c r="B5982" s="10">
        <v>217.75</v>
      </c>
      <c r="C5982" s="10">
        <v>237.67771</v>
      </c>
      <c r="D5982" s="10">
        <v>0.0838434113152638</v>
      </c>
      <c r="E5982" s="7">
        <f t="shared" si="1"/>
        <v>0.09062964795</v>
      </c>
      <c r="F5982" s="7"/>
    </row>
    <row r="5983">
      <c r="A5983" s="9">
        <v>44806.208333333336</v>
      </c>
      <c r="B5983" s="10">
        <v>203.93</v>
      </c>
      <c r="C5983" s="10">
        <v>237.32117</v>
      </c>
      <c r="D5983" s="10">
        <v>0.140700342915046</v>
      </c>
      <c r="E5983" s="7">
        <f t="shared" si="1"/>
        <v>0.0935961879</v>
      </c>
      <c r="F5983" s="7"/>
    </row>
    <row r="5984">
      <c r="A5984" s="9">
        <v>44806.25</v>
      </c>
      <c r="B5984" s="10">
        <v>194.36</v>
      </c>
      <c r="C5984" s="10">
        <v>238.32317</v>
      </c>
      <c r="D5984" s="10">
        <v>0.184468719512248</v>
      </c>
      <c r="E5984" s="7">
        <f t="shared" si="1"/>
        <v>0.09628933172</v>
      </c>
      <c r="F5984" s="7"/>
    </row>
    <row r="5985">
      <c r="A5985" s="9">
        <v>44806.291666666664</v>
      </c>
      <c r="B5985" s="10">
        <v>192.82</v>
      </c>
      <c r="C5985" s="10">
        <v>241.08266</v>
      </c>
      <c r="D5985" s="10">
        <v>0.200191336863464</v>
      </c>
      <c r="E5985" s="7">
        <f t="shared" si="1"/>
        <v>0.09770755827</v>
      </c>
      <c r="F5985" s="7"/>
    </row>
    <row r="5986">
      <c r="A5986" s="9">
        <v>44806.333333333336</v>
      </c>
      <c r="B5986" s="10">
        <v>190.61</v>
      </c>
      <c r="C5986" s="10">
        <v>244.69657</v>
      </c>
      <c r="D5986" s="10">
        <v>0.221035260118276</v>
      </c>
      <c r="E5986" s="7">
        <f t="shared" si="1"/>
        <v>0.09920495937</v>
      </c>
      <c r="F5986" s="7"/>
    </row>
    <row r="5987">
      <c r="A5987" s="9">
        <v>44806.375</v>
      </c>
      <c r="B5987" s="10">
        <v>197.43</v>
      </c>
      <c r="C5987" s="10">
        <v>248.77267</v>
      </c>
      <c r="D5987" s="10">
        <v>0.20638388453201</v>
      </c>
      <c r="E5987" s="7">
        <f t="shared" si="1"/>
        <v>0.09932729894</v>
      </c>
      <c r="F5987" s="7"/>
    </row>
    <row r="5988">
      <c r="A5988" s="9">
        <v>44806.416666666664</v>
      </c>
      <c r="B5988" s="10">
        <v>200.97</v>
      </c>
      <c r="C5988" s="10">
        <v>252.85707</v>
      </c>
      <c r="D5988" s="10">
        <v>0.205203160821249</v>
      </c>
      <c r="E5988" s="7">
        <f t="shared" si="1"/>
        <v>0.1007022761</v>
      </c>
      <c r="F5988" s="7"/>
    </row>
    <row r="5989">
      <c r="A5989" s="9">
        <v>44806.458333333336</v>
      </c>
      <c r="B5989" s="10">
        <v>215.15</v>
      </c>
      <c r="C5989" s="10">
        <v>256.8585</v>
      </c>
      <c r="D5989" s="10">
        <v>0.162379286650042</v>
      </c>
      <c r="E5989" s="7">
        <f t="shared" si="1"/>
        <v>0.1022505129</v>
      </c>
      <c r="F5989" s="7"/>
    </row>
    <row r="5990">
      <c r="A5990" s="9">
        <v>44806.5</v>
      </c>
      <c r="B5990" s="10">
        <v>226.75</v>
      </c>
      <c r="C5990" s="10">
        <v>258.61344</v>
      </c>
      <c r="D5990" s="10">
        <v>0.123208755121156</v>
      </c>
      <c r="E5990" s="7">
        <f t="shared" si="1"/>
        <v>0.1031034339</v>
      </c>
      <c r="F5990" s="7"/>
    </row>
    <row r="5991">
      <c r="A5991" s="9">
        <v>44806.541666666664</v>
      </c>
      <c r="B5991" s="10">
        <v>227.08</v>
      </c>
      <c r="C5991" s="10">
        <v>259.9794</v>
      </c>
      <c r="D5991" s="10">
        <v>0.126546180197354</v>
      </c>
      <c r="E5991" s="7">
        <f t="shared" si="1"/>
        <v>0.104421516</v>
      </c>
      <c r="F5991" s="7"/>
    </row>
    <row r="5992">
      <c r="A5992" s="9">
        <v>44806.583333333336</v>
      </c>
      <c r="B5992" s="10">
        <v>222.4</v>
      </c>
      <c r="C5992" s="10">
        <v>260.51008</v>
      </c>
      <c r="D5992" s="10">
        <v>0.146290231840549</v>
      </c>
      <c r="E5992" s="7">
        <f t="shared" si="1"/>
        <v>0.1061776694</v>
      </c>
      <c r="F5992" s="7"/>
    </row>
    <row r="5993">
      <c r="A5993" s="9">
        <v>44806.625</v>
      </c>
      <c r="B5993" s="10">
        <v>218.2</v>
      </c>
      <c r="C5993" s="10">
        <v>259.79006</v>
      </c>
      <c r="D5993" s="10">
        <v>0.160091036585464</v>
      </c>
      <c r="E5993" s="7">
        <f t="shared" si="1"/>
        <v>0.1080351061</v>
      </c>
      <c r="F5993" s="7"/>
    </row>
    <row r="5994">
      <c r="A5994" s="9">
        <v>44806.666666666664</v>
      </c>
      <c r="B5994" s="10">
        <v>220.65</v>
      </c>
      <c r="C5994" s="10">
        <v>257.98977</v>
      </c>
      <c r="D5994" s="10">
        <v>0.144733529550415</v>
      </c>
      <c r="E5994" s="7">
        <f t="shared" si="1"/>
        <v>0.1101008036</v>
      </c>
      <c r="F5994" s="7"/>
    </row>
    <row r="5995">
      <c r="A5995" s="9">
        <v>44806.708333333336</v>
      </c>
      <c r="B5995" s="10">
        <v>221.46</v>
      </c>
      <c r="C5995" s="10">
        <v>256.66345</v>
      </c>
      <c r="D5995" s="10">
        <v>0.137158017629701</v>
      </c>
      <c r="E5995" s="7">
        <f t="shared" si="1"/>
        <v>0.1121505645</v>
      </c>
      <c r="F5995" s="7"/>
    </row>
    <row r="5996">
      <c r="A5996" s="9">
        <v>44806.75</v>
      </c>
      <c r="B5996" s="10">
        <v>224.37</v>
      </c>
      <c r="C5996" s="10">
        <v>255.77602</v>
      </c>
      <c r="D5996" s="10">
        <v>0.122787194827724</v>
      </c>
      <c r="E5996" s="7">
        <f t="shared" si="1"/>
        <v>0.1136782372</v>
      </c>
      <c r="F5996" s="7"/>
    </row>
    <row r="5997">
      <c r="A5997" s="9">
        <v>44806.791666666664</v>
      </c>
      <c r="B5997" s="10">
        <v>234.85</v>
      </c>
      <c r="C5997" s="10">
        <v>256.41273</v>
      </c>
      <c r="D5997" s="10">
        <v>0.0840938357467666</v>
      </c>
      <c r="E5997" s="7">
        <f t="shared" si="1"/>
        <v>0.1141444538</v>
      </c>
      <c r="F5997" s="7"/>
    </row>
    <row r="5998">
      <c r="A5998" s="9">
        <v>44806.833333333336</v>
      </c>
      <c r="B5998" s="10">
        <v>228.88</v>
      </c>
      <c r="C5998" s="10">
        <v>257.03107</v>
      </c>
      <c r="D5998" s="10">
        <v>0.109523996456926</v>
      </c>
      <c r="E5998" s="7">
        <f t="shared" si="1"/>
        <v>0.1153235225</v>
      </c>
      <c r="F5998" s="7"/>
    </row>
    <row r="5999">
      <c r="A5999" s="9">
        <v>44806.875</v>
      </c>
      <c r="B5999" s="10">
        <v>229.02</v>
      </c>
      <c r="C5999" s="10">
        <v>257.2347</v>
      </c>
      <c r="D5999" s="10">
        <v>0.109684657629783</v>
      </c>
      <c r="E5999" s="7">
        <f t="shared" si="1"/>
        <v>0.1170670717</v>
      </c>
      <c r="F5999" s="7"/>
    </row>
    <row r="6000">
      <c r="A6000" s="9">
        <v>44806.916666666664</v>
      </c>
      <c r="B6000" s="10">
        <v>231.85</v>
      </c>
      <c r="C6000" s="10">
        <v>257.22785</v>
      </c>
      <c r="D6000" s="10">
        <v>0.0986590293391636</v>
      </c>
      <c r="E6000" s="7">
        <f t="shared" si="1"/>
        <v>0.1188362051</v>
      </c>
      <c r="F6000" s="7"/>
    </row>
    <row r="6001">
      <c r="A6001" s="9">
        <v>44806.958333333336</v>
      </c>
      <c r="B6001" s="10">
        <v>234.64</v>
      </c>
      <c r="C6001" s="10">
        <v>256.60864</v>
      </c>
      <c r="D6001" s="10">
        <v>0.0856114587568056</v>
      </c>
      <c r="E6001" s="7">
        <f t="shared" si="1"/>
        <v>0.1206821864</v>
      </c>
      <c r="F6001" s="7"/>
    </row>
    <row r="6002">
      <c r="A6002" s="9">
        <v>44807.0</v>
      </c>
      <c r="B6002" s="10">
        <v>240.44</v>
      </c>
      <c r="C6002" s="10">
        <v>255.0575</v>
      </c>
      <c r="D6002" s="10">
        <v>0.057310606431883</v>
      </c>
      <c r="E6002" s="7">
        <f t="shared" si="1"/>
        <v>0.1228625624</v>
      </c>
      <c r="F6002" s="7"/>
    </row>
    <row r="6003">
      <c r="A6003" s="9">
        <v>44807.041666666664</v>
      </c>
      <c r="B6003" s="10">
        <v>246.78</v>
      </c>
      <c r="C6003" s="10">
        <v>251.06546</v>
      </c>
      <c r="D6003" s="10">
        <v>0.0170690942513558</v>
      </c>
      <c r="E6003" s="7">
        <f t="shared" si="1"/>
        <v>0.1229669868</v>
      </c>
      <c r="F6003" s="7"/>
    </row>
    <row r="6004">
      <c r="A6004" s="9">
        <v>44807.083333333336</v>
      </c>
      <c r="B6004" s="10">
        <v>246.73</v>
      </c>
      <c r="C6004" s="10">
        <v>246.57332</v>
      </c>
      <c r="D6004" s="10">
        <v>6.35429656379669E-4</v>
      </c>
      <c r="E6004" s="7">
        <f t="shared" si="1"/>
        <v>0.122564511</v>
      </c>
      <c r="F6004" s="7"/>
    </row>
    <row r="6005">
      <c r="A6005" s="9">
        <v>44807.125</v>
      </c>
      <c r="B6005" s="10">
        <v>245.24</v>
      </c>
      <c r="C6005" s="10">
        <v>240.38764</v>
      </c>
      <c r="D6005" s="10">
        <v>0.0201855636171643</v>
      </c>
      <c r="E6005" s="7">
        <f t="shared" si="1"/>
        <v>0.1228247508</v>
      </c>
      <c r="F6005" s="7"/>
    </row>
    <row r="6006">
      <c r="A6006" s="9">
        <v>44807.166666666664</v>
      </c>
      <c r="B6006" s="10">
        <v>228.33</v>
      </c>
      <c r="C6006" s="10">
        <v>236.3098</v>
      </c>
      <c r="D6006" s="10">
        <v>0.0337683837064733</v>
      </c>
      <c r="E6006" s="7">
        <f t="shared" si="1"/>
        <v>0.1207382914</v>
      </c>
      <c r="F6006" s="7"/>
    </row>
    <row r="6007">
      <c r="A6007" s="9">
        <v>44807.208333333336</v>
      </c>
      <c r="B6007" s="10">
        <v>219.25</v>
      </c>
      <c r="C6007" s="10">
        <v>235.97126</v>
      </c>
      <c r="D6007" s="10">
        <v>0.0708614260906179</v>
      </c>
      <c r="E6007" s="7">
        <f t="shared" si="1"/>
        <v>0.1178283365</v>
      </c>
      <c r="F6007" s="7"/>
    </row>
    <row r="6008">
      <c r="A6008" s="9">
        <v>44807.25</v>
      </c>
      <c r="B6008" s="10">
        <v>219.55</v>
      </c>
      <c r="C6008" s="10">
        <v>236.90485</v>
      </c>
      <c r="D6008" s="10">
        <v>0.0732566260251742</v>
      </c>
      <c r="E6008" s="7">
        <f t="shared" si="1"/>
        <v>0.1131944993</v>
      </c>
      <c r="F6008" s="7"/>
    </row>
    <row r="6009">
      <c r="A6009" s="9">
        <v>44807.291666666664</v>
      </c>
      <c r="B6009" s="10">
        <v>217.77</v>
      </c>
      <c r="C6009" s="10">
        <v>239.5507</v>
      </c>
      <c r="D6009" s="10">
        <v>0.0909231323473485</v>
      </c>
      <c r="E6009" s="7">
        <f t="shared" si="1"/>
        <v>0.1086416574</v>
      </c>
      <c r="F6009" s="7"/>
    </row>
    <row r="6010">
      <c r="A6010" s="9">
        <v>44807.333333333336</v>
      </c>
      <c r="B6010" s="10">
        <v>213.5</v>
      </c>
      <c r="C6010" s="10">
        <v>243.1149</v>
      </c>
      <c r="D6010" s="10">
        <v>0.121814417791751</v>
      </c>
      <c r="E6010" s="7">
        <f t="shared" si="1"/>
        <v>0.1045074557</v>
      </c>
      <c r="F6010" s="7"/>
    </row>
    <row r="6011">
      <c r="A6011" s="9">
        <v>44807.375</v>
      </c>
      <c r="B6011" s="10">
        <v>214.89</v>
      </c>
      <c r="C6011" s="10">
        <v>247.31482</v>
      </c>
      <c r="D6011" s="10">
        <v>0.131107468610251</v>
      </c>
      <c r="E6011" s="7">
        <f t="shared" si="1"/>
        <v>0.1013709383</v>
      </c>
      <c r="F6011" s="7"/>
    </row>
    <row r="6012">
      <c r="A6012" s="9">
        <v>44807.416666666664</v>
      </c>
      <c r="B6012" s="10">
        <v>214.51</v>
      </c>
      <c r="C6012" s="10">
        <v>251.47737</v>
      </c>
      <c r="D6012" s="10">
        <v>0.147000781819851</v>
      </c>
      <c r="E6012" s="7">
        <f t="shared" si="1"/>
        <v>0.0989458392</v>
      </c>
      <c r="F6012" s="7"/>
    </row>
    <row r="6013">
      <c r="A6013" s="9">
        <v>44807.458333333336</v>
      </c>
      <c r="B6013" s="10">
        <v>220.28</v>
      </c>
      <c r="C6013" s="10">
        <v>255.67713</v>
      </c>
      <c r="D6013" s="10">
        <v>0.138444646965491</v>
      </c>
      <c r="E6013" s="7">
        <f t="shared" si="1"/>
        <v>0.09794856254</v>
      </c>
      <c r="F6013" s="7"/>
    </row>
    <row r="6014">
      <c r="A6014" s="9">
        <v>44807.5</v>
      </c>
      <c r="B6014" s="10">
        <v>223.81</v>
      </c>
      <c r="C6014" s="10">
        <v>257.69675</v>
      </c>
      <c r="D6014" s="10">
        <v>0.131498554017464</v>
      </c>
      <c r="E6014" s="7">
        <f t="shared" si="1"/>
        <v>0.09829397083</v>
      </c>
      <c r="F6014" s="7"/>
    </row>
    <row r="6015">
      <c r="A6015" s="9">
        <v>44807.541666666664</v>
      </c>
      <c r="B6015" s="10">
        <v>222.42</v>
      </c>
      <c r="C6015" s="10">
        <v>259.20535</v>
      </c>
      <c r="D6015" s="10">
        <v>0.141915859375587</v>
      </c>
      <c r="E6015" s="7">
        <f t="shared" si="1"/>
        <v>0.09893437413</v>
      </c>
      <c r="F6015" s="7"/>
    </row>
    <row r="6016">
      <c r="A6016" s="9">
        <v>44807.583333333336</v>
      </c>
      <c r="B6016" s="10">
        <v>225.95</v>
      </c>
      <c r="C6016" s="10">
        <v>259.91577</v>
      </c>
      <c r="D6016" s="10">
        <v>0.130679912188475</v>
      </c>
      <c r="E6016" s="7">
        <f t="shared" si="1"/>
        <v>0.09828394414</v>
      </c>
      <c r="F6016" s="7"/>
    </row>
    <row r="6017">
      <c r="A6017" s="9">
        <v>44807.625</v>
      </c>
      <c r="B6017" s="10">
        <v>220.45</v>
      </c>
      <c r="C6017" s="10">
        <v>259.30522</v>
      </c>
      <c r="D6017" s="10">
        <v>0.14984357044567</v>
      </c>
      <c r="E6017" s="7">
        <f t="shared" si="1"/>
        <v>0.09785696639</v>
      </c>
      <c r="F6017" s="7"/>
    </row>
    <row r="6018">
      <c r="A6018" s="9">
        <v>44807.666666666664</v>
      </c>
      <c r="B6018" s="10">
        <v>219.11</v>
      </c>
      <c r="C6018" s="10">
        <v>257.58904</v>
      </c>
      <c r="D6018" s="10">
        <v>0.149381510952484</v>
      </c>
      <c r="E6018" s="7">
        <f t="shared" si="1"/>
        <v>0.09805063228</v>
      </c>
      <c r="F6018" s="7"/>
    </row>
    <row r="6019">
      <c r="A6019" s="9">
        <v>44807.708333333336</v>
      </c>
      <c r="B6019" s="10">
        <v>222.31</v>
      </c>
      <c r="C6019" s="10">
        <v>256.16324</v>
      </c>
      <c r="D6019" s="10">
        <v>0.132154949320597</v>
      </c>
      <c r="E6019" s="7">
        <f t="shared" si="1"/>
        <v>0.0978421711</v>
      </c>
      <c r="F6019" s="7"/>
    </row>
    <row r="6020">
      <c r="A6020" s="9">
        <v>44807.75</v>
      </c>
      <c r="B6020" s="10">
        <v>230.33</v>
      </c>
      <c r="C6020" s="10">
        <v>255.1596</v>
      </c>
      <c r="D6020" s="10">
        <v>0.0973100757329922</v>
      </c>
      <c r="E6020" s="7">
        <f t="shared" si="1"/>
        <v>0.09678062447</v>
      </c>
      <c r="F6020" s="7"/>
    </row>
    <row r="6021">
      <c r="A6021" s="9">
        <v>44807.791666666664</v>
      </c>
      <c r="B6021" s="10">
        <v>236.36</v>
      </c>
      <c r="C6021" s="10">
        <v>255.74626</v>
      </c>
      <c r="D6021" s="10">
        <v>0.0758027116408271</v>
      </c>
      <c r="E6021" s="7">
        <f t="shared" si="1"/>
        <v>0.09643516097</v>
      </c>
      <c r="F6021" s="7"/>
    </row>
    <row r="6022">
      <c r="A6022" s="9">
        <v>44807.833333333336</v>
      </c>
      <c r="B6022" s="10">
        <v>245.41</v>
      </c>
      <c r="C6022" s="10">
        <v>256.35385</v>
      </c>
      <c r="D6022" s="10">
        <v>0.0426904062490187</v>
      </c>
      <c r="E6022" s="7">
        <f t="shared" si="1"/>
        <v>0.09365042804</v>
      </c>
      <c r="F6022" s="7"/>
    </row>
    <row r="6023">
      <c r="A6023" s="9">
        <v>44807.875</v>
      </c>
      <c r="B6023" s="10">
        <v>250.71</v>
      </c>
      <c r="C6023" s="10">
        <v>256.62442</v>
      </c>
      <c r="D6023" s="10">
        <v>0.0230469882796032</v>
      </c>
      <c r="E6023" s="7">
        <f t="shared" si="1"/>
        <v>0.09004052515</v>
      </c>
      <c r="F6023" s="7"/>
    </row>
    <row r="6024">
      <c r="A6024" s="9">
        <v>44807.916666666664</v>
      </c>
      <c r="B6024" s="10">
        <v>245.34</v>
      </c>
      <c r="C6024" s="10">
        <v>256.57399</v>
      </c>
      <c r="D6024" s="10">
        <v>0.043784601860851</v>
      </c>
      <c r="E6024" s="7">
        <f t="shared" si="1"/>
        <v>0.08775409067</v>
      </c>
      <c r="F6024" s="7"/>
    </row>
    <row r="6025">
      <c r="A6025" s="9">
        <v>44807.958333333336</v>
      </c>
      <c r="B6025" s="10">
        <v>250.44</v>
      </c>
      <c r="C6025" s="10">
        <v>255.9006</v>
      </c>
      <c r="D6025" s="10">
        <v>0.0213387541881496</v>
      </c>
      <c r="E6025" s="7">
        <f t="shared" si="1"/>
        <v>0.08507606132</v>
      </c>
      <c r="F6025" s="7"/>
    </row>
    <row r="6026">
      <c r="A6026" s="9">
        <v>44808.0</v>
      </c>
      <c r="B6026" s="10">
        <v>254.6</v>
      </c>
      <c r="C6026" s="10">
        <v>248.675</v>
      </c>
      <c r="D6026" s="10">
        <v>0.0238262792801849</v>
      </c>
      <c r="E6026" s="7">
        <f t="shared" si="1"/>
        <v>0.08368088102</v>
      </c>
      <c r="F6026" s="7"/>
    </row>
    <row r="6027">
      <c r="A6027" s="9">
        <v>44808.041666666664</v>
      </c>
      <c r="B6027" s="10">
        <v>259.31</v>
      </c>
      <c r="C6027" s="10">
        <v>243.89239</v>
      </c>
      <c r="D6027" s="10">
        <v>0.0632148055132019</v>
      </c>
      <c r="E6027" s="7">
        <f t="shared" si="1"/>
        <v>0.08560361899</v>
      </c>
      <c r="F6027" s="7"/>
    </row>
    <row r="6028">
      <c r="A6028" s="9">
        <v>44808.083333333336</v>
      </c>
      <c r="B6028" s="10">
        <v>255.15</v>
      </c>
      <c r="C6028" s="10">
        <v>238.55924</v>
      </c>
      <c r="D6028" s="10">
        <v>0.0695456608597513</v>
      </c>
      <c r="E6028" s="7">
        <f t="shared" si="1"/>
        <v>0.08847487862</v>
      </c>
      <c r="F6028" s="7"/>
    </row>
    <row r="6029">
      <c r="A6029" s="9">
        <v>44808.125</v>
      </c>
      <c r="B6029" s="10">
        <v>246.6</v>
      </c>
      <c r="C6029" s="10">
        <v>232.03588</v>
      </c>
      <c r="D6029" s="10">
        <v>0.0627666721198463</v>
      </c>
      <c r="E6029" s="7">
        <f t="shared" si="1"/>
        <v>0.09024909147</v>
      </c>
      <c r="F6029" s="7"/>
    </row>
    <row r="6030">
      <c r="A6030" s="9">
        <v>44808.166666666664</v>
      </c>
      <c r="B6030" s="10">
        <v>235.68</v>
      </c>
      <c r="C6030" s="10">
        <v>227.74801</v>
      </c>
      <c r="D6030" s="10">
        <v>0.0348279223164233</v>
      </c>
      <c r="E6030" s="7">
        <f t="shared" si="1"/>
        <v>0.09029323892</v>
      </c>
      <c r="F6030" s="7"/>
    </row>
    <row r="6031">
      <c r="A6031" s="9">
        <v>44808.208333333336</v>
      </c>
      <c r="B6031" s="10">
        <v>218.54</v>
      </c>
      <c r="C6031" s="10">
        <v>227.51052</v>
      </c>
      <c r="D6031" s="10">
        <v>0.039429033875005</v>
      </c>
      <c r="E6031" s="7">
        <f t="shared" si="1"/>
        <v>0.08898355591</v>
      </c>
      <c r="F6031" s="7"/>
    </row>
    <row r="6032">
      <c r="A6032" s="9">
        <v>44808.25</v>
      </c>
      <c r="B6032" s="10">
        <v>216.65</v>
      </c>
      <c r="C6032" s="10">
        <v>228.85928</v>
      </c>
      <c r="D6032" s="10">
        <v>0.0533484156727225</v>
      </c>
      <c r="E6032" s="7">
        <f t="shared" si="1"/>
        <v>0.08815404714</v>
      </c>
      <c r="F6032" s="7"/>
    </row>
    <row r="6033">
      <c r="A6033" s="9">
        <v>44808.291666666664</v>
      </c>
      <c r="B6033" s="10">
        <v>217.48</v>
      </c>
      <c r="C6033" s="10">
        <v>232.06617</v>
      </c>
      <c r="D6033" s="10">
        <v>0.062853495621529</v>
      </c>
      <c r="E6033" s="7">
        <f t="shared" si="1"/>
        <v>0.08698447895</v>
      </c>
      <c r="F6033" s="7"/>
    </row>
    <row r="6034">
      <c r="A6034" s="9">
        <v>44808.333333333336</v>
      </c>
      <c r="B6034" s="10">
        <v>215.09</v>
      </c>
      <c r="C6034" s="10">
        <v>236.08953</v>
      </c>
      <c r="D6034" s="10">
        <v>0.0889473158763118</v>
      </c>
      <c r="E6034" s="7">
        <f t="shared" si="1"/>
        <v>0.08561501637</v>
      </c>
      <c r="F6034" s="7"/>
    </row>
    <row r="6035">
      <c r="A6035" s="9">
        <v>44808.375</v>
      </c>
      <c r="B6035" s="10">
        <v>211.83</v>
      </c>
      <c r="C6035" s="10">
        <v>240.70599</v>
      </c>
      <c r="D6035" s="10">
        <v>0.119963736673108</v>
      </c>
      <c r="E6035" s="7">
        <f t="shared" si="1"/>
        <v>0.0851506942</v>
      </c>
      <c r="F6035" s="7"/>
    </row>
    <row r="6036">
      <c r="A6036" s="9">
        <v>44808.416666666664</v>
      </c>
      <c r="B6036" s="10">
        <v>215.03</v>
      </c>
      <c r="C6036" s="10">
        <v>244.86171</v>
      </c>
      <c r="D6036" s="10">
        <v>0.121830848931014</v>
      </c>
      <c r="E6036" s="7">
        <f t="shared" si="1"/>
        <v>0.084101947</v>
      </c>
      <c r="F6036" s="7"/>
    </row>
    <row r="6037">
      <c r="A6037" s="9">
        <v>44808.458333333336</v>
      </c>
      <c r="B6037" s="10">
        <v>210.85</v>
      </c>
      <c r="C6037" s="10">
        <v>249.0291</v>
      </c>
      <c r="D6037" s="10">
        <v>0.153311801713133</v>
      </c>
      <c r="E6037" s="7">
        <f t="shared" si="1"/>
        <v>0.08472141178</v>
      </c>
      <c r="F6037" s="7"/>
    </row>
    <row r="6038">
      <c r="A6038" s="9">
        <v>44808.5</v>
      </c>
      <c r="B6038" s="10">
        <v>215.56</v>
      </c>
      <c r="C6038" s="10">
        <v>251.20131</v>
      </c>
      <c r="D6038" s="10">
        <v>0.141883455942168</v>
      </c>
      <c r="E6038" s="7">
        <f t="shared" si="1"/>
        <v>0.08515411603</v>
      </c>
      <c r="F6038" s="7"/>
    </row>
    <row r="6039">
      <c r="A6039" s="9">
        <v>44808.541666666664</v>
      </c>
      <c r="B6039" s="10">
        <v>226.76</v>
      </c>
      <c r="C6039" s="10">
        <v>252.92597</v>
      </c>
      <c r="D6039" s="10">
        <v>0.103453077594206</v>
      </c>
      <c r="E6039" s="7">
        <f t="shared" si="1"/>
        <v>0.08355150012</v>
      </c>
      <c r="F6039" s="7"/>
    </row>
    <row r="6040">
      <c r="A6040" s="9">
        <v>44808.583333333336</v>
      </c>
      <c r="B6040" s="10">
        <v>231.18</v>
      </c>
      <c r="C6040" s="10">
        <v>253.99442</v>
      </c>
      <c r="D6040" s="10">
        <v>0.0898225244475842</v>
      </c>
      <c r="E6040" s="7">
        <f t="shared" si="1"/>
        <v>0.08184910896</v>
      </c>
      <c r="F6040" s="7"/>
    </row>
    <row r="6041">
      <c r="A6041" s="9">
        <v>44808.625</v>
      </c>
      <c r="B6041" s="10">
        <v>234.48</v>
      </c>
      <c r="C6041" s="10">
        <v>253.82035</v>
      </c>
      <c r="D6041" s="10">
        <v>0.0761970031165743</v>
      </c>
      <c r="E6041" s="7">
        <f t="shared" si="1"/>
        <v>0.07878050199</v>
      </c>
      <c r="F6041" s="7"/>
    </row>
    <row r="6042">
      <c r="A6042" s="9">
        <v>44808.666666666664</v>
      </c>
      <c r="B6042" s="10">
        <v>241.2</v>
      </c>
      <c r="C6042" s="10">
        <v>252.70622</v>
      </c>
      <c r="D6042" s="10">
        <v>0.0455320015470929</v>
      </c>
      <c r="E6042" s="7">
        <f t="shared" si="1"/>
        <v>0.0744534391</v>
      </c>
      <c r="F6042" s="7"/>
    </row>
    <row r="6043">
      <c r="A6043" s="9">
        <v>44808.708333333336</v>
      </c>
      <c r="B6043" s="10">
        <v>249.09</v>
      </c>
      <c r="C6043" s="10">
        <v>251.65485</v>
      </c>
      <c r="D6043" s="10">
        <v>0.0101919355021371</v>
      </c>
      <c r="E6043" s="7">
        <f t="shared" si="1"/>
        <v>0.06937164686</v>
      </c>
      <c r="F6043" s="7"/>
    </row>
    <row r="6044">
      <c r="A6044" s="9">
        <v>44808.75</v>
      </c>
      <c r="B6044" s="10">
        <v>256.83</v>
      </c>
      <c r="C6044" s="10">
        <v>250.92169</v>
      </c>
      <c r="D6044" s="10">
        <v>0.0235464299638663</v>
      </c>
      <c r="E6044" s="7">
        <f t="shared" si="1"/>
        <v>0.06629816162</v>
      </c>
      <c r="F6044" s="7"/>
    </row>
    <row r="6045">
      <c r="A6045" s="9">
        <v>44808.791666666664</v>
      </c>
      <c r="B6045" s="10">
        <v>262.05</v>
      </c>
      <c r="C6045" s="10">
        <v>251.61427</v>
      </c>
      <c r="D6045" s="10">
        <v>0.0414751118845525</v>
      </c>
      <c r="E6045" s="7">
        <f t="shared" si="1"/>
        <v>0.06486784496</v>
      </c>
      <c r="F6045" s="7"/>
    </row>
    <row r="6046">
      <c r="A6046" s="9">
        <v>44808.833333333336</v>
      </c>
      <c r="B6046" s="10">
        <v>261.11</v>
      </c>
      <c r="C6046" s="10">
        <v>252.47622</v>
      </c>
      <c r="D6046" s="10">
        <v>0.0341964086756368</v>
      </c>
      <c r="E6046" s="7">
        <f t="shared" si="1"/>
        <v>0.06451392839</v>
      </c>
      <c r="F6046" s="7"/>
    </row>
    <row r="6047">
      <c r="A6047" s="9">
        <v>44808.875</v>
      </c>
      <c r="B6047" s="10">
        <v>251.28</v>
      </c>
      <c r="C6047" s="10">
        <v>253.0874</v>
      </c>
      <c r="D6047" s="10">
        <v>0.00714140648645488</v>
      </c>
      <c r="E6047" s="7">
        <f t="shared" si="1"/>
        <v>0.06385119582</v>
      </c>
      <c r="F6047" s="7"/>
    </row>
    <row r="6048">
      <c r="A6048" s="9">
        <v>44808.916666666664</v>
      </c>
      <c r="B6048" s="10">
        <v>251.39</v>
      </c>
      <c r="C6048" s="10">
        <v>252.97749</v>
      </c>
      <c r="D6048" s="10">
        <v>0.0062752223527872</v>
      </c>
      <c r="E6048" s="7">
        <f t="shared" si="1"/>
        <v>0.06228830501</v>
      </c>
      <c r="F6048" s="7"/>
    </row>
    <row r="6049">
      <c r="A6049" s="9">
        <v>44808.958333333336</v>
      </c>
      <c r="B6049" s="10">
        <v>248.72</v>
      </c>
      <c r="C6049" s="10">
        <v>251.84563</v>
      </c>
      <c r="D6049" s="10">
        <v>0.0124108963097751</v>
      </c>
      <c r="E6049" s="7">
        <f t="shared" si="1"/>
        <v>0.06191631093</v>
      </c>
      <c r="F6049" s="7"/>
    </row>
    <row r="6050">
      <c r="A6050" s="9">
        <v>44806.0</v>
      </c>
      <c r="B6050" s="10">
        <v>258.18</v>
      </c>
      <c r="C6050" s="10">
        <v>252.76642</v>
      </c>
      <c r="D6050" s="10">
        <v>0.0214173227598824</v>
      </c>
      <c r="E6050" s="7">
        <f t="shared" si="1"/>
        <v>0.06181593774</v>
      </c>
      <c r="F6050" s="7"/>
    </row>
    <row r="6051">
      <c r="A6051" s="9">
        <v>44806.041666666664</v>
      </c>
      <c r="B6051" s="10">
        <v>256.56</v>
      </c>
      <c r="C6051" s="10">
        <v>247.66793</v>
      </c>
      <c r="D6051" s="10">
        <v>0.0359031950563804</v>
      </c>
      <c r="E6051" s="7">
        <f t="shared" si="1"/>
        <v>0.06067795397</v>
      </c>
      <c r="F6051" s="7"/>
    </row>
    <row r="6052">
      <c r="A6052" s="9">
        <v>44806.083333333336</v>
      </c>
      <c r="B6052" s="10">
        <v>250.81</v>
      </c>
      <c r="C6052" s="10">
        <v>240.90028</v>
      </c>
      <c r="D6052" s="10">
        <v>0.0411361912904376</v>
      </c>
      <c r="E6052" s="7">
        <f t="shared" si="1"/>
        <v>0.05949422607</v>
      </c>
      <c r="F6052" s="7"/>
    </row>
    <row r="6053">
      <c r="A6053" s="9">
        <v>44806.125</v>
      </c>
      <c r="B6053" s="10">
        <v>238.47</v>
      </c>
      <c r="C6053" s="10">
        <v>232.4718</v>
      </c>
      <c r="D6053" s="10">
        <v>0.0258018391908179</v>
      </c>
      <c r="E6053" s="7">
        <f t="shared" si="1"/>
        <v>0.0579540247</v>
      </c>
      <c r="F6053" s="7"/>
    </row>
    <row r="6054">
      <c r="A6054" s="9">
        <v>44806.166666666664</v>
      </c>
      <c r="B6054" s="10">
        <v>217.75</v>
      </c>
      <c r="C6054" s="10">
        <v>225.69572</v>
      </c>
      <c r="D6054" s="10">
        <v>0.0352054527219213</v>
      </c>
      <c r="E6054" s="7">
        <f t="shared" si="1"/>
        <v>0.05796975513</v>
      </c>
      <c r="F6054" s="7"/>
    </row>
    <row r="6055">
      <c r="A6055" s="9">
        <v>44806.208333333336</v>
      </c>
      <c r="B6055" s="10">
        <v>203.93</v>
      </c>
      <c r="C6055" s="10">
        <v>222.65692</v>
      </c>
      <c r="D6055" s="10">
        <v>0.0841066156847943</v>
      </c>
      <c r="E6055" s="7">
        <f t="shared" si="1"/>
        <v>0.05983132104</v>
      </c>
      <c r="F6055" s="7"/>
    </row>
    <row r="6056">
      <c r="A6056" s="9">
        <v>44806.25</v>
      </c>
      <c r="B6056" s="10">
        <v>194.36</v>
      </c>
      <c r="C6056" s="10">
        <v>221.53578</v>
      </c>
      <c r="D6056" s="10">
        <v>0.122669936206241</v>
      </c>
      <c r="E6056" s="7">
        <f t="shared" si="1"/>
        <v>0.06271971773</v>
      </c>
      <c r="F6056" s="7"/>
    </row>
    <row r="6057">
      <c r="A6057" s="9">
        <v>44806.291666666664</v>
      </c>
      <c r="B6057" s="10">
        <v>192.82</v>
      </c>
      <c r="C6057" s="10">
        <v>222.90949</v>
      </c>
      <c r="D6057" s="10">
        <v>0.134985235487282</v>
      </c>
      <c r="E6057" s="7">
        <f t="shared" si="1"/>
        <v>0.06572520689</v>
      </c>
      <c r="F6057" s="7"/>
    </row>
    <row r="6058">
      <c r="A6058" s="9">
        <v>44806.333333333336</v>
      </c>
      <c r="B6058" s="10">
        <v>190.61</v>
      </c>
      <c r="C6058" s="10">
        <v>225.85843</v>
      </c>
      <c r="D6058" s="10">
        <v>0.156064265566709</v>
      </c>
      <c r="E6058" s="7">
        <f t="shared" si="1"/>
        <v>0.06852174646</v>
      </c>
      <c r="F6058" s="7"/>
    </row>
    <row r="6059">
      <c r="A6059" s="9">
        <v>44806.375</v>
      </c>
      <c r="B6059" s="10">
        <v>197.43</v>
      </c>
      <c r="C6059" s="10">
        <v>230.33362</v>
      </c>
      <c r="D6059" s="10">
        <v>0.142852007449021</v>
      </c>
      <c r="E6059" s="7">
        <f t="shared" si="1"/>
        <v>0.06947542441</v>
      </c>
      <c r="F6059" s="7"/>
    </row>
    <row r="6060">
      <c r="A6060" s="9">
        <v>44806.416666666664</v>
      </c>
      <c r="B6060" s="10">
        <v>200.97</v>
      </c>
      <c r="C6060" s="10">
        <v>235.36791</v>
      </c>
      <c r="D6060" s="10">
        <v>0.146145283781463</v>
      </c>
      <c r="E6060" s="7">
        <f t="shared" si="1"/>
        <v>0.07048852586</v>
      </c>
      <c r="F6060" s="7"/>
    </row>
    <row r="6061">
      <c r="A6061" s="9">
        <v>44806.458333333336</v>
      </c>
      <c r="B6061" s="10">
        <v>215.15</v>
      </c>
      <c r="C6061" s="10">
        <v>240.74795</v>
      </c>
      <c r="D6061" s="10">
        <v>0.106326762076271</v>
      </c>
      <c r="E6061" s="7">
        <f t="shared" si="1"/>
        <v>0.06853081588</v>
      </c>
      <c r="F6061" s="7"/>
    </row>
    <row r="6062">
      <c r="A6062" s="9">
        <v>44806.5</v>
      </c>
      <c r="B6062" s="10">
        <v>226.75</v>
      </c>
      <c r="C6062" s="10">
        <v>243.98622</v>
      </c>
      <c r="D6062" s="10">
        <v>0.0706442355637953</v>
      </c>
      <c r="E6062" s="7">
        <f t="shared" si="1"/>
        <v>0.06556251503</v>
      </c>
      <c r="F6062" s="7"/>
    </row>
    <row r="6063">
      <c r="A6063" s="9">
        <v>44806.541666666664</v>
      </c>
      <c r="B6063" s="10">
        <v>227.08</v>
      </c>
      <c r="C6063" s="10">
        <v>246.25101</v>
      </c>
      <c r="D6063" s="10">
        <v>0.077851497949186</v>
      </c>
      <c r="E6063" s="7">
        <f t="shared" si="1"/>
        <v>0.06449578254</v>
      </c>
      <c r="F6063" s="7"/>
    </row>
    <row r="6064">
      <c r="A6064" s="9">
        <v>44806.583333333336</v>
      </c>
      <c r="B6064" s="10">
        <v>222.4</v>
      </c>
      <c r="C6064" s="10">
        <v>247.39676</v>
      </c>
      <c r="D6064" s="10">
        <v>0.10103915669712</v>
      </c>
      <c r="E6064" s="7">
        <f t="shared" si="1"/>
        <v>0.06496314222</v>
      </c>
      <c r="F6064" s="7"/>
    </row>
    <row r="6065">
      <c r="A6065" s="9">
        <v>44806.625</v>
      </c>
      <c r="B6065" s="10">
        <v>218.2</v>
      </c>
      <c r="C6065" s="10">
        <v>247.62725</v>
      </c>
      <c r="D6065" s="10">
        <v>0.118836880836014</v>
      </c>
      <c r="E6065" s="7">
        <f t="shared" si="1"/>
        <v>0.06673980379</v>
      </c>
      <c r="F6065" s="7"/>
    </row>
    <row r="6066">
      <c r="A6066" s="9">
        <v>44806.666666666664</v>
      </c>
      <c r="B6066" s="10">
        <v>220.65</v>
      </c>
      <c r="C6066" s="10">
        <v>247.05301</v>
      </c>
      <c r="D6066" s="10">
        <v>0.106871840986677</v>
      </c>
      <c r="E6066" s="7">
        <f t="shared" si="1"/>
        <v>0.06929563044</v>
      </c>
      <c r="F6066" s="7"/>
    </row>
    <row r="6067">
      <c r="A6067" s="9">
        <v>44806.708333333336</v>
      </c>
      <c r="B6067" s="10">
        <v>221.46</v>
      </c>
      <c r="C6067" s="10">
        <v>246.9253</v>
      </c>
      <c r="D6067" s="10">
        <v>0.103129569954962</v>
      </c>
      <c r="E6067" s="7">
        <f t="shared" si="1"/>
        <v>0.07316803187</v>
      </c>
      <c r="F6067" s="7"/>
    </row>
    <row r="6068">
      <c r="A6068" s="9">
        <v>44806.75</v>
      </c>
      <c r="B6068" s="10">
        <v>224.37</v>
      </c>
      <c r="C6068" s="10">
        <v>247.11103</v>
      </c>
      <c r="D6068" s="10">
        <v>0.092027579667326</v>
      </c>
      <c r="E6068" s="7">
        <f t="shared" si="1"/>
        <v>0.07602141311</v>
      </c>
      <c r="F6068" s="7"/>
    </row>
    <row r="6069">
      <c r="A6069" s="9">
        <v>44806.791666666664</v>
      </c>
      <c r="B6069" s="10">
        <v>234.85</v>
      </c>
      <c r="C6069" s="10">
        <v>248.29031</v>
      </c>
      <c r="D6069" s="10">
        <v>0.0541314318710223</v>
      </c>
      <c r="E6069" s="7">
        <f t="shared" si="1"/>
        <v>0.07654875978</v>
      </c>
      <c r="F6069" s="7"/>
    </row>
    <row r="6070">
      <c r="A6070" s="9">
        <v>44806.833333333336</v>
      </c>
      <c r="B6070" s="10">
        <v>228.88</v>
      </c>
      <c r="C6070" s="10">
        <v>249.27387</v>
      </c>
      <c r="D6070" s="10">
        <v>0.0818131078078901</v>
      </c>
      <c r="E6070" s="7">
        <f t="shared" si="1"/>
        <v>0.07853278891</v>
      </c>
      <c r="F6070" s="7"/>
    </row>
    <row r="6071">
      <c r="A6071" s="9">
        <v>44806.875</v>
      </c>
      <c r="B6071" s="10">
        <v>229.02</v>
      </c>
      <c r="C6071" s="10">
        <v>250.01197</v>
      </c>
      <c r="D6071" s="10">
        <v>0.0839638598103922</v>
      </c>
      <c r="E6071" s="7">
        <f t="shared" si="1"/>
        <v>0.08173372446</v>
      </c>
      <c r="F6071" s="7"/>
    </row>
    <row r="6072">
      <c r="A6072" s="9">
        <v>44806.916666666664</v>
      </c>
      <c r="B6072" s="10">
        <v>231.85</v>
      </c>
      <c r="C6072" s="10">
        <v>250.41939</v>
      </c>
      <c r="D6072" s="10">
        <v>0.0741531636188395</v>
      </c>
      <c r="E6072" s="7">
        <f t="shared" si="1"/>
        <v>0.08456197201</v>
      </c>
      <c r="F6072" s="7"/>
    </row>
    <row r="6073">
      <c r="A6073" s="9">
        <v>44806.958333333336</v>
      </c>
      <c r="B6073" s="10">
        <v>234.64</v>
      </c>
      <c r="C6073" s="10">
        <v>249.88989</v>
      </c>
      <c r="D6073" s="10">
        <v>0.0610264384845662</v>
      </c>
      <c r="E6073" s="7">
        <f t="shared" si="1"/>
        <v>0.0865876196</v>
      </c>
      <c r="F6073" s="7"/>
    </row>
    <row r="6074">
      <c r="A6074" s="9">
        <v>44807.0</v>
      </c>
      <c r="B6074" s="10">
        <v>240.44</v>
      </c>
      <c r="C6074" s="10">
        <v>250.82427</v>
      </c>
      <c r="D6074" s="10">
        <v>0.0414005789790597</v>
      </c>
      <c r="E6074" s="7">
        <f t="shared" si="1"/>
        <v>0.08742025528</v>
      </c>
      <c r="F6074" s="7"/>
    </row>
    <row r="6075">
      <c r="A6075" s="9">
        <v>44807.041666666664</v>
      </c>
      <c r="B6075" s="10">
        <v>246.78</v>
      </c>
      <c r="C6075" s="10">
        <v>245.71668</v>
      </c>
      <c r="D6075" s="10">
        <v>0.00432742294906477</v>
      </c>
      <c r="E6075" s="7">
        <f t="shared" si="1"/>
        <v>0.08610459811</v>
      </c>
      <c r="F6075" s="7"/>
    </row>
    <row r="6076">
      <c r="A6076" s="9">
        <v>44807.083333333336</v>
      </c>
      <c r="B6076" s="10">
        <v>246.73</v>
      </c>
      <c r="C6076" s="10">
        <v>239.78961</v>
      </c>
      <c r="D6076" s="10">
        <v>0.0289436644064769</v>
      </c>
      <c r="E6076" s="7">
        <f t="shared" si="1"/>
        <v>0.08559657616</v>
      </c>
      <c r="F6076" s="7"/>
    </row>
    <row r="6077">
      <c r="A6077" s="9">
        <v>44807.125</v>
      </c>
      <c r="B6077" s="10">
        <v>245.24</v>
      </c>
      <c r="C6077" s="10">
        <v>232.55165</v>
      </c>
      <c r="D6077" s="10">
        <v>0.0545614275366354</v>
      </c>
      <c r="E6077" s="7">
        <f t="shared" si="1"/>
        <v>0.08679489234</v>
      </c>
      <c r="F6077" s="7"/>
    </row>
    <row r="6078">
      <c r="A6078" s="9">
        <v>44807.166666666664</v>
      </c>
      <c r="B6078" s="10">
        <v>228.33</v>
      </c>
      <c r="C6078" s="10">
        <v>227.63889</v>
      </c>
      <c r="D6078" s="10">
        <v>0.00303599266364376</v>
      </c>
      <c r="E6078" s="7">
        <f t="shared" si="1"/>
        <v>0.08545449817</v>
      </c>
      <c r="F6078" s="7"/>
    </row>
    <row r="6079">
      <c r="A6079" s="9">
        <v>44807.208333333336</v>
      </c>
      <c r="B6079" s="10">
        <v>219.25</v>
      </c>
      <c r="C6079" s="10">
        <v>226.93143</v>
      </c>
      <c r="D6079" s="10">
        <v>0.0338491234995522</v>
      </c>
      <c r="E6079" s="7">
        <f t="shared" si="1"/>
        <v>0.08336043599</v>
      </c>
      <c r="F6079" s="7"/>
    </row>
    <row r="6080">
      <c r="A6080" s="9">
        <v>44807.25</v>
      </c>
      <c r="B6080" s="10">
        <v>219.55</v>
      </c>
      <c r="C6080" s="10">
        <v>227.96038</v>
      </c>
      <c r="D6080" s="10">
        <v>0.0368940427279511</v>
      </c>
      <c r="E6080" s="7">
        <f t="shared" si="1"/>
        <v>0.07978644043</v>
      </c>
      <c r="F6080" s="7"/>
    </row>
    <row r="6081">
      <c r="A6081" s="9">
        <v>44807.291666666664</v>
      </c>
      <c r="B6081" s="10">
        <v>217.77</v>
      </c>
      <c r="C6081" s="10">
        <v>231.07529</v>
      </c>
      <c r="D6081" s="10">
        <v>0.057579890952425</v>
      </c>
      <c r="E6081" s="7">
        <f t="shared" si="1"/>
        <v>0.07656121774</v>
      </c>
      <c r="F6081" s="7"/>
    </row>
    <row r="6082">
      <c r="A6082" s="9">
        <v>44807.333333333336</v>
      </c>
      <c r="B6082" s="10">
        <v>213.5</v>
      </c>
      <c r="C6082" s="10">
        <v>235.14524</v>
      </c>
      <c r="D6082" s="10">
        <v>0.0920505131211671</v>
      </c>
      <c r="E6082" s="7">
        <f t="shared" si="1"/>
        <v>0.07389397806</v>
      </c>
      <c r="F6082" s="7"/>
    </row>
    <row r="6083">
      <c r="A6083" s="9">
        <v>44807.375</v>
      </c>
      <c r="B6083" s="10">
        <v>214.89</v>
      </c>
      <c r="C6083" s="10">
        <v>239.88072</v>
      </c>
      <c r="D6083" s="10">
        <v>0.104179777349342</v>
      </c>
      <c r="E6083" s="7">
        <f t="shared" si="1"/>
        <v>0.07228263514</v>
      </c>
      <c r="F6083" s="7"/>
    </row>
    <row r="6084">
      <c r="A6084" s="9">
        <v>44807.416666666664</v>
      </c>
      <c r="B6084" s="10">
        <v>214.51</v>
      </c>
      <c r="C6084" s="10">
        <v>244.26459</v>
      </c>
      <c r="D6084" s="10">
        <v>0.121812948819147</v>
      </c>
      <c r="E6084" s="7">
        <f t="shared" si="1"/>
        <v>0.07126878785</v>
      </c>
      <c r="F6084" s="7"/>
    </row>
    <row r="6085">
      <c r="A6085" s="9">
        <v>44807.458333333336</v>
      </c>
      <c r="B6085" s="10">
        <v>220.28</v>
      </c>
      <c r="C6085" s="10">
        <v>248.63879</v>
      </c>
      <c r="D6085" s="10">
        <v>0.114056177638251</v>
      </c>
      <c r="E6085" s="7">
        <f t="shared" si="1"/>
        <v>0.07159084683</v>
      </c>
      <c r="F6085" s="7"/>
    </row>
    <row r="6086">
      <c r="A6086" s="9">
        <v>44807.5</v>
      </c>
      <c r="B6086" s="10">
        <v>223.81</v>
      </c>
      <c r="C6086" s="10">
        <v>250.93397</v>
      </c>
      <c r="D6086" s="10">
        <v>0.108092061031035</v>
      </c>
      <c r="E6086" s="7">
        <f t="shared" si="1"/>
        <v>0.07315117289</v>
      </c>
      <c r="F6086" s="7"/>
    </row>
    <row r="6087">
      <c r="A6087" s="9">
        <v>44807.541666666664</v>
      </c>
      <c r="B6087" s="10">
        <v>222.42</v>
      </c>
      <c r="C6087" s="10">
        <v>252.72305</v>
      </c>
      <c r="D6087" s="10">
        <v>0.119906158144261</v>
      </c>
      <c r="E6087" s="7">
        <f t="shared" si="1"/>
        <v>0.0749034504</v>
      </c>
      <c r="F6087" s="7"/>
    </row>
    <row r="6088">
      <c r="A6088" s="9">
        <v>44807.583333333336</v>
      </c>
      <c r="B6088" s="10">
        <v>225.95</v>
      </c>
      <c r="C6088" s="10">
        <v>253.79376</v>
      </c>
      <c r="D6088" s="10">
        <v>0.109710183575829</v>
      </c>
      <c r="E6088" s="7">
        <f t="shared" si="1"/>
        <v>0.07526474318</v>
      </c>
      <c r="F6088" s="7"/>
    </row>
    <row r="6089">
      <c r="A6089" s="9">
        <v>44807.625</v>
      </c>
      <c r="B6089" s="10">
        <v>220.45</v>
      </c>
      <c r="C6089" s="10">
        <v>253.65295</v>
      </c>
      <c r="D6089" s="10">
        <v>0.13089912811974</v>
      </c>
      <c r="E6089" s="7">
        <f t="shared" si="1"/>
        <v>0.07576733682</v>
      </c>
      <c r="F6089" s="7"/>
    </row>
    <row r="6090">
      <c r="A6090" s="9">
        <v>44807.666666666664</v>
      </c>
      <c r="B6090" s="10">
        <v>219.11</v>
      </c>
      <c r="C6090" s="10">
        <v>252.55127</v>
      </c>
      <c r="D6090" s="10">
        <v>0.132413786713485</v>
      </c>
      <c r="E6090" s="7">
        <f t="shared" si="1"/>
        <v>0.07683158456</v>
      </c>
      <c r="F6090" s="7"/>
    </row>
    <row r="6091">
      <c r="A6091" s="9">
        <v>44807.708333333336</v>
      </c>
      <c r="B6091" s="10">
        <v>222.31</v>
      </c>
      <c r="C6091" s="10">
        <v>251.61147</v>
      </c>
      <c r="D6091" s="10">
        <v>0.11645522360328</v>
      </c>
      <c r="E6091" s="7">
        <f t="shared" si="1"/>
        <v>0.07738682013</v>
      </c>
      <c r="F6091" s="7"/>
    </row>
    <row r="6092">
      <c r="A6092" s="9">
        <v>44807.75</v>
      </c>
      <c r="B6092" s="10">
        <v>230.33</v>
      </c>
      <c r="C6092" s="10">
        <v>251.02561</v>
      </c>
      <c r="D6092" s="10">
        <v>0.082444217544178</v>
      </c>
      <c r="E6092" s="7">
        <f t="shared" si="1"/>
        <v>0.07698751337</v>
      </c>
      <c r="F6092" s="7"/>
    </row>
    <row r="6093">
      <c r="A6093" s="9">
        <v>44807.791666666664</v>
      </c>
      <c r="B6093" s="10">
        <v>236.36</v>
      </c>
      <c r="C6093" s="10">
        <v>251.8304</v>
      </c>
      <c r="D6093" s="10">
        <v>0.0614318207809699</v>
      </c>
      <c r="E6093" s="7">
        <f t="shared" si="1"/>
        <v>0.07729169624</v>
      </c>
      <c r="F6093" s="7"/>
    </row>
    <row r="6094">
      <c r="A6094" s="9">
        <v>44807.833333333336</v>
      </c>
      <c r="B6094" s="10">
        <v>245.41</v>
      </c>
      <c r="C6094" s="10">
        <v>252.84398</v>
      </c>
      <c r="D6094" s="10">
        <v>0.0294014514405286</v>
      </c>
      <c r="E6094" s="7">
        <f t="shared" si="1"/>
        <v>0.07510787723</v>
      </c>
      <c r="F6094" s="7"/>
    </row>
    <row r="6095">
      <c r="A6095" s="9">
        <v>44807.875</v>
      </c>
      <c r="B6095" s="10">
        <v>250.71</v>
      </c>
      <c r="C6095" s="10">
        <v>253.66085</v>
      </c>
      <c r="D6095" s="10">
        <v>0.0116330525581697</v>
      </c>
      <c r="E6095" s="7">
        <f t="shared" si="1"/>
        <v>0.07209409359</v>
      </c>
      <c r="F6095" s="7"/>
    </row>
    <row r="6096">
      <c r="A6096" s="9">
        <v>44807.916666666664</v>
      </c>
      <c r="B6096" s="10">
        <v>245.34</v>
      </c>
      <c r="C6096" s="10">
        <v>253.85432</v>
      </c>
      <c r="D6096" s="10">
        <v>0.0335401816285813</v>
      </c>
      <c r="E6096" s="7">
        <f t="shared" si="1"/>
        <v>0.07040188601</v>
      </c>
      <c r="F6096" s="7"/>
    </row>
    <row r="6097">
      <c r="A6097" s="9">
        <v>44807.958333333336</v>
      </c>
      <c r="B6097" s="10">
        <v>250.44</v>
      </c>
      <c r="C6097" s="10">
        <v>252.91196</v>
      </c>
      <c r="D6097" s="10">
        <v>0.00977399408078604</v>
      </c>
      <c r="E6097" s="7">
        <f t="shared" si="1"/>
        <v>0.06826636749</v>
      </c>
      <c r="F6097" s="7"/>
    </row>
    <row r="6098">
      <c r="A6098" s="9">
        <v>44808.0</v>
      </c>
      <c r="B6098" s="10">
        <v>254.6</v>
      </c>
      <c r="C6098" s="10">
        <v>246.75719</v>
      </c>
      <c r="D6098" s="10">
        <v>0.0317835115564413</v>
      </c>
      <c r="E6098" s="7">
        <f t="shared" si="1"/>
        <v>0.06786565635</v>
      </c>
      <c r="F6098" s="7"/>
    </row>
    <row r="6099">
      <c r="A6099" s="9">
        <v>44808.041666666664</v>
      </c>
      <c r="B6099" s="10">
        <v>259.31</v>
      </c>
      <c r="C6099" s="10">
        <v>241.54977</v>
      </c>
      <c r="D6099" s="10">
        <v>0.0735261722666927</v>
      </c>
      <c r="E6099" s="7">
        <f t="shared" si="1"/>
        <v>0.07074893757</v>
      </c>
      <c r="F6099" s="7"/>
    </row>
    <row r="6100">
      <c r="A6100" s="9">
        <v>44808.083333333336</v>
      </c>
      <c r="B6100" s="10">
        <v>255.15</v>
      </c>
      <c r="C6100" s="10">
        <v>235.77852</v>
      </c>
      <c r="D6100" s="10">
        <v>0.0821596471128923</v>
      </c>
      <c r="E6100" s="7">
        <f t="shared" si="1"/>
        <v>0.07296627019</v>
      </c>
      <c r="F6100" s="7"/>
    </row>
    <row r="6101">
      <c r="A6101" s="9">
        <v>44808.125</v>
      </c>
      <c r="B6101" s="10">
        <v>246.6</v>
      </c>
      <c r="C6101" s="10">
        <v>229.00931</v>
      </c>
      <c r="D6101" s="10">
        <v>0.0768121173763634</v>
      </c>
      <c r="E6101" s="7">
        <f t="shared" si="1"/>
        <v>0.07389338226</v>
      </c>
      <c r="F6101" s="7"/>
    </row>
    <row r="6102">
      <c r="A6102" s="9">
        <v>44808.166666666664</v>
      </c>
      <c r="B6102" s="10">
        <v>235.68</v>
      </c>
      <c r="C6102" s="10">
        <v>224.56897</v>
      </c>
      <c r="D6102" s="10">
        <v>0.0494771383597653</v>
      </c>
      <c r="E6102" s="7">
        <f t="shared" si="1"/>
        <v>0.07582843</v>
      </c>
      <c r="F6102" s="7"/>
    </row>
    <row r="6103">
      <c r="A6103" s="9">
        <v>44808.208333333336</v>
      </c>
      <c r="B6103" s="10">
        <v>218.54</v>
      </c>
      <c r="C6103" s="10">
        <v>224.33565</v>
      </c>
      <c r="D6103" s="10">
        <v>0.0258347257780918</v>
      </c>
      <c r="E6103" s="7">
        <f t="shared" si="1"/>
        <v>0.07549449676</v>
      </c>
      <c r="F6103" s="7"/>
    </row>
    <row r="6104">
      <c r="A6104" s="9">
        <v>44808.25</v>
      </c>
      <c r="B6104" s="10">
        <v>216.65</v>
      </c>
      <c r="C6104" s="10">
        <v>225.82731</v>
      </c>
      <c r="D6104" s="10">
        <v>0.0406386189517999</v>
      </c>
      <c r="E6104" s="7">
        <f t="shared" si="1"/>
        <v>0.07565052077</v>
      </c>
      <c r="F6104" s="7"/>
    </row>
    <row r="6105">
      <c r="A6105" s="9">
        <v>44808.291666666664</v>
      </c>
      <c r="B6105" s="10">
        <v>217.48</v>
      </c>
      <c r="C6105" s="10">
        <v>229.27098</v>
      </c>
      <c r="D6105" s="10">
        <v>0.0514281397497407</v>
      </c>
      <c r="E6105" s="7">
        <f t="shared" si="1"/>
        <v>0.0753941978</v>
      </c>
      <c r="F6105" s="7"/>
    </row>
    <row r="6106">
      <c r="A6106" s="9">
        <v>44808.333333333336</v>
      </c>
      <c r="B6106" s="10">
        <v>215.09</v>
      </c>
      <c r="C6106" s="10">
        <v>233.53155</v>
      </c>
      <c r="D6106" s="10">
        <v>0.0789681308585499</v>
      </c>
      <c r="E6106" s="7">
        <f t="shared" si="1"/>
        <v>0.07484909854</v>
      </c>
      <c r="F6106" s="7"/>
    </row>
    <row r="6107">
      <c r="A6107" s="9">
        <v>44808.375</v>
      </c>
      <c r="B6107" s="10">
        <v>211.83</v>
      </c>
      <c r="C6107" s="10">
        <v>238.38683</v>
      </c>
      <c r="D6107" s="10">
        <v>0.111402253220112</v>
      </c>
      <c r="E6107" s="7">
        <f t="shared" si="1"/>
        <v>0.07515003504</v>
      </c>
      <c r="F6107" s="7"/>
    </row>
    <row r="6108">
      <c r="A6108" s="9">
        <v>44808.416666666664</v>
      </c>
      <c r="B6108" s="10">
        <v>215.03</v>
      </c>
      <c r="C6108" s="10">
        <v>242.60701</v>
      </c>
      <c r="D6108" s="10">
        <v>0.113669468990199</v>
      </c>
      <c r="E6108" s="7">
        <f t="shared" si="1"/>
        <v>0.07481072338</v>
      </c>
      <c r="F6108" s="7"/>
    </row>
    <row r="6109">
      <c r="A6109" s="9">
        <v>44808.458333333336</v>
      </c>
      <c r="B6109" s="10">
        <v>210.85</v>
      </c>
      <c r="C6109" s="10">
        <v>246.8156</v>
      </c>
      <c r="D6109" s="10">
        <v>0.145718504016763</v>
      </c>
      <c r="E6109" s="7">
        <f t="shared" si="1"/>
        <v>0.07612998698</v>
      </c>
      <c r="F6109" s="7"/>
    </row>
    <row r="6110">
      <c r="A6110" s="9">
        <v>44808.5</v>
      </c>
      <c r="B6110" s="10">
        <v>215.56</v>
      </c>
      <c r="C6110" s="10">
        <v>249.05354</v>
      </c>
      <c r="D6110" s="10">
        <v>0.134483292227044</v>
      </c>
      <c r="E6110" s="7">
        <f t="shared" si="1"/>
        <v>0.07722962161</v>
      </c>
      <c r="F6110" s="7"/>
    </row>
    <row r="6111">
      <c r="A6111" s="9">
        <v>44808.541666666664</v>
      </c>
      <c r="B6111" s="10">
        <v>226.76</v>
      </c>
      <c r="C6111" s="10">
        <v>250.86682</v>
      </c>
      <c r="D6111" s="10">
        <v>0.0960940948667504</v>
      </c>
      <c r="E6111" s="7">
        <f t="shared" si="1"/>
        <v>0.07623745231</v>
      </c>
      <c r="F6111" s="7"/>
    </row>
    <row r="6112">
      <c r="A6112" s="9">
        <v>44808.583333333336</v>
      </c>
      <c r="B6112" s="10">
        <v>231.18</v>
      </c>
      <c r="C6112" s="10">
        <v>252.12061</v>
      </c>
      <c r="D6112" s="10">
        <v>0.083057906293341</v>
      </c>
      <c r="E6112" s="7">
        <f t="shared" si="1"/>
        <v>0.07512694075</v>
      </c>
      <c r="F6112" s="7"/>
    </row>
    <row r="6113">
      <c r="A6113" s="9">
        <v>44808.625</v>
      </c>
      <c r="B6113" s="10">
        <v>234.48</v>
      </c>
      <c r="C6113" s="10">
        <v>252.15835</v>
      </c>
      <c r="D6113" s="10">
        <v>0.0701081284835502</v>
      </c>
      <c r="E6113" s="7">
        <f t="shared" si="1"/>
        <v>0.07259398244</v>
      </c>
      <c r="F6113" s="7"/>
    </row>
    <row r="6114">
      <c r="A6114" s="9">
        <v>44808.666666666664</v>
      </c>
      <c r="B6114" s="10">
        <v>241.2</v>
      </c>
      <c r="C6114" s="10">
        <v>251.28693</v>
      </c>
      <c r="D6114" s="10">
        <v>0.0401410849342622</v>
      </c>
      <c r="E6114" s="7">
        <f t="shared" si="1"/>
        <v>0.06874928653</v>
      </c>
      <c r="F6114" s="7"/>
    </row>
    <row r="6115">
      <c r="A6115" s="9">
        <v>44808.708333333336</v>
      </c>
      <c r="B6115" s="10">
        <v>249.09</v>
      </c>
      <c r="C6115" s="10">
        <v>250.38985</v>
      </c>
      <c r="D6115" s="10">
        <v>0.00519130467948278</v>
      </c>
      <c r="E6115" s="7">
        <f t="shared" si="1"/>
        <v>0.06411328991</v>
      </c>
      <c r="F6115" s="7"/>
    </row>
    <row r="6116">
      <c r="A6116" s="9">
        <v>44808.75</v>
      </c>
      <c r="B6116" s="10">
        <v>256.83</v>
      </c>
      <c r="C6116" s="10">
        <v>249.7912</v>
      </c>
      <c r="D6116" s="10">
        <v>0.0281787348793711</v>
      </c>
      <c r="E6116" s="7">
        <f t="shared" si="1"/>
        <v>0.06185222813</v>
      </c>
      <c r="F6116" s="7"/>
    </row>
    <row r="6117">
      <c r="A6117" s="9">
        <v>44808.791666666664</v>
      </c>
      <c r="B6117" s="10">
        <v>262.05</v>
      </c>
      <c r="C6117" s="10">
        <v>250.56876</v>
      </c>
      <c r="D6117" s="10">
        <v>0.0458207160381845</v>
      </c>
      <c r="E6117" s="7">
        <f t="shared" si="1"/>
        <v>0.06120176543</v>
      </c>
      <c r="F6117" s="7"/>
    </row>
    <row r="6118">
      <c r="A6118" s="9">
        <v>44808.833333333336</v>
      </c>
      <c r="B6118" s="10">
        <v>261.11</v>
      </c>
      <c r="C6118" s="10">
        <v>251.59531</v>
      </c>
      <c r="D6118" s="10">
        <v>0.0378174378528757</v>
      </c>
      <c r="E6118" s="7">
        <f t="shared" si="1"/>
        <v>0.06155243153</v>
      </c>
      <c r="F6118" s="7"/>
    </row>
    <row r="6119">
      <c r="A6119" s="9">
        <v>44808.875</v>
      </c>
      <c r="B6119" s="10">
        <v>251.28</v>
      </c>
      <c r="C6119" s="10">
        <v>252.40123</v>
      </c>
      <c r="D6119" s="10">
        <v>0.00444225251992629</v>
      </c>
      <c r="E6119" s="7">
        <f t="shared" si="1"/>
        <v>0.06125281486</v>
      </c>
      <c r="F6119" s="7"/>
    </row>
    <row r="6120">
      <c r="A6120" s="9">
        <v>44808.916666666664</v>
      </c>
      <c r="B6120" s="10">
        <v>251.39</v>
      </c>
      <c r="C6120" s="10">
        <v>252.30858</v>
      </c>
      <c r="D6120" s="10">
        <v>0.00364070060558392</v>
      </c>
      <c r="E6120" s="7">
        <f t="shared" si="1"/>
        <v>0.06000700315</v>
      </c>
      <c r="F6120" s="7"/>
    </row>
    <row r="6121">
      <c r="A6121" s="9">
        <v>44808.958333333336</v>
      </c>
      <c r="B6121" s="10">
        <v>248.72</v>
      </c>
      <c r="C6121" s="10">
        <v>250.96429</v>
      </c>
      <c r="D6121" s="10">
        <v>0.00894266670369719</v>
      </c>
      <c r="E6121" s="7">
        <f t="shared" si="1"/>
        <v>0.05997236451</v>
      </c>
      <c r="F6121" s="7"/>
    </row>
    <row r="6122">
      <c r="A6122" s="9">
        <v>44809.0</v>
      </c>
      <c r="B6122" s="10">
        <v>254.53</v>
      </c>
      <c r="C6122" s="10">
        <v>244.56005</v>
      </c>
      <c r="D6122" s="10">
        <v>0.0407668791366374</v>
      </c>
      <c r="E6122" s="7">
        <f t="shared" si="1"/>
        <v>0.0603466715</v>
      </c>
      <c r="F6122" s="7"/>
    </row>
    <row r="6123">
      <c r="A6123" s="9">
        <v>44809.041666666664</v>
      </c>
      <c r="B6123" s="10">
        <v>263.31</v>
      </c>
      <c r="C6123" s="10">
        <v>239.55328</v>
      </c>
      <c r="D6123" s="10">
        <v>0.099170923478902</v>
      </c>
      <c r="E6123" s="7">
        <f t="shared" si="1"/>
        <v>0.0614152028</v>
      </c>
      <c r="F6123" s="7"/>
    </row>
    <row r="6124">
      <c r="A6124" s="9">
        <v>44809.083333333336</v>
      </c>
      <c r="B6124" s="10">
        <v>266.72</v>
      </c>
      <c r="C6124" s="10">
        <v>234.1669</v>
      </c>
      <c r="D6124" s="10">
        <v>0.139016658631087</v>
      </c>
      <c r="E6124" s="7">
        <f t="shared" si="1"/>
        <v>0.06378424494</v>
      </c>
      <c r="F6124" s="7"/>
    </row>
    <row r="6125">
      <c r="A6125" s="9">
        <v>44809.125</v>
      </c>
      <c r="B6125" s="10">
        <v>252.36</v>
      </c>
      <c r="C6125" s="10">
        <v>227.94012</v>
      </c>
      <c r="D6125" s="10">
        <v>0.107132873317781</v>
      </c>
      <c r="E6125" s="7">
        <f t="shared" si="1"/>
        <v>0.06504760977</v>
      </c>
      <c r="F6125" s="7"/>
    </row>
    <row r="6126">
      <c r="A6126" s="9">
        <v>44809.166666666664</v>
      </c>
      <c r="B6126" s="10">
        <v>247.15</v>
      </c>
      <c r="C6126" s="10">
        <v>223.8137</v>
      </c>
      <c r="D6126" s="10">
        <v>0.104266628897158</v>
      </c>
      <c r="E6126" s="7">
        <f t="shared" si="1"/>
        <v>0.06733050521</v>
      </c>
      <c r="F6126" s="7"/>
    </row>
    <row r="6127">
      <c r="A6127" s="9">
        <v>44809.208333333336</v>
      </c>
      <c r="B6127" s="10">
        <v>251.83</v>
      </c>
      <c r="C6127" s="10">
        <v>223.66717</v>
      </c>
      <c r="D6127" s="10">
        <v>0.125914008747908</v>
      </c>
      <c r="E6127" s="7">
        <f t="shared" si="1"/>
        <v>0.07150047534</v>
      </c>
      <c r="F6127" s="7"/>
    </row>
    <row r="6128">
      <c r="A6128" s="9">
        <v>44809.25</v>
      </c>
      <c r="B6128" s="10">
        <v>247.39</v>
      </c>
      <c r="C6128" s="10">
        <v>224.981</v>
      </c>
      <c r="D6128" s="10">
        <v>0.0996039665571759</v>
      </c>
      <c r="E6128" s="7">
        <f t="shared" si="1"/>
        <v>0.07395736482</v>
      </c>
      <c r="F6128" s="7"/>
    </row>
    <row r="6129">
      <c r="A6129" s="9">
        <v>44809.291666666664</v>
      </c>
      <c r="B6129" s="10">
        <v>238.29</v>
      </c>
      <c r="C6129" s="10">
        <v>228.05819</v>
      </c>
      <c r="D6129" s="10">
        <v>0.0448649092584659</v>
      </c>
      <c r="E6129" s="7">
        <f t="shared" si="1"/>
        <v>0.07368389688</v>
      </c>
      <c r="F6129" s="7"/>
    </row>
    <row r="6130">
      <c r="A6130" s="9">
        <v>44809.333333333336</v>
      </c>
      <c r="B6130" s="10">
        <v>235.23</v>
      </c>
      <c r="C6130" s="10">
        <v>232.00167</v>
      </c>
      <c r="D6130" s="10">
        <v>0.0139151153524024</v>
      </c>
      <c r="E6130" s="7">
        <f t="shared" si="1"/>
        <v>0.07097335457</v>
      </c>
      <c r="F6130" s="7"/>
    </row>
    <row r="6131">
      <c r="A6131" s="9">
        <v>44809.375</v>
      </c>
      <c r="B6131" s="10">
        <v>235.02</v>
      </c>
      <c r="C6131" s="10">
        <v>236.7894</v>
      </c>
      <c r="D6131" s="10">
        <v>0.00747246287207109</v>
      </c>
      <c r="E6131" s="7">
        <f t="shared" si="1"/>
        <v>0.06664294664</v>
      </c>
      <c r="F6131" s="7"/>
    </row>
    <row r="6132">
      <c r="A6132" s="9">
        <v>44809.416666666664</v>
      </c>
      <c r="B6132" s="10">
        <v>236.23</v>
      </c>
      <c r="C6132" s="10">
        <v>240.95675</v>
      </c>
      <c r="D6132" s="10">
        <v>0.0196165909442255</v>
      </c>
      <c r="E6132" s="7">
        <f t="shared" si="1"/>
        <v>0.06272407672</v>
      </c>
      <c r="F6132" s="7"/>
    </row>
    <row r="6133">
      <c r="A6133" s="9">
        <v>44809.458333333336</v>
      </c>
      <c r="B6133" s="10">
        <v>240.15</v>
      </c>
      <c r="C6133" s="10">
        <v>245.40812</v>
      </c>
      <c r="D6133" s="10">
        <v>0.0214260229042135</v>
      </c>
      <c r="E6133" s="7">
        <f t="shared" si="1"/>
        <v>0.05754522334</v>
      </c>
      <c r="F6133" s="7"/>
    </row>
    <row r="6134">
      <c r="A6134" s="9">
        <v>44809.5</v>
      </c>
      <c r="B6134" s="10">
        <v>248.64</v>
      </c>
      <c r="C6134" s="10">
        <v>248.12231</v>
      </c>
      <c r="D6134" s="10">
        <v>0.00208643068009477</v>
      </c>
      <c r="E6134" s="7">
        <f t="shared" si="1"/>
        <v>0.05202868744</v>
      </c>
      <c r="F6134" s="7"/>
    </row>
    <row r="6135">
      <c r="A6135" s="9">
        <v>44809.541666666664</v>
      </c>
      <c r="B6135" s="10">
        <v>252.87</v>
      </c>
      <c r="C6135" s="10">
        <v>250.38329</v>
      </c>
      <c r="D6135" s="10">
        <v>0.00993161324783301</v>
      </c>
      <c r="E6135" s="7">
        <f t="shared" si="1"/>
        <v>0.04843858404</v>
      </c>
      <c r="F6135" s="7"/>
    </row>
    <row r="6136">
      <c r="A6136" s="9">
        <v>44809.583333333336</v>
      </c>
      <c r="B6136" s="10">
        <v>251.79</v>
      </c>
      <c r="C6136" s="10">
        <v>252.16891</v>
      </c>
      <c r="D6136" s="10">
        <v>0.00150260394907532</v>
      </c>
      <c r="E6136" s="7">
        <f t="shared" si="1"/>
        <v>0.04504044644</v>
      </c>
      <c r="F6136" s="7"/>
    </row>
    <row r="6137">
      <c r="A6137" s="9">
        <v>44809.625</v>
      </c>
      <c r="B6137" s="10">
        <v>250.06</v>
      </c>
      <c r="C6137" s="10">
        <v>252.60791</v>
      </c>
      <c r="D6137" s="10">
        <v>0.0100864220760149</v>
      </c>
      <c r="E6137" s="7">
        <f t="shared" si="1"/>
        <v>0.04253954201</v>
      </c>
      <c r="F6137" s="7"/>
    </row>
    <row r="6138">
      <c r="A6138" s="9">
        <v>44809.666666666664</v>
      </c>
      <c r="B6138" s="10">
        <v>251.81</v>
      </c>
      <c r="C6138" s="10">
        <v>252.01992</v>
      </c>
      <c r="D6138" s="10">
        <v>8.32950030299235E-4</v>
      </c>
      <c r="E6138" s="7">
        <f t="shared" si="1"/>
        <v>0.04090170306</v>
      </c>
      <c r="F6138" s="7"/>
    </row>
    <row r="6139">
      <c r="A6139" s="9">
        <v>44809.708333333336</v>
      </c>
      <c r="B6139" s="10">
        <v>258.59</v>
      </c>
      <c r="C6139" s="10">
        <v>251.04585</v>
      </c>
      <c r="D6139" s="10">
        <v>0.0300508851271589</v>
      </c>
      <c r="E6139" s="7">
        <f t="shared" si="1"/>
        <v>0.04193751891</v>
      </c>
      <c r="F6139" s="7"/>
    </row>
    <row r="6140">
      <c r="A6140" s="9">
        <v>44809.75</v>
      </c>
      <c r="B6140" s="10">
        <v>262.7</v>
      </c>
      <c r="C6140" s="10">
        <v>250.28441</v>
      </c>
      <c r="D6140" s="10">
        <v>0.049605926313988</v>
      </c>
      <c r="E6140" s="7">
        <f t="shared" si="1"/>
        <v>0.04283031855</v>
      </c>
      <c r="F6140" s="7"/>
    </row>
    <row r="6141">
      <c r="A6141" s="9">
        <v>44809.791666666664</v>
      </c>
      <c r="B6141" s="10">
        <v>266.67</v>
      </c>
      <c r="C6141" s="10">
        <v>250.92198</v>
      </c>
      <c r="D6141" s="10">
        <v>0.0627606238401276</v>
      </c>
      <c r="E6141" s="7">
        <f t="shared" si="1"/>
        <v>0.04353614804</v>
      </c>
      <c r="F6141" s="7"/>
    </row>
    <row r="6142">
      <c r="A6142" s="9">
        <v>44809.833333333336</v>
      </c>
      <c r="B6142" s="10">
        <v>271.08</v>
      </c>
      <c r="C6142" s="10">
        <v>251.76545</v>
      </c>
      <c r="D6142" s="10">
        <v>0.0767164438170527</v>
      </c>
      <c r="E6142" s="7">
        <f t="shared" si="1"/>
        <v>0.04515693996</v>
      </c>
      <c r="F6142" s="7"/>
    </row>
    <row r="6143">
      <c r="A6143" s="9">
        <v>44809.875</v>
      </c>
      <c r="B6143" s="10">
        <v>269.41</v>
      </c>
      <c r="C6143" s="10">
        <v>252.42484</v>
      </c>
      <c r="D6143" s="10">
        <v>0.0672879895655278</v>
      </c>
      <c r="E6143" s="7">
        <f t="shared" si="1"/>
        <v>0.04777551234</v>
      </c>
      <c r="F6143" s="7"/>
    </row>
    <row r="6144">
      <c r="A6144" s="9">
        <v>44809.916666666664</v>
      </c>
      <c r="B6144" s="10">
        <v>257.82</v>
      </c>
      <c r="C6144" s="10">
        <v>252.08151</v>
      </c>
      <c r="D6144" s="10">
        <v>0.0227644225076245</v>
      </c>
      <c r="E6144" s="7">
        <f t="shared" si="1"/>
        <v>0.04857233408</v>
      </c>
      <c r="F6144" s="7"/>
    </row>
    <row r="6145">
      <c r="A6145" s="9">
        <v>44809.958333333336</v>
      </c>
      <c r="B6145" s="10">
        <v>261.71</v>
      </c>
      <c r="C6145" s="10">
        <v>250.54665</v>
      </c>
      <c r="D6145" s="10">
        <v>0.0445559739074538</v>
      </c>
      <c r="E6145" s="7">
        <f t="shared" si="1"/>
        <v>0.05005622188</v>
      </c>
      <c r="F6145" s="7"/>
    </row>
    <row r="6146">
      <c r="A6146" s="9">
        <v>44807.0</v>
      </c>
      <c r="B6146" s="10">
        <v>240.44</v>
      </c>
      <c r="C6146" s="10">
        <v>245.73117</v>
      </c>
      <c r="D6146" s="10">
        <v>0.0215323517972913</v>
      </c>
      <c r="E6146" s="7">
        <f t="shared" si="1"/>
        <v>0.04925478324</v>
      </c>
      <c r="F6146" s="7"/>
    </row>
    <row r="6147">
      <c r="A6147" s="9">
        <v>44807.041666666664</v>
      </c>
      <c r="B6147" s="10">
        <v>246.78</v>
      </c>
      <c r="C6147" s="10">
        <v>239.41273</v>
      </c>
      <c r="D6147" s="10">
        <v>0.0307722567634561</v>
      </c>
      <c r="E6147" s="7">
        <f t="shared" si="1"/>
        <v>0.0464048388</v>
      </c>
      <c r="F6147" s="7"/>
    </row>
    <row r="6148">
      <c r="A6148" s="9">
        <v>44807.083333333336</v>
      </c>
      <c r="B6148" s="10">
        <v>246.73</v>
      </c>
      <c r="C6148" s="10">
        <v>231.55583</v>
      </c>
      <c r="D6148" s="10">
        <v>0.0655313666686777</v>
      </c>
      <c r="E6148" s="7">
        <f t="shared" si="1"/>
        <v>0.04334295163</v>
      </c>
      <c r="F6148" s="7"/>
    </row>
    <row r="6149">
      <c r="A6149" s="9">
        <v>44807.125</v>
      </c>
      <c r="B6149" s="10">
        <v>245.24</v>
      </c>
      <c r="C6149" s="10">
        <v>222.7043</v>
      </c>
      <c r="D6149" s="10">
        <v>0.101191131019922</v>
      </c>
      <c r="E6149" s="7">
        <f t="shared" si="1"/>
        <v>0.04309537904</v>
      </c>
      <c r="F6149" s="7"/>
    </row>
    <row r="6150">
      <c r="A6150" s="9">
        <v>44807.166666666664</v>
      </c>
      <c r="B6150" s="10">
        <v>228.33</v>
      </c>
      <c r="C6150" s="10">
        <v>215.75666</v>
      </c>
      <c r="D6150" s="10">
        <v>0.0582755591414883</v>
      </c>
      <c r="E6150" s="7">
        <f t="shared" si="1"/>
        <v>0.04117908446</v>
      </c>
      <c r="F6150" s="7"/>
    </row>
    <row r="6151">
      <c r="A6151" s="9">
        <v>44807.208333333336</v>
      </c>
      <c r="B6151" s="10">
        <v>219.25</v>
      </c>
      <c r="C6151" s="10">
        <v>213.11043</v>
      </c>
      <c r="D6151" s="10">
        <v>0.0288093360798905</v>
      </c>
      <c r="E6151" s="7">
        <f t="shared" si="1"/>
        <v>0.03713305643</v>
      </c>
      <c r="F6151" s="7"/>
    </row>
    <row r="6152">
      <c r="A6152" s="9">
        <v>44807.25</v>
      </c>
      <c r="B6152" s="10">
        <v>219.55</v>
      </c>
      <c r="C6152" s="10">
        <v>212.84253</v>
      </c>
      <c r="D6152" s="10">
        <v>0.0315137674787083</v>
      </c>
      <c r="E6152" s="7">
        <f t="shared" si="1"/>
        <v>0.03429596481</v>
      </c>
      <c r="F6152" s="7"/>
    </row>
    <row r="6153">
      <c r="A6153" s="9">
        <v>44807.291666666664</v>
      </c>
      <c r="B6153" s="10">
        <v>217.77</v>
      </c>
      <c r="C6153" s="10">
        <v>215.36102</v>
      </c>
      <c r="D6153" s="10">
        <v>0.0111857754016953</v>
      </c>
      <c r="E6153" s="7">
        <f t="shared" si="1"/>
        <v>0.03289266756</v>
      </c>
      <c r="F6153" s="7"/>
    </row>
    <row r="6154">
      <c r="A6154" s="9">
        <v>44807.333333333336</v>
      </c>
      <c r="B6154" s="10">
        <v>213.5</v>
      </c>
      <c r="C6154" s="10">
        <v>219.30489</v>
      </c>
      <c r="D6154" s="10">
        <v>0.0264694964166097</v>
      </c>
      <c r="E6154" s="7">
        <f t="shared" si="1"/>
        <v>0.03341576677</v>
      </c>
      <c r="F6154" s="7"/>
    </row>
    <row r="6155">
      <c r="A6155" s="9">
        <v>44807.375</v>
      </c>
      <c r="B6155" s="10">
        <v>214.89</v>
      </c>
      <c r="C6155" s="10">
        <v>224.61899</v>
      </c>
      <c r="D6155" s="10">
        <v>0.0433133013375227</v>
      </c>
      <c r="E6155" s="7">
        <f t="shared" si="1"/>
        <v>0.03490913504</v>
      </c>
      <c r="F6155" s="7"/>
    </row>
    <row r="6156">
      <c r="A6156" s="9">
        <v>44807.416666666664</v>
      </c>
      <c r="B6156" s="10">
        <v>214.51</v>
      </c>
      <c r="C6156" s="10">
        <v>229.60234</v>
      </c>
      <c r="D6156" s="10">
        <v>0.0657325182313037</v>
      </c>
      <c r="E6156" s="7">
        <f t="shared" si="1"/>
        <v>0.03683063201</v>
      </c>
      <c r="F6156" s="7"/>
    </row>
    <row r="6157">
      <c r="A6157" s="9">
        <v>44807.458333333336</v>
      </c>
      <c r="B6157" s="10">
        <v>220.28</v>
      </c>
      <c r="C6157" s="10">
        <v>234.57364</v>
      </c>
      <c r="D6157" s="10">
        <v>0.0609345534306412</v>
      </c>
      <c r="E6157" s="7">
        <f t="shared" si="1"/>
        <v>0.03847682078</v>
      </c>
      <c r="F6157" s="7"/>
    </row>
    <row r="6158">
      <c r="A6158" s="9">
        <v>44807.5</v>
      </c>
      <c r="B6158" s="10">
        <v>223.81</v>
      </c>
      <c r="C6158" s="10">
        <v>237.31942</v>
      </c>
      <c r="D6158" s="10">
        <v>0.0569250506342886</v>
      </c>
      <c r="E6158" s="7">
        <f t="shared" si="1"/>
        <v>0.04076176328</v>
      </c>
      <c r="F6158" s="7"/>
    </row>
    <row r="6159">
      <c r="A6159" s="9">
        <v>44807.541666666664</v>
      </c>
      <c r="B6159" s="10">
        <v>222.42</v>
      </c>
      <c r="C6159" s="10">
        <v>239.0965</v>
      </c>
      <c r="D6159" s="10">
        <v>0.0697479887827718</v>
      </c>
      <c r="E6159" s="7">
        <f t="shared" si="1"/>
        <v>0.04325411226</v>
      </c>
      <c r="F6159" s="7"/>
    </row>
    <row r="6160">
      <c r="A6160" s="9">
        <v>44807.583333333336</v>
      </c>
      <c r="B6160" s="10">
        <v>225.95</v>
      </c>
      <c r="C6160" s="10">
        <v>240.16855</v>
      </c>
      <c r="D6160" s="10">
        <v>0.0592023809945141</v>
      </c>
      <c r="E6160" s="7">
        <f t="shared" si="1"/>
        <v>0.04565826964</v>
      </c>
      <c r="F6160" s="7"/>
    </row>
    <row r="6161">
      <c r="A6161" s="9">
        <v>44807.625</v>
      </c>
      <c r="B6161" s="10">
        <v>220.45</v>
      </c>
      <c r="C6161" s="10">
        <v>240.71674</v>
      </c>
      <c r="D6161" s="10">
        <v>0.0841933136847898</v>
      </c>
      <c r="E6161" s="7">
        <f t="shared" si="1"/>
        <v>0.04874605679</v>
      </c>
      <c r="F6161" s="7"/>
    </row>
    <row r="6162">
      <c r="A6162" s="9">
        <v>44807.666666666664</v>
      </c>
      <c r="B6162" s="10">
        <v>219.11</v>
      </c>
      <c r="C6162" s="10">
        <v>240.75182</v>
      </c>
      <c r="D6162" s="10">
        <v>0.0898926537710078</v>
      </c>
      <c r="E6162" s="7">
        <f t="shared" si="1"/>
        <v>0.05245687778</v>
      </c>
      <c r="F6162" s="7"/>
    </row>
    <row r="6163">
      <c r="A6163" s="9">
        <v>44807.708333333336</v>
      </c>
      <c r="B6163" s="10">
        <v>222.31</v>
      </c>
      <c r="C6163" s="10">
        <v>241.01796</v>
      </c>
      <c r="D6163" s="10">
        <v>0.0776206055349567</v>
      </c>
      <c r="E6163" s="7">
        <f t="shared" si="1"/>
        <v>0.05443894946</v>
      </c>
      <c r="F6163" s="7"/>
    </row>
    <row r="6164">
      <c r="A6164" s="9">
        <v>44807.75</v>
      </c>
      <c r="B6164" s="10">
        <v>230.33</v>
      </c>
      <c r="C6164" s="10">
        <v>241.60016</v>
      </c>
      <c r="D6164" s="10">
        <v>0.0466479823523294</v>
      </c>
      <c r="E6164" s="7">
        <f t="shared" si="1"/>
        <v>0.0543157018</v>
      </c>
      <c r="F6164" s="7"/>
    </row>
    <row r="6165">
      <c r="A6165" s="9">
        <v>44807.791666666664</v>
      </c>
      <c r="B6165" s="10">
        <v>236.36</v>
      </c>
      <c r="C6165" s="10">
        <v>243.12366</v>
      </c>
      <c r="D6165" s="10">
        <v>0.0278198345648464</v>
      </c>
      <c r="E6165" s="7">
        <f t="shared" si="1"/>
        <v>0.05285983558</v>
      </c>
      <c r="F6165" s="7"/>
    </row>
    <row r="6166">
      <c r="A6166" s="9">
        <v>44807.833333333336</v>
      </c>
      <c r="B6166" s="10">
        <v>245.41</v>
      </c>
      <c r="C6166" s="10">
        <v>244.707</v>
      </c>
      <c r="D6166" s="10">
        <v>0.00287282341739305</v>
      </c>
      <c r="E6166" s="7">
        <f t="shared" si="1"/>
        <v>0.04978301806</v>
      </c>
      <c r="F6166" s="7"/>
    </row>
    <row r="6167">
      <c r="A6167" s="9">
        <v>44807.875</v>
      </c>
      <c r="B6167" s="10">
        <v>250.71</v>
      </c>
      <c r="C6167" s="10">
        <v>246.17986</v>
      </c>
      <c r="D6167" s="10">
        <v>0.0184017490301603</v>
      </c>
      <c r="E6167" s="7">
        <f t="shared" si="1"/>
        <v>0.04774609137</v>
      </c>
      <c r="F6167" s="7"/>
    </row>
    <row r="6168">
      <c r="A6168" s="9">
        <v>44807.916666666664</v>
      </c>
      <c r="B6168" s="10">
        <v>245.34</v>
      </c>
      <c r="C6168" s="10">
        <v>246.6681</v>
      </c>
      <c r="D6168" s="10">
        <v>0.00538415790286626</v>
      </c>
      <c r="E6168" s="7">
        <f t="shared" si="1"/>
        <v>0.04702191368</v>
      </c>
      <c r="F6168" s="7"/>
    </row>
    <row r="6169">
      <c r="A6169" s="9">
        <v>44807.958333333336</v>
      </c>
      <c r="B6169" s="10">
        <v>250.44</v>
      </c>
      <c r="C6169" s="10">
        <v>245.64702</v>
      </c>
      <c r="D6169" s="10">
        <v>0.0195116553825892</v>
      </c>
      <c r="E6169" s="7">
        <f t="shared" si="1"/>
        <v>0.04597840041</v>
      </c>
      <c r="F6169" s="7"/>
    </row>
    <row r="6170">
      <c r="A6170" s="9">
        <v>44808.0</v>
      </c>
      <c r="B6170" s="10">
        <v>254.6</v>
      </c>
      <c r="C6170" s="10">
        <v>244.1995</v>
      </c>
      <c r="D6170" s="10">
        <v>0.0425901772935652</v>
      </c>
      <c r="E6170" s="7">
        <f t="shared" si="1"/>
        <v>0.0468558098</v>
      </c>
      <c r="F6170" s="7"/>
    </row>
    <row r="6171">
      <c r="A6171" s="9">
        <v>44808.041666666664</v>
      </c>
      <c r="B6171" s="10">
        <v>259.31</v>
      </c>
      <c r="C6171" s="10">
        <v>237.99347</v>
      </c>
      <c r="D6171" s="10">
        <v>0.0895677095678297</v>
      </c>
      <c r="E6171" s="7">
        <f t="shared" si="1"/>
        <v>0.04930562034</v>
      </c>
      <c r="F6171" s="7"/>
    </row>
    <row r="6172">
      <c r="A6172" s="9">
        <v>44808.083333333336</v>
      </c>
      <c r="B6172" s="10">
        <v>255.15</v>
      </c>
      <c r="C6172" s="10">
        <v>230.81761</v>
      </c>
      <c r="D6172" s="10">
        <v>0.105418256431994</v>
      </c>
      <c r="E6172" s="7">
        <f t="shared" si="1"/>
        <v>0.05096757408</v>
      </c>
      <c r="F6172" s="7"/>
    </row>
    <row r="6173">
      <c r="A6173" s="9">
        <v>44808.125</v>
      </c>
      <c r="B6173" s="10">
        <v>246.6</v>
      </c>
      <c r="C6173" s="10">
        <v>222.87964</v>
      </c>
      <c r="D6173" s="10">
        <v>0.106426769174609</v>
      </c>
      <c r="E6173" s="7">
        <f t="shared" si="1"/>
        <v>0.05118572567</v>
      </c>
      <c r="F6173" s="7"/>
    </row>
    <row r="6174">
      <c r="A6174" s="9">
        <v>44808.166666666664</v>
      </c>
      <c r="B6174" s="10">
        <v>235.68</v>
      </c>
      <c r="C6174" s="10">
        <v>217.44364</v>
      </c>
      <c r="D6174" s="10">
        <v>0.0838670655071816</v>
      </c>
      <c r="E6174" s="7">
        <f t="shared" si="1"/>
        <v>0.05225203843</v>
      </c>
      <c r="F6174" s="7"/>
    </row>
    <row r="6175">
      <c r="A6175" s="9">
        <v>44808.208333333336</v>
      </c>
      <c r="B6175" s="10">
        <v>218.54</v>
      </c>
      <c r="C6175" s="10">
        <v>216.68151</v>
      </c>
      <c r="D6175" s="10">
        <v>0.00857705855935741</v>
      </c>
      <c r="E6175" s="7">
        <f t="shared" si="1"/>
        <v>0.05140902687</v>
      </c>
      <c r="F6175" s="7"/>
    </row>
    <row r="6176">
      <c r="A6176" s="9">
        <v>44808.25</v>
      </c>
      <c r="B6176" s="10">
        <v>216.65</v>
      </c>
      <c r="C6176" s="10">
        <v>218.19024</v>
      </c>
      <c r="D6176" s="10">
        <v>0.00705916084972445</v>
      </c>
      <c r="E6176" s="7">
        <f t="shared" si="1"/>
        <v>0.05039008493</v>
      </c>
      <c r="F6176" s="7"/>
    </row>
    <row r="6177">
      <c r="A6177" s="9">
        <v>44808.291666666664</v>
      </c>
      <c r="B6177" s="10">
        <v>217.48</v>
      </c>
      <c r="C6177" s="10">
        <v>222.09056</v>
      </c>
      <c r="D6177" s="10">
        <v>0.0207598197780221</v>
      </c>
      <c r="E6177" s="7">
        <f t="shared" si="1"/>
        <v>0.05078900344</v>
      </c>
      <c r="F6177" s="7"/>
    </row>
    <row r="6178">
      <c r="A6178" s="9">
        <v>44808.333333333336</v>
      </c>
      <c r="B6178" s="10">
        <v>215.09</v>
      </c>
      <c r="C6178" s="10">
        <v>226.82993</v>
      </c>
      <c r="D6178" s="10">
        <v>0.0517565296607903</v>
      </c>
      <c r="E6178" s="7">
        <f t="shared" si="1"/>
        <v>0.05184262983</v>
      </c>
      <c r="F6178" s="7"/>
    </row>
    <row r="6179">
      <c r="A6179" s="9">
        <v>44808.375</v>
      </c>
      <c r="B6179" s="10">
        <v>211.83</v>
      </c>
      <c r="C6179" s="10">
        <v>232.09056</v>
      </c>
      <c r="D6179" s="10">
        <v>0.0872959244874069</v>
      </c>
      <c r="E6179" s="7">
        <f t="shared" si="1"/>
        <v>0.05367523913</v>
      </c>
      <c r="F6179" s="7"/>
    </row>
    <row r="6180">
      <c r="A6180" s="9">
        <v>44808.416666666664</v>
      </c>
      <c r="B6180" s="10">
        <v>215.03</v>
      </c>
      <c r="C6180" s="10">
        <v>236.30925</v>
      </c>
      <c r="D6180" s="10">
        <v>0.0900483159250007</v>
      </c>
      <c r="E6180" s="7">
        <f t="shared" si="1"/>
        <v>0.05468839736</v>
      </c>
      <c r="F6180" s="7"/>
    </row>
    <row r="6181">
      <c r="A6181" s="9">
        <v>44808.458333333336</v>
      </c>
      <c r="B6181" s="10">
        <v>210.85</v>
      </c>
      <c r="C6181" s="10">
        <v>240.2372</v>
      </c>
      <c r="D6181" s="10">
        <v>0.122325768032594</v>
      </c>
      <c r="E6181" s="7">
        <f t="shared" si="1"/>
        <v>0.05724636464</v>
      </c>
      <c r="F6181" s="7"/>
    </row>
    <row r="6182">
      <c r="A6182" s="9">
        <v>44808.5</v>
      </c>
      <c r="B6182" s="10">
        <v>215.56</v>
      </c>
      <c r="C6182" s="10">
        <v>242.13513</v>
      </c>
      <c r="D6182" s="10">
        <v>0.109753301803005</v>
      </c>
      <c r="E6182" s="7">
        <f t="shared" si="1"/>
        <v>0.05944754177</v>
      </c>
      <c r="F6182" s="7"/>
    </row>
    <row r="6183">
      <c r="A6183" s="9">
        <v>44808.541666666664</v>
      </c>
      <c r="B6183" s="10">
        <v>226.76</v>
      </c>
      <c r="C6183" s="10">
        <v>243.69242</v>
      </c>
      <c r="D6183" s="10">
        <v>0.0694827520691862</v>
      </c>
      <c r="E6183" s="7">
        <f t="shared" si="1"/>
        <v>0.05943649024</v>
      </c>
      <c r="F6183" s="7"/>
    </row>
    <row r="6184">
      <c r="A6184" s="9">
        <v>44808.583333333336</v>
      </c>
      <c r="B6184" s="10">
        <v>231.18</v>
      </c>
      <c r="C6184" s="10">
        <v>244.9032</v>
      </c>
      <c r="D6184" s="10">
        <v>0.0560352008467018</v>
      </c>
      <c r="E6184" s="7">
        <f t="shared" si="1"/>
        <v>0.0593045244</v>
      </c>
      <c r="F6184" s="7"/>
    </row>
    <row r="6185">
      <c r="A6185" s="9">
        <v>44808.625</v>
      </c>
      <c r="B6185" s="10">
        <v>234.48</v>
      </c>
      <c r="C6185" s="10">
        <v>245.32549</v>
      </c>
      <c r="D6185" s="10">
        <v>0.0442085736789928</v>
      </c>
      <c r="E6185" s="7">
        <f t="shared" si="1"/>
        <v>0.05763849357</v>
      </c>
      <c r="F6185" s="7"/>
    </row>
    <row r="6186">
      <c r="A6186" s="9">
        <v>44808.666666666664</v>
      </c>
      <c r="B6186" s="10">
        <v>241.2</v>
      </c>
      <c r="C6186" s="10">
        <v>245.09393</v>
      </c>
      <c r="D6186" s="10">
        <v>0.0158875007634828</v>
      </c>
      <c r="E6186" s="7">
        <f t="shared" si="1"/>
        <v>0.05455494553</v>
      </c>
      <c r="F6186" s="7"/>
    </row>
    <row r="6187">
      <c r="A6187" s="9">
        <v>44808.708333333336</v>
      </c>
      <c r="B6187" s="10">
        <v>249.09</v>
      </c>
      <c r="C6187" s="10">
        <v>244.90032</v>
      </c>
      <c r="D6187" s="10">
        <v>0.0171076950818194</v>
      </c>
      <c r="E6187" s="7">
        <f t="shared" si="1"/>
        <v>0.05203357426</v>
      </c>
      <c r="F6187" s="7"/>
    </row>
    <row r="6188">
      <c r="A6188" s="9">
        <v>44808.75</v>
      </c>
      <c r="B6188" s="10">
        <v>256.83</v>
      </c>
      <c r="C6188" s="10">
        <v>244.97957</v>
      </c>
      <c r="D6188" s="10">
        <v>0.0483731357680152</v>
      </c>
      <c r="E6188" s="7">
        <f t="shared" si="1"/>
        <v>0.05210545565</v>
      </c>
      <c r="F6188" s="7"/>
    </row>
    <row r="6189">
      <c r="A6189" s="9">
        <v>44808.791666666664</v>
      </c>
      <c r="B6189" s="10">
        <v>262.05</v>
      </c>
      <c r="C6189" s="10">
        <v>246.19668</v>
      </c>
      <c r="D6189" s="10">
        <v>0.0643929073292134</v>
      </c>
      <c r="E6189" s="7">
        <f t="shared" si="1"/>
        <v>0.05362933368</v>
      </c>
      <c r="F6189" s="7"/>
    </row>
    <row r="6190">
      <c r="A6190" s="9">
        <v>44808.833333333336</v>
      </c>
      <c r="B6190" s="10">
        <v>261.11</v>
      </c>
      <c r="C6190" s="10">
        <v>247.79074</v>
      </c>
      <c r="D6190" s="10">
        <v>0.0537520490071582</v>
      </c>
      <c r="E6190" s="7">
        <f t="shared" si="1"/>
        <v>0.05574930141</v>
      </c>
      <c r="F6190" s="7"/>
    </row>
    <row r="6191">
      <c r="A6191" s="9">
        <v>44808.875</v>
      </c>
      <c r="B6191" s="10">
        <v>251.28</v>
      </c>
      <c r="C6191" s="10">
        <v>249.22392</v>
      </c>
      <c r="D6191" s="10">
        <v>0.00824993042401391</v>
      </c>
      <c r="E6191" s="7">
        <f t="shared" si="1"/>
        <v>0.05532630897</v>
      </c>
      <c r="F6191" s="7"/>
    </row>
    <row r="6192">
      <c r="A6192" s="9">
        <v>44808.916666666664</v>
      </c>
      <c r="B6192" s="10">
        <v>251.39</v>
      </c>
      <c r="C6192" s="10">
        <v>249.476</v>
      </c>
      <c r="D6192" s="10">
        <v>0.00767208068110755</v>
      </c>
      <c r="E6192" s="7">
        <f t="shared" si="1"/>
        <v>0.05542163909</v>
      </c>
      <c r="F6192" s="7"/>
    </row>
    <row r="6193">
      <c r="A6193" s="9">
        <v>44808.958333333336</v>
      </c>
      <c r="B6193" s="10">
        <v>248.72</v>
      </c>
      <c r="C6193" s="10">
        <v>248.06178</v>
      </c>
      <c r="D6193" s="10">
        <v>0.00265345189412089</v>
      </c>
      <c r="E6193" s="7">
        <f t="shared" si="1"/>
        <v>0.05471921394</v>
      </c>
      <c r="F6193" s="7"/>
    </row>
    <row r="6194">
      <c r="A6194" s="9">
        <v>44809.0</v>
      </c>
      <c r="B6194" s="10">
        <v>254.53</v>
      </c>
      <c r="C6194" s="10">
        <v>243.42076</v>
      </c>
      <c r="D6194" s="10">
        <v>0.0456380137832122</v>
      </c>
      <c r="E6194" s="7">
        <f t="shared" si="1"/>
        <v>0.05484620713</v>
      </c>
      <c r="F6194" s="7"/>
    </row>
    <row r="6195">
      <c r="A6195" s="9">
        <v>44809.041666666664</v>
      </c>
      <c r="B6195" s="10">
        <v>263.31</v>
      </c>
      <c r="C6195" s="10">
        <v>237.2875</v>
      </c>
      <c r="D6195" s="10">
        <v>0.10966654374967</v>
      </c>
      <c r="E6195" s="7">
        <f t="shared" si="1"/>
        <v>0.05568365855</v>
      </c>
      <c r="F6195" s="7"/>
    </row>
    <row r="6196">
      <c r="A6196" s="9">
        <v>44809.083333333336</v>
      </c>
      <c r="B6196" s="10">
        <v>266.72</v>
      </c>
      <c r="C6196" s="10">
        <v>230.44878</v>
      </c>
      <c r="D6196" s="10">
        <v>0.157393846910363</v>
      </c>
      <c r="E6196" s="7">
        <f t="shared" si="1"/>
        <v>0.05784930816</v>
      </c>
      <c r="F6196" s="7"/>
    </row>
    <row r="6197">
      <c r="A6197" s="9">
        <v>44809.125</v>
      </c>
      <c r="B6197" s="10">
        <v>252.36</v>
      </c>
      <c r="C6197" s="10">
        <v>222.98945</v>
      </c>
      <c r="D6197" s="10">
        <v>0.13171273349479</v>
      </c>
      <c r="E6197" s="7">
        <f t="shared" si="1"/>
        <v>0.05890289</v>
      </c>
      <c r="F6197" s="7"/>
    </row>
    <row r="6198">
      <c r="A6198" s="9">
        <v>44809.166666666664</v>
      </c>
      <c r="B6198" s="10">
        <v>247.15</v>
      </c>
      <c r="C6198" s="10">
        <v>218.02119</v>
      </c>
      <c r="D6198" s="10">
        <v>0.133605407804626</v>
      </c>
      <c r="E6198" s="7">
        <f t="shared" si="1"/>
        <v>0.06097532093</v>
      </c>
      <c r="F6198" s="7"/>
    </row>
    <row r="6199">
      <c r="A6199" s="9">
        <v>44809.208333333336</v>
      </c>
      <c r="B6199" s="10">
        <v>251.83</v>
      </c>
      <c r="C6199" s="10">
        <v>217.59594</v>
      </c>
      <c r="D6199" s="10">
        <v>0.157328578832858</v>
      </c>
      <c r="E6199" s="7">
        <f t="shared" si="1"/>
        <v>0.06717330094</v>
      </c>
      <c r="F6199" s="7"/>
    </row>
    <row r="6200">
      <c r="A6200" s="9">
        <v>44809.25</v>
      </c>
      <c r="B6200" s="10">
        <v>247.39</v>
      </c>
      <c r="C6200" s="10">
        <v>219.19721</v>
      </c>
      <c r="D6200" s="10">
        <v>0.12861837976861</v>
      </c>
      <c r="E6200" s="7">
        <f t="shared" si="1"/>
        <v>0.0722382684</v>
      </c>
      <c r="F6200" s="7"/>
    </row>
    <row r="6201">
      <c r="A6201" s="9">
        <v>44809.291666666664</v>
      </c>
      <c r="B6201" s="10">
        <v>238.29</v>
      </c>
      <c r="C6201" s="10">
        <v>223.00208</v>
      </c>
      <c r="D6201" s="10">
        <v>0.0685550556299743</v>
      </c>
      <c r="E6201" s="7">
        <f t="shared" si="1"/>
        <v>0.07422973656</v>
      </c>
      <c r="F6201" s="7"/>
    </row>
    <row r="6202">
      <c r="A6202" s="9">
        <v>44809.333333333336</v>
      </c>
      <c r="B6202" s="10">
        <v>235.23</v>
      </c>
      <c r="C6202" s="10">
        <v>227.66961</v>
      </c>
      <c r="D6202" s="10">
        <v>0.0332077258796199</v>
      </c>
      <c r="E6202" s="7">
        <f t="shared" si="1"/>
        <v>0.07345686974</v>
      </c>
      <c r="F6202" s="7"/>
    </row>
    <row r="6203">
      <c r="A6203" s="9">
        <v>44809.375</v>
      </c>
      <c r="B6203" s="10">
        <v>235.02</v>
      </c>
      <c r="C6203" s="10">
        <v>232.9819</v>
      </c>
      <c r="D6203" s="10">
        <v>0.00874788985753835</v>
      </c>
      <c r="E6203" s="7">
        <f t="shared" si="1"/>
        <v>0.07018403496</v>
      </c>
      <c r="F6203" s="7"/>
    </row>
    <row r="6204">
      <c r="A6204" s="9">
        <v>44809.416666666664</v>
      </c>
      <c r="B6204" s="10">
        <v>236.23</v>
      </c>
      <c r="C6204" s="10">
        <v>237.29598</v>
      </c>
      <c r="D6204" s="10">
        <v>0.0044921957801392</v>
      </c>
      <c r="E6204" s="7">
        <f t="shared" si="1"/>
        <v>0.06661919662</v>
      </c>
      <c r="F6204" s="7"/>
    </row>
    <row r="6205">
      <c r="A6205" s="9">
        <v>44809.458333333336</v>
      </c>
      <c r="B6205" s="10">
        <v>240.15</v>
      </c>
      <c r="C6205" s="10">
        <v>241.53412</v>
      </c>
      <c r="D6205" s="10">
        <v>0.00573053612466841</v>
      </c>
      <c r="E6205" s="7">
        <f t="shared" si="1"/>
        <v>0.06176106196</v>
      </c>
      <c r="F6205" s="7"/>
    </row>
    <row r="6206">
      <c r="A6206" s="9">
        <v>44809.5</v>
      </c>
      <c r="B6206" s="10">
        <v>248.64</v>
      </c>
      <c r="C6206" s="10">
        <v>243.85192</v>
      </c>
      <c r="D6206" s="10">
        <v>0.0196351949986696</v>
      </c>
      <c r="E6206" s="7">
        <f t="shared" si="1"/>
        <v>0.05800614084</v>
      </c>
      <c r="F6206" s="7"/>
    </row>
    <row r="6207">
      <c r="A6207" s="9">
        <v>44809.541666666664</v>
      </c>
      <c r="B6207" s="10">
        <v>252.87</v>
      </c>
      <c r="C6207" s="10">
        <v>245.79936</v>
      </c>
      <c r="D6207" s="10">
        <v>0.0287659007737042</v>
      </c>
      <c r="E6207" s="7">
        <f t="shared" si="1"/>
        <v>0.05630960537</v>
      </c>
      <c r="F6207" s="7"/>
    </row>
    <row r="6208">
      <c r="A6208" s="9">
        <v>44809.583333333336</v>
      </c>
      <c r="B6208" s="10">
        <v>251.79</v>
      </c>
      <c r="C6208" s="10">
        <v>247.41646</v>
      </c>
      <c r="D6208" s="10">
        <v>0.017676835243702</v>
      </c>
      <c r="E6208" s="7">
        <f t="shared" si="1"/>
        <v>0.05471134014</v>
      </c>
      <c r="F6208" s="7"/>
    </row>
    <row r="6209">
      <c r="A6209" s="9">
        <v>44809.625</v>
      </c>
      <c r="B6209" s="10">
        <v>250.06</v>
      </c>
      <c r="C6209" s="10">
        <v>247.98103</v>
      </c>
      <c r="D6209" s="10">
        <v>0.00838358482501664</v>
      </c>
      <c r="E6209" s="7">
        <f t="shared" si="1"/>
        <v>0.05321863227</v>
      </c>
      <c r="F6209" s="7"/>
    </row>
    <row r="6210">
      <c r="A6210" s="9">
        <v>44809.666666666664</v>
      </c>
      <c r="B6210" s="10">
        <v>251.81</v>
      </c>
      <c r="C6210" s="10">
        <v>247.72765</v>
      </c>
      <c r="D6210" s="10">
        <v>0.0164791859124324</v>
      </c>
      <c r="E6210" s="7">
        <f t="shared" si="1"/>
        <v>0.05324328581</v>
      </c>
      <c r="F6210" s="7"/>
    </row>
    <row r="6211">
      <c r="A6211" s="9">
        <v>44809.708333333336</v>
      </c>
      <c r="B6211" s="10">
        <v>258.59</v>
      </c>
      <c r="C6211" s="10">
        <v>247.28097</v>
      </c>
      <c r="D6211" s="10">
        <v>0.0457335232872953</v>
      </c>
      <c r="E6211" s="7">
        <f t="shared" si="1"/>
        <v>0.05443602866</v>
      </c>
      <c r="F6211" s="7"/>
    </row>
    <row r="6212">
      <c r="A6212" s="9">
        <v>44809.75</v>
      </c>
      <c r="B6212" s="10">
        <v>262.7</v>
      </c>
      <c r="C6212" s="10">
        <v>247.11051</v>
      </c>
      <c r="D6212" s="10">
        <v>0.0630871183908769</v>
      </c>
      <c r="E6212" s="7">
        <f t="shared" si="1"/>
        <v>0.05504911127</v>
      </c>
      <c r="F6212" s="7"/>
    </row>
    <row r="6213">
      <c r="A6213" s="9">
        <v>44809.791666666664</v>
      </c>
      <c r="B6213" s="10">
        <v>266.67</v>
      </c>
      <c r="C6213" s="10">
        <v>248.17544</v>
      </c>
      <c r="D6213" s="10">
        <v>0.0745221203193998</v>
      </c>
      <c r="E6213" s="7">
        <f t="shared" si="1"/>
        <v>0.05547116181</v>
      </c>
      <c r="F6213" s="7"/>
    </row>
    <row r="6214">
      <c r="A6214" s="9">
        <v>44809.833333333336</v>
      </c>
      <c r="B6214" s="10">
        <v>271.08</v>
      </c>
      <c r="C6214" s="10">
        <v>249.63186</v>
      </c>
      <c r="D6214" s="10">
        <v>0.0859190810019201</v>
      </c>
      <c r="E6214" s="7">
        <f t="shared" si="1"/>
        <v>0.05681145481</v>
      </c>
      <c r="F6214" s="7"/>
    </row>
    <row r="6215">
      <c r="A6215" s="9">
        <v>44809.875</v>
      </c>
      <c r="B6215" s="10">
        <v>269.41</v>
      </c>
      <c r="C6215" s="10">
        <v>250.92182</v>
      </c>
      <c r="D6215" s="10">
        <v>0.0736810373844731</v>
      </c>
      <c r="E6215" s="7">
        <f t="shared" si="1"/>
        <v>0.05953775093</v>
      </c>
      <c r="F6215" s="7"/>
    </row>
    <row r="6216">
      <c r="A6216" s="9">
        <v>44809.916666666664</v>
      </c>
      <c r="B6216" s="10">
        <v>257.82</v>
      </c>
      <c r="C6216" s="10">
        <v>250.94166</v>
      </c>
      <c r="D6216" s="10">
        <v>0.0274101159608172</v>
      </c>
      <c r="E6216" s="7">
        <f t="shared" si="1"/>
        <v>0.06036016907</v>
      </c>
      <c r="F6216" s="7"/>
    </row>
    <row r="6217">
      <c r="A6217" s="9">
        <v>44809.958333333336</v>
      </c>
      <c r="B6217" s="10">
        <v>261.71</v>
      </c>
      <c r="C6217" s="10">
        <v>249.24505</v>
      </c>
      <c r="D6217" s="10">
        <v>0.050010822682336</v>
      </c>
      <c r="E6217" s="7">
        <f t="shared" si="1"/>
        <v>0.06233339285</v>
      </c>
      <c r="F6217" s="7"/>
    </row>
    <row r="6218">
      <c r="A6218" s="9">
        <v>44810.0</v>
      </c>
      <c r="B6218" s="10">
        <v>261.04</v>
      </c>
      <c r="C6218" s="10">
        <v>248.73033</v>
      </c>
      <c r="D6218" s="10">
        <v>0.0494900239950632</v>
      </c>
      <c r="E6218" s="7">
        <f t="shared" si="1"/>
        <v>0.06249389328</v>
      </c>
      <c r="F6218" s="7"/>
    </row>
    <row r="6219">
      <c r="A6219" s="9">
        <v>44810.041666666664</v>
      </c>
      <c r="B6219" s="10">
        <v>268.27</v>
      </c>
      <c r="C6219" s="10">
        <v>241.57967</v>
      </c>
      <c r="D6219" s="10">
        <v>0.110482517009812</v>
      </c>
      <c r="E6219" s="7">
        <f t="shared" si="1"/>
        <v>0.06252789216</v>
      </c>
      <c r="F6219" s="7"/>
    </row>
    <row r="6220">
      <c r="A6220" s="9">
        <v>44810.083333333336</v>
      </c>
      <c r="B6220" s="10">
        <v>266.54</v>
      </c>
      <c r="C6220" s="10">
        <v>233.45236</v>
      </c>
      <c r="D6220" s="10">
        <v>0.141731871975935</v>
      </c>
      <c r="E6220" s="7">
        <f t="shared" si="1"/>
        <v>0.06187530987</v>
      </c>
      <c r="F6220" s="7"/>
    </row>
    <row r="6221">
      <c r="A6221" s="9">
        <v>44810.125</v>
      </c>
      <c r="B6221" s="10">
        <v>255.12</v>
      </c>
      <c r="C6221" s="10">
        <v>224.65115</v>
      </c>
      <c r="D6221" s="10">
        <v>0.135627393850421</v>
      </c>
      <c r="E6221" s="7">
        <f t="shared" si="1"/>
        <v>0.06203842072</v>
      </c>
      <c r="F6221" s="7"/>
    </row>
    <row r="6222">
      <c r="A6222" s="9">
        <v>44810.166666666664</v>
      </c>
      <c r="B6222" s="10">
        <v>245.77</v>
      </c>
      <c r="C6222" s="10">
        <v>218.45564</v>
      </c>
      <c r="D6222" s="10">
        <v>0.12503389704198</v>
      </c>
      <c r="E6222" s="7">
        <f t="shared" si="1"/>
        <v>0.06168127444</v>
      </c>
      <c r="F6222" s="7"/>
    </row>
    <row r="6223">
      <c r="A6223" s="9">
        <v>44810.208333333336</v>
      </c>
      <c r="B6223" s="10">
        <v>236.86</v>
      </c>
      <c r="C6223" s="10">
        <v>217.03411</v>
      </c>
      <c r="D6223" s="10">
        <v>0.0913491893048517</v>
      </c>
      <c r="E6223" s="7">
        <f t="shared" si="1"/>
        <v>0.05893213321</v>
      </c>
      <c r="F6223" s="7"/>
    </row>
    <row r="6224">
      <c r="A6224" s="9">
        <v>44810.25</v>
      </c>
      <c r="B6224" s="10">
        <v>231.53</v>
      </c>
      <c r="C6224" s="10">
        <v>217.83859</v>
      </c>
      <c r="D6224" s="10">
        <v>0.0628511688401948</v>
      </c>
      <c r="E6224" s="7">
        <f t="shared" si="1"/>
        <v>0.05619183275</v>
      </c>
      <c r="F6224" s="7"/>
    </row>
    <row r="6225">
      <c r="A6225" s="9">
        <v>44810.291666666664</v>
      </c>
      <c r="B6225" s="10">
        <v>230.77</v>
      </c>
      <c r="C6225" s="10">
        <v>221.38024</v>
      </c>
      <c r="D6225" s="10">
        <v>0.0424146256233168</v>
      </c>
      <c r="E6225" s="7">
        <f t="shared" si="1"/>
        <v>0.05510264817</v>
      </c>
      <c r="F6225" s="7"/>
    </row>
    <row r="6226">
      <c r="A6226" s="9">
        <v>44810.333333333336</v>
      </c>
      <c r="B6226" s="10">
        <v>230.69</v>
      </c>
      <c r="C6226" s="10">
        <v>226.30795</v>
      </c>
      <c r="D6226" s="10">
        <v>0.019363217244467</v>
      </c>
      <c r="E6226" s="7">
        <f t="shared" si="1"/>
        <v>0.05452579364</v>
      </c>
      <c r="F6226" s="7"/>
    </row>
    <row r="6227">
      <c r="A6227" s="9">
        <v>44810.375</v>
      </c>
      <c r="B6227" s="10">
        <v>232.75</v>
      </c>
      <c r="C6227" s="10">
        <v>232.31751</v>
      </c>
      <c r="D6227" s="10">
        <v>0.00186163324494998</v>
      </c>
      <c r="E6227" s="7">
        <f t="shared" si="1"/>
        <v>0.05423886628</v>
      </c>
      <c r="F6227" s="7"/>
    </row>
    <row r="6228">
      <c r="A6228" s="9">
        <v>44810.416666666664</v>
      </c>
      <c r="B6228" s="10">
        <v>235.57</v>
      </c>
      <c r="C6228" s="10">
        <v>237.59847</v>
      </c>
      <c r="D6228" s="10">
        <v>0.00853738662542734</v>
      </c>
      <c r="E6228" s="7">
        <f t="shared" si="1"/>
        <v>0.0544074159</v>
      </c>
      <c r="F6228" s="7"/>
    </row>
    <row r="6229">
      <c r="A6229" s="9">
        <v>44810.458333333336</v>
      </c>
      <c r="B6229" s="10">
        <v>243.2</v>
      </c>
      <c r="C6229" s="10">
        <v>242.71095</v>
      </c>
      <c r="D6229" s="10">
        <v>0.00201494823369111</v>
      </c>
      <c r="E6229" s="7">
        <f t="shared" si="1"/>
        <v>0.05425259974</v>
      </c>
      <c r="F6229" s="7"/>
    </row>
    <row r="6230">
      <c r="A6230" s="9">
        <v>44810.5</v>
      </c>
      <c r="B6230" s="10">
        <v>255.58</v>
      </c>
      <c r="C6230" s="10">
        <v>245.38142</v>
      </c>
      <c r="D6230" s="10">
        <v>0.0415621525052712</v>
      </c>
      <c r="E6230" s="7">
        <f t="shared" si="1"/>
        <v>0.05516622297</v>
      </c>
      <c r="F6230" s="7"/>
    </row>
    <row r="6231">
      <c r="A6231" s="9">
        <v>44810.541666666664</v>
      </c>
      <c r="B6231" s="10">
        <v>256.11</v>
      </c>
      <c r="C6231" s="10">
        <v>247.31671</v>
      </c>
      <c r="D6231" s="10">
        <v>0.0355547750898029</v>
      </c>
      <c r="E6231" s="7">
        <f t="shared" si="1"/>
        <v>0.05544909273</v>
      </c>
      <c r="F6231" s="7"/>
    </row>
    <row r="6232">
      <c r="A6232" s="9">
        <v>44810.583333333336</v>
      </c>
      <c r="B6232" s="10">
        <v>255.18</v>
      </c>
      <c r="C6232" s="10">
        <v>248.79858</v>
      </c>
      <c r="D6232" s="10">
        <v>0.0256489406008668</v>
      </c>
      <c r="E6232" s="7">
        <f t="shared" si="1"/>
        <v>0.05578126379</v>
      </c>
      <c r="F6232" s="7"/>
    </row>
    <row r="6233">
      <c r="A6233" s="9">
        <v>44810.625</v>
      </c>
      <c r="B6233" s="10">
        <v>258.79</v>
      </c>
      <c r="C6233" s="10">
        <v>249.45994</v>
      </c>
      <c r="D6233" s="10">
        <v>0.0374010352123071</v>
      </c>
      <c r="E6233" s="7">
        <f t="shared" si="1"/>
        <v>0.05699032422</v>
      </c>
      <c r="F6233" s="7"/>
    </row>
    <row r="6234">
      <c r="A6234" s="9">
        <v>44810.666666666664</v>
      </c>
      <c r="B6234" s="10">
        <v>256.9</v>
      </c>
      <c r="C6234" s="10">
        <v>249.3567</v>
      </c>
      <c r="D6234" s="10">
        <v>0.030251041981226</v>
      </c>
      <c r="E6234" s="7">
        <f t="shared" si="1"/>
        <v>0.05756415156</v>
      </c>
      <c r="F6234" s="7"/>
    </row>
    <row r="6235">
      <c r="A6235" s="9">
        <v>44810.708333333336</v>
      </c>
      <c r="B6235" s="10">
        <v>255.86</v>
      </c>
      <c r="C6235" s="10">
        <v>249.28176</v>
      </c>
      <c r="D6235" s="10">
        <v>0.0263887738918403</v>
      </c>
      <c r="E6235" s="7">
        <f t="shared" si="1"/>
        <v>0.05675812033</v>
      </c>
      <c r="F6235" s="7"/>
    </row>
    <row r="6236">
      <c r="A6236" s="9">
        <v>44810.75</v>
      </c>
      <c r="B6236" s="10">
        <v>256.31</v>
      </c>
      <c r="C6236" s="10">
        <v>249.57422</v>
      </c>
      <c r="D6236" s="10">
        <v>0.0269890856515549</v>
      </c>
      <c r="E6236" s="7">
        <f t="shared" si="1"/>
        <v>0.05525403564</v>
      </c>
      <c r="F6236" s="7"/>
    </row>
    <row r="6237">
      <c r="A6237" s="9">
        <v>44810.791666666664</v>
      </c>
      <c r="B6237" s="10">
        <v>257.43</v>
      </c>
      <c r="C6237" s="10">
        <v>250.84647</v>
      </c>
      <c r="D6237" s="10">
        <v>0.02624525671021</v>
      </c>
      <c r="E6237" s="7">
        <f t="shared" si="1"/>
        <v>0.05324249965</v>
      </c>
      <c r="F6237" s="7"/>
    </row>
    <row r="6238">
      <c r="A6238" s="9">
        <v>44810.833333333336</v>
      </c>
      <c r="B6238" s="10">
        <v>251.74</v>
      </c>
      <c r="C6238" s="10">
        <v>252.25188</v>
      </c>
      <c r="D6238" s="10">
        <v>0.0020292415660093</v>
      </c>
      <c r="E6238" s="7">
        <f t="shared" si="1"/>
        <v>0.04974708968</v>
      </c>
      <c r="F6238" s="7"/>
    </row>
    <row r="6239">
      <c r="A6239" s="9">
        <v>44810.875</v>
      </c>
      <c r="B6239" s="10">
        <v>253.35</v>
      </c>
      <c r="C6239" s="10">
        <v>253.53393</v>
      </c>
      <c r="D6239" s="10">
        <v>7.25465029473584E-4</v>
      </c>
      <c r="E6239" s="7">
        <f t="shared" si="1"/>
        <v>0.04670727416</v>
      </c>
      <c r="F6239" s="7"/>
    </row>
    <row r="6240">
      <c r="A6240" s="9">
        <v>44810.916666666664</v>
      </c>
      <c r="B6240" s="10">
        <v>253.16</v>
      </c>
      <c r="C6240" s="10">
        <v>253.77428</v>
      </c>
      <c r="D6240" s="10">
        <v>0.00242057626958889</v>
      </c>
      <c r="E6240" s="7">
        <f t="shared" si="1"/>
        <v>0.04566604334</v>
      </c>
      <c r="F6240" s="7"/>
    </row>
    <row r="6241">
      <c r="A6241" s="9">
        <v>44810.958333333336</v>
      </c>
      <c r="B6241" s="10">
        <v>251.4</v>
      </c>
      <c r="C6241" s="10">
        <v>252.07212</v>
      </c>
      <c r="D6241" s="10">
        <v>0.00266637976464833</v>
      </c>
      <c r="E6241" s="7">
        <f t="shared" si="1"/>
        <v>0.04369335822</v>
      </c>
      <c r="F6241" s="7"/>
    </row>
    <row r="6242">
      <c r="A6242" s="9">
        <v>44808.0</v>
      </c>
      <c r="B6242" s="10">
        <v>254.6</v>
      </c>
      <c r="C6242" s="10">
        <v>248.83947</v>
      </c>
      <c r="D6242" s="10">
        <v>0.0231495831428992</v>
      </c>
      <c r="E6242" s="7">
        <f t="shared" si="1"/>
        <v>0.04259583985</v>
      </c>
      <c r="F6242" s="7"/>
    </row>
    <row r="6243">
      <c r="A6243" s="9">
        <v>44808.041666666664</v>
      </c>
      <c r="B6243" s="10">
        <v>259.31</v>
      </c>
      <c r="C6243" s="10">
        <v>242.89722</v>
      </c>
      <c r="D6243" s="10">
        <v>0.0675708845082706</v>
      </c>
      <c r="E6243" s="7">
        <f t="shared" si="1"/>
        <v>0.04080785516</v>
      </c>
      <c r="F6243" s="7"/>
    </row>
    <row r="6244">
      <c r="A6244" s="9">
        <v>44808.083333333336</v>
      </c>
      <c r="B6244" s="10">
        <v>255.15</v>
      </c>
      <c r="C6244" s="10">
        <v>235.72319</v>
      </c>
      <c r="D6244" s="10">
        <v>0.0824136564586624</v>
      </c>
      <c r="E6244" s="7">
        <f t="shared" si="1"/>
        <v>0.03833626285</v>
      </c>
      <c r="F6244" s="7"/>
    </row>
    <row r="6245">
      <c r="A6245" s="9">
        <v>44808.125</v>
      </c>
      <c r="B6245" s="10">
        <v>246.6</v>
      </c>
      <c r="C6245" s="10">
        <v>227.43224</v>
      </c>
      <c r="D6245" s="10">
        <v>0.0842789922835917</v>
      </c>
      <c r="E6245" s="7">
        <f t="shared" si="1"/>
        <v>0.03619674612</v>
      </c>
      <c r="F6245" s="7"/>
    </row>
    <row r="6246">
      <c r="A6246" s="9">
        <v>44808.166666666664</v>
      </c>
      <c r="B6246" s="10">
        <v>235.68</v>
      </c>
      <c r="C6246" s="10">
        <v>221.40548</v>
      </c>
      <c r="D6246" s="10">
        <v>0.0644722976143137</v>
      </c>
      <c r="E6246" s="7">
        <f t="shared" si="1"/>
        <v>0.03367334614</v>
      </c>
      <c r="F6246" s="7"/>
    </row>
    <row r="6247">
      <c r="A6247" s="9">
        <v>44808.208333333336</v>
      </c>
      <c r="B6247" s="10">
        <v>218.54</v>
      </c>
      <c r="C6247" s="10">
        <v>219.815</v>
      </c>
      <c r="D6247" s="10">
        <v>0.0058003320974456</v>
      </c>
      <c r="E6247" s="7">
        <f t="shared" si="1"/>
        <v>0.03010881042</v>
      </c>
      <c r="F6247" s="7"/>
    </row>
    <row r="6248">
      <c r="A6248" s="9">
        <v>44808.25</v>
      </c>
      <c r="B6248" s="10">
        <v>216.65</v>
      </c>
      <c r="C6248" s="10">
        <v>220.36381</v>
      </c>
      <c r="D6248" s="10">
        <v>0.0168530849053662</v>
      </c>
      <c r="E6248" s="7">
        <f t="shared" si="1"/>
        <v>0.02819222359</v>
      </c>
      <c r="F6248" s="7"/>
    </row>
    <row r="6249">
      <c r="A6249" s="9">
        <v>44808.291666666664</v>
      </c>
      <c r="B6249" s="10">
        <v>217.48</v>
      </c>
      <c r="C6249" s="10">
        <v>223.42605</v>
      </c>
      <c r="D6249" s="10">
        <v>0.0266130560872378</v>
      </c>
      <c r="E6249" s="7">
        <f t="shared" si="1"/>
        <v>0.02753382486</v>
      </c>
      <c r="F6249" s="7"/>
    </row>
    <row r="6250">
      <c r="A6250" s="9">
        <v>44808.333333333336</v>
      </c>
      <c r="B6250" s="10">
        <v>215.09</v>
      </c>
      <c r="C6250" s="10">
        <v>227.64615</v>
      </c>
      <c r="D6250" s="10">
        <v>0.0551564346684536</v>
      </c>
      <c r="E6250" s="7">
        <f t="shared" si="1"/>
        <v>0.02902520892</v>
      </c>
      <c r="F6250" s="7"/>
    </row>
    <row r="6251">
      <c r="A6251" s="9">
        <v>44808.375</v>
      </c>
      <c r="B6251" s="10">
        <v>211.83</v>
      </c>
      <c r="C6251" s="10">
        <v>232.76928</v>
      </c>
      <c r="D6251" s="10">
        <v>0.0899572314697196</v>
      </c>
      <c r="E6251" s="7">
        <f t="shared" si="1"/>
        <v>0.03269585885</v>
      </c>
      <c r="F6251" s="7"/>
    </row>
    <row r="6252">
      <c r="A6252" s="9">
        <v>44808.416666666664</v>
      </c>
      <c r="B6252" s="10">
        <v>215.03</v>
      </c>
      <c r="C6252" s="10">
        <v>237.42837</v>
      </c>
      <c r="D6252" s="10">
        <v>0.0943373784691357</v>
      </c>
      <c r="E6252" s="7">
        <f t="shared" si="1"/>
        <v>0.03627085851</v>
      </c>
      <c r="F6252" s="7"/>
    </row>
    <row r="6253">
      <c r="A6253" s="9">
        <v>44808.458333333336</v>
      </c>
      <c r="B6253" s="10">
        <v>210.85</v>
      </c>
      <c r="C6253" s="10">
        <v>241.98513</v>
      </c>
      <c r="D6253" s="10">
        <v>0.128665467997971</v>
      </c>
      <c r="E6253" s="7">
        <f t="shared" si="1"/>
        <v>0.0415479635</v>
      </c>
      <c r="F6253" s="7"/>
    </row>
    <row r="6254">
      <c r="A6254" s="9">
        <v>44808.5</v>
      </c>
      <c r="B6254" s="10">
        <v>215.56</v>
      </c>
      <c r="C6254" s="10">
        <v>244.37614</v>
      </c>
      <c r="D6254" s="10">
        <v>0.117917158360877</v>
      </c>
      <c r="E6254" s="7">
        <f t="shared" si="1"/>
        <v>0.04472942208</v>
      </c>
      <c r="F6254" s="7"/>
    </row>
    <row r="6255">
      <c r="A6255" s="9">
        <v>44808.541666666664</v>
      </c>
      <c r="B6255" s="10">
        <v>226.76</v>
      </c>
      <c r="C6255" s="10">
        <v>246.13489</v>
      </c>
      <c r="D6255" s="10">
        <v>0.0787165525375131</v>
      </c>
      <c r="E6255" s="7">
        <f t="shared" si="1"/>
        <v>0.04652782947</v>
      </c>
      <c r="F6255" s="7"/>
    </row>
    <row r="6256">
      <c r="A6256" s="9">
        <v>44808.583333333336</v>
      </c>
      <c r="B6256" s="10">
        <v>231.18</v>
      </c>
      <c r="C6256" s="10">
        <v>247.2289</v>
      </c>
      <c r="D6256" s="10">
        <v>0.064915145438094</v>
      </c>
      <c r="E6256" s="7">
        <f t="shared" si="1"/>
        <v>0.04816392134</v>
      </c>
      <c r="F6256" s="7"/>
    </row>
    <row r="6257">
      <c r="A6257" s="9">
        <v>44808.625</v>
      </c>
      <c r="B6257" s="10">
        <v>234.48</v>
      </c>
      <c r="C6257" s="10">
        <v>247.51594</v>
      </c>
      <c r="D6257" s="10">
        <v>0.0526670726741882</v>
      </c>
      <c r="E6257" s="7">
        <f t="shared" si="1"/>
        <v>0.04880000623</v>
      </c>
      <c r="F6257" s="7"/>
    </row>
    <row r="6258">
      <c r="A6258" s="9">
        <v>44808.666666666664</v>
      </c>
      <c r="B6258" s="10">
        <v>241.2</v>
      </c>
      <c r="C6258" s="10">
        <v>247.09214</v>
      </c>
      <c r="D6258" s="10">
        <v>0.0238459224158243</v>
      </c>
      <c r="E6258" s="7">
        <f t="shared" si="1"/>
        <v>0.04853312625</v>
      </c>
      <c r="F6258" s="7"/>
    </row>
    <row r="6259">
      <c r="A6259" s="9">
        <v>44808.708333333336</v>
      </c>
      <c r="B6259" s="10">
        <v>249.09</v>
      </c>
      <c r="C6259" s="10">
        <v>246.87586</v>
      </c>
      <c r="D6259" s="10">
        <v>0.00896863711178571</v>
      </c>
      <c r="E6259" s="7">
        <f t="shared" si="1"/>
        <v>0.04780728722</v>
      </c>
      <c r="F6259" s="7"/>
    </row>
    <row r="6260">
      <c r="A6260" s="9">
        <v>44808.75</v>
      </c>
      <c r="B6260" s="10">
        <v>256.83</v>
      </c>
      <c r="C6260" s="10">
        <v>246.96026</v>
      </c>
      <c r="D6260" s="10">
        <v>0.0399648915173638</v>
      </c>
      <c r="E6260" s="7">
        <f t="shared" si="1"/>
        <v>0.0483479458</v>
      </c>
      <c r="F6260" s="7"/>
    </row>
    <row r="6261">
      <c r="A6261" s="9">
        <v>44808.791666666664</v>
      </c>
      <c r="B6261" s="10">
        <v>262.05</v>
      </c>
      <c r="C6261" s="10">
        <v>248.11833</v>
      </c>
      <c r="D6261" s="10">
        <v>0.0561492977967408</v>
      </c>
      <c r="E6261" s="7">
        <f t="shared" si="1"/>
        <v>0.04959394751</v>
      </c>
      <c r="F6261" s="7"/>
    </row>
    <row r="6262">
      <c r="A6262" s="9">
        <v>44808.833333333336</v>
      </c>
      <c r="B6262" s="10">
        <v>261.11</v>
      </c>
      <c r="C6262" s="10">
        <v>249.40827</v>
      </c>
      <c r="D6262" s="10">
        <v>0.0469179710841185</v>
      </c>
      <c r="E6262" s="7">
        <f t="shared" si="1"/>
        <v>0.05146431124</v>
      </c>
      <c r="F6262" s="7"/>
    </row>
    <row r="6263">
      <c r="A6263" s="9">
        <v>44808.875</v>
      </c>
      <c r="B6263" s="10">
        <v>251.28</v>
      </c>
      <c r="C6263" s="10">
        <v>250.53433</v>
      </c>
      <c r="D6263" s="10">
        <v>0.00297631865461308</v>
      </c>
      <c r="E6263" s="7">
        <f t="shared" si="1"/>
        <v>0.05155809681</v>
      </c>
      <c r="F6263" s="7"/>
    </row>
    <row r="6264">
      <c r="A6264" s="9">
        <v>44808.916666666664</v>
      </c>
      <c r="B6264" s="10">
        <v>251.39</v>
      </c>
      <c r="C6264" s="10">
        <v>250.88036</v>
      </c>
      <c r="D6264" s="10">
        <v>0.00203140652381075</v>
      </c>
      <c r="E6264" s="7">
        <f t="shared" si="1"/>
        <v>0.0515418814</v>
      </c>
      <c r="F6264" s="7"/>
    </row>
    <row r="6265">
      <c r="A6265" s="9">
        <v>44808.958333333336</v>
      </c>
      <c r="B6265" s="10">
        <v>248.72</v>
      </c>
      <c r="C6265" s="10">
        <v>249.84101</v>
      </c>
      <c r="D6265" s="10">
        <v>0.00448689348478063</v>
      </c>
      <c r="E6265" s="7">
        <f t="shared" si="1"/>
        <v>0.05161773614</v>
      </c>
      <c r="F6265" s="7"/>
    </row>
    <row r="6266">
      <c r="A6266" s="9">
        <v>44809.0</v>
      </c>
      <c r="B6266" s="10">
        <v>254.53</v>
      </c>
      <c r="C6266" s="10">
        <v>245.87899</v>
      </c>
      <c r="D6266" s="10">
        <v>0.0351840147057705</v>
      </c>
      <c r="E6266" s="7">
        <f t="shared" si="1"/>
        <v>0.05211917079</v>
      </c>
      <c r="F6266" s="7"/>
    </row>
    <row r="6267">
      <c r="A6267" s="9">
        <v>44809.041666666664</v>
      </c>
      <c r="B6267" s="10">
        <v>263.31</v>
      </c>
      <c r="C6267" s="10">
        <v>239.45879</v>
      </c>
      <c r="D6267" s="10">
        <v>0.0996046543123349</v>
      </c>
      <c r="E6267" s="7">
        <f t="shared" si="1"/>
        <v>0.05345391119</v>
      </c>
      <c r="F6267" s="7"/>
    </row>
    <row r="6268">
      <c r="A6268" s="9">
        <v>44809.083333333336</v>
      </c>
      <c r="B6268" s="10">
        <v>266.72</v>
      </c>
      <c r="C6268" s="10">
        <v>232.3127</v>
      </c>
      <c r="D6268" s="10">
        <v>0.148107701386966</v>
      </c>
      <c r="E6268" s="7">
        <f t="shared" si="1"/>
        <v>0.05619116307</v>
      </c>
      <c r="F6268" s="7"/>
    </row>
    <row r="6269">
      <c r="A6269" s="9">
        <v>44809.125</v>
      </c>
      <c r="B6269" s="10">
        <v>252.36</v>
      </c>
      <c r="C6269" s="10">
        <v>224.43707</v>
      </c>
      <c r="D6269" s="10">
        <v>0.124413181833108</v>
      </c>
      <c r="E6269" s="7">
        <f t="shared" si="1"/>
        <v>0.05786342096</v>
      </c>
      <c r="F6269" s="7"/>
    </row>
    <row r="6270">
      <c r="A6270" s="9">
        <v>44809.166666666664</v>
      </c>
      <c r="B6270" s="10">
        <v>247.15</v>
      </c>
      <c r="C6270" s="10">
        <v>219.258</v>
      </c>
      <c r="D6270" s="10">
        <v>0.12721086573808</v>
      </c>
      <c r="E6270" s="7">
        <f t="shared" si="1"/>
        <v>0.06047752797</v>
      </c>
      <c r="F6270" s="7"/>
    </row>
    <row r="6271">
      <c r="A6271" s="9">
        <v>44809.208333333336</v>
      </c>
      <c r="B6271" s="10">
        <v>251.83</v>
      </c>
      <c r="C6271" s="10">
        <v>218.79823</v>
      </c>
      <c r="D6271" s="10">
        <v>0.150969091477568</v>
      </c>
      <c r="E6271" s="7">
        <f t="shared" si="1"/>
        <v>0.06652622628</v>
      </c>
      <c r="F6271" s="7"/>
    </row>
    <row r="6272">
      <c r="A6272" s="9">
        <v>44809.25</v>
      </c>
      <c r="B6272" s="10">
        <v>247.39</v>
      </c>
      <c r="C6272" s="10">
        <v>220.46802</v>
      </c>
      <c r="D6272" s="10">
        <v>0.122112857910185</v>
      </c>
      <c r="E6272" s="7">
        <f t="shared" si="1"/>
        <v>0.07091205015</v>
      </c>
      <c r="F6272" s="7"/>
    </row>
    <row r="6273">
      <c r="A6273" s="9">
        <v>44809.291666666664</v>
      </c>
      <c r="B6273" s="10">
        <v>238.29</v>
      </c>
      <c r="C6273" s="10">
        <v>224.48878</v>
      </c>
      <c r="D6273" s="10">
        <v>0.0614784400360677</v>
      </c>
      <c r="E6273" s="7">
        <f t="shared" si="1"/>
        <v>0.07236477448</v>
      </c>
      <c r="F6273" s="7"/>
    </row>
    <row r="6274">
      <c r="A6274" s="9">
        <v>44809.333333333336</v>
      </c>
      <c r="B6274" s="10">
        <v>235.23</v>
      </c>
      <c r="C6274" s="10">
        <v>229.41028</v>
      </c>
      <c r="D6274" s="10">
        <v>0.0253681744340314</v>
      </c>
      <c r="E6274" s="7">
        <f t="shared" si="1"/>
        <v>0.07112359697</v>
      </c>
      <c r="F6274" s="7"/>
    </row>
    <row r="6275">
      <c r="A6275" s="9">
        <v>44809.375</v>
      </c>
      <c r="B6275" s="10">
        <v>235.02</v>
      </c>
      <c r="C6275" s="10">
        <v>234.90577</v>
      </c>
      <c r="D6275" s="10">
        <v>4.86280094354517E-4</v>
      </c>
      <c r="E6275" s="7">
        <f t="shared" si="1"/>
        <v>0.06739564067</v>
      </c>
      <c r="F6275" s="7"/>
    </row>
    <row r="6276">
      <c r="A6276" s="9">
        <v>44809.416666666664</v>
      </c>
      <c r="B6276" s="10">
        <v>236.23</v>
      </c>
      <c r="C6276" s="10">
        <v>239.42346</v>
      </c>
      <c r="D6276" s="10">
        <v>0.0133381248437392</v>
      </c>
      <c r="E6276" s="7">
        <f t="shared" si="1"/>
        <v>0.06402067177</v>
      </c>
      <c r="F6276" s="7"/>
    </row>
    <row r="6277">
      <c r="A6277" s="9">
        <v>44809.458333333336</v>
      </c>
      <c r="B6277" s="10">
        <v>240.15</v>
      </c>
      <c r="C6277" s="10">
        <v>243.73498</v>
      </c>
      <c r="D6277" s="10">
        <v>0.0147085166027461</v>
      </c>
      <c r="E6277" s="7">
        <f t="shared" si="1"/>
        <v>0.05927246546</v>
      </c>
      <c r="F6277" s="7"/>
    </row>
    <row r="6278">
      <c r="A6278" s="9">
        <v>44809.5</v>
      </c>
      <c r="B6278" s="10">
        <v>248.64</v>
      </c>
      <c r="C6278" s="10">
        <v>245.908</v>
      </c>
      <c r="D6278" s="10">
        <v>0.0111098459586512</v>
      </c>
      <c r="E6278" s="7">
        <f t="shared" si="1"/>
        <v>0.05482216077</v>
      </c>
      <c r="F6278" s="7"/>
    </row>
    <row r="6279">
      <c r="A6279" s="9">
        <v>44809.541666666664</v>
      </c>
      <c r="B6279" s="10">
        <v>252.87</v>
      </c>
      <c r="C6279" s="10">
        <v>247.68801</v>
      </c>
      <c r="D6279" s="10">
        <v>0.0209214406462388</v>
      </c>
      <c r="E6279" s="7">
        <f t="shared" si="1"/>
        <v>0.05241403111</v>
      </c>
      <c r="F6279" s="7"/>
    </row>
    <row r="6280">
      <c r="A6280" s="9">
        <v>44809.583333333336</v>
      </c>
      <c r="B6280" s="10">
        <v>251.79</v>
      </c>
      <c r="C6280" s="10">
        <v>249.13521</v>
      </c>
      <c r="D6280" s="10">
        <v>0.0106560208811913</v>
      </c>
      <c r="E6280" s="7">
        <f t="shared" si="1"/>
        <v>0.05015323426</v>
      </c>
      <c r="F6280" s="7"/>
    </row>
    <row r="6281">
      <c r="A6281" s="9">
        <v>44809.625</v>
      </c>
      <c r="B6281" s="10">
        <v>250.06</v>
      </c>
      <c r="C6281" s="10">
        <v>249.53549</v>
      </c>
      <c r="D6281" s="10">
        <v>0.00210194549881458</v>
      </c>
      <c r="E6281" s="7">
        <f t="shared" si="1"/>
        <v>0.04804635396</v>
      </c>
      <c r="F6281" s="7"/>
    </row>
    <row r="6282">
      <c r="A6282" s="9">
        <v>44809.666666666664</v>
      </c>
      <c r="B6282" s="10">
        <v>251.81</v>
      </c>
      <c r="C6282" s="10">
        <v>249.09374</v>
      </c>
      <c r="D6282" s="10">
        <v>0.0109045695006225</v>
      </c>
      <c r="E6282" s="7">
        <f t="shared" si="1"/>
        <v>0.04750713092</v>
      </c>
      <c r="F6282" s="7"/>
    </row>
    <row r="6283">
      <c r="A6283" s="9">
        <v>44809.708333333336</v>
      </c>
      <c r="B6283" s="10">
        <v>258.59</v>
      </c>
      <c r="C6283" s="10">
        <v>248.63604</v>
      </c>
      <c r="D6283" s="10">
        <v>0.0400342605199148</v>
      </c>
      <c r="E6283" s="7">
        <f t="shared" si="1"/>
        <v>0.04880153189</v>
      </c>
      <c r="F6283" s="7"/>
    </row>
    <row r="6284">
      <c r="A6284" s="9">
        <v>44809.75</v>
      </c>
      <c r="B6284" s="10">
        <v>262.7</v>
      </c>
      <c r="C6284" s="10">
        <v>248.49704</v>
      </c>
      <c r="D6284" s="10">
        <v>0.0571554494170232</v>
      </c>
      <c r="E6284" s="7">
        <f t="shared" si="1"/>
        <v>0.04951780514</v>
      </c>
      <c r="F6284" s="7"/>
    </row>
    <row r="6285">
      <c r="A6285" s="9">
        <v>44809.791666666664</v>
      </c>
      <c r="B6285" s="10">
        <v>266.67</v>
      </c>
      <c r="C6285" s="10">
        <v>249.61048</v>
      </c>
      <c r="D6285" s="10">
        <v>0.0683445663018637</v>
      </c>
      <c r="E6285" s="7">
        <f t="shared" si="1"/>
        <v>0.05002594133</v>
      </c>
      <c r="F6285" s="7"/>
    </row>
    <row r="6286">
      <c r="A6286" s="9">
        <v>44809.833333333336</v>
      </c>
      <c r="B6286" s="10">
        <v>271.08</v>
      </c>
      <c r="C6286" s="10">
        <v>251.16217</v>
      </c>
      <c r="D6286" s="10">
        <v>0.0793026672766841</v>
      </c>
      <c r="E6286" s="7">
        <f t="shared" si="1"/>
        <v>0.05137530367</v>
      </c>
      <c r="F6286" s="7"/>
    </row>
    <row r="6287">
      <c r="A6287" s="9">
        <v>44809.875</v>
      </c>
      <c r="B6287" s="10">
        <v>269.41</v>
      </c>
      <c r="C6287" s="10">
        <v>252.55711</v>
      </c>
      <c r="D6287" s="10">
        <v>0.0667290261596675</v>
      </c>
      <c r="E6287" s="7">
        <f t="shared" si="1"/>
        <v>0.05403166648</v>
      </c>
      <c r="F6287" s="7"/>
    </row>
    <row r="6288">
      <c r="A6288" s="9">
        <v>44809.916666666664</v>
      </c>
      <c r="B6288" s="10">
        <v>257.82</v>
      </c>
      <c r="C6288" s="10">
        <v>252.77304</v>
      </c>
      <c r="D6288" s="10">
        <v>0.0199663698312129</v>
      </c>
      <c r="E6288" s="7">
        <f t="shared" si="1"/>
        <v>0.05477895662</v>
      </c>
      <c r="F6288" s="7"/>
    </row>
    <row r="6289">
      <c r="A6289" s="9">
        <v>44809.958333333336</v>
      </c>
      <c r="B6289" s="10">
        <v>261.71</v>
      </c>
      <c r="C6289" s="10">
        <v>251.13423</v>
      </c>
      <c r="D6289" s="10">
        <v>0.0421120211290988</v>
      </c>
      <c r="E6289" s="7">
        <f t="shared" si="1"/>
        <v>0.05634667027</v>
      </c>
      <c r="F6289" s="7"/>
    </row>
    <row r="6290">
      <c r="A6290" s="9">
        <v>44810.0</v>
      </c>
      <c r="B6290" s="10">
        <v>261.04</v>
      </c>
      <c r="C6290" s="10">
        <v>250.24233</v>
      </c>
      <c r="D6290" s="10">
        <v>0.043148854951918</v>
      </c>
      <c r="E6290" s="7">
        <f t="shared" si="1"/>
        <v>0.05667853861</v>
      </c>
      <c r="F6290" s="7"/>
    </row>
    <row r="6291">
      <c r="A6291" s="9">
        <v>44810.041666666664</v>
      </c>
      <c r="B6291" s="10">
        <v>268.27</v>
      </c>
      <c r="C6291" s="10">
        <v>243.29491</v>
      </c>
      <c r="D6291" s="10">
        <v>0.102653565584253</v>
      </c>
      <c r="E6291" s="7">
        <f t="shared" si="1"/>
        <v>0.05680557658</v>
      </c>
      <c r="F6291" s="7"/>
    </row>
    <row r="6292">
      <c r="A6292" s="9">
        <v>44810.083333333336</v>
      </c>
      <c r="B6292" s="10">
        <v>266.54</v>
      </c>
      <c r="C6292" s="10">
        <v>235.32577</v>
      </c>
      <c r="D6292" s="10">
        <v>0.132642634081256</v>
      </c>
      <c r="E6292" s="7">
        <f t="shared" si="1"/>
        <v>0.05616119878</v>
      </c>
      <c r="F6292" s="7"/>
    </row>
    <row r="6293">
      <c r="A6293" s="9">
        <v>44810.125</v>
      </c>
      <c r="B6293" s="10">
        <v>255.12</v>
      </c>
      <c r="C6293" s="10">
        <v>226.50133</v>
      </c>
      <c r="D6293" s="10">
        <v>0.126351002000738</v>
      </c>
      <c r="E6293" s="7">
        <f t="shared" si="1"/>
        <v>0.05624194129</v>
      </c>
      <c r="F6293" s="7"/>
    </row>
    <row r="6294">
      <c r="A6294" s="9">
        <v>44810.166666666664</v>
      </c>
      <c r="B6294" s="10">
        <v>245.77</v>
      </c>
      <c r="C6294" s="10">
        <v>220.3195</v>
      </c>
      <c r="D6294" s="10">
        <v>0.115516329693921</v>
      </c>
      <c r="E6294" s="7">
        <f t="shared" si="1"/>
        <v>0.05575466895</v>
      </c>
      <c r="F6294" s="7"/>
    </row>
    <row r="6295">
      <c r="A6295" s="9">
        <v>44810.208333333336</v>
      </c>
      <c r="B6295" s="10">
        <v>236.86</v>
      </c>
      <c r="C6295" s="10">
        <v>218.8996</v>
      </c>
      <c r="D6295" s="10">
        <v>0.0820485738667408</v>
      </c>
      <c r="E6295" s="7">
        <f t="shared" si="1"/>
        <v>0.05288298072</v>
      </c>
      <c r="F6295" s="7"/>
    </row>
    <row r="6296">
      <c r="A6296" s="9">
        <v>44810.25</v>
      </c>
      <c r="B6296" s="10">
        <v>231.53</v>
      </c>
      <c r="C6296" s="10">
        <v>219.7168</v>
      </c>
      <c r="D6296" s="10">
        <v>0.0537655745942048</v>
      </c>
      <c r="E6296" s="7">
        <f t="shared" si="1"/>
        <v>0.05003517725</v>
      </c>
      <c r="F6296" s="7"/>
    </row>
    <row r="6297">
      <c r="A6297" s="9">
        <v>44810.291666666664</v>
      </c>
      <c r="B6297" s="10">
        <v>230.77</v>
      </c>
      <c r="C6297" s="10">
        <v>223.2606</v>
      </c>
      <c r="D6297" s="10">
        <v>0.0336351331135005</v>
      </c>
      <c r="E6297" s="7">
        <f t="shared" si="1"/>
        <v>0.04887503946</v>
      </c>
      <c r="F6297" s="7"/>
    </row>
    <row r="6298">
      <c r="A6298" s="9">
        <v>44810.333333333336</v>
      </c>
      <c r="B6298" s="10">
        <v>230.69</v>
      </c>
      <c r="C6298" s="10">
        <v>228.12531</v>
      </c>
      <c r="D6298" s="10">
        <v>0.0112424614349016</v>
      </c>
      <c r="E6298" s="7">
        <f t="shared" si="1"/>
        <v>0.04828646808</v>
      </c>
      <c r="F6298" s="7"/>
    </row>
    <row r="6299">
      <c r="A6299" s="9">
        <v>44810.375</v>
      </c>
      <c r="B6299" s="10">
        <v>232.75</v>
      </c>
      <c r="C6299" s="10">
        <v>233.96568</v>
      </c>
      <c r="D6299" s="10">
        <v>0.00519597575165721</v>
      </c>
      <c r="E6299" s="7">
        <f t="shared" si="1"/>
        <v>0.0484827054</v>
      </c>
      <c r="F6299" s="7"/>
    </row>
    <row r="6300">
      <c r="A6300" s="9">
        <v>44810.416666666664</v>
      </c>
      <c r="B6300" s="10">
        <v>235.57</v>
      </c>
      <c r="C6300" s="10">
        <v>239.17099</v>
      </c>
      <c r="D6300" s="10">
        <v>0.0150561320166797</v>
      </c>
      <c r="E6300" s="7">
        <f t="shared" si="1"/>
        <v>0.04855428903</v>
      </c>
      <c r="F6300" s="7"/>
    </row>
    <row r="6301">
      <c r="A6301" s="9">
        <v>44810.458333333336</v>
      </c>
      <c r="B6301" s="10">
        <v>243.2</v>
      </c>
      <c r="C6301" s="10">
        <v>244.15869</v>
      </c>
      <c r="D6301" s="10">
        <v>0.00392650370134283</v>
      </c>
      <c r="E6301" s="7">
        <f t="shared" si="1"/>
        <v>0.0481050385</v>
      </c>
      <c r="F6301" s="7"/>
    </row>
    <row r="6302">
      <c r="A6302" s="9">
        <v>44810.5</v>
      </c>
      <c r="B6302" s="10">
        <v>255.58</v>
      </c>
      <c r="C6302" s="10">
        <v>246.66316</v>
      </c>
      <c r="D6302" s="10">
        <v>0.0361498652656521</v>
      </c>
      <c r="E6302" s="7">
        <f t="shared" si="1"/>
        <v>0.04914837263</v>
      </c>
      <c r="F6302" s="7"/>
    </row>
    <row r="6303">
      <c r="A6303" s="9">
        <v>44810.541666666664</v>
      </c>
      <c r="B6303" s="10">
        <v>256.11</v>
      </c>
      <c r="C6303" s="10">
        <v>248.48992</v>
      </c>
      <c r="D6303" s="10">
        <v>0.0306655497333654</v>
      </c>
      <c r="E6303" s="7">
        <f t="shared" si="1"/>
        <v>0.04955437718</v>
      </c>
      <c r="F6303" s="7"/>
    </row>
    <row r="6304">
      <c r="A6304" s="9">
        <v>44810.583333333336</v>
      </c>
      <c r="B6304" s="10">
        <v>255.18</v>
      </c>
      <c r="C6304" s="10">
        <v>249.83203</v>
      </c>
      <c r="D6304" s="10">
        <v>0.0214062624396079</v>
      </c>
      <c r="E6304" s="7">
        <f t="shared" si="1"/>
        <v>0.05000230391</v>
      </c>
      <c r="F6304" s="7"/>
    </row>
    <row r="6305">
      <c r="A6305" s="9">
        <v>44810.625</v>
      </c>
      <c r="B6305" s="10">
        <v>258.79</v>
      </c>
      <c r="C6305" s="10">
        <v>250.33594</v>
      </c>
      <c r="D6305" s="10">
        <v>0.0337708600690736</v>
      </c>
      <c r="E6305" s="7">
        <f t="shared" si="1"/>
        <v>0.05132184202</v>
      </c>
      <c r="F6305" s="7"/>
    </row>
    <row r="6306">
      <c r="A6306" s="9">
        <v>44810.666666666664</v>
      </c>
      <c r="B6306" s="10">
        <v>256.9</v>
      </c>
      <c r="C6306" s="10">
        <v>250.05063</v>
      </c>
      <c r="D6306" s="10">
        <v>0.0273919325858125</v>
      </c>
      <c r="E6306" s="7">
        <f t="shared" si="1"/>
        <v>0.05200881548</v>
      </c>
      <c r="F6306" s="7"/>
    </row>
    <row r="6307">
      <c r="A6307" s="9">
        <v>44810.708333333336</v>
      </c>
      <c r="B6307" s="10">
        <v>255.86</v>
      </c>
      <c r="C6307" s="10">
        <v>249.91827</v>
      </c>
      <c r="D6307" s="10">
        <v>0.0237746924224467</v>
      </c>
      <c r="E6307" s="7">
        <f t="shared" si="1"/>
        <v>0.05133133348</v>
      </c>
      <c r="F6307" s="7"/>
    </row>
    <row r="6308">
      <c r="A6308" s="9">
        <v>44810.75</v>
      </c>
      <c r="B6308" s="10">
        <v>256.31</v>
      </c>
      <c r="C6308" s="10">
        <v>250.12991</v>
      </c>
      <c r="D6308" s="10">
        <v>0.024707520983796</v>
      </c>
      <c r="E6308" s="7">
        <f t="shared" si="1"/>
        <v>0.04997933646</v>
      </c>
      <c r="F6308" s="7"/>
    </row>
    <row r="6309">
      <c r="A6309" s="9">
        <v>44810.791666666664</v>
      </c>
      <c r="B6309" s="10">
        <v>257.43</v>
      </c>
      <c r="C6309" s="10">
        <v>251.34057</v>
      </c>
      <c r="D6309" s="10">
        <v>0.0242278037326007</v>
      </c>
      <c r="E6309" s="7">
        <f t="shared" si="1"/>
        <v>0.04814113802</v>
      </c>
      <c r="F6309" s="7"/>
    </row>
    <row r="6310">
      <c r="A6310" s="9">
        <v>44810.833333333336</v>
      </c>
      <c r="B6310" s="10">
        <v>251.74</v>
      </c>
      <c r="C6310" s="10">
        <v>252.69944</v>
      </c>
      <c r="D6310" s="10">
        <v>0.00379676345938875</v>
      </c>
      <c r="E6310" s="7">
        <f t="shared" si="1"/>
        <v>0.04499505869</v>
      </c>
      <c r="F6310" s="7"/>
    </row>
    <row r="6311">
      <c r="A6311" s="9">
        <v>44810.875</v>
      </c>
      <c r="B6311" s="10">
        <v>253.35</v>
      </c>
      <c r="C6311" s="10">
        <v>253.92056</v>
      </c>
      <c r="D6311" s="10">
        <v>0.00224700197573603</v>
      </c>
      <c r="E6311" s="7">
        <f t="shared" si="1"/>
        <v>0.04230830768</v>
      </c>
      <c r="F6311" s="7"/>
    </row>
    <row r="6312">
      <c r="A6312" s="9">
        <v>44810.916666666664</v>
      </c>
      <c r="B6312" s="10">
        <v>253.16</v>
      </c>
      <c r="C6312" s="10">
        <v>254.24555</v>
      </c>
      <c r="D6312" s="10">
        <v>0.00426969124926675</v>
      </c>
      <c r="E6312" s="7">
        <f t="shared" si="1"/>
        <v>0.04165427941</v>
      </c>
      <c r="F6312" s="7"/>
    </row>
    <row r="6313">
      <c r="A6313" s="9">
        <v>44810.958333333336</v>
      </c>
      <c r="B6313" s="10">
        <v>251.4</v>
      </c>
      <c r="C6313" s="10">
        <v>252.70761</v>
      </c>
      <c r="D6313" s="10">
        <v>0.00517439898228621</v>
      </c>
      <c r="E6313" s="7">
        <f t="shared" si="1"/>
        <v>0.04011521182</v>
      </c>
      <c r="F6313" s="7"/>
    </row>
    <row r="6314">
      <c r="A6314" s="9">
        <v>44811.0</v>
      </c>
      <c r="B6314" s="10">
        <v>259.27</v>
      </c>
      <c r="C6314" s="10">
        <v>251.49832</v>
      </c>
      <c r="D6314" s="10">
        <v>0.0309015185469229</v>
      </c>
      <c r="E6314" s="7">
        <f t="shared" si="1"/>
        <v>0.03960490614</v>
      </c>
      <c r="F6314" s="7"/>
    </row>
    <row r="6315">
      <c r="A6315" s="9">
        <v>44811.041666666664</v>
      </c>
      <c r="B6315" s="10">
        <v>262.64</v>
      </c>
      <c r="C6315" s="10">
        <v>244.74213</v>
      </c>
      <c r="D6315" s="10">
        <v>0.0731295016513911</v>
      </c>
      <c r="E6315" s="7">
        <f t="shared" si="1"/>
        <v>0.03837473681</v>
      </c>
      <c r="F6315" s="7"/>
    </row>
    <row r="6316">
      <c r="A6316" s="9">
        <v>44811.083333333336</v>
      </c>
      <c r="B6316" s="10">
        <v>254.87</v>
      </c>
      <c r="C6316" s="10">
        <v>236.457</v>
      </c>
      <c r="D6316" s="10">
        <v>0.077870395040113</v>
      </c>
      <c r="E6316" s="7">
        <f t="shared" si="1"/>
        <v>0.03609256018</v>
      </c>
      <c r="F6316" s="7"/>
    </row>
    <row r="6317">
      <c r="A6317" s="9">
        <v>44811.125</v>
      </c>
      <c r="B6317" s="10">
        <v>245.29</v>
      </c>
      <c r="C6317" s="10">
        <v>227.01941</v>
      </c>
      <c r="D6317" s="10">
        <v>0.0804802990193657</v>
      </c>
      <c r="E6317" s="7">
        <f t="shared" si="1"/>
        <v>0.03418128089</v>
      </c>
      <c r="F6317" s="7"/>
    </row>
    <row r="6318">
      <c r="A6318" s="9">
        <v>44811.166666666664</v>
      </c>
      <c r="B6318" s="10">
        <v>235.12</v>
      </c>
      <c r="C6318" s="10">
        <v>219.75044</v>
      </c>
      <c r="D6318" s="10">
        <v>0.0699409748622119</v>
      </c>
      <c r="E6318" s="7">
        <f t="shared" si="1"/>
        <v>0.03228230777</v>
      </c>
      <c r="F6318" s="7"/>
    </row>
    <row r="6319">
      <c r="A6319" s="9">
        <v>44811.208333333336</v>
      </c>
      <c r="B6319" s="10">
        <v>227.44</v>
      </c>
      <c r="C6319" s="10">
        <v>216.98855</v>
      </c>
      <c r="D6319" s="10">
        <v>0.0481659055281948</v>
      </c>
      <c r="E6319" s="7">
        <f t="shared" si="1"/>
        <v>0.03087052992</v>
      </c>
      <c r="F6319" s="7"/>
    </row>
    <row r="6320">
      <c r="A6320" s="9">
        <v>44811.25</v>
      </c>
      <c r="B6320" s="10">
        <v>227.61</v>
      </c>
      <c r="C6320" s="10">
        <v>216.69499</v>
      </c>
      <c r="D6320" s="10">
        <v>0.0503703846591009</v>
      </c>
      <c r="E6320" s="7">
        <f t="shared" si="1"/>
        <v>0.03072906368</v>
      </c>
      <c r="F6320" s="7"/>
    </row>
    <row r="6321">
      <c r="A6321" s="9">
        <v>44811.291666666664</v>
      </c>
      <c r="B6321" s="10">
        <v>225.61</v>
      </c>
      <c r="C6321" s="10">
        <v>219.45437</v>
      </c>
      <c r="D6321" s="10">
        <v>0.0280497034531597</v>
      </c>
      <c r="E6321" s="7">
        <f t="shared" si="1"/>
        <v>0.03049633744</v>
      </c>
      <c r="F6321" s="7"/>
    </row>
    <row r="6322">
      <c r="A6322" s="9">
        <v>44811.333333333336</v>
      </c>
      <c r="B6322" s="10">
        <v>226.55</v>
      </c>
      <c r="C6322" s="10">
        <v>223.88316</v>
      </c>
      <c r="D6322" s="10">
        <v>0.0119117489676311</v>
      </c>
      <c r="E6322" s="7">
        <f t="shared" si="1"/>
        <v>0.03052422442</v>
      </c>
      <c r="F6322" s="7"/>
    </row>
    <row r="6323">
      <c r="A6323" s="9">
        <v>44811.375</v>
      </c>
      <c r="B6323" s="10">
        <v>223.89</v>
      </c>
      <c r="C6323" s="10">
        <v>229.66204</v>
      </c>
      <c r="D6323" s="10">
        <v>0.025132755939989</v>
      </c>
      <c r="E6323" s="7">
        <f t="shared" si="1"/>
        <v>0.0313549236</v>
      </c>
      <c r="F6323" s="7"/>
    </row>
    <row r="6324">
      <c r="A6324" s="9">
        <v>44811.416666666664</v>
      </c>
      <c r="B6324" s="10">
        <v>232.39</v>
      </c>
      <c r="C6324" s="10">
        <v>235.28885</v>
      </c>
      <c r="D6324" s="10">
        <v>0.0123203883226936</v>
      </c>
      <c r="E6324" s="7">
        <f t="shared" si="1"/>
        <v>0.03124093427</v>
      </c>
      <c r="F6324" s="7"/>
    </row>
    <row r="6325">
      <c r="A6325" s="9">
        <v>44811.458333333336</v>
      </c>
      <c r="B6325" s="10">
        <v>244.31</v>
      </c>
      <c r="C6325" s="10">
        <v>240.68985</v>
      </c>
      <c r="D6325" s="10">
        <v>0.0150407256475501</v>
      </c>
      <c r="E6325" s="7">
        <f t="shared" si="1"/>
        <v>0.03170402686</v>
      </c>
      <c r="F6325" s="7"/>
    </row>
    <row r="6326">
      <c r="A6326" s="9">
        <v>44811.5</v>
      </c>
      <c r="B6326" s="10">
        <v>249.06</v>
      </c>
      <c r="C6326" s="10">
        <v>243.46961</v>
      </c>
      <c r="D6326" s="10">
        <v>0.0229613461819732</v>
      </c>
      <c r="E6326" s="7">
        <f t="shared" si="1"/>
        <v>0.03115450523</v>
      </c>
      <c r="F6326" s="7"/>
    </row>
    <row r="6327">
      <c r="A6327" s="9">
        <v>44811.541666666664</v>
      </c>
      <c r="B6327" s="10">
        <v>247.62</v>
      </c>
      <c r="C6327" s="10">
        <v>245.33882</v>
      </c>
      <c r="D6327" s="10">
        <v>0.00929808010000213</v>
      </c>
      <c r="E6327" s="7">
        <f t="shared" si="1"/>
        <v>0.03026419399</v>
      </c>
      <c r="F6327" s="7"/>
    </row>
    <row r="6328">
      <c r="A6328" s="9">
        <v>44811.583333333336</v>
      </c>
      <c r="B6328" s="10">
        <v>246.69</v>
      </c>
      <c r="C6328" s="10">
        <v>246.50929</v>
      </c>
      <c r="D6328" s="10">
        <v>7.33075820387965E-4</v>
      </c>
      <c r="E6328" s="7">
        <f t="shared" si="1"/>
        <v>0.02940281122</v>
      </c>
      <c r="F6328" s="7"/>
    </row>
    <row r="6329">
      <c r="A6329" s="9">
        <v>44811.625</v>
      </c>
      <c r="B6329" s="10">
        <v>245.36</v>
      </c>
      <c r="C6329" s="10">
        <v>247.08876</v>
      </c>
      <c r="D6329" s="10">
        <v>0.00699651412715007</v>
      </c>
      <c r="E6329" s="7">
        <f t="shared" si="1"/>
        <v>0.02828721347</v>
      </c>
      <c r="F6329" s="7"/>
    </row>
    <row r="6330">
      <c r="A6330" s="9">
        <v>44811.666666666664</v>
      </c>
      <c r="B6330" s="10">
        <v>245.01</v>
      </c>
      <c r="C6330" s="10">
        <v>246.96668</v>
      </c>
      <c r="D6330" s="10">
        <v>0.00792285015938184</v>
      </c>
      <c r="E6330" s="7">
        <f t="shared" si="1"/>
        <v>0.0274760017</v>
      </c>
      <c r="F6330" s="7"/>
    </row>
    <row r="6331">
      <c r="A6331" s="9">
        <v>44811.708333333336</v>
      </c>
      <c r="B6331" s="10">
        <v>247.83</v>
      </c>
      <c r="C6331" s="10">
        <v>247.10858</v>
      </c>
      <c r="D6331" s="10">
        <v>0.00291944537093784</v>
      </c>
      <c r="E6331" s="7">
        <f t="shared" si="1"/>
        <v>0.02660703307</v>
      </c>
      <c r="F6331" s="7"/>
    </row>
    <row r="6332">
      <c r="A6332" s="9">
        <v>44811.75</v>
      </c>
      <c r="B6332" s="10">
        <v>248.39</v>
      </c>
      <c r="C6332" s="10">
        <v>247.51378</v>
      </c>
      <c r="D6332" s="10">
        <v>0.00354008572775216</v>
      </c>
      <c r="E6332" s="7">
        <f t="shared" si="1"/>
        <v>0.02572505661</v>
      </c>
      <c r="F6332" s="7"/>
    </row>
    <row r="6333">
      <c r="A6333" s="9">
        <v>44811.791666666664</v>
      </c>
      <c r="B6333" s="10">
        <v>250.09</v>
      </c>
      <c r="C6333" s="10">
        <v>248.67906</v>
      </c>
      <c r="D6333" s="10">
        <v>0.00567373867345328</v>
      </c>
      <c r="E6333" s="7">
        <f t="shared" si="1"/>
        <v>0.02495197056</v>
      </c>
      <c r="F6333" s="7"/>
    </row>
    <row r="6334">
      <c r="A6334" s="9">
        <v>44811.833333333336</v>
      </c>
      <c r="B6334" s="10">
        <v>254.71</v>
      </c>
      <c r="C6334" s="10">
        <v>249.72828</v>
      </c>
      <c r="D6334" s="10">
        <v>0.0199485616927325</v>
      </c>
      <c r="E6334" s="7">
        <f t="shared" si="1"/>
        <v>0.02562496215</v>
      </c>
      <c r="F6334" s="7"/>
    </row>
    <row r="6335">
      <c r="A6335" s="9">
        <v>44811.875</v>
      </c>
      <c r="B6335" s="10">
        <v>249.79</v>
      </c>
      <c r="C6335" s="10">
        <v>250.6669</v>
      </c>
      <c r="D6335" s="10">
        <v>0.00349826802022926</v>
      </c>
      <c r="E6335" s="7">
        <f t="shared" si="1"/>
        <v>0.02567709824</v>
      </c>
      <c r="F6335" s="7"/>
    </row>
    <row r="6336">
      <c r="A6336" s="9">
        <v>44811.916666666664</v>
      </c>
      <c r="B6336" s="10">
        <v>246.22</v>
      </c>
      <c r="C6336" s="10">
        <v>251.02091</v>
      </c>
      <c r="D6336" s="10">
        <v>0.019125538187237</v>
      </c>
      <c r="E6336" s="7">
        <f t="shared" si="1"/>
        <v>0.02629609186</v>
      </c>
      <c r="F6336" s="7"/>
    </row>
    <row r="6337">
      <c r="A6337" s="9">
        <v>44811.958333333336</v>
      </c>
      <c r="B6337" s="10">
        <v>252.14</v>
      </c>
      <c r="C6337" s="10">
        <v>249.82877</v>
      </c>
      <c r="D6337" s="10">
        <v>0.00925125637051327</v>
      </c>
      <c r="E6337" s="7">
        <f t="shared" si="1"/>
        <v>0.02646596092</v>
      </c>
      <c r="F6337" s="7"/>
    </row>
    <row r="6338">
      <c r="A6338" s="9">
        <v>44809.0</v>
      </c>
      <c r="B6338" s="10">
        <v>254.53</v>
      </c>
      <c r="C6338" s="10">
        <v>249.51072</v>
      </c>
      <c r="D6338" s="10">
        <v>0.0201164903856636</v>
      </c>
      <c r="E6338" s="7">
        <f t="shared" si="1"/>
        <v>0.02601658475</v>
      </c>
      <c r="F6338" s="7"/>
    </row>
    <row r="6339">
      <c r="A6339" s="9">
        <v>44809.041666666664</v>
      </c>
      <c r="B6339" s="10">
        <v>263.31</v>
      </c>
      <c r="C6339" s="10">
        <v>243.27514</v>
      </c>
      <c r="D6339" s="10">
        <v>0.0823547362874809</v>
      </c>
      <c r="E6339" s="7">
        <f t="shared" si="1"/>
        <v>0.02640096952</v>
      </c>
      <c r="F6339" s="7"/>
    </row>
    <row r="6340">
      <c r="A6340" s="9">
        <v>44809.083333333336</v>
      </c>
      <c r="B6340" s="10">
        <v>266.72</v>
      </c>
      <c r="C6340" s="10">
        <v>235.90442</v>
      </c>
      <c r="D6340" s="10">
        <v>0.13062739562065</v>
      </c>
      <c r="E6340" s="7">
        <f t="shared" si="1"/>
        <v>0.02859917788</v>
      </c>
      <c r="F6340" s="7"/>
    </row>
    <row r="6341">
      <c r="A6341" s="9">
        <v>44809.125</v>
      </c>
      <c r="B6341" s="10">
        <v>252.36</v>
      </c>
      <c r="C6341" s="10">
        <v>227.50775</v>
      </c>
      <c r="D6341" s="10">
        <v>0.109236938082329</v>
      </c>
      <c r="E6341" s="7">
        <f t="shared" si="1"/>
        <v>0.02979737117</v>
      </c>
      <c r="F6341" s="7"/>
    </row>
    <row r="6342">
      <c r="A6342" s="9">
        <v>44809.166666666664</v>
      </c>
      <c r="B6342" s="10">
        <v>247.15</v>
      </c>
      <c r="C6342" s="10">
        <v>221.36975</v>
      </c>
      <c r="D6342" s="10">
        <v>0.116457871954049</v>
      </c>
      <c r="E6342" s="7">
        <f t="shared" si="1"/>
        <v>0.03173557522</v>
      </c>
      <c r="F6342" s="7"/>
    </row>
    <row r="6343">
      <c r="A6343" s="9">
        <v>44809.208333333336</v>
      </c>
      <c r="B6343" s="10">
        <v>251.83</v>
      </c>
      <c r="C6343" s="10">
        <v>219.64198</v>
      </c>
      <c r="D6343" s="10">
        <v>0.146547668164346</v>
      </c>
      <c r="E6343" s="7">
        <f t="shared" si="1"/>
        <v>0.03583481533</v>
      </c>
      <c r="F6343" s="7"/>
    </row>
    <row r="6344">
      <c r="A6344" s="9">
        <v>44809.25</v>
      </c>
      <c r="B6344" s="10">
        <v>247.39</v>
      </c>
      <c r="C6344" s="10">
        <v>219.88308</v>
      </c>
      <c r="D6344" s="10">
        <v>0.125097938413451</v>
      </c>
      <c r="E6344" s="7">
        <f t="shared" si="1"/>
        <v>0.0389484634</v>
      </c>
      <c r="F6344" s="7"/>
    </row>
    <row r="6345">
      <c r="A6345" s="9">
        <v>44809.291666666664</v>
      </c>
      <c r="B6345" s="10">
        <v>238.29</v>
      </c>
      <c r="C6345" s="10">
        <v>222.66642</v>
      </c>
      <c r="D6345" s="10">
        <v>0.0701658561717568</v>
      </c>
      <c r="E6345" s="7">
        <f t="shared" si="1"/>
        <v>0.0407033031</v>
      </c>
      <c r="F6345" s="7"/>
    </row>
    <row r="6346">
      <c r="A6346" s="9">
        <v>44809.333333333336</v>
      </c>
      <c r="B6346" s="10">
        <v>235.23</v>
      </c>
      <c r="C6346" s="10">
        <v>226.85002</v>
      </c>
      <c r="D6346" s="10">
        <v>0.0369406182992621</v>
      </c>
      <c r="E6346" s="7">
        <f t="shared" si="1"/>
        <v>0.04174617266</v>
      </c>
      <c r="F6346" s="7"/>
    </row>
    <row r="6347">
      <c r="A6347" s="9">
        <v>44809.375</v>
      </c>
      <c r="B6347" s="10">
        <v>235.02</v>
      </c>
      <c r="C6347" s="10">
        <v>232.26945</v>
      </c>
      <c r="D6347" s="10">
        <v>0.0118420653254227</v>
      </c>
      <c r="E6347" s="7">
        <f t="shared" si="1"/>
        <v>0.04119239388</v>
      </c>
      <c r="F6347" s="7"/>
    </row>
    <row r="6348">
      <c r="A6348" s="9">
        <v>44809.416666666664</v>
      </c>
      <c r="B6348" s="10">
        <v>236.23</v>
      </c>
      <c r="C6348" s="10">
        <v>237.3614</v>
      </c>
      <c r="D6348" s="10">
        <v>0.00476657114425518</v>
      </c>
      <c r="E6348" s="7">
        <f t="shared" si="1"/>
        <v>0.0408776515</v>
      </c>
      <c r="F6348" s="7"/>
    </row>
    <row r="6349">
      <c r="A6349" s="9">
        <v>44809.458333333336</v>
      </c>
      <c r="B6349" s="10">
        <v>240.15</v>
      </c>
      <c r="C6349" s="10">
        <v>242.58716</v>
      </c>
      <c r="D6349" s="10">
        <v>0.0100465333779413</v>
      </c>
      <c r="E6349" s="7">
        <f t="shared" si="1"/>
        <v>0.04066956015</v>
      </c>
      <c r="F6349" s="7"/>
    </row>
    <row r="6350">
      <c r="A6350" s="9">
        <v>44809.5</v>
      </c>
      <c r="B6350" s="10">
        <v>248.64</v>
      </c>
      <c r="C6350" s="10">
        <v>245.64711</v>
      </c>
      <c r="D6350" s="10">
        <v>0.0121836971743733</v>
      </c>
      <c r="E6350" s="7">
        <f t="shared" si="1"/>
        <v>0.04022049144</v>
      </c>
      <c r="F6350" s="7"/>
    </row>
    <row r="6351">
      <c r="A6351" s="9">
        <v>44809.541666666664</v>
      </c>
      <c r="B6351" s="10">
        <v>252.87</v>
      </c>
      <c r="C6351" s="10">
        <v>247.89099</v>
      </c>
      <c r="D6351" s="10">
        <v>0.0200854819289721</v>
      </c>
      <c r="E6351" s="7">
        <f t="shared" si="1"/>
        <v>0.04066996652</v>
      </c>
      <c r="F6351" s="7"/>
    </row>
    <row r="6352">
      <c r="A6352" s="9">
        <v>44809.583333333336</v>
      </c>
      <c r="B6352" s="10">
        <v>251.79</v>
      </c>
      <c r="C6352" s="10">
        <v>249.47221</v>
      </c>
      <c r="D6352" s="10">
        <v>0.00929077431109462</v>
      </c>
      <c r="E6352" s="7">
        <f t="shared" si="1"/>
        <v>0.04102653729</v>
      </c>
      <c r="F6352" s="7"/>
    </row>
    <row r="6353">
      <c r="A6353" s="9">
        <v>44809.625</v>
      </c>
      <c r="B6353" s="10">
        <v>250.06</v>
      </c>
      <c r="C6353" s="10">
        <v>250.00655</v>
      </c>
      <c r="D6353" s="10">
        <v>2.13794398586749E-4</v>
      </c>
      <c r="E6353" s="7">
        <f t="shared" si="1"/>
        <v>0.04074392397</v>
      </c>
      <c r="F6353" s="7"/>
    </row>
    <row r="6354">
      <c r="A6354" s="9">
        <v>44809.666666666664</v>
      </c>
      <c r="B6354" s="10">
        <v>251.81</v>
      </c>
      <c r="C6354" s="10">
        <v>249.63589</v>
      </c>
      <c r="D6354" s="10">
        <v>0.00870912431702033</v>
      </c>
      <c r="E6354" s="7">
        <f t="shared" si="1"/>
        <v>0.04077668539</v>
      </c>
      <c r="F6354" s="7"/>
    </row>
    <row r="6355">
      <c r="A6355" s="9">
        <v>44809.708333333336</v>
      </c>
      <c r="B6355" s="10">
        <v>258.59</v>
      </c>
      <c r="C6355" s="10">
        <v>249.24627</v>
      </c>
      <c r="D6355" s="10">
        <v>0.0374879431495603</v>
      </c>
      <c r="E6355" s="7">
        <f t="shared" si="1"/>
        <v>0.04221703947</v>
      </c>
      <c r="F6355" s="7"/>
    </row>
    <row r="6356">
      <c r="A6356" s="9">
        <v>44809.75</v>
      </c>
      <c r="B6356" s="10">
        <v>262.7</v>
      </c>
      <c r="C6356" s="10">
        <v>249.22218</v>
      </c>
      <c r="D6356" s="10">
        <v>0.0540795365805723</v>
      </c>
      <c r="E6356" s="7">
        <f t="shared" si="1"/>
        <v>0.04432284992</v>
      </c>
      <c r="F6356" s="7"/>
    </row>
    <row r="6357">
      <c r="A6357" s="9">
        <v>44809.791666666664</v>
      </c>
      <c r="B6357" s="10">
        <v>266.67</v>
      </c>
      <c r="C6357" s="10">
        <v>250.36718</v>
      </c>
      <c r="D6357" s="10">
        <v>0.0651156433522957</v>
      </c>
      <c r="E6357" s="7">
        <f t="shared" si="1"/>
        <v>0.04679959595</v>
      </c>
      <c r="F6357" s="7"/>
    </row>
    <row r="6358">
      <c r="A6358" s="9">
        <v>44809.833333333336</v>
      </c>
      <c r="B6358" s="10">
        <v>271.08</v>
      </c>
      <c r="C6358" s="10">
        <v>251.66985</v>
      </c>
      <c r="D6358" s="10">
        <v>0.0771254482807534</v>
      </c>
      <c r="E6358" s="7">
        <f t="shared" si="1"/>
        <v>0.04918196622</v>
      </c>
      <c r="F6358" s="7"/>
    </row>
    <row r="6359">
      <c r="A6359" s="9">
        <v>44809.875</v>
      </c>
      <c r="B6359" s="10">
        <v>269.41</v>
      </c>
      <c r="C6359" s="10">
        <v>252.8906</v>
      </c>
      <c r="D6359" s="10">
        <v>0.065322317239154</v>
      </c>
      <c r="E6359" s="7">
        <f t="shared" si="1"/>
        <v>0.05175796827</v>
      </c>
      <c r="F6359" s="7"/>
    </row>
    <row r="6360">
      <c r="A6360" s="9">
        <v>44809.916666666664</v>
      </c>
      <c r="B6360" s="10">
        <v>257.82</v>
      </c>
      <c r="C6360" s="10">
        <v>253.24244</v>
      </c>
      <c r="D6360" s="10">
        <v>0.0180758011966714</v>
      </c>
      <c r="E6360" s="7">
        <f t="shared" si="1"/>
        <v>0.05171422923</v>
      </c>
      <c r="F6360" s="7"/>
    </row>
    <row r="6361">
      <c r="A6361" s="9">
        <v>44809.958333333336</v>
      </c>
      <c r="B6361" s="10">
        <v>261.71</v>
      </c>
      <c r="C6361" s="10">
        <v>252.02968</v>
      </c>
      <c r="D6361" s="10">
        <v>0.0384094444749521</v>
      </c>
      <c r="E6361" s="7">
        <f t="shared" si="1"/>
        <v>0.05292915373</v>
      </c>
      <c r="F6361" s="7"/>
    </row>
    <row r="6362">
      <c r="A6362" s="9">
        <v>44810.0</v>
      </c>
      <c r="B6362" s="10">
        <v>261.04</v>
      </c>
      <c r="C6362" s="10">
        <v>252.38917</v>
      </c>
      <c r="D6362" s="10">
        <v>0.0342757575533055</v>
      </c>
      <c r="E6362" s="7">
        <f t="shared" si="1"/>
        <v>0.0535191232</v>
      </c>
      <c r="F6362" s="7"/>
    </row>
    <row r="6363">
      <c r="A6363" s="9">
        <v>44810.041666666664</v>
      </c>
      <c r="B6363" s="10">
        <v>268.27</v>
      </c>
      <c r="C6363" s="10">
        <v>245.67102</v>
      </c>
      <c r="D6363" s="10">
        <v>0.0919887905378501</v>
      </c>
      <c r="E6363" s="7">
        <f t="shared" si="1"/>
        <v>0.05392054213</v>
      </c>
      <c r="F6363" s="7"/>
    </row>
    <row r="6364">
      <c r="A6364" s="9">
        <v>44810.083333333336</v>
      </c>
      <c r="B6364" s="10">
        <v>266.54</v>
      </c>
      <c r="C6364" s="10">
        <v>237.90276</v>
      </c>
      <c r="D6364" s="10">
        <v>0.120373719077492</v>
      </c>
      <c r="E6364" s="7">
        <f t="shared" si="1"/>
        <v>0.0534933056</v>
      </c>
      <c r="F6364" s="7"/>
    </row>
    <row r="6365">
      <c r="A6365" s="9">
        <v>44810.125</v>
      </c>
      <c r="B6365" s="10">
        <v>255.12</v>
      </c>
      <c r="C6365" s="10">
        <v>229.09724</v>
      </c>
      <c r="D6365" s="10">
        <v>0.113588273695484</v>
      </c>
      <c r="E6365" s="7">
        <f t="shared" si="1"/>
        <v>0.05367461125</v>
      </c>
      <c r="F6365" s="7"/>
    </row>
    <row r="6366">
      <c r="A6366" s="9">
        <v>44810.166666666664</v>
      </c>
      <c r="B6366" s="10">
        <v>245.77</v>
      </c>
      <c r="C6366" s="10">
        <v>222.77569</v>
      </c>
      <c r="D6366" s="10">
        <v>0.103217321423176</v>
      </c>
      <c r="E6366" s="7">
        <f t="shared" si="1"/>
        <v>0.05312292165</v>
      </c>
      <c r="F6366" s="7"/>
    </row>
    <row r="6367">
      <c r="A6367" s="9">
        <v>44810.208333333336</v>
      </c>
      <c r="B6367" s="10">
        <v>236.86</v>
      </c>
      <c r="C6367" s="10">
        <v>221.00681</v>
      </c>
      <c r="D6367" s="10">
        <v>0.0717316810282905</v>
      </c>
      <c r="E6367" s="7">
        <f t="shared" si="1"/>
        <v>0.05000558885</v>
      </c>
      <c r="F6367" s="7"/>
    </row>
    <row r="6368">
      <c r="A6368" s="9">
        <v>44810.25</v>
      </c>
      <c r="B6368" s="10">
        <v>231.53</v>
      </c>
      <c r="C6368" s="10">
        <v>221.28606</v>
      </c>
      <c r="D6368" s="10">
        <v>0.0462927488518707</v>
      </c>
      <c r="E6368" s="7">
        <f t="shared" si="1"/>
        <v>0.04672203929</v>
      </c>
      <c r="F6368" s="7"/>
    </row>
    <row r="6369">
      <c r="A6369" s="9">
        <v>44810.291666666664</v>
      </c>
      <c r="B6369" s="10">
        <v>230.77</v>
      </c>
      <c r="C6369" s="10">
        <v>224.26285</v>
      </c>
      <c r="D6369" s="10">
        <v>0.0290157286416364</v>
      </c>
      <c r="E6369" s="7">
        <f t="shared" si="1"/>
        <v>0.04500745064</v>
      </c>
      <c r="F6369" s="7"/>
    </row>
    <row r="6370">
      <c r="A6370" s="9">
        <v>44810.333333333336</v>
      </c>
      <c r="B6370" s="10">
        <v>230.69</v>
      </c>
      <c r="C6370" s="10">
        <v>228.77586</v>
      </c>
      <c r="D6370" s="10">
        <v>0.00836687926776891</v>
      </c>
      <c r="E6370" s="7">
        <f t="shared" si="1"/>
        <v>0.04381687818</v>
      </c>
      <c r="F6370" s="7"/>
    </row>
    <row r="6371">
      <c r="A6371" s="9">
        <v>44810.375</v>
      </c>
      <c r="B6371" s="10">
        <v>232.75</v>
      </c>
      <c r="C6371" s="10">
        <v>234.5648</v>
      </c>
      <c r="D6371" s="10">
        <v>0.00773688123708242</v>
      </c>
      <c r="E6371" s="7">
        <f t="shared" si="1"/>
        <v>0.04364582884</v>
      </c>
      <c r="F6371" s="7"/>
    </row>
    <row r="6372">
      <c r="A6372" s="9">
        <v>44810.416666666664</v>
      </c>
      <c r="B6372" s="10">
        <v>235.57</v>
      </c>
      <c r="C6372" s="10">
        <v>240.05201</v>
      </c>
      <c r="D6372" s="10">
        <v>0.0186709955063488</v>
      </c>
      <c r="E6372" s="7">
        <f t="shared" si="1"/>
        <v>0.04422517986</v>
      </c>
      <c r="F6372" s="7"/>
    </row>
    <row r="6373">
      <c r="A6373" s="9">
        <v>44810.458333333336</v>
      </c>
      <c r="B6373" s="10">
        <v>243.2</v>
      </c>
      <c r="C6373" s="10">
        <v>245.56767</v>
      </c>
      <c r="D6373" s="10">
        <v>0.00964161935486053</v>
      </c>
      <c r="E6373" s="7">
        <f t="shared" si="1"/>
        <v>0.04420830844</v>
      </c>
      <c r="F6373" s="7"/>
    </row>
    <row r="6374">
      <c r="A6374" s="9">
        <v>44810.5</v>
      </c>
      <c r="B6374" s="10">
        <v>255.58</v>
      </c>
      <c r="C6374" s="10">
        <v>248.61634</v>
      </c>
      <c r="D6374" s="10">
        <v>0.0280096634034593</v>
      </c>
      <c r="E6374" s="7">
        <f t="shared" si="1"/>
        <v>0.0448677237</v>
      </c>
      <c r="F6374" s="7"/>
    </row>
    <row r="6375">
      <c r="A6375" s="9">
        <v>44810.541666666664</v>
      </c>
      <c r="B6375" s="10">
        <v>256.11</v>
      </c>
      <c r="C6375" s="10">
        <v>250.81741</v>
      </c>
      <c r="D6375" s="10">
        <v>0.0211013661292492</v>
      </c>
      <c r="E6375" s="7">
        <f t="shared" si="1"/>
        <v>0.04491005221</v>
      </c>
      <c r="F6375" s="7"/>
    </row>
    <row r="6376">
      <c r="A6376" s="9">
        <v>44810.583333333336</v>
      </c>
      <c r="B6376" s="10">
        <v>255.18</v>
      </c>
      <c r="C6376" s="10">
        <v>252.42783</v>
      </c>
      <c r="D6376" s="10">
        <v>0.0109027994258794</v>
      </c>
      <c r="E6376" s="7">
        <f t="shared" si="1"/>
        <v>0.04497721992</v>
      </c>
      <c r="F6376" s="7"/>
    </row>
    <row r="6377">
      <c r="A6377" s="9">
        <v>44810.625</v>
      </c>
      <c r="B6377" s="10">
        <v>258.79</v>
      </c>
      <c r="C6377" s="10">
        <v>252.98711</v>
      </c>
      <c r="D6377" s="10">
        <v>0.0229374927441956</v>
      </c>
      <c r="E6377" s="7">
        <f t="shared" si="1"/>
        <v>0.04592404069</v>
      </c>
      <c r="F6377" s="7"/>
    </row>
    <row r="6378">
      <c r="A6378" s="9">
        <v>44810.666666666664</v>
      </c>
      <c r="B6378" s="10">
        <v>256.9</v>
      </c>
      <c r="C6378" s="10">
        <v>252.57861</v>
      </c>
      <c r="D6378" s="10">
        <v>0.0171090893247056</v>
      </c>
      <c r="E6378" s="7">
        <f t="shared" si="1"/>
        <v>0.04627403923</v>
      </c>
      <c r="F6378" s="7"/>
    </row>
    <row r="6379">
      <c r="A6379" s="9">
        <v>44810.708333333336</v>
      </c>
      <c r="B6379" s="10">
        <v>255.86</v>
      </c>
      <c r="C6379" s="10">
        <v>252.24114</v>
      </c>
      <c r="D6379" s="10">
        <v>0.0143468270084729</v>
      </c>
      <c r="E6379" s="7">
        <f t="shared" si="1"/>
        <v>0.04530982606</v>
      </c>
      <c r="F6379" s="7"/>
    </row>
    <row r="6380">
      <c r="A6380" s="9">
        <v>44810.75</v>
      </c>
      <c r="B6380" s="10">
        <v>256.31</v>
      </c>
      <c r="C6380" s="10">
        <v>252.26736</v>
      </c>
      <c r="D6380" s="10">
        <v>0.0160252202266674</v>
      </c>
      <c r="E6380" s="7">
        <f t="shared" si="1"/>
        <v>0.04372422954</v>
      </c>
      <c r="F6380" s="7"/>
    </row>
    <row r="6381">
      <c r="A6381" s="9">
        <v>44810.791666666664</v>
      </c>
      <c r="B6381" s="10">
        <v>257.43</v>
      </c>
      <c r="C6381" s="10">
        <v>253.37171</v>
      </c>
      <c r="D6381" s="10">
        <v>0.0160171394036058</v>
      </c>
      <c r="E6381" s="7">
        <f t="shared" si="1"/>
        <v>0.04167845854</v>
      </c>
      <c r="F6381" s="7"/>
    </row>
    <row r="6382">
      <c r="A6382" s="9">
        <v>44810.833333333336</v>
      </c>
      <c r="B6382" s="10">
        <v>251.74</v>
      </c>
      <c r="C6382" s="10">
        <v>254.56415</v>
      </c>
      <c r="D6382" s="10">
        <v>0.0110940601809013</v>
      </c>
      <c r="E6382" s="7">
        <f t="shared" si="1"/>
        <v>0.03892715071</v>
      </c>
      <c r="F6382" s="7"/>
    </row>
    <row r="6383">
      <c r="A6383" s="9">
        <v>44810.875</v>
      </c>
      <c r="B6383" s="10">
        <v>253.35</v>
      </c>
      <c r="C6383" s="10">
        <v>255.66932</v>
      </c>
      <c r="D6383" s="10">
        <v>0.00907156165628322</v>
      </c>
      <c r="E6383" s="7">
        <f t="shared" si="1"/>
        <v>0.03658336922</v>
      </c>
      <c r="F6383" s="7"/>
    </row>
    <row r="6384">
      <c r="A6384" s="9">
        <v>44810.916666666664</v>
      </c>
      <c r="B6384" s="10">
        <v>253.16</v>
      </c>
      <c r="C6384" s="10">
        <v>256.03876</v>
      </c>
      <c r="D6384" s="10">
        <v>0.0112434539208049</v>
      </c>
      <c r="E6384" s="7">
        <f t="shared" si="1"/>
        <v>0.03629868809</v>
      </c>
      <c r="F6384" s="7"/>
    </row>
    <row r="6385">
      <c r="A6385" s="9">
        <v>44810.958333333336</v>
      </c>
      <c r="B6385" s="10">
        <v>251.4</v>
      </c>
      <c r="C6385" s="10">
        <v>254.63679</v>
      </c>
      <c r="D6385" s="10">
        <v>0.0127113996371065</v>
      </c>
      <c r="E6385" s="7">
        <f t="shared" si="1"/>
        <v>0.03522793622</v>
      </c>
      <c r="F6385" s="7"/>
    </row>
    <row r="6386">
      <c r="A6386" s="9">
        <v>44811.0</v>
      </c>
      <c r="B6386" s="10">
        <v>259.27</v>
      </c>
      <c r="C6386" s="10">
        <v>253.73988</v>
      </c>
      <c r="D6386" s="10">
        <v>0.0217944455558187</v>
      </c>
      <c r="E6386" s="7">
        <f t="shared" si="1"/>
        <v>0.03470788155</v>
      </c>
      <c r="F6386" s="7"/>
    </row>
    <row r="6387">
      <c r="A6387" s="9">
        <v>44811.041666666664</v>
      </c>
      <c r="B6387" s="10">
        <v>262.64</v>
      </c>
      <c r="C6387" s="10">
        <v>246.99002</v>
      </c>
      <c r="D6387" s="10">
        <v>0.0633628030800596</v>
      </c>
      <c r="E6387" s="7">
        <f t="shared" si="1"/>
        <v>0.03351513207</v>
      </c>
      <c r="F6387" s="7"/>
    </row>
    <row r="6388">
      <c r="A6388" s="9">
        <v>44811.083333333336</v>
      </c>
      <c r="B6388" s="10">
        <v>254.87</v>
      </c>
      <c r="C6388" s="10">
        <v>238.84311</v>
      </c>
      <c r="D6388" s="10">
        <v>0.0671021659364593</v>
      </c>
      <c r="E6388" s="7">
        <f t="shared" si="1"/>
        <v>0.03129548403</v>
      </c>
      <c r="F6388" s="7"/>
    </row>
    <row r="6389">
      <c r="A6389" s="9">
        <v>44811.125</v>
      </c>
      <c r="B6389" s="10">
        <v>245.29</v>
      </c>
      <c r="C6389" s="10">
        <v>229.48853</v>
      </c>
      <c r="D6389" s="10">
        <v>0.0688551623909046</v>
      </c>
      <c r="E6389" s="7">
        <f t="shared" si="1"/>
        <v>0.02943160439</v>
      </c>
      <c r="F6389" s="7"/>
    </row>
    <row r="6390">
      <c r="A6390" s="9">
        <v>44811.166666666664</v>
      </c>
      <c r="B6390" s="10">
        <v>235.12</v>
      </c>
      <c r="C6390" s="10">
        <v>222.47171</v>
      </c>
      <c r="D6390" s="10">
        <v>0.0568534758868891</v>
      </c>
      <c r="E6390" s="7">
        <f t="shared" si="1"/>
        <v>0.02749977749</v>
      </c>
      <c r="F6390" s="7"/>
    </row>
    <row r="6391">
      <c r="A6391" s="9">
        <v>44811.208333333336</v>
      </c>
      <c r="B6391" s="10">
        <v>227.44</v>
      </c>
      <c r="C6391" s="10">
        <v>219.97979</v>
      </c>
      <c r="D6391" s="10">
        <v>0.0339131608408208</v>
      </c>
      <c r="E6391" s="7">
        <f t="shared" si="1"/>
        <v>0.02592400582</v>
      </c>
      <c r="F6391" s="7"/>
    </row>
    <row r="6392">
      <c r="A6392" s="9">
        <v>44811.25</v>
      </c>
      <c r="B6392" s="10">
        <v>227.61</v>
      </c>
      <c r="C6392" s="10">
        <v>219.80088</v>
      </c>
      <c r="D6392" s="10">
        <v>0.0355281562112035</v>
      </c>
      <c r="E6392" s="7">
        <f t="shared" si="1"/>
        <v>0.02547548112</v>
      </c>
      <c r="F6392" s="7"/>
    </row>
    <row r="6393">
      <c r="A6393" s="9">
        <v>44811.291666666664</v>
      </c>
      <c r="B6393" s="10">
        <v>225.61</v>
      </c>
      <c r="C6393" s="10">
        <v>222.56946</v>
      </c>
      <c r="D6393" s="10">
        <v>0.0136610836005983</v>
      </c>
      <c r="E6393" s="7">
        <f t="shared" si="1"/>
        <v>0.02483570425</v>
      </c>
      <c r="F6393" s="7"/>
    </row>
    <row r="6394">
      <c r="A6394" s="9">
        <v>44811.333333333336</v>
      </c>
      <c r="B6394" s="10">
        <v>226.55</v>
      </c>
      <c r="C6394" s="10">
        <v>226.98722</v>
      </c>
      <c r="D6394" s="10">
        <v>0.00192618773867531</v>
      </c>
      <c r="E6394" s="7">
        <f t="shared" si="1"/>
        <v>0.0245673421</v>
      </c>
      <c r="F6394" s="7"/>
    </row>
    <row r="6395">
      <c r="A6395" s="9">
        <v>44811.375</v>
      </c>
      <c r="B6395" s="10">
        <v>223.89</v>
      </c>
      <c r="C6395" s="10">
        <v>232.73088</v>
      </c>
      <c r="D6395" s="10">
        <v>0.0379875674427047</v>
      </c>
      <c r="E6395" s="7">
        <f t="shared" si="1"/>
        <v>0.02582778736</v>
      </c>
      <c r="F6395" s="7"/>
    </row>
    <row r="6396">
      <c r="A6396" s="9">
        <v>44811.416666666664</v>
      </c>
      <c r="B6396" s="10">
        <v>232.39</v>
      </c>
      <c r="C6396" s="10">
        <v>238.39423</v>
      </c>
      <c r="D6396" s="10">
        <v>0.0251861381040976</v>
      </c>
      <c r="E6396" s="7">
        <f t="shared" si="1"/>
        <v>0.02609925163</v>
      </c>
      <c r="F6396" s="7"/>
    </row>
    <row r="6397">
      <c r="A6397" s="9">
        <v>44811.458333333336</v>
      </c>
      <c r="B6397" s="10">
        <v>244.31</v>
      </c>
      <c r="C6397" s="10">
        <v>243.90352</v>
      </c>
      <c r="D6397" s="10">
        <v>0.00166656061380342</v>
      </c>
      <c r="E6397" s="7">
        <f t="shared" si="1"/>
        <v>0.02576695752</v>
      </c>
      <c r="F6397" s="7"/>
    </row>
    <row r="6398">
      <c r="A6398" s="9">
        <v>44811.5</v>
      </c>
      <c r="B6398" s="10">
        <v>249.06</v>
      </c>
      <c r="C6398" s="10">
        <v>246.76707</v>
      </c>
      <c r="D6398" s="10">
        <v>0.00929187999030832</v>
      </c>
      <c r="E6398" s="7">
        <f t="shared" si="1"/>
        <v>0.02498704988</v>
      </c>
      <c r="F6398" s="7"/>
    </row>
    <row r="6399">
      <c r="A6399" s="9">
        <v>44811.541666666664</v>
      </c>
      <c r="B6399" s="10">
        <v>247.62</v>
      </c>
      <c r="C6399" s="10">
        <v>248.77986</v>
      </c>
      <c r="D6399" s="10">
        <v>0.00466219411812519</v>
      </c>
      <c r="E6399" s="7">
        <f t="shared" si="1"/>
        <v>0.02430208438</v>
      </c>
      <c r="F6399" s="7"/>
    </row>
    <row r="6400">
      <c r="A6400" s="9">
        <v>44811.583333333336</v>
      </c>
      <c r="B6400" s="10">
        <v>246.69</v>
      </c>
      <c r="C6400" s="10">
        <v>250.12054</v>
      </c>
      <c r="D6400" s="10">
        <v>0.0137155469119009</v>
      </c>
      <c r="E6400" s="7">
        <f t="shared" si="1"/>
        <v>0.02441928219</v>
      </c>
      <c r="F6400" s="7"/>
    </row>
    <row r="6401">
      <c r="A6401" s="9">
        <v>44811.625</v>
      </c>
      <c r="B6401" s="10">
        <v>245.36</v>
      </c>
      <c r="C6401" s="10">
        <v>250.68465</v>
      </c>
      <c r="D6401" s="10">
        <v>0.0212404309557844</v>
      </c>
      <c r="E6401" s="7">
        <f t="shared" si="1"/>
        <v>0.02434857128</v>
      </c>
      <c r="F6401" s="7"/>
    </row>
    <row r="6402">
      <c r="A6402" s="9">
        <v>44811.666666666664</v>
      </c>
      <c r="B6402" s="10">
        <v>245.01</v>
      </c>
      <c r="C6402" s="10">
        <v>250.41377</v>
      </c>
      <c r="D6402" s="10">
        <v>0.0215793644255266</v>
      </c>
      <c r="E6402" s="7">
        <f t="shared" si="1"/>
        <v>0.02453483274</v>
      </c>
      <c r="F6402" s="7"/>
    </row>
    <row r="6403">
      <c r="A6403" s="9">
        <v>44811.708333333336</v>
      </c>
      <c r="B6403" s="10">
        <v>247.83</v>
      </c>
      <c r="C6403" s="10">
        <v>250.41267</v>
      </c>
      <c r="D6403" s="10">
        <v>0.0103136554552131</v>
      </c>
      <c r="E6403" s="7">
        <f t="shared" si="1"/>
        <v>0.02436678393</v>
      </c>
      <c r="F6403" s="7"/>
    </row>
    <row r="6404">
      <c r="A6404" s="9">
        <v>44811.75</v>
      </c>
      <c r="B6404" s="10">
        <v>248.39</v>
      </c>
      <c r="C6404" s="10">
        <v>250.68664</v>
      </c>
      <c r="D6404" s="10">
        <v>0.00916139767161115</v>
      </c>
      <c r="E6404" s="7">
        <f t="shared" si="1"/>
        <v>0.02408079132</v>
      </c>
      <c r="F6404" s="7"/>
    </row>
    <row r="6405">
      <c r="A6405" s="9">
        <v>44811.791666666664</v>
      </c>
      <c r="B6405" s="10">
        <v>250.09</v>
      </c>
      <c r="C6405" s="10">
        <v>251.77746</v>
      </c>
      <c r="D6405" s="10">
        <v>0.00670218851202958</v>
      </c>
      <c r="E6405" s="7">
        <f t="shared" si="1"/>
        <v>0.02369266837</v>
      </c>
      <c r="F6405" s="7"/>
    </row>
    <row r="6406">
      <c r="A6406" s="9">
        <v>44811.833333333336</v>
      </c>
      <c r="B6406" s="10">
        <v>254.71</v>
      </c>
      <c r="C6406" s="10">
        <v>252.7682</v>
      </c>
      <c r="D6406" s="10">
        <v>0.00768213723087002</v>
      </c>
      <c r="E6406" s="7">
        <f t="shared" si="1"/>
        <v>0.02355050491</v>
      </c>
      <c r="F6406" s="7"/>
    </row>
    <row r="6407">
      <c r="A6407" s="9">
        <v>44811.875</v>
      </c>
      <c r="B6407" s="10">
        <v>249.79</v>
      </c>
      <c r="C6407" s="10">
        <v>253.62696</v>
      </c>
      <c r="D6407" s="10">
        <v>0.0151283601711742</v>
      </c>
      <c r="E6407" s="7">
        <f t="shared" si="1"/>
        <v>0.02380287152</v>
      </c>
      <c r="F6407" s="7"/>
    </row>
    <row r="6408">
      <c r="A6408" s="9">
        <v>44811.916666666664</v>
      </c>
      <c r="B6408" s="10">
        <v>246.22</v>
      </c>
      <c r="C6408" s="10">
        <v>253.99144</v>
      </c>
      <c r="D6408" s="10">
        <v>0.030597251623913</v>
      </c>
      <c r="E6408" s="7">
        <f t="shared" si="1"/>
        <v>0.02460927975</v>
      </c>
      <c r="F6408" s="7"/>
    </row>
    <row r="6409">
      <c r="A6409" s="9">
        <v>44811.958333333336</v>
      </c>
      <c r="B6409" s="10">
        <v>252.14</v>
      </c>
      <c r="C6409" s="10">
        <v>252.74037</v>
      </c>
      <c r="D6409" s="10">
        <v>0.00237544164392901</v>
      </c>
      <c r="E6409" s="7">
        <f t="shared" si="1"/>
        <v>0.02417861484</v>
      </c>
      <c r="F6409" s="7"/>
    </row>
    <row r="6410">
      <c r="A6410" s="9">
        <v>44812.0</v>
      </c>
      <c r="B6410" s="10">
        <v>264.0</v>
      </c>
      <c r="C6410" s="10">
        <v>252.94756</v>
      </c>
      <c r="D6410" s="10">
        <v>0.0436945902937351</v>
      </c>
      <c r="E6410" s="7">
        <f t="shared" si="1"/>
        <v>0.02509112087</v>
      </c>
      <c r="F6410" s="7"/>
    </row>
    <row r="6411">
      <c r="A6411" s="9">
        <v>44812.041666666664</v>
      </c>
      <c r="B6411" s="10">
        <v>265.75</v>
      </c>
      <c r="C6411" s="10">
        <v>246.29994</v>
      </c>
      <c r="D6411" s="10">
        <v>0.0789690001548518</v>
      </c>
      <c r="E6411" s="7">
        <f t="shared" si="1"/>
        <v>0.02574137908</v>
      </c>
      <c r="F6411" s="7"/>
    </row>
    <row r="6412">
      <c r="A6412" s="9">
        <v>44812.083333333336</v>
      </c>
      <c r="B6412" s="10">
        <v>258.91</v>
      </c>
      <c r="C6412" s="10">
        <v>238.40012</v>
      </c>
      <c r="D6412" s="10">
        <v>0.0860313325345643</v>
      </c>
      <c r="E6412" s="7">
        <f t="shared" si="1"/>
        <v>0.02653009436</v>
      </c>
      <c r="F6412" s="7"/>
    </row>
    <row r="6413">
      <c r="A6413" s="9">
        <v>44812.125</v>
      </c>
      <c r="B6413" s="10">
        <v>245.23</v>
      </c>
      <c r="C6413" s="10">
        <v>229.34829</v>
      </c>
      <c r="D6413" s="10">
        <v>0.0692471262811682</v>
      </c>
      <c r="E6413" s="7">
        <f t="shared" si="1"/>
        <v>0.02654642618</v>
      </c>
      <c r="F6413" s="7"/>
    </row>
    <row r="6414">
      <c r="A6414" s="9">
        <v>44812.166666666664</v>
      </c>
      <c r="B6414" s="10">
        <v>232.54</v>
      </c>
      <c r="C6414" s="10">
        <v>222.79007</v>
      </c>
      <c r="D6414" s="10">
        <v>0.0437628571147718</v>
      </c>
      <c r="E6414" s="7">
        <f t="shared" si="1"/>
        <v>0.02600098374</v>
      </c>
      <c r="F6414" s="7"/>
    </row>
    <row r="6415">
      <c r="A6415" s="9">
        <v>44812.208333333336</v>
      </c>
      <c r="B6415" s="10">
        <v>215.01</v>
      </c>
      <c r="C6415" s="10">
        <v>220.84224</v>
      </c>
      <c r="D6415" s="10">
        <v>0.0264090782632888</v>
      </c>
      <c r="E6415" s="7">
        <f t="shared" si="1"/>
        <v>0.02568831363</v>
      </c>
      <c r="F6415" s="7"/>
    </row>
    <row r="6416">
      <c r="A6416" s="9">
        <v>44812.25</v>
      </c>
      <c r="B6416" s="10">
        <v>211.6</v>
      </c>
      <c r="C6416" s="10">
        <v>221.17012</v>
      </c>
      <c r="D6416" s="10">
        <v>0.0432704019873932</v>
      </c>
      <c r="E6416" s="7">
        <f t="shared" si="1"/>
        <v>0.0260109072</v>
      </c>
      <c r="F6416" s="7"/>
    </row>
    <row r="6417">
      <c r="A6417" s="9">
        <v>44812.291666666664</v>
      </c>
      <c r="B6417" s="10">
        <v>207.64</v>
      </c>
      <c r="C6417" s="10">
        <v>224.30053</v>
      </c>
      <c r="D6417" s="10">
        <v>0.0742777112474947</v>
      </c>
      <c r="E6417" s="7">
        <f t="shared" si="1"/>
        <v>0.02853660002</v>
      </c>
      <c r="F6417" s="7"/>
    </row>
    <row r="6418">
      <c r="A6418" s="9">
        <v>44812.333333333336</v>
      </c>
      <c r="B6418" s="10">
        <v>207.04</v>
      </c>
      <c r="C6418" s="10">
        <v>228.84112</v>
      </c>
      <c r="D6418" s="10">
        <v>0.0952674938839663</v>
      </c>
      <c r="E6418" s="7">
        <f t="shared" si="1"/>
        <v>0.03242582111</v>
      </c>
      <c r="F6418" s="7"/>
    </row>
    <row r="6419">
      <c r="A6419" s="9">
        <v>44812.375</v>
      </c>
      <c r="B6419" s="10">
        <v>205.47</v>
      </c>
      <c r="C6419" s="10">
        <v>234.4326</v>
      </c>
      <c r="D6419" s="10">
        <v>0.123543397974513</v>
      </c>
      <c r="E6419" s="7">
        <f t="shared" si="1"/>
        <v>0.03599064738</v>
      </c>
      <c r="F6419" s="7"/>
    </row>
    <row r="6420">
      <c r="A6420" s="9">
        <v>44812.416666666664</v>
      </c>
      <c r="B6420" s="10">
        <v>211.48</v>
      </c>
      <c r="C6420" s="10">
        <v>239.72646</v>
      </c>
      <c r="D6420" s="10">
        <v>0.117827877656892</v>
      </c>
      <c r="E6420" s="7">
        <f t="shared" si="1"/>
        <v>0.03985071986</v>
      </c>
      <c r="F6420" s="7"/>
    </row>
    <row r="6421">
      <c r="A6421" s="9">
        <v>44812.458333333336</v>
      </c>
      <c r="B6421" s="10">
        <v>228.44</v>
      </c>
      <c r="C6421" s="10">
        <v>244.80033</v>
      </c>
      <c r="D6421" s="10">
        <v>0.0668313233074481</v>
      </c>
      <c r="E6421" s="7">
        <f t="shared" si="1"/>
        <v>0.04256591831</v>
      </c>
      <c r="F6421" s="7"/>
    </row>
    <row r="6422">
      <c r="A6422" s="9">
        <v>44812.5</v>
      </c>
      <c r="B6422" s="10">
        <v>233.9</v>
      </c>
      <c r="C6422" s="10">
        <v>247.31094</v>
      </c>
      <c r="D6422" s="10">
        <v>0.0542270390464731</v>
      </c>
      <c r="E6422" s="7">
        <f t="shared" si="1"/>
        <v>0.0444382166</v>
      </c>
      <c r="F6422" s="7"/>
    </row>
    <row r="6423">
      <c r="A6423" s="9">
        <v>44812.541666666664</v>
      </c>
      <c r="B6423" s="10">
        <v>235.12</v>
      </c>
      <c r="C6423" s="10">
        <v>249.1288</v>
      </c>
      <c r="D6423" s="10">
        <v>0.0562311543265973</v>
      </c>
      <c r="E6423" s="7">
        <f t="shared" si="1"/>
        <v>0.04658692328</v>
      </c>
      <c r="F6423" s="7"/>
    </row>
    <row r="6424">
      <c r="A6424" s="9">
        <v>44812.583333333336</v>
      </c>
      <c r="B6424" s="10">
        <v>232.87</v>
      </c>
      <c r="C6424" s="10">
        <v>250.33873</v>
      </c>
      <c r="D6424" s="10">
        <v>0.0697803731767753</v>
      </c>
      <c r="E6424" s="7">
        <f t="shared" si="1"/>
        <v>0.04892295771</v>
      </c>
      <c r="F6424" s="7"/>
    </row>
    <row r="6425">
      <c r="A6425" s="9">
        <v>44812.625</v>
      </c>
      <c r="B6425" s="10">
        <v>232.28</v>
      </c>
      <c r="C6425" s="10">
        <v>250.77208</v>
      </c>
      <c r="D6425" s="10">
        <v>0.0737405854750656</v>
      </c>
      <c r="E6425" s="7">
        <f t="shared" si="1"/>
        <v>0.05111046414</v>
      </c>
      <c r="F6425" s="7"/>
    </row>
    <row r="6426">
      <c r="A6426" s="9">
        <v>44812.666666666664</v>
      </c>
      <c r="B6426" s="10">
        <v>232.57</v>
      </c>
      <c r="C6426" s="10">
        <v>250.40637</v>
      </c>
      <c r="D6426" s="10">
        <v>0.0712296975512245</v>
      </c>
      <c r="E6426" s="7">
        <f t="shared" si="1"/>
        <v>0.05317922802</v>
      </c>
      <c r="F6426" s="7"/>
    </row>
    <row r="6427">
      <c r="A6427" s="9">
        <v>44812.708333333336</v>
      </c>
      <c r="B6427" s="10">
        <v>231.71</v>
      </c>
      <c r="C6427" s="10">
        <v>250.35336</v>
      </c>
      <c r="D6427" s="10">
        <v>0.0744681836904445</v>
      </c>
      <c r="E6427" s="7">
        <f t="shared" si="1"/>
        <v>0.05585233337</v>
      </c>
      <c r="F6427" s="7"/>
    </row>
    <row r="6428">
      <c r="A6428" s="9">
        <v>44812.75</v>
      </c>
      <c r="B6428" s="10">
        <v>235.14</v>
      </c>
      <c r="C6428" s="10">
        <v>250.58103</v>
      </c>
      <c r="D6428" s="10">
        <v>0.0616209056208285</v>
      </c>
      <c r="E6428" s="7">
        <f t="shared" si="1"/>
        <v>0.0580381462</v>
      </c>
      <c r="F6428" s="7"/>
    </row>
    <row r="6429">
      <c r="A6429" s="9">
        <v>44812.791666666664</v>
      </c>
      <c r="B6429" s="10">
        <v>241.06</v>
      </c>
      <c r="C6429" s="10">
        <v>251.69738</v>
      </c>
      <c r="D6429" s="10">
        <v>0.042262577385589</v>
      </c>
      <c r="E6429" s="7">
        <f t="shared" si="1"/>
        <v>0.05951982907</v>
      </c>
      <c r="F6429" s="7"/>
    </row>
    <row r="6430">
      <c r="A6430" s="9">
        <v>44812.833333333336</v>
      </c>
      <c r="B6430" s="10">
        <v>238.13</v>
      </c>
      <c r="C6430" s="10">
        <v>252.8086</v>
      </c>
      <c r="D6430" s="10">
        <v>0.0580621070643958</v>
      </c>
      <c r="E6430" s="7">
        <f t="shared" si="1"/>
        <v>0.06161899448</v>
      </c>
      <c r="F6430" s="7"/>
    </row>
    <row r="6431">
      <c r="A6431" s="9">
        <v>44812.875</v>
      </c>
      <c r="B6431" s="10">
        <v>246.73</v>
      </c>
      <c r="C6431" s="10">
        <v>253.75082</v>
      </c>
      <c r="D6431" s="10">
        <v>0.027668166747205</v>
      </c>
      <c r="E6431" s="7">
        <f t="shared" si="1"/>
        <v>0.06214148642</v>
      </c>
      <c r="F6431" s="7"/>
    </row>
    <row r="6432">
      <c r="A6432" s="9">
        <v>44812.916666666664</v>
      </c>
      <c r="B6432" s="10">
        <v>250.17</v>
      </c>
      <c r="C6432" s="10">
        <v>254.11667</v>
      </c>
      <c r="D6432" s="10">
        <v>0.0155309370298296</v>
      </c>
      <c r="E6432" s="7">
        <f t="shared" si="1"/>
        <v>0.06151372331</v>
      </c>
      <c r="F6432" s="7"/>
    </row>
    <row r="6433">
      <c r="A6433" s="9">
        <v>44812.958333333336</v>
      </c>
      <c r="B6433" s="10">
        <v>251.3</v>
      </c>
      <c r="C6433" s="10">
        <v>252.84851</v>
      </c>
      <c r="D6433" s="10">
        <v>0.00612425993730393</v>
      </c>
      <c r="E6433" s="7">
        <f t="shared" si="1"/>
        <v>0.06166992407</v>
      </c>
      <c r="F6433" s="7"/>
    </row>
    <row r="6434">
      <c r="A6434" s="9">
        <v>44810.0</v>
      </c>
      <c r="B6434" s="10">
        <v>261.04</v>
      </c>
      <c r="C6434" s="10">
        <v>260.18307</v>
      </c>
      <c r="D6434" s="10">
        <v>0.00329356556520004</v>
      </c>
      <c r="E6434" s="7">
        <f t="shared" si="1"/>
        <v>0.05998654804</v>
      </c>
      <c r="F6434" s="7"/>
    </row>
    <row r="6435">
      <c r="A6435" s="9">
        <v>44810.041666666664</v>
      </c>
      <c r="B6435" s="10">
        <v>268.27</v>
      </c>
      <c r="C6435" s="10">
        <v>256.11265</v>
      </c>
      <c r="D6435" s="10">
        <v>0.0474687603287069</v>
      </c>
      <c r="E6435" s="7">
        <f t="shared" si="1"/>
        <v>0.05867403805</v>
      </c>
      <c r="F6435" s="7"/>
    </row>
    <row r="6436">
      <c r="A6436" s="9">
        <v>44810.083333333336</v>
      </c>
      <c r="B6436" s="10">
        <v>266.54</v>
      </c>
      <c r="C6436" s="10">
        <v>250.83719</v>
      </c>
      <c r="D6436" s="10">
        <v>0.0626016022584212</v>
      </c>
      <c r="E6436" s="7">
        <f t="shared" si="1"/>
        <v>0.05769779929</v>
      </c>
      <c r="F6436" s="7"/>
    </row>
    <row r="6437">
      <c r="A6437" s="9">
        <v>44810.125</v>
      </c>
      <c r="B6437" s="10">
        <v>255.12</v>
      </c>
      <c r="C6437" s="10">
        <v>243.47101</v>
      </c>
      <c r="D6437" s="10">
        <v>0.047845490927236</v>
      </c>
      <c r="E6437" s="7">
        <f t="shared" si="1"/>
        <v>0.05680606448</v>
      </c>
      <c r="F6437" s="7"/>
    </row>
    <row r="6438">
      <c r="A6438" s="9">
        <v>44810.166666666664</v>
      </c>
      <c r="B6438" s="10">
        <v>245.77</v>
      </c>
      <c r="C6438" s="10">
        <v>237.4539</v>
      </c>
      <c r="D6438" s="10">
        <v>0.0350219558406916</v>
      </c>
      <c r="E6438" s="7">
        <f t="shared" si="1"/>
        <v>0.05644186026</v>
      </c>
      <c r="F6438" s="7"/>
    </row>
    <row r="6439">
      <c r="A6439" s="9">
        <v>44810.208333333336</v>
      </c>
      <c r="B6439" s="10">
        <v>236.86</v>
      </c>
      <c r="C6439" s="10">
        <v>234.4878</v>
      </c>
      <c r="D6439" s="10">
        <v>0.0101165177889852</v>
      </c>
      <c r="E6439" s="7">
        <f t="shared" si="1"/>
        <v>0.05576300358</v>
      </c>
      <c r="F6439" s="7"/>
    </row>
    <row r="6440">
      <c r="A6440" s="9">
        <v>44810.25</v>
      </c>
      <c r="B6440" s="10">
        <v>231.53</v>
      </c>
      <c r="C6440" s="10">
        <v>232.363</v>
      </c>
      <c r="D6440" s="10">
        <v>0.00358490809638366</v>
      </c>
      <c r="E6440" s="7">
        <f t="shared" si="1"/>
        <v>0.05410944133</v>
      </c>
      <c r="F6440" s="7"/>
    </row>
    <row r="6441">
      <c r="A6441" s="9">
        <v>44810.291666666664</v>
      </c>
      <c r="B6441" s="10">
        <v>230.77</v>
      </c>
      <c r="C6441" s="10">
        <v>232.18954</v>
      </c>
      <c r="D6441" s="10">
        <v>0.00611371209917545</v>
      </c>
      <c r="E6441" s="7">
        <f t="shared" si="1"/>
        <v>0.0512692747</v>
      </c>
      <c r="F6441" s="7"/>
    </row>
    <row r="6442">
      <c r="A6442" s="9">
        <v>44810.333333333336</v>
      </c>
      <c r="B6442" s="10">
        <v>230.69</v>
      </c>
      <c r="C6442" s="10">
        <v>233.96471</v>
      </c>
      <c r="D6442" s="10">
        <v>0.0139965980339513</v>
      </c>
      <c r="E6442" s="7">
        <f t="shared" si="1"/>
        <v>0.04788298737</v>
      </c>
      <c r="F6442" s="7"/>
    </row>
    <row r="6443">
      <c r="A6443" s="9">
        <v>44810.375</v>
      </c>
      <c r="B6443" s="10">
        <v>232.75</v>
      </c>
      <c r="C6443" s="10">
        <v>237.96822</v>
      </c>
      <c r="D6443" s="10">
        <v>0.0219282221802558</v>
      </c>
      <c r="E6443" s="7">
        <f t="shared" si="1"/>
        <v>0.04364902171</v>
      </c>
      <c r="F6443" s="7"/>
    </row>
    <row r="6444">
      <c r="A6444" s="9">
        <v>44810.416666666664</v>
      </c>
      <c r="B6444" s="10">
        <v>235.57</v>
      </c>
      <c r="C6444" s="10">
        <v>243.25469</v>
      </c>
      <c r="D6444" s="10">
        <v>0.0315911278010714</v>
      </c>
      <c r="E6444" s="7">
        <f t="shared" si="1"/>
        <v>0.0400558238</v>
      </c>
      <c r="F6444" s="7"/>
    </row>
    <row r="6445">
      <c r="A6445" s="9">
        <v>44810.458333333336</v>
      </c>
      <c r="B6445" s="10">
        <v>243.2</v>
      </c>
      <c r="C6445" s="10">
        <v>249.81065</v>
      </c>
      <c r="D6445" s="10">
        <v>0.026462642805661</v>
      </c>
      <c r="E6445" s="7">
        <f t="shared" si="1"/>
        <v>0.03837379545</v>
      </c>
      <c r="F6445" s="7"/>
    </row>
    <row r="6446">
      <c r="A6446" s="9">
        <v>44810.5</v>
      </c>
      <c r="B6446" s="10">
        <v>255.58</v>
      </c>
      <c r="C6446" s="10">
        <v>254.51841</v>
      </c>
      <c r="D6446" s="10">
        <v>0.00417097529408589</v>
      </c>
      <c r="E6446" s="7">
        <f t="shared" si="1"/>
        <v>0.03628812613</v>
      </c>
      <c r="F6446" s="7"/>
    </row>
    <row r="6447">
      <c r="A6447" s="9">
        <v>44810.541666666664</v>
      </c>
      <c r="B6447" s="10">
        <v>256.11</v>
      </c>
      <c r="C6447" s="10">
        <v>257.99295</v>
      </c>
      <c r="D6447" s="10">
        <v>0.00729845524848641</v>
      </c>
      <c r="E6447" s="7">
        <f t="shared" si="1"/>
        <v>0.03424926366</v>
      </c>
      <c r="F6447" s="7"/>
    </row>
    <row r="6448">
      <c r="A6448" s="9">
        <v>44810.583333333336</v>
      </c>
      <c r="B6448" s="10">
        <v>255.18</v>
      </c>
      <c r="C6448" s="10">
        <v>260.33416</v>
      </c>
      <c r="D6448" s="10">
        <v>0.0197982469914819</v>
      </c>
      <c r="E6448" s="7">
        <f t="shared" si="1"/>
        <v>0.03216667507</v>
      </c>
      <c r="F6448" s="7"/>
    </row>
    <row r="6449">
      <c r="A6449" s="9">
        <v>44810.625</v>
      </c>
      <c r="B6449" s="10">
        <v>258.79</v>
      </c>
      <c r="C6449" s="10">
        <v>260.8477</v>
      </c>
      <c r="D6449" s="10">
        <v>0.00788851118871262</v>
      </c>
      <c r="E6449" s="7">
        <f t="shared" si="1"/>
        <v>0.02942283864</v>
      </c>
      <c r="F6449" s="7"/>
    </row>
    <row r="6450">
      <c r="A6450" s="9">
        <v>44810.666666666664</v>
      </c>
      <c r="B6450" s="10">
        <v>256.9</v>
      </c>
      <c r="C6450" s="10">
        <v>259.75678</v>
      </c>
      <c r="D6450" s="10">
        <v>0.0109979035003437</v>
      </c>
      <c r="E6450" s="7">
        <f t="shared" si="1"/>
        <v>0.02691318056</v>
      </c>
      <c r="F6450" s="7"/>
    </row>
    <row r="6451">
      <c r="A6451" s="9">
        <v>44810.708333333336</v>
      </c>
      <c r="B6451" s="10">
        <v>255.86</v>
      </c>
      <c r="C6451" s="10">
        <v>258.53802</v>
      </c>
      <c r="D6451" s="10">
        <v>0.0103583217663692</v>
      </c>
      <c r="E6451" s="7">
        <f t="shared" si="1"/>
        <v>0.02424193631</v>
      </c>
      <c r="F6451" s="7"/>
    </row>
    <row r="6452">
      <c r="A6452" s="9">
        <v>44810.75</v>
      </c>
      <c r="B6452" s="10">
        <v>256.31</v>
      </c>
      <c r="C6452" s="10">
        <v>257.65747</v>
      </c>
      <c r="D6452" s="10">
        <v>0.00522969506764149</v>
      </c>
      <c r="E6452" s="7">
        <f t="shared" si="1"/>
        <v>0.02189230254</v>
      </c>
      <c r="F6452" s="7"/>
    </row>
    <row r="6453">
      <c r="A6453" s="9">
        <v>44810.791666666664</v>
      </c>
      <c r="B6453" s="10">
        <v>257.43</v>
      </c>
      <c r="C6453" s="10">
        <v>258.24344</v>
      </c>
      <c r="D6453" s="10">
        <v>0.00314989608254914</v>
      </c>
      <c r="E6453" s="7">
        <f t="shared" si="1"/>
        <v>0.02026260749</v>
      </c>
      <c r="F6453" s="7"/>
    </row>
    <row r="6454">
      <c r="A6454" s="9">
        <v>44810.833333333336</v>
      </c>
      <c r="B6454" s="10">
        <v>251.74</v>
      </c>
      <c r="C6454" s="10">
        <v>258.59604</v>
      </c>
      <c r="D6454" s="10">
        <v>0.0265125482973366</v>
      </c>
      <c r="E6454" s="7">
        <f t="shared" si="1"/>
        <v>0.01894804254</v>
      </c>
      <c r="F6454" s="7"/>
    </row>
    <row r="6455">
      <c r="A6455" s="9">
        <v>44810.875</v>
      </c>
      <c r="B6455" s="10">
        <v>253.35</v>
      </c>
      <c r="C6455" s="10">
        <v>258.96595</v>
      </c>
      <c r="D6455" s="10">
        <v>0.0216860556378165</v>
      </c>
      <c r="E6455" s="7">
        <f t="shared" si="1"/>
        <v>0.01869878791</v>
      </c>
      <c r="F6455" s="7"/>
    </row>
    <row r="6456">
      <c r="A6456" s="9">
        <v>44810.916666666664</v>
      </c>
      <c r="B6456" s="10">
        <v>253.16</v>
      </c>
      <c r="C6456" s="10">
        <v>259.45005</v>
      </c>
      <c r="D6456" s="10">
        <v>0.0242437802575099</v>
      </c>
      <c r="E6456" s="7">
        <f t="shared" si="1"/>
        <v>0.01906182304</v>
      </c>
      <c r="F6456" s="7"/>
    </row>
    <row r="6457">
      <c r="A6457" s="9">
        <v>44810.958333333336</v>
      </c>
      <c r="B6457" s="10">
        <v>251.4</v>
      </c>
      <c r="C6457" s="10">
        <v>259.32</v>
      </c>
      <c r="D6457" s="10">
        <v>0.0305414160111059</v>
      </c>
      <c r="E6457" s="7">
        <f t="shared" si="1"/>
        <v>0.02007920454</v>
      </c>
      <c r="F6457" s="7"/>
    </row>
    <row r="6458">
      <c r="A6458" s="9">
        <v>44811.0</v>
      </c>
      <c r="B6458" s="10">
        <v>259.27</v>
      </c>
      <c r="C6458" s="10">
        <v>256.81211</v>
      </c>
      <c r="D6458" s="10">
        <v>0.00957077140949452</v>
      </c>
      <c r="E6458" s="7">
        <f t="shared" si="1"/>
        <v>0.02034075479</v>
      </c>
      <c r="F6458" s="7"/>
    </row>
    <row r="6459">
      <c r="A6459" s="9">
        <v>44811.041666666664</v>
      </c>
      <c r="B6459" s="10">
        <v>262.64</v>
      </c>
      <c r="C6459" s="10">
        <v>251.79674</v>
      </c>
      <c r="D6459" s="10">
        <v>0.0430635440315866</v>
      </c>
      <c r="E6459" s="7">
        <f t="shared" si="1"/>
        <v>0.02015720411</v>
      </c>
      <c r="F6459" s="7"/>
    </row>
    <row r="6460">
      <c r="A6460" s="9">
        <v>44811.083333333336</v>
      </c>
      <c r="B6460" s="10">
        <v>254.87</v>
      </c>
      <c r="C6460" s="10">
        <v>245.18715</v>
      </c>
      <c r="D6460" s="10">
        <v>0.0394916699345785</v>
      </c>
      <c r="E6460" s="7">
        <f t="shared" si="1"/>
        <v>0.01919429026</v>
      </c>
      <c r="F6460" s="7"/>
    </row>
    <row r="6461">
      <c r="A6461" s="9">
        <v>44811.125</v>
      </c>
      <c r="B6461" s="10">
        <v>245.29</v>
      </c>
      <c r="C6461" s="10">
        <v>236.75654</v>
      </c>
      <c r="D6461" s="10">
        <v>0.0360431859664784</v>
      </c>
      <c r="E6461" s="7">
        <f t="shared" si="1"/>
        <v>0.01870252756</v>
      </c>
      <c r="F6461" s="7"/>
    </row>
    <row r="6462">
      <c r="A6462" s="9">
        <v>44811.166666666664</v>
      </c>
      <c r="B6462" s="10">
        <v>235.12</v>
      </c>
      <c r="C6462" s="10">
        <v>229.83453</v>
      </c>
      <c r="D6462" s="10">
        <v>0.0229968490809453</v>
      </c>
      <c r="E6462" s="7">
        <f t="shared" si="1"/>
        <v>0.01820148144</v>
      </c>
      <c r="F6462" s="7"/>
    </row>
    <row r="6463">
      <c r="A6463" s="9">
        <v>44811.208333333336</v>
      </c>
      <c r="B6463" s="10">
        <v>227.44</v>
      </c>
      <c r="C6463" s="10">
        <v>226.37489</v>
      </c>
      <c r="D6463" s="10">
        <v>0.00470507130892478</v>
      </c>
      <c r="E6463" s="7">
        <f t="shared" si="1"/>
        <v>0.0179760045</v>
      </c>
      <c r="F6463" s="7"/>
    </row>
    <row r="6464">
      <c r="A6464" s="9">
        <v>44811.25</v>
      </c>
      <c r="B6464" s="10">
        <v>227.61</v>
      </c>
      <c r="C6464" s="10">
        <v>224.50297</v>
      </c>
      <c r="D6464" s="10">
        <v>0.0138395941933418</v>
      </c>
      <c r="E6464" s="7">
        <f t="shared" si="1"/>
        <v>0.01840328309</v>
      </c>
      <c r="F6464" s="7"/>
    </row>
    <row r="6465">
      <c r="A6465" s="9">
        <v>44811.291666666664</v>
      </c>
      <c r="B6465" s="10">
        <v>225.61</v>
      </c>
      <c r="C6465" s="10">
        <v>225.08754</v>
      </c>
      <c r="D6465" s="10">
        <v>0.00232114136571053</v>
      </c>
      <c r="E6465" s="7">
        <f t="shared" si="1"/>
        <v>0.01824525931</v>
      </c>
      <c r="F6465" s="7"/>
    </row>
    <row r="6466">
      <c r="A6466" s="9">
        <v>44811.333333333336</v>
      </c>
      <c r="B6466" s="10">
        <v>226.55</v>
      </c>
      <c r="C6466" s="10">
        <v>227.71286</v>
      </c>
      <c r="D6466" s="10">
        <v>0.00510669445722123</v>
      </c>
      <c r="E6466" s="7">
        <f t="shared" si="1"/>
        <v>0.01787484666</v>
      </c>
      <c r="F6466" s="7"/>
    </row>
    <row r="6467">
      <c r="A6467" s="9">
        <v>44811.375</v>
      </c>
      <c r="B6467" s="10">
        <v>223.89</v>
      </c>
      <c r="C6467" s="10">
        <v>232.37848</v>
      </c>
      <c r="D6467" s="10">
        <v>0.0365286837232088</v>
      </c>
      <c r="E6467" s="7">
        <f t="shared" si="1"/>
        <v>0.01848319923</v>
      </c>
      <c r="F6467" s="7"/>
    </row>
    <row r="6468">
      <c r="A6468" s="9">
        <v>44811.416666666664</v>
      </c>
      <c r="B6468" s="10">
        <v>232.39</v>
      </c>
      <c r="C6468" s="10">
        <v>238.05018</v>
      </c>
      <c r="D6468" s="10">
        <v>0.0237772557029783</v>
      </c>
      <c r="E6468" s="7">
        <f t="shared" si="1"/>
        <v>0.01815762122</v>
      </c>
      <c r="F6468" s="7"/>
    </row>
    <row r="6469">
      <c r="A6469" s="9">
        <v>44811.458333333336</v>
      </c>
      <c r="B6469" s="10">
        <v>244.31</v>
      </c>
      <c r="C6469" s="10">
        <v>244.43797</v>
      </c>
      <c r="D6469" s="10">
        <v>5.23527502703466E-4</v>
      </c>
      <c r="E6469" s="7">
        <f t="shared" si="1"/>
        <v>0.01707682475</v>
      </c>
      <c r="F6469" s="7"/>
    </row>
    <row r="6470">
      <c r="A6470" s="9">
        <v>44811.5</v>
      </c>
      <c r="B6470" s="10">
        <v>249.06</v>
      </c>
      <c r="C6470" s="10">
        <v>248.6377</v>
      </c>
      <c r="D6470" s="10">
        <v>0.00169845522219682</v>
      </c>
      <c r="E6470" s="7">
        <f t="shared" si="1"/>
        <v>0.01697380308</v>
      </c>
      <c r="F6470" s="7"/>
    </row>
    <row r="6471">
      <c r="A6471" s="9">
        <v>44811.541666666664</v>
      </c>
      <c r="B6471" s="10">
        <v>247.62</v>
      </c>
      <c r="C6471" s="10">
        <v>251.67111</v>
      </c>
      <c r="D6471" s="10">
        <v>0.0160968416279484</v>
      </c>
      <c r="E6471" s="7">
        <f t="shared" si="1"/>
        <v>0.01734040251</v>
      </c>
      <c r="F6471" s="7"/>
    </row>
    <row r="6472">
      <c r="A6472" s="9">
        <v>44811.583333333336</v>
      </c>
      <c r="B6472" s="10">
        <v>246.69</v>
      </c>
      <c r="C6472" s="10">
        <v>253.53795</v>
      </c>
      <c r="D6472" s="10">
        <v>0.0270095660235479</v>
      </c>
      <c r="E6472" s="7">
        <f t="shared" si="1"/>
        <v>0.01764087414</v>
      </c>
      <c r="F6472" s="7"/>
    </row>
    <row r="6473">
      <c r="A6473" s="9">
        <v>44811.625</v>
      </c>
      <c r="B6473" s="10">
        <v>245.36</v>
      </c>
      <c r="C6473" s="10">
        <v>254.11249</v>
      </c>
      <c r="D6473" s="10">
        <v>0.0344433679745532</v>
      </c>
      <c r="E6473" s="7">
        <f t="shared" si="1"/>
        <v>0.01874732651</v>
      </c>
      <c r="F6473" s="7"/>
    </row>
    <row r="6474">
      <c r="A6474" s="9">
        <v>44811.666666666664</v>
      </c>
      <c r="B6474" s="10">
        <v>245.01</v>
      </c>
      <c r="C6474" s="10">
        <v>253.51256</v>
      </c>
      <c r="D6474" s="10">
        <v>0.0335390088759311</v>
      </c>
      <c r="E6474" s="7">
        <f t="shared" si="1"/>
        <v>0.01968653923</v>
      </c>
      <c r="F6474" s="7"/>
    </row>
    <row r="6475">
      <c r="A6475" s="9">
        <v>44811.708333333336</v>
      </c>
      <c r="B6475" s="10">
        <v>247.83</v>
      </c>
      <c r="C6475" s="10">
        <v>253.07991</v>
      </c>
      <c r="D6475" s="10">
        <v>0.0207440803973733</v>
      </c>
      <c r="E6475" s="7">
        <f t="shared" si="1"/>
        <v>0.02011927917</v>
      </c>
      <c r="F6475" s="7"/>
    </row>
    <row r="6476">
      <c r="A6476" s="9">
        <v>44811.75</v>
      </c>
      <c r="B6476" s="10">
        <v>248.39</v>
      </c>
      <c r="C6476" s="10">
        <v>252.99072</v>
      </c>
      <c r="D6476" s="10">
        <v>0.018185331066689</v>
      </c>
      <c r="E6476" s="7">
        <f t="shared" si="1"/>
        <v>0.02065909734</v>
      </c>
      <c r="F6476" s="7"/>
    </row>
    <row r="6477">
      <c r="A6477" s="9">
        <v>44811.791666666664</v>
      </c>
      <c r="B6477" s="10">
        <v>250.09</v>
      </c>
      <c r="C6477" s="10">
        <v>253.94213</v>
      </c>
      <c r="D6477" s="10">
        <v>0.0151693222388895</v>
      </c>
      <c r="E6477" s="7">
        <f t="shared" si="1"/>
        <v>0.02115990676</v>
      </c>
      <c r="F6477" s="7"/>
    </row>
    <row r="6478">
      <c r="A6478" s="9">
        <v>44811.833333333336</v>
      </c>
      <c r="B6478" s="10">
        <v>254.71</v>
      </c>
      <c r="C6478" s="10">
        <v>254.54406</v>
      </c>
      <c r="D6478" s="10">
        <v>6.51910714396581E-4</v>
      </c>
      <c r="E6478" s="7">
        <f t="shared" si="1"/>
        <v>0.0200823802</v>
      </c>
      <c r="F6478" s="7"/>
    </row>
    <row r="6479">
      <c r="A6479" s="9">
        <v>44811.875</v>
      </c>
      <c r="B6479" s="10">
        <v>249.79</v>
      </c>
      <c r="C6479" s="10">
        <v>254.94153</v>
      </c>
      <c r="D6479" s="10">
        <v>0.020206711711505</v>
      </c>
      <c r="E6479" s="7">
        <f t="shared" si="1"/>
        <v>0.02002074087</v>
      </c>
      <c r="F6479" s="7"/>
    </row>
    <row r="6480">
      <c r="A6480" s="9">
        <v>44811.916666666664</v>
      </c>
      <c r="B6480" s="10">
        <v>246.22</v>
      </c>
      <c r="C6480" s="10">
        <v>255.21393</v>
      </c>
      <c r="D6480" s="10">
        <v>0.0352407488102236</v>
      </c>
      <c r="E6480" s="7">
        <f t="shared" si="1"/>
        <v>0.02047894789</v>
      </c>
      <c r="F6480" s="7"/>
    </row>
    <row r="6481">
      <c r="A6481" s="9">
        <v>44811.958333333336</v>
      </c>
      <c r="B6481" s="10">
        <v>252.14</v>
      </c>
      <c r="C6481" s="10">
        <v>254.57737</v>
      </c>
      <c r="D6481" s="10">
        <v>0.00957418171143812</v>
      </c>
      <c r="E6481" s="7">
        <f t="shared" si="1"/>
        <v>0.01960531313</v>
      </c>
      <c r="F6481" s="7"/>
    </row>
    <row r="6482">
      <c r="A6482" s="9">
        <v>44812.0</v>
      </c>
      <c r="B6482" s="10">
        <v>264.0</v>
      </c>
      <c r="C6482" s="10">
        <v>253.13904</v>
      </c>
      <c r="D6482" s="10">
        <v>0.0429051164925015</v>
      </c>
      <c r="E6482" s="7">
        <f t="shared" si="1"/>
        <v>0.02099424417</v>
      </c>
      <c r="F6482" s="7"/>
    </row>
    <row r="6483">
      <c r="A6483" s="9">
        <v>44812.041666666664</v>
      </c>
      <c r="B6483" s="10">
        <v>265.75</v>
      </c>
      <c r="C6483" s="10">
        <v>247.61065</v>
      </c>
      <c r="D6483" s="10">
        <v>0.0732575517248551</v>
      </c>
      <c r="E6483" s="7">
        <f t="shared" si="1"/>
        <v>0.02225232783</v>
      </c>
      <c r="F6483" s="7"/>
    </row>
    <row r="6484">
      <c r="A6484" s="9">
        <v>44812.083333333336</v>
      </c>
      <c r="B6484" s="10">
        <v>258.91</v>
      </c>
      <c r="C6484" s="10">
        <v>240.64632</v>
      </c>
      <c r="D6484" s="10">
        <v>0.075894283361574</v>
      </c>
      <c r="E6484" s="7">
        <f t="shared" si="1"/>
        <v>0.02376910339</v>
      </c>
      <c r="F6484" s="7"/>
    </row>
    <row r="6485">
      <c r="A6485" s="9">
        <v>44812.125</v>
      </c>
      <c r="B6485" s="10">
        <v>245.23</v>
      </c>
      <c r="C6485" s="10">
        <v>232.23454</v>
      </c>
      <c r="D6485" s="10">
        <v>0.0559583428029266</v>
      </c>
      <c r="E6485" s="7">
        <f t="shared" si="1"/>
        <v>0.02459890159</v>
      </c>
      <c r="F6485" s="7"/>
    </row>
    <row r="6486">
      <c r="A6486" s="9">
        <v>44812.166666666664</v>
      </c>
      <c r="B6486" s="10">
        <v>232.54</v>
      </c>
      <c r="C6486" s="10">
        <v>225.71441</v>
      </c>
      <c r="D6486" s="10">
        <v>0.0302399390450968</v>
      </c>
      <c r="E6486" s="7">
        <f t="shared" si="1"/>
        <v>0.024900697</v>
      </c>
      <c r="F6486" s="7"/>
    </row>
    <row r="6487">
      <c r="A6487" s="9">
        <v>44812.208333333336</v>
      </c>
      <c r="B6487" s="10">
        <v>215.01</v>
      </c>
      <c r="C6487" s="10">
        <v>223.17019</v>
      </c>
      <c r="D6487" s="10">
        <v>0.0365648745470889</v>
      </c>
      <c r="E6487" s="7">
        <f t="shared" si="1"/>
        <v>0.0262281888</v>
      </c>
      <c r="F6487" s="7"/>
    </row>
    <row r="6488">
      <c r="A6488" s="9">
        <v>44812.25</v>
      </c>
      <c r="B6488" s="10">
        <v>211.6</v>
      </c>
      <c r="C6488" s="10">
        <v>222.50434</v>
      </c>
      <c r="D6488" s="10">
        <v>0.0490073137449814</v>
      </c>
      <c r="E6488" s="7">
        <f t="shared" si="1"/>
        <v>0.02769351045</v>
      </c>
      <c r="F6488" s="7"/>
    </row>
    <row r="6489">
      <c r="A6489" s="9">
        <v>44812.291666666664</v>
      </c>
      <c r="B6489" s="10">
        <v>207.64</v>
      </c>
      <c r="C6489" s="10">
        <v>224.35468</v>
      </c>
      <c r="D6489" s="10">
        <v>0.0745011425658694</v>
      </c>
      <c r="E6489" s="7">
        <f t="shared" si="1"/>
        <v>0.0307010105</v>
      </c>
      <c r="F6489" s="7"/>
    </row>
    <row r="6490">
      <c r="A6490" s="9">
        <v>44812.333333333336</v>
      </c>
      <c r="B6490" s="10">
        <v>207.04</v>
      </c>
      <c r="C6490" s="10">
        <v>227.79832</v>
      </c>
      <c r="D6490" s="10">
        <v>0.0911258695849907</v>
      </c>
      <c r="E6490" s="7">
        <f t="shared" si="1"/>
        <v>0.0342851428</v>
      </c>
      <c r="F6490" s="7"/>
    </row>
    <row r="6491">
      <c r="A6491" s="9">
        <v>44812.375</v>
      </c>
      <c r="B6491" s="10">
        <v>205.47</v>
      </c>
      <c r="C6491" s="10">
        <v>232.71275</v>
      </c>
      <c r="D6491" s="10">
        <v>0.117065996598811</v>
      </c>
      <c r="E6491" s="7">
        <f t="shared" si="1"/>
        <v>0.03764086417</v>
      </c>
      <c r="F6491" s="7"/>
    </row>
    <row r="6492">
      <c r="A6492" s="9">
        <v>44812.416666666664</v>
      </c>
      <c r="B6492" s="10">
        <v>211.48</v>
      </c>
      <c r="C6492" s="10">
        <v>237.89529</v>
      </c>
      <c r="D6492" s="10">
        <v>0.111037465264654</v>
      </c>
      <c r="E6492" s="7">
        <f t="shared" si="1"/>
        <v>0.04127670623</v>
      </c>
      <c r="F6492" s="7"/>
    </row>
    <row r="6493">
      <c r="A6493" s="9">
        <v>44812.458333333336</v>
      </c>
      <c r="B6493" s="10">
        <v>228.44</v>
      </c>
      <c r="C6493" s="10">
        <v>243.34664</v>
      </c>
      <c r="D6493" s="10">
        <v>0.0612568145588532</v>
      </c>
      <c r="E6493" s="7">
        <f t="shared" si="1"/>
        <v>0.04380725986</v>
      </c>
      <c r="F6493" s="7"/>
    </row>
    <row r="6494">
      <c r="A6494" s="9">
        <v>44812.5</v>
      </c>
      <c r="B6494" s="10">
        <v>233.9</v>
      </c>
      <c r="C6494" s="10">
        <v>246.58635</v>
      </c>
      <c r="D6494" s="10">
        <v>0.0514479005021973</v>
      </c>
      <c r="E6494" s="7">
        <f t="shared" si="1"/>
        <v>0.04588015341</v>
      </c>
      <c r="F6494" s="7"/>
    </row>
    <row r="6495">
      <c r="A6495" s="9">
        <v>44812.541666666664</v>
      </c>
      <c r="B6495" s="10">
        <v>235.12</v>
      </c>
      <c r="C6495" s="10">
        <v>248.9036</v>
      </c>
      <c r="D6495" s="10">
        <v>0.0553772625225187</v>
      </c>
      <c r="E6495" s="7">
        <f t="shared" si="1"/>
        <v>0.04751683762</v>
      </c>
      <c r="F6495" s="7"/>
    </row>
    <row r="6496">
      <c r="A6496" s="9">
        <v>44812.583333333336</v>
      </c>
      <c r="B6496" s="10">
        <v>232.87</v>
      </c>
      <c r="C6496" s="10">
        <v>250.27391</v>
      </c>
      <c r="D6496" s="10">
        <v>0.0695394497972241</v>
      </c>
      <c r="E6496" s="7">
        <f t="shared" si="1"/>
        <v>0.04928891611</v>
      </c>
      <c r="F6496" s="7"/>
    </row>
    <row r="6497">
      <c r="A6497" s="9">
        <v>44812.625</v>
      </c>
      <c r="B6497" s="10">
        <v>232.28</v>
      </c>
      <c r="C6497" s="10">
        <v>250.65709</v>
      </c>
      <c r="D6497" s="10">
        <v>0.0733156600517464</v>
      </c>
      <c r="E6497" s="7">
        <f t="shared" si="1"/>
        <v>0.05090859495</v>
      </c>
      <c r="F6497" s="7"/>
    </row>
    <row r="6498">
      <c r="A6498" s="9">
        <v>44812.666666666664</v>
      </c>
      <c r="B6498" s="10">
        <v>232.57</v>
      </c>
      <c r="C6498" s="10">
        <v>250.14841</v>
      </c>
      <c r="D6498" s="10">
        <v>0.0702719237751701</v>
      </c>
      <c r="E6498" s="7">
        <f t="shared" si="1"/>
        <v>0.05243913307</v>
      </c>
      <c r="F6498" s="7"/>
    </row>
    <row r="6499">
      <c r="A6499" s="9">
        <v>44812.708333333336</v>
      </c>
      <c r="B6499" s="10">
        <v>231.71</v>
      </c>
      <c r="C6499" s="10">
        <v>249.86644</v>
      </c>
      <c r="D6499" s="10">
        <v>0.072664580325393</v>
      </c>
      <c r="E6499" s="7">
        <f t="shared" si="1"/>
        <v>0.05460248723</v>
      </c>
      <c r="F6499" s="7"/>
    </row>
    <row r="6500">
      <c r="A6500" s="9">
        <v>44812.75</v>
      </c>
      <c r="B6500" s="10">
        <v>235.14</v>
      </c>
      <c r="C6500" s="10">
        <v>249.89669</v>
      </c>
      <c r="D6500" s="10">
        <v>0.0590511623023098</v>
      </c>
      <c r="E6500" s="7">
        <f t="shared" si="1"/>
        <v>0.0563052302</v>
      </c>
      <c r="F6500" s="7"/>
    </row>
    <row r="6501">
      <c r="A6501" s="9">
        <v>44812.791666666664</v>
      </c>
      <c r="B6501" s="10">
        <v>241.06</v>
      </c>
      <c r="C6501" s="10">
        <v>250.9297</v>
      </c>
      <c r="D6501" s="10">
        <v>0.0393325301867415</v>
      </c>
      <c r="E6501" s="7">
        <f t="shared" si="1"/>
        <v>0.05731203053</v>
      </c>
      <c r="F6501" s="7"/>
    </row>
    <row r="6502">
      <c r="A6502" s="9">
        <v>44812.833333333336</v>
      </c>
      <c r="B6502" s="10">
        <v>238.13</v>
      </c>
      <c r="C6502" s="10">
        <v>251.80135</v>
      </c>
      <c r="D6502" s="10">
        <v>0.0542941886530791</v>
      </c>
      <c r="E6502" s="7">
        <f t="shared" si="1"/>
        <v>0.05954712544</v>
      </c>
      <c r="F6502" s="7"/>
    </row>
    <row r="6503">
      <c r="A6503" s="9">
        <v>44812.875</v>
      </c>
      <c r="B6503" s="10">
        <v>246.73</v>
      </c>
      <c r="C6503" s="10">
        <v>252.49123</v>
      </c>
      <c r="D6503" s="10">
        <v>0.0228175449895824</v>
      </c>
      <c r="E6503" s="7">
        <f t="shared" si="1"/>
        <v>0.05965591016</v>
      </c>
      <c r="F6503" s="7"/>
    </row>
    <row r="6504">
      <c r="A6504" s="9">
        <v>44812.916666666664</v>
      </c>
      <c r="B6504" s="10">
        <v>250.17</v>
      </c>
      <c r="C6504" s="10">
        <v>252.79012</v>
      </c>
      <c r="D6504" s="10">
        <v>0.0103648038143263</v>
      </c>
      <c r="E6504" s="7">
        <f t="shared" si="1"/>
        <v>0.05861941246</v>
      </c>
      <c r="F6504" s="7"/>
    </row>
    <row r="6505">
      <c r="A6505" s="9">
        <v>44812.958333333336</v>
      </c>
      <c r="B6505" s="10">
        <v>251.3</v>
      </c>
      <c r="C6505" s="10">
        <v>251.98019</v>
      </c>
      <c r="D6505" s="10">
        <v>0.0026993788678387</v>
      </c>
      <c r="E6505" s="7">
        <f t="shared" si="1"/>
        <v>0.05833296234</v>
      </c>
      <c r="F6505" s="7"/>
    </row>
    <row r="6506">
      <c r="A6506" s="9">
        <v>44813.0</v>
      </c>
      <c r="B6506" s="10">
        <v>257.6</v>
      </c>
      <c r="C6506" s="10">
        <v>250.93167</v>
      </c>
      <c r="D6506" s="10">
        <v>0.0265742861393303</v>
      </c>
      <c r="E6506" s="7">
        <f t="shared" si="1"/>
        <v>0.05765251107</v>
      </c>
      <c r="F6506" s="7"/>
    </row>
    <row r="6507">
      <c r="A6507" s="9">
        <v>44813.041666666664</v>
      </c>
      <c r="B6507" s="10">
        <v>261.25</v>
      </c>
      <c r="C6507" s="10">
        <v>244.96522</v>
      </c>
      <c r="D6507" s="10">
        <v>0.0664779269481602</v>
      </c>
      <c r="E6507" s="7">
        <f t="shared" si="1"/>
        <v>0.05737002671</v>
      </c>
      <c r="F6507" s="7"/>
    </row>
    <row r="6508">
      <c r="A6508" s="9">
        <v>44813.083333333336</v>
      </c>
      <c r="B6508" s="10">
        <v>252.0</v>
      </c>
      <c r="C6508" s="10">
        <v>237.52647</v>
      </c>
      <c r="D6508" s="10">
        <v>0.0609343876495112</v>
      </c>
      <c r="E6508" s="7">
        <f t="shared" si="1"/>
        <v>0.05674669772</v>
      </c>
      <c r="F6508" s="7"/>
    </row>
    <row r="6509">
      <c r="A6509" s="9">
        <v>44813.125</v>
      </c>
      <c r="B6509" s="10">
        <v>243.82</v>
      </c>
      <c r="C6509" s="10">
        <v>228.83677</v>
      </c>
      <c r="D6509" s="10">
        <v>0.0654756226457836</v>
      </c>
      <c r="E6509" s="7">
        <f t="shared" si="1"/>
        <v>0.05714325105</v>
      </c>
      <c r="F6509" s="7"/>
    </row>
    <row r="6510">
      <c r="A6510" s="9">
        <v>44813.166666666664</v>
      </c>
      <c r="B6510" s="10">
        <v>234.13</v>
      </c>
      <c r="C6510" s="10">
        <v>222.10411</v>
      </c>
      <c r="D6510" s="10">
        <v>0.0541452834889007</v>
      </c>
      <c r="E6510" s="7">
        <f t="shared" si="1"/>
        <v>0.05813930706</v>
      </c>
      <c r="F6510" s="7"/>
    </row>
    <row r="6511">
      <c r="A6511" s="9">
        <v>44813.208333333336</v>
      </c>
      <c r="B6511" s="10">
        <v>226.19</v>
      </c>
      <c r="C6511" s="10">
        <v>219.56777</v>
      </c>
      <c r="D6511" s="10">
        <v>0.0301603008492548</v>
      </c>
      <c r="E6511" s="7">
        <f t="shared" si="1"/>
        <v>0.05787244983</v>
      </c>
      <c r="F6511" s="7"/>
    </row>
    <row r="6512">
      <c r="A6512" s="9">
        <v>44813.25</v>
      </c>
      <c r="B6512" s="10">
        <v>219.33</v>
      </c>
      <c r="C6512" s="10">
        <v>219.16491</v>
      </c>
      <c r="D6512" s="10">
        <v>7.53268395018256E-4</v>
      </c>
      <c r="E6512" s="7">
        <f t="shared" si="1"/>
        <v>0.0558618646</v>
      </c>
      <c r="F6512" s="7"/>
    </row>
    <row r="6513">
      <c r="A6513" s="9">
        <v>44813.291666666664</v>
      </c>
      <c r="B6513" s="10">
        <v>213.02</v>
      </c>
      <c r="C6513" s="10">
        <v>221.4692</v>
      </c>
      <c r="D6513" s="10">
        <v>0.038150677385388</v>
      </c>
      <c r="E6513" s="7">
        <f t="shared" si="1"/>
        <v>0.05434726189</v>
      </c>
      <c r="F6513" s="7"/>
    </row>
    <row r="6514">
      <c r="A6514" s="9">
        <v>44813.333333333336</v>
      </c>
      <c r="B6514" s="10">
        <v>213.33</v>
      </c>
      <c r="C6514" s="10">
        <v>225.34753</v>
      </c>
      <c r="D6514" s="10">
        <v>0.0533288738509802</v>
      </c>
      <c r="E6514" s="7">
        <f t="shared" si="1"/>
        <v>0.05277238707</v>
      </c>
      <c r="F6514" s="7"/>
    </row>
    <row r="6515">
      <c r="A6515" s="9">
        <v>44813.375</v>
      </c>
      <c r="B6515" s="10">
        <v>214.08</v>
      </c>
      <c r="C6515" s="10">
        <v>230.60764</v>
      </c>
      <c r="D6515" s="10">
        <v>0.0716699585495085</v>
      </c>
      <c r="E6515" s="7">
        <f t="shared" si="1"/>
        <v>0.05088088548</v>
      </c>
      <c r="F6515" s="7"/>
    </row>
    <row r="6516">
      <c r="A6516" s="9">
        <v>44813.416666666664</v>
      </c>
      <c r="B6516" s="10">
        <v>218.29</v>
      </c>
      <c r="C6516" s="10">
        <v>235.84579</v>
      </c>
      <c r="D6516" s="10">
        <v>0.0744375805902662</v>
      </c>
      <c r="E6516" s="7">
        <f t="shared" si="1"/>
        <v>0.04935589028</v>
      </c>
      <c r="F6516" s="7"/>
    </row>
    <row r="6517">
      <c r="A6517" s="9">
        <v>44813.458333333336</v>
      </c>
      <c r="B6517" s="10">
        <v>235.06</v>
      </c>
      <c r="C6517" s="10">
        <v>241.12772</v>
      </c>
      <c r="D6517" s="10">
        <v>0.0251639255743802</v>
      </c>
      <c r="E6517" s="7">
        <f t="shared" si="1"/>
        <v>0.04785201991</v>
      </c>
      <c r="F6517" s="7"/>
    </row>
    <row r="6518">
      <c r="A6518" s="9">
        <v>44813.5</v>
      </c>
      <c r="B6518" s="10">
        <v>236.37</v>
      </c>
      <c r="C6518" s="10">
        <v>244.09927</v>
      </c>
      <c r="D6518" s="10">
        <v>0.0316644535643223</v>
      </c>
      <c r="E6518" s="7">
        <f t="shared" si="1"/>
        <v>0.04702770962</v>
      </c>
      <c r="F6518" s="7"/>
    </row>
    <row r="6519">
      <c r="A6519" s="9">
        <v>44813.541666666664</v>
      </c>
      <c r="B6519" s="10">
        <v>233.75</v>
      </c>
      <c r="C6519" s="10">
        <v>246.1481</v>
      </c>
      <c r="D6519" s="10">
        <v>0.050368457038669</v>
      </c>
      <c r="E6519" s="7">
        <f t="shared" si="1"/>
        <v>0.04681900939</v>
      </c>
      <c r="F6519" s="7"/>
    </row>
    <row r="6520">
      <c r="A6520" s="9">
        <v>44813.583333333336</v>
      </c>
      <c r="B6520" s="10">
        <v>231.07</v>
      </c>
      <c r="C6520" s="10">
        <v>247.34148</v>
      </c>
      <c r="D6520" s="10">
        <v>0.0657854881437597</v>
      </c>
      <c r="E6520" s="7">
        <f t="shared" si="1"/>
        <v>0.04666259432</v>
      </c>
      <c r="F6520" s="7"/>
    </row>
    <row r="6521">
      <c r="A6521" s="9">
        <v>44813.625</v>
      </c>
      <c r="B6521" s="10">
        <v>225.94</v>
      </c>
      <c r="C6521" s="10">
        <v>247.77579</v>
      </c>
      <c r="D6521" s="10">
        <v>0.0881272137201136</v>
      </c>
      <c r="E6521" s="7">
        <f t="shared" si="1"/>
        <v>0.04727974239</v>
      </c>
      <c r="F6521" s="7"/>
    </row>
    <row r="6522">
      <c r="A6522" s="9">
        <v>44813.666666666664</v>
      </c>
      <c r="B6522" s="10">
        <v>229.6</v>
      </c>
      <c r="C6522" s="10">
        <v>247.47539</v>
      </c>
      <c r="D6522" s="10">
        <v>0.0722309802198918</v>
      </c>
      <c r="E6522" s="7">
        <f t="shared" si="1"/>
        <v>0.04736136975</v>
      </c>
      <c r="F6522" s="7"/>
    </row>
    <row r="6523">
      <c r="A6523" s="9">
        <v>44813.708333333336</v>
      </c>
      <c r="B6523" s="10">
        <v>235.25</v>
      </c>
      <c r="C6523" s="10">
        <v>247.3898</v>
      </c>
      <c r="D6523" s="10">
        <v>0.0490715461995604</v>
      </c>
      <c r="E6523" s="7">
        <f t="shared" si="1"/>
        <v>0.04637832666</v>
      </c>
      <c r="F6523" s="7"/>
    </row>
    <row r="6524">
      <c r="A6524" s="9">
        <v>44813.75</v>
      </c>
      <c r="B6524" s="10">
        <v>237.71</v>
      </c>
      <c r="C6524" s="10">
        <v>247.59777</v>
      </c>
      <c r="D6524" s="10">
        <v>0.0399348103983327</v>
      </c>
      <c r="E6524" s="7">
        <f t="shared" si="1"/>
        <v>0.04558181199</v>
      </c>
      <c r="F6524" s="7"/>
    </row>
    <row r="6525">
      <c r="A6525" s="9">
        <v>44813.791666666664</v>
      </c>
      <c r="B6525" s="10">
        <v>248.2</v>
      </c>
      <c r="C6525" s="10">
        <v>248.70349</v>
      </c>
      <c r="D6525" s="10">
        <v>0.00202445892496321</v>
      </c>
      <c r="E6525" s="7">
        <f t="shared" si="1"/>
        <v>0.04402730903</v>
      </c>
      <c r="F6525" s="7"/>
    </row>
    <row r="6526">
      <c r="A6526" s="9">
        <v>44813.833333333336</v>
      </c>
      <c r="B6526" s="10">
        <v>248.37</v>
      </c>
      <c r="C6526" s="10">
        <v>249.67356</v>
      </c>
      <c r="D6526" s="10">
        <v>0.00522105744797328</v>
      </c>
      <c r="E6526" s="7">
        <f t="shared" si="1"/>
        <v>0.04198259522</v>
      </c>
      <c r="F6526" s="7"/>
    </row>
    <row r="6527">
      <c r="A6527" s="9">
        <v>44813.875</v>
      </c>
      <c r="B6527" s="10">
        <v>251.76</v>
      </c>
      <c r="C6527" s="10">
        <v>250.49355</v>
      </c>
      <c r="D6527" s="10">
        <v>0.00505581880252003</v>
      </c>
      <c r="E6527" s="7">
        <f t="shared" si="1"/>
        <v>0.0412425233</v>
      </c>
      <c r="F6527" s="7"/>
    </row>
    <row r="6528">
      <c r="A6528" s="9">
        <v>44813.916666666664</v>
      </c>
      <c r="B6528" s="10">
        <v>248.01</v>
      </c>
      <c r="C6528" s="10">
        <v>250.77731</v>
      </c>
      <c r="D6528" s="10">
        <v>0.0110349297550085</v>
      </c>
      <c r="E6528" s="7">
        <f t="shared" si="1"/>
        <v>0.04127044521</v>
      </c>
      <c r="F6528" s="7"/>
    </row>
    <row r="6529">
      <c r="A6529" s="9">
        <v>44813.958333333336</v>
      </c>
      <c r="B6529" s="10">
        <v>252.35</v>
      </c>
      <c r="C6529" s="10">
        <v>249.82486</v>
      </c>
      <c r="D6529" s="10">
        <v>0.0101076410089852</v>
      </c>
      <c r="E6529" s="7">
        <f t="shared" si="1"/>
        <v>0.0415791228</v>
      </c>
      <c r="F6529" s="7"/>
    </row>
    <row r="6530">
      <c r="A6530" s="9">
        <v>44811.0</v>
      </c>
      <c r="B6530" s="10">
        <v>259.27</v>
      </c>
      <c r="C6530" s="10">
        <v>250.67726</v>
      </c>
      <c r="D6530" s="10">
        <v>0.0342780992579861</v>
      </c>
      <c r="E6530" s="7">
        <f t="shared" si="1"/>
        <v>0.04190011502</v>
      </c>
      <c r="F6530" s="7"/>
    </row>
    <row r="6531">
      <c r="A6531" s="9">
        <v>44811.041666666664</v>
      </c>
      <c r="B6531" s="10">
        <v>262.64</v>
      </c>
      <c r="C6531" s="10">
        <v>249.30774</v>
      </c>
      <c r="D6531" s="10">
        <v>0.0534771202851543</v>
      </c>
      <c r="E6531" s="7">
        <f t="shared" si="1"/>
        <v>0.04135841474</v>
      </c>
      <c r="F6531" s="7"/>
    </row>
    <row r="6532">
      <c r="A6532" s="9">
        <v>44811.083333333336</v>
      </c>
      <c r="B6532" s="10">
        <v>254.87</v>
      </c>
      <c r="C6532" s="10">
        <v>245.87084</v>
      </c>
      <c r="D6532" s="10">
        <v>0.036601168320733</v>
      </c>
      <c r="E6532" s="7">
        <f t="shared" si="1"/>
        <v>0.0403445306</v>
      </c>
      <c r="F6532" s="7"/>
    </row>
    <row r="6533">
      <c r="A6533" s="9">
        <v>44811.125</v>
      </c>
      <c r="B6533" s="10">
        <v>245.29</v>
      </c>
      <c r="C6533" s="10">
        <v>239.76037</v>
      </c>
      <c r="D6533" s="10">
        <v>0.0230631525969033</v>
      </c>
      <c r="E6533" s="7">
        <f t="shared" si="1"/>
        <v>0.03857734435</v>
      </c>
      <c r="F6533" s="7"/>
    </row>
    <row r="6534">
      <c r="A6534" s="9">
        <v>44811.166666666664</v>
      </c>
      <c r="B6534" s="10">
        <v>235.12</v>
      </c>
      <c r="C6534" s="10">
        <v>233.03165</v>
      </c>
      <c r="D6534" s="10">
        <v>0.00896165821252173</v>
      </c>
      <c r="E6534" s="7">
        <f t="shared" si="1"/>
        <v>0.0366946933</v>
      </c>
      <c r="F6534" s="7"/>
    </row>
    <row r="6535">
      <c r="A6535" s="9">
        <v>44811.208333333336</v>
      </c>
      <c r="B6535" s="10">
        <v>227.44</v>
      </c>
      <c r="C6535" s="10">
        <v>226.94908</v>
      </c>
      <c r="D6535" s="10">
        <v>0.00216312839866981</v>
      </c>
      <c r="E6535" s="7">
        <f t="shared" si="1"/>
        <v>0.03552814444</v>
      </c>
      <c r="F6535" s="7"/>
    </row>
    <row r="6536">
      <c r="A6536" s="9">
        <v>44811.25</v>
      </c>
      <c r="B6536" s="10">
        <v>227.61</v>
      </c>
      <c r="C6536" s="10">
        <v>221.22976</v>
      </c>
      <c r="D6536" s="10">
        <v>0.0288398812167043</v>
      </c>
      <c r="E6536" s="7">
        <f t="shared" si="1"/>
        <v>0.03669841998</v>
      </c>
      <c r="F6536" s="7"/>
    </row>
    <row r="6537">
      <c r="A6537" s="9">
        <v>44811.291666666664</v>
      </c>
      <c r="B6537" s="10">
        <v>225.61</v>
      </c>
      <c r="C6537" s="10">
        <v>216.77352</v>
      </c>
      <c r="D6537" s="10">
        <v>0.0407636504680093</v>
      </c>
      <c r="E6537" s="7">
        <f t="shared" si="1"/>
        <v>0.03680729386</v>
      </c>
      <c r="F6537" s="7"/>
    </row>
    <row r="6538">
      <c r="A6538" s="9">
        <v>44811.333333333336</v>
      </c>
      <c r="B6538" s="10">
        <v>226.55</v>
      </c>
      <c r="C6538" s="10">
        <v>214.92247</v>
      </c>
      <c r="D6538" s="10">
        <v>0.0541010439718099</v>
      </c>
      <c r="E6538" s="7">
        <f t="shared" si="1"/>
        <v>0.03683946761</v>
      </c>
      <c r="F6538" s="7"/>
    </row>
    <row r="6539">
      <c r="A6539" s="9">
        <v>44811.375</v>
      </c>
      <c r="B6539" s="10">
        <v>223.89</v>
      </c>
      <c r="C6539" s="10">
        <v>216.45276</v>
      </c>
      <c r="D6539" s="10">
        <v>0.0343596450329391</v>
      </c>
      <c r="E6539" s="7">
        <f t="shared" si="1"/>
        <v>0.03528487121</v>
      </c>
      <c r="F6539" s="7"/>
    </row>
    <row r="6540">
      <c r="A6540" s="9">
        <v>44811.416666666664</v>
      </c>
      <c r="B6540" s="10">
        <v>232.39</v>
      </c>
      <c r="C6540" s="10">
        <v>221.19628</v>
      </c>
      <c r="D6540" s="10">
        <v>0.0506053718444088</v>
      </c>
      <c r="E6540" s="7">
        <f t="shared" si="1"/>
        <v>0.03429186252</v>
      </c>
      <c r="F6540" s="7"/>
    </row>
    <row r="6541">
      <c r="A6541" s="9">
        <v>44811.458333333336</v>
      </c>
      <c r="B6541" s="10">
        <v>244.31</v>
      </c>
      <c r="C6541" s="10">
        <v>228.51204</v>
      </c>
      <c r="D6541" s="10">
        <v>0.0691340377513586</v>
      </c>
      <c r="E6541" s="7">
        <f t="shared" si="1"/>
        <v>0.03612395052</v>
      </c>
      <c r="F6541" s="7"/>
    </row>
    <row r="6542">
      <c r="A6542" s="9">
        <v>44811.5</v>
      </c>
      <c r="B6542" s="10">
        <v>249.06</v>
      </c>
      <c r="C6542" s="10">
        <v>235.04553</v>
      </c>
      <c r="D6542" s="10">
        <v>0.0596244906252843</v>
      </c>
      <c r="E6542" s="7">
        <f t="shared" si="1"/>
        <v>0.03728895207</v>
      </c>
      <c r="F6542" s="7"/>
    </row>
    <row r="6543">
      <c r="A6543" s="9">
        <v>44811.541666666664</v>
      </c>
      <c r="B6543" s="10">
        <v>247.62</v>
      </c>
      <c r="C6543" s="10">
        <v>240.28451</v>
      </c>
      <c r="D6543" s="10">
        <v>0.0305283515778857</v>
      </c>
      <c r="E6543" s="7">
        <f t="shared" si="1"/>
        <v>0.03646228101</v>
      </c>
      <c r="F6543" s="7"/>
    </row>
    <row r="6544">
      <c r="A6544" s="9">
        <v>44811.583333333336</v>
      </c>
      <c r="B6544" s="10">
        <v>246.69</v>
      </c>
      <c r="C6544" s="10">
        <v>243.56978</v>
      </c>
      <c r="D6544" s="10">
        <v>0.0128103740948486</v>
      </c>
      <c r="E6544" s="7">
        <f t="shared" si="1"/>
        <v>0.03425498459</v>
      </c>
      <c r="F6544" s="7"/>
    </row>
    <row r="6545">
      <c r="A6545" s="9">
        <v>44811.625</v>
      </c>
      <c r="B6545" s="10">
        <v>245.36</v>
      </c>
      <c r="C6545" s="10">
        <v>244.91209</v>
      </c>
      <c r="D6545" s="10">
        <v>0.00182886030656962</v>
      </c>
      <c r="E6545" s="7">
        <f t="shared" si="1"/>
        <v>0.03065921986</v>
      </c>
      <c r="F6545" s="7"/>
    </row>
    <row r="6546">
      <c r="A6546" s="9">
        <v>44811.666666666664</v>
      </c>
      <c r="B6546" s="10">
        <v>245.01</v>
      </c>
      <c r="C6546" s="10">
        <v>244.64391</v>
      </c>
      <c r="D6546" s="10">
        <v>0.00149641983730551</v>
      </c>
      <c r="E6546" s="7">
        <f t="shared" si="1"/>
        <v>0.02771194651</v>
      </c>
      <c r="F6546" s="7"/>
    </row>
    <row r="6547">
      <c r="A6547" s="9">
        <v>44811.708333333336</v>
      </c>
      <c r="B6547" s="10">
        <v>247.83</v>
      </c>
      <c r="C6547" s="10">
        <v>244.56153</v>
      </c>
      <c r="D6547" s="10">
        <v>0.0133646121693792</v>
      </c>
      <c r="E6547" s="7">
        <f t="shared" si="1"/>
        <v>0.0262241576</v>
      </c>
      <c r="F6547" s="7"/>
    </row>
    <row r="6548">
      <c r="A6548" s="9">
        <v>44811.75</v>
      </c>
      <c r="B6548" s="10">
        <v>248.39</v>
      </c>
      <c r="C6548" s="10">
        <v>244.78313</v>
      </c>
      <c r="D6548" s="10">
        <v>0.0147349615147089</v>
      </c>
      <c r="E6548" s="7">
        <f t="shared" si="1"/>
        <v>0.02517416389</v>
      </c>
      <c r="F6548" s="7"/>
    </row>
    <row r="6549">
      <c r="A6549" s="9">
        <v>44811.791666666664</v>
      </c>
      <c r="B6549" s="10">
        <v>250.09</v>
      </c>
      <c r="C6549" s="10">
        <v>246.20711</v>
      </c>
      <c r="D6549" s="10">
        <v>0.0157708280642261</v>
      </c>
      <c r="E6549" s="7">
        <f t="shared" si="1"/>
        <v>0.02574692927</v>
      </c>
      <c r="F6549" s="7"/>
    </row>
    <row r="6550">
      <c r="A6550" s="9">
        <v>44811.833333333336</v>
      </c>
      <c r="B6550" s="10">
        <v>254.71</v>
      </c>
      <c r="C6550" s="10">
        <v>247.08344</v>
      </c>
      <c r="D6550" s="10">
        <v>0.0308663340610767</v>
      </c>
      <c r="E6550" s="7">
        <f t="shared" si="1"/>
        <v>0.02681548247</v>
      </c>
      <c r="F6550" s="7"/>
    </row>
    <row r="6551">
      <c r="A6551" s="9">
        <v>44811.875</v>
      </c>
      <c r="B6551" s="10">
        <v>249.79</v>
      </c>
      <c r="C6551" s="10">
        <v>247.34084</v>
      </c>
      <c r="D6551" s="10">
        <v>0.00990196362234399</v>
      </c>
      <c r="E6551" s="7">
        <f t="shared" si="1"/>
        <v>0.02701740517</v>
      </c>
      <c r="F6551" s="7"/>
    </row>
    <row r="6552">
      <c r="A6552" s="9">
        <v>44811.916666666664</v>
      </c>
      <c r="B6552" s="10">
        <v>246.22</v>
      </c>
      <c r="C6552" s="10">
        <v>247.44195</v>
      </c>
      <c r="D6552" s="10">
        <v>0.00493832998002154</v>
      </c>
      <c r="E6552" s="7">
        <f t="shared" si="1"/>
        <v>0.02676338018</v>
      </c>
      <c r="F6552" s="7"/>
    </row>
    <row r="6553">
      <c r="A6553" s="9">
        <v>44811.958333333336</v>
      </c>
      <c r="B6553" s="10">
        <v>252.14</v>
      </c>
      <c r="C6553" s="10">
        <v>247.72126</v>
      </c>
      <c r="D6553" s="10">
        <v>0.0178375485414533</v>
      </c>
      <c r="E6553" s="7">
        <f t="shared" si="1"/>
        <v>0.02708545966</v>
      </c>
      <c r="F6553" s="7"/>
    </row>
    <row r="6554">
      <c r="A6554" s="9">
        <v>44812.0</v>
      </c>
      <c r="B6554" s="10">
        <v>264.0</v>
      </c>
      <c r="C6554" s="10">
        <v>251.08437</v>
      </c>
      <c r="D6554" s="10">
        <v>0.0514394026199241</v>
      </c>
      <c r="E6554" s="7">
        <f t="shared" si="1"/>
        <v>0.02780051396</v>
      </c>
      <c r="F6554" s="7"/>
    </row>
    <row r="6555">
      <c r="A6555" s="9">
        <v>44812.041666666664</v>
      </c>
      <c r="B6555" s="10">
        <v>265.75</v>
      </c>
      <c r="C6555" s="10">
        <v>247.95355</v>
      </c>
      <c r="D6555" s="10">
        <v>0.0717733220597164</v>
      </c>
      <c r="E6555" s="7">
        <f t="shared" si="1"/>
        <v>0.0285628557</v>
      </c>
      <c r="F6555" s="7"/>
    </row>
    <row r="6556">
      <c r="A6556" s="9">
        <v>44812.083333333336</v>
      </c>
      <c r="B6556" s="10">
        <v>258.91</v>
      </c>
      <c r="C6556" s="10">
        <v>242.73856</v>
      </c>
      <c r="D6556" s="10">
        <v>0.0666208121198379</v>
      </c>
      <c r="E6556" s="7">
        <f t="shared" si="1"/>
        <v>0.0298136742</v>
      </c>
      <c r="F6556" s="7"/>
    </row>
    <row r="6557">
      <c r="A6557" s="9">
        <v>44812.125</v>
      </c>
      <c r="B6557" s="10">
        <v>245.23</v>
      </c>
      <c r="C6557" s="10">
        <v>235.30878</v>
      </c>
      <c r="D6557" s="10">
        <v>0.0421625576402205</v>
      </c>
      <c r="E6557" s="7">
        <f t="shared" si="1"/>
        <v>0.03060948274</v>
      </c>
      <c r="F6557" s="7"/>
    </row>
    <row r="6558">
      <c r="A6558" s="9">
        <v>44812.166666666664</v>
      </c>
      <c r="B6558" s="10">
        <v>232.54</v>
      </c>
      <c r="C6558" s="10">
        <v>227.98088</v>
      </c>
      <c r="D6558" s="10">
        <v>0.0199978173608241</v>
      </c>
      <c r="E6558" s="7">
        <f t="shared" si="1"/>
        <v>0.0310693227</v>
      </c>
      <c r="F6558" s="7"/>
    </row>
    <row r="6559">
      <c r="A6559" s="9">
        <v>44812.208333333336</v>
      </c>
      <c r="B6559" s="10">
        <v>215.01</v>
      </c>
      <c r="C6559" s="10">
        <v>222.64004</v>
      </c>
      <c r="D6559" s="10">
        <v>0.0342707448309837</v>
      </c>
      <c r="E6559" s="7">
        <f t="shared" si="1"/>
        <v>0.03240714005</v>
      </c>
      <c r="F6559" s="7"/>
    </row>
    <row r="6560">
      <c r="A6560" s="9">
        <v>44812.25</v>
      </c>
      <c r="B6560" s="10">
        <v>211.6</v>
      </c>
      <c r="C6560" s="10">
        <v>218.53737</v>
      </c>
      <c r="D6560" s="10">
        <v>0.0317445478546759</v>
      </c>
      <c r="E6560" s="7">
        <f t="shared" si="1"/>
        <v>0.03252816783</v>
      </c>
      <c r="F6560" s="7"/>
    </row>
    <row r="6561">
      <c r="A6561" s="9">
        <v>44812.291666666664</v>
      </c>
      <c r="B6561" s="10">
        <v>207.64</v>
      </c>
      <c r="C6561" s="10">
        <v>216.48982</v>
      </c>
      <c r="D6561" s="10">
        <v>0.0408786888916994</v>
      </c>
      <c r="E6561" s="7">
        <f t="shared" si="1"/>
        <v>0.0325329611</v>
      </c>
      <c r="F6561" s="7"/>
    </row>
    <row r="6562">
      <c r="A6562" s="9">
        <v>44812.333333333336</v>
      </c>
      <c r="B6562" s="10">
        <v>207.04</v>
      </c>
      <c r="C6562" s="10">
        <v>217.14991</v>
      </c>
      <c r="D6562" s="10">
        <v>0.0465572838597999</v>
      </c>
      <c r="E6562" s="7">
        <f t="shared" si="1"/>
        <v>0.03221863776</v>
      </c>
      <c r="F6562" s="7"/>
    </row>
    <row r="6563">
      <c r="A6563" s="9">
        <v>44812.375</v>
      </c>
      <c r="B6563" s="10">
        <v>205.47</v>
      </c>
      <c r="C6563" s="10">
        <v>220.80502</v>
      </c>
      <c r="D6563" s="10">
        <v>0.0694505043408886</v>
      </c>
      <c r="E6563" s="7">
        <f t="shared" si="1"/>
        <v>0.0336807569</v>
      </c>
      <c r="F6563" s="7"/>
    </row>
    <row r="6564">
      <c r="A6564" s="9">
        <v>44812.416666666664</v>
      </c>
      <c r="B6564" s="10">
        <v>211.48</v>
      </c>
      <c r="C6564" s="10">
        <v>226.64266</v>
      </c>
      <c r="D6564" s="10">
        <v>0.0669011738566782</v>
      </c>
      <c r="E6564" s="7">
        <f t="shared" si="1"/>
        <v>0.03435974865</v>
      </c>
      <c r="F6564" s="7"/>
    </row>
    <row r="6565">
      <c r="A6565" s="9">
        <v>44812.458333333336</v>
      </c>
      <c r="B6565" s="10">
        <v>228.44</v>
      </c>
      <c r="C6565" s="10">
        <v>234.06677</v>
      </c>
      <c r="D6565" s="10">
        <v>0.024039166260123</v>
      </c>
      <c r="E6565" s="7">
        <f t="shared" si="1"/>
        <v>0.03248079567</v>
      </c>
      <c r="F6565" s="7"/>
    </row>
    <row r="6566">
      <c r="A6566" s="9">
        <v>44812.5</v>
      </c>
      <c r="B6566" s="10">
        <v>233.9</v>
      </c>
      <c r="C6566" s="10">
        <v>239.83545</v>
      </c>
      <c r="D6566" s="10">
        <v>0.0247480095206943</v>
      </c>
      <c r="E6566" s="7">
        <f t="shared" si="1"/>
        <v>0.03102760896</v>
      </c>
      <c r="F6566" s="7"/>
    </row>
    <row r="6567">
      <c r="A6567" s="9">
        <v>44812.541666666664</v>
      </c>
      <c r="B6567" s="10">
        <v>235.12</v>
      </c>
      <c r="C6567" s="10">
        <v>243.83604</v>
      </c>
      <c r="D6567" s="10">
        <v>0.0357454952106341</v>
      </c>
      <c r="E6567" s="7">
        <f t="shared" si="1"/>
        <v>0.03124498994</v>
      </c>
      <c r="F6567" s="7"/>
    </row>
    <row r="6568">
      <c r="A6568" s="9">
        <v>44812.583333333336</v>
      </c>
      <c r="B6568" s="10">
        <v>232.87</v>
      </c>
      <c r="C6568" s="10">
        <v>245.84594</v>
      </c>
      <c r="D6568" s="10">
        <v>0.0527807780758958</v>
      </c>
      <c r="E6568" s="7">
        <f t="shared" si="1"/>
        <v>0.03291042344</v>
      </c>
      <c r="F6568" s="7"/>
    </row>
    <row r="6569">
      <c r="A6569" s="9">
        <v>44812.625</v>
      </c>
      <c r="B6569" s="10">
        <v>232.28</v>
      </c>
      <c r="C6569" s="10">
        <v>246.34619</v>
      </c>
      <c r="D6569" s="10">
        <v>0.0570992796762962</v>
      </c>
      <c r="E6569" s="7">
        <f t="shared" si="1"/>
        <v>0.03521335758</v>
      </c>
      <c r="F6569" s="7"/>
    </row>
    <row r="6570">
      <c r="A6570" s="9">
        <v>44812.666666666664</v>
      </c>
      <c r="B6570" s="10">
        <v>232.57</v>
      </c>
      <c r="C6570" s="10">
        <v>245.74842</v>
      </c>
      <c r="D6570" s="10">
        <v>0.0536256550499898</v>
      </c>
      <c r="E6570" s="7">
        <f t="shared" si="1"/>
        <v>0.03738540905</v>
      </c>
      <c r="F6570" s="7"/>
    </row>
    <row r="6571">
      <c r="A6571" s="9">
        <v>44812.708333333336</v>
      </c>
      <c r="B6571" s="10">
        <v>231.71</v>
      </c>
      <c r="C6571" s="10">
        <v>245.40255</v>
      </c>
      <c r="D6571" s="10">
        <v>0.0557962824754672</v>
      </c>
      <c r="E6571" s="7">
        <f t="shared" si="1"/>
        <v>0.03915339531</v>
      </c>
      <c r="F6571" s="7"/>
    </row>
    <row r="6572">
      <c r="A6572" s="9">
        <v>44812.75</v>
      </c>
      <c r="B6572" s="10">
        <v>235.14</v>
      </c>
      <c r="C6572" s="10">
        <v>245.63978</v>
      </c>
      <c r="D6572" s="10">
        <v>0.0427446238553055</v>
      </c>
      <c r="E6572" s="7">
        <f t="shared" si="1"/>
        <v>0.04032046458</v>
      </c>
      <c r="F6572" s="7"/>
    </row>
    <row r="6573">
      <c r="A6573" s="9">
        <v>44812.791666666664</v>
      </c>
      <c r="B6573" s="10">
        <v>241.06</v>
      </c>
      <c r="C6573" s="10">
        <v>247.01049</v>
      </c>
      <c r="D6573" s="10">
        <v>0.0240900295368022</v>
      </c>
      <c r="E6573" s="7">
        <f t="shared" si="1"/>
        <v>0.04066709797</v>
      </c>
      <c r="F6573" s="7"/>
    </row>
    <row r="6574">
      <c r="A6574" s="9">
        <v>44812.833333333336</v>
      </c>
      <c r="B6574" s="10">
        <v>238.13</v>
      </c>
      <c r="C6574" s="10">
        <v>247.70537</v>
      </c>
      <c r="D6574" s="10">
        <v>0.038656287508018</v>
      </c>
      <c r="E6574" s="7">
        <f t="shared" si="1"/>
        <v>0.04099167936</v>
      </c>
      <c r="F6574" s="7"/>
    </row>
    <row r="6575">
      <c r="A6575" s="9">
        <v>44812.875</v>
      </c>
      <c r="B6575" s="10">
        <v>246.73</v>
      </c>
      <c r="C6575" s="10">
        <v>247.90572</v>
      </c>
      <c r="D6575" s="10">
        <v>0.00474260940812504</v>
      </c>
      <c r="E6575" s="7">
        <f t="shared" si="1"/>
        <v>0.04077670627</v>
      </c>
      <c r="F6575" s="7"/>
    </row>
    <row r="6576">
      <c r="A6576" s="9">
        <v>44812.916666666664</v>
      </c>
      <c r="B6576" s="10">
        <v>250.17</v>
      </c>
      <c r="C6576" s="10">
        <v>247.77471</v>
      </c>
      <c r="D6576" s="10">
        <v>0.00966720937742188</v>
      </c>
      <c r="E6576" s="7">
        <f t="shared" si="1"/>
        <v>0.04097374291</v>
      </c>
      <c r="F6576" s="7"/>
    </row>
    <row r="6577">
      <c r="A6577" s="9">
        <v>44812.958333333336</v>
      </c>
      <c r="B6577" s="10">
        <v>251.3</v>
      </c>
      <c r="C6577" s="10">
        <v>247.4914</v>
      </c>
      <c r="D6577" s="10">
        <v>0.0153888175508321</v>
      </c>
      <c r="E6577" s="7">
        <f t="shared" si="1"/>
        <v>0.04087171246</v>
      </c>
      <c r="F6577" s="7"/>
    </row>
    <row r="6578">
      <c r="A6578" s="9">
        <v>44813.0</v>
      </c>
      <c r="B6578" s="10">
        <v>257.6</v>
      </c>
      <c r="C6578" s="10">
        <v>250.32169</v>
      </c>
      <c r="D6578" s="10">
        <v>0.029075826389635</v>
      </c>
      <c r="E6578" s="7">
        <f t="shared" si="1"/>
        <v>0.03993989678</v>
      </c>
      <c r="F6578" s="7"/>
    </row>
    <row r="6579">
      <c r="A6579" s="9">
        <v>44813.041666666664</v>
      </c>
      <c r="B6579" s="10">
        <v>261.25</v>
      </c>
      <c r="C6579" s="10">
        <v>245.49973</v>
      </c>
      <c r="D6579" s="10">
        <v>0.0641559565055326</v>
      </c>
      <c r="E6579" s="7">
        <f t="shared" si="1"/>
        <v>0.03962250655</v>
      </c>
      <c r="F6579" s="7"/>
    </row>
    <row r="6580">
      <c r="A6580" s="9">
        <v>44813.083333333336</v>
      </c>
      <c r="B6580" s="10">
        <v>252.0</v>
      </c>
      <c r="C6580" s="10">
        <v>238.71598</v>
      </c>
      <c r="D6580" s="10">
        <v>0.0556478037205552</v>
      </c>
      <c r="E6580" s="7">
        <f t="shared" si="1"/>
        <v>0.03916529786</v>
      </c>
      <c r="F6580" s="7"/>
    </row>
    <row r="6581">
      <c r="A6581" s="9">
        <v>44813.125</v>
      </c>
      <c r="B6581" s="10">
        <v>243.82</v>
      </c>
      <c r="C6581" s="10">
        <v>230.16981</v>
      </c>
      <c r="D6581" s="10">
        <v>0.0593048671326616</v>
      </c>
      <c r="E6581" s="7">
        <f t="shared" si="1"/>
        <v>0.03987956076</v>
      </c>
      <c r="F6581" s="7"/>
    </row>
    <row r="6582">
      <c r="A6582" s="9">
        <v>44813.166666666664</v>
      </c>
      <c r="B6582" s="10">
        <v>234.13</v>
      </c>
      <c r="C6582" s="10">
        <v>222.55419</v>
      </c>
      <c r="D6582" s="10">
        <v>0.0520134444559322</v>
      </c>
      <c r="E6582" s="7">
        <f t="shared" si="1"/>
        <v>0.04121354522</v>
      </c>
      <c r="F6582" s="7"/>
    </row>
    <row r="6583">
      <c r="A6583" s="9">
        <v>44813.208333333336</v>
      </c>
      <c r="B6583" s="10">
        <v>226.19</v>
      </c>
      <c r="C6583" s="10">
        <v>218.10347</v>
      </c>
      <c r="D6583" s="10">
        <v>0.0370765765441513</v>
      </c>
      <c r="E6583" s="7">
        <f t="shared" si="1"/>
        <v>0.04133045488</v>
      </c>
      <c r="F6583" s="7"/>
    </row>
    <row r="6584">
      <c r="A6584" s="9">
        <v>44813.25</v>
      </c>
      <c r="B6584" s="10">
        <v>219.33</v>
      </c>
      <c r="C6584" s="10">
        <v>215.57871</v>
      </c>
      <c r="D6584" s="10">
        <v>0.0174010225777861</v>
      </c>
      <c r="E6584" s="7">
        <f t="shared" si="1"/>
        <v>0.04073280799</v>
      </c>
      <c r="F6584" s="7"/>
    </row>
    <row r="6585">
      <c r="A6585" s="9">
        <v>44813.291666666664</v>
      </c>
      <c r="B6585" s="10">
        <v>213.02</v>
      </c>
      <c r="C6585" s="10">
        <v>215.71834</v>
      </c>
      <c r="D6585" s="10">
        <v>0.0125086258312575</v>
      </c>
      <c r="E6585" s="7">
        <f t="shared" si="1"/>
        <v>0.03955072203</v>
      </c>
      <c r="F6585" s="7"/>
    </row>
    <row r="6586">
      <c r="A6586" s="9">
        <v>44813.333333333336</v>
      </c>
      <c r="B6586" s="10">
        <v>213.33</v>
      </c>
      <c r="C6586" s="10">
        <v>218.19796</v>
      </c>
      <c r="D6586" s="10">
        <v>0.0223098327775382</v>
      </c>
      <c r="E6586" s="7">
        <f t="shared" si="1"/>
        <v>0.03854041157</v>
      </c>
      <c r="F6586" s="7"/>
    </row>
    <row r="6587">
      <c r="A6587" s="9">
        <v>44813.375</v>
      </c>
      <c r="B6587" s="10">
        <v>214.08</v>
      </c>
      <c r="C6587" s="10">
        <v>223.0209</v>
      </c>
      <c r="D6587" s="10">
        <v>0.0400899646625047</v>
      </c>
      <c r="E6587" s="7">
        <f t="shared" si="1"/>
        <v>0.03731705575</v>
      </c>
      <c r="F6587" s="7"/>
    </row>
    <row r="6588">
      <c r="A6588" s="9">
        <v>44813.416666666664</v>
      </c>
      <c r="B6588" s="10">
        <v>218.29</v>
      </c>
      <c r="C6588" s="10">
        <v>229.02791</v>
      </c>
      <c r="D6588" s="10">
        <v>0.0468847224777102</v>
      </c>
      <c r="E6588" s="7">
        <f t="shared" si="1"/>
        <v>0.03648303694</v>
      </c>
      <c r="F6588" s="7"/>
    </row>
    <row r="6589">
      <c r="A6589" s="9">
        <v>44813.458333333336</v>
      </c>
      <c r="B6589" s="10">
        <v>235.06</v>
      </c>
      <c r="C6589" s="10">
        <v>235.74689</v>
      </c>
      <c r="D6589" s="10">
        <v>0.0029136757647153</v>
      </c>
      <c r="E6589" s="7">
        <f t="shared" si="1"/>
        <v>0.03560280817</v>
      </c>
      <c r="F6589" s="7"/>
    </row>
    <row r="6590">
      <c r="A6590" s="9">
        <v>44813.5</v>
      </c>
      <c r="B6590" s="10">
        <v>236.37</v>
      </c>
      <c r="C6590" s="10">
        <v>240.29647</v>
      </c>
      <c r="D6590" s="10">
        <v>0.0163401068688191</v>
      </c>
      <c r="E6590" s="7">
        <f t="shared" si="1"/>
        <v>0.03525247889</v>
      </c>
      <c r="F6590" s="7"/>
    </row>
    <row r="6591">
      <c r="A6591" s="9">
        <v>44813.541666666664</v>
      </c>
      <c r="B6591" s="10">
        <v>233.75</v>
      </c>
      <c r="C6591" s="10">
        <v>243.24491</v>
      </c>
      <c r="D6591" s="10">
        <v>0.0390343625278736</v>
      </c>
      <c r="E6591" s="7">
        <f t="shared" si="1"/>
        <v>0.03538951503</v>
      </c>
      <c r="F6591" s="7"/>
    </row>
    <row r="6592">
      <c r="A6592" s="9">
        <v>44813.583333333336</v>
      </c>
      <c r="B6592" s="10">
        <v>231.07</v>
      </c>
      <c r="C6592" s="10">
        <v>244.62061</v>
      </c>
      <c r="D6592" s="10">
        <v>0.0553943921568996</v>
      </c>
      <c r="E6592" s="7">
        <f t="shared" si="1"/>
        <v>0.03549841562</v>
      </c>
      <c r="F6592" s="7"/>
    </row>
    <row r="6593">
      <c r="A6593" s="9">
        <v>44813.625</v>
      </c>
      <c r="B6593" s="10">
        <v>225.94</v>
      </c>
      <c r="C6593" s="10">
        <v>244.93695</v>
      </c>
      <c r="D6593" s="10">
        <v>0.077558530879069</v>
      </c>
      <c r="E6593" s="7">
        <f t="shared" si="1"/>
        <v>0.03635088442</v>
      </c>
      <c r="F6593" s="7"/>
    </row>
    <row r="6594">
      <c r="A6594" s="9">
        <v>44813.666666666664</v>
      </c>
      <c r="B6594" s="10">
        <v>229.6</v>
      </c>
      <c r="C6594" s="10">
        <v>244.40999</v>
      </c>
      <c r="D6594" s="10">
        <v>0.0605948635732933</v>
      </c>
      <c r="E6594" s="7">
        <f t="shared" si="1"/>
        <v>0.03664126811</v>
      </c>
      <c r="F6594" s="7"/>
    </row>
    <row r="6595">
      <c r="A6595" s="9">
        <v>44813.708333333336</v>
      </c>
      <c r="B6595" s="10">
        <v>235.25</v>
      </c>
      <c r="C6595" s="10">
        <v>244.19307</v>
      </c>
      <c r="D6595" s="10">
        <v>0.0366229475717718</v>
      </c>
      <c r="E6595" s="7">
        <f t="shared" si="1"/>
        <v>0.03584237915</v>
      </c>
      <c r="F6595" s="7"/>
    </row>
    <row r="6596">
      <c r="A6596" s="9">
        <v>44813.75</v>
      </c>
      <c r="B6596" s="10">
        <v>237.71</v>
      </c>
      <c r="C6596" s="10">
        <v>244.50943</v>
      </c>
      <c r="D6596" s="10">
        <v>0.0278084571216742</v>
      </c>
      <c r="E6596" s="7">
        <f t="shared" si="1"/>
        <v>0.03522003887</v>
      </c>
      <c r="F6596" s="7"/>
    </row>
    <row r="6597">
      <c r="A6597" s="9">
        <v>44813.791666666664</v>
      </c>
      <c r="B6597" s="10">
        <v>248.2</v>
      </c>
      <c r="C6597" s="10">
        <v>245.87234</v>
      </c>
      <c r="D6597" s="10">
        <v>0.00946694532618016</v>
      </c>
      <c r="E6597" s="7">
        <f t="shared" si="1"/>
        <v>0.0346107437</v>
      </c>
      <c r="F6597" s="7"/>
    </row>
    <row r="6598">
      <c r="A6598" s="9">
        <v>44813.833333333336</v>
      </c>
      <c r="B6598" s="10">
        <v>248.37</v>
      </c>
      <c r="C6598" s="10">
        <v>246.8227</v>
      </c>
      <c r="D6598" s="10">
        <v>0.00626887235250245</v>
      </c>
      <c r="E6598" s="7">
        <f t="shared" si="1"/>
        <v>0.03326126806</v>
      </c>
      <c r="F6598" s="7"/>
    </row>
    <row r="6599">
      <c r="A6599" s="9">
        <v>44813.875</v>
      </c>
      <c r="B6599" s="10">
        <v>251.76</v>
      </c>
      <c r="C6599" s="10">
        <v>247.49153</v>
      </c>
      <c r="D6599" s="10">
        <v>0.0172469336627398</v>
      </c>
      <c r="E6599" s="7">
        <f t="shared" si="1"/>
        <v>0.03378228158</v>
      </c>
      <c r="F6599" s="7"/>
    </row>
    <row r="6600">
      <c r="A6600" s="9">
        <v>44813.916666666664</v>
      </c>
      <c r="B6600" s="10">
        <v>248.01</v>
      </c>
      <c r="C6600" s="10">
        <v>247.66065</v>
      </c>
      <c r="D6600" s="10">
        <v>0.0014105995441746</v>
      </c>
      <c r="E6600" s="7">
        <f t="shared" si="1"/>
        <v>0.03343825617</v>
      </c>
      <c r="F6600" s="7"/>
    </row>
    <row r="6601">
      <c r="A6601" s="9">
        <v>44813.958333333336</v>
      </c>
      <c r="B6601" s="10">
        <v>252.35</v>
      </c>
      <c r="C6601" s="10">
        <v>247.08125</v>
      </c>
      <c r="D6601" s="10">
        <v>0.0213239572003135</v>
      </c>
      <c r="E6601" s="7">
        <f t="shared" si="1"/>
        <v>0.03368555365</v>
      </c>
      <c r="F6601" s="7"/>
    </row>
    <row r="6602">
      <c r="A6602" s="9">
        <v>44814.0</v>
      </c>
      <c r="B6602" s="10">
        <v>258.29</v>
      </c>
      <c r="C6602" s="10">
        <v>249.33558</v>
      </c>
      <c r="D6602" s="10">
        <v>0.0359131255956331</v>
      </c>
      <c r="E6602" s="7">
        <f t="shared" si="1"/>
        <v>0.03397044112</v>
      </c>
      <c r="F6602" s="7"/>
    </row>
    <row r="6603">
      <c r="A6603" s="9">
        <v>44814.041666666664</v>
      </c>
      <c r="B6603" s="10">
        <v>258.23</v>
      </c>
      <c r="C6603" s="10">
        <v>242.64663</v>
      </c>
      <c r="D6603" s="10">
        <v>0.0642224868319829</v>
      </c>
      <c r="E6603" s="7">
        <f t="shared" si="1"/>
        <v>0.03397321321</v>
      </c>
      <c r="F6603" s="7"/>
    </row>
    <row r="6604">
      <c r="A6604" s="9">
        <v>44814.083333333336</v>
      </c>
      <c r="B6604" s="10">
        <v>256.13</v>
      </c>
      <c r="C6604" s="10">
        <v>234.39969</v>
      </c>
      <c r="D6604" s="10">
        <v>0.0927062232889472</v>
      </c>
      <c r="E6604" s="7">
        <f t="shared" si="1"/>
        <v>0.03551731403</v>
      </c>
      <c r="F6604" s="7"/>
    </row>
    <row r="6605">
      <c r="A6605" s="9">
        <v>44814.125</v>
      </c>
      <c r="B6605" s="10">
        <v>250.75</v>
      </c>
      <c r="C6605" s="10">
        <v>225.09495</v>
      </c>
      <c r="D6605" s="10">
        <v>0.113974347269896</v>
      </c>
      <c r="E6605" s="7">
        <f t="shared" si="1"/>
        <v>0.03779520904</v>
      </c>
      <c r="F6605" s="7"/>
    </row>
    <row r="6606">
      <c r="A6606" s="9">
        <v>44814.166666666664</v>
      </c>
      <c r="B6606" s="10">
        <v>244.39</v>
      </c>
      <c r="C6606" s="10">
        <v>217.84286</v>
      </c>
      <c r="D6606" s="10">
        <v>0.121863714055167</v>
      </c>
      <c r="E6606" s="7">
        <f t="shared" si="1"/>
        <v>0.04070563694</v>
      </c>
      <c r="F6606" s="7"/>
    </row>
    <row r="6607">
      <c r="A6607" s="9">
        <v>44814.208333333336</v>
      </c>
      <c r="B6607" s="10">
        <v>232.49</v>
      </c>
      <c r="C6607" s="10">
        <v>215.0654</v>
      </c>
      <c r="D6607" s="10">
        <v>0.0810200060074749</v>
      </c>
      <c r="E6607" s="7">
        <f t="shared" si="1"/>
        <v>0.04253661316</v>
      </c>
      <c r="F6607" s="7"/>
    </row>
    <row r="6608">
      <c r="A6608" s="9">
        <v>44814.25</v>
      </c>
      <c r="B6608" s="10">
        <v>228.05</v>
      </c>
      <c r="C6608" s="10">
        <v>214.71339</v>
      </c>
      <c r="D6608" s="10">
        <v>0.0621135458762027</v>
      </c>
      <c r="E6608" s="7">
        <f t="shared" si="1"/>
        <v>0.04439963497</v>
      </c>
      <c r="F6608" s="7"/>
    </row>
    <row r="6609">
      <c r="A6609" s="9">
        <v>44814.291666666664</v>
      </c>
      <c r="B6609" s="10">
        <v>227.7</v>
      </c>
      <c r="C6609" s="10">
        <v>217.37816</v>
      </c>
      <c r="D6609" s="10">
        <v>0.0474833350323693</v>
      </c>
      <c r="E6609" s="7">
        <f t="shared" si="1"/>
        <v>0.04585691452</v>
      </c>
      <c r="F6609" s="7"/>
    </row>
    <row r="6610">
      <c r="A6610" s="9">
        <v>44814.333333333336</v>
      </c>
      <c r="B6610" s="10">
        <v>223.87</v>
      </c>
      <c r="C6610" s="10">
        <v>221.69905</v>
      </c>
      <c r="D6610" s="10">
        <v>0.00979232883496796</v>
      </c>
      <c r="E6610" s="7">
        <f t="shared" si="1"/>
        <v>0.04533535185</v>
      </c>
      <c r="F6610" s="7"/>
    </row>
    <row r="6611">
      <c r="A6611" s="9">
        <v>44814.375</v>
      </c>
      <c r="B6611" s="10">
        <v>225.06</v>
      </c>
      <c r="C6611" s="10">
        <v>227.44801</v>
      </c>
      <c r="D6611" s="10">
        <v>0.0104991465961826</v>
      </c>
      <c r="E6611" s="7">
        <f t="shared" si="1"/>
        <v>0.0441024011</v>
      </c>
      <c r="F6611" s="7"/>
    </row>
    <row r="6612">
      <c r="A6612" s="9">
        <v>44814.416666666664</v>
      </c>
      <c r="B6612" s="10">
        <v>225.13</v>
      </c>
      <c r="C6612" s="10">
        <v>232.96531</v>
      </c>
      <c r="D6612" s="10">
        <v>0.0336329473259344</v>
      </c>
      <c r="E6612" s="7">
        <f t="shared" si="1"/>
        <v>0.0435502438</v>
      </c>
      <c r="F6612" s="7"/>
    </row>
    <row r="6613">
      <c r="A6613" s="9">
        <v>44814.458333333336</v>
      </c>
      <c r="B6613" s="10">
        <v>227.64</v>
      </c>
      <c r="C6613" s="10">
        <v>238.3434</v>
      </c>
      <c r="D6613" s="10">
        <v>0.044907473838168</v>
      </c>
      <c r="E6613" s="7">
        <f t="shared" si="1"/>
        <v>0.04529998539</v>
      </c>
      <c r="F6613" s="7"/>
    </row>
    <row r="6614">
      <c r="A6614" s="9">
        <v>44814.5</v>
      </c>
      <c r="B6614" s="10">
        <v>225.0</v>
      </c>
      <c r="C6614" s="10">
        <v>241.24282</v>
      </c>
      <c r="D6614" s="10">
        <v>0.0673297551404845</v>
      </c>
      <c r="E6614" s="7">
        <f t="shared" si="1"/>
        <v>0.04742455407</v>
      </c>
      <c r="F6614" s="7"/>
    </row>
    <row r="6615">
      <c r="A6615" s="9">
        <v>44814.541666666664</v>
      </c>
      <c r="B6615" s="10">
        <v>225.83</v>
      </c>
      <c r="C6615" s="10">
        <v>243.14512</v>
      </c>
      <c r="D6615" s="10">
        <v>0.0712131092740005</v>
      </c>
      <c r="E6615" s="7">
        <f t="shared" si="1"/>
        <v>0.04876533518</v>
      </c>
      <c r="F6615" s="7"/>
    </row>
    <row r="6616">
      <c r="A6616" s="9">
        <v>44814.583333333336</v>
      </c>
      <c r="B6616" s="10">
        <v>224.33</v>
      </c>
      <c r="C6616" s="10">
        <v>244.32542</v>
      </c>
      <c r="D6616" s="10">
        <v>0.0818392944950222</v>
      </c>
      <c r="E6616" s="7">
        <f t="shared" si="1"/>
        <v>0.04986720611</v>
      </c>
      <c r="F6616" s="7"/>
    </row>
    <row r="6617">
      <c r="A6617" s="9">
        <v>44814.625</v>
      </c>
      <c r="B6617" s="10">
        <v>224.68</v>
      </c>
      <c r="C6617" s="10">
        <v>244.93489</v>
      </c>
      <c r="D6617" s="10">
        <v>0.082694997025536</v>
      </c>
      <c r="E6617" s="7">
        <f t="shared" si="1"/>
        <v>0.05008122554</v>
      </c>
      <c r="F6617" s="7"/>
    </row>
    <row r="6618">
      <c r="A6618" s="9">
        <v>44814.666666666664</v>
      </c>
      <c r="B6618" s="10">
        <v>229.72</v>
      </c>
      <c r="C6618" s="10">
        <v>244.90095</v>
      </c>
      <c r="D6618" s="10">
        <v>0.061988122136725</v>
      </c>
      <c r="E6618" s="7">
        <f t="shared" si="1"/>
        <v>0.05013927798</v>
      </c>
      <c r="F6618" s="7"/>
    </row>
    <row r="6619">
      <c r="A6619" s="9">
        <v>44814.708333333336</v>
      </c>
      <c r="B6619" s="10">
        <v>235.86</v>
      </c>
      <c r="C6619" s="10">
        <v>245.04735</v>
      </c>
      <c r="D6619" s="10">
        <v>0.037492141824835</v>
      </c>
      <c r="E6619" s="7">
        <f t="shared" si="1"/>
        <v>0.0501754944</v>
      </c>
      <c r="F6619" s="7"/>
    </row>
    <row r="6620">
      <c r="A6620" s="9">
        <v>44814.75</v>
      </c>
      <c r="B6620" s="10">
        <v>245.26</v>
      </c>
      <c r="C6620" s="10">
        <v>245.49497</v>
      </c>
      <c r="D6620" s="10">
        <v>9.57127553366996E-4</v>
      </c>
      <c r="E6620" s="7">
        <f t="shared" si="1"/>
        <v>0.049056689</v>
      </c>
      <c r="F6620" s="7"/>
    </row>
    <row r="6621">
      <c r="A6621" s="9">
        <v>44814.791666666664</v>
      </c>
      <c r="B6621" s="10">
        <v>255.11</v>
      </c>
      <c r="C6621" s="10">
        <v>246.76656</v>
      </c>
      <c r="D6621" s="10">
        <v>0.0338110641895725</v>
      </c>
      <c r="E6621" s="7">
        <f t="shared" si="1"/>
        <v>0.05007102729</v>
      </c>
      <c r="F6621" s="7"/>
    </row>
    <row r="6622">
      <c r="A6622" s="9">
        <v>44814.833333333336</v>
      </c>
      <c r="B6622" s="10">
        <v>261.52</v>
      </c>
      <c r="C6622" s="10">
        <v>247.984</v>
      </c>
      <c r="D6622" s="10">
        <v>0.0545841667204334</v>
      </c>
      <c r="E6622" s="7">
        <f t="shared" si="1"/>
        <v>0.05208416456</v>
      </c>
      <c r="F6622" s="7"/>
    </row>
    <row r="6623">
      <c r="A6623" s="9">
        <v>44814.875</v>
      </c>
      <c r="B6623" s="10">
        <v>256.46</v>
      </c>
      <c r="C6623" s="10">
        <v>249.12847</v>
      </c>
      <c r="D6623" s="10">
        <v>0.0294287120215525</v>
      </c>
      <c r="E6623" s="7">
        <f t="shared" si="1"/>
        <v>0.05259173865</v>
      </c>
      <c r="F6623" s="7"/>
    </row>
    <row r="6624">
      <c r="A6624" s="9">
        <v>44814.916666666664</v>
      </c>
      <c r="B6624" s="10">
        <v>250.95</v>
      </c>
      <c r="C6624" s="10">
        <v>249.52029</v>
      </c>
      <c r="D6624" s="10">
        <v>0.00572983463589273</v>
      </c>
      <c r="E6624" s="7">
        <f t="shared" si="1"/>
        <v>0.05277170678</v>
      </c>
      <c r="F6624" s="7"/>
    </row>
    <row r="6625">
      <c r="A6625" s="9">
        <v>44814.958333333336</v>
      </c>
      <c r="B6625" s="10">
        <v>256.91</v>
      </c>
      <c r="C6625" s="10">
        <v>248.38487</v>
      </c>
      <c r="D6625" s="10">
        <v>0.034322259644881</v>
      </c>
      <c r="E6625" s="7">
        <f t="shared" si="1"/>
        <v>0.05331330272</v>
      </c>
      <c r="F6625" s="7"/>
    </row>
    <row r="6626">
      <c r="A6626" s="9">
        <v>44812.0</v>
      </c>
      <c r="B6626" s="10">
        <v>264.0</v>
      </c>
      <c r="C6626" s="10">
        <v>251.80097</v>
      </c>
      <c r="D6626" s="10">
        <v>0.048447112812949</v>
      </c>
      <c r="E6626" s="7">
        <f t="shared" si="1"/>
        <v>0.05383555218</v>
      </c>
      <c r="F6626" s="7"/>
    </row>
    <row r="6627">
      <c r="A6627" s="9">
        <v>44812.041666666664</v>
      </c>
      <c r="B6627" s="10">
        <v>265.75</v>
      </c>
      <c r="C6627" s="10">
        <v>248.22853</v>
      </c>
      <c r="D6627" s="10">
        <v>0.0705860442391533</v>
      </c>
      <c r="E6627" s="7">
        <f t="shared" si="1"/>
        <v>0.05410070041</v>
      </c>
      <c r="F6627" s="7"/>
    </row>
    <row r="6628">
      <c r="A6628" s="9">
        <v>44812.083333333336</v>
      </c>
      <c r="B6628" s="10">
        <v>258.91</v>
      </c>
      <c r="C6628" s="10">
        <v>242.67449</v>
      </c>
      <c r="D6628" s="10">
        <v>0.0669024173080575</v>
      </c>
      <c r="E6628" s="7">
        <f t="shared" si="1"/>
        <v>0.05302554183</v>
      </c>
      <c r="F6628" s="7"/>
    </row>
    <row r="6629">
      <c r="A6629" s="9">
        <v>44812.125</v>
      </c>
      <c r="B6629" s="10">
        <v>245.23</v>
      </c>
      <c r="C6629" s="10">
        <v>235.03372</v>
      </c>
      <c r="D6629" s="10">
        <v>0.0433822006476347</v>
      </c>
      <c r="E6629" s="7">
        <f t="shared" si="1"/>
        <v>0.05008420238</v>
      </c>
      <c r="F6629" s="7"/>
    </row>
    <row r="6630">
      <c r="A6630" s="9">
        <v>44812.166666666664</v>
      </c>
      <c r="B6630" s="10">
        <v>232.54</v>
      </c>
      <c r="C6630" s="10">
        <v>227.77349</v>
      </c>
      <c r="D6630" s="10">
        <v>0.0209265353926832</v>
      </c>
      <c r="E6630" s="7">
        <f t="shared" si="1"/>
        <v>0.04587848661</v>
      </c>
      <c r="F6630" s="7"/>
    </row>
    <row r="6631">
      <c r="A6631" s="9">
        <v>44812.208333333336</v>
      </c>
      <c r="B6631" s="10">
        <v>215.01</v>
      </c>
      <c r="C6631" s="10">
        <v>222.82085</v>
      </c>
      <c r="D6631" s="10">
        <v>0.0350543945954789</v>
      </c>
      <c r="E6631" s="7">
        <f t="shared" si="1"/>
        <v>0.0439632528</v>
      </c>
      <c r="F6631" s="7"/>
    </row>
    <row r="6632">
      <c r="A6632" s="9">
        <v>44812.25</v>
      </c>
      <c r="B6632" s="10">
        <v>211.6</v>
      </c>
      <c r="C6632" s="10">
        <v>219.2061</v>
      </c>
      <c r="D6632" s="10">
        <v>0.0346983957107032</v>
      </c>
      <c r="E6632" s="7">
        <f t="shared" si="1"/>
        <v>0.04282095487</v>
      </c>
      <c r="F6632" s="7"/>
    </row>
    <row r="6633">
      <c r="A6633" s="9">
        <v>44812.291666666664</v>
      </c>
      <c r="B6633" s="10">
        <v>207.64</v>
      </c>
      <c r="C6633" s="10">
        <v>217.73765</v>
      </c>
      <c r="D6633" s="10">
        <v>0.0463753053273056</v>
      </c>
      <c r="E6633" s="7">
        <f t="shared" si="1"/>
        <v>0.04277478697</v>
      </c>
      <c r="F6633" s="7"/>
    </row>
    <row r="6634">
      <c r="A6634" s="9">
        <v>44812.333333333336</v>
      </c>
      <c r="B6634" s="10">
        <v>207.04</v>
      </c>
      <c r="C6634" s="10">
        <v>218.84646</v>
      </c>
      <c r="D6634" s="10">
        <v>0.0539485993970385</v>
      </c>
      <c r="E6634" s="7">
        <f t="shared" si="1"/>
        <v>0.04461463158</v>
      </c>
      <c r="F6634" s="7"/>
    </row>
    <row r="6635">
      <c r="A6635" s="9">
        <v>44812.375</v>
      </c>
      <c r="B6635" s="10">
        <v>205.47</v>
      </c>
      <c r="C6635" s="10">
        <v>222.74955</v>
      </c>
      <c r="D6635" s="10">
        <v>0.0775738940886749</v>
      </c>
      <c r="E6635" s="7">
        <f t="shared" si="1"/>
        <v>0.04740941272</v>
      </c>
      <c r="F6635" s="7"/>
    </row>
    <row r="6636">
      <c r="A6636" s="9">
        <v>44812.416666666664</v>
      </c>
      <c r="B6636" s="10">
        <v>211.48</v>
      </c>
      <c r="C6636" s="10">
        <v>228.53492</v>
      </c>
      <c r="D6636" s="10">
        <v>0.074627194828694</v>
      </c>
      <c r="E6636" s="7">
        <f t="shared" si="1"/>
        <v>0.04911750637</v>
      </c>
      <c r="F6636" s="7"/>
    </row>
    <row r="6637">
      <c r="A6637" s="9">
        <v>44812.458333333336</v>
      </c>
      <c r="B6637" s="10">
        <v>228.44</v>
      </c>
      <c r="C6637" s="10">
        <v>235.71714</v>
      </c>
      <c r="D6637" s="10">
        <v>0.0308723413155275</v>
      </c>
      <c r="E6637" s="7">
        <f t="shared" si="1"/>
        <v>0.04853270918</v>
      </c>
      <c r="F6637" s="7"/>
    </row>
    <row r="6638">
      <c r="A6638" s="9">
        <v>44812.5</v>
      </c>
      <c r="B6638" s="10">
        <v>233.9</v>
      </c>
      <c r="C6638" s="10">
        <v>241.14443</v>
      </c>
      <c r="D6638" s="10">
        <v>0.0300418715870816</v>
      </c>
      <c r="E6638" s="7">
        <f t="shared" si="1"/>
        <v>0.04697904737</v>
      </c>
      <c r="F6638" s="7"/>
    </row>
    <row r="6639">
      <c r="A6639" s="9">
        <v>44812.541666666664</v>
      </c>
      <c r="B6639" s="10">
        <v>235.12</v>
      </c>
      <c r="C6639" s="10">
        <v>244.95172</v>
      </c>
      <c r="D6639" s="10">
        <v>0.0401373789087906</v>
      </c>
      <c r="E6639" s="7">
        <f t="shared" si="1"/>
        <v>0.04568422527</v>
      </c>
      <c r="F6639" s="7"/>
    </row>
    <row r="6640">
      <c r="A6640" s="9">
        <v>44812.583333333336</v>
      </c>
      <c r="B6640" s="10">
        <v>232.87</v>
      </c>
      <c r="C6640" s="10">
        <v>246.96601</v>
      </c>
      <c r="D6640" s="10">
        <v>0.0570767208005668</v>
      </c>
      <c r="E6640" s="7">
        <f t="shared" si="1"/>
        <v>0.04465245136</v>
      </c>
      <c r="F6640" s="7"/>
    </row>
    <row r="6641">
      <c r="A6641" s="9">
        <v>44812.625</v>
      </c>
      <c r="B6641" s="10">
        <v>232.28</v>
      </c>
      <c r="C6641" s="10">
        <v>247.5585</v>
      </c>
      <c r="D6641" s="10">
        <v>0.0617167255416396</v>
      </c>
      <c r="E6641" s="7">
        <f t="shared" si="1"/>
        <v>0.04377835672</v>
      </c>
      <c r="F6641" s="7"/>
    </row>
    <row r="6642">
      <c r="A6642" s="9">
        <v>44812.666666666664</v>
      </c>
      <c r="B6642" s="10">
        <v>232.57</v>
      </c>
      <c r="C6642" s="10">
        <v>247.06055</v>
      </c>
      <c r="D6642" s="10">
        <v>0.0586518163259978</v>
      </c>
      <c r="E6642" s="7">
        <f t="shared" si="1"/>
        <v>0.04363934398</v>
      </c>
      <c r="F6642" s="7"/>
    </row>
    <row r="6643">
      <c r="A6643" s="9">
        <v>44812.708333333336</v>
      </c>
      <c r="B6643" s="10">
        <v>231.71</v>
      </c>
      <c r="C6643" s="10">
        <v>246.76148</v>
      </c>
      <c r="D6643" s="10">
        <v>0.0609960679438298</v>
      </c>
      <c r="E6643" s="7">
        <f t="shared" si="1"/>
        <v>0.04461867423</v>
      </c>
      <c r="F6643" s="7"/>
    </row>
    <row r="6644">
      <c r="A6644" s="9">
        <v>44812.75</v>
      </c>
      <c r="B6644" s="10">
        <v>235.14</v>
      </c>
      <c r="C6644" s="10">
        <v>246.98851</v>
      </c>
      <c r="D6644" s="10">
        <v>0.0479719076810496</v>
      </c>
      <c r="E6644" s="7">
        <f t="shared" si="1"/>
        <v>0.0465776234</v>
      </c>
      <c r="F6644" s="7"/>
    </row>
    <row r="6645">
      <c r="A6645" s="9">
        <v>44812.791666666664</v>
      </c>
      <c r="B6645" s="10">
        <v>241.06</v>
      </c>
      <c r="C6645" s="10">
        <v>248.30296</v>
      </c>
      <c r="D6645" s="10">
        <v>0.0291698496063035</v>
      </c>
      <c r="E6645" s="7">
        <f t="shared" si="1"/>
        <v>0.04638423946</v>
      </c>
      <c r="F6645" s="7"/>
    </row>
    <row r="6646">
      <c r="A6646" s="9">
        <v>44812.833333333336</v>
      </c>
      <c r="B6646" s="10">
        <v>238.13</v>
      </c>
      <c r="C6646" s="10">
        <v>248.98539</v>
      </c>
      <c r="D6646" s="10">
        <v>0.0435985019040675</v>
      </c>
      <c r="E6646" s="7">
        <f t="shared" si="1"/>
        <v>0.04592650343</v>
      </c>
      <c r="F6646" s="7"/>
    </row>
    <row r="6647">
      <c r="A6647" s="9">
        <v>44812.875</v>
      </c>
      <c r="B6647" s="10">
        <v>246.73</v>
      </c>
      <c r="C6647" s="10">
        <v>249.21555</v>
      </c>
      <c r="D6647" s="10">
        <v>0.00997349483208418</v>
      </c>
      <c r="E6647" s="7">
        <f t="shared" si="1"/>
        <v>0.04511586938</v>
      </c>
      <c r="F6647" s="7"/>
    </row>
    <row r="6648">
      <c r="A6648" s="9">
        <v>44812.916666666664</v>
      </c>
      <c r="B6648" s="10">
        <v>250.17</v>
      </c>
      <c r="C6648" s="10">
        <v>249.11402</v>
      </c>
      <c r="D6648" s="10">
        <v>0.00423894247300885</v>
      </c>
      <c r="E6648" s="7">
        <f t="shared" si="1"/>
        <v>0.04505374887</v>
      </c>
      <c r="F6648" s="7"/>
    </row>
    <row r="6649">
      <c r="A6649" s="9">
        <v>44812.958333333336</v>
      </c>
      <c r="B6649" s="10">
        <v>251.3</v>
      </c>
      <c r="C6649" s="10">
        <v>248.69523</v>
      </c>
      <c r="D6649" s="10">
        <v>0.0104737433042041</v>
      </c>
      <c r="E6649" s="7">
        <f t="shared" si="1"/>
        <v>0.04406006069</v>
      </c>
      <c r="F6649" s="7"/>
    </row>
    <row r="6650">
      <c r="A6650" s="9">
        <v>44813.0</v>
      </c>
      <c r="B6650" s="10">
        <v>257.6</v>
      </c>
      <c r="C6650" s="10">
        <v>250.91825</v>
      </c>
      <c r="D6650" s="10">
        <v>0.0266291909815249</v>
      </c>
      <c r="E6650" s="7">
        <f t="shared" si="1"/>
        <v>0.04315098061</v>
      </c>
      <c r="F6650" s="7"/>
    </row>
    <row r="6651">
      <c r="A6651" s="9">
        <v>44813.041666666664</v>
      </c>
      <c r="B6651" s="10">
        <v>261.25</v>
      </c>
      <c r="C6651" s="10">
        <v>245.65223</v>
      </c>
      <c r="D6651" s="10">
        <v>0.0634953324054904</v>
      </c>
      <c r="E6651" s="7">
        <f t="shared" si="1"/>
        <v>0.04285553429</v>
      </c>
      <c r="F6651" s="7"/>
    </row>
    <row r="6652">
      <c r="A6652" s="9">
        <v>44813.083333333336</v>
      </c>
      <c r="B6652" s="10">
        <v>252.0</v>
      </c>
      <c r="C6652" s="10">
        <v>238.46861</v>
      </c>
      <c r="D6652" s="10">
        <v>0.0567428560094344</v>
      </c>
      <c r="E6652" s="7">
        <f t="shared" si="1"/>
        <v>0.04243221923</v>
      </c>
      <c r="F6652" s="7"/>
    </row>
    <row r="6653">
      <c r="A6653" s="9">
        <v>44813.125</v>
      </c>
      <c r="B6653" s="10">
        <v>243.82</v>
      </c>
      <c r="C6653" s="10">
        <v>229.62257</v>
      </c>
      <c r="D6653" s="10">
        <v>0.0618294185976578</v>
      </c>
      <c r="E6653" s="7">
        <f t="shared" si="1"/>
        <v>0.04320085331</v>
      </c>
      <c r="F6653" s="7"/>
    </row>
    <row r="6654">
      <c r="A6654" s="9">
        <v>44813.166666666664</v>
      </c>
      <c r="B6654" s="10">
        <v>234.13</v>
      </c>
      <c r="C6654" s="10">
        <v>221.86383</v>
      </c>
      <c r="D6654" s="10">
        <v>0.0552869298253797</v>
      </c>
      <c r="E6654" s="7">
        <f t="shared" si="1"/>
        <v>0.04463253642</v>
      </c>
      <c r="F6654" s="7"/>
    </row>
    <row r="6655">
      <c r="A6655" s="9">
        <v>44813.208333333336</v>
      </c>
      <c r="B6655" s="10">
        <v>226.19</v>
      </c>
      <c r="C6655" s="10">
        <v>217.46858</v>
      </c>
      <c r="D6655" s="10">
        <v>0.040104276213143</v>
      </c>
      <c r="E6655" s="7">
        <f t="shared" si="1"/>
        <v>0.04484294815</v>
      </c>
      <c r="F6655" s="7"/>
    </row>
    <row r="6656">
      <c r="A6656" s="9">
        <v>44813.25</v>
      </c>
      <c r="B6656" s="10">
        <v>219.33</v>
      </c>
      <c r="C6656" s="10">
        <v>215.0923</v>
      </c>
      <c r="D6656" s="10">
        <v>0.0197017745405112</v>
      </c>
      <c r="E6656" s="7">
        <f t="shared" si="1"/>
        <v>0.04421808893</v>
      </c>
      <c r="F6656" s="7"/>
    </row>
    <row r="6657">
      <c r="A6657" s="9">
        <v>44813.291666666664</v>
      </c>
      <c r="B6657" s="10">
        <v>213.02</v>
      </c>
      <c r="C6657" s="10">
        <v>215.51561</v>
      </c>
      <c r="D6657" s="10">
        <v>0.0115797180538337</v>
      </c>
      <c r="E6657" s="7">
        <f t="shared" si="1"/>
        <v>0.0427682728</v>
      </c>
      <c r="F6657" s="7"/>
    </row>
    <row r="6658">
      <c r="A6658" s="9">
        <v>44813.333333333336</v>
      </c>
      <c r="B6658" s="10">
        <v>213.33</v>
      </c>
      <c r="C6658" s="10">
        <v>218.35291</v>
      </c>
      <c r="D6658" s="10">
        <v>0.0230036320560142</v>
      </c>
      <c r="E6658" s="7">
        <f t="shared" si="1"/>
        <v>0.04147889916</v>
      </c>
      <c r="F6658" s="7"/>
    </row>
    <row r="6659">
      <c r="A6659" s="9">
        <v>44813.375</v>
      </c>
      <c r="B6659" s="10">
        <v>214.08</v>
      </c>
      <c r="C6659" s="10">
        <v>223.52736</v>
      </c>
      <c r="D6659" s="10">
        <v>0.042264893210388</v>
      </c>
      <c r="E6659" s="7">
        <f t="shared" si="1"/>
        <v>0.04000769079</v>
      </c>
      <c r="F6659" s="7"/>
    </row>
    <row r="6660">
      <c r="A6660" s="9">
        <v>44813.416666666664</v>
      </c>
      <c r="B6660" s="10">
        <v>218.29</v>
      </c>
      <c r="C6660" s="10">
        <v>229.76098</v>
      </c>
      <c r="D6660" s="10">
        <v>0.0499257097528048</v>
      </c>
      <c r="E6660" s="7">
        <f t="shared" si="1"/>
        <v>0.03897846224</v>
      </c>
      <c r="F6660" s="7"/>
    </row>
    <row r="6661">
      <c r="A6661" s="9">
        <v>44813.458333333336</v>
      </c>
      <c r="B6661" s="10">
        <v>235.06</v>
      </c>
      <c r="C6661" s="10">
        <v>236.60791</v>
      </c>
      <c r="D6661" s="10">
        <v>0.00654208897749868</v>
      </c>
      <c r="E6661" s="7">
        <f t="shared" si="1"/>
        <v>0.03796470173</v>
      </c>
      <c r="F6661" s="7"/>
    </row>
    <row r="6662">
      <c r="A6662" s="9">
        <v>44813.5</v>
      </c>
      <c r="B6662" s="10">
        <v>236.37</v>
      </c>
      <c r="C6662" s="10">
        <v>241.16253</v>
      </c>
      <c r="D6662" s="10">
        <v>0.0198726145392486</v>
      </c>
      <c r="E6662" s="7">
        <f t="shared" si="1"/>
        <v>0.03754098269</v>
      </c>
      <c r="F6662" s="7"/>
    </row>
    <row r="6663">
      <c r="A6663" s="9">
        <v>44813.541666666664</v>
      </c>
      <c r="B6663" s="10">
        <v>233.75</v>
      </c>
      <c r="C6663" s="10">
        <v>244.14331</v>
      </c>
      <c r="D6663" s="10">
        <v>0.0425705295795326</v>
      </c>
      <c r="E6663" s="7">
        <f t="shared" si="1"/>
        <v>0.03764236396</v>
      </c>
      <c r="F6663" s="7"/>
    </row>
    <row r="6664">
      <c r="A6664" s="9">
        <v>44813.583333333336</v>
      </c>
      <c r="B6664" s="10">
        <v>231.07</v>
      </c>
      <c r="C6664" s="10">
        <v>245.66452</v>
      </c>
      <c r="D6664" s="10">
        <v>0.0594083345857188</v>
      </c>
      <c r="E6664" s="7">
        <f t="shared" si="1"/>
        <v>0.03773951454</v>
      </c>
      <c r="F6664" s="7"/>
    </row>
    <row r="6665">
      <c r="A6665" s="9">
        <v>44813.625</v>
      </c>
      <c r="B6665" s="10">
        <v>225.94</v>
      </c>
      <c r="C6665" s="10">
        <v>246.13602</v>
      </c>
      <c r="D6665" s="10">
        <v>0.0820522733730723</v>
      </c>
      <c r="E6665" s="7">
        <f t="shared" si="1"/>
        <v>0.03858682903</v>
      </c>
      <c r="F6665" s="7"/>
    </row>
    <row r="6666">
      <c r="A6666" s="9">
        <v>44813.666666666664</v>
      </c>
      <c r="B6666" s="10">
        <v>229.6</v>
      </c>
      <c r="C6666" s="10">
        <v>245.7186</v>
      </c>
      <c r="D6666" s="10">
        <v>0.0655978017130164</v>
      </c>
      <c r="E6666" s="7">
        <f t="shared" si="1"/>
        <v>0.03887624509</v>
      </c>
      <c r="F6666" s="7"/>
    </row>
    <row r="6667">
      <c r="A6667" s="9">
        <v>44813.708333333336</v>
      </c>
      <c r="B6667" s="10">
        <v>235.25</v>
      </c>
      <c r="C6667" s="10">
        <v>245.51984</v>
      </c>
      <c r="D6667" s="10">
        <v>0.0418289617653709</v>
      </c>
      <c r="E6667" s="7">
        <f t="shared" si="1"/>
        <v>0.03807761567</v>
      </c>
      <c r="F6667" s="7"/>
    </row>
    <row r="6668">
      <c r="A6668" s="9">
        <v>44813.75</v>
      </c>
      <c r="B6668" s="10">
        <v>237.71</v>
      </c>
      <c r="C6668" s="10">
        <v>245.85544</v>
      </c>
      <c r="D6668" s="10">
        <v>0.0331310138998753</v>
      </c>
      <c r="E6668" s="7">
        <f t="shared" si="1"/>
        <v>0.03745924509</v>
      </c>
      <c r="F6668" s="7"/>
    </row>
    <row r="6669">
      <c r="A6669" s="9">
        <v>44813.791666666664</v>
      </c>
      <c r="B6669" s="10">
        <v>248.2</v>
      </c>
      <c r="C6669" s="10">
        <v>247.20229</v>
      </c>
      <c r="D6669" s="10">
        <v>0.00403600630075062</v>
      </c>
      <c r="E6669" s="7">
        <f t="shared" si="1"/>
        <v>0.03641200162</v>
      </c>
      <c r="F6669" s="7"/>
    </row>
    <row r="6670">
      <c r="A6670" s="9">
        <v>44813.833333333336</v>
      </c>
      <c r="B6670" s="10">
        <v>248.37</v>
      </c>
      <c r="C6670" s="10">
        <v>248.1502</v>
      </c>
      <c r="D6670" s="10">
        <v>8.85753870035132E-4</v>
      </c>
      <c r="E6670" s="7">
        <f t="shared" si="1"/>
        <v>0.03463230379</v>
      </c>
      <c r="F6670" s="7"/>
    </row>
    <row r="6671">
      <c r="A6671" s="9">
        <v>44813.875</v>
      </c>
      <c r="B6671" s="10">
        <v>251.76</v>
      </c>
      <c r="C6671" s="10">
        <v>248.84965</v>
      </c>
      <c r="D6671" s="10">
        <v>0.0116952143593531</v>
      </c>
      <c r="E6671" s="7">
        <f t="shared" si="1"/>
        <v>0.0347040421</v>
      </c>
      <c r="F6671" s="7"/>
    </row>
    <row r="6672">
      <c r="A6672" s="9">
        <v>44813.916666666664</v>
      </c>
      <c r="B6672" s="10">
        <v>248.01</v>
      </c>
      <c r="C6672" s="10">
        <v>249.00258</v>
      </c>
      <c r="D6672" s="10">
        <v>0.00398622375719963</v>
      </c>
      <c r="E6672" s="7">
        <f t="shared" si="1"/>
        <v>0.03469351215</v>
      </c>
      <c r="F6672" s="7"/>
    </row>
    <row r="6673">
      <c r="A6673" s="9">
        <v>44813.958333333336</v>
      </c>
      <c r="B6673" s="10">
        <v>252.35</v>
      </c>
      <c r="C6673" s="10">
        <v>248.23323</v>
      </c>
      <c r="D6673" s="10">
        <v>0.0165842824508225</v>
      </c>
      <c r="E6673" s="7">
        <f t="shared" si="1"/>
        <v>0.03494811795</v>
      </c>
      <c r="F6673" s="7"/>
    </row>
    <row r="6674">
      <c r="A6674" s="9">
        <v>44814.0</v>
      </c>
      <c r="B6674" s="10">
        <v>258.29</v>
      </c>
      <c r="C6674" s="10">
        <v>250.45449</v>
      </c>
      <c r="D6674" s="10">
        <v>0.0312851648217607</v>
      </c>
      <c r="E6674" s="7">
        <f t="shared" si="1"/>
        <v>0.03514211686</v>
      </c>
      <c r="F6674" s="7"/>
    </row>
    <row r="6675">
      <c r="A6675" s="9">
        <v>44814.041666666664</v>
      </c>
      <c r="B6675" s="10">
        <v>258.23</v>
      </c>
      <c r="C6675" s="10">
        <v>244.21184</v>
      </c>
      <c r="D6675" s="10">
        <v>0.057401639494629</v>
      </c>
      <c r="E6675" s="7">
        <f t="shared" si="1"/>
        <v>0.03488821299</v>
      </c>
      <c r="F6675" s="7"/>
    </row>
    <row r="6676">
      <c r="A6676" s="9">
        <v>44814.083333333336</v>
      </c>
      <c r="B6676" s="10">
        <v>256.13</v>
      </c>
      <c r="C6676" s="10">
        <v>236.40003</v>
      </c>
      <c r="D6676" s="10">
        <v>0.0834600993916964</v>
      </c>
      <c r="E6676" s="7">
        <f t="shared" si="1"/>
        <v>0.03600143146</v>
      </c>
      <c r="F6676" s="7"/>
    </row>
    <row r="6677">
      <c r="A6677" s="9">
        <v>44814.125</v>
      </c>
      <c r="B6677" s="10">
        <v>250.75</v>
      </c>
      <c r="C6677" s="10">
        <v>227.37864</v>
      </c>
      <c r="D6677" s="10">
        <v>0.102786084040259</v>
      </c>
      <c r="E6677" s="7">
        <f t="shared" si="1"/>
        <v>0.03770795919</v>
      </c>
      <c r="F6677" s="7"/>
    </row>
    <row r="6678">
      <c r="A6678" s="9">
        <v>44814.166666666664</v>
      </c>
      <c r="B6678" s="10">
        <v>244.39</v>
      </c>
      <c r="C6678" s="10">
        <v>220.26218</v>
      </c>
      <c r="D6678" s="10">
        <v>0.109541365657962</v>
      </c>
      <c r="E6678" s="7">
        <f t="shared" si="1"/>
        <v>0.03996856068</v>
      </c>
      <c r="F6678" s="7"/>
    </row>
    <row r="6679">
      <c r="A6679" s="9">
        <v>44814.208333333336</v>
      </c>
      <c r="B6679" s="10">
        <v>232.49</v>
      </c>
      <c r="C6679" s="10">
        <v>217.37279</v>
      </c>
      <c r="D6679" s="10">
        <v>0.0695450888770393</v>
      </c>
      <c r="E6679" s="7">
        <f t="shared" si="1"/>
        <v>0.04119526121</v>
      </c>
      <c r="F6679" s="7"/>
    </row>
    <row r="6680">
      <c r="A6680" s="9">
        <v>44814.25</v>
      </c>
      <c r="B6680" s="10">
        <v>228.05</v>
      </c>
      <c r="C6680" s="10">
        <v>216.69765</v>
      </c>
      <c r="D6680" s="10">
        <v>0.0523879700587431</v>
      </c>
      <c r="E6680" s="7">
        <f t="shared" si="1"/>
        <v>0.04255718602</v>
      </c>
      <c r="F6680" s="7"/>
    </row>
    <row r="6681">
      <c r="A6681" s="9">
        <v>44814.291666666664</v>
      </c>
      <c r="B6681" s="10">
        <v>227.7</v>
      </c>
      <c r="C6681" s="10">
        <v>218.8754</v>
      </c>
      <c r="D6681" s="10">
        <v>0.0403179160380745</v>
      </c>
      <c r="E6681" s="7">
        <f t="shared" si="1"/>
        <v>0.04375461094</v>
      </c>
      <c r="F6681" s="7"/>
    </row>
    <row r="6682">
      <c r="A6682" s="9">
        <v>44814.333333333336</v>
      </c>
      <c r="B6682" s="10">
        <v>223.87</v>
      </c>
      <c r="C6682" s="10">
        <v>222.75803</v>
      </c>
      <c r="D6682" s="10">
        <v>0.00499182902632068</v>
      </c>
      <c r="E6682" s="7">
        <f t="shared" si="1"/>
        <v>0.04300411915</v>
      </c>
      <c r="F6682" s="7"/>
    </row>
    <row r="6683">
      <c r="A6683" s="9">
        <v>44814.375</v>
      </c>
      <c r="B6683" s="10">
        <v>225.06</v>
      </c>
      <c r="C6683" s="10">
        <v>228.19994</v>
      </c>
      <c r="D6683" s="10">
        <v>0.0137596004626469</v>
      </c>
      <c r="E6683" s="7">
        <f t="shared" si="1"/>
        <v>0.04181639862</v>
      </c>
      <c r="F6683" s="7"/>
    </row>
    <row r="6684">
      <c r="A6684" s="9">
        <v>44814.416666666664</v>
      </c>
      <c r="B6684" s="10">
        <v>225.13</v>
      </c>
      <c r="C6684" s="10">
        <v>233.68348</v>
      </c>
      <c r="D6684" s="10">
        <v>0.0366028441548371</v>
      </c>
      <c r="E6684" s="7">
        <f t="shared" si="1"/>
        <v>0.04126127922</v>
      </c>
      <c r="F6684" s="7"/>
    </row>
    <row r="6685">
      <c r="A6685" s="9">
        <v>44814.458333333336</v>
      </c>
      <c r="B6685" s="10">
        <v>227.64</v>
      </c>
      <c r="C6685" s="10">
        <v>239.23797</v>
      </c>
      <c r="D6685" s="10">
        <v>0.048478801253831</v>
      </c>
      <c r="E6685" s="7">
        <f t="shared" si="1"/>
        <v>0.04300864223</v>
      </c>
      <c r="F6685" s="7"/>
    </row>
    <row r="6686">
      <c r="A6686" s="9">
        <v>44814.5</v>
      </c>
      <c r="B6686" s="10">
        <v>225.0</v>
      </c>
      <c r="C6686" s="10">
        <v>242.42706</v>
      </c>
      <c r="D6686" s="10">
        <v>0.0718857870074405</v>
      </c>
      <c r="E6686" s="7">
        <f t="shared" si="1"/>
        <v>0.04517585775</v>
      </c>
      <c r="F6686" s="7"/>
    </row>
    <row r="6687">
      <c r="A6687" s="9">
        <v>44814.541666666664</v>
      </c>
      <c r="B6687" s="10">
        <v>225.83</v>
      </c>
      <c r="C6687" s="10">
        <v>244.57047</v>
      </c>
      <c r="D6687" s="10">
        <v>0.0766260538322553</v>
      </c>
      <c r="E6687" s="7">
        <f t="shared" si="1"/>
        <v>0.04659483792</v>
      </c>
      <c r="F6687" s="7"/>
    </row>
    <row r="6688">
      <c r="A6688" s="9">
        <v>44814.583333333336</v>
      </c>
      <c r="B6688" s="10">
        <v>224.33</v>
      </c>
      <c r="C6688" s="10">
        <v>245.86043</v>
      </c>
      <c r="D6688" s="10">
        <v>0.0875717576838208</v>
      </c>
      <c r="E6688" s="7">
        <f t="shared" si="1"/>
        <v>0.04776831389</v>
      </c>
      <c r="F6688" s="7"/>
    </row>
    <row r="6689">
      <c r="A6689" s="9">
        <v>44814.625</v>
      </c>
      <c r="B6689" s="10">
        <v>224.68</v>
      </c>
      <c r="C6689" s="10">
        <v>246.41654</v>
      </c>
      <c r="D6689" s="10">
        <v>0.088210555995957</v>
      </c>
      <c r="E6689" s="7">
        <f t="shared" si="1"/>
        <v>0.048024909</v>
      </c>
      <c r="F6689" s="7"/>
    </row>
    <row r="6690">
      <c r="A6690" s="9">
        <v>44814.666666666664</v>
      </c>
      <c r="B6690" s="10">
        <v>229.72</v>
      </c>
      <c r="C6690" s="10">
        <v>246.24531</v>
      </c>
      <c r="D6690" s="10">
        <v>0.067109136007504</v>
      </c>
      <c r="E6690" s="7">
        <f t="shared" si="1"/>
        <v>0.04808788126</v>
      </c>
      <c r="F6690" s="7"/>
    </row>
    <row r="6691">
      <c r="A6691" s="9">
        <v>44814.708333333336</v>
      </c>
      <c r="B6691" s="10">
        <v>235.86</v>
      </c>
      <c r="C6691" s="10">
        <v>246.26918</v>
      </c>
      <c r="D6691" s="10">
        <v>0.0422674895819281</v>
      </c>
      <c r="E6691" s="7">
        <f t="shared" si="1"/>
        <v>0.04810615325</v>
      </c>
      <c r="F6691" s="7"/>
    </row>
    <row r="6692">
      <c r="A6692" s="9">
        <v>44814.75</v>
      </c>
      <c r="B6692" s="10">
        <v>245.26</v>
      </c>
      <c r="C6692" s="10">
        <v>246.61266</v>
      </c>
      <c r="D6692" s="10">
        <v>0.00548495766600147</v>
      </c>
      <c r="E6692" s="7">
        <f t="shared" si="1"/>
        <v>0.04695423424</v>
      </c>
      <c r="F6692" s="7"/>
    </row>
    <row r="6693">
      <c r="A6693" s="9">
        <v>44814.791666666664</v>
      </c>
      <c r="B6693" s="10">
        <v>255.11</v>
      </c>
      <c r="C6693" s="10">
        <v>247.83923</v>
      </c>
      <c r="D6693" s="10">
        <v>0.0293366389170916</v>
      </c>
      <c r="E6693" s="7">
        <f t="shared" si="1"/>
        <v>0.04800842727</v>
      </c>
      <c r="F6693" s="7"/>
    </row>
    <row r="6694">
      <c r="A6694" s="9">
        <v>44814.833333333336</v>
      </c>
      <c r="B6694" s="10">
        <v>261.52</v>
      </c>
      <c r="C6694" s="10">
        <v>248.94325</v>
      </c>
      <c r="D6694" s="10">
        <v>0.0505205503663986</v>
      </c>
      <c r="E6694" s="7">
        <f t="shared" si="1"/>
        <v>0.05007654379</v>
      </c>
      <c r="F6694" s="7"/>
    </row>
    <row r="6695">
      <c r="A6695" s="9">
        <v>44814.875</v>
      </c>
      <c r="B6695" s="10">
        <v>256.46</v>
      </c>
      <c r="C6695" s="10">
        <v>249.93626</v>
      </c>
      <c r="D6695" s="10">
        <v>0.0261016148677265</v>
      </c>
      <c r="E6695" s="7">
        <f t="shared" si="1"/>
        <v>0.05067681048</v>
      </c>
      <c r="F6695" s="7"/>
    </row>
    <row r="6696">
      <c r="A6696" s="9">
        <v>44814.916666666664</v>
      </c>
      <c r="B6696" s="10">
        <v>250.95</v>
      </c>
      <c r="C6696" s="10">
        <v>250.29707</v>
      </c>
      <c r="D6696" s="10">
        <v>0.00260862022875456</v>
      </c>
      <c r="E6696" s="7">
        <f t="shared" si="1"/>
        <v>0.05061941033</v>
      </c>
      <c r="F6696" s="7"/>
    </row>
    <row r="6697">
      <c r="A6697" s="9">
        <v>44814.958333333336</v>
      </c>
      <c r="B6697" s="10">
        <v>256.91</v>
      </c>
      <c r="C6697" s="10">
        <v>249.29677</v>
      </c>
      <c r="D6697" s="10">
        <v>0.0305388232667435</v>
      </c>
      <c r="E6697" s="7">
        <f t="shared" si="1"/>
        <v>0.05120084953</v>
      </c>
      <c r="F6697" s="7"/>
    </row>
    <row r="6698">
      <c r="A6698" s="9">
        <v>44815.0</v>
      </c>
      <c r="B6698" s="10">
        <v>259.21</v>
      </c>
      <c r="C6698" s="10">
        <v>244.21139</v>
      </c>
      <c r="D6698" s="10">
        <v>0.0614165047748181</v>
      </c>
      <c r="E6698" s="7">
        <f t="shared" si="1"/>
        <v>0.05245632203</v>
      </c>
      <c r="F6698" s="7"/>
    </row>
    <row r="6699">
      <c r="A6699" s="9">
        <v>44815.041666666664</v>
      </c>
      <c r="B6699" s="10">
        <v>271.88</v>
      </c>
      <c r="C6699" s="10">
        <v>238.24905</v>
      </c>
      <c r="D6699" s="10">
        <v>0.141158800003609</v>
      </c>
      <c r="E6699" s="7">
        <f t="shared" si="1"/>
        <v>0.05594620372</v>
      </c>
      <c r="F6699" s="7"/>
    </row>
    <row r="6700">
      <c r="A6700" s="9">
        <v>44815.083333333336</v>
      </c>
      <c r="B6700" s="10">
        <v>269.79</v>
      </c>
      <c r="C6700" s="10">
        <v>231.14278</v>
      </c>
      <c r="D6700" s="10">
        <v>0.16720063676659</v>
      </c>
      <c r="E6700" s="7">
        <f t="shared" si="1"/>
        <v>0.05943539277</v>
      </c>
      <c r="F6700" s="7"/>
    </row>
    <row r="6701">
      <c r="A6701" s="9">
        <v>44815.125</v>
      </c>
      <c r="B6701" s="10">
        <v>259.29</v>
      </c>
      <c r="C6701" s="10">
        <v>223.24419</v>
      </c>
      <c r="D6701" s="10">
        <v>0.161463597328109</v>
      </c>
      <c r="E6701" s="7">
        <f t="shared" si="1"/>
        <v>0.06188028916</v>
      </c>
      <c r="F6701" s="7"/>
    </row>
    <row r="6702">
      <c r="A6702" s="9">
        <v>44815.166666666664</v>
      </c>
      <c r="B6702" s="10">
        <v>250.47</v>
      </c>
      <c r="C6702" s="10">
        <v>217.4528</v>
      </c>
      <c r="D6702" s="10">
        <v>0.15183616858463</v>
      </c>
      <c r="E6702" s="7">
        <f t="shared" si="1"/>
        <v>0.06364257261</v>
      </c>
      <c r="F6702" s="7"/>
    </row>
    <row r="6703">
      <c r="A6703" s="9">
        <v>44815.208333333336</v>
      </c>
      <c r="B6703" s="10">
        <v>245.66</v>
      </c>
      <c r="C6703" s="10">
        <v>216.01325</v>
      </c>
      <c r="D6703" s="10">
        <v>0.137245053254835</v>
      </c>
      <c r="E6703" s="7">
        <f t="shared" si="1"/>
        <v>0.06646340446</v>
      </c>
      <c r="F6703" s="7"/>
    </row>
    <row r="6704">
      <c r="A6704" s="9">
        <v>44815.25</v>
      </c>
      <c r="B6704" s="10">
        <v>238.86</v>
      </c>
      <c r="C6704" s="10">
        <v>216.63696</v>
      </c>
      <c r="D6704" s="10">
        <v>0.102581941696375</v>
      </c>
      <c r="E6704" s="7">
        <f t="shared" si="1"/>
        <v>0.06855481995</v>
      </c>
      <c r="F6704" s="7"/>
    </row>
    <row r="6705">
      <c r="A6705" s="9">
        <v>44815.291666666664</v>
      </c>
      <c r="B6705" s="10">
        <v>236.64</v>
      </c>
      <c r="C6705" s="10">
        <v>219.63634</v>
      </c>
      <c r="D6705" s="10">
        <v>0.077417334490276</v>
      </c>
      <c r="E6705" s="7">
        <f t="shared" si="1"/>
        <v>0.07010062905</v>
      </c>
      <c r="F6705" s="7"/>
    </row>
    <row r="6706">
      <c r="A6706" s="9">
        <v>44815.333333333336</v>
      </c>
      <c r="B6706" s="10">
        <v>235.74</v>
      </c>
      <c r="C6706" s="10">
        <v>223.75315</v>
      </c>
      <c r="D6706" s="10">
        <v>0.0535717597718736</v>
      </c>
      <c r="E6706" s="7">
        <f t="shared" si="1"/>
        <v>0.07212479283</v>
      </c>
      <c r="F6706" s="7"/>
    </row>
    <row r="6707">
      <c r="A6707" s="9">
        <v>44815.375</v>
      </c>
      <c r="B6707" s="10">
        <v>236.32</v>
      </c>
      <c r="C6707" s="10">
        <v>228.88467</v>
      </c>
      <c r="D6707" s="10">
        <v>0.0324850502220179</v>
      </c>
      <c r="E6707" s="7">
        <f t="shared" si="1"/>
        <v>0.07290501991</v>
      </c>
      <c r="F6707" s="7"/>
    </row>
    <row r="6708">
      <c r="A6708" s="9">
        <v>44815.416666666664</v>
      </c>
      <c r="B6708" s="10">
        <v>238.42</v>
      </c>
      <c r="C6708" s="10">
        <v>233.34228</v>
      </c>
      <c r="D6708" s="10">
        <v>0.0217608227707383</v>
      </c>
      <c r="E6708" s="7">
        <f t="shared" si="1"/>
        <v>0.07228660235</v>
      </c>
      <c r="F6708" s="7"/>
    </row>
    <row r="6709">
      <c r="A6709" s="9">
        <v>44815.458333333336</v>
      </c>
      <c r="B6709" s="10">
        <v>240.81</v>
      </c>
      <c r="C6709" s="10">
        <v>237.85025</v>
      </c>
      <c r="D6709" s="10">
        <v>0.012443754000679</v>
      </c>
      <c r="E6709" s="7">
        <f t="shared" si="1"/>
        <v>0.07078514205</v>
      </c>
      <c r="F6709" s="7"/>
    </row>
    <row r="6710">
      <c r="A6710" s="9">
        <v>44815.5</v>
      </c>
      <c r="B6710" s="10">
        <v>243.45</v>
      </c>
      <c r="C6710" s="10">
        <v>240.4574</v>
      </c>
      <c r="D6710" s="10">
        <v>0.0124454477175582</v>
      </c>
      <c r="E6710" s="7">
        <f t="shared" si="1"/>
        <v>0.06830846124</v>
      </c>
      <c r="F6710" s="7"/>
    </row>
    <row r="6711">
      <c r="A6711" s="9">
        <v>44815.541666666664</v>
      </c>
      <c r="B6711" s="10">
        <v>244.46</v>
      </c>
      <c r="C6711" s="10">
        <v>242.43569</v>
      </c>
      <c r="D6711" s="10">
        <v>0.00834988445801859</v>
      </c>
      <c r="E6711" s="7">
        <f t="shared" si="1"/>
        <v>0.06546362085</v>
      </c>
      <c r="F6711" s="7"/>
    </row>
    <row r="6712">
      <c r="A6712" s="9">
        <v>44815.583333333336</v>
      </c>
      <c r="B6712" s="10">
        <v>247.26</v>
      </c>
      <c r="C6712" s="10">
        <v>243.84763</v>
      </c>
      <c r="D6712" s="10">
        <v>0.0139938616586102</v>
      </c>
      <c r="E6712" s="7">
        <f t="shared" si="1"/>
        <v>0.06239787518</v>
      </c>
      <c r="F6712" s="7"/>
    </row>
    <row r="6713">
      <c r="A6713" s="9">
        <v>44815.625</v>
      </c>
      <c r="B6713" s="10">
        <v>251.59</v>
      </c>
      <c r="C6713" s="10">
        <v>244.47518</v>
      </c>
      <c r="D6713" s="10">
        <v>0.0291024225853929</v>
      </c>
      <c r="E6713" s="7">
        <f t="shared" si="1"/>
        <v>0.05993503629</v>
      </c>
      <c r="F6713" s="7"/>
    </row>
    <row r="6714">
      <c r="A6714" s="9">
        <v>44815.666666666664</v>
      </c>
      <c r="B6714" s="10">
        <v>256.98</v>
      </c>
      <c r="C6714" s="10">
        <v>244.4594</v>
      </c>
      <c r="D6714" s="10">
        <v>0.0512175027836934</v>
      </c>
      <c r="E6714" s="7">
        <f t="shared" si="1"/>
        <v>0.05927288491</v>
      </c>
      <c r="F6714" s="7"/>
    </row>
    <row r="6715">
      <c r="A6715" s="9">
        <v>44815.708333333336</v>
      </c>
      <c r="B6715" s="10">
        <v>255.79</v>
      </c>
      <c r="C6715" s="10">
        <v>244.37536</v>
      </c>
      <c r="D6715" s="10">
        <v>0.0467094554868379</v>
      </c>
      <c r="E6715" s="7">
        <f t="shared" si="1"/>
        <v>0.05945796682</v>
      </c>
      <c r="F6715" s="7"/>
    </row>
    <row r="6716">
      <c r="A6716" s="9">
        <v>44815.75</v>
      </c>
      <c r="B6716" s="10">
        <v>261.79</v>
      </c>
      <c r="C6716" s="10">
        <v>244.57466</v>
      </c>
      <c r="D6716" s="10">
        <v>0.0703888947448604</v>
      </c>
      <c r="E6716" s="7">
        <f t="shared" si="1"/>
        <v>0.06216229753</v>
      </c>
      <c r="F6716" s="7"/>
    </row>
    <row r="6717">
      <c r="A6717" s="9">
        <v>44815.791666666664</v>
      </c>
      <c r="B6717" s="10">
        <v>268.2</v>
      </c>
      <c r="C6717" s="10">
        <v>245.83196</v>
      </c>
      <c r="D6717" s="10">
        <v>0.0909891455935997</v>
      </c>
      <c r="E6717" s="7">
        <f t="shared" si="1"/>
        <v>0.06473115198</v>
      </c>
      <c r="F6717" s="7"/>
    </row>
    <row r="6718">
      <c r="A6718" s="9">
        <v>44815.833333333336</v>
      </c>
      <c r="B6718" s="10">
        <v>270.42</v>
      </c>
      <c r="C6718" s="10">
        <v>247.23561</v>
      </c>
      <c r="D6718" s="10">
        <v>0.0937744769048439</v>
      </c>
      <c r="E6718" s="7">
        <f t="shared" si="1"/>
        <v>0.06653339892</v>
      </c>
      <c r="F6718" s="7"/>
    </row>
    <row r="6719">
      <c r="A6719" s="9">
        <v>44815.875</v>
      </c>
      <c r="B6719" s="10">
        <v>261.6</v>
      </c>
      <c r="C6719" s="10">
        <v>248.47016</v>
      </c>
      <c r="D6719" s="10">
        <v>0.0528427236493912</v>
      </c>
      <c r="E6719" s="7">
        <f t="shared" si="1"/>
        <v>0.06764761178</v>
      </c>
      <c r="F6719" s="7"/>
    </row>
    <row r="6720">
      <c r="A6720" s="9">
        <v>44815.916666666664</v>
      </c>
      <c r="B6720" s="10">
        <v>255.62</v>
      </c>
      <c r="C6720" s="10">
        <v>248.59062</v>
      </c>
      <c r="D6720" s="10">
        <v>0.0282769317683829</v>
      </c>
      <c r="E6720" s="7">
        <f t="shared" si="1"/>
        <v>0.06871712476</v>
      </c>
      <c r="F6720" s="7"/>
    </row>
    <row r="6721">
      <c r="A6721" s="9">
        <v>44815.958333333336</v>
      </c>
      <c r="B6721" s="10">
        <v>256.59</v>
      </c>
      <c r="C6721" s="10">
        <v>247.28245</v>
      </c>
      <c r="D6721" s="10">
        <v>0.0376393472322842</v>
      </c>
      <c r="E6721" s="7">
        <f t="shared" si="1"/>
        <v>0.06901297993</v>
      </c>
      <c r="F6721" s="7"/>
    </row>
    <row r="6722">
      <c r="A6722" s="9">
        <v>44813.0</v>
      </c>
      <c r="B6722" s="10">
        <v>257.6</v>
      </c>
      <c r="C6722" s="10">
        <v>254.27212</v>
      </c>
      <c r="D6722" s="10">
        <v>0.0130878682255845</v>
      </c>
      <c r="E6722" s="7">
        <f t="shared" si="1"/>
        <v>0.06699928674</v>
      </c>
      <c r="F6722" s="7"/>
    </row>
    <row r="6723">
      <c r="A6723" s="9">
        <v>44813.041666666664</v>
      </c>
      <c r="B6723" s="10">
        <v>261.25</v>
      </c>
      <c r="C6723" s="10">
        <v>248.94544</v>
      </c>
      <c r="D6723" s="10">
        <v>0.0494267338256929</v>
      </c>
      <c r="E6723" s="7">
        <f t="shared" si="1"/>
        <v>0.06317711731</v>
      </c>
      <c r="F6723" s="7"/>
    </row>
    <row r="6724">
      <c r="A6724" s="9">
        <v>44813.083333333336</v>
      </c>
      <c r="B6724" s="10">
        <v>252.0</v>
      </c>
      <c r="C6724" s="10">
        <v>241.61617</v>
      </c>
      <c r="D6724" s="10">
        <v>0.0429765524385225</v>
      </c>
      <c r="E6724" s="7">
        <f t="shared" si="1"/>
        <v>0.0580011138</v>
      </c>
      <c r="F6724" s="7"/>
    </row>
    <row r="6725">
      <c r="A6725" s="9">
        <v>44813.125</v>
      </c>
      <c r="B6725" s="10">
        <v>243.82</v>
      </c>
      <c r="C6725" s="10">
        <v>232.37251</v>
      </c>
      <c r="D6725" s="10">
        <v>0.0492635294940868</v>
      </c>
      <c r="E6725" s="7">
        <f t="shared" si="1"/>
        <v>0.05332611097</v>
      </c>
      <c r="F6725" s="7"/>
    </row>
    <row r="6726">
      <c r="A6726" s="9">
        <v>44813.166666666664</v>
      </c>
      <c r="B6726" s="10">
        <v>234.13</v>
      </c>
      <c r="C6726" s="10">
        <v>224.32077</v>
      </c>
      <c r="D6726" s="10">
        <v>0.0437285856320838</v>
      </c>
      <c r="E6726" s="7">
        <f t="shared" si="1"/>
        <v>0.04882162835</v>
      </c>
      <c r="F6726" s="7"/>
    </row>
    <row r="6727">
      <c r="A6727" s="9">
        <v>44813.208333333336</v>
      </c>
      <c r="B6727" s="10">
        <v>226.19</v>
      </c>
      <c r="C6727" s="10">
        <v>219.65642</v>
      </c>
      <c r="D6727" s="10">
        <v>0.029744543774318</v>
      </c>
      <c r="E6727" s="7">
        <f t="shared" si="1"/>
        <v>0.04434244046</v>
      </c>
      <c r="F6727" s="7"/>
    </row>
    <row r="6728">
      <c r="A6728" s="9">
        <v>44813.25</v>
      </c>
      <c r="B6728" s="10">
        <v>219.33</v>
      </c>
      <c r="C6728" s="10">
        <v>217.10819</v>
      </c>
      <c r="D6728" s="10">
        <v>0.0102336535530972</v>
      </c>
      <c r="E6728" s="7">
        <f t="shared" si="1"/>
        <v>0.04049459512</v>
      </c>
      <c r="F6728" s="7"/>
    </row>
    <row r="6729">
      <c r="A6729" s="9">
        <v>44813.291666666664</v>
      </c>
      <c r="B6729" s="10">
        <v>213.02</v>
      </c>
      <c r="C6729" s="10">
        <v>217.47971</v>
      </c>
      <c r="D6729" s="10">
        <v>0.020506326774116</v>
      </c>
      <c r="E6729" s="7">
        <f t="shared" si="1"/>
        <v>0.03812330313</v>
      </c>
      <c r="F6729" s="7"/>
    </row>
    <row r="6730">
      <c r="A6730" s="9">
        <v>44813.333333333336</v>
      </c>
      <c r="B6730" s="10">
        <v>213.33</v>
      </c>
      <c r="C6730" s="10">
        <v>220.2661</v>
      </c>
      <c r="D6730" s="10">
        <v>0.0314896391228608</v>
      </c>
      <c r="E6730" s="7">
        <f t="shared" si="1"/>
        <v>0.03720321477</v>
      </c>
      <c r="F6730" s="7"/>
    </row>
    <row r="6731">
      <c r="A6731" s="9">
        <v>44813.375</v>
      </c>
      <c r="B6731" s="10">
        <v>214.08</v>
      </c>
      <c r="C6731" s="10">
        <v>225.34933</v>
      </c>
      <c r="D6731" s="10">
        <v>0.0500082693833613</v>
      </c>
      <c r="E6731" s="7">
        <f t="shared" si="1"/>
        <v>0.0379333489</v>
      </c>
      <c r="F6731" s="7"/>
    </row>
    <row r="6732">
      <c r="A6732" s="9">
        <v>44813.416666666664</v>
      </c>
      <c r="B6732" s="10">
        <v>218.29</v>
      </c>
      <c r="C6732" s="10">
        <v>231.7872</v>
      </c>
      <c r="D6732" s="10">
        <v>0.0582309980879014</v>
      </c>
      <c r="E6732" s="7">
        <f t="shared" si="1"/>
        <v>0.03945293954</v>
      </c>
      <c r="F6732" s="7"/>
    </row>
    <row r="6733">
      <c r="A6733" s="9">
        <v>44813.458333333336</v>
      </c>
      <c r="B6733" s="10">
        <v>235.06</v>
      </c>
      <c r="C6733" s="10">
        <v>238.76945</v>
      </c>
      <c r="D6733" s="10">
        <v>0.0155356977201229</v>
      </c>
      <c r="E6733" s="7">
        <f t="shared" si="1"/>
        <v>0.03958177053</v>
      </c>
      <c r="F6733" s="7"/>
    </row>
    <row r="6734">
      <c r="A6734" s="9">
        <v>44813.5</v>
      </c>
      <c r="B6734" s="10">
        <v>236.37</v>
      </c>
      <c r="C6734" s="10">
        <v>243.26232</v>
      </c>
      <c r="D6734" s="10">
        <v>0.0283328712806816</v>
      </c>
      <c r="E6734" s="7">
        <f t="shared" si="1"/>
        <v>0.04024374651</v>
      </c>
      <c r="F6734" s="7"/>
    </row>
    <row r="6735">
      <c r="A6735" s="9">
        <v>44813.541666666664</v>
      </c>
      <c r="B6735" s="10">
        <v>233.75</v>
      </c>
      <c r="C6735" s="10">
        <v>246.25698</v>
      </c>
      <c r="D6735" s="10">
        <v>0.0507883268933128</v>
      </c>
      <c r="E6735" s="7">
        <f t="shared" si="1"/>
        <v>0.04201201494</v>
      </c>
      <c r="F6735" s="7"/>
    </row>
    <row r="6736">
      <c r="A6736" s="9">
        <v>44813.583333333336</v>
      </c>
      <c r="B6736" s="10">
        <v>231.07</v>
      </c>
      <c r="C6736" s="10">
        <v>247.79274</v>
      </c>
      <c r="D6736" s="10">
        <v>0.0674868036892445</v>
      </c>
      <c r="E6736" s="7">
        <f t="shared" si="1"/>
        <v>0.04424088753</v>
      </c>
      <c r="F6736" s="7"/>
    </row>
    <row r="6737">
      <c r="A6737" s="9">
        <v>44813.625</v>
      </c>
      <c r="B6737" s="10">
        <v>225.94</v>
      </c>
      <c r="C6737" s="10">
        <v>248.19535</v>
      </c>
      <c r="D6737" s="10">
        <v>0.0896686823504146</v>
      </c>
      <c r="E6737" s="7">
        <f t="shared" si="1"/>
        <v>0.04676448168</v>
      </c>
      <c r="F6737" s="7"/>
    </row>
    <row r="6738">
      <c r="A6738" s="9">
        <v>44813.666666666664</v>
      </c>
      <c r="B6738" s="10">
        <v>229.6</v>
      </c>
      <c r="C6738" s="10">
        <v>247.57254</v>
      </c>
      <c r="D6738" s="10">
        <v>0.0725950462842123</v>
      </c>
      <c r="E6738" s="7">
        <f t="shared" si="1"/>
        <v>0.04765521266</v>
      </c>
      <c r="F6738" s="7"/>
    </row>
    <row r="6739">
      <c r="A6739" s="9">
        <v>44813.708333333336</v>
      </c>
      <c r="B6739" s="10">
        <v>235.25</v>
      </c>
      <c r="C6739" s="10">
        <v>247.32567</v>
      </c>
      <c r="D6739" s="10">
        <v>0.0488249763965058</v>
      </c>
      <c r="E6739" s="7">
        <f t="shared" si="1"/>
        <v>0.04774335937</v>
      </c>
      <c r="F6739" s="7"/>
    </row>
    <row r="6740">
      <c r="A6740" s="9">
        <v>44813.75</v>
      </c>
      <c r="B6740" s="10">
        <v>237.71</v>
      </c>
      <c r="C6740" s="10">
        <v>247.53964</v>
      </c>
      <c r="D6740" s="10">
        <v>0.0397093572568821</v>
      </c>
      <c r="E6740" s="7">
        <f t="shared" si="1"/>
        <v>0.04646504531</v>
      </c>
      <c r="F6740" s="7"/>
    </row>
    <row r="6741">
      <c r="A6741" s="9">
        <v>44813.791666666664</v>
      </c>
      <c r="B6741" s="10">
        <v>248.2</v>
      </c>
      <c r="C6741" s="10">
        <v>248.74529</v>
      </c>
      <c r="D6741" s="10">
        <v>0.0021921621108887</v>
      </c>
      <c r="E6741" s="7">
        <f t="shared" si="1"/>
        <v>0.04276517099</v>
      </c>
      <c r="F6741" s="7"/>
    </row>
    <row r="6742">
      <c r="A6742" s="9">
        <v>44813.833333333336</v>
      </c>
      <c r="B6742" s="10">
        <v>248.37</v>
      </c>
      <c r="C6742" s="10">
        <v>249.57272</v>
      </c>
      <c r="D6742" s="10">
        <v>0.00481911644830412</v>
      </c>
      <c r="E6742" s="7">
        <f t="shared" si="1"/>
        <v>0.03905869764</v>
      </c>
      <c r="F6742" s="7"/>
    </row>
    <row r="6743">
      <c r="A6743" s="9">
        <v>44813.875</v>
      </c>
      <c r="B6743" s="10">
        <v>251.76</v>
      </c>
      <c r="C6743" s="10">
        <v>250.152</v>
      </c>
      <c r="D6743" s="10">
        <v>0.00642809172023411</v>
      </c>
      <c r="E6743" s="7">
        <f t="shared" si="1"/>
        <v>0.03712475464</v>
      </c>
      <c r="F6743" s="7"/>
    </row>
    <row r="6744">
      <c r="A6744" s="9">
        <v>44813.916666666664</v>
      </c>
      <c r="B6744" s="10">
        <v>248.01</v>
      </c>
      <c r="C6744" s="10">
        <v>250.43639</v>
      </c>
      <c r="D6744" s="10">
        <v>0.00968864788379994</v>
      </c>
      <c r="E6744" s="7">
        <f t="shared" si="1"/>
        <v>0.03635024282</v>
      </c>
      <c r="F6744" s="7"/>
    </row>
    <row r="6745">
      <c r="A6745" s="9">
        <v>44813.958333333336</v>
      </c>
      <c r="B6745" s="10">
        <v>252.35</v>
      </c>
      <c r="C6745" s="10">
        <v>249.73756</v>
      </c>
      <c r="D6745" s="10">
        <v>0.0104607412677532</v>
      </c>
      <c r="E6745" s="7">
        <f t="shared" si="1"/>
        <v>0.0352178009</v>
      </c>
      <c r="F6745" s="7"/>
    </row>
    <row r="6746">
      <c r="A6746" s="9">
        <v>44814.0</v>
      </c>
      <c r="B6746" s="10">
        <v>258.29</v>
      </c>
      <c r="C6746" s="10">
        <v>251.63582</v>
      </c>
      <c r="D6746" s="10">
        <v>0.0264436915221371</v>
      </c>
      <c r="E6746" s="7">
        <f t="shared" si="1"/>
        <v>0.03577429354</v>
      </c>
      <c r="F6746" s="7"/>
    </row>
    <row r="6747">
      <c r="A6747" s="9">
        <v>44814.041666666664</v>
      </c>
      <c r="B6747" s="10">
        <v>258.23</v>
      </c>
      <c r="C6747" s="10">
        <v>245.1951</v>
      </c>
      <c r="D6747" s="10">
        <v>0.0531613396841944</v>
      </c>
      <c r="E6747" s="7">
        <f t="shared" si="1"/>
        <v>0.03592990212</v>
      </c>
      <c r="F6747" s="7"/>
    </row>
    <row r="6748">
      <c r="A6748" s="9">
        <v>44814.083333333336</v>
      </c>
      <c r="B6748" s="10">
        <v>256.13</v>
      </c>
      <c r="C6748" s="10">
        <v>237.31178</v>
      </c>
      <c r="D6748" s="10">
        <v>0.0792974541761053</v>
      </c>
      <c r="E6748" s="7">
        <f t="shared" si="1"/>
        <v>0.03744327302</v>
      </c>
      <c r="F6748" s="7"/>
    </row>
    <row r="6749">
      <c r="A6749" s="9">
        <v>44814.125</v>
      </c>
      <c r="B6749" s="10">
        <v>250.75</v>
      </c>
      <c r="C6749" s="10">
        <v>228.21855</v>
      </c>
      <c r="D6749" s="10">
        <v>0.0987275136048319</v>
      </c>
      <c r="E6749" s="7">
        <f t="shared" si="1"/>
        <v>0.03950427236</v>
      </c>
      <c r="F6749" s="7"/>
    </row>
    <row r="6750">
      <c r="A6750" s="9">
        <v>44814.166666666664</v>
      </c>
      <c r="B6750" s="10">
        <v>244.39</v>
      </c>
      <c r="C6750" s="10">
        <v>221.32134</v>
      </c>
      <c r="D6750" s="10">
        <v>0.104231521461057</v>
      </c>
      <c r="E6750" s="7">
        <f t="shared" si="1"/>
        <v>0.04202522802</v>
      </c>
      <c r="F6750" s="7"/>
    </row>
    <row r="6751">
      <c r="A6751" s="9">
        <v>44814.208333333336</v>
      </c>
      <c r="B6751" s="10">
        <v>232.49</v>
      </c>
      <c r="C6751" s="10">
        <v>218.86854</v>
      </c>
      <c r="D6751" s="10">
        <v>0.0622358060231041</v>
      </c>
      <c r="E6751" s="7">
        <f t="shared" si="1"/>
        <v>0.04337903061</v>
      </c>
      <c r="F6751" s="7"/>
    </row>
    <row r="6752">
      <c r="A6752" s="9">
        <v>44814.25</v>
      </c>
      <c r="B6752" s="10">
        <v>228.05</v>
      </c>
      <c r="C6752" s="10">
        <v>218.68848</v>
      </c>
      <c r="D6752" s="10">
        <v>0.0428075589532654</v>
      </c>
      <c r="E6752" s="7">
        <f t="shared" si="1"/>
        <v>0.04473627667</v>
      </c>
      <c r="F6752" s="7"/>
    </row>
    <row r="6753">
      <c r="A6753" s="9">
        <v>44814.291666666664</v>
      </c>
      <c r="B6753" s="10">
        <v>227.7</v>
      </c>
      <c r="C6753" s="10">
        <v>221.36229</v>
      </c>
      <c r="D6753" s="10">
        <v>0.0286304862494871</v>
      </c>
      <c r="E6753" s="7">
        <f t="shared" si="1"/>
        <v>0.04507478332</v>
      </c>
      <c r="F6753" s="7"/>
    </row>
    <row r="6754">
      <c r="A6754" s="9">
        <v>44814.333333333336</v>
      </c>
      <c r="B6754" s="10">
        <v>223.87</v>
      </c>
      <c r="C6754" s="10">
        <v>225.58427</v>
      </c>
      <c r="D6754" s="10">
        <v>0.00759924439767009</v>
      </c>
      <c r="E6754" s="7">
        <f t="shared" si="1"/>
        <v>0.0440793502</v>
      </c>
      <c r="F6754" s="7"/>
    </row>
    <row r="6755">
      <c r="A6755" s="9">
        <v>44814.375</v>
      </c>
      <c r="B6755" s="10">
        <v>225.06</v>
      </c>
      <c r="C6755" s="10">
        <v>231.09692</v>
      </c>
      <c r="D6755" s="10">
        <v>0.0261228925076111</v>
      </c>
      <c r="E6755" s="7">
        <f t="shared" si="1"/>
        <v>0.04308412617</v>
      </c>
      <c r="F6755" s="7"/>
    </row>
    <row r="6756">
      <c r="A6756" s="9">
        <v>44814.416666666664</v>
      </c>
      <c r="B6756" s="10">
        <v>225.13</v>
      </c>
      <c r="C6756" s="10">
        <v>236.46995</v>
      </c>
      <c r="D6756" s="10">
        <v>0.0479551418689775</v>
      </c>
      <c r="E6756" s="7">
        <f t="shared" si="1"/>
        <v>0.04265596549</v>
      </c>
      <c r="F6756" s="7"/>
    </row>
    <row r="6757">
      <c r="A6757" s="9">
        <v>44814.458333333336</v>
      </c>
      <c r="B6757" s="10">
        <v>227.64</v>
      </c>
      <c r="C6757" s="10">
        <v>241.75857</v>
      </c>
      <c r="D6757" s="10">
        <v>0.0583994602549146</v>
      </c>
      <c r="E6757" s="7">
        <f t="shared" si="1"/>
        <v>0.0444419556</v>
      </c>
      <c r="F6757" s="7"/>
    </row>
    <row r="6758">
      <c r="A6758" s="9">
        <v>44814.5</v>
      </c>
      <c r="B6758" s="10">
        <v>225.0</v>
      </c>
      <c r="C6758" s="10">
        <v>244.59207</v>
      </c>
      <c r="D6758" s="10">
        <v>0.0801010024568662</v>
      </c>
      <c r="E6758" s="7">
        <f t="shared" si="1"/>
        <v>0.04659896106</v>
      </c>
      <c r="F6758" s="7"/>
    </row>
    <row r="6759">
      <c r="A6759" s="9">
        <v>44814.541666666664</v>
      </c>
      <c r="B6759" s="10">
        <v>225.83</v>
      </c>
      <c r="C6759" s="10">
        <v>246.5669</v>
      </c>
      <c r="D6759" s="10">
        <v>0.0841025295771654</v>
      </c>
      <c r="E6759" s="7">
        <f t="shared" si="1"/>
        <v>0.04798705284</v>
      </c>
      <c r="F6759" s="7"/>
    </row>
    <row r="6760">
      <c r="A6760" s="9">
        <v>44814.583333333336</v>
      </c>
      <c r="B6760" s="10">
        <v>224.33</v>
      </c>
      <c r="C6760" s="10">
        <v>247.82554</v>
      </c>
      <c r="D6760" s="10">
        <v>0.0948067741524944</v>
      </c>
      <c r="E6760" s="7">
        <f t="shared" si="1"/>
        <v>0.04912538494</v>
      </c>
      <c r="F6760" s="7"/>
    </row>
    <row r="6761">
      <c r="A6761" s="9">
        <v>44814.625</v>
      </c>
      <c r="B6761" s="10">
        <v>224.68</v>
      </c>
      <c r="C6761" s="10">
        <v>248.33164</v>
      </c>
      <c r="D6761" s="10">
        <v>0.095242152792129</v>
      </c>
      <c r="E6761" s="7">
        <f t="shared" si="1"/>
        <v>0.04935761288</v>
      </c>
      <c r="F6761" s="7"/>
    </row>
    <row r="6762">
      <c r="A6762" s="9">
        <v>44814.666666666664</v>
      </c>
      <c r="B6762" s="10">
        <v>229.72</v>
      </c>
      <c r="C6762" s="10">
        <v>248.06559</v>
      </c>
      <c r="D6762" s="10">
        <v>0.0739545940249108</v>
      </c>
      <c r="E6762" s="7">
        <f t="shared" si="1"/>
        <v>0.0494142607</v>
      </c>
      <c r="F6762" s="7"/>
    </row>
    <row r="6763">
      <c r="A6763" s="9">
        <v>44814.708333333336</v>
      </c>
      <c r="B6763" s="10">
        <v>235.86</v>
      </c>
      <c r="C6763" s="10">
        <v>248.04397</v>
      </c>
      <c r="D6763" s="10">
        <v>0.0491202023576706</v>
      </c>
      <c r="E6763" s="7">
        <f t="shared" si="1"/>
        <v>0.04942656178</v>
      </c>
      <c r="F6763" s="7"/>
    </row>
    <row r="6764">
      <c r="A6764" s="9">
        <v>44814.75</v>
      </c>
      <c r="B6764" s="10">
        <v>245.26</v>
      </c>
      <c r="C6764" s="10">
        <v>248.31154</v>
      </c>
      <c r="D6764" s="10">
        <v>0.0122891590137132</v>
      </c>
      <c r="E6764" s="7">
        <f t="shared" si="1"/>
        <v>0.04828405352</v>
      </c>
      <c r="F6764" s="7"/>
    </row>
    <row r="6765">
      <c r="A6765" s="9">
        <v>44814.791666666664</v>
      </c>
      <c r="B6765" s="10">
        <v>255.11</v>
      </c>
      <c r="C6765" s="10">
        <v>249.48176</v>
      </c>
      <c r="D6765" s="10">
        <v>0.0225597254083825</v>
      </c>
      <c r="E6765" s="7">
        <f t="shared" si="1"/>
        <v>0.04913270199</v>
      </c>
      <c r="F6765" s="7"/>
    </row>
    <row r="6766">
      <c r="A6766" s="9">
        <v>44814.833333333336</v>
      </c>
      <c r="B6766" s="10">
        <v>261.52</v>
      </c>
      <c r="C6766" s="10">
        <v>250.62622</v>
      </c>
      <c r="D6766" s="10">
        <v>0.04346624227904</v>
      </c>
      <c r="E6766" s="7">
        <f t="shared" si="1"/>
        <v>0.0507429989</v>
      </c>
      <c r="F6766" s="7"/>
    </row>
    <row r="6767">
      <c r="A6767" s="9">
        <v>44814.875</v>
      </c>
      <c r="B6767" s="10">
        <v>256.46</v>
      </c>
      <c r="C6767" s="10">
        <v>251.64863</v>
      </c>
      <c r="D6767" s="10">
        <v>0.0191193967557064</v>
      </c>
      <c r="E6767" s="7">
        <f t="shared" si="1"/>
        <v>0.05127180328</v>
      </c>
      <c r="F6767" s="7"/>
    </row>
    <row r="6768">
      <c r="A6768" s="9">
        <v>44814.916666666664</v>
      </c>
      <c r="B6768" s="10">
        <v>250.95</v>
      </c>
      <c r="C6768" s="10">
        <v>252.05774</v>
      </c>
      <c r="D6768" s="10">
        <v>0.0043947866865743</v>
      </c>
      <c r="E6768" s="7">
        <f t="shared" si="1"/>
        <v>0.05105122573</v>
      </c>
      <c r="F6768" s="7"/>
    </row>
    <row r="6769">
      <c r="A6769" s="9">
        <v>44814.958333333336</v>
      </c>
      <c r="B6769" s="10">
        <v>256.91</v>
      </c>
      <c r="C6769" s="10">
        <v>250.96319</v>
      </c>
      <c r="D6769" s="10">
        <v>0.0236959452101323</v>
      </c>
      <c r="E6769" s="7">
        <f t="shared" si="1"/>
        <v>0.05160269256</v>
      </c>
      <c r="F6769" s="7"/>
    </row>
    <row r="6770">
      <c r="A6770" s="9">
        <v>44815.0</v>
      </c>
      <c r="B6770" s="10">
        <v>259.21</v>
      </c>
      <c r="C6770" s="10">
        <v>244.67728</v>
      </c>
      <c r="D6770" s="10">
        <v>0.0593954616464593</v>
      </c>
      <c r="E6770" s="7">
        <f t="shared" si="1"/>
        <v>0.05297568298</v>
      </c>
      <c r="F6770" s="7"/>
    </row>
    <row r="6771">
      <c r="A6771" s="9">
        <v>44815.041666666664</v>
      </c>
      <c r="B6771" s="10">
        <v>271.88</v>
      </c>
      <c r="C6771" s="10">
        <v>238.44473</v>
      </c>
      <c r="D6771" s="10">
        <v>0.140222306443929</v>
      </c>
      <c r="E6771" s="7">
        <f t="shared" si="1"/>
        <v>0.05660322326</v>
      </c>
      <c r="F6771" s="7"/>
    </row>
    <row r="6772">
      <c r="A6772" s="9">
        <v>44815.083333333336</v>
      </c>
      <c r="B6772" s="10">
        <v>269.79</v>
      </c>
      <c r="C6772" s="10">
        <v>231.1429</v>
      </c>
      <c r="D6772" s="10">
        <v>0.167200030803455</v>
      </c>
      <c r="E6772" s="7">
        <f t="shared" si="1"/>
        <v>0.06026583062</v>
      </c>
      <c r="F6772" s="7"/>
    </row>
    <row r="6773">
      <c r="A6773" s="9">
        <v>44815.125</v>
      </c>
      <c r="B6773" s="10">
        <v>259.29</v>
      </c>
      <c r="C6773" s="10">
        <v>223.07155</v>
      </c>
      <c r="D6773" s="10">
        <v>0.162362479661794</v>
      </c>
      <c r="E6773" s="7">
        <f t="shared" si="1"/>
        <v>0.06291728754</v>
      </c>
      <c r="F6773" s="7"/>
    </row>
    <row r="6774">
      <c r="A6774" s="9">
        <v>44815.166666666664</v>
      </c>
      <c r="B6774" s="10">
        <v>250.47</v>
      </c>
      <c r="C6774" s="10">
        <v>217.35734</v>
      </c>
      <c r="D6774" s="10">
        <v>0.152342037310541</v>
      </c>
      <c r="E6774" s="7">
        <f t="shared" si="1"/>
        <v>0.06492189237</v>
      </c>
      <c r="F6774" s="7"/>
    </row>
    <row r="6775">
      <c r="A6775" s="9">
        <v>44815.208333333336</v>
      </c>
      <c r="B6775" s="10">
        <v>245.66</v>
      </c>
      <c r="C6775" s="10">
        <v>216.22218</v>
      </c>
      <c r="D6775" s="10">
        <v>0.136146162248479</v>
      </c>
      <c r="E6775" s="7">
        <f t="shared" si="1"/>
        <v>0.06800149054</v>
      </c>
      <c r="F6775" s="7"/>
    </row>
    <row r="6776">
      <c r="A6776" s="9">
        <v>44815.25</v>
      </c>
      <c r="B6776" s="10">
        <v>238.86</v>
      </c>
      <c r="C6776" s="10">
        <v>217.29973</v>
      </c>
      <c r="D6776" s="10">
        <v>0.099219037225679</v>
      </c>
      <c r="E6776" s="7">
        <f t="shared" si="1"/>
        <v>0.07035196881</v>
      </c>
      <c r="F6776" s="7"/>
    </row>
    <row r="6777">
      <c r="A6777" s="9">
        <v>44815.291666666664</v>
      </c>
      <c r="B6777" s="10">
        <v>236.64</v>
      </c>
      <c r="C6777" s="10">
        <v>220.82695</v>
      </c>
      <c r="D6777" s="10">
        <v>0.0716083340371271</v>
      </c>
      <c r="E6777" s="7">
        <f t="shared" si="1"/>
        <v>0.07214271246</v>
      </c>
      <c r="F6777" s="7"/>
    </row>
    <row r="6778">
      <c r="A6778" s="9">
        <v>44815.333333333336</v>
      </c>
      <c r="B6778" s="10">
        <v>235.74</v>
      </c>
      <c r="C6778" s="10">
        <v>225.34954</v>
      </c>
      <c r="D6778" s="10">
        <v>0.0461081926326542</v>
      </c>
      <c r="E6778" s="7">
        <f t="shared" si="1"/>
        <v>0.07374725197</v>
      </c>
      <c r="F6778" s="7"/>
    </row>
    <row r="6779">
      <c r="A6779" s="9">
        <v>44815.375</v>
      </c>
      <c r="B6779" s="10">
        <v>236.32</v>
      </c>
      <c r="C6779" s="10">
        <v>230.63832</v>
      </c>
      <c r="D6779" s="10">
        <v>0.024634588042438</v>
      </c>
      <c r="E6779" s="7">
        <f t="shared" si="1"/>
        <v>0.07368523929</v>
      </c>
      <c r="F6779" s="7"/>
    </row>
    <row r="6780">
      <c r="A6780" s="9">
        <v>44815.416666666664</v>
      </c>
      <c r="B6780" s="10">
        <v>238.42</v>
      </c>
      <c r="C6780" s="10">
        <v>235.05074</v>
      </c>
      <c r="D6780" s="10">
        <v>0.0143341816324424</v>
      </c>
      <c r="E6780" s="7">
        <f t="shared" si="1"/>
        <v>0.07228436594</v>
      </c>
      <c r="F6780" s="7"/>
    </row>
    <row r="6781">
      <c r="A6781" s="9">
        <v>44815.458333333336</v>
      </c>
      <c r="B6781" s="10">
        <v>240.81</v>
      </c>
      <c r="C6781" s="10">
        <v>239.29916</v>
      </c>
      <c r="D6781" s="10">
        <v>0.00631360344098158</v>
      </c>
      <c r="E6781" s="7">
        <f t="shared" si="1"/>
        <v>0.07011412191</v>
      </c>
      <c r="F6781" s="7"/>
    </row>
    <row r="6782">
      <c r="A6782" s="9">
        <v>44815.5</v>
      </c>
      <c r="B6782" s="10">
        <v>243.45</v>
      </c>
      <c r="C6782" s="10">
        <v>241.51469</v>
      </c>
      <c r="D6782" s="10">
        <v>0.00801321857482038</v>
      </c>
      <c r="E6782" s="7">
        <f t="shared" si="1"/>
        <v>0.06711046425</v>
      </c>
      <c r="F6782" s="7"/>
    </row>
    <row r="6783">
      <c r="A6783" s="9">
        <v>44815.541666666664</v>
      </c>
      <c r="B6783" s="10">
        <v>244.46</v>
      </c>
      <c r="C6783" s="10">
        <v>243.2171</v>
      </c>
      <c r="D6783" s="10">
        <v>0.00511024923823209</v>
      </c>
      <c r="E6783" s="7">
        <f t="shared" si="1"/>
        <v>0.06381911923</v>
      </c>
      <c r="F6783" s="7"/>
    </row>
    <row r="6784">
      <c r="A6784" s="9">
        <v>44815.583333333336</v>
      </c>
      <c r="B6784" s="10">
        <v>247.26</v>
      </c>
      <c r="C6784" s="10">
        <v>244.4636</v>
      </c>
      <c r="D6784" s="10">
        <v>0.0114389217863108</v>
      </c>
      <c r="E6784" s="7">
        <f t="shared" si="1"/>
        <v>0.06034545872</v>
      </c>
      <c r="F6784" s="7"/>
    </row>
    <row r="6785">
      <c r="A6785" s="9">
        <v>44815.625</v>
      </c>
      <c r="B6785" s="10">
        <v>251.59</v>
      </c>
      <c r="C6785" s="10">
        <v>244.96517</v>
      </c>
      <c r="D6785" s="10">
        <v>0.0270439671076504</v>
      </c>
      <c r="E6785" s="7">
        <f t="shared" si="1"/>
        <v>0.05750386765</v>
      </c>
      <c r="F6785" s="7"/>
    </row>
    <row r="6786">
      <c r="A6786" s="9">
        <v>44815.666666666664</v>
      </c>
      <c r="B6786" s="10">
        <v>256.98</v>
      </c>
      <c r="C6786" s="10">
        <v>244.83568</v>
      </c>
      <c r="D6786" s="10">
        <v>0.0496019207657969</v>
      </c>
      <c r="E6786" s="7">
        <f t="shared" si="1"/>
        <v>0.05648917293</v>
      </c>
      <c r="F6786" s="7"/>
    </row>
    <row r="6787">
      <c r="A6787" s="9">
        <v>44815.708333333336</v>
      </c>
      <c r="B6787" s="10">
        <v>255.79</v>
      </c>
      <c r="C6787" s="10">
        <v>244.72827</v>
      </c>
      <c r="D6787" s="10">
        <v>0.0452000498348637</v>
      </c>
      <c r="E6787" s="7">
        <f t="shared" si="1"/>
        <v>0.05632583324</v>
      </c>
      <c r="F6787" s="7"/>
    </row>
    <row r="6788">
      <c r="A6788" s="9">
        <v>44815.75</v>
      </c>
      <c r="B6788" s="10">
        <v>261.79</v>
      </c>
      <c r="C6788" s="10">
        <v>244.9089</v>
      </c>
      <c r="D6788" s="10">
        <v>0.0689280789714054</v>
      </c>
      <c r="E6788" s="7">
        <f t="shared" si="1"/>
        <v>0.05868578824</v>
      </c>
      <c r="F6788" s="7"/>
    </row>
    <row r="6789">
      <c r="A6789" s="9">
        <v>44815.791666666664</v>
      </c>
      <c r="B6789" s="10">
        <v>268.2</v>
      </c>
      <c r="C6789" s="10">
        <v>246.17121</v>
      </c>
      <c r="D6789" s="10">
        <v>0.0894856470015319</v>
      </c>
      <c r="E6789" s="7">
        <f t="shared" si="1"/>
        <v>0.06147436831</v>
      </c>
      <c r="F6789" s="7"/>
    </row>
    <row r="6790">
      <c r="A6790" s="9">
        <v>44815.833333333336</v>
      </c>
      <c r="B6790" s="10">
        <v>270.42</v>
      </c>
      <c r="C6790" s="10">
        <v>247.69216</v>
      </c>
      <c r="D6790" s="10">
        <v>0.0917584149615394</v>
      </c>
      <c r="E6790" s="7">
        <f t="shared" si="1"/>
        <v>0.06348654217</v>
      </c>
      <c r="F6790" s="7"/>
    </row>
    <row r="6791">
      <c r="A6791" s="9">
        <v>44815.875</v>
      </c>
      <c r="B6791" s="10">
        <v>261.6</v>
      </c>
      <c r="C6791" s="10">
        <v>249.05427</v>
      </c>
      <c r="D6791" s="10">
        <v>0.0503734788405756</v>
      </c>
      <c r="E6791" s="7">
        <f t="shared" si="1"/>
        <v>0.06478879559</v>
      </c>
      <c r="F6791" s="7"/>
    </row>
    <row r="6792">
      <c r="A6792" s="9">
        <v>44815.916666666664</v>
      </c>
      <c r="B6792" s="10">
        <v>255.62</v>
      </c>
      <c r="C6792" s="10">
        <v>249.27479</v>
      </c>
      <c r="D6792" s="10">
        <v>0.0254546799537972</v>
      </c>
      <c r="E6792" s="7">
        <f t="shared" si="1"/>
        <v>0.06566629114</v>
      </c>
      <c r="F6792" s="7"/>
    </row>
    <row r="6793">
      <c r="A6793" s="9">
        <v>44815.958333333336</v>
      </c>
      <c r="B6793" s="10">
        <v>256.59</v>
      </c>
      <c r="C6793" s="10">
        <v>247.90117</v>
      </c>
      <c r="D6793" s="10">
        <v>0.0350495723759592</v>
      </c>
      <c r="E6793" s="7">
        <f t="shared" si="1"/>
        <v>0.06613935894</v>
      </c>
      <c r="F6793" s="7"/>
    </row>
    <row r="6794">
      <c r="A6794" s="9">
        <v>44816.0</v>
      </c>
      <c r="B6794" s="10">
        <v>257.97</v>
      </c>
      <c r="C6794" s="10">
        <v>243.49453</v>
      </c>
      <c r="D6794" s="10">
        <v>0.0594488508633028</v>
      </c>
      <c r="E6794" s="7">
        <f t="shared" si="1"/>
        <v>0.06614158349</v>
      </c>
      <c r="F6794" s="7"/>
    </row>
    <row r="6795">
      <c r="A6795" s="9">
        <v>44816.041666666664</v>
      </c>
      <c r="B6795" s="10">
        <v>269.32</v>
      </c>
      <c r="C6795" s="10">
        <v>236.30802</v>
      </c>
      <c r="D6795" s="10">
        <v>0.139698940391443</v>
      </c>
      <c r="E6795" s="7">
        <f t="shared" si="1"/>
        <v>0.06611977657</v>
      </c>
      <c r="F6795" s="7"/>
    </row>
    <row r="6796">
      <c r="A6796" s="9">
        <v>44816.083333333336</v>
      </c>
      <c r="B6796" s="10">
        <v>270.09</v>
      </c>
      <c r="C6796" s="10">
        <v>228.04753</v>
      </c>
      <c r="D6796" s="10">
        <v>0.184358365995018</v>
      </c>
      <c r="E6796" s="7">
        <f t="shared" si="1"/>
        <v>0.0668347072</v>
      </c>
      <c r="F6796" s="7"/>
    </row>
    <row r="6797">
      <c r="A6797" s="9">
        <v>44816.125</v>
      </c>
      <c r="B6797" s="10">
        <v>262.96</v>
      </c>
      <c r="C6797" s="10">
        <v>219.33396</v>
      </c>
      <c r="D6797" s="10">
        <v>0.198902349640703</v>
      </c>
      <c r="E6797" s="7">
        <f t="shared" si="1"/>
        <v>0.06835720179</v>
      </c>
      <c r="F6797" s="7"/>
    </row>
    <row r="6798">
      <c r="A6798" s="9">
        <v>44816.166666666664</v>
      </c>
      <c r="B6798" s="10">
        <v>252.14</v>
      </c>
      <c r="C6798" s="10">
        <v>213.20152</v>
      </c>
      <c r="D6798" s="10">
        <v>0.182636971818962</v>
      </c>
      <c r="E6798" s="7">
        <f t="shared" si="1"/>
        <v>0.06961949072</v>
      </c>
      <c r="F6798" s="7"/>
    </row>
    <row r="6799">
      <c r="A6799" s="9">
        <v>44816.208333333336</v>
      </c>
      <c r="B6799" s="10">
        <v>249.27</v>
      </c>
      <c r="C6799" s="10">
        <v>211.9978</v>
      </c>
      <c r="D6799" s="10">
        <v>0.175814088636768</v>
      </c>
      <c r="E6799" s="7">
        <f t="shared" si="1"/>
        <v>0.07127232099</v>
      </c>
      <c r="F6799" s="7"/>
    </row>
    <row r="6800">
      <c r="A6800" s="9">
        <v>44816.25</v>
      </c>
      <c r="B6800" s="10">
        <v>246.28</v>
      </c>
      <c r="C6800" s="10">
        <v>213.31567</v>
      </c>
      <c r="D6800" s="10">
        <v>0.154533091732079</v>
      </c>
      <c r="E6800" s="7">
        <f t="shared" si="1"/>
        <v>0.07357707326</v>
      </c>
      <c r="F6800" s="7"/>
    </row>
    <row r="6801">
      <c r="A6801" s="9">
        <v>44816.291666666664</v>
      </c>
      <c r="B6801" s="10">
        <v>245.18</v>
      </c>
      <c r="C6801" s="10">
        <v>217.38218</v>
      </c>
      <c r="D6801" s="10">
        <v>0.127875339183736</v>
      </c>
      <c r="E6801" s="7">
        <f t="shared" si="1"/>
        <v>0.07592153181</v>
      </c>
      <c r="F6801" s="7"/>
    </row>
    <row r="6802">
      <c r="A6802" s="9">
        <v>44816.333333333336</v>
      </c>
      <c r="B6802" s="10">
        <v>245.46</v>
      </c>
      <c r="C6802" s="10">
        <v>222.50278</v>
      </c>
      <c r="D6802" s="10">
        <v>0.103177227718233</v>
      </c>
      <c r="E6802" s="7">
        <f t="shared" si="1"/>
        <v>0.07829940827</v>
      </c>
      <c r="F6802" s="7"/>
    </row>
    <row r="6803">
      <c r="A6803" s="9">
        <v>44816.375</v>
      </c>
      <c r="B6803" s="10">
        <v>247.4</v>
      </c>
      <c r="C6803" s="10">
        <v>228.35354</v>
      </c>
      <c r="D6803" s="10">
        <v>0.0834077720012573</v>
      </c>
      <c r="E6803" s="7">
        <f t="shared" si="1"/>
        <v>0.08074829094</v>
      </c>
      <c r="F6803" s="7"/>
    </row>
    <row r="6804">
      <c r="A6804" s="9">
        <v>44816.416666666664</v>
      </c>
      <c r="B6804" s="10">
        <v>251.67</v>
      </c>
      <c r="C6804" s="10">
        <v>232.98831</v>
      </c>
      <c r="D6804" s="10">
        <v>0.0801829499514373</v>
      </c>
      <c r="E6804" s="7">
        <f t="shared" si="1"/>
        <v>0.08349198962</v>
      </c>
      <c r="F6804" s="7"/>
    </row>
    <row r="6805">
      <c r="A6805" s="9">
        <v>44816.458333333336</v>
      </c>
      <c r="B6805" s="10">
        <v>261.47</v>
      </c>
      <c r="C6805" s="10">
        <v>237.2022</v>
      </c>
      <c r="D6805" s="10">
        <v>0.10230849460924</v>
      </c>
      <c r="E6805" s="7">
        <f t="shared" si="1"/>
        <v>0.08749177675</v>
      </c>
      <c r="F6805" s="7"/>
    </row>
    <row r="6806">
      <c r="A6806" s="9">
        <v>44816.5</v>
      </c>
      <c r="B6806" s="10">
        <v>267.96</v>
      </c>
      <c r="C6806" s="10">
        <v>239.14768</v>
      </c>
      <c r="D6806" s="10">
        <v>0.120479195114917</v>
      </c>
      <c r="E6806" s="7">
        <f t="shared" si="1"/>
        <v>0.0921778591</v>
      </c>
      <c r="F6806" s="7"/>
    </row>
    <row r="6807">
      <c r="A6807" s="9">
        <v>44816.541666666664</v>
      </c>
      <c r="B6807" s="10">
        <v>266.44</v>
      </c>
      <c r="C6807" s="10">
        <v>240.59099</v>
      </c>
      <c r="D6807" s="10">
        <v>0.107439642689861</v>
      </c>
      <c r="E6807" s="7">
        <f t="shared" si="1"/>
        <v>0.09644158383</v>
      </c>
      <c r="F6807" s="7"/>
    </row>
    <row r="6808">
      <c r="A6808" s="9">
        <v>44816.583333333336</v>
      </c>
      <c r="B6808" s="10">
        <v>269.26</v>
      </c>
      <c r="C6808" s="10">
        <v>241.7821</v>
      </c>
      <c r="D6808" s="10">
        <v>0.113647370917863</v>
      </c>
      <c r="E6808" s="7">
        <f t="shared" si="1"/>
        <v>0.1007002692</v>
      </c>
      <c r="F6808" s="7"/>
    </row>
    <row r="6809">
      <c r="A6809" s="9">
        <v>44816.625</v>
      </c>
      <c r="B6809" s="10">
        <v>269.95</v>
      </c>
      <c r="C6809" s="10">
        <v>242.52956</v>
      </c>
      <c r="D6809" s="10">
        <v>0.113060197693015</v>
      </c>
      <c r="E6809" s="7">
        <f t="shared" si="1"/>
        <v>0.1042842788</v>
      </c>
      <c r="F6809" s="7"/>
    </row>
    <row r="6810">
      <c r="A6810" s="9">
        <v>44816.666666666664</v>
      </c>
      <c r="B6810" s="10">
        <v>271.84</v>
      </c>
      <c r="C6810" s="10">
        <v>242.794</v>
      </c>
      <c r="D6810" s="10">
        <v>0.119632280863612</v>
      </c>
      <c r="E6810" s="7">
        <f t="shared" si="1"/>
        <v>0.1072022105</v>
      </c>
      <c r="F6810" s="7"/>
    </row>
    <row r="6811">
      <c r="A6811" s="9">
        <v>44816.708333333336</v>
      </c>
      <c r="B6811" s="10">
        <v>271.5</v>
      </c>
      <c r="C6811" s="10">
        <v>243.08546</v>
      </c>
      <c r="D6811" s="10">
        <v>0.11689115424674</v>
      </c>
      <c r="E6811" s="7">
        <f t="shared" si="1"/>
        <v>0.1101893398</v>
      </c>
      <c r="F6811" s="7"/>
    </row>
    <row r="6812">
      <c r="A6812" s="9">
        <v>44816.75</v>
      </c>
      <c r="B6812" s="10">
        <v>275.4</v>
      </c>
      <c r="C6812" s="10">
        <v>243.66974</v>
      </c>
      <c r="D6812" s="10">
        <v>0.130218302855331</v>
      </c>
      <c r="E6812" s="7">
        <f t="shared" si="1"/>
        <v>0.1127430992</v>
      </c>
      <c r="F6812" s="7"/>
    </row>
    <row r="6813">
      <c r="A6813" s="9">
        <v>44816.791666666664</v>
      </c>
      <c r="B6813" s="10">
        <v>277.32</v>
      </c>
      <c r="C6813" s="10">
        <v>245.14752</v>
      </c>
      <c r="D6813" s="10">
        <v>0.131237224019235</v>
      </c>
      <c r="E6813" s="7">
        <f t="shared" si="1"/>
        <v>0.1144827482</v>
      </c>
      <c r="F6813" s="7"/>
    </row>
    <row r="6814">
      <c r="A6814" s="9">
        <v>44816.833333333336</v>
      </c>
      <c r="B6814" s="10">
        <v>271.15</v>
      </c>
      <c r="C6814" s="10">
        <v>246.8858</v>
      </c>
      <c r="D6814" s="10">
        <v>0.0982810676029159</v>
      </c>
      <c r="E6814" s="7">
        <f t="shared" si="1"/>
        <v>0.1147545254</v>
      </c>
      <c r="F6814" s="7"/>
    </row>
    <row r="6815">
      <c r="A6815" s="9">
        <v>44816.875</v>
      </c>
      <c r="B6815" s="10">
        <v>267.25</v>
      </c>
      <c r="C6815" s="10">
        <v>248.47995</v>
      </c>
      <c r="D6815" s="10">
        <v>0.0755394952389518</v>
      </c>
      <c r="E6815" s="7">
        <f t="shared" si="1"/>
        <v>0.1158031094</v>
      </c>
      <c r="F6815" s="7"/>
    </row>
    <row r="6816">
      <c r="A6816" s="9">
        <v>44816.916666666664</v>
      </c>
      <c r="B6816" s="10">
        <v>266.11</v>
      </c>
      <c r="C6816" s="10">
        <v>248.70902</v>
      </c>
      <c r="D6816" s="10">
        <v>0.0699652147718647</v>
      </c>
      <c r="E6816" s="7">
        <f t="shared" si="1"/>
        <v>0.117657715</v>
      </c>
      <c r="F6816" s="7"/>
    </row>
    <row r="6817">
      <c r="A6817" s="9">
        <v>44816.958333333336</v>
      </c>
      <c r="B6817" s="10">
        <v>268.86</v>
      </c>
      <c r="C6817" s="10">
        <v>246.98668</v>
      </c>
      <c r="D6817" s="10">
        <v>0.0885607272424569</v>
      </c>
      <c r="E6817" s="7">
        <f t="shared" si="1"/>
        <v>0.1198873465</v>
      </c>
      <c r="F6817" s="7"/>
    </row>
    <row r="6818">
      <c r="A6818" s="9">
        <v>44814.0</v>
      </c>
      <c r="B6818" s="10">
        <v>258.29</v>
      </c>
      <c r="C6818" s="10">
        <v>255.38404</v>
      </c>
      <c r="D6818" s="10">
        <v>0.0113787846726836</v>
      </c>
      <c r="E6818" s="7">
        <f t="shared" si="1"/>
        <v>0.1178844271</v>
      </c>
      <c r="F6818" s="7"/>
    </row>
    <row r="6819">
      <c r="A6819" s="9">
        <v>44814.041666666664</v>
      </c>
      <c r="B6819" s="10">
        <v>258.23</v>
      </c>
      <c r="C6819" s="10">
        <v>249.34337</v>
      </c>
      <c r="D6819" s="10">
        <v>0.0356401295129685</v>
      </c>
      <c r="E6819" s="7">
        <f t="shared" si="1"/>
        <v>0.1135486433</v>
      </c>
      <c r="F6819" s="7"/>
    </row>
    <row r="6820">
      <c r="A6820" s="9">
        <v>44814.083333333336</v>
      </c>
      <c r="B6820" s="10">
        <v>256.13</v>
      </c>
      <c r="C6820" s="10">
        <v>241.79508</v>
      </c>
      <c r="D6820" s="10">
        <v>0.0592854081232752</v>
      </c>
      <c r="E6820" s="7">
        <f t="shared" si="1"/>
        <v>0.10833727</v>
      </c>
      <c r="F6820" s="7"/>
    </row>
    <row r="6821">
      <c r="A6821" s="9">
        <v>44814.125</v>
      </c>
      <c r="B6821" s="10">
        <v>250.75</v>
      </c>
      <c r="C6821" s="10">
        <v>232.68324</v>
      </c>
      <c r="D6821" s="10">
        <v>0.077645300108422</v>
      </c>
      <c r="E6821" s="7">
        <f t="shared" si="1"/>
        <v>0.103284893</v>
      </c>
      <c r="F6821" s="7"/>
    </row>
    <row r="6822">
      <c r="A6822" s="9">
        <v>44814.166666666664</v>
      </c>
      <c r="B6822" s="10">
        <v>244.39</v>
      </c>
      <c r="C6822" s="10">
        <v>225.75994</v>
      </c>
      <c r="D6822" s="10">
        <v>0.0825215492172791</v>
      </c>
      <c r="E6822" s="7">
        <f t="shared" si="1"/>
        <v>0.09911341703</v>
      </c>
      <c r="F6822" s="7"/>
    </row>
    <row r="6823">
      <c r="A6823" s="9">
        <v>44814.208333333336</v>
      </c>
      <c r="B6823" s="10">
        <v>232.49</v>
      </c>
      <c r="C6823" s="10">
        <v>223.0843</v>
      </c>
      <c r="D6823" s="10">
        <v>0.0421620885019698</v>
      </c>
      <c r="E6823" s="7">
        <f t="shared" si="1"/>
        <v>0.09354458369</v>
      </c>
      <c r="F6823" s="7"/>
    </row>
    <row r="6824">
      <c r="A6824" s="9">
        <v>44814.25</v>
      </c>
      <c r="B6824" s="10">
        <v>228.05</v>
      </c>
      <c r="C6824" s="10">
        <v>222.56658</v>
      </c>
      <c r="D6824" s="10">
        <v>0.0246372119300212</v>
      </c>
      <c r="E6824" s="7">
        <f t="shared" si="1"/>
        <v>0.08813225537</v>
      </c>
      <c r="F6824" s="7"/>
    </row>
    <row r="6825">
      <c r="A6825" s="9">
        <v>44814.291666666664</v>
      </c>
      <c r="B6825" s="10">
        <v>227.7</v>
      </c>
      <c r="C6825" s="10">
        <v>224.81559</v>
      </c>
      <c r="D6825" s="10">
        <v>0.0128301155627152</v>
      </c>
      <c r="E6825" s="7">
        <f t="shared" si="1"/>
        <v>0.08333870438</v>
      </c>
      <c r="F6825" s="7"/>
    </row>
    <row r="6826">
      <c r="A6826" s="9">
        <v>44814.333333333336</v>
      </c>
      <c r="B6826" s="10">
        <v>223.87</v>
      </c>
      <c r="C6826" s="10">
        <v>228.62776</v>
      </c>
      <c r="D6826" s="10">
        <v>0.0208100713579138</v>
      </c>
      <c r="E6826" s="7">
        <f t="shared" si="1"/>
        <v>0.07990673953</v>
      </c>
      <c r="F6826" s="7"/>
    </row>
    <row r="6827">
      <c r="A6827" s="9">
        <v>44814.375</v>
      </c>
      <c r="B6827" s="10">
        <v>225.06</v>
      </c>
      <c r="C6827" s="10">
        <v>233.75335</v>
      </c>
      <c r="D6827" s="10">
        <v>0.0371902691448058</v>
      </c>
      <c r="E6827" s="7">
        <f t="shared" si="1"/>
        <v>0.07798101025</v>
      </c>
      <c r="F6827" s="7"/>
    </row>
    <row r="6828">
      <c r="A6828" s="9">
        <v>44814.416666666664</v>
      </c>
      <c r="B6828" s="10">
        <v>225.13</v>
      </c>
      <c r="C6828" s="10">
        <v>239.16282</v>
      </c>
      <c r="D6828" s="10">
        <v>0.0586747555493785</v>
      </c>
      <c r="E6828" s="7">
        <f t="shared" si="1"/>
        <v>0.07708483548</v>
      </c>
      <c r="F6828" s="7"/>
    </row>
    <row r="6829">
      <c r="A6829" s="9">
        <v>44814.458333333336</v>
      </c>
      <c r="B6829" s="10">
        <v>227.64</v>
      </c>
      <c r="C6829" s="10">
        <v>244.60545</v>
      </c>
      <c r="D6829" s="10">
        <v>0.069358430075863</v>
      </c>
      <c r="E6829" s="7">
        <f t="shared" si="1"/>
        <v>0.07571191613</v>
      </c>
      <c r="F6829" s="7"/>
    </row>
    <row r="6830">
      <c r="A6830" s="9">
        <v>44814.5</v>
      </c>
      <c r="B6830" s="10">
        <v>225.0</v>
      </c>
      <c r="C6830" s="10">
        <v>247.54246</v>
      </c>
      <c r="D6830" s="10">
        <v>0.0910650237539047</v>
      </c>
      <c r="E6830" s="7">
        <f t="shared" si="1"/>
        <v>0.07448632565</v>
      </c>
      <c r="F6830" s="7"/>
    </row>
    <row r="6831">
      <c r="A6831" s="9">
        <v>44814.541666666664</v>
      </c>
      <c r="B6831" s="10">
        <v>225.83</v>
      </c>
      <c r="C6831" s="10">
        <v>249.68775</v>
      </c>
      <c r="D6831" s="10">
        <v>0.0955503423776295</v>
      </c>
      <c r="E6831" s="7">
        <f t="shared" si="1"/>
        <v>0.07399093814</v>
      </c>
      <c r="F6831" s="7"/>
    </row>
    <row r="6832">
      <c r="A6832" s="9">
        <v>44814.583333333336</v>
      </c>
      <c r="B6832" s="10">
        <v>224.33</v>
      </c>
      <c r="C6832" s="10">
        <v>251.02251</v>
      </c>
      <c r="D6832" s="10">
        <v>0.106335125084997</v>
      </c>
      <c r="E6832" s="7">
        <f t="shared" si="1"/>
        <v>0.07368626123</v>
      </c>
      <c r="F6832" s="7"/>
    </row>
    <row r="6833">
      <c r="A6833" s="9">
        <v>44814.625</v>
      </c>
      <c r="B6833" s="10">
        <v>224.68</v>
      </c>
      <c r="C6833" s="10">
        <v>251.44227</v>
      </c>
      <c r="D6833" s="10">
        <v>0.106435047695043</v>
      </c>
      <c r="E6833" s="7">
        <f t="shared" si="1"/>
        <v>0.07341021331</v>
      </c>
      <c r="F6833" s="7"/>
    </row>
    <row r="6834">
      <c r="A6834" s="9">
        <v>44814.666666666664</v>
      </c>
      <c r="B6834" s="10">
        <v>229.72</v>
      </c>
      <c r="C6834" s="10">
        <v>250.93428</v>
      </c>
      <c r="D6834" s="10">
        <v>0.0845411794673888</v>
      </c>
      <c r="E6834" s="7">
        <f t="shared" si="1"/>
        <v>0.07194808409</v>
      </c>
      <c r="F6834" s="7"/>
    </row>
    <row r="6835">
      <c r="A6835" s="9">
        <v>44814.708333333336</v>
      </c>
      <c r="B6835" s="10">
        <v>235.86</v>
      </c>
      <c r="C6835" s="10">
        <v>250.84254</v>
      </c>
      <c r="D6835" s="10">
        <v>0.059728864171125</v>
      </c>
      <c r="E6835" s="7">
        <f t="shared" si="1"/>
        <v>0.069566322</v>
      </c>
      <c r="F6835" s="7"/>
    </row>
    <row r="6836">
      <c r="A6836" s="9">
        <v>44814.75</v>
      </c>
      <c r="B6836" s="10">
        <v>245.26</v>
      </c>
      <c r="C6836" s="10">
        <v>250.9927</v>
      </c>
      <c r="D6836" s="10">
        <v>0.0228401065050896</v>
      </c>
      <c r="E6836" s="7">
        <f t="shared" si="1"/>
        <v>0.06509223049</v>
      </c>
      <c r="F6836" s="7"/>
    </row>
    <row r="6837">
      <c r="A6837" s="9">
        <v>44814.791666666664</v>
      </c>
      <c r="B6837" s="10">
        <v>255.11</v>
      </c>
      <c r="C6837" s="10">
        <v>252.05202</v>
      </c>
      <c r="D6837" s="10">
        <v>0.0121323368088857</v>
      </c>
      <c r="E6837" s="7">
        <f t="shared" si="1"/>
        <v>0.06012952685</v>
      </c>
      <c r="F6837" s="7"/>
    </row>
    <row r="6838">
      <c r="A6838" s="9">
        <v>44814.833333333336</v>
      </c>
      <c r="B6838" s="10">
        <v>261.52</v>
      </c>
      <c r="C6838" s="10">
        <v>253.01715</v>
      </c>
      <c r="D6838" s="10">
        <v>0.0336058247435005</v>
      </c>
      <c r="E6838" s="7">
        <f t="shared" si="1"/>
        <v>0.05743472507</v>
      </c>
      <c r="F6838" s="7"/>
    </row>
    <row r="6839">
      <c r="A6839" s="9">
        <v>44814.875</v>
      </c>
      <c r="B6839" s="10">
        <v>256.46</v>
      </c>
      <c r="C6839" s="10">
        <v>253.77793</v>
      </c>
      <c r="D6839" s="10">
        <v>0.0105685707185017</v>
      </c>
      <c r="E6839" s="7">
        <f t="shared" si="1"/>
        <v>0.05472760321</v>
      </c>
      <c r="F6839" s="7"/>
    </row>
    <row r="6840">
      <c r="A6840" s="9">
        <v>44814.916666666664</v>
      </c>
      <c r="B6840" s="10">
        <v>250.95</v>
      </c>
      <c r="C6840" s="10">
        <v>254.22559</v>
      </c>
      <c r="D6840" s="10">
        <v>0.0128845801872267</v>
      </c>
      <c r="E6840" s="7">
        <f t="shared" si="1"/>
        <v>0.05234924344</v>
      </c>
      <c r="F6840" s="7"/>
    </row>
    <row r="6841">
      <c r="A6841" s="9">
        <v>44814.958333333336</v>
      </c>
      <c r="B6841" s="10">
        <v>256.91</v>
      </c>
      <c r="C6841" s="10">
        <v>253.29417</v>
      </c>
      <c r="D6841" s="10">
        <v>0.0142752199942068</v>
      </c>
      <c r="E6841" s="7">
        <f t="shared" si="1"/>
        <v>0.04925401397</v>
      </c>
      <c r="F6841" s="7"/>
    </row>
    <row r="6842">
      <c r="A6842" s="9">
        <v>44815.0</v>
      </c>
      <c r="B6842" s="10">
        <v>259.21</v>
      </c>
      <c r="C6842" s="10">
        <v>247.44422</v>
      </c>
      <c r="D6842" s="10">
        <v>0.0475492213962402</v>
      </c>
      <c r="E6842" s="7">
        <f t="shared" si="1"/>
        <v>0.0507611155</v>
      </c>
      <c r="F6842" s="7"/>
    </row>
    <row r="6843">
      <c r="A6843" s="9">
        <v>44815.041666666664</v>
      </c>
      <c r="B6843" s="10">
        <v>271.88</v>
      </c>
      <c r="C6843" s="10">
        <v>241.03341</v>
      </c>
      <c r="D6843" s="10">
        <v>0.127976407917889</v>
      </c>
      <c r="E6843" s="7">
        <f t="shared" si="1"/>
        <v>0.05460846043</v>
      </c>
      <c r="F6843" s="7"/>
    </row>
    <row r="6844">
      <c r="A6844" s="9">
        <v>44815.083333333336</v>
      </c>
      <c r="B6844" s="10">
        <v>269.79</v>
      </c>
      <c r="C6844" s="10">
        <v>233.77128</v>
      </c>
      <c r="D6844" s="10">
        <v>0.15407675399647</v>
      </c>
      <c r="E6844" s="7">
        <f t="shared" si="1"/>
        <v>0.05855809984</v>
      </c>
      <c r="F6844" s="7"/>
    </row>
    <row r="6845">
      <c r="A6845" s="9">
        <v>44815.125</v>
      </c>
      <c r="B6845" s="10">
        <v>259.29</v>
      </c>
      <c r="C6845" s="10">
        <v>225.63606</v>
      </c>
      <c r="D6845" s="10">
        <v>0.149151425530121</v>
      </c>
      <c r="E6845" s="7">
        <f t="shared" si="1"/>
        <v>0.06153752174</v>
      </c>
      <c r="F6845" s="7"/>
    </row>
    <row r="6846">
      <c r="A6846" s="9">
        <v>44815.166666666664</v>
      </c>
      <c r="B6846" s="10">
        <v>250.47</v>
      </c>
      <c r="C6846" s="10">
        <v>220.24489</v>
      </c>
      <c r="D6846" s="10">
        <v>0.137234103365576</v>
      </c>
      <c r="E6846" s="7">
        <f t="shared" si="1"/>
        <v>0.06381721149</v>
      </c>
      <c r="F6846" s="7"/>
    </row>
    <row r="6847">
      <c r="A6847" s="9">
        <v>44815.208333333336</v>
      </c>
      <c r="B6847" s="10">
        <v>245.66</v>
      </c>
      <c r="C6847" s="10">
        <v>219.63529</v>
      </c>
      <c r="D6847" s="10">
        <v>0.118490566793706</v>
      </c>
      <c r="E6847" s="7">
        <f t="shared" si="1"/>
        <v>0.06699756476</v>
      </c>
      <c r="F6847" s="7"/>
    </row>
    <row r="6848">
      <c r="A6848" s="9">
        <v>44815.25</v>
      </c>
      <c r="B6848" s="10">
        <v>238.86</v>
      </c>
      <c r="C6848" s="10">
        <v>221.24382</v>
      </c>
      <c r="D6848" s="10">
        <v>0.0796233765987226</v>
      </c>
      <c r="E6848" s="7">
        <f t="shared" si="1"/>
        <v>0.06928865495</v>
      </c>
      <c r="F6848" s="7"/>
    </row>
    <row r="6849">
      <c r="A6849" s="9">
        <v>44815.291666666664</v>
      </c>
      <c r="B6849" s="10">
        <v>236.64</v>
      </c>
      <c r="C6849" s="10">
        <v>225.28862</v>
      </c>
      <c r="D6849" s="10">
        <v>0.0503859449270006</v>
      </c>
      <c r="E6849" s="7">
        <f t="shared" si="1"/>
        <v>0.07085348117</v>
      </c>
      <c r="F6849" s="7"/>
    </row>
    <row r="6850">
      <c r="A6850" s="9">
        <v>44815.333333333336</v>
      </c>
      <c r="B6850" s="10">
        <v>235.74</v>
      </c>
      <c r="C6850" s="10">
        <v>230.22247</v>
      </c>
      <c r="D6850" s="10">
        <v>0.0239660794187466</v>
      </c>
      <c r="E6850" s="7">
        <f t="shared" si="1"/>
        <v>0.07098498151</v>
      </c>
      <c r="F6850" s="7"/>
    </row>
    <row r="6851">
      <c r="A6851" s="9">
        <v>44815.375</v>
      </c>
      <c r="B6851" s="10">
        <v>236.32</v>
      </c>
      <c r="C6851" s="10">
        <v>235.64966</v>
      </c>
      <c r="D6851" s="10">
        <v>0.00284464658255811</v>
      </c>
      <c r="E6851" s="7">
        <f t="shared" si="1"/>
        <v>0.0695539139</v>
      </c>
      <c r="F6851" s="7"/>
    </row>
    <row r="6852">
      <c r="A6852" s="9">
        <v>44815.416666666664</v>
      </c>
      <c r="B6852" s="10">
        <v>238.42</v>
      </c>
      <c r="C6852" s="10">
        <v>240.1492</v>
      </c>
      <c r="D6852" s="10">
        <v>0.00720052367444913</v>
      </c>
      <c r="E6852" s="7">
        <f t="shared" si="1"/>
        <v>0.06740915424</v>
      </c>
      <c r="F6852" s="7"/>
    </row>
    <row r="6853">
      <c r="A6853" s="9">
        <v>44815.458333333336</v>
      </c>
      <c r="B6853" s="10">
        <v>240.81</v>
      </c>
      <c r="C6853" s="10">
        <v>244.33552</v>
      </c>
      <c r="D6853" s="10">
        <v>0.0144290113856552</v>
      </c>
      <c r="E6853" s="7">
        <f t="shared" si="1"/>
        <v>0.06512042846</v>
      </c>
      <c r="F6853" s="7"/>
    </row>
    <row r="6854">
      <c r="A6854" s="9">
        <v>44815.5</v>
      </c>
      <c r="B6854" s="10">
        <v>243.45</v>
      </c>
      <c r="C6854" s="10">
        <v>246.29354</v>
      </c>
      <c r="D6854" s="10">
        <v>0.0115453292035187</v>
      </c>
      <c r="E6854" s="7">
        <f t="shared" si="1"/>
        <v>0.06180710786</v>
      </c>
      <c r="F6854" s="7"/>
    </row>
    <row r="6855">
      <c r="A6855" s="9">
        <v>44815.541666666664</v>
      </c>
      <c r="B6855" s="10">
        <v>244.46</v>
      </c>
      <c r="C6855" s="10">
        <v>247.89334</v>
      </c>
      <c r="D6855" s="10">
        <v>0.0138500695500733</v>
      </c>
      <c r="E6855" s="7">
        <f t="shared" si="1"/>
        <v>0.05840292982</v>
      </c>
      <c r="F6855" s="7"/>
    </row>
    <row r="6856">
      <c r="A6856" s="9">
        <v>44815.583333333336</v>
      </c>
      <c r="B6856" s="10">
        <v>247.26</v>
      </c>
      <c r="C6856" s="10">
        <v>249.13056</v>
      </c>
      <c r="D6856" s="10">
        <v>0.00750835224711095</v>
      </c>
      <c r="E6856" s="7">
        <f t="shared" si="1"/>
        <v>0.05428514762</v>
      </c>
      <c r="F6856" s="7"/>
    </row>
    <row r="6857">
      <c r="A6857" s="9">
        <v>44815.625</v>
      </c>
      <c r="B6857" s="10">
        <v>251.59</v>
      </c>
      <c r="C6857" s="10">
        <v>249.4095</v>
      </c>
      <c r="D6857" s="10">
        <v>0.00874265013962978</v>
      </c>
      <c r="E6857" s="7">
        <f t="shared" si="1"/>
        <v>0.05021463106</v>
      </c>
      <c r="F6857" s="7"/>
    </row>
    <row r="6858">
      <c r="A6858" s="9">
        <v>44815.666666666664</v>
      </c>
      <c r="B6858" s="10">
        <v>256.98</v>
      </c>
      <c r="C6858" s="10">
        <v>248.88826</v>
      </c>
      <c r="D6858" s="10">
        <v>0.0325115375068314</v>
      </c>
      <c r="E6858" s="7">
        <f t="shared" si="1"/>
        <v>0.04804672931</v>
      </c>
      <c r="F6858" s="7"/>
    </row>
    <row r="6859">
      <c r="A6859" s="9">
        <v>44815.708333333336</v>
      </c>
      <c r="B6859" s="10">
        <v>255.79</v>
      </c>
      <c r="C6859" s="10">
        <v>248.5124</v>
      </c>
      <c r="D6859" s="10">
        <v>0.0292846554135728</v>
      </c>
      <c r="E6859" s="7">
        <f t="shared" si="1"/>
        <v>0.04677822061</v>
      </c>
      <c r="F6859" s="7"/>
    </row>
    <row r="6860">
      <c r="A6860" s="9">
        <v>44815.75</v>
      </c>
      <c r="B6860" s="10">
        <v>261.79</v>
      </c>
      <c r="C6860" s="10">
        <v>248.45216</v>
      </c>
      <c r="D6860" s="10">
        <v>0.0536837353315826</v>
      </c>
      <c r="E6860" s="7">
        <f t="shared" si="1"/>
        <v>0.04806337181</v>
      </c>
      <c r="F6860" s="7"/>
    </row>
    <row r="6861">
      <c r="A6861" s="9">
        <v>44815.791666666664</v>
      </c>
      <c r="B6861" s="10">
        <v>268.2</v>
      </c>
      <c r="C6861" s="10">
        <v>249.60317</v>
      </c>
      <c r="D6861" s="10">
        <v>0.0745055842039184</v>
      </c>
      <c r="E6861" s="7">
        <f t="shared" si="1"/>
        <v>0.05066225712</v>
      </c>
      <c r="F6861" s="7"/>
    </row>
    <row r="6862">
      <c r="A6862" s="9">
        <v>44815.833333333336</v>
      </c>
      <c r="B6862" s="10">
        <v>270.42</v>
      </c>
      <c r="C6862" s="10">
        <v>251.17445</v>
      </c>
      <c r="D6862" s="10">
        <v>0.0766222440220333</v>
      </c>
      <c r="E6862" s="7">
        <f t="shared" si="1"/>
        <v>0.05245460792</v>
      </c>
      <c r="F6862" s="7"/>
    </row>
    <row r="6863">
      <c r="A6863" s="9">
        <v>44815.875</v>
      </c>
      <c r="B6863" s="10">
        <v>261.6</v>
      </c>
      <c r="C6863" s="10">
        <v>252.57949</v>
      </c>
      <c r="D6863" s="10">
        <v>0.0357135490296541</v>
      </c>
      <c r="E6863" s="7">
        <f t="shared" si="1"/>
        <v>0.05350231535</v>
      </c>
      <c r="F6863" s="7"/>
    </row>
    <row r="6864">
      <c r="A6864" s="9">
        <v>44815.916666666664</v>
      </c>
      <c r="B6864" s="10">
        <v>255.62</v>
      </c>
      <c r="C6864" s="10">
        <v>252.9322</v>
      </c>
      <c r="D6864" s="10">
        <v>0.0106265631659393</v>
      </c>
      <c r="E6864" s="7">
        <f t="shared" si="1"/>
        <v>0.05340823131</v>
      </c>
      <c r="F6864" s="7"/>
    </row>
    <row r="6865">
      <c r="A6865" s="9">
        <v>44815.958333333336</v>
      </c>
      <c r="B6865" s="10">
        <v>256.59</v>
      </c>
      <c r="C6865" s="10">
        <v>251.47185</v>
      </c>
      <c r="D6865" s="10">
        <v>0.0203527750720408</v>
      </c>
      <c r="E6865" s="7">
        <f t="shared" si="1"/>
        <v>0.05366146277</v>
      </c>
      <c r="F6865" s="7"/>
    </row>
    <row r="6866">
      <c r="A6866" s="9">
        <v>44816.0</v>
      </c>
      <c r="B6866" s="10">
        <v>257.97</v>
      </c>
      <c r="C6866" s="10">
        <v>245.10348</v>
      </c>
      <c r="D6866" s="10">
        <v>0.0524942363119448</v>
      </c>
      <c r="E6866" s="7">
        <f t="shared" si="1"/>
        <v>0.05386750506</v>
      </c>
      <c r="F6866" s="7"/>
    </row>
    <row r="6867">
      <c r="A6867" s="9">
        <v>44816.041666666664</v>
      </c>
      <c r="B6867" s="10">
        <v>269.32</v>
      </c>
      <c r="C6867" s="10">
        <v>238.7869</v>
      </c>
      <c r="D6867" s="10">
        <v>0.127867567274419</v>
      </c>
      <c r="E6867" s="7">
        <f t="shared" si="1"/>
        <v>0.05386297003</v>
      </c>
      <c r="F6867" s="7"/>
    </row>
    <row r="6868">
      <c r="A6868" s="9">
        <v>44816.083333333336</v>
      </c>
      <c r="B6868" s="10">
        <v>270.09</v>
      </c>
      <c r="C6868" s="10">
        <v>231.61031</v>
      </c>
      <c r="D6868" s="10">
        <v>0.166139797490016</v>
      </c>
      <c r="E6868" s="7">
        <f t="shared" si="1"/>
        <v>0.05436559684</v>
      </c>
      <c r="F6868" s="7"/>
    </row>
    <row r="6869">
      <c r="A6869" s="9">
        <v>44816.125</v>
      </c>
      <c r="B6869" s="10">
        <v>262.96</v>
      </c>
      <c r="C6869" s="10">
        <v>223.66302</v>
      </c>
      <c r="D6869" s="10">
        <v>0.175697260995581</v>
      </c>
      <c r="E6869" s="7">
        <f t="shared" si="1"/>
        <v>0.05547167332</v>
      </c>
      <c r="F6869" s="7"/>
    </row>
    <row r="6870">
      <c r="A6870" s="9">
        <v>44816.166666666664</v>
      </c>
      <c r="B6870" s="10">
        <v>252.14</v>
      </c>
      <c r="C6870" s="10">
        <v>218.37754</v>
      </c>
      <c r="D6870" s="10">
        <v>0.154605917806382</v>
      </c>
      <c r="E6870" s="7">
        <f t="shared" si="1"/>
        <v>0.05619549892</v>
      </c>
      <c r="F6870" s="7"/>
    </row>
    <row r="6871">
      <c r="A6871" s="9">
        <v>44816.208333333336</v>
      </c>
      <c r="B6871" s="10">
        <v>249.27</v>
      </c>
      <c r="C6871" s="10">
        <v>217.84911</v>
      </c>
      <c r="D6871" s="10">
        <v>0.144232354219854</v>
      </c>
      <c r="E6871" s="7">
        <f t="shared" si="1"/>
        <v>0.0572680734</v>
      </c>
      <c r="F6871" s="7"/>
    </row>
    <row r="6872">
      <c r="A6872" s="9">
        <v>44816.25</v>
      </c>
      <c r="B6872" s="10">
        <v>246.28</v>
      </c>
      <c r="C6872" s="10">
        <v>219.60048</v>
      </c>
      <c r="D6872" s="10">
        <v>0.121491173425486</v>
      </c>
      <c r="E6872" s="7">
        <f t="shared" si="1"/>
        <v>0.05901256493</v>
      </c>
      <c r="F6872" s="7"/>
    </row>
    <row r="6873">
      <c r="A6873" s="9">
        <v>44816.291666666664</v>
      </c>
      <c r="B6873" s="10">
        <v>245.18</v>
      </c>
      <c r="C6873" s="10">
        <v>223.73809</v>
      </c>
      <c r="D6873" s="10">
        <v>0.0958348665620592</v>
      </c>
      <c r="E6873" s="7">
        <f t="shared" si="1"/>
        <v>0.06090627</v>
      </c>
      <c r="F6873" s="7"/>
    </row>
    <row r="6874">
      <c r="A6874" s="9">
        <v>44816.333333333336</v>
      </c>
      <c r="B6874" s="10">
        <v>245.46</v>
      </c>
      <c r="C6874" s="10">
        <v>228.6633</v>
      </c>
      <c r="D6874" s="10">
        <v>0.0734560377638213</v>
      </c>
      <c r="E6874" s="7">
        <f t="shared" si="1"/>
        <v>0.0629683516</v>
      </c>
      <c r="F6874" s="7"/>
    </row>
    <row r="6875">
      <c r="A6875" s="9">
        <v>44816.375</v>
      </c>
      <c r="B6875" s="10">
        <v>247.4</v>
      </c>
      <c r="C6875" s="10">
        <v>233.99637</v>
      </c>
      <c r="D6875" s="10">
        <v>0.0572813586809059</v>
      </c>
      <c r="E6875" s="7">
        <f t="shared" si="1"/>
        <v>0.06523654794</v>
      </c>
      <c r="F6875" s="7"/>
    </row>
    <row r="6876">
      <c r="A6876" s="9">
        <v>44816.416666666664</v>
      </c>
      <c r="B6876" s="10">
        <v>251.67</v>
      </c>
      <c r="C6876" s="10">
        <v>238.24616</v>
      </c>
      <c r="D6876" s="10">
        <v>0.0563444128543351</v>
      </c>
      <c r="E6876" s="7">
        <f t="shared" si="1"/>
        <v>0.06728420999</v>
      </c>
      <c r="F6876" s="7"/>
    </row>
    <row r="6877">
      <c r="A6877" s="9">
        <v>44816.458333333336</v>
      </c>
      <c r="B6877" s="10">
        <v>261.47</v>
      </c>
      <c r="C6877" s="10">
        <v>242.13615</v>
      </c>
      <c r="D6877" s="10">
        <v>0.0798470199513787</v>
      </c>
      <c r="E6877" s="7">
        <f t="shared" si="1"/>
        <v>0.07000996034</v>
      </c>
      <c r="F6877" s="7"/>
    </row>
    <row r="6878">
      <c r="A6878" s="9">
        <v>44816.5</v>
      </c>
      <c r="B6878" s="10">
        <v>267.96</v>
      </c>
      <c r="C6878" s="10">
        <v>243.90783</v>
      </c>
      <c r="D6878" s="10">
        <v>0.0986117173852106</v>
      </c>
      <c r="E6878" s="7">
        <f t="shared" si="1"/>
        <v>0.07363772652</v>
      </c>
      <c r="F6878" s="7"/>
    </row>
    <row r="6879">
      <c r="A6879" s="9">
        <v>44816.541666666664</v>
      </c>
      <c r="B6879" s="10">
        <v>266.44</v>
      </c>
      <c r="C6879" s="10">
        <v>245.40517</v>
      </c>
      <c r="D6879" s="10">
        <v>0.0857146978606848</v>
      </c>
      <c r="E6879" s="7">
        <f t="shared" si="1"/>
        <v>0.07663208603</v>
      </c>
      <c r="F6879" s="7"/>
    </row>
    <row r="6880">
      <c r="A6880" s="9">
        <v>44816.583333333336</v>
      </c>
      <c r="B6880" s="10">
        <v>269.26</v>
      </c>
      <c r="C6880" s="10">
        <v>246.60291</v>
      </c>
      <c r="D6880" s="10">
        <v>0.0918768152411501</v>
      </c>
      <c r="E6880" s="7">
        <f t="shared" si="1"/>
        <v>0.08014743865</v>
      </c>
      <c r="F6880" s="7"/>
    </row>
    <row r="6881">
      <c r="A6881" s="9">
        <v>44816.625</v>
      </c>
      <c r="B6881" s="10">
        <v>269.95</v>
      </c>
      <c r="C6881" s="10">
        <v>246.95362</v>
      </c>
      <c r="D6881" s="10">
        <v>0.0931202385289998</v>
      </c>
      <c r="E6881" s="7">
        <f t="shared" si="1"/>
        <v>0.0836631715</v>
      </c>
      <c r="F6881" s="7"/>
    </row>
    <row r="6882">
      <c r="A6882" s="9">
        <v>44816.666666666664</v>
      </c>
      <c r="B6882" s="10">
        <v>271.84</v>
      </c>
      <c r="C6882" s="10">
        <v>246.60381</v>
      </c>
      <c r="D6882" s="10">
        <v>0.102334955814348</v>
      </c>
      <c r="E6882" s="7">
        <f t="shared" si="1"/>
        <v>0.0865724806</v>
      </c>
      <c r="F6882" s="7"/>
    </row>
    <row r="6883">
      <c r="A6883" s="9">
        <v>44816.708333333336</v>
      </c>
      <c r="B6883" s="10">
        <v>271.5</v>
      </c>
      <c r="C6883" s="10">
        <v>246.34813</v>
      </c>
      <c r="D6883" s="10">
        <v>0.102098887456543</v>
      </c>
      <c r="E6883" s="7">
        <f t="shared" si="1"/>
        <v>0.08960640694</v>
      </c>
      <c r="F6883" s="7"/>
    </row>
    <row r="6884">
      <c r="A6884" s="9">
        <v>44816.75</v>
      </c>
      <c r="B6884" s="10">
        <v>275.4</v>
      </c>
      <c r="C6884" s="10">
        <v>246.36349</v>
      </c>
      <c r="D6884" s="10">
        <v>0.117860442714137</v>
      </c>
      <c r="E6884" s="7">
        <f t="shared" si="1"/>
        <v>0.09228043641</v>
      </c>
      <c r="F6884" s="7"/>
    </row>
    <row r="6885">
      <c r="A6885" s="9">
        <v>44816.791666666664</v>
      </c>
      <c r="B6885" s="10">
        <v>277.32</v>
      </c>
      <c r="C6885" s="10">
        <v>247.53722</v>
      </c>
      <c r="D6885" s="10">
        <v>0.120316371008771</v>
      </c>
      <c r="E6885" s="7">
        <f t="shared" si="1"/>
        <v>0.09418921919</v>
      </c>
      <c r="F6885" s="7"/>
    </row>
    <row r="6886">
      <c r="A6886" s="9">
        <v>44816.833333333336</v>
      </c>
      <c r="B6886" s="10">
        <v>271.15</v>
      </c>
      <c r="C6886" s="10">
        <v>249.12665</v>
      </c>
      <c r="D6886" s="10">
        <v>0.0884022243304759</v>
      </c>
      <c r="E6886" s="7">
        <f t="shared" si="1"/>
        <v>0.09468005171</v>
      </c>
      <c r="F6886" s="7"/>
    </row>
    <row r="6887">
      <c r="A6887" s="9">
        <v>44816.875</v>
      </c>
      <c r="B6887" s="10">
        <v>267.25</v>
      </c>
      <c r="C6887" s="10">
        <v>250.53769</v>
      </c>
      <c r="D6887" s="10">
        <v>0.0667057718940411</v>
      </c>
      <c r="E6887" s="7">
        <f t="shared" si="1"/>
        <v>0.09597139433</v>
      </c>
      <c r="F6887" s="7"/>
    </row>
    <row r="6888">
      <c r="A6888" s="9">
        <v>44816.916666666664</v>
      </c>
      <c r="B6888" s="10">
        <v>266.11</v>
      </c>
      <c r="C6888" s="10">
        <v>250.79575</v>
      </c>
      <c r="D6888" s="10">
        <v>0.0610626376244414</v>
      </c>
      <c r="E6888" s="7">
        <f t="shared" si="1"/>
        <v>0.09807289743</v>
      </c>
      <c r="F6888" s="7"/>
    </row>
    <row r="6889">
      <c r="A6889" s="9">
        <v>44816.958333333336</v>
      </c>
      <c r="B6889" s="10">
        <v>268.86</v>
      </c>
      <c r="C6889" s="10">
        <v>249.29362</v>
      </c>
      <c r="D6889" s="10">
        <v>0.0784872874002953</v>
      </c>
      <c r="E6889" s="7">
        <f t="shared" si="1"/>
        <v>0.1004951688</v>
      </c>
      <c r="F6889" s="7"/>
    </row>
    <row r="6890">
      <c r="A6890" s="9">
        <v>44817.0</v>
      </c>
      <c r="B6890" s="10">
        <v>270.58</v>
      </c>
      <c r="C6890" s="10">
        <v>250.23258</v>
      </c>
      <c r="D6890" s="10">
        <v>0.0813140319298149</v>
      </c>
      <c r="E6890" s="7">
        <f t="shared" si="1"/>
        <v>0.1016959936</v>
      </c>
      <c r="F6890" s="7"/>
    </row>
    <row r="6891">
      <c r="A6891" s="9">
        <v>44817.041666666664</v>
      </c>
      <c r="B6891" s="10">
        <v>279.16</v>
      </c>
      <c r="C6891" s="10">
        <v>243.30007</v>
      </c>
      <c r="D6891" s="10">
        <v>0.147389723315739</v>
      </c>
      <c r="E6891" s="7">
        <f t="shared" si="1"/>
        <v>0.1025094168</v>
      </c>
      <c r="F6891" s="7"/>
    </row>
    <row r="6892">
      <c r="A6892" s="9">
        <v>44817.083333333336</v>
      </c>
      <c r="B6892" s="10">
        <v>282.01</v>
      </c>
      <c r="C6892" s="10">
        <v>235.44654</v>
      </c>
      <c r="D6892" s="10">
        <v>0.197766592790023</v>
      </c>
      <c r="E6892" s="7">
        <f t="shared" si="1"/>
        <v>0.1038271999</v>
      </c>
      <c r="F6892" s="7"/>
    </row>
    <row r="6893">
      <c r="A6893" s="9">
        <v>44817.125</v>
      </c>
      <c r="B6893" s="10">
        <v>277.06</v>
      </c>
      <c r="C6893" s="10">
        <v>226.75102</v>
      </c>
      <c r="D6893" s="10">
        <v>0.22186881452617</v>
      </c>
      <c r="E6893" s="7">
        <f t="shared" si="1"/>
        <v>0.1057510146</v>
      </c>
      <c r="F6893" s="7"/>
    </row>
    <row r="6894">
      <c r="A6894" s="9">
        <v>44817.166666666664</v>
      </c>
      <c r="B6894" s="10">
        <v>266.89</v>
      </c>
      <c r="C6894" s="10">
        <v>220.76641</v>
      </c>
      <c r="D6894" s="10">
        <v>0.208924854102578</v>
      </c>
      <c r="E6894" s="7">
        <f t="shared" si="1"/>
        <v>0.1080143036</v>
      </c>
      <c r="F6894" s="7"/>
    </row>
    <row r="6895">
      <c r="A6895" s="9">
        <v>44817.208333333336</v>
      </c>
      <c r="B6895" s="10">
        <v>263.04</v>
      </c>
      <c r="C6895" s="10">
        <v>219.55871</v>
      </c>
      <c r="D6895" s="10">
        <v>0.198039467439028</v>
      </c>
      <c r="E6895" s="7">
        <f t="shared" si="1"/>
        <v>0.1102562667</v>
      </c>
      <c r="F6895" s="7"/>
    </row>
    <row r="6896">
      <c r="A6896" s="9">
        <v>44817.25</v>
      </c>
      <c r="B6896" s="10">
        <v>260.89</v>
      </c>
      <c r="C6896" s="10">
        <v>220.52864</v>
      </c>
      <c r="D6896" s="10">
        <v>0.183020944581166</v>
      </c>
      <c r="E6896" s="7">
        <f t="shared" si="1"/>
        <v>0.1128200072</v>
      </c>
      <c r="F6896" s="7"/>
    </row>
    <row r="6897">
      <c r="A6897" s="9">
        <v>44817.291666666664</v>
      </c>
      <c r="B6897" s="10">
        <v>257.9</v>
      </c>
      <c r="C6897" s="10">
        <v>224.16572</v>
      </c>
      <c r="D6897" s="10">
        <v>0.150488129942437</v>
      </c>
      <c r="E6897" s="7">
        <f t="shared" si="1"/>
        <v>0.1150972265</v>
      </c>
      <c r="F6897" s="7"/>
    </row>
    <row r="6898">
      <c r="A6898" s="9">
        <v>44817.333333333336</v>
      </c>
      <c r="B6898" s="10">
        <v>255.84</v>
      </c>
      <c r="C6898" s="10">
        <v>229.09074</v>
      </c>
      <c r="D6898" s="10">
        <v>0.116762729039157</v>
      </c>
      <c r="E6898" s="7">
        <f t="shared" si="1"/>
        <v>0.1169016719</v>
      </c>
      <c r="F6898" s="7"/>
    </row>
    <row r="6899">
      <c r="A6899" s="9">
        <v>44817.375</v>
      </c>
      <c r="B6899" s="10">
        <v>256.23</v>
      </c>
      <c r="C6899" s="10">
        <v>234.95586</v>
      </c>
      <c r="D6899" s="10">
        <v>0.0905452624165237</v>
      </c>
      <c r="E6899" s="7">
        <f t="shared" si="1"/>
        <v>0.1182876679</v>
      </c>
      <c r="F6899" s="7"/>
    </row>
    <row r="6900">
      <c r="A6900" s="9">
        <v>44817.416666666664</v>
      </c>
      <c r="B6900" s="10">
        <v>260.56</v>
      </c>
      <c r="C6900" s="10">
        <v>240.14808</v>
      </c>
      <c r="D6900" s="10">
        <v>0.0849972233798413</v>
      </c>
      <c r="E6900" s="7">
        <f t="shared" si="1"/>
        <v>0.119481535</v>
      </c>
      <c r="F6900" s="7"/>
    </row>
    <row r="6901">
      <c r="A6901" s="9">
        <v>44817.458333333336</v>
      </c>
      <c r="B6901" s="10">
        <v>270.55</v>
      </c>
      <c r="C6901" s="10">
        <v>245.15324</v>
      </c>
      <c r="D6901" s="10">
        <v>0.103595449115826</v>
      </c>
      <c r="E6901" s="7">
        <f t="shared" si="1"/>
        <v>0.1204710529</v>
      </c>
      <c r="F6901" s="7"/>
    </row>
    <row r="6902">
      <c r="A6902" s="9">
        <v>44817.5</v>
      </c>
      <c r="B6902" s="10">
        <v>276.36</v>
      </c>
      <c r="C6902" s="10">
        <v>247.6937</v>
      </c>
      <c r="D6902" s="10">
        <v>0.115732858768713</v>
      </c>
      <c r="E6902" s="7">
        <f t="shared" si="1"/>
        <v>0.1211844338</v>
      </c>
      <c r="F6902" s="7"/>
    </row>
    <row r="6903">
      <c r="A6903" s="9">
        <v>44817.541666666664</v>
      </c>
      <c r="B6903" s="10">
        <v>278.02</v>
      </c>
      <c r="C6903" s="10">
        <v>249.56585</v>
      </c>
      <c r="D6903" s="10">
        <v>0.114014597750453</v>
      </c>
      <c r="E6903" s="7">
        <f t="shared" si="1"/>
        <v>0.1223635963</v>
      </c>
      <c r="F6903" s="7"/>
    </row>
    <row r="6904">
      <c r="A6904" s="9">
        <v>44817.583333333336</v>
      </c>
      <c r="B6904" s="10">
        <v>278.0</v>
      </c>
      <c r="C6904" s="10">
        <v>250.97332</v>
      </c>
      <c r="D6904" s="10">
        <v>0.10768746255578</v>
      </c>
      <c r="E6904" s="7">
        <f t="shared" si="1"/>
        <v>0.1230223733</v>
      </c>
      <c r="F6904" s="7"/>
    </row>
    <row r="6905">
      <c r="A6905" s="9">
        <v>44817.625</v>
      </c>
      <c r="B6905" s="10">
        <v>277.29</v>
      </c>
      <c r="C6905" s="10">
        <v>251.44049</v>
      </c>
      <c r="D6905" s="10">
        <v>0.102805677796762</v>
      </c>
      <c r="E6905" s="7">
        <f t="shared" si="1"/>
        <v>0.1234259332</v>
      </c>
      <c r="F6905" s="7"/>
    </row>
    <row r="6906">
      <c r="A6906" s="9">
        <v>44817.666666666664</v>
      </c>
      <c r="B6906" s="10">
        <v>276.32</v>
      </c>
      <c r="C6906" s="10">
        <v>251.05668</v>
      </c>
      <c r="D6906" s="10">
        <v>0.10062795381505</v>
      </c>
      <c r="E6906" s="7">
        <f t="shared" si="1"/>
        <v>0.1233548082</v>
      </c>
      <c r="F6906" s="7"/>
    </row>
    <row r="6907">
      <c r="A6907" s="9">
        <v>44817.708333333336</v>
      </c>
      <c r="B6907" s="10">
        <v>277.21</v>
      </c>
      <c r="C6907" s="10">
        <v>250.78794</v>
      </c>
      <c r="D6907" s="10">
        <v>0.105356182597935</v>
      </c>
      <c r="E6907" s="7">
        <f t="shared" si="1"/>
        <v>0.1234905288</v>
      </c>
      <c r="F6907" s="7"/>
    </row>
    <row r="6908">
      <c r="A6908" s="9">
        <v>44817.75</v>
      </c>
      <c r="B6908" s="10">
        <v>277.68</v>
      </c>
      <c r="C6908" s="10">
        <v>250.8859</v>
      </c>
      <c r="D6908" s="10">
        <v>0.10679795078161</v>
      </c>
      <c r="E6908" s="7">
        <f t="shared" si="1"/>
        <v>0.1230295916</v>
      </c>
      <c r="F6908" s="7"/>
    </row>
    <row r="6909">
      <c r="A6909" s="9">
        <v>44817.791666666664</v>
      </c>
      <c r="B6909" s="10">
        <v>277.67</v>
      </c>
      <c r="C6909" s="10">
        <v>252.06807</v>
      </c>
      <c r="D6909" s="10">
        <v>0.101567524994339</v>
      </c>
      <c r="E6909" s="7">
        <f t="shared" si="1"/>
        <v>0.1222483897</v>
      </c>
      <c r="F6909" s="7"/>
    </row>
    <row r="6910">
      <c r="A6910" s="9">
        <v>44817.833333333336</v>
      </c>
      <c r="B6910" s="10">
        <v>275.47</v>
      </c>
      <c r="C6910" s="10">
        <v>253.46879</v>
      </c>
      <c r="D6910" s="10">
        <v>0.0868004695962765</v>
      </c>
      <c r="E6910" s="7">
        <f t="shared" si="1"/>
        <v>0.1221816499</v>
      </c>
      <c r="F6910" s="7"/>
    </row>
    <row r="6911">
      <c r="A6911" s="9">
        <v>44817.875</v>
      </c>
      <c r="B6911" s="10">
        <v>266.72</v>
      </c>
      <c r="C6911" s="10">
        <v>254.74358</v>
      </c>
      <c r="D6911" s="10">
        <v>0.0470136283709289</v>
      </c>
      <c r="E6911" s="7">
        <f t="shared" si="1"/>
        <v>0.1213611439</v>
      </c>
      <c r="F6911" s="7"/>
    </row>
    <row r="6912">
      <c r="A6912" s="9">
        <v>44817.916666666664</v>
      </c>
      <c r="B6912" s="10">
        <v>261.88</v>
      </c>
      <c r="C6912" s="10">
        <v>255.08306</v>
      </c>
      <c r="D6912" s="10">
        <v>0.0266459873893625</v>
      </c>
      <c r="E6912" s="7">
        <f t="shared" si="1"/>
        <v>0.1199271168</v>
      </c>
      <c r="F6912" s="7"/>
    </row>
    <row r="6913">
      <c r="A6913" s="9">
        <v>44817.958333333336</v>
      </c>
      <c r="B6913" s="10">
        <v>264.55</v>
      </c>
      <c r="C6913" s="10">
        <v>253.50605</v>
      </c>
      <c r="D6913" s="10">
        <v>0.0435648379989354</v>
      </c>
      <c r="E6913" s="7">
        <f t="shared" si="1"/>
        <v>0.1184720148</v>
      </c>
      <c r="F6913" s="7"/>
    </row>
    <row r="6914">
      <c r="A6914" s="9">
        <v>44815.0</v>
      </c>
      <c r="B6914" s="10">
        <v>259.21</v>
      </c>
      <c r="C6914" s="10">
        <v>250.47621</v>
      </c>
      <c r="D6914" s="10">
        <v>0.0348687406281018</v>
      </c>
      <c r="E6914" s="7">
        <f t="shared" si="1"/>
        <v>0.1165367943</v>
      </c>
      <c r="F6914" s="7"/>
    </row>
    <row r="6915">
      <c r="A6915" s="9">
        <v>44815.041666666664</v>
      </c>
      <c r="B6915" s="10">
        <v>271.88</v>
      </c>
      <c r="C6915" s="10">
        <v>244.79302</v>
      </c>
      <c r="D6915" s="10">
        <v>0.110652583149633</v>
      </c>
      <c r="E6915" s="7">
        <f t="shared" si="1"/>
        <v>0.1150060801</v>
      </c>
      <c r="F6915" s="7"/>
    </row>
    <row r="6916">
      <c r="A6916" s="9">
        <v>44815.083333333336</v>
      </c>
      <c r="B6916" s="10">
        <v>269.79</v>
      </c>
      <c r="C6916" s="10">
        <v>238.00063</v>
      </c>
      <c r="D6916" s="10">
        <v>0.133568427949119</v>
      </c>
      <c r="E6916" s="7">
        <f t="shared" si="1"/>
        <v>0.1123311566</v>
      </c>
      <c r="F6916" s="7"/>
    </row>
    <row r="6917">
      <c r="A6917" s="9">
        <v>44815.125</v>
      </c>
      <c r="B6917" s="10">
        <v>259.29</v>
      </c>
      <c r="C6917" s="10">
        <v>229.9921</v>
      </c>
      <c r="D6917" s="10">
        <v>0.127386549364086</v>
      </c>
      <c r="E6917" s="7">
        <f t="shared" si="1"/>
        <v>0.1083943956</v>
      </c>
      <c r="F6917" s="7"/>
    </row>
    <row r="6918">
      <c r="A6918" s="9">
        <v>44815.166666666664</v>
      </c>
      <c r="B6918" s="10">
        <v>250.47</v>
      </c>
      <c r="C6918" s="10">
        <v>224.22357</v>
      </c>
      <c r="D6918" s="10">
        <v>0.11705473247081</v>
      </c>
      <c r="E6918" s="7">
        <f t="shared" si="1"/>
        <v>0.1045664738</v>
      </c>
      <c r="F6918" s="7"/>
    </row>
    <row r="6919">
      <c r="A6919" s="9">
        <v>44815.208333333336</v>
      </c>
      <c r="B6919" s="10">
        <v>245.66</v>
      </c>
      <c r="C6919" s="10">
        <v>222.75697</v>
      </c>
      <c r="D6919" s="10">
        <v>0.102816221642806</v>
      </c>
      <c r="E6919" s="7">
        <f t="shared" si="1"/>
        <v>0.1005988386</v>
      </c>
      <c r="F6919" s="7"/>
    </row>
    <row r="6920">
      <c r="A6920" s="9">
        <v>44815.25</v>
      </c>
      <c r="B6920" s="10">
        <v>238.86</v>
      </c>
      <c r="C6920" s="10">
        <v>223.19207</v>
      </c>
      <c r="D6920" s="10">
        <v>0.0701993130849138</v>
      </c>
      <c r="E6920" s="7">
        <f t="shared" si="1"/>
        <v>0.09589793727</v>
      </c>
      <c r="F6920" s="7"/>
    </row>
    <row r="6921">
      <c r="A6921" s="9">
        <v>44815.291666666664</v>
      </c>
      <c r="B6921" s="10">
        <v>236.64</v>
      </c>
      <c r="C6921" s="10">
        <v>226.00451</v>
      </c>
      <c r="D6921" s="10">
        <v>0.0470587511727087</v>
      </c>
      <c r="E6921" s="7">
        <f t="shared" si="1"/>
        <v>0.09158837983</v>
      </c>
      <c r="F6921" s="7"/>
    </row>
    <row r="6922">
      <c r="A6922" s="9">
        <v>44815.333333333336</v>
      </c>
      <c r="B6922" s="10">
        <v>235.74</v>
      </c>
      <c r="C6922" s="10">
        <v>230.04997</v>
      </c>
      <c r="D6922" s="10">
        <v>0.0247338871637323</v>
      </c>
      <c r="E6922" s="7">
        <f t="shared" si="1"/>
        <v>0.08775384475</v>
      </c>
      <c r="F6922" s="7"/>
    </row>
    <row r="6923">
      <c r="A6923" s="9">
        <v>44815.375</v>
      </c>
      <c r="B6923" s="10">
        <v>236.32</v>
      </c>
      <c r="C6923" s="10">
        <v>235.10457</v>
      </c>
      <c r="D6923" s="10">
        <v>0.00516974212793906</v>
      </c>
      <c r="E6923" s="7">
        <f t="shared" si="1"/>
        <v>0.0841965314</v>
      </c>
      <c r="F6923" s="7"/>
    </row>
    <row r="6924">
      <c r="A6924" s="9">
        <v>44815.416666666664</v>
      </c>
      <c r="B6924" s="10">
        <v>238.42</v>
      </c>
      <c r="C6924" s="10">
        <v>239.8893</v>
      </c>
      <c r="D6924" s="10">
        <v>0.00612490844735469</v>
      </c>
      <c r="E6924" s="7">
        <f t="shared" si="1"/>
        <v>0.08091018495</v>
      </c>
      <c r="F6924" s="7"/>
    </row>
    <row r="6925">
      <c r="A6925" s="9">
        <v>44815.458333333336</v>
      </c>
      <c r="B6925" s="10">
        <v>240.81</v>
      </c>
      <c r="C6925" s="10">
        <v>244.74828</v>
      </c>
      <c r="D6925" s="10">
        <v>0.0160911447467577</v>
      </c>
      <c r="E6925" s="7">
        <f t="shared" si="1"/>
        <v>0.07726417227</v>
      </c>
      <c r="F6925" s="7"/>
    </row>
    <row r="6926">
      <c r="A6926" s="9">
        <v>44815.5</v>
      </c>
      <c r="B6926" s="10">
        <v>243.45</v>
      </c>
      <c r="C6926" s="10">
        <v>247.48295</v>
      </c>
      <c r="D6926" s="10">
        <v>0.0162958700791307</v>
      </c>
      <c r="E6926" s="7">
        <f t="shared" si="1"/>
        <v>0.0731209644</v>
      </c>
      <c r="F6926" s="7"/>
    </row>
    <row r="6927">
      <c r="A6927" s="9">
        <v>44815.541666666664</v>
      </c>
      <c r="B6927" s="10">
        <v>244.46</v>
      </c>
      <c r="C6927" s="10">
        <v>249.51634</v>
      </c>
      <c r="D6927" s="10">
        <v>0.0202645646373299</v>
      </c>
      <c r="E6927" s="7">
        <f t="shared" si="1"/>
        <v>0.06921471302</v>
      </c>
      <c r="F6927" s="7"/>
    </row>
    <row r="6928">
      <c r="A6928" s="9">
        <v>44815.583333333336</v>
      </c>
      <c r="B6928" s="10">
        <v>247.26</v>
      </c>
      <c r="C6928" s="10">
        <v>250.8016</v>
      </c>
      <c r="D6928" s="10">
        <v>0.0141211220343092</v>
      </c>
      <c r="E6928" s="7">
        <f t="shared" si="1"/>
        <v>0.0653161155</v>
      </c>
      <c r="F6928" s="7"/>
    </row>
    <row r="6929">
      <c r="A6929" s="9">
        <v>44815.625</v>
      </c>
      <c r="B6929" s="10">
        <v>251.59</v>
      </c>
      <c r="C6929" s="10">
        <v>251.01247</v>
      </c>
      <c r="D6929" s="10">
        <v>0.00230080202788329</v>
      </c>
      <c r="E6929" s="7">
        <f t="shared" si="1"/>
        <v>0.06112841234</v>
      </c>
      <c r="F6929" s="7"/>
    </row>
    <row r="6930">
      <c r="A6930" s="9">
        <v>44815.666666666664</v>
      </c>
      <c r="B6930" s="10">
        <v>256.98</v>
      </c>
      <c r="C6930" s="10">
        <v>250.32656</v>
      </c>
      <c r="D6930" s="10">
        <v>0.0265790413929709</v>
      </c>
      <c r="E6930" s="7">
        <f t="shared" si="1"/>
        <v>0.05804304099</v>
      </c>
      <c r="F6930" s="7"/>
    </row>
    <row r="6931">
      <c r="A6931" s="9">
        <v>44815.708333333336</v>
      </c>
      <c r="B6931" s="10">
        <v>255.79</v>
      </c>
      <c r="C6931" s="10">
        <v>249.75227</v>
      </c>
      <c r="D6931" s="10">
        <v>0.024174875367499</v>
      </c>
      <c r="E6931" s="7">
        <f t="shared" si="1"/>
        <v>0.05466048653</v>
      </c>
      <c r="F6931" s="7"/>
    </row>
    <row r="6932">
      <c r="A6932" s="9">
        <v>44815.75</v>
      </c>
      <c r="B6932" s="10">
        <v>261.79</v>
      </c>
      <c r="C6932" s="10">
        <v>249.53262</v>
      </c>
      <c r="D6932" s="10">
        <v>0.0491213533525196</v>
      </c>
      <c r="E6932" s="7">
        <f t="shared" si="1"/>
        <v>0.05225729497</v>
      </c>
      <c r="F6932" s="7"/>
    </row>
    <row r="6933">
      <c r="A6933" s="9">
        <v>44815.791666666664</v>
      </c>
      <c r="B6933" s="10">
        <v>268.2</v>
      </c>
      <c r="C6933" s="10">
        <v>250.54355</v>
      </c>
      <c r="D6933" s="10">
        <v>0.0704725785197822</v>
      </c>
      <c r="E6933" s="7">
        <f t="shared" si="1"/>
        <v>0.0509616722</v>
      </c>
      <c r="F6933" s="7"/>
    </row>
    <row r="6934">
      <c r="A6934" s="9">
        <v>44815.833333333336</v>
      </c>
      <c r="B6934" s="10">
        <v>270.42</v>
      </c>
      <c r="C6934" s="10">
        <v>251.70505</v>
      </c>
      <c r="D6934" s="10">
        <v>0.0743526997173875</v>
      </c>
      <c r="E6934" s="7">
        <f t="shared" si="1"/>
        <v>0.05044301512</v>
      </c>
      <c r="F6934" s="7"/>
    </row>
    <row r="6935">
      <c r="A6935" s="9">
        <v>44815.875</v>
      </c>
      <c r="B6935" s="10">
        <v>261.6</v>
      </c>
      <c r="C6935" s="10">
        <v>252.73077</v>
      </c>
      <c r="D6935" s="10">
        <v>0.0350935899099267</v>
      </c>
      <c r="E6935" s="7">
        <f t="shared" si="1"/>
        <v>0.04994634685</v>
      </c>
      <c r="F6935" s="7"/>
    </row>
    <row r="6936">
      <c r="A6936" s="9">
        <v>44815.916666666664</v>
      </c>
      <c r="B6936" s="10">
        <v>255.62</v>
      </c>
      <c r="C6936" s="10">
        <v>253.05902</v>
      </c>
      <c r="D6936" s="10">
        <v>0.0101200897719433</v>
      </c>
      <c r="E6936" s="7">
        <f t="shared" si="1"/>
        <v>0.04925776778</v>
      </c>
      <c r="F6936" s="7"/>
    </row>
    <row r="6937">
      <c r="A6937" s="9">
        <v>44815.958333333336</v>
      </c>
      <c r="B6937" s="10">
        <v>256.59</v>
      </c>
      <c r="C6937" s="10">
        <v>252.07367</v>
      </c>
      <c r="D6937" s="10">
        <v>0.0179167066516704</v>
      </c>
      <c r="E6937" s="7">
        <f t="shared" si="1"/>
        <v>0.04818909564</v>
      </c>
      <c r="F6937" s="7"/>
    </row>
    <row r="6938">
      <c r="A6938" s="9">
        <v>44816.0</v>
      </c>
      <c r="B6938" s="10">
        <v>257.97</v>
      </c>
      <c r="C6938" s="10">
        <v>246.63409</v>
      </c>
      <c r="D6938" s="10">
        <v>0.0459624620424534</v>
      </c>
      <c r="E6938" s="7">
        <f t="shared" si="1"/>
        <v>0.04865133403</v>
      </c>
      <c r="F6938" s="7"/>
    </row>
    <row r="6939">
      <c r="A6939" s="9">
        <v>44816.041666666664</v>
      </c>
      <c r="B6939" s="10">
        <v>269.32</v>
      </c>
      <c r="C6939" s="10">
        <v>240.27536</v>
      </c>
      <c r="D6939" s="10">
        <v>0.12088064294233</v>
      </c>
      <c r="E6939" s="7">
        <f t="shared" si="1"/>
        <v>0.04907750319</v>
      </c>
      <c r="F6939" s="7"/>
    </row>
    <row r="6940">
      <c r="A6940" s="9">
        <v>44816.083333333336</v>
      </c>
      <c r="B6940" s="10">
        <v>270.09</v>
      </c>
      <c r="C6940" s="10">
        <v>233.00536</v>
      </c>
      <c r="D6940" s="10">
        <v>0.15915788374997</v>
      </c>
      <c r="E6940" s="7">
        <f t="shared" si="1"/>
        <v>0.05014373052</v>
      </c>
      <c r="F6940" s="7"/>
    </row>
    <row r="6941">
      <c r="A6941" s="9">
        <v>44816.125</v>
      </c>
      <c r="B6941" s="10">
        <v>262.96</v>
      </c>
      <c r="C6941" s="10">
        <v>224.90431</v>
      </c>
      <c r="D6941" s="10">
        <v>0.169208362436451</v>
      </c>
      <c r="E6941" s="7">
        <f t="shared" si="1"/>
        <v>0.05188630606</v>
      </c>
      <c r="F6941" s="7"/>
    </row>
    <row r="6942">
      <c r="A6942" s="9">
        <v>44816.166666666664</v>
      </c>
      <c r="B6942" s="10">
        <v>252.14</v>
      </c>
      <c r="C6942" s="10">
        <v>219.42076</v>
      </c>
      <c r="D6942" s="10">
        <v>0.14911642818118</v>
      </c>
      <c r="E6942" s="7">
        <f t="shared" si="1"/>
        <v>0.05322221005</v>
      </c>
      <c r="F6942" s="7"/>
    </row>
    <row r="6943">
      <c r="A6943" s="9">
        <v>44816.208333333336</v>
      </c>
      <c r="B6943" s="10">
        <v>249.27</v>
      </c>
      <c r="C6943" s="10">
        <v>218.65206</v>
      </c>
      <c r="D6943" s="10">
        <v>0.14003042093452</v>
      </c>
      <c r="E6943" s="7">
        <f t="shared" si="1"/>
        <v>0.05477280169</v>
      </c>
      <c r="F6943" s="7"/>
    </row>
    <row r="6944">
      <c r="A6944" s="9">
        <v>44816.25</v>
      </c>
      <c r="B6944" s="10">
        <v>246.28</v>
      </c>
      <c r="C6944" s="10">
        <v>220.07896</v>
      </c>
      <c r="D6944" s="10">
        <v>0.119052907192945</v>
      </c>
      <c r="E6944" s="7">
        <f t="shared" si="1"/>
        <v>0.05680836811</v>
      </c>
      <c r="F6944" s="7"/>
    </row>
    <row r="6945">
      <c r="A6945" s="9">
        <v>44816.291666666664</v>
      </c>
      <c r="B6945" s="10">
        <v>245.18</v>
      </c>
      <c r="C6945" s="10">
        <v>223.94398</v>
      </c>
      <c r="D6945" s="10">
        <v>0.0948273760250219</v>
      </c>
      <c r="E6945" s="7">
        <f t="shared" si="1"/>
        <v>0.05879872748</v>
      </c>
      <c r="F6945" s="7"/>
    </row>
    <row r="6946">
      <c r="A6946" s="9">
        <v>44816.333333333336</v>
      </c>
      <c r="B6946" s="10">
        <v>245.46</v>
      </c>
      <c r="C6946" s="10">
        <v>228.74612</v>
      </c>
      <c r="D6946" s="10">
        <v>0.0730673814270599</v>
      </c>
      <c r="E6946" s="7">
        <f t="shared" si="1"/>
        <v>0.06081262307</v>
      </c>
      <c r="F6946" s="7"/>
    </row>
    <row r="6947">
      <c r="A6947" s="9">
        <v>44816.375</v>
      </c>
      <c r="B6947" s="10">
        <v>247.4</v>
      </c>
      <c r="C6947" s="10">
        <v>234.15125</v>
      </c>
      <c r="D6947" s="10">
        <v>0.0565820169655297</v>
      </c>
      <c r="E6947" s="7">
        <f t="shared" si="1"/>
        <v>0.06295480119</v>
      </c>
      <c r="F6947" s="7"/>
    </row>
    <row r="6948">
      <c r="A6948" s="9">
        <v>44816.416666666664</v>
      </c>
      <c r="B6948" s="10">
        <v>251.67</v>
      </c>
      <c r="C6948" s="10">
        <v>238.65209</v>
      </c>
      <c r="D6948" s="10">
        <v>0.0545476471628637</v>
      </c>
      <c r="E6948" s="7">
        <f t="shared" si="1"/>
        <v>0.0649724153</v>
      </c>
      <c r="F6948" s="7"/>
    </row>
    <row r="6949">
      <c r="A6949" s="9">
        <v>44816.458333333336</v>
      </c>
      <c r="B6949" s="10">
        <v>261.47</v>
      </c>
      <c r="C6949" s="10">
        <v>242.90386</v>
      </c>
      <c r="D6949" s="10">
        <v>0.0764341085398973</v>
      </c>
      <c r="E6949" s="7">
        <f t="shared" si="1"/>
        <v>0.06748670546</v>
      </c>
      <c r="F6949" s="7"/>
    </row>
    <row r="6950">
      <c r="A6950" s="9">
        <v>44816.5</v>
      </c>
      <c r="B6950" s="10">
        <v>267.96</v>
      </c>
      <c r="C6950" s="10">
        <v>244.99415</v>
      </c>
      <c r="D6950" s="10">
        <v>0.0937404015565269</v>
      </c>
      <c r="E6950" s="7">
        <f t="shared" si="1"/>
        <v>0.07071356094</v>
      </c>
      <c r="F6950" s="7"/>
    </row>
    <row r="6951">
      <c r="A6951" s="9">
        <v>44816.541666666664</v>
      </c>
      <c r="B6951" s="10">
        <v>266.44</v>
      </c>
      <c r="C6951" s="10">
        <v>246.65423</v>
      </c>
      <c r="D6951" s="10">
        <v>0.0802166255166188</v>
      </c>
      <c r="E6951" s="7">
        <f t="shared" si="1"/>
        <v>0.07321156348</v>
      </c>
      <c r="F6951" s="7"/>
    </row>
    <row r="6952">
      <c r="A6952" s="9">
        <v>44816.583333333336</v>
      </c>
      <c r="B6952" s="10">
        <v>269.26</v>
      </c>
      <c r="C6952" s="10">
        <v>247.90863</v>
      </c>
      <c r="D6952" s="10">
        <v>0.0861259650380061</v>
      </c>
      <c r="E6952" s="7">
        <f t="shared" si="1"/>
        <v>0.07621176527</v>
      </c>
      <c r="F6952" s="7"/>
    </row>
    <row r="6953">
      <c r="A6953" s="9">
        <v>44816.625</v>
      </c>
      <c r="B6953" s="10">
        <v>269.95</v>
      </c>
      <c r="C6953" s="10">
        <v>248.25412</v>
      </c>
      <c r="D6953" s="10">
        <v>0.0873938366058133</v>
      </c>
      <c r="E6953" s="7">
        <f t="shared" si="1"/>
        <v>0.07975730838</v>
      </c>
      <c r="F6953" s="7"/>
    </row>
    <row r="6954">
      <c r="A6954" s="9">
        <v>44816.666666666664</v>
      </c>
      <c r="B6954" s="10">
        <v>271.84</v>
      </c>
      <c r="C6954" s="10">
        <v>247.84209</v>
      </c>
      <c r="D6954" s="10">
        <v>0.0968274194266194</v>
      </c>
      <c r="E6954" s="7">
        <f t="shared" si="1"/>
        <v>0.08268432413</v>
      </c>
      <c r="F6954" s="7"/>
    </row>
    <row r="6955">
      <c r="A6955" s="9">
        <v>44816.708333333336</v>
      </c>
      <c r="B6955" s="10">
        <v>271.5</v>
      </c>
      <c r="C6955" s="10">
        <v>247.51487</v>
      </c>
      <c r="D6955" s="10">
        <v>0.0969037941033603</v>
      </c>
      <c r="E6955" s="7">
        <f t="shared" si="1"/>
        <v>0.08571469574</v>
      </c>
      <c r="F6955" s="7"/>
    </row>
    <row r="6956">
      <c r="A6956" s="9">
        <v>44816.75</v>
      </c>
      <c r="B6956" s="10">
        <v>275.4</v>
      </c>
      <c r="C6956" s="10">
        <v>247.50283</v>
      </c>
      <c r="D6956" s="10">
        <v>0.112714549566968</v>
      </c>
      <c r="E6956" s="7">
        <f t="shared" si="1"/>
        <v>0.08836441225</v>
      </c>
      <c r="F6956" s="7"/>
    </row>
    <row r="6957">
      <c r="A6957" s="9">
        <v>44816.791666666664</v>
      </c>
      <c r="B6957" s="10">
        <v>277.32</v>
      </c>
      <c r="C6957" s="10">
        <v>248.67449</v>
      </c>
      <c r="D6957" s="10">
        <v>0.115192796816432</v>
      </c>
      <c r="E6957" s="7">
        <f t="shared" si="1"/>
        <v>0.09022775468</v>
      </c>
      <c r="F6957" s="7"/>
    </row>
    <row r="6958">
      <c r="A6958" s="9">
        <v>44816.833333333336</v>
      </c>
      <c r="B6958" s="10">
        <v>271.15</v>
      </c>
      <c r="C6958" s="10">
        <v>250.21501</v>
      </c>
      <c r="D6958" s="10">
        <v>0.0836680021714123</v>
      </c>
      <c r="E6958" s="7">
        <f t="shared" si="1"/>
        <v>0.09061589228</v>
      </c>
      <c r="F6958" s="7"/>
    </row>
    <row r="6959">
      <c r="A6959" s="9">
        <v>44816.875</v>
      </c>
      <c r="B6959" s="10">
        <v>267.25</v>
      </c>
      <c r="C6959" s="10">
        <v>251.60057</v>
      </c>
      <c r="D6959" s="10">
        <v>0.0621995013763283</v>
      </c>
      <c r="E6959" s="7">
        <f t="shared" si="1"/>
        <v>0.09174530526</v>
      </c>
      <c r="F6959" s="7"/>
    </row>
    <row r="6960">
      <c r="A6960" s="9">
        <v>44816.916666666664</v>
      </c>
      <c r="B6960" s="10">
        <v>266.11</v>
      </c>
      <c r="C6960" s="10">
        <v>251.90485</v>
      </c>
      <c r="D6960" s="10">
        <v>0.0563909349105426</v>
      </c>
      <c r="E6960" s="7">
        <f t="shared" si="1"/>
        <v>0.09367325714</v>
      </c>
      <c r="F6960" s="7"/>
    </row>
    <row r="6961">
      <c r="A6961" s="9">
        <v>44816.958333333336</v>
      </c>
      <c r="B6961" s="10">
        <v>268.86</v>
      </c>
      <c r="C6961" s="10">
        <v>250.46791</v>
      </c>
      <c r="D6961" s="10">
        <v>0.0734309237458803</v>
      </c>
      <c r="E6961" s="7">
        <f t="shared" si="1"/>
        <v>0.09598634952</v>
      </c>
      <c r="F6961" s="7"/>
    </row>
    <row r="6962">
      <c r="A6962" s="9">
        <v>44817.0</v>
      </c>
      <c r="B6962" s="10">
        <v>270.58</v>
      </c>
      <c r="C6962" s="10">
        <v>251.31225</v>
      </c>
      <c r="D6962" s="10">
        <v>0.0766685666934261</v>
      </c>
      <c r="E6962" s="7">
        <f t="shared" si="1"/>
        <v>0.09726577055</v>
      </c>
      <c r="F6962" s="7"/>
    </row>
    <row r="6963">
      <c r="A6963" s="9">
        <v>44817.041666666664</v>
      </c>
      <c r="B6963" s="10">
        <v>279.16</v>
      </c>
      <c r="C6963" s="10">
        <v>244.37172</v>
      </c>
      <c r="D6963" s="10">
        <v>0.142358043721262</v>
      </c>
      <c r="E6963" s="7">
        <f t="shared" si="1"/>
        <v>0.09816066224</v>
      </c>
      <c r="F6963" s="7"/>
    </row>
    <row r="6964">
      <c r="A6964" s="9">
        <v>44817.083333333336</v>
      </c>
      <c r="B6964" s="10">
        <v>282.01</v>
      </c>
      <c r="C6964" s="10">
        <v>236.67958</v>
      </c>
      <c r="D6964" s="10">
        <v>0.191526535580298</v>
      </c>
      <c r="E6964" s="7">
        <f t="shared" si="1"/>
        <v>0.09950935607</v>
      </c>
      <c r="F6964" s="7"/>
    </row>
    <row r="6965">
      <c r="A6965" s="9">
        <v>44817.125</v>
      </c>
      <c r="B6965" s="10">
        <v>277.06</v>
      </c>
      <c r="C6965" s="10">
        <v>228.08008</v>
      </c>
      <c r="D6965" s="10">
        <v>0.214748784725084</v>
      </c>
      <c r="E6965" s="7">
        <f t="shared" si="1"/>
        <v>0.1014068737</v>
      </c>
      <c r="F6965" s="7"/>
    </row>
    <row r="6966">
      <c r="A6966" s="9">
        <v>44817.166666666664</v>
      </c>
      <c r="B6966" s="10">
        <v>266.89</v>
      </c>
      <c r="C6966" s="10">
        <v>222.46517</v>
      </c>
      <c r="D6966" s="10">
        <v>0.19969341717627</v>
      </c>
      <c r="E6966" s="7">
        <f t="shared" si="1"/>
        <v>0.1035142482</v>
      </c>
      <c r="F6966" s="7"/>
    </row>
    <row r="6967">
      <c r="A6967" s="9">
        <v>44817.208333333336</v>
      </c>
      <c r="B6967" s="10">
        <v>263.04</v>
      </c>
      <c r="C6967" s="10">
        <v>221.75851</v>
      </c>
      <c r="D6967" s="10">
        <v>0.186155155894581</v>
      </c>
      <c r="E6967" s="7">
        <f t="shared" si="1"/>
        <v>0.1054361122</v>
      </c>
      <c r="F6967" s="7"/>
    </row>
    <row r="6968">
      <c r="A6968" s="9">
        <v>44817.25</v>
      </c>
      <c r="B6968" s="10">
        <v>260.89</v>
      </c>
      <c r="C6968" s="10">
        <v>223.22833</v>
      </c>
      <c r="D6968" s="10">
        <v>0.168713666406051</v>
      </c>
      <c r="E6968" s="7">
        <f t="shared" si="1"/>
        <v>0.1075053105</v>
      </c>
      <c r="F6968" s="7"/>
    </row>
    <row r="6969">
      <c r="A6969" s="9">
        <v>44817.291666666664</v>
      </c>
      <c r="B6969" s="10">
        <v>257.9</v>
      </c>
      <c r="C6969" s="10">
        <v>227.3057</v>
      </c>
      <c r="D6969" s="10">
        <v>0.134595392900397</v>
      </c>
      <c r="E6969" s="7">
        <f t="shared" si="1"/>
        <v>0.1091623112</v>
      </c>
      <c r="F6969" s="7"/>
    </row>
    <row r="6970">
      <c r="A6970" s="9">
        <v>44817.333333333336</v>
      </c>
      <c r="B6970" s="10">
        <v>255.84</v>
      </c>
      <c r="C6970" s="10">
        <v>232.51037</v>
      </c>
      <c r="D6970" s="10">
        <v>0.100338019332213</v>
      </c>
      <c r="E6970" s="7">
        <f t="shared" si="1"/>
        <v>0.1102985877</v>
      </c>
      <c r="F6970" s="7"/>
    </row>
    <row r="6971">
      <c r="A6971" s="9">
        <v>44817.375</v>
      </c>
      <c r="B6971" s="10">
        <v>256.23</v>
      </c>
      <c r="C6971" s="10">
        <v>238.38858</v>
      </c>
      <c r="D6971" s="10">
        <v>0.0748417562619821</v>
      </c>
      <c r="E6971" s="7">
        <f t="shared" si="1"/>
        <v>0.1110594102</v>
      </c>
      <c r="F6971" s="7"/>
    </row>
    <row r="6972">
      <c r="A6972" s="9">
        <v>44817.416666666664</v>
      </c>
      <c r="B6972" s="10">
        <v>260.56</v>
      </c>
      <c r="C6972" s="10">
        <v>243.48772</v>
      </c>
      <c r="D6972" s="10">
        <v>0.0701155688672924</v>
      </c>
      <c r="E6972" s="7">
        <f t="shared" si="1"/>
        <v>0.1117080736</v>
      </c>
      <c r="F6972" s="7"/>
    </row>
    <row r="6973">
      <c r="A6973" s="9">
        <v>44817.458333333336</v>
      </c>
      <c r="B6973" s="10">
        <v>270.55</v>
      </c>
      <c r="C6973" s="10">
        <v>248.28153</v>
      </c>
      <c r="D6973" s="10">
        <v>0.089690401053997</v>
      </c>
      <c r="E6973" s="7">
        <f t="shared" si="1"/>
        <v>0.1122604191</v>
      </c>
      <c r="F6973" s="7"/>
    </row>
    <row r="6974">
      <c r="A6974" s="9">
        <v>44817.5</v>
      </c>
      <c r="B6974" s="10">
        <v>276.36</v>
      </c>
      <c r="C6974" s="10">
        <v>250.52296</v>
      </c>
      <c r="D6974" s="10">
        <v>0.103132423471285</v>
      </c>
      <c r="E6974" s="7">
        <f t="shared" si="1"/>
        <v>0.1126517534</v>
      </c>
      <c r="F6974" s="7"/>
    </row>
    <row r="6975">
      <c r="A6975" s="9">
        <v>44817.541666666664</v>
      </c>
      <c r="B6975" s="10">
        <v>278.02</v>
      </c>
      <c r="C6975" s="10">
        <v>252.22742</v>
      </c>
      <c r="D6975" s="10">
        <v>0.102259223045614</v>
      </c>
      <c r="E6975" s="7">
        <f t="shared" si="1"/>
        <v>0.113570195</v>
      </c>
      <c r="F6975" s="7"/>
    </row>
    <row r="6976">
      <c r="A6976" s="9">
        <v>44817.583333333336</v>
      </c>
      <c r="B6976" s="10">
        <v>278.0</v>
      </c>
      <c r="C6976" s="10">
        <v>253.53673</v>
      </c>
      <c r="D6976" s="10">
        <v>0.096488070978907</v>
      </c>
      <c r="E6976" s="7">
        <f t="shared" si="1"/>
        <v>0.1140019494</v>
      </c>
      <c r="F6976" s="7"/>
    </row>
    <row r="6977">
      <c r="A6977" s="9">
        <v>44817.625</v>
      </c>
      <c r="B6977" s="10">
        <v>277.29</v>
      </c>
      <c r="C6977" s="10">
        <v>253.79188</v>
      </c>
      <c r="D6977" s="10">
        <v>0.0925881474222107</v>
      </c>
      <c r="E6977" s="7">
        <f t="shared" si="1"/>
        <v>0.114218379</v>
      </c>
      <c r="F6977" s="7"/>
    </row>
    <row r="6978">
      <c r="A6978" s="9">
        <v>44817.666666666664</v>
      </c>
      <c r="B6978" s="10">
        <v>276.32</v>
      </c>
      <c r="C6978" s="10">
        <v>253.11332</v>
      </c>
      <c r="D6978" s="10">
        <v>0.0916849417486207</v>
      </c>
      <c r="E6978" s="7">
        <f t="shared" si="1"/>
        <v>0.1140041091</v>
      </c>
      <c r="F6978" s="7"/>
    </row>
    <row r="6979">
      <c r="A6979" s="9">
        <v>44817.708333333336</v>
      </c>
      <c r="B6979" s="10">
        <v>277.21</v>
      </c>
      <c r="C6979" s="10">
        <v>252.64117</v>
      </c>
      <c r="D6979" s="10">
        <v>0.09724792677298</v>
      </c>
      <c r="E6979" s="7">
        <f t="shared" si="1"/>
        <v>0.1140184479</v>
      </c>
      <c r="F6979" s="7"/>
    </row>
    <row r="6980">
      <c r="A6980" s="9">
        <v>44817.75</v>
      </c>
      <c r="B6980" s="10">
        <v>277.68</v>
      </c>
      <c r="C6980" s="10">
        <v>252.55303</v>
      </c>
      <c r="D6980" s="10">
        <v>0.0994918572150965</v>
      </c>
      <c r="E6980" s="7">
        <f t="shared" si="1"/>
        <v>0.1134675024</v>
      </c>
      <c r="F6980" s="7"/>
    </row>
    <row r="6981">
      <c r="A6981" s="9">
        <v>44817.791666666664</v>
      </c>
      <c r="B6981" s="10">
        <v>277.67</v>
      </c>
      <c r="C6981" s="10">
        <v>253.66584</v>
      </c>
      <c r="D6981" s="10">
        <v>0.0946290600263717</v>
      </c>
      <c r="E6981" s="7">
        <f t="shared" si="1"/>
        <v>0.1126106801</v>
      </c>
      <c r="F6981" s="7"/>
    </row>
    <row r="6982">
      <c r="A6982" s="9">
        <v>44817.833333333336</v>
      </c>
      <c r="B6982" s="10">
        <v>275.47</v>
      </c>
      <c r="C6982" s="10">
        <v>255.15003</v>
      </c>
      <c r="D6982" s="10">
        <v>0.0796393008458593</v>
      </c>
      <c r="E6982" s="7">
        <f t="shared" si="1"/>
        <v>0.1124428175</v>
      </c>
      <c r="F6982" s="7"/>
    </row>
    <row r="6983">
      <c r="A6983" s="9">
        <v>44817.875</v>
      </c>
      <c r="B6983" s="10">
        <v>266.72</v>
      </c>
      <c r="C6983" s="10">
        <v>256.4982</v>
      </c>
      <c r="D6983" s="10">
        <v>0.0398513517833654</v>
      </c>
      <c r="E6983" s="7">
        <f t="shared" si="1"/>
        <v>0.1115116446</v>
      </c>
      <c r="F6983" s="7"/>
    </row>
    <row r="6984">
      <c r="A6984" s="9">
        <v>44817.916666666664</v>
      </c>
      <c r="B6984" s="10">
        <v>261.88</v>
      </c>
      <c r="C6984" s="10">
        <v>256.92898</v>
      </c>
      <c r="D6984" s="10">
        <v>0.0192699943774344</v>
      </c>
      <c r="E6984" s="7">
        <f t="shared" si="1"/>
        <v>0.1099649388</v>
      </c>
      <c r="F6984" s="7"/>
    </row>
    <row r="6985">
      <c r="A6985" s="9">
        <v>44817.958333333336</v>
      </c>
      <c r="B6985" s="10">
        <v>264.55</v>
      </c>
      <c r="C6985" s="10">
        <v>255.32809</v>
      </c>
      <c r="D6985" s="10">
        <v>0.0361178826818467</v>
      </c>
      <c r="E6985" s="7">
        <f t="shared" si="1"/>
        <v>0.1084102287</v>
      </c>
      <c r="F6985" s="7"/>
    </row>
    <row r="6986">
      <c r="A6986" s="9">
        <v>44818.0</v>
      </c>
      <c r="B6986" s="10">
        <v>268.53</v>
      </c>
      <c r="C6986" s="10">
        <v>251.55612</v>
      </c>
      <c r="D6986" s="10">
        <v>0.0674755199754233</v>
      </c>
      <c r="E6986" s="7">
        <f t="shared" si="1"/>
        <v>0.1080271851</v>
      </c>
      <c r="F6986" s="7"/>
    </row>
    <row r="6987">
      <c r="A6987" s="9">
        <v>44818.041666666664</v>
      </c>
      <c r="B6987" s="10">
        <v>276.22</v>
      </c>
      <c r="C6987" s="10">
        <v>244.76057</v>
      </c>
      <c r="D6987" s="10">
        <v>0.128531446057671</v>
      </c>
      <c r="E6987" s="7">
        <f t="shared" si="1"/>
        <v>0.1074510769</v>
      </c>
      <c r="F6987" s="7"/>
    </row>
    <row r="6988">
      <c r="A6988" s="9">
        <v>44818.083333333336</v>
      </c>
      <c r="B6988" s="10">
        <v>274.63</v>
      </c>
      <c r="C6988" s="10">
        <v>236.33928</v>
      </c>
      <c r="D6988" s="10">
        <v>0.162015895114853</v>
      </c>
      <c r="E6988" s="7">
        <f t="shared" si="1"/>
        <v>0.1062214668</v>
      </c>
      <c r="F6988" s="7"/>
    </row>
    <row r="6989">
      <c r="A6989" s="9">
        <v>44818.125</v>
      </c>
      <c r="B6989" s="10">
        <v>267.62</v>
      </c>
      <c r="C6989" s="10">
        <v>226.68531</v>
      </c>
      <c r="D6989" s="10">
        <v>0.180579367935222</v>
      </c>
      <c r="E6989" s="7">
        <f t="shared" si="1"/>
        <v>0.1047977411</v>
      </c>
      <c r="F6989" s="7"/>
    </row>
    <row r="6990">
      <c r="A6990" s="9">
        <v>44818.166666666664</v>
      </c>
      <c r="B6990" s="10">
        <v>255.54</v>
      </c>
      <c r="C6990" s="10">
        <v>219.16906</v>
      </c>
      <c r="D6990" s="10">
        <v>0.165949244843227</v>
      </c>
      <c r="E6990" s="7">
        <f t="shared" si="1"/>
        <v>0.103391734</v>
      </c>
      <c r="F6990" s="7"/>
    </row>
    <row r="6991">
      <c r="A6991" s="9">
        <v>44818.208333333336</v>
      </c>
      <c r="B6991" s="10">
        <v>244.62</v>
      </c>
      <c r="C6991" s="10">
        <v>216.17356</v>
      </c>
      <c r="D6991" s="10">
        <v>0.1315907458803</v>
      </c>
      <c r="E6991" s="7">
        <f t="shared" si="1"/>
        <v>0.1011182169</v>
      </c>
      <c r="F6991" s="7"/>
    </row>
    <row r="6992">
      <c r="A6992" s="9">
        <v>44818.25</v>
      </c>
      <c r="B6992" s="10">
        <v>235.58</v>
      </c>
      <c r="C6992" s="10">
        <v>215.85093</v>
      </c>
      <c r="D6992" s="10">
        <v>0.0914013666746768</v>
      </c>
      <c r="E6992" s="7">
        <f t="shared" si="1"/>
        <v>0.09789687105</v>
      </c>
      <c r="F6992" s="7"/>
    </row>
    <row r="6993">
      <c r="A6993" s="9">
        <v>44818.291666666664</v>
      </c>
      <c r="B6993" s="10">
        <v>230.39</v>
      </c>
      <c r="C6993" s="10">
        <v>218.71215</v>
      </c>
      <c r="D6993" s="10">
        <v>0.0533936957777607</v>
      </c>
      <c r="E6993" s="7">
        <f t="shared" si="1"/>
        <v>0.09451346701</v>
      </c>
      <c r="F6993" s="7"/>
    </row>
    <row r="6994">
      <c r="A6994" s="9">
        <v>44818.333333333336</v>
      </c>
      <c r="B6994" s="10">
        <v>221.85</v>
      </c>
      <c r="C6994" s="10">
        <v>223.24639</v>
      </c>
      <c r="D6994" s="10">
        <v>0.0062549275712812</v>
      </c>
      <c r="E6994" s="7">
        <f t="shared" si="1"/>
        <v>0.09059333818</v>
      </c>
      <c r="F6994" s="7"/>
    </row>
    <row r="6995">
      <c r="A6995" s="9">
        <v>44818.375</v>
      </c>
      <c r="B6995" s="10">
        <v>218.67</v>
      </c>
      <c r="C6995" s="10">
        <v>229.03607</v>
      </c>
      <c r="D6995" s="10">
        <v>0.0452595523491125</v>
      </c>
      <c r="E6995" s="7">
        <f t="shared" si="1"/>
        <v>0.08936074635</v>
      </c>
      <c r="F6995" s="7"/>
    </row>
    <row r="6996">
      <c r="A6996" s="9">
        <v>44818.416666666664</v>
      </c>
      <c r="B6996" s="10">
        <v>223.56</v>
      </c>
      <c r="C6996" s="10">
        <v>234.69441</v>
      </c>
      <c r="D6996" s="10">
        <v>0.0474421610638276</v>
      </c>
      <c r="E6996" s="7">
        <f t="shared" si="1"/>
        <v>0.08841602103</v>
      </c>
      <c r="F6996" s="7"/>
    </row>
    <row r="6997">
      <c r="A6997" s="9">
        <v>44818.458333333336</v>
      </c>
      <c r="B6997" s="10">
        <v>233.44</v>
      </c>
      <c r="C6997" s="10">
        <v>239.97328</v>
      </c>
      <c r="D6997" s="10">
        <v>0.0272250310534572</v>
      </c>
      <c r="E6997" s="7">
        <f t="shared" si="1"/>
        <v>0.08581329728</v>
      </c>
      <c r="F6997" s="7"/>
    </row>
    <row r="6998">
      <c r="A6998" s="9">
        <v>44818.5</v>
      </c>
      <c r="B6998" s="10">
        <v>238.09</v>
      </c>
      <c r="C6998" s="10">
        <v>242.51734</v>
      </c>
      <c r="D6998" s="10">
        <v>0.0182557667835214</v>
      </c>
      <c r="E6998" s="7">
        <f t="shared" si="1"/>
        <v>0.08227676992</v>
      </c>
      <c r="F6998" s="7"/>
    </row>
    <row r="6999">
      <c r="A6999" s="9">
        <v>44818.541666666664</v>
      </c>
      <c r="B6999" s="10">
        <v>229.63</v>
      </c>
      <c r="C6999" s="10">
        <v>244.21415</v>
      </c>
      <c r="D6999" s="10">
        <v>0.0597186936137811</v>
      </c>
      <c r="E6999" s="7">
        <f t="shared" si="1"/>
        <v>0.08050424786</v>
      </c>
      <c r="F6999" s="7"/>
    </row>
    <row r="7000">
      <c r="A7000" s="9">
        <v>44818.583333333336</v>
      </c>
      <c r="B7000" s="10">
        <v>223.69</v>
      </c>
      <c r="C7000" s="10">
        <v>245.2245</v>
      </c>
      <c r="D7000" s="10">
        <v>0.0878154507400362</v>
      </c>
      <c r="E7000" s="7">
        <f t="shared" si="1"/>
        <v>0.08014288868</v>
      </c>
      <c r="F7000" s="7"/>
    </row>
    <row r="7001">
      <c r="A7001" s="9">
        <v>44818.625</v>
      </c>
      <c r="B7001" s="10">
        <v>221.12</v>
      </c>
      <c r="C7001" s="10">
        <v>245.78155</v>
      </c>
      <c r="D7001" s="10">
        <v>0.100339305370968</v>
      </c>
      <c r="E7001" s="7">
        <f t="shared" si="1"/>
        <v>0.08046585359</v>
      </c>
      <c r="F7001" s="7"/>
    </row>
    <row r="7002">
      <c r="A7002" s="9">
        <v>44818.666666666664</v>
      </c>
      <c r="B7002" s="10">
        <v>220.04</v>
      </c>
      <c r="C7002" s="10">
        <v>245.67707</v>
      </c>
      <c r="D7002" s="10">
        <v>0.104352717980558</v>
      </c>
      <c r="E7002" s="7">
        <f t="shared" si="1"/>
        <v>0.0809936776</v>
      </c>
      <c r="F7002" s="7"/>
    </row>
    <row r="7003">
      <c r="A7003" s="9">
        <v>44818.708333333336</v>
      </c>
      <c r="B7003" s="10">
        <v>226.2</v>
      </c>
      <c r="C7003" s="10">
        <v>245.92146</v>
      </c>
      <c r="D7003" s="10">
        <v>0.0801941400315369</v>
      </c>
      <c r="E7003" s="7">
        <f t="shared" si="1"/>
        <v>0.08028310316</v>
      </c>
      <c r="F7003" s="7"/>
    </row>
    <row r="7004">
      <c r="A7004" s="9">
        <v>44818.75</v>
      </c>
      <c r="B7004" s="10">
        <v>227.6</v>
      </c>
      <c r="C7004" s="10">
        <v>246.38049</v>
      </c>
      <c r="D7004" s="10">
        <v>0.0762255566583215</v>
      </c>
      <c r="E7004" s="7">
        <f t="shared" si="1"/>
        <v>0.07931367397</v>
      </c>
      <c r="F7004" s="7"/>
    </row>
    <row r="7005">
      <c r="A7005" s="9">
        <v>44818.791666666664</v>
      </c>
      <c r="B7005" s="10">
        <v>236.25</v>
      </c>
      <c r="C7005" s="10">
        <v>247.52157</v>
      </c>
      <c r="D7005" s="10">
        <v>0.0455377282876801</v>
      </c>
      <c r="E7005" s="7">
        <f t="shared" si="1"/>
        <v>0.07726820181</v>
      </c>
      <c r="F7005" s="7"/>
    </row>
    <row r="7006">
      <c r="A7006" s="9">
        <v>44818.833333333336</v>
      </c>
      <c r="B7006" s="10">
        <v>238.86</v>
      </c>
      <c r="C7006" s="10">
        <v>248.5149</v>
      </c>
      <c r="D7006" s="10">
        <v>0.0388503868379722</v>
      </c>
      <c r="E7006" s="7">
        <f t="shared" si="1"/>
        <v>0.07556866373</v>
      </c>
      <c r="F7006" s="7"/>
    </row>
    <row r="7007">
      <c r="A7007" s="9">
        <v>44818.875</v>
      </c>
      <c r="B7007" s="10">
        <v>241.58</v>
      </c>
      <c r="C7007" s="10">
        <v>249.3816</v>
      </c>
      <c r="D7007" s="10">
        <v>0.0312837835670313</v>
      </c>
      <c r="E7007" s="7">
        <f t="shared" si="1"/>
        <v>0.07521168172</v>
      </c>
      <c r="F7007" s="7"/>
    </row>
    <row r="7008">
      <c r="A7008" s="9">
        <v>44818.916666666664</v>
      </c>
      <c r="B7008" s="10">
        <v>244.26</v>
      </c>
      <c r="C7008" s="10">
        <v>249.73165</v>
      </c>
      <c r="D7008" s="10">
        <v>0.0219101183210058</v>
      </c>
      <c r="E7008" s="7">
        <f t="shared" si="1"/>
        <v>0.07532168688</v>
      </c>
      <c r="F7008" s="7"/>
    </row>
    <row r="7009">
      <c r="A7009" s="9">
        <v>44818.958333333336</v>
      </c>
      <c r="B7009" s="10">
        <v>248.71</v>
      </c>
      <c r="C7009" s="10">
        <v>248.56926</v>
      </c>
      <c r="D7009" s="10">
        <v>5.66200341908705E-4</v>
      </c>
      <c r="E7009" s="7">
        <f t="shared" si="1"/>
        <v>0.07384036678</v>
      </c>
      <c r="F7009" s="7"/>
    </row>
    <row r="7010">
      <c r="A7010" s="9">
        <v>44816.0</v>
      </c>
      <c r="B7010" s="10">
        <v>257.97</v>
      </c>
      <c r="C7010" s="10">
        <v>251.11909</v>
      </c>
      <c r="D7010" s="10">
        <v>0.0272815181036217</v>
      </c>
      <c r="E7010" s="7">
        <f t="shared" si="1"/>
        <v>0.07216561671</v>
      </c>
      <c r="F7010" s="7"/>
    </row>
    <row r="7011">
      <c r="A7011" s="9">
        <v>44816.041666666664</v>
      </c>
      <c r="B7011" s="10">
        <v>269.32</v>
      </c>
      <c r="C7011" s="10">
        <v>245.84183</v>
      </c>
      <c r="D7011" s="10">
        <v>0.0955011195613049</v>
      </c>
      <c r="E7011" s="7">
        <f t="shared" si="1"/>
        <v>0.0707893531</v>
      </c>
      <c r="F7011" s="7"/>
    </row>
    <row r="7012">
      <c r="A7012" s="9">
        <v>44816.083333333336</v>
      </c>
      <c r="B7012" s="10">
        <v>270.09</v>
      </c>
      <c r="C7012" s="10">
        <v>239.74387</v>
      </c>
      <c r="D7012" s="10">
        <v>0.126577292674886</v>
      </c>
      <c r="E7012" s="7">
        <f t="shared" si="1"/>
        <v>0.06931274467</v>
      </c>
      <c r="F7012" s="7"/>
    </row>
    <row r="7013">
      <c r="A7013" s="9">
        <v>44816.125</v>
      </c>
      <c r="B7013" s="10">
        <v>262.96</v>
      </c>
      <c r="C7013" s="10">
        <v>232.34904</v>
      </c>
      <c r="D7013" s="10">
        <v>0.131745584143579</v>
      </c>
      <c r="E7013" s="7">
        <f t="shared" si="1"/>
        <v>0.06727800368</v>
      </c>
      <c r="F7013" s="7"/>
    </row>
    <row r="7014">
      <c r="A7014" s="9">
        <v>44816.166666666664</v>
      </c>
      <c r="B7014" s="10">
        <v>252.14</v>
      </c>
      <c r="C7014" s="10">
        <v>227.23388</v>
      </c>
      <c r="D7014" s="10">
        <v>0.109605662676709</v>
      </c>
      <c r="E7014" s="7">
        <f t="shared" si="1"/>
        <v>0.06493035442</v>
      </c>
      <c r="F7014" s="7"/>
    </row>
    <row r="7015">
      <c r="A7015" s="9">
        <v>44816.208333333336</v>
      </c>
      <c r="B7015" s="10">
        <v>249.27</v>
      </c>
      <c r="C7015" s="10">
        <v>226.31673</v>
      </c>
      <c r="D7015" s="10">
        <v>0.101421004094571</v>
      </c>
      <c r="E7015" s="7">
        <f t="shared" si="1"/>
        <v>0.06367328184</v>
      </c>
      <c r="F7015" s="7"/>
    </row>
    <row r="7016">
      <c r="A7016" s="9">
        <v>44816.25</v>
      </c>
      <c r="B7016" s="10">
        <v>246.28</v>
      </c>
      <c r="C7016" s="10">
        <v>227.08102</v>
      </c>
      <c r="D7016" s="10">
        <v>0.0845468282642028</v>
      </c>
      <c r="E7016" s="7">
        <f t="shared" si="1"/>
        <v>0.06338767608</v>
      </c>
      <c r="F7016" s="7"/>
    </row>
    <row r="7017">
      <c r="A7017" s="9">
        <v>44816.291666666664</v>
      </c>
      <c r="B7017" s="10">
        <v>245.18</v>
      </c>
      <c r="C7017" s="10">
        <v>229.99384</v>
      </c>
      <c r="D7017" s="10">
        <v>0.0660285510255405</v>
      </c>
      <c r="E7017" s="7">
        <f t="shared" si="1"/>
        <v>0.06391412838</v>
      </c>
      <c r="F7017" s="7"/>
    </row>
    <row r="7018">
      <c r="A7018" s="9">
        <v>44816.333333333336</v>
      </c>
      <c r="B7018" s="10">
        <v>245.46</v>
      </c>
      <c r="C7018" s="10">
        <v>234.02432</v>
      </c>
      <c r="D7018" s="10">
        <v>0.0488653486953835</v>
      </c>
      <c r="E7018" s="7">
        <f t="shared" si="1"/>
        <v>0.06568956259</v>
      </c>
      <c r="F7018" s="7"/>
    </row>
    <row r="7019">
      <c r="A7019" s="9">
        <v>44816.375</v>
      </c>
      <c r="B7019" s="10">
        <v>247.4</v>
      </c>
      <c r="C7019" s="10">
        <v>238.94473</v>
      </c>
      <c r="D7019" s="10">
        <v>0.0353858819150353</v>
      </c>
      <c r="E7019" s="7">
        <f t="shared" si="1"/>
        <v>0.06527815966</v>
      </c>
      <c r="F7019" s="7"/>
    </row>
    <row r="7020">
      <c r="A7020" s="9">
        <v>44816.416666666664</v>
      </c>
      <c r="B7020" s="10">
        <v>251.67</v>
      </c>
      <c r="C7020" s="10">
        <v>243.59546</v>
      </c>
      <c r="D7020" s="10">
        <v>0.0331473336982552</v>
      </c>
      <c r="E7020" s="7">
        <f t="shared" si="1"/>
        <v>0.06468254185</v>
      </c>
      <c r="F7020" s="7"/>
    </row>
    <row r="7021">
      <c r="A7021" s="9">
        <v>44816.458333333336</v>
      </c>
      <c r="B7021" s="10">
        <v>261.47</v>
      </c>
      <c r="C7021" s="10">
        <v>248.37861</v>
      </c>
      <c r="D7021" s="10">
        <v>0.0527073969855939</v>
      </c>
      <c r="E7021" s="7">
        <f t="shared" si="1"/>
        <v>0.0657443071</v>
      </c>
      <c r="F7021" s="7"/>
    </row>
    <row r="7022">
      <c r="A7022" s="9">
        <v>44816.5</v>
      </c>
      <c r="B7022" s="10">
        <v>267.96</v>
      </c>
      <c r="C7022" s="10">
        <v>251.08203</v>
      </c>
      <c r="D7022" s="10">
        <v>0.0672209397064376</v>
      </c>
      <c r="E7022" s="7">
        <f t="shared" si="1"/>
        <v>0.06778452264</v>
      </c>
      <c r="F7022" s="7"/>
    </row>
    <row r="7023">
      <c r="A7023" s="9">
        <v>44816.541666666664</v>
      </c>
      <c r="B7023" s="10">
        <v>266.44</v>
      </c>
      <c r="C7023" s="10">
        <v>253.13378</v>
      </c>
      <c r="D7023" s="10">
        <v>0.0525659593911172</v>
      </c>
      <c r="E7023" s="7">
        <f t="shared" si="1"/>
        <v>0.06748649204</v>
      </c>
      <c r="F7023" s="7"/>
    </row>
    <row r="7024">
      <c r="A7024" s="9">
        <v>44816.583333333336</v>
      </c>
      <c r="B7024" s="10">
        <v>269.26</v>
      </c>
      <c r="C7024" s="10">
        <v>254.46264</v>
      </c>
      <c r="D7024" s="10">
        <v>0.0581514048584892</v>
      </c>
      <c r="E7024" s="7">
        <f t="shared" si="1"/>
        <v>0.06625049013</v>
      </c>
      <c r="F7024" s="7"/>
    </row>
    <row r="7025">
      <c r="A7025" s="9">
        <v>44816.625</v>
      </c>
      <c r="B7025" s="10">
        <v>269.95</v>
      </c>
      <c r="C7025" s="10">
        <v>254.46782</v>
      </c>
      <c r="D7025" s="10">
        <v>0.0608414061943077</v>
      </c>
      <c r="E7025" s="7">
        <f t="shared" si="1"/>
        <v>0.06460474433</v>
      </c>
      <c r="F7025" s="7"/>
    </row>
    <row r="7026">
      <c r="A7026" s="9">
        <v>44816.666666666664</v>
      </c>
      <c r="B7026" s="10">
        <v>271.84</v>
      </c>
      <c r="C7026" s="10">
        <v>253.40776</v>
      </c>
      <c r="D7026" s="10">
        <v>0.0727374726014703</v>
      </c>
      <c r="E7026" s="7">
        <f t="shared" si="1"/>
        <v>0.06328744244</v>
      </c>
      <c r="F7026" s="7"/>
    </row>
    <row r="7027">
      <c r="A7027" s="9">
        <v>44816.708333333336</v>
      </c>
      <c r="B7027" s="10">
        <v>271.5</v>
      </c>
      <c r="C7027" s="10">
        <v>252.37607</v>
      </c>
      <c r="D7027" s="10">
        <v>0.0757755281631891</v>
      </c>
      <c r="E7027" s="7">
        <f t="shared" si="1"/>
        <v>0.06310333362</v>
      </c>
      <c r="F7027" s="7"/>
    </row>
    <row r="7028">
      <c r="A7028" s="9">
        <v>44816.75</v>
      </c>
      <c r="B7028" s="10">
        <v>275.4</v>
      </c>
      <c r="C7028" s="10">
        <v>251.71994</v>
      </c>
      <c r="D7028" s="10">
        <v>0.0940730400619035</v>
      </c>
      <c r="E7028" s="7">
        <f t="shared" si="1"/>
        <v>0.06384697876</v>
      </c>
      <c r="F7028" s="7"/>
    </row>
    <row r="7029">
      <c r="A7029" s="9">
        <v>44816.791666666664</v>
      </c>
      <c r="B7029" s="10">
        <v>277.32</v>
      </c>
      <c r="C7029" s="10">
        <v>252.51598</v>
      </c>
      <c r="D7029" s="10">
        <v>0.0982275260361739</v>
      </c>
      <c r="E7029" s="7">
        <f t="shared" si="1"/>
        <v>0.066042387</v>
      </c>
      <c r="F7029" s="7"/>
    </row>
    <row r="7030">
      <c r="A7030" s="9">
        <v>44816.833333333336</v>
      </c>
      <c r="B7030" s="10">
        <v>271.15</v>
      </c>
      <c r="C7030" s="10">
        <v>253.55815</v>
      </c>
      <c r="D7030" s="10">
        <v>0.0693799430229316</v>
      </c>
      <c r="E7030" s="7">
        <f t="shared" si="1"/>
        <v>0.06731445184</v>
      </c>
      <c r="F7030" s="7"/>
    </row>
    <row r="7031">
      <c r="A7031" s="9">
        <v>44816.875</v>
      </c>
      <c r="B7031" s="10">
        <v>267.25</v>
      </c>
      <c r="C7031" s="10">
        <v>254.4873</v>
      </c>
      <c r="D7031" s="10">
        <v>0.0501506362007062</v>
      </c>
      <c r="E7031" s="7">
        <f t="shared" si="1"/>
        <v>0.0681005707</v>
      </c>
      <c r="F7031" s="7"/>
    </row>
    <row r="7032">
      <c r="A7032" s="9">
        <v>44816.916666666664</v>
      </c>
      <c r="B7032" s="10">
        <v>266.11</v>
      </c>
      <c r="C7032" s="10">
        <v>254.76267</v>
      </c>
      <c r="D7032" s="10">
        <v>0.0445407877064563</v>
      </c>
      <c r="E7032" s="7">
        <f t="shared" si="1"/>
        <v>0.06904351526</v>
      </c>
      <c r="F7032" s="7"/>
    </row>
    <row r="7033">
      <c r="A7033" s="9">
        <v>44816.958333333336</v>
      </c>
      <c r="B7033" s="10">
        <v>268.86</v>
      </c>
      <c r="C7033" s="10">
        <v>253.80908</v>
      </c>
      <c r="D7033" s="10">
        <v>0.059300163729367</v>
      </c>
      <c r="E7033" s="7">
        <f t="shared" si="1"/>
        <v>0.07149076373</v>
      </c>
      <c r="F7033" s="7"/>
    </row>
    <row r="7034">
      <c r="A7034" s="9">
        <v>44817.0</v>
      </c>
      <c r="B7034" s="10">
        <v>270.58</v>
      </c>
      <c r="C7034" s="10">
        <v>254.47602</v>
      </c>
      <c r="D7034" s="10">
        <v>0.0632828979327796</v>
      </c>
      <c r="E7034" s="7">
        <f t="shared" si="1"/>
        <v>0.07299082122</v>
      </c>
      <c r="F7034" s="7"/>
    </row>
    <row r="7035">
      <c r="A7035" s="9">
        <v>44817.041666666664</v>
      </c>
      <c r="B7035" s="10">
        <v>279.16</v>
      </c>
      <c r="C7035" s="10">
        <v>248.34341</v>
      </c>
      <c r="D7035" s="10">
        <v>0.12408861584046</v>
      </c>
      <c r="E7035" s="7">
        <f t="shared" si="1"/>
        <v>0.0741819669</v>
      </c>
      <c r="F7035" s="7"/>
    </row>
    <row r="7036">
      <c r="A7036" s="9">
        <v>44817.083333333336</v>
      </c>
      <c r="B7036" s="10">
        <v>282.01</v>
      </c>
      <c r="C7036" s="10">
        <v>241.46446</v>
      </c>
      <c r="D7036" s="10">
        <v>0.167915145773419</v>
      </c>
      <c r="E7036" s="7">
        <f t="shared" si="1"/>
        <v>0.07590437745</v>
      </c>
      <c r="F7036" s="7"/>
    </row>
    <row r="7037">
      <c r="A7037" s="9">
        <v>44817.125</v>
      </c>
      <c r="B7037" s="10">
        <v>277.06</v>
      </c>
      <c r="C7037" s="10">
        <v>233.25853</v>
      </c>
      <c r="D7037" s="10">
        <v>0.18778078555155</v>
      </c>
      <c r="E7037" s="7">
        <f t="shared" si="1"/>
        <v>0.07823917751</v>
      </c>
      <c r="F7037" s="7"/>
    </row>
    <row r="7038">
      <c r="A7038" s="9">
        <v>44817.166666666664</v>
      </c>
      <c r="B7038" s="10">
        <v>266.89</v>
      </c>
      <c r="C7038" s="10">
        <v>227.79469</v>
      </c>
      <c r="D7038" s="10">
        <v>0.171625203379411</v>
      </c>
      <c r="E7038" s="7">
        <f t="shared" si="1"/>
        <v>0.08082332503</v>
      </c>
      <c r="F7038" s="7"/>
    </row>
    <row r="7039">
      <c r="A7039" s="9">
        <v>44817.208333333336</v>
      </c>
      <c r="B7039" s="10">
        <v>263.04</v>
      </c>
      <c r="C7039" s="10">
        <v>226.88003</v>
      </c>
      <c r="D7039" s="10">
        <v>0.159379254313392</v>
      </c>
      <c r="E7039" s="7">
        <f t="shared" si="1"/>
        <v>0.08323825213</v>
      </c>
      <c r="F7039" s="7"/>
    </row>
    <row r="7040">
      <c r="A7040" s="9">
        <v>44817.25</v>
      </c>
      <c r="B7040" s="10">
        <v>260.89</v>
      </c>
      <c r="C7040" s="10">
        <v>227.8461</v>
      </c>
      <c r="D7040" s="10">
        <v>0.145027279378492</v>
      </c>
      <c r="E7040" s="7">
        <f t="shared" si="1"/>
        <v>0.08575827092</v>
      </c>
      <c r="F7040" s="7"/>
    </row>
    <row r="7041">
      <c r="A7041" s="9">
        <v>44817.291666666664</v>
      </c>
      <c r="B7041" s="10">
        <v>257.9</v>
      </c>
      <c r="C7041" s="10">
        <v>231.24215</v>
      </c>
      <c r="D7041" s="10">
        <v>0.115281102515263</v>
      </c>
      <c r="E7041" s="7">
        <f t="shared" si="1"/>
        <v>0.08781046057</v>
      </c>
      <c r="F7041" s="7"/>
    </row>
    <row r="7042">
      <c r="A7042" s="9">
        <v>44817.333333333336</v>
      </c>
      <c r="B7042" s="10">
        <v>255.84</v>
      </c>
      <c r="C7042" s="10">
        <v>235.86251</v>
      </c>
      <c r="D7042" s="10">
        <v>0.0846997261243426</v>
      </c>
      <c r="E7042" s="7">
        <f t="shared" si="1"/>
        <v>0.08930355963</v>
      </c>
      <c r="F7042" s="7"/>
    </row>
    <row r="7043">
      <c r="A7043" s="9">
        <v>44817.375</v>
      </c>
      <c r="B7043" s="10">
        <v>256.23</v>
      </c>
      <c r="C7043" s="10">
        <v>241.34335</v>
      </c>
      <c r="D7043" s="10">
        <v>0.0616824536495413</v>
      </c>
      <c r="E7043" s="7">
        <f t="shared" si="1"/>
        <v>0.09039925012</v>
      </c>
      <c r="F7043" s="7"/>
    </row>
    <row r="7044">
      <c r="A7044" s="9">
        <v>44817.416666666664</v>
      </c>
      <c r="B7044" s="10">
        <v>260.56</v>
      </c>
      <c r="C7044" s="10">
        <v>246.50039</v>
      </c>
      <c r="D7044" s="10">
        <v>0.0570368671627659</v>
      </c>
      <c r="E7044" s="7">
        <f t="shared" si="1"/>
        <v>0.09139464734</v>
      </c>
      <c r="F7044" s="7"/>
    </row>
    <row r="7045">
      <c r="A7045" s="9">
        <v>44817.458333333336</v>
      </c>
      <c r="B7045" s="10">
        <v>270.55</v>
      </c>
      <c r="C7045" s="10">
        <v>251.64381</v>
      </c>
      <c r="D7045" s="10">
        <v>0.0751307572397668</v>
      </c>
      <c r="E7045" s="7">
        <f t="shared" si="1"/>
        <v>0.09232895402</v>
      </c>
      <c r="F7045" s="7"/>
    </row>
    <row r="7046">
      <c r="A7046" s="9">
        <v>44817.5</v>
      </c>
      <c r="B7046" s="10">
        <v>276.36</v>
      </c>
      <c r="C7046" s="10">
        <v>254.32542</v>
      </c>
      <c r="D7046" s="10">
        <v>0.0866393143084163</v>
      </c>
      <c r="E7046" s="7">
        <f t="shared" si="1"/>
        <v>0.09313805296</v>
      </c>
      <c r="F7046" s="7"/>
    </row>
    <row r="7047">
      <c r="A7047" s="9">
        <v>44817.541666666664</v>
      </c>
      <c r="B7047" s="10">
        <v>278.02</v>
      </c>
      <c r="C7047" s="10">
        <v>256.31681</v>
      </c>
      <c r="D7047" s="10">
        <v>0.0846732994219146</v>
      </c>
      <c r="E7047" s="7">
        <f t="shared" si="1"/>
        <v>0.0944758588</v>
      </c>
      <c r="F7047" s="7"/>
    </row>
    <row r="7048">
      <c r="A7048" s="9">
        <v>44817.583333333336</v>
      </c>
      <c r="B7048" s="10">
        <v>278.0</v>
      </c>
      <c r="C7048" s="10">
        <v>257.72401</v>
      </c>
      <c r="D7048" s="10">
        <v>0.0786732675779799</v>
      </c>
      <c r="E7048" s="7">
        <f t="shared" si="1"/>
        <v>0.09533093641</v>
      </c>
      <c r="F7048" s="7"/>
    </row>
    <row r="7049">
      <c r="A7049" s="9">
        <v>44817.625</v>
      </c>
      <c r="B7049" s="10">
        <v>277.29</v>
      </c>
      <c r="C7049" s="10">
        <v>257.75707</v>
      </c>
      <c r="D7049" s="10">
        <v>0.0757803849958413</v>
      </c>
      <c r="E7049" s="7">
        <f t="shared" si="1"/>
        <v>0.09595339386</v>
      </c>
      <c r="F7049" s="7"/>
    </row>
    <row r="7050">
      <c r="A7050" s="9">
        <v>44817.666666666664</v>
      </c>
      <c r="B7050" s="10">
        <v>276.32</v>
      </c>
      <c r="C7050" s="10">
        <v>256.60684</v>
      </c>
      <c r="D7050" s="10">
        <v>0.0768224260896553</v>
      </c>
      <c r="E7050" s="7">
        <f t="shared" si="1"/>
        <v>0.09612360026</v>
      </c>
      <c r="F7050" s="7"/>
    </row>
    <row r="7051">
      <c r="A7051" s="9">
        <v>44817.708333333336</v>
      </c>
      <c r="B7051" s="10">
        <v>277.21</v>
      </c>
      <c r="C7051" s="10">
        <v>255.63942</v>
      </c>
      <c r="D7051" s="10">
        <v>0.0843789271623288</v>
      </c>
      <c r="E7051" s="7">
        <f t="shared" si="1"/>
        <v>0.09648207522</v>
      </c>
      <c r="F7051" s="7"/>
    </row>
    <row r="7052">
      <c r="A7052" s="9">
        <v>44817.75</v>
      </c>
      <c r="B7052" s="10">
        <v>277.68</v>
      </c>
      <c r="C7052" s="10">
        <v>255.07343</v>
      </c>
      <c r="D7052" s="10">
        <v>0.0886276943858872</v>
      </c>
      <c r="E7052" s="7">
        <f t="shared" si="1"/>
        <v>0.09625518581</v>
      </c>
      <c r="F7052" s="7"/>
    </row>
    <row r="7053">
      <c r="A7053" s="9">
        <v>44817.791666666664</v>
      </c>
      <c r="B7053" s="10">
        <v>277.67</v>
      </c>
      <c r="C7053" s="10">
        <v>255.94212</v>
      </c>
      <c r="D7053" s="10">
        <v>0.0848937251906799</v>
      </c>
      <c r="E7053" s="7">
        <f t="shared" si="1"/>
        <v>0.09569961078</v>
      </c>
      <c r="F7053" s="7"/>
    </row>
    <row r="7054">
      <c r="A7054" s="9">
        <v>44817.833333333336</v>
      </c>
      <c r="B7054" s="10">
        <v>275.47</v>
      </c>
      <c r="C7054" s="10">
        <v>257.15968</v>
      </c>
      <c r="D7054" s="10">
        <v>0.0712021417976568</v>
      </c>
      <c r="E7054" s="7">
        <f t="shared" si="1"/>
        <v>0.09577553573</v>
      </c>
      <c r="F7054" s="7"/>
    </row>
    <row r="7055">
      <c r="A7055" s="9">
        <v>44817.875</v>
      </c>
      <c r="B7055" s="10">
        <v>266.72</v>
      </c>
      <c r="C7055" s="10">
        <v>258.29236</v>
      </c>
      <c r="D7055" s="10">
        <v>0.032628297639156</v>
      </c>
      <c r="E7055" s="7">
        <f t="shared" si="1"/>
        <v>0.09504543829</v>
      </c>
      <c r="F7055" s="7"/>
    </row>
    <row r="7056">
      <c r="A7056" s="9">
        <v>44817.916666666664</v>
      </c>
      <c r="B7056" s="10">
        <v>261.88</v>
      </c>
      <c r="C7056" s="10">
        <v>258.81506</v>
      </c>
      <c r="D7056" s="10">
        <v>0.0118422011454819</v>
      </c>
      <c r="E7056" s="7">
        <f t="shared" si="1"/>
        <v>0.09368299718</v>
      </c>
      <c r="F7056" s="7"/>
    </row>
    <row r="7057">
      <c r="A7057" s="9">
        <v>44817.958333333336</v>
      </c>
      <c r="B7057" s="10">
        <v>264.55</v>
      </c>
      <c r="C7057" s="10">
        <v>257.63259</v>
      </c>
      <c r="D7057" s="10">
        <v>0.0268499028015051</v>
      </c>
      <c r="E7057" s="7">
        <f t="shared" si="1"/>
        <v>0.09233090297</v>
      </c>
      <c r="F7057" s="7"/>
    </row>
    <row r="7058">
      <c r="A7058" s="9">
        <v>44818.0</v>
      </c>
      <c r="B7058" s="10">
        <v>268.53</v>
      </c>
      <c r="C7058" s="10">
        <v>252.54191</v>
      </c>
      <c r="D7058" s="10">
        <v>0.0633086603328531</v>
      </c>
      <c r="E7058" s="7">
        <f t="shared" si="1"/>
        <v>0.09233197641</v>
      </c>
      <c r="F7058" s="7"/>
    </row>
    <row r="7059">
      <c r="A7059" s="9">
        <v>44818.041666666664</v>
      </c>
      <c r="B7059" s="10">
        <v>276.22</v>
      </c>
      <c r="C7059" s="10">
        <v>246.1414</v>
      </c>
      <c r="D7059" s="10">
        <v>0.122200491262339</v>
      </c>
      <c r="E7059" s="7">
        <f t="shared" si="1"/>
        <v>0.09225330455</v>
      </c>
      <c r="F7059" s="7"/>
    </row>
    <row r="7060">
      <c r="A7060" s="9">
        <v>44818.083333333336</v>
      </c>
      <c r="B7060" s="10">
        <v>274.63</v>
      </c>
      <c r="C7060" s="10">
        <v>238.1497</v>
      </c>
      <c r="D7060" s="10">
        <v>0.153182221098745</v>
      </c>
      <c r="E7060" s="7">
        <f t="shared" si="1"/>
        <v>0.09163943269</v>
      </c>
      <c r="F7060" s="7"/>
    </row>
    <row r="7061">
      <c r="A7061" s="9">
        <v>44818.125</v>
      </c>
      <c r="B7061" s="10">
        <v>267.62</v>
      </c>
      <c r="C7061" s="10">
        <v>228.83558</v>
      </c>
      <c r="D7061" s="10">
        <v>0.169485968921441</v>
      </c>
      <c r="E7061" s="7">
        <f t="shared" si="1"/>
        <v>0.09087714866</v>
      </c>
      <c r="F7061" s="7"/>
    </row>
    <row r="7062">
      <c r="A7062" s="9">
        <v>44818.166666666664</v>
      </c>
      <c r="B7062" s="10">
        <v>255.54</v>
      </c>
      <c r="C7062" s="10">
        <v>221.62255</v>
      </c>
      <c r="D7062" s="10">
        <v>0.1530415113444</v>
      </c>
      <c r="E7062" s="7">
        <f t="shared" si="1"/>
        <v>0.09010282816</v>
      </c>
      <c r="F7062" s="7"/>
    </row>
    <row r="7063">
      <c r="A7063" s="9">
        <v>44818.208333333336</v>
      </c>
      <c r="B7063" s="10">
        <v>244.62</v>
      </c>
      <c r="C7063" s="10">
        <v>218.79617</v>
      </c>
      <c r="D7063" s="10">
        <v>0.118026883194527</v>
      </c>
      <c r="E7063" s="7">
        <f t="shared" si="1"/>
        <v>0.0883798127</v>
      </c>
      <c r="F7063" s="7"/>
    </row>
    <row r="7064">
      <c r="A7064" s="9">
        <v>44818.25</v>
      </c>
      <c r="B7064" s="10">
        <v>235.58</v>
      </c>
      <c r="C7064" s="10">
        <v>218.4452</v>
      </c>
      <c r="D7064" s="10">
        <v>0.0784398100759367</v>
      </c>
      <c r="E7064" s="7">
        <f t="shared" si="1"/>
        <v>0.08560533481</v>
      </c>
      <c r="F7064" s="7"/>
    </row>
    <row r="7065">
      <c r="A7065" s="9">
        <v>44818.291666666664</v>
      </c>
      <c r="B7065" s="10">
        <v>230.39</v>
      </c>
      <c r="C7065" s="10">
        <v>221.09682</v>
      </c>
      <c r="D7065" s="10">
        <v>0.0420321739589017</v>
      </c>
      <c r="E7065" s="7">
        <f t="shared" si="1"/>
        <v>0.08255329612</v>
      </c>
      <c r="F7065" s="7"/>
    </row>
    <row r="7066">
      <c r="A7066" s="9">
        <v>44818.333333333336</v>
      </c>
      <c r="B7066" s="10">
        <v>221.85</v>
      </c>
      <c r="C7066" s="10">
        <v>225.33436</v>
      </c>
      <c r="D7066" s="10">
        <v>0.0154630656416536</v>
      </c>
      <c r="E7066" s="7">
        <f t="shared" si="1"/>
        <v>0.07966843527</v>
      </c>
      <c r="F7066" s="7"/>
    </row>
    <row r="7067">
      <c r="A7067" s="9">
        <v>44818.375</v>
      </c>
      <c r="B7067" s="10">
        <v>218.67</v>
      </c>
      <c r="C7067" s="10">
        <v>230.81917</v>
      </c>
      <c r="D7067" s="10">
        <v>0.0526350129410829</v>
      </c>
      <c r="E7067" s="7">
        <f t="shared" si="1"/>
        <v>0.07929145857</v>
      </c>
      <c r="F7067" s="7"/>
    </row>
    <row r="7068">
      <c r="A7068" s="9">
        <v>44818.416666666664</v>
      </c>
      <c r="B7068" s="10">
        <v>223.56</v>
      </c>
      <c r="C7068" s="10">
        <v>236.26983</v>
      </c>
      <c r="D7068" s="10">
        <v>0.0537937069663105</v>
      </c>
      <c r="E7068" s="7">
        <f t="shared" si="1"/>
        <v>0.0791563269</v>
      </c>
      <c r="F7068" s="7"/>
    </row>
    <row r="7069">
      <c r="A7069" s="9">
        <v>44818.458333333336</v>
      </c>
      <c r="B7069" s="10">
        <v>233.44</v>
      </c>
      <c r="C7069" s="10">
        <v>241.46202</v>
      </c>
      <c r="D7069" s="10">
        <v>0.0332226989569622</v>
      </c>
      <c r="E7069" s="7">
        <f t="shared" si="1"/>
        <v>0.0774101578</v>
      </c>
      <c r="F7069" s="7"/>
    </row>
    <row r="7070">
      <c r="A7070" s="9">
        <v>44818.5</v>
      </c>
      <c r="B7070" s="10">
        <v>238.09</v>
      </c>
      <c r="C7070" s="10">
        <v>244.04238</v>
      </c>
      <c r="D7070" s="10">
        <v>0.0243907636042559</v>
      </c>
      <c r="E7070" s="7">
        <f t="shared" si="1"/>
        <v>0.07481646819</v>
      </c>
      <c r="F7070" s="7"/>
    </row>
    <row r="7071">
      <c r="A7071" s="9">
        <v>44818.541666666664</v>
      </c>
      <c r="B7071" s="10">
        <v>229.63</v>
      </c>
      <c r="C7071" s="10">
        <v>245.79347</v>
      </c>
      <c r="D7071" s="10">
        <v>0.0657603719089852</v>
      </c>
      <c r="E7071" s="7">
        <f t="shared" si="1"/>
        <v>0.07402842954</v>
      </c>
      <c r="F7071" s="7"/>
    </row>
    <row r="7072">
      <c r="A7072" s="9">
        <v>44818.583333333336</v>
      </c>
      <c r="B7072" s="10">
        <v>223.69</v>
      </c>
      <c r="C7072" s="10">
        <v>246.78873</v>
      </c>
      <c r="D7072" s="10">
        <v>0.0935971833073576</v>
      </c>
      <c r="E7072" s="7">
        <f t="shared" si="1"/>
        <v>0.07465025936</v>
      </c>
      <c r="F7072" s="7"/>
    </row>
    <row r="7073">
      <c r="A7073" s="9">
        <v>44818.625</v>
      </c>
      <c r="B7073" s="10">
        <v>221.12</v>
      </c>
      <c r="C7073" s="10">
        <v>247.24228</v>
      </c>
      <c r="D7073" s="10">
        <v>0.105654583026818</v>
      </c>
      <c r="E7073" s="7">
        <f t="shared" si="1"/>
        <v>0.07589501761</v>
      </c>
      <c r="F7073" s="7"/>
    </row>
    <row r="7074">
      <c r="A7074" s="9">
        <v>44818.666666666664</v>
      </c>
      <c r="B7074" s="10">
        <v>220.04</v>
      </c>
      <c r="C7074" s="10">
        <v>247.00578</v>
      </c>
      <c r="D7074" s="10">
        <v>0.109170643699106</v>
      </c>
      <c r="E7074" s="7">
        <f t="shared" si="1"/>
        <v>0.07724286002</v>
      </c>
      <c r="F7074" s="7"/>
    </row>
    <row r="7075">
      <c r="A7075" s="9">
        <v>44818.708333333336</v>
      </c>
      <c r="B7075" s="10">
        <v>226.2</v>
      </c>
      <c r="C7075" s="10">
        <v>247.14582</v>
      </c>
      <c r="D7075" s="10">
        <v>0.084750856801867</v>
      </c>
      <c r="E7075" s="7">
        <f t="shared" si="1"/>
        <v>0.07725835708</v>
      </c>
      <c r="F7075" s="7"/>
    </row>
    <row r="7076">
      <c r="A7076" s="9">
        <v>44818.75</v>
      </c>
      <c r="B7076" s="10">
        <v>227.6</v>
      </c>
      <c r="C7076" s="10">
        <v>247.47757</v>
      </c>
      <c r="D7076" s="10">
        <v>0.0803206933056599</v>
      </c>
      <c r="E7076" s="7">
        <f t="shared" si="1"/>
        <v>0.07691223204</v>
      </c>
      <c r="F7076" s="7"/>
    </row>
    <row r="7077">
      <c r="A7077" s="9">
        <v>44818.791666666664</v>
      </c>
      <c r="B7077" s="10">
        <v>236.25</v>
      </c>
      <c r="C7077" s="10">
        <v>248.51672</v>
      </c>
      <c r="D7077" s="10">
        <v>0.0493597372442385</v>
      </c>
      <c r="E7077" s="7">
        <f t="shared" si="1"/>
        <v>0.07543164921</v>
      </c>
      <c r="F7077" s="7"/>
    </row>
    <row r="7078">
      <c r="A7078" s="9">
        <v>44818.833333333336</v>
      </c>
      <c r="B7078" s="10">
        <v>238.86</v>
      </c>
      <c r="C7078" s="10">
        <v>249.37132</v>
      </c>
      <c r="D7078" s="10">
        <v>0.0421512786634805</v>
      </c>
      <c r="E7078" s="7">
        <f t="shared" si="1"/>
        <v>0.07422119658</v>
      </c>
      <c r="F7078" s="7"/>
    </row>
    <row r="7079">
      <c r="A7079" s="9">
        <v>44818.875</v>
      </c>
      <c r="B7079" s="10">
        <v>241.58</v>
      </c>
      <c r="C7079" s="10">
        <v>250.07707</v>
      </c>
      <c r="D7079" s="10">
        <v>0.0339778053221751</v>
      </c>
      <c r="E7079" s="7">
        <f t="shared" si="1"/>
        <v>0.07427742606</v>
      </c>
      <c r="F7079" s="7"/>
    </row>
    <row r="7080">
      <c r="A7080" s="9">
        <v>44818.916666666664</v>
      </c>
      <c r="B7080" s="10">
        <v>244.26</v>
      </c>
      <c r="C7080" s="10">
        <v>250.41383</v>
      </c>
      <c r="D7080" s="10">
        <v>0.0245746411050859</v>
      </c>
      <c r="E7080" s="7">
        <f t="shared" si="1"/>
        <v>0.0748079444</v>
      </c>
      <c r="F7080" s="7"/>
    </row>
    <row r="7081">
      <c r="A7081" s="9">
        <v>44818.958333333336</v>
      </c>
      <c r="B7081" s="10">
        <v>248.71</v>
      </c>
      <c r="C7081" s="10">
        <v>249.40161</v>
      </c>
      <c r="D7081" s="10">
        <v>0.00277307752744658</v>
      </c>
      <c r="E7081" s="7">
        <f t="shared" si="1"/>
        <v>0.07380474334</v>
      </c>
      <c r="F7081" s="7"/>
    </row>
    <row r="7082">
      <c r="A7082" s="9">
        <v>44819.0</v>
      </c>
      <c r="B7082" s="10">
        <v>252.22</v>
      </c>
      <c r="C7082" s="10">
        <v>246.23229</v>
      </c>
      <c r="D7082" s="10">
        <v>0.0243173224762682</v>
      </c>
      <c r="E7082" s="7">
        <f t="shared" si="1"/>
        <v>0.07218010426</v>
      </c>
      <c r="F7082" s="7"/>
    </row>
    <row r="7083">
      <c r="A7083" s="9">
        <v>44819.041666666664</v>
      </c>
      <c r="B7083" s="10">
        <v>258.53</v>
      </c>
      <c r="C7083" s="10">
        <v>239.85618</v>
      </c>
      <c r="D7083" s="10">
        <v>0.0778542374851462</v>
      </c>
      <c r="E7083" s="7">
        <f t="shared" si="1"/>
        <v>0.07033234369</v>
      </c>
      <c r="F7083" s="7"/>
    </row>
    <row r="7084">
      <c r="A7084" s="9">
        <v>44819.083333333336</v>
      </c>
      <c r="B7084" s="10">
        <v>253.1</v>
      </c>
      <c r="C7084" s="10">
        <v>232.13937</v>
      </c>
      <c r="D7084" s="10">
        <v>0.0902933009596777</v>
      </c>
      <c r="E7084" s="7">
        <f t="shared" si="1"/>
        <v>0.06771197202</v>
      </c>
      <c r="F7084" s="7"/>
    </row>
    <row r="7085">
      <c r="A7085" s="9">
        <v>44819.125</v>
      </c>
      <c r="B7085" s="10">
        <v>232.43</v>
      </c>
      <c r="C7085" s="10">
        <v>223.38289</v>
      </c>
      <c r="D7085" s="10">
        <v>0.0405004608902678</v>
      </c>
      <c r="E7085" s="7">
        <f t="shared" si="1"/>
        <v>0.06233757585</v>
      </c>
      <c r="F7085" s="7"/>
    </row>
    <row r="7086">
      <c r="A7086" s="9">
        <v>44819.166666666664</v>
      </c>
      <c r="B7086" s="10">
        <v>219.98</v>
      </c>
      <c r="C7086" s="10">
        <v>216.79926</v>
      </c>
      <c r="D7086" s="10">
        <v>0.01467136004062</v>
      </c>
      <c r="E7086" s="7">
        <f t="shared" si="1"/>
        <v>0.05657215288</v>
      </c>
      <c r="F7086" s="7"/>
    </row>
    <row r="7087">
      <c r="A7087" s="9">
        <v>44819.208333333336</v>
      </c>
      <c r="B7087" s="10">
        <v>210.84</v>
      </c>
      <c r="C7087" s="10">
        <v>214.66652</v>
      </c>
      <c r="D7087" s="10">
        <v>0.0178254159055636</v>
      </c>
      <c r="E7087" s="7">
        <f t="shared" si="1"/>
        <v>0.05239709174</v>
      </c>
      <c r="F7087" s="7"/>
    </row>
    <row r="7088">
      <c r="A7088" s="9">
        <v>44819.25</v>
      </c>
      <c r="B7088" s="10">
        <v>209.66</v>
      </c>
      <c r="C7088" s="10">
        <v>215.23271</v>
      </c>
      <c r="D7088" s="10">
        <v>0.0258915570965026</v>
      </c>
      <c r="E7088" s="7">
        <f t="shared" si="1"/>
        <v>0.0502075812</v>
      </c>
      <c r="F7088" s="7"/>
    </row>
    <row r="7089">
      <c r="A7089" s="9">
        <v>44819.291666666664</v>
      </c>
      <c r="B7089" s="10">
        <v>203.16</v>
      </c>
      <c r="C7089" s="10">
        <v>218.55758</v>
      </c>
      <c r="D7089" s="10">
        <v>0.0704509081771495</v>
      </c>
      <c r="E7089" s="7">
        <f t="shared" si="1"/>
        <v>0.05139169513</v>
      </c>
      <c r="F7089" s="7"/>
    </row>
    <row r="7090">
      <c r="A7090" s="9">
        <v>44819.333333333336</v>
      </c>
      <c r="B7090" s="10">
        <v>203.87</v>
      </c>
      <c r="C7090" s="10">
        <v>222.9427</v>
      </c>
      <c r="D7090" s="10">
        <v>0.0855497847653231</v>
      </c>
      <c r="E7090" s="7">
        <f t="shared" si="1"/>
        <v>0.05431197509</v>
      </c>
      <c r="F7090" s="7"/>
    </row>
    <row r="7091">
      <c r="A7091" s="9">
        <v>44819.375</v>
      </c>
      <c r="B7091" s="10">
        <v>200.54</v>
      </c>
      <c r="C7091" s="10">
        <v>228.19511</v>
      </c>
      <c r="D7091" s="10">
        <v>0.121190633751967</v>
      </c>
      <c r="E7091" s="7">
        <f t="shared" si="1"/>
        <v>0.05716845929</v>
      </c>
      <c r="F7091" s="7"/>
    </row>
    <row r="7092">
      <c r="A7092" s="9">
        <v>44819.416666666664</v>
      </c>
      <c r="B7092" s="10">
        <v>208.94</v>
      </c>
      <c r="C7092" s="10">
        <v>232.79221</v>
      </c>
      <c r="D7092" s="10">
        <v>0.102461375318358</v>
      </c>
      <c r="E7092" s="7">
        <f t="shared" si="1"/>
        <v>0.05919627881</v>
      </c>
      <c r="F7092" s="7"/>
    </row>
    <row r="7093">
      <c r="A7093" s="9">
        <v>44819.458333333336</v>
      </c>
      <c r="B7093" s="10">
        <v>217.56</v>
      </c>
      <c r="C7093" s="10">
        <v>236.95353</v>
      </c>
      <c r="D7093" s="10">
        <v>0.0818452883989531</v>
      </c>
      <c r="E7093" s="7">
        <f t="shared" si="1"/>
        <v>0.06122222003</v>
      </c>
      <c r="F7093" s="7"/>
    </row>
    <row r="7094">
      <c r="A7094" s="9">
        <v>44819.5</v>
      </c>
      <c r="B7094" s="10">
        <v>218.69</v>
      </c>
      <c r="C7094" s="10">
        <v>238.61743</v>
      </c>
      <c r="D7094" s="10">
        <v>0.0835120468777155</v>
      </c>
      <c r="E7094" s="7">
        <f t="shared" si="1"/>
        <v>0.06368560684</v>
      </c>
      <c r="F7094" s="7"/>
    </row>
    <row r="7095">
      <c r="A7095" s="9">
        <v>44819.541666666664</v>
      </c>
      <c r="B7095" s="10">
        <v>210.98</v>
      </c>
      <c r="C7095" s="10">
        <v>239.66891</v>
      </c>
      <c r="D7095" s="10">
        <v>0.119702259254235</v>
      </c>
      <c r="E7095" s="7">
        <f t="shared" si="1"/>
        <v>0.06593318548</v>
      </c>
      <c r="F7095" s="7"/>
    </row>
    <row r="7096">
      <c r="A7096" s="9">
        <v>44819.583333333336</v>
      </c>
      <c r="B7096" s="10">
        <v>198.66</v>
      </c>
      <c r="C7096" s="10">
        <v>240.30944</v>
      </c>
      <c r="D7096" s="10">
        <v>0.173315871403137</v>
      </c>
      <c r="E7096" s="7">
        <f t="shared" si="1"/>
        <v>0.06925479748</v>
      </c>
      <c r="F7096" s="7"/>
    </row>
    <row r="7097">
      <c r="A7097" s="9">
        <v>44819.625</v>
      </c>
      <c r="B7097" s="10">
        <v>188.79</v>
      </c>
      <c r="C7097" s="10">
        <v>240.65138</v>
      </c>
      <c r="D7097" s="10">
        <v>0.215504187011102</v>
      </c>
      <c r="E7097" s="7">
        <f t="shared" si="1"/>
        <v>0.07383186431</v>
      </c>
      <c r="F7097" s="7"/>
    </row>
    <row r="7098">
      <c r="A7098" s="9">
        <v>44819.666666666664</v>
      </c>
      <c r="B7098" s="10">
        <v>185.97</v>
      </c>
      <c r="C7098" s="10">
        <v>240.59179</v>
      </c>
      <c r="D7098" s="10">
        <v>0.22703098056671</v>
      </c>
      <c r="E7098" s="7">
        <f t="shared" si="1"/>
        <v>0.07874271168</v>
      </c>
      <c r="F7098" s="7"/>
    </row>
    <row r="7099">
      <c r="A7099" s="9">
        <v>44819.708333333336</v>
      </c>
      <c r="B7099" s="10">
        <v>186.82</v>
      </c>
      <c r="C7099" s="10">
        <v>240.96497</v>
      </c>
      <c r="D7099" s="10">
        <v>0.224700586147438</v>
      </c>
      <c r="E7099" s="7">
        <f t="shared" si="1"/>
        <v>0.0845739504</v>
      </c>
      <c r="F7099" s="7"/>
    </row>
    <row r="7100">
      <c r="A7100" s="9">
        <v>44819.75</v>
      </c>
      <c r="B7100" s="10">
        <v>190.08</v>
      </c>
      <c r="C7100" s="10">
        <v>241.39747</v>
      </c>
      <c r="D7100" s="10">
        <v>0.212584953769399</v>
      </c>
      <c r="E7100" s="7">
        <f t="shared" si="1"/>
        <v>0.09008496126</v>
      </c>
      <c r="F7100" s="7"/>
    </row>
    <row r="7101">
      <c r="A7101" s="9">
        <v>44819.791666666664</v>
      </c>
      <c r="B7101" s="10">
        <v>196.55</v>
      </c>
      <c r="C7101" s="10">
        <v>242.60997</v>
      </c>
      <c r="D7101" s="10">
        <v>0.189851925706103</v>
      </c>
      <c r="E7101" s="7">
        <f t="shared" si="1"/>
        <v>0.09593880244</v>
      </c>
      <c r="F7101" s="7"/>
    </row>
    <row r="7102">
      <c r="A7102" s="9">
        <v>44819.833333333336</v>
      </c>
      <c r="B7102" s="10">
        <v>207.11</v>
      </c>
      <c r="C7102" s="10">
        <v>243.92767</v>
      </c>
      <c r="D7102" s="10">
        <v>0.150936833037432</v>
      </c>
      <c r="E7102" s="7">
        <f t="shared" si="1"/>
        <v>0.1004715339</v>
      </c>
      <c r="F7102" s="7"/>
    </row>
    <row r="7103">
      <c r="A7103" s="9">
        <v>44819.875</v>
      </c>
      <c r="B7103" s="10">
        <v>215.05</v>
      </c>
      <c r="C7103" s="10">
        <v>245.15952</v>
      </c>
      <c r="D7103" s="10">
        <v>0.122816034229468</v>
      </c>
      <c r="E7103" s="7">
        <f t="shared" si="1"/>
        <v>0.1041731267</v>
      </c>
      <c r="F7103" s="7"/>
    </row>
    <row r="7104">
      <c r="A7104" s="9">
        <v>44819.916666666664</v>
      </c>
      <c r="B7104" s="10">
        <v>209.62</v>
      </c>
      <c r="C7104" s="10">
        <v>245.71311</v>
      </c>
      <c r="D7104" s="10">
        <v>0.146891266811119</v>
      </c>
      <c r="E7104" s="7">
        <f t="shared" si="1"/>
        <v>0.1092696528</v>
      </c>
      <c r="F7104" s="7"/>
    </row>
    <row r="7105">
      <c r="A7105" s="9">
        <v>44819.958333333336</v>
      </c>
      <c r="B7105" s="10">
        <v>215.79</v>
      </c>
      <c r="C7105" s="10">
        <v>244.68598</v>
      </c>
      <c r="D7105" s="10">
        <v>0.11809413845452</v>
      </c>
      <c r="E7105" s="7">
        <f t="shared" si="1"/>
        <v>0.114074697</v>
      </c>
      <c r="F7105" s="7"/>
    </row>
    <row r="7106">
      <c r="A7106" s="9">
        <v>44817.0</v>
      </c>
      <c r="B7106" s="10">
        <v>270.58</v>
      </c>
      <c r="C7106" s="10">
        <v>265.29437</v>
      </c>
      <c r="D7106" s="10">
        <v>0.0199236418021233</v>
      </c>
      <c r="E7106" s="7">
        <f t="shared" si="1"/>
        <v>0.113891627</v>
      </c>
      <c r="F7106" s="7"/>
    </row>
    <row r="7107">
      <c r="A7107" s="9">
        <v>44817.041666666664</v>
      </c>
      <c r="B7107" s="10">
        <v>279.16</v>
      </c>
      <c r="C7107" s="10">
        <v>261.30973</v>
      </c>
      <c r="D7107" s="10">
        <v>0.0683107743443002</v>
      </c>
      <c r="E7107" s="7">
        <f t="shared" si="1"/>
        <v>0.1134939827</v>
      </c>
      <c r="F7107" s="7"/>
    </row>
    <row r="7108">
      <c r="A7108" s="9">
        <v>44817.083333333336</v>
      </c>
      <c r="B7108" s="10">
        <v>282.01</v>
      </c>
      <c r="C7108" s="10">
        <v>256.4682</v>
      </c>
      <c r="D7108" s="10">
        <v>0.0995905145355251</v>
      </c>
      <c r="E7108" s="7">
        <f t="shared" si="1"/>
        <v>0.1138813666</v>
      </c>
      <c r="F7108" s="7"/>
    </row>
    <row r="7109">
      <c r="A7109" s="9">
        <v>44817.125</v>
      </c>
      <c r="B7109" s="10">
        <v>277.06</v>
      </c>
      <c r="C7109" s="10">
        <v>249.29352</v>
      </c>
      <c r="D7109" s="10">
        <v>0.111380672871079</v>
      </c>
      <c r="E7109" s="7">
        <f t="shared" si="1"/>
        <v>0.1168347088</v>
      </c>
      <c r="F7109" s="7"/>
    </row>
    <row r="7110">
      <c r="A7110" s="9">
        <v>44817.166666666664</v>
      </c>
      <c r="B7110" s="10">
        <v>266.89</v>
      </c>
      <c r="C7110" s="10">
        <v>243.82421</v>
      </c>
      <c r="D7110" s="10">
        <v>0.0946000809353591</v>
      </c>
      <c r="E7110" s="7">
        <f t="shared" si="1"/>
        <v>0.1201650721</v>
      </c>
      <c r="F7110" s="7"/>
    </row>
    <row r="7111">
      <c r="A7111" s="9">
        <v>44817.208333333336</v>
      </c>
      <c r="B7111" s="10">
        <v>263.04</v>
      </c>
      <c r="C7111" s="10">
        <v>241.60283</v>
      </c>
      <c r="D7111" s="10">
        <v>0.0887289689446104</v>
      </c>
      <c r="E7111" s="7">
        <f t="shared" si="1"/>
        <v>0.1231193868</v>
      </c>
      <c r="F7111" s="7"/>
    </row>
    <row r="7112">
      <c r="A7112" s="9">
        <v>44817.25</v>
      </c>
      <c r="B7112" s="10">
        <v>260.89</v>
      </c>
      <c r="C7112" s="10">
        <v>240.2744</v>
      </c>
      <c r="D7112" s="10">
        <v>0.085800235064576</v>
      </c>
      <c r="E7112" s="7">
        <f t="shared" si="1"/>
        <v>0.1256155818</v>
      </c>
      <c r="F7112" s="7"/>
    </row>
    <row r="7113">
      <c r="A7113" s="9">
        <v>44817.291666666664</v>
      </c>
      <c r="B7113" s="10">
        <v>257.9</v>
      </c>
      <c r="C7113" s="10">
        <v>240.83361</v>
      </c>
      <c r="D7113" s="10">
        <v>0.070863821706613</v>
      </c>
      <c r="E7113" s="7">
        <f t="shared" si="1"/>
        <v>0.1256327865</v>
      </c>
      <c r="F7113" s="7"/>
    </row>
    <row r="7114">
      <c r="A7114" s="9">
        <v>44817.333333333336</v>
      </c>
      <c r="B7114" s="10">
        <v>255.84</v>
      </c>
      <c r="C7114" s="10">
        <v>243.32071</v>
      </c>
      <c r="D7114" s="10">
        <v>0.0514518061368471</v>
      </c>
      <c r="E7114" s="7">
        <f t="shared" si="1"/>
        <v>0.1242120374</v>
      </c>
      <c r="F7114" s="7"/>
    </row>
    <row r="7115">
      <c r="A7115" s="9">
        <v>44817.375</v>
      </c>
      <c r="B7115" s="10">
        <v>256.23</v>
      </c>
      <c r="C7115" s="10">
        <v>247.63869</v>
      </c>
      <c r="D7115" s="10">
        <v>0.0346929229838843</v>
      </c>
      <c r="E7115" s="7">
        <f t="shared" si="1"/>
        <v>0.1206079661</v>
      </c>
      <c r="F7115" s="7"/>
    </row>
    <row r="7116">
      <c r="A7116" s="9">
        <v>44817.416666666664</v>
      </c>
      <c r="B7116" s="10">
        <v>260.56</v>
      </c>
      <c r="C7116" s="10">
        <v>253.05974</v>
      </c>
      <c r="D7116" s="10">
        <v>0.029638298055629</v>
      </c>
      <c r="E7116" s="7">
        <f t="shared" si="1"/>
        <v>0.1175736712</v>
      </c>
      <c r="F7116" s="7"/>
    </row>
    <row r="7117">
      <c r="A7117" s="9">
        <v>44817.458333333336</v>
      </c>
      <c r="B7117" s="10">
        <v>270.55</v>
      </c>
      <c r="C7117" s="10">
        <v>259.37366</v>
      </c>
      <c r="D7117" s="10">
        <v>0.043089726227405</v>
      </c>
      <c r="E7117" s="7">
        <f t="shared" si="1"/>
        <v>0.1159588561</v>
      </c>
      <c r="F7117" s="7"/>
    </row>
    <row r="7118">
      <c r="A7118" s="9">
        <v>44817.5</v>
      </c>
      <c r="B7118" s="10">
        <v>276.36</v>
      </c>
      <c r="C7118" s="10">
        <v>263.42216</v>
      </c>
      <c r="D7118" s="10">
        <v>0.0491144708554511</v>
      </c>
      <c r="E7118" s="7">
        <f t="shared" si="1"/>
        <v>0.1145256238</v>
      </c>
      <c r="F7118" s="7"/>
    </row>
    <row r="7119">
      <c r="A7119" s="9">
        <v>44817.541666666664</v>
      </c>
      <c r="B7119" s="10">
        <v>278.02</v>
      </c>
      <c r="C7119" s="10">
        <v>266.34318</v>
      </c>
      <c r="D7119" s="10">
        <v>0.0438412577337252</v>
      </c>
      <c r="E7119" s="7">
        <f t="shared" si="1"/>
        <v>0.1113647487</v>
      </c>
      <c r="F7119" s="7"/>
    </row>
    <row r="7120">
      <c r="A7120" s="9">
        <v>44817.583333333336</v>
      </c>
      <c r="B7120" s="10">
        <v>278.0</v>
      </c>
      <c r="C7120" s="10">
        <v>268.19162</v>
      </c>
      <c r="D7120" s="10">
        <v>0.0365722836530089</v>
      </c>
      <c r="E7120" s="7">
        <f t="shared" si="1"/>
        <v>0.1056670992</v>
      </c>
      <c r="F7120" s="7"/>
    </row>
    <row r="7121">
      <c r="A7121" s="9">
        <v>44817.625</v>
      </c>
      <c r="B7121" s="10">
        <v>277.29</v>
      </c>
      <c r="C7121" s="10">
        <v>268.05961</v>
      </c>
      <c r="D7121" s="10">
        <v>0.0344340947149777</v>
      </c>
      <c r="E7121" s="7">
        <f t="shared" si="1"/>
        <v>0.09812251205</v>
      </c>
      <c r="F7121" s="7"/>
    </row>
    <row r="7122">
      <c r="A7122" s="9">
        <v>44817.666666666664</v>
      </c>
      <c r="B7122" s="10">
        <v>276.32</v>
      </c>
      <c r="C7122" s="10">
        <v>266.16271</v>
      </c>
      <c r="D7122" s="10">
        <v>0.0381619573981644</v>
      </c>
      <c r="E7122" s="7">
        <f t="shared" si="1"/>
        <v>0.09025296942</v>
      </c>
      <c r="F7122" s="7"/>
    </row>
    <row r="7123">
      <c r="A7123" s="9">
        <v>44817.708333333336</v>
      </c>
      <c r="B7123" s="10">
        <v>277.21</v>
      </c>
      <c r="C7123" s="10">
        <v>264.31708</v>
      </c>
      <c r="D7123" s="10">
        <v>0.0487782325682472</v>
      </c>
      <c r="E7123" s="7">
        <f t="shared" si="1"/>
        <v>0.08292287136</v>
      </c>
      <c r="F7123" s="7"/>
    </row>
    <row r="7124">
      <c r="A7124" s="9">
        <v>44817.75</v>
      </c>
      <c r="B7124" s="10">
        <v>277.68</v>
      </c>
      <c r="C7124" s="10">
        <v>262.99136</v>
      </c>
      <c r="D7124" s="10">
        <v>0.0558521770449037</v>
      </c>
      <c r="E7124" s="7">
        <f t="shared" si="1"/>
        <v>0.07639233899</v>
      </c>
      <c r="F7124" s="7"/>
    </row>
    <row r="7125">
      <c r="A7125" s="9">
        <v>44817.791666666664</v>
      </c>
      <c r="B7125" s="10">
        <v>277.67</v>
      </c>
      <c r="C7125" s="10">
        <v>263.43805</v>
      </c>
      <c r="D7125" s="10">
        <v>0.0540238966998125</v>
      </c>
      <c r="E7125" s="7">
        <f t="shared" si="1"/>
        <v>0.07073283778</v>
      </c>
      <c r="F7125" s="7"/>
    </row>
    <row r="7126">
      <c r="A7126" s="9">
        <v>44817.833333333336</v>
      </c>
      <c r="B7126" s="10">
        <v>275.47</v>
      </c>
      <c r="C7126" s="10">
        <v>263.73657</v>
      </c>
      <c r="D7126" s="10">
        <v>0.044489203753579</v>
      </c>
      <c r="E7126" s="7">
        <f t="shared" si="1"/>
        <v>0.0662975199</v>
      </c>
      <c r="F7126" s="7"/>
    </row>
    <row r="7127">
      <c r="A7127" s="9">
        <v>44817.875</v>
      </c>
      <c r="B7127" s="10">
        <v>266.72</v>
      </c>
      <c r="C7127" s="10">
        <v>263.93483</v>
      </c>
      <c r="D7127" s="10">
        <v>0.0105524913100709</v>
      </c>
      <c r="E7127" s="7">
        <f t="shared" si="1"/>
        <v>0.06161987228</v>
      </c>
      <c r="F7127" s="7"/>
    </row>
    <row r="7128">
      <c r="A7128" s="9">
        <v>44817.916666666664</v>
      </c>
      <c r="B7128" s="10">
        <v>261.88</v>
      </c>
      <c r="C7128" s="10">
        <v>264.40591</v>
      </c>
      <c r="D7128" s="10">
        <v>0.00955315257514482</v>
      </c>
      <c r="E7128" s="7">
        <f t="shared" si="1"/>
        <v>0.05589745085</v>
      </c>
      <c r="F7128" s="7"/>
    </row>
    <row r="7129">
      <c r="A7129" s="9">
        <v>44817.958333333336</v>
      </c>
      <c r="B7129" s="10">
        <v>264.55</v>
      </c>
      <c r="C7129" s="10">
        <v>264.24031</v>
      </c>
      <c r="D7129" s="10">
        <v>0.00117200134983185</v>
      </c>
      <c r="E7129" s="7">
        <f t="shared" si="1"/>
        <v>0.05102569514</v>
      </c>
      <c r="F7129" s="7"/>
    </row>
    <row r="7130">
      <c r="A7130" s="9">
        <v>44818.0</v>
      </c>
      <c r="B7130" s="10">
        <v>268.53</v>
      </c>
      <c r="C7130" s="10">
        <v>257.86373</v>
      </c>
      <c r="D7130" s="10">
        <v>0.0413639793390097</v>
      </c>
      <c r="E7130" s="7">
        <f t="shared" si="1"/>
        <v>0.05191904253</v>
      </c>
      <c r="F7130" s="7"/>
    </row>
    <row r="7131">
      <c r="A7131" s="9">
        <v>44818.041666666664</v>
      </c>
      <c r="B7131" s="10">
        <v>276.22</v>
      </c>
      <c r="C7131" s="10">
        <v>254.20023</v>
      </c>
      <c r="D7131" s="10">
        <v>0.0866237217802675</v>
      </c>
      <c r="E7131" s="7">
        <f t="shared" si="1"/>
        <v>0.05268208201</v>
      </c>
      <c r="F7131" s="7"/>
    </row>
    <row r="7132">
      <c r="A7132" s="9">
        <v>44818.083333333336</v>
      </c>
      <c r="B7132" s="10">
        <v>274.63</v>
      </c>
      <c r="C7132" s="10">
        <v>248.56269</v>
      </c>
      <c r="D7132" s="10">
        <v>0.104872175305151</v>
      </c>
      <c r="E7132" s="7">
        <f t="shared" si="1"/>
        <v>0.05290215121</v>
      </c>
      <c r="F7132" s="7"/>
    </row>
    <row r="7133">
      <c r="A7133" s="9">
        <v>44818.125</v>
      </c>
      <c r="B7133" s="10">
        <v>267.62</v>
      </c>
      <c r="C7133" s="10">
        <v>240.59687</v>
      </c>
      <c r="D7133" s="10">
        <v>0.112317047183531</v>
      </c>
      <c r="E7133" s="7">
        <f t="shared" si="1"/>
        <v>0.0529411668</v>
      </c>
      <c r="F7133" s="7"/>
    </row>
    <row r="7134">
      <c r="A7134" s="9">
        <v>44818.166666666664</v>
      </c>
      <c r="B7134" s="10">
        <v>255.54</v>
      </c>
      <c r="C7134" s="10">
        <v>233.32942</v>
      </c>
      <c r="D7134" s="10">
        <v>0.0951897964688721</v>
      </c>
      <c r="E7134" s="7">
        <f t="shared" si="1"/>
        <v>0.05296573829</v>
      </c>
      <c r="F7134" s="7"/>
    </row>
    <row r="7135">
      <c r="A7135" s="9">
        <v>44818.208333333336</v>
      </c>
      <c r="B7135" s="10">
        <v>244.62</v>
      </c>
      <c r="C7135" s="10">
        <v>228.51274</v>
      </c>
      <c r="D7135" s="10">
        <v>0.0704873610110315</v>
      </c>
      <c r="E7135" s="7">
        <f t="shared" si="1"/>
        <v>0.05220567129</v>
      </c>
      <c r="F7135" s="7"/>
    </row>
    <row r="7136">
      <c r="A7136" s="9">
        <v>44818.25</v>
      </c>
      <c r="B7136" s="10">
        <v>235.58</v>
      </c>
      <c r="C7136" s="10">
        <v>225.08647</v>
      </c>
      <c r="D7136" s="10">
        <v>0.0466199945292136</v>
      </c>
      <c r="E7136" s="7">
        <f t="shared" si="1"/>
        <v>0.05057316127</v>
      </c>
      <c r="F7136" s="7"/>
    </row>
    <row r="7137">
      <c r="A7137" s="9">
        <v>44818.291666666664</v>
      </c>
      <c r="B7137" s="10">
        <v>230.39</v>
      </c>
      <c r="C7137" s="10">
        <v>223.87522</v>
      </c>
      <c r="D7137" s="10">
        <v>0.0291000495722571</v>
      </c>
      <c r="E7137" s="7">
        <f t="shared" si="1"/>
        <v>0.04883300409</v>
      </c>
      <c r="F7137" s="7"/>
    </row>
    <row r="7138">
      <c r="A7138" s="9">
        <v>44818.333333333336</v>
      </c>
      <c r="B7138" s="10">
        <v>221.85</v>
      </c>
      <c r="C7138" s="10">
        <v>225.22006</v>
      </c>
      <c r="D7138" s="10">
        <v>0.0149634095648495</v>
      </c>
      <c r="E7138" s="7">
        <f t="shared" si="1"/>
        <v>0.04731265424</v>
      </c>
      <c r="F7138" s="7"/>
    </row>
    <row r="7139">
      <c r="A7139" s="9">
        <v>44818.375</v>
      </c>
      <c r="B7139" s="10">
        <v>218.67</v>
      </c>
      <c r="C7139" s="10">
        <v>229.09547</v>
      </c>
      <c r="D7139" s="10">
        <v>0.04550709797972</v>
      </c>
      <c r="E7139" s="7">
        <f t="shared" si="1"/>
        <v>0.04776324486</v>
      </c>
      <c r="F7139" s="7"/>
    </row>
    <row r="7140">
      <c r="A7140" s="9">
        <v>44818.416666666664</v>
      </c>
      <c r="B7140" s="10">
        <v>223.56</v>
      </c>
      <c r="C7140" s="10">
        <v>234.91657</v>
      </c>
      <c r="D7140" s="10">
        <v>0.0483429925781736</v>
      </c>
      <c r="E7140" s="7">
        <f t="shared" si="1"/>
        <v>0.04854260713</v>
      </c>
      <c r="F7140" s="7"/>
    </row>
    <row r="7141">
      <c r="A7141" s="9">
        <v>44818.458333333336</v>
      </c>
      <c r="B7141" s="10">
        <v>233.44</v>
      </c>
      <c r="C7141" s="10">
        <v>241.95505</v>
      </c>
      <c r="D7141" s="10">
        <v>0.0351926938495394</v>
      </c>
      <c r="E7141" s="7">
        <f t="shared" si="1"/>
        <v>0.04821356412</v>
      </c>
      <c r="F7141" s="7"/>
    </row>
    <row r="7142">
      <c r="A7142" s="9">
        <v>44818.5</v>
      </c>
      <c r="B7142" s="10">
        <v>238.09</v>
      </c>
      <c r="C7142" s="10">
        <v>246.97227</v>
      </c>
      <c r="D7142" s="10">
        <v>0.0359646449376685</v>
      </c>
      <c r="E7142" s="7">
        <f t="shared" si="1"/>
        <v>0.0476656547</v>
      </c>
      <c r="F7142" s="7"/>
    </row>
    <row r="7143">
      <c r="A7143" s="9">
        <v>44818.541666666664</v>
      </c>
      <c r="B7143" s="10">
        <v>229.63</v>
      </c>
      <c r="C7143" s="10">
        <v>250.66101</v>
      </c>
      <c r="D7143" s="10">
        <v>0.0839021992291502</v>
      </c>
      <c r="E7143" s="7">
        <f t="shared" si="1"/>
        <v>0.0493348606</v>
      </c>
      <c r="F7143" s="7"/>
    </row>
    <row r="7144">
      <c r="A7144" s="9">
        <v>44818.583333333336</v>
      </c>
      <c r="B7144" s="10">
        <v>223.69</v>
      </c>
      <c r="C7144" s="10">
        <v>252.66904</v>
      </c>
      <c r="D7144" s="10">
        <v>0.114691693133436</v>
      </c>
      <c r="E7144" s="7">
        <f t="shared" si="1"/>
        <v>0.05258983599</v>
      </c>
      <c r="F7144" s="7"/>
    </row>
    <row r="7145">
      <c r="A7145" s="9">
        <v>44818.625</v>
      </c>
      <c r="B7145" s="10">
        <v>221.12</v>
      </c>
      <c r="C7145" s="10">
        <v>253.27742</v>
      </c>
      <c r="D7145" s="10">
        <v>0.126965206768135</v>
      </c>
      <c r="E7145" s="7">
        <f t="shared" si="1"/>
        <v>0.056445299</v>
      </c>
      <c r="F7145" s="7"/>
    </row>
    <row r="7146">
      <c r="A7146" s="9">
        <v>44818.666666666664</v>
      </c>
      <c r="B7146" s="10">
        <v>220.04</v>
      </c>
      <c r="C7146" s="10">
        <v>252.58526</v>
      </c>
      <c r="D7146" s="10">
        <v>0.128848611356022</v>
      </c>
      <c r="E7146" s="7">
        <f t="shared" si="1"/>
        <v>0.06022390958</v>
      </c>
      <c r="F7146" s="7"/>
    </row>
    <row r="7147">
      <c r="A7147" s="9">
        <v>44818.708333333336</v>
      </c>
      <c r="B7147" s="10">
        <v>226.2</v>
      </c>
      <c r="C7147" s="10">
        <v>252.14672</v>
      </c>
      <c r="D7147" s="10">
        <v>0.102903262037277</v>
      </c>
      <c r="E7147" s="7">
        <f t="shared" si="1"/>
        <v>0.06247911914</v>
      </c>
      <c r="F7147" s="7"/>
    </row>
    <row r="7148">
      <c r="A7148" s="9">
        <v>44818.75</v>
      </c>
      <c r="B7148" s="10">
        <v>227.6</v>
      </c>
      <c r="C7148" s="10">
        <v>252.14033</v>
      </c>
      <c r="D7148" s="10">
        <v>0.0973280633050651</v>
      </c>
      <c r="E7148" s="7">
        <f t="shared" si="1"/>
        <v>0.06420728107</v>
      </c>
      <c r="F7148" s="7"/>
    </row>
    <row r="7149">
      <c r="A7149" s="9">
        <v>44818.791666666664</v>
      </c>
      <c r="B7149" s="10">
        <v>236.25</v>
      </c>
      <c r="C7149" s="10">
        <v>253.14701</v>
      </c>
      <c r="D7149" s="10">
        <v>0.0667478158244886</v>
      </c>
      <c r="E7149" s="7">
        <f t="shared" si="1"/>
        <v>0.06473744436</v>
      </c>
      <c r="F7149" s="7"/>
    </row>
    <row r="7150">
      <c r="A7150" s="9">
        <v>44818.833333333336</v>
      </c>
      <c r="B7150" s="10">
        <v>238.86</v>
      </c>
      <c r="C7150" s="10">
        <v>253.55512</v>
      </c>
      <c r="D7150" s="10">
        <v>0.0579563134043594</v>
      </c>
      <c r="E7150" s="7">
        <f t="shared" si="1"/>
        <v>0.06529857393</v>
      </c>
      <c r="F7150" s="7"/>
    </row>
    <row r="7151">
      <c r="A7151" s="9">
        <v>44818.875</v>
      </c>
      <c r="B7151" s="10">
        <v>241.58</v>
      </c>
      <c r="C7151" s="10">
        <v>253.46089</v>
      </c>
      <c r="D7151" s="10">
        <v>0.0468746479979613</v>
      </c>
      <c r="E7151" s="7">
        <f t="shared" si="1"/>
        <v>0.06681199713</v>
      </c>
      <c r="F7151" s="7"/>
    </row>
    <row r="7152">
      <c r="A7152" s="9">
        <v>44818.916666666664</v>
      </c>
      <c r="B7152" s="10">
        <v>244.26</v>
      </c>
      <c r="C7152" s="10">
        <v>253.40818</v>
      </c>
      <c r="D7152" s="10">
        <v>0.0361005710233978</v>
      </c>
      <c r="E7152" s="7">
        <f t="shared" si="1"/>
        <v>0.06791813956</v>
      </c>
      <c r="F7152" s="7"/>
    </row>
    <row r="7153">
      <c r="A7153" s="9">
        <v>44818.958333333336</v>
      </c>
      <c r="B7153" s="10">
        <v>248.71</v>
      </c>
      <c r="C7153" s="10">
        <v>253.03638</v>
      </c>
      <c r="D7153" s="10">
        <v>0.0170978576282193</v>
      </c>
      <c r="E7153" s="7">
        <f t="shared" si="1"/>
        <v>0.06858171691</v>
      </c>
      <c r="F7153" s="7"/>
    </row>
    <row r="7154">
      <c r="A7154" s="9">
        <v>44819.0</v>
      </c>
      <c r="B7154" s="10">
        <v>252.22</v>
      </c>
      <c r="C7154" s="10">
        <v>248.82156</v>
      </c>
      <c r="D7154" s="10">
        <v>0.0136581411996612</v>
      </c>
      <c r="E7154" s="7">
        <f t="shared" si="1"/>
        <v>0.06742730699</v>
      </c>
      <c r="F7154" s="7"/>
    </row>
    <row r="7155">
      <c r="A7155" s="9">
        <v>44819.041666666664</v>
      </c>
      <c r="B7155" s="10">
        <v>258.53</v>
      </c>
      <c r="C7155" s="10">
        <v>243.42573</v>
      </c>
      <c r="D7155" s="10">
        <v>0.0620487817783271</v>
      </c>
      <c r="E7155" s="7">
        <f t="shared" si="1"/>
        <v>0.06640335115</v>
      </c>
      <c r="F7155" s="7"/>
    </row>
    <row r="7156">
      <c r="A7156" s="9">
        <v>44819.083333333336</v>
      </c>
      <c r="B7156" s="10">
        <v>253.1</v>
      </c>
      <c r="C7156" s="10">
        <v>236.3064</v>
      </c>
      <c r="D7156" s="10">
        <v>0.0710670553146254</v>
      </c>
      <c r="E7156" s="7">
        <f t="shared" si="1"/>
        <v>0.06499480449</v>
      </c>
      <c r="F7156" s="7"/>
    </row>
    <row r="7157">
      <c r="A7157" s="9">
        <v>44819.125</v>
      </c>
      <c r="B7157" s="10">
        <v>232.43</v>
      </c>
      <c r="C7157" s="10">
        <v>227.60967</v>
      </c>
      <c r="D7157" s="10">
        <v>0.021178054517631</v>
      </c>
      <c r="E7157" s="7">
        <f t="shared" si="1"/>
        <v>0.06119734646</v>
      </c>
      <c r="F7157" s="7"/>
    </row>
    <row r="7158">
      <c r="A7158" s="9">
        <v>44819.166666666664</v>
      </c>
      <c r="B7158" s="10">
        <v>219.98</v>
      </c>
      <c r="C7158" s="10">
        <v>220.36701</v>
      </c>
      <c r="D7158" s="10">
        <v>0.00175620661186991</v>
      </c>
      <c r="E7158" s="7">
        <f t="shared" si="1"/>
        <v>0.05730428021</v>
      </c>
      <c r="F7158" s="7"/>
    </row>
    <row r="7159">
      <c r="A7159" s="9">
        <v>44819.208333333336</v>
      </c>
      <c r="B7159" s="10">
        <v>210.84</v>
      </c>
      <c r="C7159" s="10">
        <v>216.84588</v>
      </c>
      <c r="D7159" s="10">
        <v>0.0276965372826082</v>
      </c>
      <c r="E7159" s="7">
        <f t="shared" si="1"/>
        <v>0.05552132923</v>
      </c>
      <c r="F7159" s="7"/>
    </row>
    <row r="7160">
      <c r="A7160" s="9">
        <v>44819.25</v>
      </c>
      <c r="B7160" s="10">
        <v>209.66</v>
      </c>
      <c r="C7160" s="10">
        <v>215.75306</v>
      </c>
      <c r="D7160" s="10">
        <v>0.0282408972554086</v>
      </c>
      <c r="E7160" s="7">
        <f t="shared" si="1"/>
        <v>0.05475553351</v>
      </c>
      <c r="F7160" s="7"/>
    </row>
    <row r="7161">
      <c r="A7161" s="9">
        <v>44819.291666666664</v>
      </c>
      <c r="B7161" s="10">
        <v>203.16</v>
      </c>
      <c r="C7161" s="10">
        <v>217.42226</v>
      </c>
      <c r="D7161" s="10">
        <v>0.0655970552417218</v>
      </c>
      <c r="E7161" s="7">
        <f t="shared" si="1"/>
        <v>0.05627624208</v>
      </c>
      <c r="F7161" s="7"/>
    </row>
    <row r="7162">
      <c r="A7162" s="9">
        <v>44819.333333333336</v>
      </c>
      <c r="B7162" s="10">
        <v>203.87</v>
      </c>
      <c r="C7162" s="10">
        <v>220.7785</v>
      </c>
      <c r="D7162" s="10">
        <v>0.0765858088536701</v>
      </c>
      <c r="E7162" s="7">
        <f t="shared" si="1"/>
        <v>0.05884384205</v>
      </c>
      <c r="F7162" s="7"/>
    </row>
    <row r="7163">
      <c r="A7163" s="9">
        <v>44819.375</v>
      </c>
      <c r="B7163" s="10">
        <v>200.54</v>
      </c>
      <c r="C7163" s="10">
        <v>225.75157</v>
      </c>
      <c r="D7163" s="10">
        <v>0.111678381683015</v>
      </c>
      <c r="E7163" s="7">
        <f t="shared" si="1"/>
        <v>0.06160097887</v>
      </c>
      <c r="F7163" s="7"/>
    </row>
    <row r="7164">
      <c r="A7164" s="9">
        <v>44819.416666666664</v>
      </c>
      <c r="B7164" s="10">
        <v>208.94</v>
      </c>
      <c r="C7164" s="10">
        <v>231.0871</v>
      </c>
      <c r="D7164" s="10">
        <v>0.0958387551706693</v>
      </c>
      <c r="E7164" s="7">
        <f t="shared" si="1"/>
        <v>0.06357996898</v>
      </c>
      <c r="F7164" s="7"/>
    </row>
    <row r="7165">
      <c r="A7165" s="9">
        <v>44819.458333333336</v>
      </c>
      <c r="B7165" s="10">
        <v>217.56</v>
      </c>
      <c r="C7165" s="10">
        <v>236.5182</v>
      </c>
      <c r="D7165" s="10">
        <v>0.0801553537951836</v>
      </c>
      <c r="E7165" s="7">
        <f t="shared" si="1"/>
        <v>0.06545341314</v>
      </c>
      <c r="F7165" s="7"/>
    </row>
    <row r="7166">
      <c r="A7166" s="9">
        <v>44819.5</v>
      </c>
      <c r="B7166" s="10">
        <v>218.69</v>
      </c>
      <c r="C7166" s="10">
        <v>239.55922</v>
      </c>
      <c r="D7166" s="10">
        <v>0.0871150774326282</v>
      </c>
      <c r="E7166" s="7">
        <f t="shared" si="1"/>
        <v>0.06758468116</v>
      </c>
      <c r="F7166" s="7"/>
    </row>
    <row r="7167">
      <c r="A7167" s="9">
        <v>44819.541666666664</v>
      </c>
      <c r="B7167" s="10">
        <v>210.98</v>
      </c>
      <c r="C7167" s="10">
        <v>241.47353</v>
      </c>
      <c r="D7167" s="10">
        <v>0.126281046208253</v>
      </c>
      <c r="E7167" s="7">
        <f t="shared" si="1"/>
        <v>0.06935046645</v>
      </c>
      <c r="F7167" s="7"/>
    </row>
    <row r="7168">
      <c r="A7168" s="9">
        <v>44819.583333333336</v>
      </c>
      <c r="B7168" s="10">
        <v>198.66</v>
      </c>
      <c r="C7168" s="10">
        <v>242.40422</v>
      </c>
      <c r="D7168" s="10">
        <v>0.180459812127033</v>
      </c>
      <c r="E7168" s="7">
        <f t="shared" si="1"/>
        <v>0.07209080474</v>
      </c>
      <c r="F7168" s="7"/>
    </row>
    <row r="7169">
      <c r="A7169" s="9">
        <v>44819.625</v>
      </c>
      <c r="B7169" s="10">
        <v>188.79</v>
      </c>
      <c r="C7169" s="10">
        <v>242.64934</v>
      </c>
      <c r="D7169" s="10">
        <v>0.221963678120863</v>
      </c>
      <c r="E7169" s="7">
        <f t="shared" si="1"/>
        <v>0.07604907438</v>
      </c>
      <c r="F7169" s="7"/>
    </row>
    <row r="7170">
      <c r="A7170" s="9">
        <v>44819.666666666664</v>
      </c>
      <c r="B7170" s="10">
        <v>185.97</v>
      </c>
      <c r="C7170" s="10">
        <v>242.23391</v>
      </c>
      <c r="D7170" s="10">
        <v>0.232270989639724</v>
      </c>
      <c r="E7170" s="7">
        <f t="shared" si="1"/>
        <v>0.08035834014</v>
      </c>
      <c r="F7170" s="7"/>
    </row>
    <row r="7171">
      <c r="A7171" s="9">
        <v>44819.708333333336</v>
      </c>
      <c r="B7171" s="10">
        <v>186.82</v>
      </c>
      <c r="C7171" s="10">
        <v>242.21182</v>
      </c>
      <c r="D7171" s="10">
        <v>0.228691646840356</v>
      </c>
      <c r="E7171" s="7">
        <f t="shared" si="1"/>
        <v>0.08559952284</v>
      </c>
      <c r="F7171" s="7"/>
    </row>
    <row r="7172">
      <c r="A7172" s="9">
        <v>44819.75</v>
      </c>
      <c r="B7172" s="10">
        <v>190.08</v>
      </c>
      <c r="C7172" s="10">
        <v>242.38863</v>
      </c>
      <c r="D7172" s="10">
        <v>0.215804800744985</v>
      </c>
      <c r="E7172" s="7">
        <f t="shared" si="1"/>
        <v>0.09053605357</v>
      </c>
      <c r="F7172" s="7"/>
    </row>
    <row r="7173">
      <c r="A7173" s="9">
        <v>44819.791666666664</v>
      </c>
      <c r="B7173" s="10">
        <v>196.55</v>
      </c>
      <c r="C7173" s="10">
        <v>243.49198</v>
      </c>
      <c r="D7173" s="10">
        <v>0.19278655502329</v>
      </c>
      <c r="E7173" s="7">
        <f t="shared" si="1"/>
        <v>0.0957876677</v>
      </c>
      <c r="F7173" s="7"/>
    </row>
    <row r="7174">
      <c r="A7174" s="9">
        <v>44819.833333333336</v>
      </c>
      <c r="B7174" s="10">
        <v>207.11</v>
      </c>
      <c r="C7174" s="10">
        <v>244.46707</v>
      </c>
      <c r="D7174" s="10">
        <v>0.152810233296451</v>
      </c>
      <c r="E7174" s="7">
        <f t="shared" si="1"/>
        <v>0.09973991437</v>
      </c>
      <c r="F7174" s="7"/>
    </row>
    <row r="7175">
      <c r="A7175" s="9">
        <v>44819.875</v>
      </c>
      <c r="B7175" s="10">
        <v>215.05</v>
      </c>
      <c r="C7175" s="10">
        <v>245.33151</v>
      </c>
      <c r="D7175" s="10">
        <v>0.123430985281915</v>
      </c>
      <c r="E7175" s="7">
        <f t="shared" si="1"/>
        <v>0.1029297618</v>
      </c>
      <c r="F7175" s="7"/>
    </row>
    <row r="7176">
      <c r="A7176" s="9">
        <v>44819.916666666664</v>
      </c>
      <c r="B7176" s="10">
        <v>209.62</v>
      </c>
      <c r="C7176" s="10">
        <v>245.82578</v>
      </c>
      <c r="D7176" s="10">
        <v>0.147282274462833</v>
      </c>
      <c r="E7176" s="7">
        <f t="shared" si="1"/>
        <v>0.1075623327</v>
      </c>
      <c r="F7176" s="7"/>
    </row>
    <row r="7177">
      <c r="A7177" s="9">
        <v>44819.958333333336</v>
      </c>
      <c r="B7177" s="10">
        <v>215.79</v>
      </c>
      <c r="C7177" s="10">
        <v>245.216</v>
      </c>
      <c r="D7177" s="10">
        <v>0.120000326242985</v>
      </c>
      <c r="E7177" s="7">
        <f t="shared" si="1"/>
        <v>0.1118499356</v>
      </c>
      <c r="F7177" s="7"/>
    </row>
    <row r="7178">
      <c r="A7178" s="9">
        <v>44820.0</v>
      </c>
      <c r="B7178" s="10">
        <v>219.1</v>
      </c>
      <c r="C7178" s="10">
        <v>244.82591</v>
      </c>
      <c r="D7178" s="10">
        <v>0.105078379980288</v>
      </c>
      <c r="E7178" s="7">
        <f t="shared" si="1"/>
        <v>0.1156591122</v>
      </c>
      <c r="F7178" s="7"/>
    </row>
    <row r="7179">
      <c r="A7179" s="9">
        <v>44820.041666666664</v>
      </c>
      <c r="B7179" s="10">
        <v>226.89</v>
      </c>
      <c r="C7179" s="10">
        <v>239.22017</v>
      </c>
      <c r="D7179" s="10">
        <v>0.051543187181917</v>
      </c>
      <c r="E7179" s="7">
        <f t="shared" si="1"/>
        <v>0.1152213791</v>
      </c>
      <c r="F7179" s="7"/>
    </row>
    <row r="7180">
      <c r="A7180" s="9">
        <v>44820.083333333336</v>
      </c>
      <c r="B7180" s="10">
        <v>227.6</v>
      </c>
      <c r="C7180" s="10">
        <v>232.37598</v>
      </c>
      <c r="D7180" s="10">
        <v>0.0205528127304724</v>
      </c>
      <c r="E7180" s="7">
        <f t="shared" si="1"/>
        <v>0.113116619</v>
      </c>
      <c r="F7180" s="7"/>
    </row>
    <row r="7181">
      <c r="A7181" s="9">
        <v>44820.125</v>
      </c>
      <c r="B7181" s="10">
        <v>210.3</v>
      </c>
      <c r="C7181" s="10">
        <v>224.46694</v>
      </c>
      <c r="D7181" s="10">
        <v>0.0631137039601465</v>
      </c>
      <c r="E7181" s="7">
        <f t="shared" si="1"/>
        <v>0.1148639377</v>
      </c>
      <c r="F7181" s="7"/>
    </row>
    <row r="7182">
      <c r="A7182" s="9">
        <v>44820.166666666664</v>
      </c>
      <c r="B7182" s="10">
        <v>197.55</v>
      </c>
      <c r="C7182" s="10">
        <v>218.55619</v>
      </c>
      <c r="D7182" s="10">
        <v>0.0961134525633887</v>
      </c>
      <c r="E7182" s="7">
        <f t="shared" si="1"/>
        <v>0.1187954896</v>
      </c>
      <c r="F7182" s="7"/>
    </row>
    <row r="7183">
      <c r="A7183" s="9">
        <v>44820.208333333336</v>
      </c>
      <c r="B7183" s="10">
        <v>185.75</v>
      </c>
      <c r="C7183" s="10">
        <v>216.82486</v>
      </c>
      <c r="D7183" s="10">
        <v>0.143317791142583</v>
      </c>
      <c r="E7183" s="7">
        <f t="shared" si="1"/>
        <v>0.1236130419</v>
      </c>
      <c r="F7183" s="7"/>
    </row>
    <row r="7184">
      <c r="A7184" s="9">
        <v>44820.25</v>
      </c>
      <c r="B7184" s="10">
        <v>180.63</v>
      </c>
      <c r="C7184" s="10">
        <v>217.40297</v>
      </c>
      <c r="D7184" s="10">
        <v>0.169146585255942</v>
      </c>
      <c r="E7184" s="7">
        <f t="shared" si="1"/>
        <v>0.1294841122</v>
      </c>
      <c r="F7184" s="7"/>
    </row>
    <row r="7185">
      <c r="A7185" s="9">
        <v>44820.291666666664</v>
      </c>
      <c r="B7185" s="10">
        <v>179.84</v>
      </c>
      <c r="C7185" s="10">
        <v>220.34905</v>
      </c>
      <c r="D7185" s="10">
        <v>0.183840366001124</v>
      </c>
      <c r="E7185" s="7">
        <f t="shared" si="1"/>
        <v>0.1344109168</v>
      </c>
      <c r="F7185" s="7"/>
    </row>
    <row r="7186">
      <c r="A7186" s="9">
        <v>44820.333333333336</v>
      </c>
      <c r="B7186" s="10">
        <v>179.1</v>
      </c>
      <c r="C7186" s="10">
        <v>224.28125</v>
      </c>
      <c r="D7186" s="10">
        <v>0.201449073429009</v>
      </c>
      <c r="E7186" s="7">
        <f t="shared" si="1"/>
        <v>0.1396135528</v>
      </c>
      <c r="F7186" s="7"/>
    </row>
    <row r="7187">
      <c r="A7187" s="9">
        <v>44820.375</v>
      </c>
      <c r="B7187" s="10">
        <v>182.97</v>
      </c>
      <c r="C7187" s="10">
        <v>229.13739</v>
      </c>
      <c r="D7187" s="10">
        <v>0.201483441877381</v>
      </c>
      <c r="E7187" s="7">
        <f t="shared" si="1"/>
        <v>0.1433554304</v>
      </c>
      <c r="F7187" s="7"/>
    </row>
    <row r="7188">
      <c r="A7188" s="9">
        <v>44820.416666666664</v>
      </c>
      <c r="B7188" s="10">
        <v>188.29</v>
      </c>
      <c r="C7188" s="10">
        <v>233.36969</v>
      </c>
      <c r="D7188" s="10">
        <v>0.193168573005346</v>
      </c>
      <c r="E7188" s="7">
        <f t="shared" si="1"/>
        <v>0.1474108394</v>
      </c>
      <c r="F7188" s="7"/>
    </row>
    <row r="7189">
      <c r="A7189" s="9">
        <v>44820.458333333336</v>
      </c>
      <c r="B7189" s="10">
        <v>211.76</v>
      </c>
      <c r="C7189" s="10">
        <v>237.48669</v>
      </c>
      <c r="D7189" s="10">
        <v>0.108328976247047</v>
      </c>
      <c r="E7189" s="7">
        <f t="shared" si="1"/>
        <v>0.1485847404</v>
      </c>
      <c r="F7189" s="7"/>
    </row>
    <row r="7190">
      <c r="A7190" s="9">
        <v>44820.5</v>
      </c>
      <c r="B7190" s="10">
        <v>219.2</v>
      </c>
      <c r="C7190" s="10">
        <v>239.4883</v>
      </c>
      <c r="D7190" s="10">
        <v>0.0847152032061692</v>
      </c>
      <c r="E7190" s="7">
        <f t="shared" si="1"/>
        <v>0.1484847456</v>
      </c>
      <c r="F7190" s="7"/>
    </row>
    <row r="7191">
      <c r="A7191" s="9">
        <v>44820.541666666664</v>
      </c>
      <c r="B7191" s="10">
        <v>217.89</v>
      </c>
      <c r="C7191" s="10">
        <v>240.86145</v>
      </c>
      <c r="D7191" s="10">
        <v>0.0953720489517936</v>
      </c>
      <c r="E7191" s="7">
        <f t="shared" si="1"/>
        <v>0.1471968707</v>
      </c>
      <c r="F7191" s="7"/>
    </row>
    <row r="7192">
      <c r="A7192" s="9">
        <v>44820.583333333336</v>
      </c>
      <c r="B7192" s="10">
        <v>207.17</v>
      </c>
      <c r="C7192" s="10">
        <v>241.69467</v>
      </c>
      <c r="D7192" s="10">
        <v>0.142844151259107</v>
      </c>
      <c r="E7192" s="7">
        <f t="shared" si="1"/>
        <v>0.1456295515</v>
      </c>
      <c r="F7192" s="7"/>
    </row>
    <row r="7193">
      <c r="A7193" s="9">
        <v>44820.625</v>
      </c>
      <c r="B7193" s="10">
        <v>193.44</v>
      </c>
      <c r="C7193" s="10">
        <v>241.96765</v>
      </c>
      <c r="D7193" s="10">
        <v>0.2005542889721</v>
      </c>
      <c r="E7193" s="7">
        <f t="shared" si="1"/>
        <v>0.1447374936</v>
      </c>
      <c r="F7193" s="7"/>
    </row>
    <row r="7194">
      <c r="A7194" s="9">
        <v>44820.666666666664</v>
      </c>
      <c r="B7194" s="10">
        <v>187.29</v>
      </c>
      <c r="C7194" s="10">
        <v>241.76636</v>
      </c>
      <c r="D7194" s="10">
        <v>0.225326468082656</v>
      </c>
      <c r="E7194" s="7">
        <f t="shared" si="1"/>
        <v>0.1444481386</v>
      </c>
      <c r="F7194" s="7"/>
    </row>
    <row r="7195">
      <c r="A7195" s="9">
        <v>44820.708333333336</v>
      </c>
      <c r="B7195" s="10">
        <v>186.21</v>
      </c>
      <c r="C7195" s="10">
        <v>241.84073</v>
      </c>
      <c r="D7195" s="10">
        <v>0.230030441935897</v>
      </c>
      <c r="E7195" s="7">
        <f t="shared" si="1"/>
        <v>0.1445039217</v>
      </c>
      <c r="F7195" s="7"/>
    </row>
    <row r="7196">
      <c r="A7196" s="9">
        <v>44820.75</v>
      </c>
      <c r="B7196" s="10">
        <v>189.78</v>
      </c>
      <c r="C7196" s="10">
        <v>242.05477</v>
      </c>
      <c r="D7196" s="10">
        <v>0.215962569132597</v>
      </c>
      <c r="E7196" s="7">
        <f t="shared" si="1"/>
        <v>0.1445104954</v>
      </c>
      <c r="F7196" s="7"/>
    </row>
    <row r="7197">
      <c r="A7197" s="9">
        <v>44820.791666666664</v>
      </c>
      <c r="B7197" s="10">
        <v>191.67</v>
      </c>
      <c r="C7197" s="10">
        <v>243.26211</v>
      </c>
      <c r="D7197" s="10">
        <v>0.212084446690033</v>
      </c>
      <c r="E7197" s="7">
        <f t="shared" si="1"/>
        <v>0.1453145742</v>
      </c>
      <c r="F7197" s="7"/>
    </row>
    <row r="7198">
      <c r="A7198" s="9">
        <v>44820.833333333336</v>
      </c>
      <c r="B7198" s="10">
        <v>202.09</v>
      </c>
      <c r="C7198" s="10">
        <v>244.61481</v>
      </c>
      <c r="D7198" s="10">
        <v>0.17384397126241</v>
      </c>
      <c r="E7198" s="7">
        <f t="shared" si="1"/>
        <v>0.14619098</v>
      </c>
      <c r="F7198" s="7"/>
    </row>
    <row r="7199">
      <c r="A7199" s="9">
        <v>44820.875</v>
      </c>
      <c r="B7199" s="10">
        <v>218.81</v>
      </c>
      <c r="C7199" s="10">
        <v>245.81263</v>
      </c>
      <c r="D7199" s="10">
        <v>0.109850458050101</v>
      </c>
      <c r="E7199" s="7">
        <f t="shared" si="1"/>
        <v>0.1456251247</v>
      </c>
      <c r="F7199" s="7"/>
    </row>
    <row r="7200">
      <c r="A7200" s="9">
        <v>44820.916666666664</v>
      </c>
      <c r="B7200" s="10">
        <v>232.91</v>
      </c>
      <c r="C7200" s="10">
        <v>246.23421</v>
      </c>
      <c r="D7200" s="10">
        <v>0.054111936761346</v>
      </c>
      <c r="E7200" s="7">
        <f t="shared" si="1"/>
        <v>0.1417430272</v>
      </c>
      <c r="F7200" s="7"/>
    </row>
    <row r="7201">
      <c r="A7201" s="9">
        <v>44820.958333333336</v>
      </c>
      <c r="B7201" s="10">
        <v>241.23</v>
      </c>
      <c r="C7201" s="10">
        <v>245.31493</v>
      </c>
      <c r="D7201" s="10">
        <v>0.0166517790009764</v>
      </c>
      <c r="E7201" s="7">
        <f t="shared" si="1"/>
        <v>0.1374368378</v>
      </c>
      <c r="F7201" s="7"/>
    </row>
    <row r="7202">
      <c r="A7202" s="9">
        <v>44818.0</v>
      </c>
      <c r="B7202" s="10">
        <v>268.53</v>
      </c>
      <c r="C7202" s="10">
        <v>258.84028</v>
      </c>
      <c r="D7202" s="10">
        <v>0.0374351318117874</v>
      </c>
      <c r="E7202" s="7">
        <f t="shared" si="1"/>
        <v>0.1346183691</v>
      </c>
      <c r="F7202" s="7"/>
    </row>
    <row r="7203">
      <c r="A7203" s="9">
        <v>44818.041666666664</v>
      </c>
      <c r="B7203" s="10">
        <v>276.22</v>
      </c>
      <c r="C7203" s="10">
        <v>256.24419</v>
      </c>
      <c r="D7203" s="10">
        <v>0.0779561480008581</v>
      </c>
      <c r="E7203" s="7">
        <f t="shared" si="1"/>
        <v>0.1357189091</v>
      </c>
      <c r="F7203" s="7"/>
    </row>
    <row r="7204">
      <c r="A7204" s="9">
        <v>44818.083333333336</v>
      </c>
      <c r="B7204" s="10">
        <v>274.63</v>
      </c>
      <c r="C7204" s="10">
        <v>251.73565</v>
      </c>
      <c r="D7204" s="10">
        <v>0.0909459983121183</v>
      </c>
      <c r="E7204" s="7">
        <f t="shared" si="1"/>
        <v>0.1386519585</v>
      </c>
      <c r="F7204" s="7"/>
    </row>
    <row r="7205">
      <c r="A7205" s="9">
        <v>44818.125</v>
      </c>
      <c r="B7205" s="10">
        <v>267.62</v>
      </c>
      <c r="C7205" s="10">
        <v>244.72941</v>
      </c>
      <c r="D7205" s="10">
        <v>0.0935342834357342</v>
      </c>
      <c r="E7205" s="7">
        <f t="shared" si="1"/>
        <v>0.1399194827</v>
      </c>
      <c r="F7205" s="7"/>
    </row>
    <row r="7206">
      <c r="A7206" s="9">
        <v>44818.166666666664</v>
      </c>
      <c r="B7206" s="10">
        <v>255.54</v>
      </c>
      <c r="C7206" s="10">
        <v>238.16211</v>
      </c>
      <c r="D7206" s="10">
        <v>0.0729666444423085</v>
      </c>
      <c r="E7206" s="7">
        <f t="shared" si="1"/>
        <v>0.1389550323</v>
      </c>
      <c r="F7206" s="7"/>
    </row>
    <row r="7207">
      <c r="A7207" s="9">
        <v>44818.208333333336</v>
      </c>
      <c r="B7207" s="10">
        <v>244.62</v>
      </c>
      <c r="C7207" s="10">
        <v>233.5693</v>
      </c>
      <c r="D7207" s="10">
        <v>0.0473122966074737</v>
      </c>
      <c r="E7207" s="7">
        <f t="shared" si="1"/>
        <v>0.1349548034</v>
      </c>
      <c r="F7207" s="7"/>
    </row>
    <row r="7208">
      <c r="A7208" s="9">
        <v>44818.25</v>
      </c>
      <c r="B7208" s="10">
        <v>235.58</v>
      </c>
      <c r="C7208" s="10">
        <v>229.83044</v>
      </c>
      <c r="D7208" s="10">
        <v>0.0250165295771961</v>
      </c>
      <c r="E7208" s="7">
        <f t="shared" si="1"/>
        <v>0.1289493844</v>
      </c>
      <c r="F7208" s="7"/>
    </row>
    <row r="7209">
      <c r="A7209" s="9">
        <v>44818.291666666664</v>
      </c>
      <c r="B7209" s="10">
        <v>230.39</v>
      </c>
      <c r="C7209" s="10">
        <v>227.80859</v>
      </c>
      <c r="D7209" s="10">
        <v>0.0113314866660645</v>
      </c>
      <c r="E7209" s="7">
        <f t="shared" si="1"/>
        <v>0.1217615144</v>
      </c>
      <c r="F7209" s="7"/>
    </row>
    <row r="7210">
      <c r="A7210" s="9">
        <v>44818.333333333336</v>
      </c>
      <c r="B7210" s="10">
        <v>221.85</v>
      </c>
      <c r="C7210" s="10">
        <v>228.14824</v>
      </c>
      <c r="D7210" s="10">
        <v>0.0276059109638539</v>
      </c>
      <c r="E7210" s="7">
        <f t="shared" si="1"/>
        <v>0.1145180493</v>
      </c>
      <c r="F7210" s="7"/>
    </row>
    <row r="7211">
      <c r="A7211" s="9">
        <v>44818.375</v>
      </c>
      <c r="B7211" s="10">
        <v>218.67</v>
      </c>
      <c r="C7211" s="10">
        <v>231.05935</v>
      </c>
      <c r="D7211" s="10">
        <v>0.0536197734478176</v>
      </c>
      <c r="E7211" s="7">
        <f t="shared" si="1"/>
        <v>0.1083570632</v>
      </c>
      <c r="F7211" s="7"/>
    </row>
    <row r="7212">
      <c r="A7212" s="9">
        <v>44818.416666666664</v>
      </c>
      <c r="B7212" s="10">
        <v>223.56</v>
      </c>
      <c r="C7212" s="10">
        <v>236.12885</v>
      </c>
      <c r="D7212" s="10">
        <v>0.0532287774238514</v>
      </c>
      <c r="E7212" s="7">
        <f t="shared" si="1"/>
        <v>0.1025262383</v>
      </c>
      <c r="F7212" s="7"/>
    </row>
    <row r="7213">
      <c r="A7213" s="9">
        <v>44818.458333333336</v>
      </c>
      <c r="B7213" s="10">
        <v>233.44</v>
      </c>
      <c r="C7213" s="10">
        <v>242.81957</v>
      </c>
      <c r="D7213" s="10">
        <v>0.038627734988576</v>
      </c>
      <c r="E7213" s="7">
        <f t="shared" si="1"/>
        <v>0.09962201996</v>
      </c>
      <c r="F7213" s="7"/>
    </row>
    <row r="7214">
      <c r="A7214" s="9">
        <v>44818.5</v>
      </c>
      <c r="B7214" s="10">
        <v>238.09</v>
      </c>
      <c r="C7214" s="10">
        <v>247.91274</v>
      </c>
      <c r="D7214" s="10">
        <v>0.0396217636899177</v>
      </c>
      <c r="E7214" s="7">
        <f t="shared" si="1"/>
        <v>0.09774312664</v>
      </c>
      <c r="F7214" s="7"/>
    </row>
    <row r="7215">
      <c r="A7215" s="9">
        <v>44818.541666666664</v>
      </c>
      <c r="B7215" s="10">
        <v>229.63</v>
      </c>
      <c r="C7215" s="10">
        <v>251.76153</v>
      </c>
      <c r="D7215" s="10">
        <v>0.0879067187111549</v>
      </c>
      <c r="E7215" s="7">
        <f t="shared" si="1"/>
        <v>0.09743207122</v>
      </c>
      <c r="F7215" s="7"/>
    </row>
    <row r="7216">
      <c r="A7216" s="9">
        <v>44818.583333333336</v>
      </c>
      <c r="B7216" s="10">
        <v>223.69</v>
      </c>
      <c r="C7216" s="10">
        <v>253.85386</v>
      </c>
      <c r="D7216" s="10">
        <v>0.118823720072643</v>
      </c>
      <c r="E7216" s="7">
        <f t="shared" si="1"/>
        <v>0.09643121992</v>
      </c>
      <c r="F7216" s="7"/>
    </row>
    <row r="7217">
      <c r="A7217" s="9">
        <v>44818.625</v>
      </c>
      <c r="B7217" s="10">
        <v>221.12</v>
      </c>
      <c r="C7217" s="10">
        <v>254.45867</v>
      </c>
      <c r="D7217" s="10">
        <v>0.131018015617231</v>
      </c>
      <c r="E7217" s="7">
        <f t="shared" si="1"/>
        <v>0.0935338752</v>
      </c>
      <c r="F7217" s="7"/>
    </row>
    <row r="7218">
      <c r="A7218" s="9">
        <v>44818.666666666664</v>
      </c>
      <c r="B7218" s="10">
        <v>220.04</v>
      </c>
      <c r="C7218" s="10">
        <v>253.7113</v>
      </c>
      <c r="D7218" s="10">
        <v>0.132715018999942</v>
      </c>
      <c r="E7218" s="7">
        <f t="shared" si="1"/>
        <v>0.08967506482</v>
      </c>
      <c r="F7218" s="7"/>
    </row>
    <row r="7219">
      <c r="A7219" s="9">
        <v>44818.708333333336</v>
      </c>
      <c r="B7219" s="10">
        <v>226.2</v>
      </c>
      <c r="C7219" s="10">
        <v>253.18828</v>
      </c>
      <c r="D7219" s="10">
        <v>0.106593717529105</v>
      </c>
      <c r="E7219" s="7">
        <f t="shared" si="1"/>
        <v>0.08453186797</v>
      </c>
      <c r="F7219" s="7"/>
    </row>
    <row r="7220">
      <c r="A7220" s="9">
        <v>44818.75</v>
      </c>
      <c r="B7220" s="10">
        <v>227.6</v>
      </c>
      <c r="C7220" s="10">
        <v>253.02969</v>
      </c>
      <c r="D7220" s="10">
        <v>0.100500814746285</v>
      </c>
      <c r="E7220" s="7">
        <f t="shared" si="1"/>
        <v>0.07972096153</v>
      </c>
      <c r="F7220" s="7"/>
    </row>
    <row r="7221">
      <c r="A7221" s="9">
        <v>44818.791666666664</v>
      </c>
      <c r="B7221" s="10">
        <v>236.25</v>
      </c>
      <c r="C7221" s="10">
        <v>253.9201</v>
      </c>
      <c r="D7221" s="10">
        <v>0.0695892132997741</v>
      </c>
      <c r="E7221" s="7">
        <f t="shared" si="1"/>
        <v>0.07378366014</v>
      </c>
      <c r="F7221" s="7"/>
    </row>
    <row r="7222">
      <c r="A7222" s="9">
        <v>44818.833333333336</v>
      </c>
      <c r="B7222" s="10">
        <v>238.86</v>
      </c>
      <c r="C7222" s="10">
        <v>254.15075</v>
      </c>
      <c r="D7222" s="10">
        <v>0.0601640955220473</v>
      </c>
      <c r="E7222" s="7">
        <f t="shared" si="1"/>
        <v>0.06904699865</v>
      </c>
      <c r="F7222" s="7"/>
    </row>
    <row r="7223">
      <c r="A7223" s="9">
        <v>44818.875</v>
      </c>
      <c r="B7223" s="10">
        <v>241.58</v>
      </c>
      <c r="C7223" s="10">
        <v>253.82898</v>
      </c>
      <c r="D7223" s="10">
        <v>0.0482568223691399</v>
      </c>
      <c r="E7223" s="7">
        <f t="shared" si="1"/>
        <v>0.06648059717</v>
      </c>
      <c r="F7223" s="7"/>
    </row>
    <row r="7224">
      <c r="A7224" s="9">
        <v>44818.916666666664</v>
      </c>
      <c r="B7224" s="10">
        <v>244.26</v>
      </c>
      <c r="C7224" s="10">
        <v>253.69739</v>
      </c>
      <c r="D7224" s="10">
        <v>0.037199397281935</v>
      </c>
      <c r="E7224" s="7">
        <f t="shared" si="1"/>
        <v>0.06577590802</v>
      </c>
      <c r="F7224" s="7"/>
    </row>
    <row r="7225">
      <c r="A7225" s="9">
        <v>44818.958333333336</v>
      </c>
      <c r="B7225" s="10">
        <v>248.71</v>
      </c>
      <c r="C7225" s="10">
        <v>253.68166</v>
      </c>
      <c r="D7225" s="10">
        <v>0.0195980269129427</v>
      </c>
      <c r="E7225" s="7">
        <f t="shared" si="1"/>
        <v>0.06589866835</v>
      </c>
      <c r="F7225" s="7"/>
    </row>
    <row r="7226">
      <c r="A7226" s="9">
        <v>44819.0</v>
      </c>
      <c r="B7226" s="10">
        <v>252.22</v>
      </c>
      <c r="C7226" s="10">
        <v>250.39348</v>
      </c>
      <c r="D7226" s="10">
        <v>0.00729459888492299</v>
      </c>
      <c r="E7226" s="7">
        <f t="shared" si="1"/>
        <v>0.06464281281</v>
      </c>
      <c r="F7226" s="7"/>
    </row>
    <row r="7227">
      <c r="A7227" s="9">
        <v>44819.041666666664</v>
      </c>
      <c r="B7227" s="10">
        <v>258.53</v>
      </c>
      <c r="C7227" s="10">
        <v>245.05023</v>
      </c>
      <c r="D7227" s="10">
        <v>0.0550081915858637</v>
      </c>
      <c r="E7227" s="7">
        <f t="shared" si="1"/>
        <v>0.06368664796</v>
      </c>
      <c r="F7227" s="7"/>
    </row>
    <row r="7228">
      <c r="A7228" s="9">
        <v>44819.083333333336</v>
      </c>
      <c r="B7228" s="10">
        <v>253.1</v>
      </c>
      <c r="C7228" s="10">
        <v>237.86624</v>
      </c>
      <c r="D7228" s="10">
        <v>0.0640433884186338</v>
      </c>
      <c r="E7228" s="7">
        <f t="shared" si="1"/>
        <v>0.06256570588</v>
      </c>
      <c r="F7228" s="7"/>
    </row>
    <row r="7229">
      <c r="A7229" s="9">
        <v>44819.125</v>
      </c>
      <c r="B7229" s="10">
        <v>232.43</v>
      </c>
      <c r="C7229" s="10">
        <v>229.00538</v>
      </c>
      <c r="D7229" s="10">
        <v>0.0149543211604897</v>
      </c>
      <c r="E7229" s="7">
        <f t="shared" si="1"/>
        <v>0.05929154079</v>
      </c>
      <c r="F7229" s="7"/>
    </row>
    <row r="7230">
      <c r="A7230" s="9">
        <v>44819.166666666664</v>
      </c>
      <c r="B7230" s="10">
        <v>219.98</v>
      </c>
      <c r="C7230" s="10">
        <v>221.49463</v>
      </c>
      <c r="D7230" s="10">
        <v>0.00683822447523902</v>
      </c>
      <c r="E7230" s="7">
        <f t="shared" si="1"/>
        <v>0.05653618996</v>
      </c>
      <c r="F7230" s="7"/>
    </row>
    <row r="7231">
      <c r="A7231" s="9">
        <v>44819.208333333336</v>
      </c>
      <c r="B7231" s="10">
        <v>210.84</v>
      </c>
      <c r="C7231" s="10">
        <v>217.61107</v>
      </c>
      <c r="D7231" s="10">
        <v>0.0311154666901826</v>
      </c>
      <c r="E7231" s="7">
        <f t="shared" si="1"/>
        <v>0.05586132204</v>
      </c>
      <c r="F7231" s="7"/>
    </row>
    <row r="7232">
      <c r="A7232" s="9">
        <v>44819.25</v>
      </c>
      <c r="B7232" s="10">
        <v>209.66</v>
      </c>
      <c r="C7232" s="10">
        <v>216.05411</v>
      </c>
      <c r="D7232" s="10">
        <v>0.0295949473027845</v>
      </c>
      <c r="E7232" s="7">
        <f t="shared" si="1"/>
        <v>0.05605208945</v>
      </c>
      <c r="F7232" s="7"/>
    </row>
    <row r="7233">
      <c r="A7233" s="9">
        <v>44819.291666666664</v>
      </c>
      <c r="B7233" s="10">
        <v>203.16</v>
      </c>
      <c r="C7233" s="10">
        <v>217.32823</v>
      </c>
      <c r="D7233" s="10">
        <v>0.0651927731615906</v>
      </c>
      <c r="E7233" s="7">
        <f t="shared" si="1"/>
        <v>0.05829630972</v>
      </c>
      <c r="F7233" s="7"/>
    </row>
    <row r="7234">
      <c r="A7234" s="9">
        <v>44819.333333333336</v>
      </c>
      <c r="B7234" s="10">
        <v>203.87</v>
      </c>
      <c r="C7234" s="10">
        <v>220.54332</v>
      </c>
      <c r="D7234" s="10">
        <v>0.0756011109291362</v>
      </c>
      <c r="E7234" s="7">
        <f t="shared" si="1"/>
        <v>0.06029610972</v>
      </c>
      <c r="F7234" s="7"/>
    </row>
    <row r="7235">
      <c r="A7235" s="9">
        <v>44819.375</v>
      </c>
      <c r="B7235" s="10">
        <v>200.54</v>
      </c>
      <c r="C7235" s="10">
        <v>225.5793</v>
      </c>
      <c r="D7235" s="10">
        <v>0.110999989804029</v>
      </c>
      <c r="E7235" s="7">
        <f t="shared" si="1"/>
        <v>0.06268695207</v>
      </c>
      <c r="F7235" s="7"/>
    </row>
    <row r="7236">
      <c r="A7236" s="9">
        <v>44819.416666666664</v>
      </c>
      <c r="B7236" s="10">
        <v>208.94</v>
      </c>
      <c r="C7236" s="10">
        <v>231.25952</v>
      </c>
      <c r="D7236" s="10">
        <v>0.0965128700431446</v>
      </c>
      <c r="E7236" s="7">
        <f t="shared" si="1"/>
        <v>0.06449045592</v>
      </c>
      <c r="F7236" s="7"/>
    </row>
    <row r="7237">
      <c r="A7237" s="9">
        <v>44819.458333333336</v>
      </c>
      <c r="B7237" s="10">
        <v>217.56</v>
      </c>
      <c r="C7237" s="10">
        <v>237.16174</v>
      </c>
      <c r="D7237" s="10">
        <v>0.082651358520139</v>
      </c>
      <c r="E7237" s="7">
        <f t="shared" si="1"/>
        <v>0.06632477357</v>
      </c>
      <c r="F7237" s="7"/>
    </row>
    <row r="7238">
      <c r="A7238" s="9">
        <v>44819.5</v>
      </c>
      <c r="B7238" s="10">
        <v>218.69</v>
      </c>
      <c r="C7238" s="10">
        <v>240.66032</v>
      </c>
      <c r="D7238" s="10">
        <v>0.0912918257567347</v>
      </c>
      <c r="E7238" s="7">
        <f t="shared" si="1"/>
        <v>0.06847769282</v>
      </c>
      <c r="F7238" s="7"/>
    </row>
    <row r="7239">
      <c r="A7239" s="9">
        <v>44819.541666666664</v>
      </c>
      <c r="B7239" s="10">
        <v>210.98</v>
      </c>
      <c r="C7239" s="10">
        <v>242.89779</v>
      </c>
      <c r="D7239" s="10">
        <v>0.131404200919242</v>
      </c>
      <c r="E7239" s="7">
        <f t="shared" si="1"/>
        <v>0.07029008792</v>
      </c>
      <c r="F7239" s="7"/>
    </row>
    <row r="7240">
      <c r="A7240" s="9">
        <v>44819.583333333336</v>
      </c>
      <c r="B7240" s="10">
        <v>198.66</v>
      </c>
      <c r="C7240" s="10">
        <v>243.96227</v>
      </c>
      <c r="D7240" s="10">
        <v>0.185693755022036</v>
      </c>
      <c r="E7240" s="7">
        <f t="shared" si="1"/>
        <v>0.07307633937</v>
      </c>
      <c r="F7240" s="7"/>
    </row>
    <row r="7241">
      <c r="A7241" s="9">
        <v>44819.625</v>
      </c>
      <c r="B7241" s="10">
        <v>188.79</v>
      </c>
      <c r="C7241" s="10">
        <v>244.23097</v>
      </c>
      <c r="D7241" s="10">
        <v>0.227002210243852</v>
      </c>
      <c r="E7241" s="7">
        <f t="shared" si="1"/>
        <v>0.07707568082</v>
      </c>
      <c r="F7241" s="7"/>
    </row>
    <row r="7242">
      <c r="A7242" s="9">
        <v>44819.666666666664</v>
      </c>
      <c r="B7242" s="10">
        <v>185.97</v>
      </c>
      <c r="C7242" s="10">
        <v>243.74335</v>
      </c>
      <c r="D7242" s="10">
        <v>0.237025338332307</v>
      </c>
      <c r="E7242" s="7">
        <f t="shared" si="1"/>
        <v>0.08142194412</v>
      </c>
      <c r="F7242" s="7"/>
    </row>
    <row r="7243">
      <c r="A7243" s="9">
        <v>44819.708333333336</v>
      </c>
      <c r="B7243" s="10">
        <v>186.82</v>
      </c>
      <c r="C7243" s="10">
        <v>243.63242</v>
      </c>
      <c r="D7243" s="10">
        <v>0.233189080500862</v>
      </c>
      <c r="E7243" s="7">
        <f t="shared" si="1"/>
        <v>0.08669675091</v>
      </c>
      <c r="F7243" s="7"/>
    </row>
    <row r="7244">
      <c r="A7244" s="9">
        <v>44819.75</v>
      </c>
      <c r="B7244" s="10">
        <v>190.08</v>
      </c>
      <c r="C7244" s="10">
        <v>243.82867</v>
      </c>
      <c r="D7244" s="10">
        <v>0.220436218595622</v>
      </c>
      <c r="E7244" s="7">
        <f t="shared" si="1"/>
        <v>0.09169405941</v>
      </c>
      <c r="F7244" s="7"/>
    </row>
    <row r="7245">
      <c r="A7245" s="9">
        <v>44819.791666666664</v>
      </c>
      <c r="B7245" s="10">
        <v>196.55</v>
      </c>
      <c r="C7245" s="10">
        <v>244.97059</v>
      </c>
      <c r="D7245" s="10">
        <v>0.197658788346796</v>
      </c>
      <c r="E7245" s="7">
        <f t="shared" si="1"/>
        <v>0.0970302917</v>
      </c>
      <c r="F7245" s="7"/>
    </row>
    <row r="7246">
      <c r="A7246" s="9">
        <v>44819.833333333336</v>
      </c>
      <c r="B7246" s="10">
        <v>207.11</v>
      </c>
      <c r="C7246" s="10">
        <v>245.89654</v>
      </c>
      <c r="D7246" s="10">
        <v>0.157735200340761</v>
      </c>
      <c r="E7246" s="7">
        <f t="shared" si="1"/>
        <v>0.1010957544</v>
      </c>
      <c r="F7246" s="7"/>
    </row>
    <row r="7247">
      <c r="A7247" s="9">
        <v>44819.875</v>
      </c>
      <c r="B7247" s="10">
        <v>215.05</v>
      </c>
      <c r="C7247" s="10">
        <v>246.6644</v>
      </c>
      <c r="D7247" s="10">
        <v>0.128167664243401</v>
      </c>
      <c r="E7247" s="7">
        <f t="shared" si="1"/>
        <v>0.1044253728</v>
      </c>
      <c r="F7247" s="7"/>
    </row>
    <row r="7248">
      <c r="A7248" s="9">
        <v>44819.916666666664</v>
      </c>
      <c r="B7248" s="10">
        <v>209.62</v>
      </c>
      <c r="C7248" s="10">
        <v>247.07186</v>
      </c>
      <c r="D7248" s="10">
        <v>0.151582863382337</v>
      </c>
      <c r="E7248" s="7">
        <f t="shared" si="1"/>
        <v>0.1091913506</v>
      </c>
      <c r="F7248" s="7"/>
    </row>
    <row r="7249">
      <c r="A7249" s="9">
        <v>44819.958333333336</v>
      </c>
      <c r="B7249" s="10">
        <v>215.79</v>
      </c>
      <c r="C7249" s="10">
        <v>246.46811</v>
      </c>
      <c r="D7249" s="10">
        <v>0.124470910252851</v>
      </c>
      <c r="E7249" s="7">
        <f t="shared" si="1"/>
        <v>0.113561054</v>
      </c>
      <c r="F7249" s="7"/>
    </row>
    <row r="7250">
      <c r="A7250" s="9">
        <v>44820.0</v>
      </c>
      <c r="B7250" s="10">
        <v>219.1</v>
      </c>
      <c r="C7250" s="10">
        <v>247.194</v>
      </c>
      <c r="D7250" s="10">
        <v>0.113651625848523</v>
      </c>
      <c r="E7250" s="7">
        <f t="shared" si="1"/>
        <v>0.1179925968</v>
      </c>
      <c r="F7250" s="7"/>
    </row>
    <row r="7251">
      <c r="A7251" s="9">
        <v>44820.041666666664</v>
      </c>
      <c r="B7251" s="10">
        <v>226.89</v>
      </c>
      <c r="C7251" s="10">
        <v>241.57671</v>
      </c>
      <c r="D7251" s="10">
        <v>0.0607952231819036</v>
      </c>
      <c r="E7251" s="7">
        <f t="shared" si="1"/>
        <v>0.1182337231</v>
      </c>
      <c r="F7251" s="7"/>
    </row>
    <row r="7252">
      <c r="A7252" s="9">
        <v>44820.083333333336</v>
      </c>
      <c r="B7252" s="10">
        <v>227.6</v>
      </c>
      <c r="C7252" s="10">
        <v>234.78115</v>
      </c>
      <c r="D7252" s="10">
        <v>0.0305865696628541</v>
      </c>
      <c r="E7252" s="7">
        <f t="shared" si="1"/>
        <v>0.116839689</v>
      </c>
      <c r="F7252" s="7"/>
    </row>
    <row r="7253">
      <c r="A7253" s="9">
        <v>44820.125</v>
      </c>
      <c r="B7253" s="10">
        <v>210.3</v>
      </c>
      <c r="C7253" s="10">
        <v>226.90604</v>
      </c>
      <c r="D7253" s="10">
        <v>0.0731846538769967</v>
      </c>
      <c r="E7253" s="7">
        <f t="shared" si="1"/>
        <v>0.1192659529</v>
      </c>
      <c r="F7253" s="7"/>
    </row>
    <row r="7254">
      <c r="A7254" s="9">
        <v>44820.166666666664</v>
      </c>
      <c r="B7254" s="10">
        <v>197.55</v>
      </c>
      <c r="C7254" s="10">
        <v>221.2007</v>
      </c>
      <c r="D7254" s="10">
        <v>0.106919643563514</v>
      </c>
      <c r="E7254" s="7">
        <f t="shared" si="1"/>
        <v>0.123436012</v>
      </c>
      <c r="F7254" s="7"/>
    </row>
    <row r="7255">
      <c r="A7255" s="9">
        <v>44820.208333333336</v>
      </c>
      <c r="B7255" s="10">
        <v>185.75</v>
      </c>
      <c r="C7255" s="10">
        <v>219.82438</v>
      </c>
      <c r="D7255" s="10">
        <v>0.155007283541525</v>
      </c>
      <c r="E7255" s="7">
        <f t="shared" si="1"/>
        <v>0.1285981711</v>
      </c>
      <c r="F7255" s="7"/>
    </row>
    <row r="7256">
      <c r="A7256" s="9">
        <v>44820.25</v>
      </c>
      <c r="B7256" s="10">
        <v>180.63</v>
      </c>
      <c r="C7256" s="10">
        <v>220.51665</v>
      </c>
      <c r="D7256" s="10">
        <v>0.180878178586514</v>
      </c>
      <c r="E7256" s="7">
        <f t="shared" si="1"/>
        <v>0.134901639</v>
      </c>
      <c r="F7256" s="7"/>
    </row>
    <row r="7257">
      <c r="A7257" s="9">
        <v>44820.291666666664</v>
      </c>
      <c r="B7257" s="10">
        <v>179.84</v>
      </c>
      <c r="C7257" s="10">
        <v>223.56842</v>
      </c>
      <c r="D7257" s="10">
        <v>0.195593009066307</v>
      </c>
      <c r="E7257" s="7">
        <f t="shared" si="1"/>
        <v>0.1403349822</v>
      </c>
      <c r="F7257" s="7"/>
    </row>
    <row r="7258">
      <c r="A7258" s="9">
        <v>44820.333333333336</v>
      </c>
      <c r="B7258" s="10">
        <v>179.1</v>
      </c>
      <c r="C7258" s="10">
        <v>227.66226</v>
      </c>
      <c r="D7258" s="10">
        <v>0.213308345441181</v>
      </c>
      <c r="E7258" s="7">
        <f t="shared" si="1"/>
        <v>0.1460727836</v>
      </c>
      <c r="F7258" s="7"/>
    </row>
    <row r="7259">
      <c r="A7259" s="9">
        <v>44820.375</v>
      </c>
      <c r="B7259" s="10">
        <v>182.97</v>
      </c>
      <c r="C7259" s="10">
        <v>232.58064</v>
      </c>
      <c r="D7259" s="10">
        <v>0.21330511430358</v>
      </c>
      <c r="E7259" s="7">
        <f t="shared" si="1"/>
        <v>0.1503354971</v>
      </c>
      <c r="F7259" s="7"/>
    </row>
    <row r="7260">
      <c r="A7260" s="9">
        <v>44820.416666666664</v>
      </c>
      <c r="B7260" s="10">
        <v>188.29</v>
      </c>
      <c r="C7260" s="10">
        <v>236.96117</v>
      </c>
      <c r="D7260" s="10">
        <v>0.205397238712148</v>
      </c>
      <c r="E7260" s="7">
        <f t="shared" si="1"/>
        <v>0.1548723458</v>
      </c>
      <c r="F7260" s="7"/>
    </row>
    <row r="7261">
      <c r="A7261" s="9">
        <v>44820.458333333336</v>
      </c>
      <c r="B7261" s="10">
        <v>211.76</v>
      </c>
      <c r="C7261" s="10">
        <v>241.26887</v>
      </c>
      <c r="D7261" s="10">
        <v>0.122306993024006</v>
      </c>
      <c r="E7261" s="7">
        <f t="shared" si="1"/>
        <v>0.1565246639</v>
      </c>
      <c r="F7261" s="7"/>
    </row>
    <row r="7262">
      <c r="A7262" s="9">
        <v>44820.5</v>
      </c>
      <c r="B7262" s="10">
        <v>219.2</v>
      </c>
      <c r="C7262" s="10">
        <v>243.55621</v>
      </c>
      <c r="D7262" s="10">
        <v>0.100002418332917</v>
      </c>
      <c r="E7262" s="7">
        <f t="shared" si="1"/>
        <v>0.1568876053</v>
      </c>
      <c r="F7262" s="7"/>
    </row>
    <row r="7263">
      <c r="A7263" s="9">
        <v>44820.541666666664</v>
      </c>
      <c r="B7263" s="10">
        <v>217.89</v>
      </c>
      <c r="C7263" s="10">
        <v>245.27228</v>
      </c>
      <c r="D7263" s="10">
        <v>0.111640337016478</v>
      </c>
      <c r="E7263" s="7">
        <f t="shared" si="1"/>
        <v>0.156064111</v>
      </c>
      <c r="F7263" s="7"/>
    </row>
    <row r="7264">
      <c r="A7264" s="9">
        <v>44820.583333333336</v>
      </c>
      <c r="B7264" s="10">
        <v>207.17</v>
      </c>
      <c r="C7264" s="10">
        <v>246.31687</v>
      </c>
      <c r="D7264" s="10">
        <v>0.158928903245644</v>
      </c>
      <c r="E7264" s="7">
        <f t="shared" si="1"/>
        <v>0.1549489088</v>
      </c>
      <c r="F7264" s="7"/>
    </row>
    <row r="7265">
      <c r="A7265" s="9">
        <v>44820.625</v>
      </c>
      <c r="B7265" s="10">
        <v>193.44</v>
      </c>
      <c r="C7265" s="10">
        <v>246.56091</v>
      </c>
      <c r="D7265" s="10">
        <v>0.215447412162779</v>
      </c>
      <c r="E7265" s="7">
        <f t="shared" si="1"/>
        <v>0.1544674589</v>
      </c>
      <c r="F7265" s="7"/>
    </row>
    <row r="7266">
      <c r="A7266" s="9">
        <v>44820.666666666664</v>
      </c>
      <c r="B7266" s="10">
        <v>187.29</v>
      </c>
      <c r="C7266" s="10">
        <v>246.14348</v>
      </c>
      <c r="D7266" s="10">
        <v>0.239102331696943</v>
      </c>
      <c r="E7266" s="7">
        <f t="shared" si="1"/>
        <v>0.1545540003</v>
      </c>
      <c r="F7266" s="7"/>
    </row>
    <row r="7267">
      <c r="A7267" s="9">
        <v>44820.708333333336</v>
      </c>
      <c r="B7267" s="10">
        <v>186.21</v>
      </c>
      <c r="C7267" s="10">
        <v>245.88836</v>
      </c>
      <c r="D7267" s="10">
        <v>0.242705104056165</v>
      </c>
      <c r="E7267" s="7">
        <f t="shared" si="1"/>
        <v>0.1549505013</v>
      </c>
      <c r="F7267" s="7"/>
    </row>
    <row r="7268">
      <c r="A7268" s="9">
        <v>44820.75</v>
      </c>
      <c r="B7268" s="10">
        <v>189.78</v>
      </c>
      <c r="C7268" s="10">
        <v>245.91095</v>
      </c>
      <c r="D7268" s="10">
        <v>0.228257220754098</v>
      </c>
      <c r="E7268" s="7">
        <f t="shared" si="1"/>
        <v>0.1552763764</v>
      </c>
      <c r="F7268" s="7"/>
    </row>
    <row r="7269">
      <c r="A7269" s="9">
        <v>44820.791666666664</v>
      </c>
      <c r="B7269" s="10">
        <v>191.67</v>
      </c>
      <c r="C7269" s="10">
        <v>247.02343</v>
      </c>
      <c r="D7269" s="10">
        <v>0.224081699456606</v>
      </c>
      <c r="E7269" s="7">
        <f t="shared" si="1"/>
        <v>0.156377331</v>
      </c>
      <c r="F7269" s="7"/>
    </row>
    <row r="7270">
      <c r="A7270" s="9">
        <v>44820.833333333336</v>
      </c>
      <c r="B7270" s="10">
        <v>202.09</v>
      </c>
      <c r="C7270" s="10">
        <v>248.26095</v>
      </c>
      <c r="D7270" s="10">
        <v>0.185977496662282</v>
      </c>
      <c r="E7270" s="7">
        <f t="shared" si="1"/>
        <v>0.1575540933</v>
      </c>
      <c r="F7270" s="7"/>
    </row>
    <row r="7271">
      <c r="A7271" s="9">
        <v>44820.875</v>
      </c>
      <c r="B7271" s="10">
        <v>218.81</v>
      </c>
      <c r="C7271" s="10">
        <v>249.31283</v>
      </c>
      <c r="D7271" s="10">
        <v>0.122347614440861</v>
      </c>
      <c r="E7271" s="7">
        <f t="shared" si="1"/>
        <v>0.1573115913</v>
      </c>
      <c r="F7271" s="7"/>
    </row>
    <row r="7272">
      <c r="A7272" s="9">
        <v>44820.916666666664</v>
      </c>
      <c r="B7272" s="10">
        <v>232.91</v>
      </c>
      <c r="C7272" s="10">
        <v>249.54867</v>
      </c>
      <c r="D7272" s="10">
        <v>0.0666750498009065</v>
      </c>
      <c r="E7272" s="7">
        <f t="shared" si="1"/>
        <v>0.1537737657</v>
      </c>
      <c r="F7272" s="7"/>
    </row>
    <row r="7273">
      <c r="A7273" s="9">
        <v>44820.958333333336</v>
      </c>
      <c r="B7273" s="10">
        <v>241.23</v>
      </c>
      <c r="C7273" s="10">
        <v>248.53737</v>
      </c>
      <c r="D7273" s="10">
        <v>0.0294014940288457</v>
      </c>
      <c r="E7273" s="7">
        <f t="shared" si="1"/>
        <v>0.14981254</v>
      </c>
      <c r="F7273" s="7"/>
    </row>
    <row r="7274">
      <c r="A7274" s="9">
        <v>44821.0</v>
      </c>
      <c r="B7274" s="10">
        <v>242.53</v>
      </c>
      <c r="C7274" s="10">
        <v>246.60607</v>
      </c>
      <c r="D7274" s="10">
        <v>0.0165286685765682</v>
      </c>
      <c r="E7274" s="7">
        <f t="shared" si="1"/>
        <v>0.1457657501</v>
      </c>
      <c r="F7274" s="7"/>
    </row>
    <row r="7275">
      <c r="A7275" s="9">
        <v>44821.041666666664</v>
      </c>
      <c r="B7275" s="10">
        <v>242.64</v>
      </c>
      <c r="C7275" s="10">
        <v>244.37179</v>
      </c>
      <c r="D7275" s="10">
        <v>0.00708670178337695</v>
      </c>
      <c r="E7275" s="7">
        <f t="shared" si="1"/>
        <v>0.1435278951</v>
      </c>
      <c r="F7275" s="7"/>
    </row>
    <row r="7276">
      <c r="A7276" s="9">
        <v>44821.083333333336</v>
      </c>
      <c r="B7276" s="10">
        <v>238.07</v>
      </c>
      <c r="C7276" s="10">
        <v>241.93574</v>
      </c>
      <c r="D7276" s="10">
        <v>0.0159783750842269</v>
      </c>
      <c r="E7276" s="7">
        <f t="shared" si="1"/>
        <v>0.1429192203</v>
      </c>
      <c r="F7276" s="7"/>
    </row>
    <row r="7277">
      <c r="A7277" s="9">
        <v>44821.125</v>
      </c>
      <c r="B7277" s="10">
        <v>227.65</v>
      </c>
      <c r="C7277" s="10">
        <v>238.09732</v>
      </c>
      <c r="D7277" s="10">
        <v>0.0438783603276172</v>
      </c>
      <c r="E7277" s="7">
        <f t="shared" si="1"/>
        <v>0.1416981247</v>
      </c>
      <c r="F7277" s="7"/>
    </row>
    <row r="7278">
      <c r="A7278" s="9">
        <v>44821.166666666664</v>
      </c>
      <c r="B7278" s="10">
        <v>213.15</v>
      </c>
      <c r="C7278" s="10">
        <v>235.73986</v>
      </c>
      <c r="D7278" s="10">
        <v>0.0958253729343861</v>
      </c>
      <c r="E7278" s="7">
        <f t="shared" si="1"/>
        <v>0.1412358635</v>
      </c>
      <c r="F7278" s="7"/>
    </row>
    <row r="7279">
      <c r="A7279" s="9">
        <v>44821.208333333336</v>
      </c>
      <c r="B7279" s="10">
        <v>201.33</v>
      </c>
      <c r="C7279" s="10">
        <v>236.40885</v>
      </c>
      <c r="D7279" s="10">
        <v>0.148382135440361</v>
      </c>
      <c r="E7279" s="7">
        <f t="shared" si="1"/>
        <v>0.1409598156</v>
      </c>
      <c r="F7279" s="7"/>
    </row>
    <row r="7280">
      <c r="A7280" s="9">
        <v>44821.25</v>
      </c>
      <c r="B7280" s="10">
        <v>191.99</v>
      </c>
      <c r="C7280" s="10">
        <v>237.80545</v>
      </c>
      <c r="D7280" s="10">
        <v>0.192659377655137</v>
      </c>
      <c r="E7280" s="7">
        <f t="shared" si="1"/>
        <v>0.1414506989</v>
      </c>
      <c r="F7280" s="7"/>
    </row>
    <row r="7281">
      <c r="A7281" s="9">
        <v>44821.291666666664</v>
      </c>
      <c r="B7281" s="10">
        <v>196.13</v>
      </c>
      <c r="C7281" s="10">
        <v>240.06591</v>
      </c>
      <c r="D7281" s="10">
        <v>0.183016030889183</v>
      </c>
      <c r="E7281" s="7">
        <f t="shared" si="1"/>
        <v>0.1409266582</v>
      </c>
      <c r="F7281" s="7"/>
    </row>
    <row r="7282">
      <c r="A7282" s="9">
        <v>44821.333333333336</v>
      </c>
      <c r="B7282" s="10">
        <v>194.71</v>
      </c>
      <c r="C7282" s="10">
        <v>242.68765</v>
      </c>
      <c r="D7282" s="10">
        <v>0.197693001683439</v>
      </c>
      <c r="E7282" s="7">
        <f t="shared" si="1"/>
        <v>0.1402760188</v>
      </c>
      <c r="F7282" s="7"/>
    </row>
    <row r="7283">
      <c r="A7283" s="9">
        <v>44821.375</v>
      </c>
      <c r="B7283" s="10">
        <v>192.13</v>
      </c>
      <c r="C7283" s="10">
        <v>245.70612</v>
      </c>
      <c r="D7283" s="10">
        <v>0.218049595183058</v>
      </c>
      <c r="E7283" s="7">
        <f t="shared" si="1"/>
        <v>0.1404737055</v>
      </c>
      <c r="F7283" s="7"/>
    </row>
    <row r="7284">
      <c r="A7284" s="9">
        <v>44821.416666666664</v>
      </c>
      <c r="B7284" s="10">
        <v>194.76</v>
      </c>
      <c r="C7284" s="10">
        <v>248.39815</v>
      </c>
      <c r="D7284" s="10">
        <v>0.215936189540864</v>
      </c>
      <c r="E7284" s="7">
        <f t="shared" si="1"/>
        <v>0.1409128285</v>
      </c>
      <c r="F7284" s="7"/>
    </row>
    <row r="7285">
      <c r="A7285" s="9">
        <v>44821.458333333336</v>
      </c>
      <c r="B7285" s="10">
        <v>201.79</v>
      </c>
      <c r="C7285" s="10">
        <v>251.24124</v>
      </c>
      <c r="D7285" s="10">
        <v>0.196827718251987</v>
      </c>
      <c r="E7285" s="7">
        <f t="shared" si="1"/>
        <v>0.1440178587</v>
      </c>
      <c r="F7285" s="7"/>
    </row>
    <row r="7286">
      <c r="A7286" s="9">
        <v>44821.5</v>
      </c>
      <c r="B7286" s="10">
        <v>206.65</v>
      </c>
      <c r="C7286" s="10">
        <v>252.52247</v>
      </c>
      <c r="D7286" s="10">
        <v>0.181656982841962</v>
      </c>
      <c r="E7286" s="7">
        <f t="shared" si="1"/>
        <v>0.1474201322</v>
      </c>
      <c r="F7286" s="7"/>
    </row>
    <row r="7287">
      <c r="A7287" s="9">
        <v>44821.541666666664</v>
      </c>
      <c r="B7287" s="10">
        <v>210.37</v>
      </c>
      <c r="C7287" s="10">
        <v>253.71683</v>
      </c>
      <c r="D7287" s="10">
        <v>0.170847278834439</v>
      </c>
      <c r="E7287" s="7">
        <f t="shared" si="1"/>
        <v>0.1498870881</v>
      </c>
      <c r="F7287" s="7"/>
    </row>
    <row r="7288">
      <c r="A7288" s="9">
        <v>44821.583333333336</v>
      </c>
      <c r="B7288" s="10">
        <v>208.54</v>
      </c>
      <c r="C7288" s="10">
        <v>254.16355</v>
      </c>
      <c r="D7288" s="10">
        <v>0.179504692942792</v>
      </c>
      <c r="E7288" s="7">
        <f t="shared" si="1"/>
        <v>0.1507444127</v>
      </c>
      <c r="F7288" s="7"/>
    </row>
    <row r="7289">
      <c r="A7289" s="9">
        <v>44821.625</v>
      </c>
      <c r="B7289" s="10">
        <v>197.66</v>
      </c>
      <c r="C7289" s="10">
        <v>253.62614</v>
      </c>
      <c r="D7289" s="10">
        <v>0.220663926833409</v>
      </c>
      <c r="E7289" s="7">
        <f t="shared" si="1"/>
        <v>0.1509617675</v>
      </c>
      <c r="F7289" s="7"/>
    </row>
    <row r="7290">
      <c r="A7290" s="9">
        <v>44821.666666666664</v>
      </c>
      <c r="B7290" s="10">
        <v>194.21</v>
      </c>
      <c r="C7290" s="10">
        <v>252.41146</v>
      </c>
      <c r="D7290" s="10">
        <v>0.230581685950392</v>
      </c>
      <c r="E7290" s="7">
        <f t="shared" si="1"/>
        <v>0.1506067406</v>
      </c>
      <c r="F7290" s="7"/>
    </row>
    <row r="7291">
      <c r="A7291" s="9">
        <v>44821.708333333336</v>
      </c>
      <c r="B7291" s="10">
        <v>193.87</v>
      </c>
      <c r="C7291" s="10">
        <v>251.28305</v>
      </c>
      <c r="D7291" s="10">
        <v>0.228479597012213</v>
      </c>
      <c r="E7291" s="7">
        <f t="shared" si="1"/>
        <v>0.1500140111</v>
      </c>
      <c r="F7291" s="7"/>
    </row>
    <row r="7292">
      <c r="A7292" s="9">
        <v>44821.75</v>
      </c>
      <c r="B7292" s="10">
        <v>195.47</v>
      </c>
      <c r="C7292" s="10">
        <v>250.28627</v>
      </c>
      <c r="D7292" s="10">
        <v>0.219014291115529</v>
      </c>
      <c r="E7292" s="7">
        <f t="shared" si="1"/>
        <v>0.1496288891</v>
      </c>
      <c r="F7292" s="7"/>
    </row>
    <row r="7293">
      <c r="A7293" s="9">
        <v>44821.791666666664</v>
      </c>
      <c r="B7293" s="10">
        <v>202.12</v>
      </c>
      <c r="C7293" s="10">
        <v>250.5784</v>
      </c>
      <c r="D7293" s="10">
        <v>0.193386181729949</v>
      </c>
      <c r="E7293" s="7">
        <f t="shared" si="1"/>
        <v>0.1483499091</v>
      </c>
      <c r="F7293" s="7"/>
    </row>
    <row r="7294">
      <c r="A7294" s="9">
        <v>44821.833333333336</v>
      </c>
      <c r="B7294" s="10">
        <v>211.36</v>
      </c>
      <c r="C7294" s="10">
        <v>250.57936</v>
      </c>
      <c r="D7294" s="10">
        <v>0.156514726512191</v>
      </c>
      <c r="E7294" s="7">
        <f t="shared" si="1"/>
        <v>0.1471222937</v>
      </c>
      <c r="F7294" s="7"/>
    </row>
    <row r="7295">
      <c r="A7295" s="9">
        <v>44821.875</v>
      </c>
      <c r="B7295" s="10">
        <v>226.76</v>
      </c>
      <c r="C7295" s="10">
        <v>249.99967</v>
      </c>
      <c r="D7295" s="10">
        <v>0.0929588027056196</v>
      </c>
      <c r="E7295" s="7">
        <f t="shared" si="1"/>
        <v>0.1458977599</v>
      </c>
      <c r="F7295" s="7"/>
    </row>
    <row r="7296">
      <c r="A7296" s="9">
        <v>44821.916666666664</v>
      </c>
      <c r="B7296" s="10">
        <v>241.35</v>
      </c>
      <c r="C7296" s="10">
        <v>248.98488</v>
      </c>
      <c r="D7296" s="10">
        <v>0.030664030683309</v>
      </c>
      <c r="E7296" s="7">
        <f t="shared" si="1"/>
        <v>0.1443973008</v>
      </c>
      <c r="F7296" s="7"/>
    </row>
    <row r="7297">
      <c r="A7297" s="9">
        <v>44821.958333333336</v>
      </c>
      <c r="B7297" s="10">
        <v>249.16</v>
      </c>
      <c r="C7297" s="10">
        <v>248.23283</v>
      </c>
      <c r="D7297" s="10">
        <v>0.00373508210013957</v>
      </c>
      <c r="E7297" s="7">
        <f t="shared" si="1"/>
        <v>0.1433278669</v>
      </c>
      <c r="F7297" s="7"/>
    </row>
    <row r="7298">
      <c r="A7298" s="9">
        <v>44819.0</v>
      </c>
      <c r="B7298" s="10">
        <v>252.22</v>
      </c>
      <c r="C7298" s="10">
        <v>247.46859</v>
      </c>
      <c r="D7298" s="10">
        <v>0.0192000528228652</v>
      </c>
      <c r="E7298" s="7">
        <f t="shared" si="1"/>
        <v>0.1434391746</v>
      </c>
      <c r="F7298" s="7"/>
    </row>
    <row r="7299">
      <c r="A7299" s="9">
        <v>44819.041666666664</v>
      </c>
      <c r="B7299" s="10">
        <v>258.53</v>
      </c>
      <c r="C7299" s="10">
        <v>244.81703</v>
      </c>
      <c r="D7299" s="10">
        <v>0.0560131376481447</v>
      </c>
      <c r="E7299" s="7">
        <f t="shared" si="1"/>
        <v>0.1454777761</v>
      </c>
      <c r="F7299" s="7"/>
    </row>
    <row r="7300">
      <c r="A7300" s="9">
        <v>44819.083333333336</v>
      </c>
      <c r="B7300" s="10">
        <v>253.1</v>
      </c>
      <c r="C7300" s="10">
        <v>240.06937</v>
      </c>
      <c r="D7300" s="10">
        <v>0.0542786028888233</v>
      </c>
      <c r="E7300" s="7">
        <f t="shared" si="1"/>
        <v>0.1470736189</v>
      </c>
      <c r="F7300" s="7"/>
    </row>
    <row r="7301">
      <c r="A7301" s="9">
        <v>44819.125</v>
      </c>
      <c r="B7301" s="10">
        <v>232.43</v>
      </c>
      <c r="C7301" s="10">
        <v>232.9355</v>
      </c>
      <c r="D7301" s="10">
        <v>0.00217012864076099</v>
      </c>
      <c r="E7301" s="7">
        <f t="shared" si="1"/>
        <v>0.145335776</v>
      </c>
      <c r="F7301" s="7"/>
    </row>
    <row r="7302">
      <c r="A7302" s="9">
        <v>44819.166666666664</v>
      </c>
      <c r="B7302" s="10">
        <v>219.98</v>
      </c>
      <c r="C7302" s="10">
        <v>225.68445</v>
      </c>
      <c r="D7302" s="10">
        <v>0.0252762208472936</v>
      </c>
      <c r="E7302" s="7">
        <f t="shared" si="1"/>
        <v>0.1423962279</v>
      </c>
      <c r="F7302" s="7"/>
    </row>
    <row r="7303">
      <c r="A7303" s="9">
        <v>44819.208333333336</v>
      </c>
      <c r="B7303" s="10">
        <v>210.84</v>
      </c>
      <c r="C7303" s="10">
        <v>220.20339</v>
      </c>
      <c r="D7303" s="10">
        <v>0.0425215524611133</v>
      </c>
      <c r="E7303" s="7">
        <f t="shared" si="1"/>
        <v>0.1379853703</v>
      </c>
      <c r="F7303" s="7"/>
    </row>
    <row r="7304">
      <c r="A7304" s="9">
        <v>44819.25</v>
      </c>
      <c r="B7304" s="10">
        <v>209.66</v>
      </c>
      <c r="C7304" s="10">
        <v>216.32075</v>
      </c>
      <c r="D7304" s="10">
        <v>0.030791082223966</v>
      </c>
      <c r="E7304" s="7">
        <f t="shared" si="1"/>
        <v>0.131240858</v>
      </c>
      <c r="F7304" s="7"/>
    </row>
    <row r="7305">
      <c r="A7305" s="9">
        <v>44819.291666666664</v>
      </c>
      <c r="B7305" s="10">
        <v>203.16</v>
      </c>
      <c r="C7305" s="10">
        <v>214.48049</v>
      </c>
      <c r="D7305" s="10">
        <v>0.0527809778875458</v>
      </c>
      <c r="E7305" s="7">
        <f t="shared" si="1"/>
        <v>0.1258143975</v>
      </c>
      <c r="F7305" s="7"/>
    </row>
    <row r="7306">
      <c r="A7306" s="9">
        <v>44819.333333333336</v>
      </c>
      <c r="B7306" s="10">
        <v>203.87</v>
      </c>
      <c r="C7306" s="10">
        <v>215.01025</v>
      </c>
      <c r="D7306" s="10">
        <v>0.0518126461412886</v>
      </c>
      <c r="E7306" s="7">
        <f t="shared" si="1"/>
        <v>0.1197360493</v>
      </c>
      <c r="F7306" s="7"/>
    </row>
    <row r="7307">
      <c r="A7307" s="9">
        <v>44819.375</v>
      </c>
      <c r="B7307" s="10">
        <v>200.54</v>
      </c>
      <c r="C7307" s="10">
        <v>218.34708</v>
      </c>
      <c r="D7307" s="10">
        <v>0.0815540102482708</v>
      </c>
      <c r="E7307" s="7">
        <f t="shared" si="1"/>
        <v>0.1140487333</v>
      </c>
      <c r="F7307" s="7"/>
    </row>
    <row r="7308">
      <c r="A7308" s="9">
        <v>44819.416666666664</v>
      </c>
      <c r="B7308" s="10">
        <v>208.94</v>
      </c>
      <c r="C7308" s="10">
        <v>223.87272</v>
      </c>
      <c r="D7308" s="10">
        <v>0.0667018295038358</v>
      </c>
      <c r="E7308" s="7">
        <f t="shared" si="1"/>
        <v>0.107830635</v>
      </c>
      <c r="F7308" s="7"/>
    </row>
    <row r="7309">
      <c r="A7309" s="9">
        <v>44819.458333333336</v>
      </c>
      <c r="B7309" s="10">
        <v>217.56</v>
      </c>
      <c r="C7309" s="10">
        <v>230.81093</v>
      </c>
      <c r="D7309" s="10">
        <v>0.0574103228127022</v>
      </c>
      <c r="E7309" s="7">
        <f t="shared" si="1"/>
        <v>0.1020215768</v>
      </c>
      <c r="F7309" s="7"/>
    </row>
    <row r="7310">
      <c r="A7310" s="9">
        <v>44819.5</v>
      </c>
      <c r="B7310" s="10">
        <v>218.69</v>
      </c>
      <c r="C7310" s="10">
        <v>236.02199</v>
      </c>
      <c r="D7310" s="10">
        <v>0.0734337931817284</v>
      </c>
      <c r="E7310" s="7">
        <f t="shared" si="1"/>
        <v>0.09751227724</v>
      </c>
      <c r="F7310" s="7"/>
    </row>
    <row r="7311">
      <c r="A7311" s="9">
        <v>44819.541666666664</v>
      </c>
      <c r="B7311" s="10">
        <v>210.98</v>
      </c>
      <c r="C7311" s="10">
        <v>239.30981</v>
      </c>
      <c r="D7311" s="10">
        <v>0.118381314999163</v>
      </c>
      <c r="E7311" s="7">
        <f t="shared" si="1"/>
        <v>0.09532619541</v>
      </c>
      <c r="F7311" s="7"/>
    </row>
    <row r="7312">
      <c r="A7312" s="9">
        <v>44819.583333333336</v>
      </c>
      <c r="B7312" s="10">
        <v>198.66</v>
      </c>
      <c r="C7312" s="10">
        <v>240.4974</v>
      </c>
      <c r="D7312" s="10">
        <v>0.173961963829962</v>
      </c>
      <c r="E7312" s="7">
        <f t="shared" si="1"/>
        <v>0.09509524837</v>
      </c>
      <c r="F7312" s="7"/>
    </row>
    <row r="7313">
      <c r="A7313" s="9">
        <v>44819.625</v>
      </c>
      <c r="B7313" s="10">
        <v>188.79</v>
      </c>
      <c r="C7313" s="10">
        <v>240.28126</v>
      </c>
      <c r="D7313" s="10">
        <v>0.214295779870639</v>
      </c>
      <c r="E7313" s="7">
        <f t="shared" si="1"/>
        <v>0.09482990891</v>
      </c>
      <c r="F7313" s="7"/>
    </row>
    <row r="7314">
      <c r="A7314" s="9">
        <v>44819.666666666664</v>
      </c>
      <c r="B7314" s="10">
        <v>185.97</v>
      </c>
      <c r="C7314" s="10">
        <v>239.17309</v>
      </c>
      <c r="D7314" s="10">
        <v>0.222445969987677</v>
      </c>
      <c r="E7314" s="7">
        <f t="shared" si="1"/>
        <v>0.09449092074</v>
      </c>
      <c r="F7314" s="7"/>
    </row>
    <row r="7315">
      <c r="A7315" s="9">
        <v>44819.708333333336</v>
      </c>
      <c r="B7315" s="10">
        <v>186.82</v>
      </c>
      <c r="C7315" s="10">
        <v>238.64709</v>
      </c>
      <c r="D7315" s="10">
        <v>0.217170425166298</v>
      </c>
      <c r="E7315" s="7">
        <f t="shared" si="1"/>
        <v>0.09401970525</v>
      </c>
      <c r="F7315" s="7"/>
    </row>
    <row r="7316">
      <c r="A7316" s="9">
        <v>44819.75</v>
      </c>
      <c r="B7316" s="10">
        <v>190.08</v>
      </c>
      <c r="C7316" s="10">
        <v>238.60464</v>
      </c>
      <c r="D7316" s="10">
        <v>0.203368383783316</v>
      </c>
      <c r="E7316" s="7">
        <f t="shared" si="1"/>
        <v>0.09336779244</v>
      </c>
      <c r="F7316" s="7"/>
    </row>
    <row r="7317">
      <c r="A7317" s="9">
        <v>44819.791666666664</v>
      </c>
      <c r="B7317" s="10">
        <v>196.55</v>
      </c>
      <c r="C7317" s="10">
        <v>239.87472</v>
      </c>
      <c r="D7317" s="10">
        <v>0.180613947147077</v>
      </c>
      <c r="E7317" s="7">
        <f t="shared" si="1"/>
        <v>0.092835616</v>
      </c>
      <c r="F7317" s="7"/>
    </row>
    <row r="7318">
      <c r="A7318" s="9">
        <v>44819.833333333336</v>
      </c>
      <c r="B7318" s="10">
        <v>207.11</v>
      </c>
      <c r="C7318" s="10">
        <v>240.69468</v>
      </c>
      <c r="D7318" s="10">
        <v>0.139532290451953</v>
      </c>
      <c r="E7318" s="7">
        <f t="shared" si="1"/>
        <v>0.0921280145</v>
      </c>
      <c r="F7318" s="7"/>
    </row>
    <row r="7319">
      <c r="A7319" s="9">
        <v>44819.875</v>
      </c>
      <c r="B7319" s="10">
        <v>215.05</v>
      </c>
      <c r="C7319" s="10">
        <v>241.16461</v>
      </c>
      <c r="D7319" s="10">
        <v>0.108285415509348</v>
      </c>
      <c r="E7319" s="7">
        <f t="shared" si="1"/>
        <v>0.09276662337</v>
      </c>
      <c r="F7319" s="7"/>
    </row>
    <row r="7320">
      <c r="A7320" s="9">
        <v>44819.916666666664</v>
      </c>
      <c r="B7320" s="10">
        <v>209.62</v>
      </c>
      <c r="C7320" s="10">
        <v>241.47065</v>
      </c>
      <c r="D7320" s="10">
        <v>0.131902779903064</v>
      </c>
      <c r="E7320" s="7">
        <f t="shared" si="1"/>
        <v>0.09698490459</v>
      </c>
      <c r="F7320" s="7"/>
    </row>
    <row r="7321">
      <c r="A7321" s="9">
        <v>44819.958333333336</v>
      </c>
      <c r="B7321" s="10">
        <v>215.79</v>
      </c>
      <c r="C7321" s="10">
        <v>241.64059</v>
      </c>
      <c r="D7321" s="10">
        <v>0.106979502077858</v>
      </c>
      <c r="E7321" s="7">
        <f t="shared" si="1"/>
        <v>0.1012867554</v>
      </c>
      <c r="F7321" s="7"/>
    </row>
    <row r="7322">
      <c r="A7322" s="9">
        <v>44820.0</v>
      </c>
      <c r="B7322" s="10">
        <v>219.1</v>
      </c>
      <c r="C7322" s="10">
        <v>244.41586</v>
      </c>
      <c r="D7322" s="10">
        <v>0.103576993735185</v>
      </c>
      <c r="E7322" s="7">
        <f t="shared" si="1"/>
        <v>0.1048024613</v>
      </c>
      <c r="F7322" s="7"/>
    </row>
    <row r="7323">
      <c r="A7323" s="9">
        <v>44820.041666666664</v>
      </c>
      <c r="B7323" s="10">
        <v>226.89</v>
      </c>
      <c r="C7323" s="10">
        <v>239.12087</v>
      </c>
      <c r="D7323" s="10">
        <v>0.0511493204252728</v>
      </c>
      <c r="E7323" s="7">
        <f t="shared" si="1"/>
        <v>0.1045998022</v>
      </c>
      <c r="F7323" s="7"/>
    </row>
    <row r="7324">
      <c r="A7324" s="9">
        <v>44820.083333333336</v>
      </c>
      <c r="B7324" s="10">
        <v>227.6</v>
      </c>
      <c r="C7324" s="10">
        <v>232.62266</v>
      </c>
      <c r="D7324" s="10">
        <v>0.0215914477119297</v>
      </c>
      <c r="E7324" s="7">
        <f t="shared" si="1"/>
        <v>0.1032378374</v>
      </c>
      <c r="F7324" s="7"/>
    </row>
    <row r="7325">
      <c r="A7325" s="9">
        <v>44820.125</v>
      </c>
      <c r="B7325" s="10">
        <v>210.3</v>
      </c>
      <c r="C7325" s="10">
        <v>225.07408</v>
      </c>
      <c r="D7325" s="10">
        <v>0.0656409658544422</v>
      </c>
      <c r="E7325" s="7">
        <f t="shared" si="1"/>
        <v>0.1058824557</v>
      </c>
      <c r="F7325" s="7"/>
    </row>
    <row r="7326">
      <c r="A7326" s="9">
        <v>44820.166666666664</v>
      </c>
      <c r="B7326" s="10">
        <v>197.55</v>
      </c>
      <c r="C7326" s="10">
        <v>219.41497</v>
      </c>
      <c r="D7326" s="10">
        <v>0.0996512225214168</v>
      </c>
      <c r="E7326" s="7">
        <f t="shared" si="1"/>
        <v>0.1089814141</v>
      </c>
      <c r="F7326" s="7"/>
    </row>
    <row r="7327">
      <c r="A7327" s="9">
        <v>44820.208333333336</v>
      </c>
      <c r="B7327" s="10">
        <v>185.75</v>
      </c>
      <c r="C7327" s="10">
        <v>217.81278</v>
      </c>
      <c r="D7327" s="10">
        <v>0.14720339183036</v>
      </c>
      <c r="E7327" s="7">
        <f t="shared" si="1"/>
        <v>0.1133431574</v>
      </c>
      <c r="F7327" s="7"/>
    </row>
    <row r="7328">
      <c r="A7328" s="9">
        <v>44820.25</v>
      </c>
      <c r="B7328" s="10">
        <v>180.63</v>
      </c>
      <c r="C7328" s="10">
        <v>218.26981</v>
      </c>
      <c r="D7328" s="10">
        <v>0.172446248979645</v>
      </c>
      <c r="E7328" s="7">
        <f t="shared" si="1"/>
        <v>0.119245456</v>
      </c>
      <c r="F7328" s="7"/>
    </row>
    <row r="7329">
      <c r="A7329" s="9">
        <v>44820.291666666664</v>
      </c>
      <c r="B7329" s="10">
        <v>179.84</v>
      </c>
      <c r="C7329" s="10">
        <v>220.93761</v>
      </c>
      <c r="D7329" s="10">
        <v>0.18601454953731</v>
      </c>
      <c r="E7329" s="7">
        <f t="shared" si="1"/>
        <v>0.1247968548</v>
      </c>
      <c r="F7329" s="7"/>
    </row>
    <row r="7330">
      <c r="A7330" s="9">
        <v>44820.333333333336</v>
      </c>
      <c r="B7330" s="10">
        <v>179.1</v>
      </c>
      <c r="C7330" s="10">
        <v>224.63788</v>
      </c>
      <c r="D7330" s="10">
        <v>0.202716834756453</v>
      </c>
      <c r="E7330" s="7">
        <f t="shared" si="1"/>
        <v>0.1310845293</v>
      </c>
      <c r="F7330" s="7"/>
    </row>
    <row r="7331">
      <c r="A7331" s="9">
        <v>44820.375</v>
      </c>
      <c r="B7331" s="10">
        <v>182.97</v>
      </c>
      <c r="C7331" s="10">
        <v>229.36384</v>
      </c>
      <c r="D7331" s="10">
        <v>0.202271814074964</v>
      </c>
      <c r="E7331" s="7">
        <f t="shared" si="1"/>
        <v>0.1361144378</v>
      </c>
      <c r="F7331" s="7"/>
    </row>
    <row r="7332">
      <c r="A7332" s="9">
        <v>44820.416666666664</v>
      </c>
      <c r="B7332" s="10">
        <v>188.29</v>
      </c>
      <c r="C7332" s="10">
        <v>233.55945</v>
      </c>
      <c r="D7332" s="10">
        <v>0.193824099174749</v>
      </c>
      <c r="E7332" s="7">
        <f t="shared" si="1"/>
        <v>0.1414111991</v>
      </c>
      <c r="F7332" s="7"/>
    </row>
    <row r="7333">
      <c r="A7333" s="9">
        <v>44820.458333333336</v>
      </c>
      <c r="B7333" s="10">
        <v>211.76</v>
      </c>
      <c r="C7333" s="10">
        <v>237.84765</v>
      </c>
      <c r="D7333" s="10">
        <v>0.109682185213938</v>
      </c>
      <c r="E7333" s="7">
        <f t="shared" si="1"/>
        <v>0.1435891933</v>
      </c>
      <c r="F7333" s="7"/>
    </row>
    <row r="7334">
      <c r="A7334" s="9">
        <v>44820.5</v>
      </c>
      <c r="B7334" s="10">
        <v>219.2</v>
      </c>
      <c r="C7334" s="10">
        <v>240.23748</v>
      </c>
      <c r="D7334" s="10">
        <v>0.0875695166299613</v>
      </c>
      <c r="E7334" s="7">
        <f t="shared" si="1"/>
        <v>0.1441781818</v>
      </c>
      <c r="F7334" s="7"/>
    </row>
    <row r="7335">
      <c r="A7335" s="9">
        <v>44820.541666666664</v>
      </c>
      <c r="B7335" s="10">
        <v>217.89</v>
      </c>
      <c r="C7335" s="10">
        <v>241.97148</v>
      </c>
      <c r="D7335" s="10">
        <v>0.0995219767222154</v>
      </c>
      <c r="E7335" s="7">
        <f t="shared" si="1"/>
        <v>0.143392376</v>
      </c>
      <c r="F7335" s="7"/>
    </row>
    <row r="7336">
      <c r="A7336" s="9">
        <v>44820.583333333336</v>
      </c>
      <c r="B7336" s="10">
        <v>207.17</v>
      </c>
      <c r="C7336" s="10">
        <v>243.07185</v>
      </c>
      <c r="D7336" s="10">
        <v>0.147700566725435</v>
      </c>
      <c r="E7336" s="7">
        <f t="shared" si="1"/>
        <v>0.1422981512</v>
      </c>
      <c r="F7336" s="7"/>
    </row>
    <row r="7337">
      <c r="A7337" s="9">
        <v>44820.625</v>
      </c>
      <c r="B7337" s="10">
        <v>193.44</v>
      </c>
      <c r="C7337" s="10">
        <v>243.42018</v>
      </c>
      <c r="D7337" s="10">
        <v>0.205324718764072</v>
      </c>
      <c r="E7337" s="7">
        <f t="shared" si="1"/>
        <v>0.1419243569</v>
      </c>
      <c r="F7337" s="7"/>
    </row>
    <row r="7338">
      <c r="A7338" s="9">
        <v>44820.666666666664</v>
      </c>
      <c r="B7338" s="10">
        <v>187.29</v>
      </c>
      <c r="C7338" s="10">
        <v>243.19159</v>
      </c>
      <c r="D7338" s="10">
        <v>0.229866460431464</v>
      </c>
      <c r="E7338" s="7">
        <f t="shared" si="1"/>
        <v>0.142233544</v>
      </c>
      <c r="F7338" s="7"/>
    </row>
    <row r="7339">
      <c r="A7339" s="9">
        <v>44820.708333333336</v>
      </c>
      <c r="B7339" s="10">
        <v>186.21</v>
      </c>
      <c r="C7339" s="10">
        <v>243.05926</v>
      </c>
      <c r="D7339" s="10">
        <v>0.233890533526679</v>
      </c>
      <c r="E7339" s="7">
        <f t="shared" si="1"/>
        <v>0.1429302152</v>
      </c>
      <c r="F7339" s="7"/>
    </row>
    <row r="7340">
      <c r="A7340" s="9">
        <v>44820.75</v>
      </c>
      <c r="B7340" s="10">
        <v>189.78</v>
      </c>
      <c r="C7340" s="10">
        <v>243.12479</v>
      </c>
      <c r="D7340" s="10">
        <v>0.219413207513721</v>
      </c>
      <c r="E7340" s="7">
        <f t="shared" si="1"/>
        <v>0.1435987496</v>
      </c>
      <c r="F7340" s="7"/>
    </row>
    <row r="7341">
      <c r="A7341" s="9">
        <v>44820.791666666664</v>
      </c>
      <c r="B7341" s="10">
        <v>191.67</v>
      </c>
      <c r="C7341" s="10">
        <v>244.28418</v>
      </c>
      <c r="D7341" s="10">
        <v>0.215381036954583</v>
      </c>
      <c r="E7341" s="7">
        <f t="shared" si="1"/>
        <v>0.1450473783</v>
      </c>
      <c r="F7341" s="7"/>
    </row>
    <row r="7342">
      <c r="A7342" s="9">
        <v>44820.833333333336</v>
      </c>
      <c r="B7342" s="10">
        <v>202.09</v>
      </c>
      <c r="C7342" s="10">
        <v>245.58048</v>
      </c>
      <c r="D7342" s="10">
        <v>0.177092576738998</v>
      </c>
      <c r="E7342" s="7">
        <f t="shared" si="1"/>
        <v>0.1466123902</v>
      </c>
      <c r="F7342" s="7"/>
    </row>
    <row r="7343">
      <c r="A7343" s="9">
        <v>44820.875</v>
      </c>
      <c r="B7343" s="10">
        <v>218.81</v>
      </c>
      <c r="C7343" s="10">
        <v>246.7043</v>
      </c>
      <c r="D7343" s="10">
        <v>0.113067749528484</v>
      </c>
      <c r="E7343" s="7">
        <f t="shared" si="1"/>
        <v>0.1468116541</v>
      </c>
      <c r="F7343" s="7"/>
    </row>
    <row r="7344">
      <c r="A7344" s="9">
        <v>44820.916666666664</v>
      </c>
      <c r="B7344" s="10">
        <v>232.91</v>
      </c>
      <c r="C7344" s="10">
        <v>246.97662</v>
      </c>
      <c r="D7344" s="10">
        <v>0.0569552696931393</v>
      </c>
      <c r="E7344" s="7">
        <f t="shared" si="1"/>
        <v>0.1436888412</v>
      </c>
      <c r="F7344" s="7"/>
    </row>
    <row r="7345">
      <c r="A7345" s="9">
        <v>44820.958333333336</v>
      </c>
      <c r="B7345" s="10">
        <v>241.23</v>
      </c>
      <c r="C7345" s="10">
        <v>246.04937</v>
      </c>
      <c r="D7345" s="10">
        <v>0.0195870040228106</v>
      </c>
      <c r="E7345" s="7">
        <f t="shared" si="1"/>
        <v>0.1400474871</v>
      </c>
      <c r="F7345" s="7"/>
    </row>
    <row r="7346">
      <c r="A7346" s="9">
        <v>44821.0</v>
      </c>
      <c r="B7346" s="10">
        <v>242.53</v>
      </c>
      <c r="C7346" s="10">
        <v>244.79318</v>
      </c>
      <c r="D7346" s="10">
        <v>0.00924527390836626</v>
      </c>
      <c r="E7346" s="7">
        <f t="shared" si="1"/>
        <v>0.1361169988</v>
      </c>
      <c r="F7346" s="7"/>
    </row>
    <row r="7347">
      <c r="A7347" s="9">
        <v>44821.041666666664</v>
      </c>
      <c r="B7347" s="10">
        <v>242.64</v>
      </c>
      <c r="C7347" s="10">
        <v>240.74375</v>
      </c>
      <c r="D7347" s="10">
        <v>0.00787663231132679</v>
      </c>
      <c r="E7347" s="7">
        <f t="shared" si="1"/>
        <v>0.1343139701</v>
      </c>
      <c r="F7347" s="7"/>
    </row>
    <row r="7348">
      <c r="A7348" s="9">
        <v>44821.083333333336</v>
      </c>
      <c r="B7348" s="10">
        <v>238.07</v>
      </c>
      <c r="C7348" s="10">
        <v>236.14184</v>
      </c>
      <c r="D7348" s="10">
        <v>0.00816526203065069</v>
      </c>
      <c r="E7348" s="7">
        <f t="shared" si="1"/>
        <v>0.1337545457</v>
      </c>
      <c r="F7348" s="7"/>
    </row>
    <row r="7349">
      <c r="A7349" s="9">
        <v>44821.125</v>
      </c>
      <c r="B7349" s="10">
        <v>227.65</v>
      </c>
      <c r="C7349" s="10">
        <v>230.4391</v>
      </c>
      <c r="D7349" s="10">
        <v>0.0121034147416822</v>
      </c>
      <c r="E7349" s="7">
        <f t="shared" si="1"/>
        <v>0.1315238144</v>
      </c>
      <c r="F7349" s="7"/>
    </row>
    <row r="7350">
      <c r="A7350" s="9">
        <v>44821.166666666664</v>
      </c>
      <c r="B7350" s="10">
        <v>213.15</v>
      </c>
      <c r="C7350" s="10">
        <v>226.67524</v>
      </c>
      <c r="D7350" s="10">
        <v>0.0596679196192755</v>
      </c>
      <c r="E7350" s="7">
        <f t="shared" si="1"/>
        <v>0.1298578435</v>
      </c>
      <c r="F7350" s="7"/>
    </row>
    <row r="7351">
      <c r="A7351" s="9">
        <v>44821.208333333336</v>
      </c>
      <c r="B7351" s="10">
        <v>201.33</v>
      </c>
      <c r="C7351" s="10">
        <v>226.66438</v>
      </c>
      <c r="D7351" s="10">
        <v>0.111770451096021</v>
      </c>
      <c r="E7351" s="7">
        <f t="shared" si="1"/>
        <v>0.1283814709</v>
      </c>
      <c r="F7351" s="7"/>
    </row>
    <row r="7352">
      <c r="A7352" s="9">
        <v>44821.25</v>
      </c>
      <c r="B7352" s="10">
        <v>191.99</v>
      </c>
      <c r="C7352" s="10">
        <v>228.10111</v>
      </c>
      <c r="D7352" s="10">
        <v>0.158311855650329</v>
      </c>
      <c r="E7352" s="7">
        <f t="shared" si="1"/>
        <v>0.1277925379</v>
      </c>
      <c r="F7352" s="7"/>
    </row>
    <row r="7353">
      <c r="A7353" s="9">
        <v>44821.291666666664</v>
      </c>
      <c r="B7353" s="10">
        <v>196.13</v>
      </c>
      <c r="C7353" s="10">
        <v>231.09173</v>
      </c>
      <c r="D7353" s="10">
        <v>0.151289403562819</v>
      </c>
      <c r="E7353" s="7">
        <f t="shared" si="1"/>
        <v>0.1263456568</v>
      </c>
      <c r="F7353" s="7"/>
    </row>
    <row r="7354">
      <c r="A7354" s="9">
        <v>44821.333333333336</v>
      </c>
      <c r="B7354" s="10">
        <v>194.71</v>
      </c>
      <c r="C7354" s="10">
        <v>234.69089</v>
      </c>
      <c r="D7354" s="10">
        <v>0.170355525943081</v>
      </c>
      <c r="E7354" s="7">
        <f t="shared" si="1"/>
        <v>0.1249972689</v>
      </c>
      <c r="F7354" s="7"/>
    </row>
    <row r="7355">
      <c r="A7355" s="9">
        <v>44821.375</v>
      </c>
      <c r="B7355" s="10">
        <v>192.13</v>
      </c>
      <c r="C7355" s="10">
        <v>238.78583</v>
      </c>
      <c r="D7355" s="10">
        <v>0.195387766518641</v>
      </c>
      <c r="E7355" s="7">
        <f t="shared" si="1"/>
        <v>0.1247104336</v>
      </c>
      <c r="F7355" s="7"/>
    </row>
    <row r="7356">
      <c r="A7356" s="9">
        <v>44821.416666666664</v>
      </c>
      <c r="B7356" s="10">
        <v>194.76</v>
      </c>
      <c r="C7356" s="10">
        <v>242.34524</v>
      </c>
      <c r="D7356" s="10">
        <v>0.196353103531144</v>
      </c>
      <c r="E7356" s="7">
        <f t="shared" si="1"/>
        <v>0.1248158088</v>
      </c>
      <c r="F7356" s="7"/>
    </row>
    <row r="7357">
      <c r="A7357" s="9">
        <v>44821.458333333336</v>
      </c>
      <c r="B7357" s="10">
        <v>201.79</v>
      </c>
      <c r="C7357" s="10">
        <v>245.96739</v>
      </c>
      <c r="D7357" s="10">
        <v>0.179606695017579</v>
      </c>
      <c r="E7357" s="7">
        <f t="shared" si="1"/>
        <v>0.12772933</v>
      </c>
      <c r="F7357" s="7"/>
    </row>
    <row r="7358">
      <c r="A7358" s="9">
        <v>44821.5</v>
      </c>
      <c r="B7358" s="10">
        <v>206.65</v>
      </c>
      <c r="C7358" s="10">
        <v>247.90114</v>
      </c>
      <c r="D7358" s="10">
        <v>0.166401574434066</v>
      </c>
      <c r="E7358" s="7">
        <f t="shared" si="1"/>
        <v>0.1310139991</v>
      </c>
      <c r="F7358" s="7"/>
    </row>
    <row r="7359">
      <c r="A7359" s="9">
        <v>44821.541666666664</v>
      </c>
      <c r="B7359" s="10">
        <v>210.37</v>
      </c>
      <c r="C7359" s="10">
        <v>249.55265</v>
      </c>
      <c r="D7359" s="10">
        <v>0.157011556479163</v>
      </c>
      <c r="E7359" s="7">
        <f t="shared" si="1"/>
        <v>0.1334093983</v>
      </c>
      <c r="F7359" s="7"/>
    </row>
    <row r="7360">
      <c r="A7360" s="9">
        <v>44821.583333333336</v>
      </c>
      <c r="B7360" s="10">
        <v>208.54</v>
      </c>
      <c r="C7360" s="10">
        <v>250.52192</v>
      </c>
      <c r="D7360" s="10">
        <v>0.16757783111354</v>
      </c>
      <c r="E7360" s="7">
        <f t="shared" si="1"/>
        <v>0.1342376176</v>
      </c>
      <c r="F7360" s="7"/>
    </row>
    <row r="7361">
      <c r="A7361" s="9">
        <v>44821.625</v>
      </c>
      <c r="B7361" s="10">
        <v>197.66</v>
      </c>
      <c r="C7361" s="10">
        <v>250.3836</v>
      </c>
      <c r="D7361" s="10">
        <v>0.210571299398203</v>
      </c>
      <c r="E7361" s="7">
        <f t="shared" si="1"/>
        <v>0.1344562252</v>
      </c>
      <c r="F7361" s="7"/>
    </row>
    <row r="7362">
      <c r="A7362" s="9">
        <v>44821.666666666664</v>
      </c>
      <c r="B7362" s="10">
        <v>194.21</v>
      </c>
      <c r="C7362" s="10">
        <v>249.4925</v>
      </c>
      <c r="D7362" s="10">
        <v>0.221579807008226</v>
      </c>
      <c r="E7362" s="7">
        <f t="shared" si="1"/>
        <v>0.1341109479</v>
      </c>
      <c r="F7362" s="7"/>
    </row>
    <row r="7363">
      <c r="A7363" s="9">
        <v>44821.708333333336</v>
      </c>
      <c r="B7363" s="10">
        <v>193.87</v>
      </c>
      <c r="C7363" s="10">
        <v>248.58476</v>
      </c>
      <c r="D7363" s="10">
        <v>0.220105045860413</v>
      </c>
      <c r="E7363" s="7">
        <f t="shared" si="1"/>
        <v>0.1335365526</v>
      </c>
      <c r="F7363" s="7"/>
    </row>
    <row r="7364">
      <c r="A7364" s="9">
        <v>44821.75</v>
      </c>
      <c r="B7364" s="10">
        <v>195.47</v>
      </c>
      <c r="C7364" s="10">
        <v>247.88984</v>
      </c>
      <c r="D7364" s="10">
        <v>0.211464253637825</v>
      </c>
      <c r="E7364" s="7">
        <f t="shared" si="1"/>
        <v>0.1332053462</v>
      </c>
      <c r="F7364" s="7"/>
    </row>
    <row r="7365">
      <c r="A7365" s="9">
        <v>44821.791666666664</v>
      </c>
      <c r="B7365" s="10">
        <v>202.12</v>
      </c>
      <c r="C7365" s="10">
        <v>248.49246</v>
      </c>
      <c r="D7365" s="10">
        <v>0.186615159268816</v>
      </c>
      <c r="E7365" s="7">
        <f t="shared" si="1"/>
        <v>0.132006768</v>
      </c>
      <c r="F7365" s="7"/>
    </row>
    <row r="7366">
      <c r="A7366" s="9">
        <v>44821.833333333336</v>
      </c>
      <c r="B7366" s="10">
        <v>211.36</v>
      </c>
      <c r="C7366" s="10">
        <v>249.1424</v>
      </c>
      <c r="D7366" s="10">
        <v>0.151649819540953</v>
      </c>
      <c r="E7366" s="7">
        <f t="shared" si="1"/>
        <v>0.1309466531</v>
      </c>
      <c r="F7366" s="7"/>
    </row>
    <row r="7367">
      <c r="A7367" s="9">
        <v>44821.875</v>
      </c>
      <c r="B7367" s="10">
        <v>226.76</v>
      </c>
      <c r="C7367" s="10">
        <v>249.46034</v>
      </c>
      <c r="D7367" s="10">
        <v>0.0909977914725844</v>
      </c>
      <c r="E7367" s="7">
        <f t="shared" si="1"/>
        <v>0.1300270715</v>
      </c>
      <c r="F7367" s="7"/>
    </row>
    <row r="7368">
      <c r="A7368" s="9">
        <v>44821.916666666664</v>
      </c>
      <c r="B7368" s="10">
        <v>241.35</v>
      </c>
      <c r="C7368" s="10">
        <v>249.00907</v>
      </c>
      <c r="D7368" s="10">
        <v>0.0307581968801377</v>
      </c>
      <c r="E7368" s="7">
        <f t="shared" si="1"/>
        <v>0.1289355268</v>
      </c>
      <c r="F7368" s="7"/>
    </row>
    <row r="7369">
      <c r="A7369" s="9">
        <v>44821.958333333336</v>
      </c>
      <c r="B7369" s="10">
        <v>249.16</v>
      </c>
      <c r="C7369" s="10">
        <v>247.91337</v>
      </c>
      <c r="D7369" s="10">
        <v>0.0050284903956572</v>
      </c>
      <c r="E7369" s="7">
        <f t="shared" si="1"/>
        <v>0.1283289221</v>
      </c>
      <c r="F7369" s="7"/>
    </row>
    <row r="7370">
      <c r="A7370" s="9">
        <v>44822.0</v>
      </c>
      <c r="B7370" s="10">
        <v>246.2</v>
      </c>
      <c r="C7370" s="10">
        <v>245.07009</v>
      </c>
      <c r="D7370" s="10">
        <v>0.00461055855490156</v>
      </c>
      <c r="E7370" s="7">
        <f t="shared" si="1"/>
        <v>0.1281358089</v>
      </c>
      <c r="F7370" s="7"/>
    </row>
    <row r="7371">
      <c r="A7371" s="9">
        <v>44822.041666666664</v>
      </c>
      <c r="B7371" s="10">
        <v>244.29</v>
      </c>
      <c r="C7371" s="10">
        <v>239.16653</v>
      </c>
      <c r="D7371" s="10">
        <v>0.0214221864572772</v>
      </c>
      <c r="E7371" s="7">
        <f t="shared" si="1"/>
        <v>0.128700207</v>
      </c>
      <c r="F7371" s="7"/>
    </row>
    <row r="7372">
      <c r="A7372" s="9">
        <v>44822.083333333336</v>
      </c>
      <c r="B7372" s="10">
        <v>236.77</v>
      </c>
      <c r="C7372" s="10">
        <v>232.06276</v>
      </c>
      <c r="D7372" s="10">
        <v>0.0202843403224197</v>
      </c>
      <c r="E7372" s="7">
        <f t="shared" si="1"/>
        <v>0.1292051686</v>
      </c>
      <c r="F7372" s="7"/>
    </row>
    <row r="7373">
      <c r="A7373" s="9">
        <v>44822.125</v>
      </c>
      <c r="B7373" s="10">
        <v>225.08</v>
      </c>
      <c r="C7373" s="10">
        <v>224.08184</v>
      </c>
      <c r="D7373" s="10">
        <v>0.00445444396565117</v>
      </c>
      <c r="E7373" s="7">
        <f t="shared" si="1"/>
        <v>0.1288864615</v>
      </c>
      <c r="F7373" s="7"/>
    </row>
    <row r="7374">
      <c r="A7374" s="9">
        <v>44822.166666666664</v>
      </c>
      <c r="B7374" s="10">
        <v>212.48</v>
      </c>
      <c r="C7374" s="10">
        <v>218.17822</v>
      </c>
      <c r="D7374" s="10">
        <v>0.0261172723840171</v>
      </c>
      <c r="E7374" s="7">
        <f t="shared" si="1"/>
        <v>0.1274885179</v>
      </c>
      <c r="F7374" s="7"/>
    </row>
    <row r="7375">
      <c r="A7375" s="9">
        <v>44822.208333333336</v>
      </c>
      <c r="B7375" s="10">
        <v>208.51</v>
      </c>
      <c r="C7375" s="10">
        <v>216.60338</v>
      </c>
      <c r="D7375" s="10">
        <v>0.0373649755603998</v>
      </c>
      <c r="E7375" s="7">
        <f t="shared" si="1"/>
        <v>0.1243882897</v>
      </c>
      <c r="F7375" s="7"/>
    </row>
    <row r="7376">
      <c r="A7376" s="9">
        <v>44822.25</v>
      </c>
      <c r="B7376" s="10">
        <v>206.48</v>
      </c>
      <c r="C7376" s="10">
        <v>217.09718</v>
      </c>
      <c r="D7376" s="10">
        <v>0.0489051953599766</v>
      </c>
      <c r="E7376" s="7">
        <f t="shared" si="1"/>
        <v>0.1198296789</v>
      </c>
      <c r="F7376" s="7"/>
    </row>
    <row r="7377">
      <c r="A7377" s="9">
        <v>44822.291666666664</v>
      </c>
      <c r="B7377" s="10">
        <v>207.08</v>
      </c>
      <c r="C7377" s="10">
        <v>220.00092</v>
      </c>
      <c r="D7377" s="10">
        <v>0.0587312089422171</v>
      </c>
      <c r="E7377" s="7">
        <f t="shared" si="1"/>
        <v>0.1159730874</v>
      </c>
      <c r="F7377" s="7"/>
    </row>
    <row r="7378">
      <c r="A7378" s="9">
        <v>44822.333333333336</v>
      </c>
      <c r="B7378" s="10">
        <v>205.32</v>
      </c>
      <c r="C7378" s="10">
        <v>224.064</v>
      </c>
      <c r="D7378" s="10">
        <v>0.0836546700942587</v>
      </c>
      <c r="E7378" s="7">
        <f t="shared" si="1"/>
        <v>0.1123605518</v>
      </c>
      <c r="F7378" s="7"/>
    </row>
    <row r="7379">
      <c r="A7379" s="9">
        <v>44822.375</v>
      </c>
      <c r="B7379" s="10">
        <v>211.04</v>
      </c>
      <c r="C7379" s="10">
        <v>229.17169</v>
      </c>
      <c r="D7379" s="10">
        <v>0.0791183675435653</v>
      </c>
      <c r="E7379" s="7">
        <f t="shared" si="1"/>
        <v>0.1075159935</v>
      </c>
      <c r="F7379" s="7"/>
    </row>
    <row r="7380">
      <c r="A7380" s="9">
        <v>44822.416666666664</v>
      </c>
      <c r="B7380" s="10">
        <v>209.52</v>
      </c>
      <c r="C7380" s="10">
        <v>233.69152</v>
      </c>
      <c r="D7380" s="10">
        <v>0.103433449360935</v>
      </c>
      <c r="E7380" s="7">
        <f t="shared" si="1"/>
        <v>0.1036443412</v>
      </c>
      <c r="F7380" s="7"/>
    </row>
    <row r="7381">
      <c r="A7381" s="9">
        <v>44822.458333333336</v>
      </c>
      <c r="B7381" s="10">
        <v>208.89</v>
      </c>
      <c r="C7381" s="10">
        <v>238.25848</v>
      </c>
      <c r="D7381" s="10">
        <v>0.123263104843109</v>
      </c>
      <c r="E7381" s="7">
        <f t="shared" si="1"/>
        <v>0.1012966916</v>
      </c>
      <c r="F7381" s="7"/>
    </row>
    <row r="7382">
      <c r="A7382" s="9">
        <v>44822.5</v>
      </c>
      <c r="B7382" s="10">
        <v>211.33</v>
      </c>
      <c r="C7382" s="10">
        <v>240.88375</v>
      </c>
      <c r="D7382" s="10">
        <v>0.122688848874197</v>
      </c>
      <c r="E7382" s="7">
        <f t="shared" si="1"/>
        <v>0.09947532805</v>
      </c>
      <c r="F7382" s="7"/>
    </row>
    <row r="7383">
      <c r="A7383" s="9">
        <v>44822.541666666664</v>
      </c>
      <c r="B7383" s="10">
        <v>219.57</v>
      </c>
      <c r="C7383" s="10">
        <v>242.83981</v>
      </c>
      <c r="D7383" s="10">
        <v>0.0958237036999823</v>
      </c>
      <c r="E7383" s="7">
        <f t="shared" si="1"/>
        <v>0.09692583419</v>
      </c>
      <c r="F7383" s="7"/>
    </row>
    <row r="7384">
      <c r="A7384" s="9">
        <v>44822.583333333336</v>
      </c>
      <c r="B7384" s="10">
        <v>216.98</v>
      </c>
      <c r="C7384" s="10">
        <v>244.17551</v>
      </c>
      <c r="D7384" s="10">
        <v>0.111376894431386</v>
      </c>
      <c r="E7384" s="7">
        <f t="shared" si="1"/>
        <v>0.09458412849</v>
      </c>
      <c r="F7384" s="7"/>
    </row>
    <row r="7385">
      <c r="A7385" s="9">
        <v>44822.625</v>
      </c>
      <c r="B7385" s="10">
        <v>216.69</v>
      </c>
      <c r="C7385" s="10">
        <v>244.73197</v>
      </c>
      <c r="D7385" s="10">
        <v>0.114582373524799</v>
      </c>
      <c r="E7385" s="7">
        <f t="shared" si="1"/>
        <v>0.09058458992</v>
      </c>
      <c r="F7385" s="7"/>
    </row>
    <row r="7386">
      <c r="A7386" s="9">
        <v>44822.666666666664</v>
      </c>
      <c r="B7386" s="10">
        <v>218.45</v>
      </c>
      <c r="C7386" s="10">
        <v>244.6429</v>
      </c>
      <c r="D7386" s="10">
        <v>0.107065849857077</v>
      </c>
      <c r="E7386" s="7">
        <f t="shared" si="1"/>
        <v>0.08581317503</v>
      </c>
      <c r="F7386" s="7"/>
    </row>
    <row r="7387">
      <c r="A7387" s="9">
        <v>44822.708333333336</v>
      </c>
      <c r="B7387" s="10">
        <v>225.61</v>
      </c>
      <c r="C7387" s="10">
        <v>244.54126</v>
      </c>
      <c r="D7387" s="10">
        <v>0.0774154022106534</v>
      </c>
      <c r="E7387" s="7">
        <f t="shared" si="1"/>
        <v>0.07986777322</v>
      </c>
      <c r="F7387" s="7"/>
    </row>
    <row r="7388">
      <c r="A7388" s="9">
        <v>44822.75</v>
      </c>
      <c r="B7388" s="10">
        <v>237.07</v>
      </c>
      <c r="C7388" s="10">
        <v>244.73006</v>
      </c>
      <c r="D7388" s="10">
        <v>0.0313000372737211</v>
      </c>
      <c r="E7388" s="7">
        <f t="shared" si="1"/>
        <v>0.07236093087</v>
      </c>
      <c r="F7388" s="7"/>
    </row>
    <row r="7389">
      <c r="A7389" s="9">
        <v>44822.791666666664</v>
      </c>
      <c r="B7389" s="10">
        <v>250.14</v>
      </c>
      <c r="C7389" s="10">
        <v>245.97511</v>
      </c>
      <c r="D7389" s="10">
        <v>0.0169321603311814</v>
      </c>
      <c r="E7389" s="7">
        <f t="shared" si="1"/>
        <v>0.06529080591</v>
      </c>
      <c r="F7389" s="7"/>
    </row>
    <row r="7390">
      <c r="A7390" s="9">
        <v>44822.833333333336</v>
      </c>
      <c r="B7390" s="10">
        <v>260.95</v>
      </c>
      <c r="C7390" s="10">
        <v>247.34358</v>
      </c>
      <c r="D7390" s="10">
        <v>0.0550102007903337</v>
      </c>
      <c r="E7390" s="7">
        <f t="shared" si="1"/>
        <v>0.06126415513</v>
      </c>
      <c r="F7390" s="7"/>
    </row>
    <row r="7391">
      <c r="A7391" s="9">
        <v>44822.875</v>
      </c>
      <c r="B7391" s="10">
        <v>261.32</v>
      </c>
      <c r="C7391" s="10">
        <v>248.54964</v>
      </c>
      <c r="D7391" s="10">
        <v>0.0513795151745139</v>
      </c>
      <c r="E7391" s="7">
        <f t="shared" si="1"/>
        <v>0.05961339362</v>
      </c>
      <c r="F7391" s="7"/>
    </row>
    <row r="7392">
      <c r="A7392" s="9">
        <v>44822.916666666664</v>
      </c>
      <c r="B7392" s="10">
        <v>253.85</v>
      </c>
      <c r="C7392" s="10">
        <v>248.72186</v>
      </c>
      <c r="D7392" s="10">
        <v>0.0206179706118312</v>
      </c>
      <c r="E7392" s="7">
        <f t="shared" si="1"/>
        <v>0.05919088419</v>
      </c>
      <c r="F7392" s="7"/>
    </row>
    <row r="7393">
      <c r="A7393" s="9">
        <v>44822.958333333336</v>
      </c>
      <c r="B7393" s="10">
        <v>251.33</v>
      </c>
      <c r="C7393" s="10">
        <v>247.51607</v>
      </c>
      <c r="D7393" s="10">
        <v>0.0154088176981801</v>
      </c>
      <c r="E7393" s="7">
        <f t="shared" si="1"/>
        <v>0.05962339783</v>
      </c>
      <c r="F7393" s="7"/>
    </row>
    <row r="7394">
      <c r="A7394" s="9">
        <v>44820.0</v>
      </c>
      <c r="B7394" s="10">
        <v>219.1</v>
      </c>
      <c r="C7394" s="10">
        <v>226.42006</v>
      </c>
      <c r="D7394" s="10">
        <v>0.0323295559589552</v>
      </c>
      <c r="E7394" s="7">
        <f t="shared" si="1"/>
        <v>0.06077835605</v>
      </c>
      <c r="F7394" s="7"/>
    </row>
    <row r="7395">
      <c r="A7395" s="9">
        <v>44820.041666666664</v>
      </c>
      <c r="B7395" s="10">
        <v>226.89</v>
      </c>
      <c r="C7395" s="10">
        <v>220.64798</v>
      </c>
      <c r="D7395" s="10">
        <v>0.0282894953309792</v>
      </c>
      <c r="E7395" s="7">
        <f t="shared" si="1"/>
        <v>0.06106449392</v>
      </c>
      <c r="F7395" s="7"/>
    </row>
    <row r="7396">
      <c r="A7396" s="9">
        <v>44820.083333333336</v>
      </c>
      <c r="B7396" s="10">
        <v>227.6</v>
      </c>
      <c r="C7396" s="10">
        <v>213.66503</v>
      </c>
      <c r="D7396" s="10">
        <v>0.0652187679003905</v>
      </c>
      <c r="E7396" s="7">
        <f t="shared" si="1"/>
        <v>0.06293676174</v>
      </c>
      <c r="F7396" s="7"/>
    </row>
    <row r="7397">
      <c r="A7397" s="9">
        <v>44820.125</v>
      </c>
      <c r="B7397" s="10">
        <v>210.3</v>
      </c>
      <c r="C7397" s="10">
        <v>206.64334</v>
      </c>
      <c r="D7397" s="10">
        <v>0.0176955134387588</v>
      </c>
      <c r="E7397" s="7">
        <f t="shared" si="1"/>
        <v>0.06348847297</v>
      </c>
      <c r="F7397" s="7"/>
    </row>
    <row r="7398">
      <c r="A7398" s="9">
        <v>44820.166666666664</v>
      </c>
      <c r="B7398" s="10">
        <v>197.55</v>
      </c>
      <c r="C7398" s="10">
        <v>201.43148</v>
      </c>
      <c r="D7398" s="10">
        <v>0.0192694806194145</v>
      </c>
      <c r="E7398" s="7">
        <f t="shared" si="1"/>
        <v>0.06320314831</v>
      </c>
      <c r="F7398" s="7"/>
    </row>
    <row r="7399">
      <c r="A7399" s="9">
        <v>44820.208333333336</v>
      </c>
      <c r="B7399" s="10">
        <v>185.75</v>
      </c>
      <c r="C7399" s="10">
        <v>200.03381</v>
      </c>
      <c r="D7399" s="10">
        <v>0.0714069786502591</v>
      </c>
      <c r="E7399" s="7">
        <f t="shared" si="1"/>
        <v>0.06462156511</v>
      </c>
      <c r="F7399" s="7"/>
    </row>
    <row r="7400">
      <c r="A7400" s="9">
        <v>44820.25</v>
      </c>
      <c r="B7400" s="10">
        <v>180.63</v>
      </c>
      <c r="C7400" s="10">
        <v>201.16757</v>
      </c>
      <c r="D7400" s="10">
        <v>0.102091853075523</v>
      </c>
      <c r="E7400" s="7">
        <f t="shared" si="1"/>
        <v>0.06683767584</v>
      </c>
      <c r="F7400" s="7"/>
    </row>
    <row r="7401">
      <c r="A7401" s="9">
        <v>44820.291666666664</v>
      </c>
      <c r="B7401" s="10">
        <v>179.84</v>
      </c>
      <c r="C7401" s="10">
        <v>204.45043</v>
      </c>
      <c r="D7401" s="10">
        <v>0.12037357906266</v>
      </c>
      <c r="E7401" s="7">
        <f t="shared" si="1"/>
        <v>0.06940610793</v>
      </c>
      <c r="F7401" s="7"/>
    </row>
    <row r="7402">
      <c r="A7402" s="9">
        <v>44820.333333333336</v>
      </c>
      <c r="B7402" s="10">
        <v>179.1</v>
      </c>
      <c r="C7402" s="10">
        <v>208.24015</v>
      </c>
      <c r="D7402" s="10">
        <v>0.139935310265575</v>
      </c>
      <c r="E7402" s="7">
        <f t="shared" si="1"/>
        <v>0.07175113461</v>
      </c>
      <c r="F7402" s="7"/>
    </row>
    <row r="7403">
      <c r="A7403" s="9">
        <v>44820.375</v>
      </c>
      <c r="B7403" s="10">
        <v>182.97</v>
      </c>
      <c r="C7403" s="10">
        <v>212.90059</v>
      </c>
      <c r="D7403" s="10">
        <v>0.140584814725031</v>
      </c>
      <c r="E7403" s="7">
        <f t="shared" si="1"/>
        <v>0.07431223657</v>
      </c>
      <c r="F7403" s="7"/>
    </row>
    <row r="7404">
      <c r="A7404" s="9">
        <v>44820.416666666664</v>
      </c>
      <c r="B7404" s="10">
        <v>188.29</v>
      </c>
      <c r="C7404" s="10">
        <v>216.19842</v>
      </c>
      <c r="D7404" s="10">
        <v>0.129087067333794</v>
      </c>
      <c r="E7404" s="7">
        <f t="shared" si="1"/>
        <v>0.07538113732</v>
      </c>
      <c r="F7404" s="7"/>
    </row>
    <row r="7405">
      <c r="A7405" s="9">
        <v>44820.458333333336</v>
      </c>
      <c r="B7405" s="10">
        <v>211.76</v>
      </c>
      <c r="C7405" s="10">
        <v>219.31624</v>
      </c>
      <c r="D7405" s="10">
        <v>0.0344536273282817</v>
      </c>
      <c r="E7405" s="7">
        <f t="shared" si="1"/>
        <v>0.07168074242</v>
      </c>
      <c r="F7405" s="7"/>
    </row>
    <row r="7406">
      <c r="A7406" s="9">
        <v>44820.5</v>
      </c>
      <c r="B7406" s="10">
        <v>219.2</v>
      </c>
      <c r="C7406" s="10">
        <v>220.612</v>
      </c>
      <c r="D7406" s="10">
        <v>0.00640037713270359</v>
      </c>
      <c r="E7406" s="7">
        <f t="shared" si="1"/>
        <v>0.06683538943</v>
      </c>
      <c r="F7406" s="7"/>
    </row>
    <row r="7407">
      <c r="A7407" s="9">
        <v>44820.541666666664</v>
      </c>
      <c r="B7407" s="10">
        <v>217.89</v>
      </c>
      <c r="C7407" s="10">
        <v>221.48728</v>
      </c>
      <c r="D7407" s="10">
        <v>0.0162414744539732</v>
      </c>
      <c r="E7407" s="7">
        <f t="shared" si="1"/>
        <v>0.06351946322</v>
      </c>
      <c r="F7407" s="7"/>
    </row>
    <row r="7408">
      <c r="A7408" s="9">
        <v>44820.583333333336</v>
      </c>
      <c r="B7408" s="10">
        <v>207.17</v>
      </c>
      <c r="C7408" s="10">
        <v>222.21524</v>
      </c>
      <c r="D7408" s="10">
        <v>0.0677057073133238</v>
      </c>
      <c r="E7408" s="7">
        <f t="shared" si="1"/>
        <v>0.06169983042</v>
      </c>
      <c r="F7408" s="7"/>
    </row>
    <row r="7409">
      <c r="A7409" s="9">
        <v>44820.625</v>
      </c>
      <c r="B7409" s="10">
        <v>193.44</v>
      </c>
      <c r="C7409" s="10">
        <v>223.08152</v>
      </c>
      <c r="D7409" s="10">
        <v>0.13287304120933</v>
      </c>
      <c r="E7409" s="7">
        <f t="shared" si="1"/>
        <v>0.06246194157</v>
      </c>
      <c r="F7409" s="7"/>
    </row>
    <row r="7410">
      <c r="A7410" s="9">
        <v>44820.666666666664</v>
      </c>
      <c r="B7410" s="10">
        <v>187.29</v>
      </c>
      <c r="C7410" s="10">
        <v>223.96226</v>
      </c>
      <c r="D7410" s="10">
        <v>0.163743034205852</v>
      </c>
      <c r="E7410" s="7">
        <f t="shared" si="1"/>
        <v>0.06482349092</v>
      </c>
      <c r="F7410" s="7"/>
    </row>
    <row r="7411">
      <c r="A7411" s="9">
        <v>44820.708333333336</v>
      </c>
      <c r="B7411" s="10">
        <v>186.21</v>
      </c>
      <c r="C7411" s="10">
        <v>224.88939</v>
      </c>
      <c r="D7411" s="10">
        <v>0.171992951735072</v>
      </c>
      <c r="E7411" s="7">
        <f t="shared" si="1"/>
        <v>0.06876422215</v>
      </c>
      <c r="F7411" s="7"/>
    </row>
    <row r="7412">
      <c r="A7412" s="9">
        <v>44820.75</v>
      </c>
      <c r="B7412" s="10">
        <v>189.78</v>
      </c>
      <c r="C7412" s="10">
        <v>225.89717</v>
      </c>
      <c r="D7412" s="10">
        <v>0.15988323359695</v>
      </c>
      <c r="E7412" s="7">
        <f t="shared" si="1"/>
        <v>0.07412185533</v>
      </c>
      <c r="F7412" s="7"/>
    </row>
    <row r="7413">
      <c r="A7413" s="9">
        <v>44820.791666666664</v>
      </c>
      <c r="B7413" s="10">
        <v>191.67</v>
      </c>
      <c r="C7413" s="10">
        <v>227.70937</v>
      </c>
      <c r="D7413" s="10">
        <v>0.158269156864296</v>
      </c>
      <c r="E7413" s="7">
        <f t="shared" si="1"/>
        <v>0.08001089685</v>
      </c>
      <c r="F7413" s="7"/>
    </row>
    <row r="7414">
      <c r="A7414" s="9">
        <v>44820.833333333336</v>
      </c>
      <c r="B7414" s="10">
        <v>202.09</v>
      </c>
      <c r="C7414" s="10">
        <v>230.21238</v>
      </c>
      <c r="D7414" s="10">
        <v>0.122158417370951</v>
      </c>
      <c r="E7414" s="7">
        <f t="shared" si="1"/>
        <v>0.08280873921</v>
      </c>
      <c r="F7414" s="7"/>
    </row>
    <row r="7415">
      <c r="A7415" s="9">
        <v>44820.875</v>
      </c>
      <c r="B7415" s="10">
        <v>218.81</v>
      </c>
      <c r="C7415" s="10">
        <v>232.54016</v>
      </c>
      <c r="D7415" s="10">
        <v>0.0590442528292746</v>
      </c>
      <c r="E7415" s="7">
        <f t="shared" si="1"/>
        <v>0.08312810328</v>
      </c>
      <c r="F7415" s="7"/>
    </row>
    <row r="7416">
      <c r="A7416" s="9">
        <v>44820.916666666664</v>
      </c>
      <c r="B7416" s="10">
        <v>232.91</v>
      </c>
      <c r="C7416" s="10">
        <v>233.08262</v>
      </c>
      <c r="D7416" s="10">
        <v>7.40595759563689E-4</v>
      </c>
      <c r="E7416" s="7">
        <f t="shared" si="1"/>
        <v>0.08229987933</v>
      </c>
      <c r="F7416" s="7"/>
    </row>
    <row r="7417">
      <c r="A7417" s="9">
        <v>44820.958333333336</v>
      </c>
      <c r="B7417" s="10">
        <v>241.23</v>
      </c>
      <c r="C7417" s="10">
        <v>231.86283</v>
      </c>
      <c r="D7417" s="10">
        <v>0.0403996190333741</v>
      </c>
      <c r="E7417" s="7">
        <f t="shared" si="1"/>
        <v>0.08334116272</v>
      </c>
      <c r="F7417" s="7"/>
    </row>
    <row r="7418">
      <c r="A7418" s="9">
        <v>44821.0</v>
      </c>
      <c r="B7418" s="10">
        <v>242.53</v>
      </c>
      <c r="C7418" s="10">
        <v>238.36252</v>
      </c>
      <c r="D7418" s="10">
        <v>0.0174837889782337</v>
      </c>
      <c r="E7418" s="7">
        <f t="shared" si="1"/>
        <v>0.08272258909</v>
      </c>
      <c r="F7418" s="7"/>
    </row>
    <row r="7419">
      <c r="A7419" s="9">
        <v>44821.041666666664</v>
      </c>
      <c r="B7419" s="10">
        <v>242.64</v>
      </c>
      <c r="C7419" s="10">
        <v>232.39637</v>
      </c>
      <c r="D7419" s="10">
        <v>0.0440782702414843</v>
      </c>
      <c r="E7419" s="7">
        <f t="shared" si="1"/>
        <v>0.08338045471</v>
      </c>
      <c r="F7419" s="7"/>
    </row>
    <row r="7420">
      <c r="A7420" s="9">
        <v>44821.083333333336</v>
      </c>
      <c r="B7420" s="10">
        <v>238.07</v>
      </c>
      <c r="C7420" s="10">
        <v>225.48496</v>
      </c>
      <c r="D7420" s="10">
        <v>0.0558132125530678</v>
      </c>
      <c r="E7420" s="7">
        <f t="shared" si="1"/>
        <v>0.08298855657</v>
      </c>
      <c r="F7420" s="7"/>
    </row>
    <row r="7421">
      <c r="A7421" s="9">
        <v>44821.125</v>
      </c>
      <c r="B7421" s="10">
        <v>227.65</v>
      </c>
      <c r="C7421" s="10">
        <v>218.00978</v>
      </c>
      <c r="D7421" s="10">
        <v>0.044219208881363</v>
      </c>
      <c r="E7421" s="7">
        <f t="shared" si="1"/>
        <v>0.08409371055</v>
      </c>
      <c r="F7421" s="7"/>
    </row>
    <row r="7422">
      <c r="A7422" s="9">
        <v>44821.166666666664</v>
      </c>
      <c r="B7422" s="10">
        <v>213.15</v>
      </c>
      <c r="C7422" s="10">
        <v>212.79753</v>
      </c>
      <c r="D7422" s="10">
        <v>0.00165636321060686</v>
      </c>
      <c r="E7422" s="7">
        <f t="shared" si="1"/>
        <v>0.08335983066</v>
      </c>
      <c r="F7422" s="7"/>
    </row>
    <row r="7423">
      <c r="A7423" s="9">
        <v>44821.208333333336</v>
      </c>
      <c r="B7423" s="10">
        <v>201.33</v>
      </c>
      <c r="C7423" s="10">
        <v>212.00686</v>
      </c>
      <c r="D7423" s="10">
        <v>0.0503609175665352</v>
      </c>
      <c r="E7423" s="7">
        <f t="shared" si="1"/>
        <v>0.08248291145</v>
      </c>
      <c r="F7423" s="7"/>
    </row>
    <row r="7424">
      <c r="A7424" s="9">
        <v>44821.25</v>
      </c>
      <c r="B7424" s="10">
        <v>191.99</v>
      </c>
      <c r="C7424" s="10">
        <v>213.6396</v>
      </c>
      <c r="D7424" s="10">
        <v>0.101337018043471</v>
      </c>
      <c r="E7424" s="7">
        <f t="shared" si="1"/>
        <v>0.08245145999</v>
      </c>
      <c r="F7424" s="7"/>
    </row>
    <row r="7425">
      <c r="A7425" s="9">
        <v>44821.291666666664</v>
      </c>
      <c r="B7425" s="10">
        <v>196.13</v>
      </c>
      <c r="C7425" s="10">
        <v>217.45405</v>
      </c>
      <c r="D7425" s="10">
        <v>0.0980623262707684</v>
      </c>
      <c r="E7425" s="7">
        <f t="shared" si="1"/>
        <v>0.08152182445</v>
      </c>
      <c r="F7425" s="7"/>
    </row>
    <row r="7426">
      <c r="A7426" s="9">
        <v>44821.333333333336</v>
      </c>
      <c r="B7426" s="10">
        <v>194.71</v>
      </c>
      <c r="C7426" s="10">
        <v>221.92927</v>
      </c>
      <c r="D7426" s="10">
        <v>0.122648400546714</v>
      </c>
      <c r="E7426" s="7">
        <f t="shared" si="1"/>
        <v>0.08080153655</v>
      </c>
      <c r="F7426" s="7"/>
    </row>
    <row r="7427">
      <c r="A7427" s="9">
        <v>44821.375</v>
      </c>
      <c r="B7427" s="10">
        <v>192.13</v>
      </c>
      <c r="C7427" s="10">
        <v>226.99828</v>
      </c>
      <c r="D7427" s="10">
        <v>0.153605921595529</v>
      </c>
      <c r="E7427" s="7">
        <f t="shared" si="1"/>
        <v>0.08134408267</v>
      </c>
      <c r="F7427" s="7"/>
    </row>
    <row r="7428">
      <c r="A7428" s="9">
        <v>44821.416666666664</v>
      </c>
      <c r="B7428" s="10">
        <v>194.76</v>
      </c>
      <c r="C7428" s="10">
        <v>230.70983</v>
      </c>
      <c r="D7428" s="10">
        <v>0.155822705950587</v>
      </c>
      <c r="E7428" s="7">
        <f t="shared" si="1"/>
        <v>0.08245806761</v>
      </c>
      <c r="F7428" s="7"/>
    </row>
    <row r="7429">
      <c r="A7429" s="9">
        <v>44821.458333333336</v>
      </c>
      <c r="B7429" s="10">
        <v>201.79</v>
      </c>
      <c r="C7429" s="10">
        <v>234.19216</v>
      </c>
      <c r="D7429" s="10">
        <v>0.138357150811538</v>
      </c>
      <c r="E7429" s="7">
        <f t="shared" si="1"/>
        <v>0.08678738109</v>
      </c>
      <c r="F7429" s="7"/>
    </row>
    <row r="7430">
      <c r="A7430" s="9">
        <v>44821.5</v>
      </c>
      <c r="B7430" s="10">
        <v>206.65</v>
      </c>
      <c r="C7430" s="10">
        <v>235.78062</v>
      </c>
      <c r="D7430" s="10">
        <v>0.123549679358719</v>
      </c>
      <c r="E7430" s="7">
        <f t="shared" si="1"/>
        <v>0.09166860202</v>
      </c>
      <c r="F7430" s="7"/>
    </row>
    <row r="7431">
      <c r="A7431" s="9">
        <v>44821.541666666664</v>
      </c>
      <c r="B7431" s="10">
        <v>210.37</v>
      </c>
      <c r="C7431" s="10">
        <v>237.10093</v>
      </c>
      <c r="D7431" s="10">
        <v>0.112740721852082</v>
      </c>
      <c r="E7431" s="7">
        <f t="shared" si="1"/>
        <v>0.09568940399</v>
      </c>
      <c r="F7431" s="7"/>
    </row>
    <row r="7432">
      <c r="A7432" s="9">
        <v>44821.583333333336</v>
      </c>
      <c r="B7432" s="10">
        <v>208.54</v>
      </c>
      <c r="C7432" s="10">
        <v>238.33138</v>
      </c>
      <c r="D7432" s="10">
        <v>0.12499982167686</v>
      </c>
      <c r="E7432" s="7">
        <f t="shared" si="1"/>
        <v>0.09807665876</v>
      </c>
      <c r="F7432" s="7"/>
    </row>
    <row r="7433">
      <c r="A7433" s="9">
        <v>44821.625</v>
      </c>
      <c r="B7433" s="10">
        <v>197.66</v>
      </c>
      <c r="C7433" s="10">
        <v>238.99364</v>
      </c>
      <c r="D7433" s="10">
        <v>0.172948702735353</v>
      </c>
      <c r="E7433" s="7">
        <f t="shared" si="1"/>
        <v>0.09974647799</v>
      </c>
      <c r="F7433" s="7"/>
    </row>
    <row r="7434">
      <c r="A7434" s="9">
        <v>44821.666666666664</v>
      </c>
      <c r="B7434" s="10">
        <v>194.21</v>
      </c>
      <c r="C7434" s="10">
        <v>239.19869</v>
      </c>
      <c r="D7434" s="10">
        <v>0.188080837733684</v>
      </c>
      <c r="E7434" s="7">
        <f t="shared" si="1"/>
        <v>0.1007605531</v>
      </c>
      <c r="F7434" s="7"/>
    </row>
    <row r="7435">
      <c r="A7435" s="9">
        <v>44821.708333333336</v>
      </c>
      <c r="B7435" s="10">
        <v>193.87</v>
      </c>
      <c r="C7435" s="10">
        <v>239.3508</v>
      </c>
      <c r="D7435" s="10">
        <v>0.190017330211555</v>
      </c>
      <c r="E7435" s="7">
        <f t="shared" si="1"/>
        <v>0.1015115689</v>
      </c>
      <c r="F7435" s="7"/>
    </row>
    <row r="7436">
      <c r="A7436" s="9">
        <v>44821.75</v>
      </c>
      <c r="B7436" s="10">
        <v>195.47</v>
      </c>
      <c r="C7436" s="10">
        <v>239.60972</v>
      </c>
      <c r="D7436" s="10">
        <v>0.18421506439722</v>
      </c>
      <c r="E7436" s="7">
        <f t="shared" si="1"/>
        <v>0.1025253952</v>
      </c>
      <c r="F7436" s="7"/>
    </row>
    <row r="7437">
      <c r="A7437" s="9">
        <v>44821.791666666664</v>
      </c>
      <c r="B7437" s="10">
        <v>202.12</v>
      </c>
      <c r="C7437" s="10">
        <v>240.96502</v>
      </c>
      <c r="D7437" s="10">
        <v>0.161206053891141</v>
      </c>
      <c r="E7437" s="7">
        <f t="shared" si="1"/>
        <v>0.1026477659</v>
      </c>
      <c r="F7437" s="7"/>
    </row>
    <row r="7438">
      <c r="A7438" s="9">
        <v>44821.833333333336</v>
      </c>
      <c r="B7438" s="10">
        <v>211.36</v>
      </c>
      <c r="C7438" s="10">
        <v>242.83816</v>
      </c>
      <c r="D7438" s="10">
        <v>0.129626085125994</v>
      </c>
      <c r="E7438" s="7">
        <f t="shared" si="1"/>
        <v>0.1029589187</v>
      </c>
      <c r="F7438" s="7"/>
    </row>
    <row r="7439">
      <c r="A7439" s="9">
        <v>44821.875</v>
      </c>
      <c r="B7439" s="10">
        <v>226.76</v>
      </c>
      <c r="C7439" s="10">
        <v>244.53373</v>
      </c>
      <c r="D7439" s="10">
        <v>0.0726841650843014</v>
      </c>
      <c r="E7439" s="7">
        <f t="shared" si="1"/>
        <v>0.1035272484</v>
      </c>
      <c r="F7439" s="7"/>
    </row>
    <row r="7440">
      <c r="A7440" s="9">
        <v>44821.916666666664</v>
      </c>
      <c r="B7440" s="10">
        <v>241.35</v>
      </c>
      <c r="C7440" s="10">
        <v>244.8661</v>
      </c>
      <c r="D7440" s="10">
        <v>0.0143592763555265</v>
      </c>
      <c r="E7440" s="7">
        <f t="shared" si="1"/>
        <v>0.1040946934</v>
      </c>
      <c r="F7440" s="7"/>
    </row>
    <row r="7441">
      <c r="A7441" s="9">
        <v>44821.958333333336</v>
      </c>
      <c r="B7441" s="10">
        <v>249.16</v>
      </c>
      <c r="C7441" s="10">
        <v>243.42846</v>
      </c>
      <c r="D7441" s="10">
        <v>0.0235450694631186</v>
      </c>
      <c r="E7441" s="7">
        <f t="shared" si="1"/>
        <v>0.1033924205</v>
      </c>
      <c r="F7441" s="7"/>
    </row>
    <row r="7442">
      <c r="A7442" s="9">
        <v>44822.0</v>
      </c>
      <c r="B7442" s="10">
        <v>246.2</v>
      </c>
      <c r="C7442" s="10">
        <v>242.92415</v>
      </c>
      <c r="D7442" s="10">
        <v>0.0134850734272405</v>
      </c>
      <c r="E7442" s="7">
        <f t="shared" si="1"/>
        <v>0.1032258074</v>
      </c>
      <c r="F7442" s="7"/>
    </row>
    <row r="7443">
      <c r="A7443" s="9">
        <v>44822.041666666664</v>
      </c>
      <c r="B7443" s="10">
        <v>244.29</v>
      </c>
      <c r="C7443" s="10">
        <v>236.48205</v>
      </c>
      <c r="D7443" s="10">
        <v>0.0330170936863918</v>
      </c>
      <c r="E7443" s="7">
        <f t="shared" si="1"/>
        <v>0.102764925</v>
      </c>
      <c r="F7443" s="7"/>
    </row>
    <row r="7444">
      <c r="A7444" s="9">
        <v>44822.083333333336</v>
      </c>
      <c r="B7444" s="10">
        <v>236.77</v>
      </c>
      <c r="C7444" s="10">
        <v>228.9686</v>
      </c>
      <c r="D7444" s="10">
        <v>0.0340719207786569</v>
      </c>
      <c r="E7444" s="7">
        <f t="shared" si="1"/>
        <v>0.1018590379</v>
      </c>
      <c r="F7444" s="7"/>
    </row>
    <row r="7445">
      <c r="A7445" s="9">
        <v>44822.125</v>
      </c>
      <c r="B7445" s="10">
        <v>225.08</v>
      </c>
      <c r="C7445" s="10">
        <v>220.79051</v>
      </c>
      <c r="D7445" s="10">
        <v>0.0194278730548699</v>
      </c>
      <c r="E7445" s="7">
        <f t="shared" si="1"/>
        <v>0.1008260655</v>
      </c>
      <c r="F7445" s="7"/>
    </row>
    <row r="7446">
      <c r="A7446" s="9">
        <v>44822.166666666664</v>
      </c>
      <c r="B7446" s="10">
        <v>212.48</v>
      </c>
      <c r="C7446" s="10">
        <v>215.01919</v>
      </c>
      <c r="D7446" s="10">
        <v>0.0118091320128218</v>
      </c>
      <c r="E7446" s="7">
        <f t="shared" si="1"/>
        <v>0.1012490976</v>
      </c>
      <c r="F7446" s="7"/>
    </row>
    <row r="7447">
      <c r="A7447" s="9">
        <v>44822.208333333336</v>
      </c>
      <c r="B7447" s="10">
        <v>208.51</v>
      </c>
      <c r="C7447" s="10">
        <v>213.91018</v>
      </c>
      <c r="D7447" s="10">
        <v>0.0252450818376199</v>
      </c>
      <c r="E7447" s="7">
        <f t="shared" si="1"/>
        <v>0.1002026044</v>
      </c>
      <c r="F7447" s="7"/>
    </row>
    <row r="7448">
      <c r="A7448" s="9">
        <v>44822.25</v>
      </c>
      <c r="B7448" s="10">
        <v>206.48</v>
      </c>
      <c r="C7448" s="10">
        <v>215.18399</v>
      </c>
      <c r="D7448" s="10">
        <v>0.0404490594304901</v>
      </c>
      <c r="E7448" s="7">
        <f t="shared" si="1"/>
        <v>0.09766560614</v>
      </c>
      <c r="F7448" s="7"/>
    </row>
    <row r="7449">
      <c r="A7449" s="9">
        <v>44822.291666666664</v>
      </c>
      <c r="B7449" s="10">
        <v>207.08</v>
      </c>
      <c r="C7449" s="10">
        <v>218.94729</v>
      </c>
      <c r="D7449" s="10">
        <v>0.0542015843173943</v>
      </c>
      <c r="E7449" s="7">
        <f t="shared" si="1"/>
        <v>0.09583807522</v>
      </c>
      <c r="F7449" s="7"/>
    </row>
    <row r="7450">
      <c r="A7450" s="9">
        <v>44822.333333333336</v>
      </c>
      <c r="B7450" s="10">
        <v>205.32</v>
      </c>
      <c r="C7450" s="10">
        <v>223.62687</v>
      </c>
      <c r="D7450" s="10">
        <v>0.0818634630087162</v>
      </c>
      <c r="E7450" s="7">
        <f t="shared" si="1"/>
        <v>0.09413870282</v>
      </c>
      <c r="F7450" s="7"/>
    </row>
    <row r="7451">
      <c r="A7451" s="9">
        <v>44822.375</v>
      </c>
      <c r="B7451" s="10">
        <v>211.04</v>
      </c>
      <c r="C7451" s="10">
        <v>229.00523</v>
      </c>
      <c r="D7451" s="10">
        <v>0.0784489943744953</v>
      </c>
      <c r="E7451" s="7">
        <f t="shared" si="1"/>
        <v>0.09100716419</v>
      </c>
      <c r="F7451" s="7"/>
    </row>
    <row r="7452">
      <c r="A7452" s="9">
        <v>44822.416666666664</v>
      </c>
      <c r="B7452" s="10">
        <v>209.52</v>
      </c>
      <c r="C7452" s="10">
        <v>233.29283</v>
      </c>
      <c r="D7452" s="10">
        <v>0.101901245743386</v>
      </c>
      <c r="E7452" s="7">
        <f t="shared" si="1"/>
        <v>0.08876043668</v>
      </c>
      <c r="F7452" s="7"/>
    </row>
    <row r="7453">
      <c r="A7453" s="9">
        <v>44822.458333333336</v>
      </c>
      <c r="B7453" s="10">
        <v>208.89</v>
      </c>
      <c r="C7453" s="10">
        <v>237.31351</v>
      </c>
      <c r="D7453" s="10">
        <v>0.119771984325713</v>
      </c>
      <c r="E7453" s="7">
        <f t="shared" si="1"/>
        <v>0.08798605475</v>
      </c>
      <c r="F7453" s="7"/>
    </row>
    <row r="7454">
      <c r="A7454" s="9">
        <v>44822.5</v>
      </c>
      <c r="B7454" s="10">
        <v>211.33</v>
      </c>
      <c r="C7454" s="10">
        <v>239.26291</v>
      </c>
      <c r="D7454" s="10">
        <v>0.116745675290833</v>
      </c>
      <c r="E7454" s="7">
        <f t="shared" si="1"/>
        <v>0.08770255458</v>
      </c>
      <c r="F7454" s="7"/>
    </row>
    <row r="7455">
      <c r="A7455" s="9">
        <v>44822.541666666664</v>
      </c>
      <c r="B7455" s="10">
        <v>219.57</v>
      </c>
      <c r="C7455" s="10">
        <v>240.7537</v>
      </c>
      <c r="D7455" s="10">
        <v>0.0879890942486035</v>
      </c>
      <c r="E7455" s="7">
        <f t="shared" si="1"/>
        <v>0.08667123676</v>
      </c>
      <c r="F7455" s="7"/>
    </row>
    <row r="7456">
      <c r="A7456" s="9">
        <v>44822.583333333336</v>
      </c>
      <c r="B7456" s="10">
        <v>216.98</v>
      </c>
      <c r="C7456" s="10">
        <v>241.93759</v>
      </c>
      <c r="D7456" s="10">
        <v>0.103157140649371</v>
      </c>
      <c r="E7456" s="7">
        <f t="shared" si="1"/>
        <v>0.08576112505</v>
      </c>
      <c r="F7456" s="7"/>
    </row>
    <row r="7457">
      <c r="A7457" s="9">
        <v>44822.625</v>
      </c>
      <c r="B7457" s="10">
        <v>216.69</v>
      </c>
      <c r="C7457" s="10">
        <v>242.51449</v>
      </c>
      <c r="D7457" s="10">
        <v>0.10648637943242</v>
      </c>
      <c r="E7457" s="7">
        <f t="shared" si="1"/>
        <v>0.08299186158</v>
      </c>
      <c r="F7457" s="7"/>
    </row>
    <row r="7458">
      <c r="A7458" s="9">
        <v>44822.666666666664</v>
      </c>
      <c r="B7458" s="10">
        <v>218.45</v>
      </c>
      <c r="C7458" s="10">
        <v>242.55098</v>
      </c>
      <c r="D7458" s="10">
        <v>0.0993645954347412</v>
      </c>
      <c r="E7458" s="7">
        <f t="shared" si="1"/>
        <v>0.07929535148</v>
      </c>
      <c r="F7458" s="7"/>
    </row>
    <row r="7459">
      <c r="A7459" s="9">
        <v>44822.708333333336</v>
      </c>
      <c r="B7459" s="10">
        <v>225.61</v>
      </c>
      <c r="C7459" s="10">
        <v>242.62178</v>
      </c>
      <c r="D7459" s="10">
        <v>0.070116458629559</v>
      </c>
      <c r="E7459" s="7">
        <f t="shared" si="1"/>
        <v>0.07429948183</v>
      </c>
      <c r="F7459" s="7"/>
    </row>
    <row r="7460">
      <c r="A7460" s="9">
        <v>44822.75</v>
      </c>
      <c r="B7460" s="10">
        <v>237.07</v>
      </c>
      <c r="C7460" s="10">
        <v>242.94367</v>
      </c>
      <c r="D7460" s="10">
        <v>0.0241770859886985</v>
      </c>
      <c r="E7460" s="7">
        <f t="shared" si="1"/>
        <v>0.06763123273</v>
      </c>
      <c r="F7460" s="7"/>
    </row>
    <row r="7461">
      <c r="A7461" s="9">
        <v>44822.791666666664</v>
      </c>
      <c r="B7461" s="10">
        <v>250.14</v>
      </c>
      <c r="C7461" s="10">
        <v>244.32084</v>
      </c>
      <c r="D7461" s="10">
        <v>0.0238176980727472</v>
      </c>
      <c r="E7461" s="7">
        <f t="shared" si="1"/>
        <v>0.06190671791</v>
      </c>
      <c r="F7461" s="7"/>
    </row>
    <row r="7462">
      <c r="A7462" s="9">
        <v>44822.833333333336</v>
      </c>
      <c r="B7462" s="10">
        <v>260.95</v>
      </c>
      <c r="C7462" s="10">
        <v>246.05037</v>
      </c>
      <c r="D7462" s="10">
        <v>0.0605552025790491</v>
      </c>
      <c r="E7462" s="7">
        <f t="shared" si="1"/>
        <v>0.05902876447</v>
      </c>
      <c r="F7462" s="7"/>
    </row>
    <row r="7463">
      <c r="A7463" s="9">
        <v>44822.875</v>
      </c>
      <c r="B7463" s="10">
        <v>261.32</v>
      </c>
      <c r="C7463" s="10">
        <v>247.63198</v>
      </c>
      <c r="D7463" s="10">
        <v>0.0552756554302881</v>
      </c>
      <c r="E7463" s="7">
        <f t="shared" si="1"/>
        <v>0.0583034099</v>
      </c>
      <c r="F7463" s="7"/>
    </row>
    <row r="7464">
      <c r="A7464" s="9">
        <v>44822.916666666664</v>
      </c>
      <c r="B7464" s="10">
        <v>253.85</v>
      </c>
      <c r="C7464" s="10">
        <v>247.94939</v>
      </c>
      <c r="D7464" s="10">
        <v>0.023797638703608</v>
      </c>
      <c r="E7464" s="7">
        <f t="shared" si="1"/>
        <v>0.058696675</v>
      </c>
      <c r="F7464" s="7"/>
    </row>
    <row r="7465">
      <c r="A7465" s="9">
        <v>44822.958333333336</v>
      </c>
      <c r="B7465" s="10">
        <v>251.33</v>
      </c>
      <c r="C7465" s="10">
        <v>246.51257</v>
      </c>
      <c r="D7465" s="10">
        <v>0.0195423300320953</v>
      </c>
      <c r="E7465" s="7">
        <f t="shared" si="1"/>
        <v>0.05852989419</v>
      </c>
      <c r="F7465" s="7"/>
    </row>
    <row r="7466">
      <c r="A7466" s="9">
        <v>44823.0</v>
      </c>
      <c r="B7466" s="10">
        <v>252.2</v>
      </c>
      <c r="C7466" s="10">
        <v>242.4628</v>
      </c>
      <c r="D7466" s="10">
        <v>0.040159562621565</v>
      </c>
      <c r="E7466" s="7">
        <f t="shared" si="1"/>
        <v>0.05964133124</v>
      </c>
      <c r="F7466" s="7"/>
    </row>
    <row r="7467">
      <c r="A7467" s="9">
        <v>44823.041666666664</v>
      </c>
      <c r="B7467" s="10">
        <v>262.88</v>
      </c>
      <c r="C7467" s="10">
        <v>236.29006</v>
      </c>
      <c r="D7467" s="10">
        <v>0.112530929146998</v>
      </c>
      <c r="E7467" s="7">
        <f t="shared" si="1"/>
        <v>0.06295440771</v>
      </c>
      <c r="F7467" s="7"/>
    </row>
    <row r="7468">
      <c r="A7468" s="9">
        <v>44823.083333333336</v>
      </c>
      <c r="B7468" s="10">
        <v>263.04</v>
      </c>
      <c r="C7468" s="10">
        <v>229.25459</v>
      </c>
      <c r="D7468" s="10">
        <v>0.147370702588768</v>
      </c>
      <c r="E7468" s="7">
        <f t="shared" si="1"/>
        <v>0.06767519029</v>
      </c>
      <c r="F7468" s="7"/>
    </row>
    <row r="7469">
      <c r="A7469" s="9">
        <v>44823.125</v>
      </c>
      <c r="B7469" s="10">
        <v>256.55</v>
      </c>
      <c r="C7469" s="10">
        <v>221.60979</v>
      </c>
      <c r="D7469" s="10">
        <v>0.157665462342615</v>
      </c>
      <c r="E7469" s="7">
        <f t="shared" si="1"/>
        <v>0.07343508984</v>
      </c>
      <c r="F7469" s="7"/>
    </row>
    <row r="7470">
      <c r="A7470" s="9">
        <v>44823.166666666664</v>
      </c>
      <c r="B7470" s="10">
        <v>253.78</v>
      </c>
      <c r="C7470" s="10">
        <v>216.41509</v>
      </c>
      <c r="D7470" s="10">
        <v>0.172653903200557</v>
      </c>
      <c r="E7470" s="7">
        <f t="shared" si="1"/>
        <v>0.08013695531</v>
      </c>
      <c r="F7470" s="7"/>
    </row>
    <row r="7471">
      <c r="A7471" s="9">
        <v>44823.208333333336</v>
      </c>
      <c r="B7471" s="10">
        <v>246.63</v>
      </c>
      <c r="C7471" s="10">
        <v>215.81672</v>
      </c>
      <c r="D7471" s="10">
        <v>0.142775221493496</v>
      </c>
      <c r="E7471" s="7">
        <f t="shared" si="1"/>
        <v>0.08503404446</v>
      </c>
      <c r="F7471" s="7"/>
    </row>
    <row r="7472">
      <c r="A7472" s="9">
        <v>44823.25</v>
      </c>
      <c r="B7472" s="10">
        <v>242.29</v>
      </c>
      <c r="C7472" s="10">
        <v>217.40683</v>
      </c>
      <c r="D7472" s="10">
        <v>0.114454407895096</v>
      </c>
      <c r="E7472" s="7">
        <f t="shared" si="1"/>
        <v>0.08811760065</v>
      </c>
      <c r="F7472" s="7"/>
    </row>
    <row r="7473">
      <c r="A7473" s="9">
        <v>44823.291666666664</v>
      </c>
      <c r="B7473" s="10">
        <v>240.94</v>
      </c>
      <c r="C7473" s="10">
        <v>221.28108</v>
      </c>
      <c r="D7473" s="10">
        <v>0.0888413957487915</v>
      </c>
      <c r="E7473" s="7">
        <f t="shared" si="1"/>
        <v>0.08956092612</v>
      </c>
      <c r="F7473" s="7"/>
    </row>
    <row r="7474">
      <c r="A7474" s="9">
        <v>44823.333333333336</v>
      </c>
      <c r="B7474" s="10">
        <v>244.61</v>
      </c>
      <c r="C7474" s="10">
        <v>225.97897</v>
      </c>
      <c r="D7474" s="10">
        <v>0.0824458576831287</v>
      </c>
      <c r="E7474" s="7">
        <f t="shared" si="1"/>
        <v>0.08958519257</v>
      </c>
      <c r="F7474" s="7"/>
    </row>
    <row r="7475">
      <c r="A7475" s="9">
        <v>44823.375</v>
      </c>
      <c r="B7475" s="10">
        <v>252.18</v>
      </c>
      <c r="C7475" s="10">
        <v>231.24434</v>
      </c>
      <c r="D7475" s="10">
        <v>0.0905347996841782</v>
      </c>
      <c r="E7475" s="7">
        <f t="shared" si="1"/>
        <v>0.09008876779</v>
      </c>
      <c r="F7475" s="7"/>
    </row>
    <row r="7476">
      <c r="A7476" s="9">
        <v>44823.416666666664</v>
      </c>
      <c r="B7476" s="10">
        <v>259.15</v>
      </c>
      <c r="C7476" s="10">
        <v>235.40569</v>
      </c>
      <c r="D7476" s="10">
        <v>0.100865488850333</v>
      </c>
      <c r="E7476" s="7">
        <f t="shared" si="1"/>
        <v>0.09004561125</v>
      </c>
      <c r="F7476" s="7"/>
    </row>
    <row r="7477">
      <c r="A7477" s="9">
        <v>44823.458333333336</v>
      </c>
      <c r="B7477" s="10">
        <v>275.01</v>
      </c>
      <c r="C7477" s="10">
        <v>239.36305</v>
      </c>
      <c r="D7477" s="10">
        <v>0.148924196946855</v>
      </c>
      <c r="E7477" s="7">
        <f t="shared" si="1"/>
        <v>0.09126028678</v>
      </c>
      <c r="F7477" s="7"/>
    </row>
    <row r="7478">
      <c r="A7478" s="9">
        <v>44823.5</v>
      </c>
      <c r="B7478" s="10">
        <v>281.24</v>
      </c>
      <c r="C7478" s="10">
        <v>241.39915</v>
      </c>
      <c r="D7478" s="10">
        <v>0.165041384777038</v>
      </c>
      <c r="E7478" s="7">
        <f t="shared" si="1"/>
        <v>0.09327260801</v>
      </c>
      <c r="F7478" s="7"/>
    </row>
    <row r="7479">
      <c r="A7479" s="9">
        <v>44823.541666666664</v>
      </c>
      <c r="B7479" s="10">
        <v>280.05</v>
      </c>
      <c r="C7479" s="10">
        <v>243.10756</v>
      </c>
      <c r="D7479" s="10">
        <v>0.151959239770248</v>
      </c>
      <c r="E7479" s="7">
        <f t="shared" si="1"/>
        <v>0.09593803074</v>
      </c>
      <c r="F7479" s="7"/>
    </row>
    <row r="7480">
      <c r="A7480" s="9">
        <v>44823.583333333336</v>
      </c>
      <c r="B7480" s="10">
        <v>280.59</v>
      </c>
      <c r="C7480" s="10">
        <v>244.50535</v>
      </c>
      <c r="D7480" s="10">
        <v>0.147582251267712</v>
      </c>
      <c r="E7480" s="7">
        <f t="shared" si="1"/>
        <v>0.09778907701</v>
      </c>
      <c r="F7480" s="7"/>
    </row>
    <row r="7481">
      <c r="A7481" s="9">
        <v>44823.625</v>
      </c>
      <c r="B7481" s="10">
        <v>278.07</v>
      </c>
      <c r="C7481" s="10">
        <v>245.06784</v>
      </c>
      <c r="D7481" s="10">
        <v>0.13466540530165</v>
      </c>
      <c r="E7481" s="7">
        <f t="shared" si="1"/>
        <v>0.09896320309</v>
      </c>
      <c r="F7481" s="7"/>
    </row>
    <row r="7482">
      <c r="A7482" s="9">
        <v>44823.666666666664</v>
      </c>
      <c r="B7482" s="10">
        <v>277.25</v>
      </c>
      <c r="C7482" s="10">
        <v>244.96712</v>
      </c>
      <c r="D7482" s="10">
        <v>0.131784543166446</v>
      </c>
      <c r="E7482" s="7">
        <f t="shared" si="1"/>
        <v>0.1003140342</v>
      </c>
      <c r="F7482" s="7"/>
    </row>
    <row r="7483">
      <c r="A7483" s="9">
        <v>44823.708333333336</v>
      </c>
      <c r="B7483" s="10">
        <v>278.34</v>
      </c>
      <c r="C7483" s="10">
        <v>244.75878</v>
      </c>
      <c r="D7483" s="10">
        <v>0.137201288550302</v>
      </c>
      <c r="E7483" s="7">
        <f t="shared" si="1"/>
        <v>0.1031092355</v>
      </c>
      <c r="F7483" s="7"/>
    </row>
    <row r="7484">
      <c r="A7484" s="9">
        <v>44823.75</v>
      </c>
      <c r="B7484" s="10">
        <v>273.95</v>
      </c>
      <c r="C7484" s="10">
        <v>244.8127</v>
      </c>
      <c r="D7484" s="10">
        <v>0.119018743717135</v>
      </c>
      <c r="E7484" s="7">
        <f t="shared" si="1"/>
        <v>0.1070609712</v>
      </c>
      <c r="F7484" s="7"/>
    </row>
    <row r="7485">
      <c r="A7485" s="9">
        <v>44823.791666666664</v>
      </c>
      <c r="B7485" s="10">
        <v>271.89</v>
      </c>
      <c r="C7485" s="10">
        <v>245.99856</v>
      </c>
      <c r="D7485" s="10">
        <v>0.1052503721973</v>
      </c>
      <c r="E7485" s="7">
        <f t="shared" si="1"/>
        <v>0.1104539993</v>
      </c>
      <c r="F7485" s="7"/>
    </row>
    <row r="7486">
      <c r="A7486" s="9">
        <v>44823.833333333336</v>
      </c>
      <c r="B7486" s="10">
        <v>273.37</v>
      </c>
      <c r="C7486" s="10">
        <v>247.54293</v>
      </c>
      <c r="D7486" s="10">
        <v>0.104333700825145</v>
      </c>
      <c r="E7486" s="7">
        <f t="shared" si="1"/>
        <v>0.1122781034</v>
      </c>
      <c r="F7486" s="7"/>
    </row>
    <row r="7487">
      <c r="A7487" s="9">
        <v>44823.875</v>
      </c>
      <c r="B7487" s="10">
        <v>267.0</v>
      </c>
      <c r="C7487" s="10">
        <v>248.90973</v>
      </c>
      <c r="D7487" s="10">
        <v>0.0726780347236727</v>
      </c>
      <c r="E7487" s="7">
        <f t="shared" si="1"/>
        <v>0.1130032026</v>
      </c>
      <c r="F7487" s="7"/>
    </row>
    <row r="7488">
      <c r="A7488" s="9">
        <v>44823.916666666664</v>
      </c>
      <c r="B7488" s="10">
        <v>260.96</v>
      </c>
      <c r="C7488" s="10">
        <v>248.97955</v>
      </c>
      <c r="D7488" s="10">
        <v>0.0481182089051088</v>
      </c>
      <c r="E7488" s="7">
        <f t="shared" si="1"/>
        <v>0.1140165596</v>
      </c>
      <c r="F7488" s="7"/>
    </row>
    <row r="7489">
      <c r="A7489" s="9">
        <v>44823.958333333336</v>
      </c>
      <c r="B7489" s="10">
        <v>259.23</v>
      </c>
      <c r="C7489" s="10">
        <v>247.37555</v>
      </c>
      <c r="D7489" s="10">
        <v>0.0479208636423446</v>
      </c>
      <c r="E7489" s="7">
        <f t="shared" si="1"/>
        <v>0.1151989985</v>
      </c>
      <c r="F7489" s="7"/>
    </row>
    <row r="7490">
      <c r="A7490" s="9">
        <v>44821.0</v>
      </c>
      <c r="B7490" s="10">
        <v>242.53</v>
      </c>
      <c r="C7490" s="10">
        <v>246.88474</v>
      </c>
      <c r="D7490" s="10">
        <v>0.0176387572597641</v>
      </c>
      <c r="E7490" s="7">
        <f t="shared" si="1"/>
        <v>0.1142606317</v>
      </c>
      <c r="F7490" s="7"/>
    </row>
    <row r="7491">
      <c r="A7491" s="9">
        <v>44821.041666666664</v>
      </c>
      <c r="B7491" s="10">
        <v>242.64</v>
      </c>
      <c r="C7491" s="10">
        <v>240.38085</v>
      </c>
      <c r="D7491" s="10">
        <v>0.00939821121358035</v>
      </c>
      <c r="E7491" s="7">
        <f t="shared" si="1"/>
        <v>0.1099634351</v>
      </c>
      <c r="F7491" s="7"/>
    </row>
    <row r="7492">
      <c r="A7492" s="9">
        <v>44821.083333333336</v>
      </c>
      <c r="B7492" s="10">
        <v>238.07</v>
      </c>
      <c r="C7492" s="10">
        <v>232.36597</v>
      </c>
      <c r="D7492" s="10">
        <v>0.0245476134048371</v>
      </c>
      <c r="E7492" s="7">
        <f t="shared" si="1"/>
        <v>0.1048458064</v>
      </c>
      <c r="F7492" s="7"/>
    </row>
    <row r="7493">
      <c r="A7493" s="9">
        <v>44821.125</v>
      </c>
      <c r="B7493" s="10">
        <v>227.65</v>
      </c>
      <c r="C7493" s="10">
        <v>223.25498</v>
      </c>
      <c r="D7493" s="10">
        <v>0.0196861006191217</v>
      </c>
      <c r="E7493" s="7">
        <f t="shared" si="1"/>
        <v>0.09909666629</v>
      </c>
      <c r="F7493" s="7"/>
    </row>
    <row r="7494">
      <c r="A7494" s="9">
        <v>44821.166666666664</v>
      </c>
      <c r="B7494" s="10">
        <v>213.15</v>
      </c>
      <c r="C7494" s="10">
        <v>216.23576</v>
      </c>
      <c r="D7494" s="10">
        <v>0.0142703501030541</v>
      </c>
      <c r="E7494" s="7">
        <f t="shared" si="1"/>
        <v>0.09249735157</v>
      </c>
      <c r="F7494" s="7"/>
    </row>
    <row r="7495">
      <c r="A7495" s="9">
        <v>44821.208333333336</v>
      </c>
      <c r="B7495" s="10">
        <v>201.33</v>
      </c>
      <c r="C7495" s="10">
        <v>213.71573</v>
      </c>
      <c r="D7495" s="10">
        <v>0.0579542273280492</v>
      </c>
      <c r="E7495" s="7">
        <f t="shared" si="1"/>
        <v>0.08896314348</v>
      </c>
      <c r="F7495" s="7"/>
    </row>
    <row r="7496">
      <c r="A7496" s="9">
        <v>44821.25</v>
      </c>
      <c r="B7496" s="10">
        <v>191.99</v>
      </c>
      <c r="C7496" s="10">
        <v>213.8519</v>
      </c>
      <c r="D7496" s="10">
        <v>0.102229159525821</v>
      </c>
      <c r="E7496" s="7">
        <f t="shared" si="1"/>
        <v>0.08845375813</v>
      </c>
      <c r="F7496" s="7"/>
    </row>
    <row r="7497">
      <c r="A7497" s="9">
        <v>44821.291666666664</v>
      </c>
      <c r="B7497" s="10">
        <v>196.13</v>
      </c>
      <c r="C7497" s="10">
        <v>216.90882</v>
      </c>
      <c r="D7497" s="10">
        <v>0.0957951825103285</v>
      </c>
      <c r="E7497" s="7">
        <f t="shared" si="1"/>
        <v>0.08874349925</v>
      </c>
      <c r="F7497" s="7"/>
    </row>
    <row r="7498">
      <c r="A7498" s="9">
        <v>44821.333333333336</v>
      </c>
      <c r="B7498" s="10">
        <v>194.71</v>
      </c>
      <c r="C7498" s="10">
        <v>221.24634</v>
      </c>
      <c r="D7498" s="10">
        <v>0.119940243983245</v>
      </c>
      <c r="E7498" s="7">
        <f t="shared" si="1"/>
        <v>0.09030576534</v>
      </c>
      <c r="F7498" s="7"/>
    </row>
    <row r="7499">
      <c r="A7499" s="9">
        <v>44821.375</v>
      </c>
      <c r="B7499" s="10">
        <v>192.13</v>
      </c>
      <c r="C7499" s="10">
        <v>226.66609</v>
      </c>
      <c r="D7499" s="10">
        <v>0.152365490576909</v>
      </c>
      <c r="E7499" s="7">
        <f t="shared" si="1"/>
        <v>0.09288204413</v>
      </c>
      <c r="F7499" s="7"/>
    </row>
    <row r="7500">
      <c r="A7500" s="9">
        <v>44821.416666666664</v>
      </c>
      <c r="B7500" s="10">
        <v>194.76</v>
      </c>
      <c r="C7500" s="10">
        <v>231.59058</v>
      </c>
      <c r="D7500" s="10">
        <v>0.159033152384695</v>
      </c>
      <c r="E7500" s="7">
        <f t="shared" si="1"/>
        <v>0.09530569678</v>
      </c>
      <c r="F7500" s="7"/>
    </row>
    <row r="7501">
      <c r="A7501" s="9">
        <v>44821.458333333336</v>
      </c>
      <c r="B7501" s="10">
        <v>201.79</v>
      </c>
      <c r="C7501" s="10">
        <v>236.19956</v>
      </c>
      <c r="D7501" s="10">
        <v>0.145680034289648</v>
      </c>
      <c r="E7501" s="7">
        <f t="shared" si="1"/>
        <v>0.09517052334</v>
      </c>
      <c r="F7501" s="7"/>
    </row>
    <row r="7502">
      <c r="A7502" s="9">
        <v>44821.5</v>
      </c>
      <c r="B7502" s="10">
        <v>206.65</v>
      </c>
      <c r="C7502" s="10">
        <v>238.35305</v>
      </c>
      <c r="D7502" s="10">
        <v>0.133008786755613</v>
      </c>
      <c r="E7502" s="7">
        <f t="shared" si="1"/>
        <v>0.09383583175</v>
      </c>
      <c r="F7502" s="7"/>
    </row>
    <row r="7503">
      <c r="A7503" s="9">
        <v>44821.541666666664</v>
      </c>
      <c r="B7503" s="10">
        <v>210.37</v>
      </c>
      <c r="C7503" s="10">
        <v>239.71444</v>
      </c>
      <c r="D7503" s="10">
        <v>0.122414152439043</v>
      </c>
      <c r="E7503" s="7">
        <f t="shared" si="1"/>
        <v>0.09260478645</v>
      </c>
      <c r="F7503" s="7"/>
    </row>
    <row r="7504">
      <c r="A7504" s="9">
        <v>44821.583333333336</v>
      </c>
      <c r="B7504" s="10">
        <v>208.54</v>
      </c>
      <c r="C7504" s="10">
        <v>240.53708</v>
      </c>
      <c r="D7504" s="10">
        <v>0.133023482283895</v>
      </c>
      <c r="E7504" s="7">
        <f t="shared" si="1"/>
        <v>0.09199817107</v>
      </c>
      <c r="F7504" s="7"/>
    </row>
    <row r="7505">
      <c r="A7505" s="9">
        <v>44821.625</v>
      </c>
      <c r="B7505" s="10">
        <v>197.66</v>
      </c>
      <c r="C7505" s="10">
        <v>240.97087</v>
      </c>
      <c r="D7505" s="10">
        <v>0.179734878327824</v>
      </c>
      <c r="E7505" s="7">
        <f t="shared" si="1"/>
        <v>0.09387606578</v>
      </c>
      <c r="F7505" s="7"/>
    </row>
    <row r="7506">
      <c r="A7506" s="9">
        <v>44821.666666666664</v>
      </c>
      <c r="B7506" s="10">
        <v>194.21</v>
      </c>
      <c r="C7506" s="10">
        <v>240.91505</v>
      </c>
      <c r="D7506" s="10">
        <v>0.19386522344702</v>
      </c>
      <c r="E7506" s="7">
        <f t="shared" si="1"/>
        <v>0.09646276079</v>
      </c>
      <c r="F7506" s="7"/>
    </row>
    <row r="7507">
      <c r="A7507" s="9">
        <v>44821.708333333336</v>
      </c>
      <c r="B7507" s="10">
        <v>193.87</v>
      </c>
      <c r="C7507" s="10">
        <v>241.21233</v>
      </c>
      <c r="D7507" s="10">
        <v>0.196268283632101</v>
      </c>
      <c r="E7507" s="7">
        <f t="shared" si="1"/>
        <v>0.09892388559</v>
      </c>
      <c r="F7507" s="7"/>
    </row>
    <row r="7508">
      <c r="A7508" s="9">
        <v>44821.75</v>
      </c>
      <c r="B7508" s="10">
        <v>195.47</v>
      </c>
      <c r="C7508" s="10">
        <v>241.68633</v>
      </c>
      <c r="D7508" s="10">
        <v>0.191224427132473</v>
      </c>
      <c r="E7508" s="7">
        <f t="shared" si="1"/>
        <v>0.1019324557</v>
      </c>
      <c r="F7508" s="7"/>
    </row>
    <row r="7509">
      <c r="A7509" s="9">
        <v>44821.791666666664</v>
      </c>
      <c r="B7509" s="10">
        <v>202.12</v>
      </c>
      <c r="C7509" s="10">
        <v>243.02614</v>
      </c>
      <c r="D7509" s="10">
        <v>0.168319918178349</v>
      </c>
      <c r="E7509" s="7">
        <f t="shared" si="1"/>
        <v>0.1045603535</v>
      </c>
      <c r="F7509" s="7"/>
    </row>
    <row r="7510">
      <c r="A7510" s="9">
        <v>44821.833333333336</v>
      </c>
      <c r="B7510" s="10">
        <v>211.36</v>
      </c>
      <c r="C7510" s="10">
        <v>244.49593</v>
      </c>
      <c r="D7510" s="10">
        <v>0.135527532094296</v>
      </c>
      <c r="E7510" s="7">
        <f t="shared" si="1"/>
        <v>0.1058600964</v>
      </c>
      <c r="F7510" s="7"/>
    </row>
    <row r="7511">
      <c r="A7511" s="9">
        <v>44821.875</v>
      </c>
      <c r="B7511" s="10">
        <v>226.76</v>
      </c>
      <c r="C7511" s="10">
        <v>245.90151</v>
      </c>
      <c r="D7511" s="10">
        <v>0.0778421816116542</v>
      </c>
      <c r="E7511" s="7">
        <f t="shared" si="1"/>
        <v>0.1060752692</v>
      </c>
      <c r="F7511" s="7"/>
    </row>
    <row r="7512">
      <c r="A7512" s="9">
        <v>44821.916666666664</v>
      </c>
      <c r="B7512" s="10">
        <v>241.35</v>
      </c>
      <c r="C7512" s="10">
        <v>246.50631</v>
      </c>
      <c r="D7512" s="10">
        <v>0.0209175578507504</v>
      </c>
      <c r="E7512" s="7">
        <f t="shared" si="1"/>
        <v>0.1049419088</v>
      </c>
      <c r="F7512" s="7"/>
    </row>
    <row r="7513">
      <c r="A7513" s="9">
        <v>44821.958333333336</v>
      </c>
      <c r="B7513" s="10">
        <v>249.16</v>
      </c>
      <c r="C7513" s="10">
        <v>245.52071</v>
      </c>
      <c r="D7513" s="10">
        <v>0.0148227414298369</v>
      </c>
      <c r="E7513" s="7">
        <f t="shared" si="1"/>
        <v>0.1035628203</v>
      </c>
      <c r="F7513" s="7"/>
    </row>
    <row r="7514">
      <c r="A7514" s="9">
        <v>44822.0</v>
      </c>
      <c r="B7514" s="10">
        <v>246.2</v>
      </c>
      <c r="C7514" s="10">
        <v>244.4177</v>
      </c>
      <c r="D7514" s="10">
        <v>0.00729202508656284</v>
      </c>
      <c r="E7514" s="7">
        <f t="shared" si="1"/>
        <v>0.1031317065</v>
      </c>
      <c r="F7514" s="7"/>
    </row>
    <row r="7515">
      <c r="A7515" s="9">
        <v>44822.041666666664</v>
      </c>
      <c r="B7515" s="10">
        <v>244.29</v>
      </c>
      <c r="C7515" s="10">
        <v>238.54076</v>
      </c>
      <c r="D7515" s="10">
        <v>0.0241017090747928</v>
      </c>
      <c r="E7515" s="7">
        <f t="shared" si="1"/>
        <v>0.1037443523</v>
      </c>
      <c r="F7515" s="7"/>
    </row>
    <row r="7516">
      <c r="A7516" s="9">
        <v>44822.083333333336</v>
      </c>
      <c r="B7516" s="10">
        <v>236.77</v>
      </c>
      <c r="C7516" s="10">
        <v>231.68463</v>
      </c>
      <c r="D7516" s="10">
        <v>0.0219495354525676</v>
      </c>
      <c r="E7516" s="7">
        <f t="shared" si="1"/>
        <v>0.103636099</v>
      </c>
      <c r="F7516" s="7"/>
    </row>
    <row r="7517">
      <c r="A7517" s="9">
        <v>44822.125</v>
      </c>
      <c r="B7517" s="10">
        <v>225.08</v>
      </c>
      <c r="C7517" s="10">
        <v>223.95455</v>
      </c>
      <c r="D7517" s="10">
        <v>0.00502535000963365</v>
      </c>
      <c r="E7517" s="7">
        <f t="shared" si="1"/>
        <v>0.1030252344</v>
      </c>
      <c r="F7517" s="7"/>
    </row>
    <row r="7518">
      <c r="A7518" s="9">
        <v>44822.166666666664</v>
      </c>
      <c r="B7518" s="10">
        <v>212.48</v>
      </c>
      <c r="C7518" s="10">
        <v>218.63864</v>
      </c>
      <c r="D7518" s="10">
        <v>0.0281681225239967</v>
      </c>
      <c r="E7518" s="7">
        <f t="shared" si="1"/>
        <v>0.1036043082</v>
      </c>
      <c r="F7518" s="7"/>
    </row>
    <row r="7519">
      <c r="A7519" s="9">
        <v>44822.208333333336</v>
      </c>
      <c r="B7519" s="10">
        <v>208.51</v>
      </c>
      <c r="C7519" s="10">
        <v>217.87185</v>
      </c>
      <c r="D7519" s="10">
        <v>0.0429695254343321</v>
      </c>
      <c r="E7519" s="7">
        <f t="shared" si="1"/>
        <v>0.1029799457</v>
      </c>
      <c r="F7519" s="7"/>
    </row>
    <row r="7520">
      <c r="A7520" s="9">
        <v>44822.25</v>
      </c>
      <c r="B7520" s="10">
        <v>206.48</v>
      </c>
      <c r="C7520" s="10">
        <v>219.32193</v>
      </c>
      <c r="D7520" s="10">
        <v>0.0585528770424372</v>
      </c>
      <c r="E7520" s="7">
        <f t="shared" si="1"/>
        <v>0.1011601006</v>
      </c>
      <c r="F7520" s="7"/>
    </row>
    <row r="7521">
      <c r="A7521" s="9">
        <v>44822.291666666664</v>
      </c>
      <c r="B7521" s="10">
        <v>207.08</v>
      </c>
      <c r="C7521" s="10">
        <v>223.06908</v>
      </c>
      <c r="D7521" s="10">
        <v>0.0716777062961841</v>
      </c>
      <c r="E7521" s="7">
        <f t="shared" si="1"/>
        <v>0.1001552057</v>
      </c>
      <c r="F7521" s="7"/>
    </row>
    <row r="7522">
      <c r="A7522" s="9">
        <v>44822.333333333336</v>
      </c>
      <c r="B7522" s="10">
        <v>205.32</v>
      </c>
      <c r="C7522" s="10">
        <v>227.62286</v>
      </c>
      <c r="D7522" s="10">
        <v>0.0979816350607316</v>
      </c>
      <c r="E7522" s="7">
        <f t="shared" si="1"/>
        <v>0.09924026368</v>
      </c>
      <c r="F7522" s="7"/>
    </row>
    <row r="7523">
      <c r="A7523" s="9">
        <v>44822.375</v>
      </c>
      <c r="B7523" s="10">
        <v>211.04</v>
      </c>
      <c r="C7523" s="10">
        <v>232.69232</v>
      </c>
      <c r="D7523" s="10">
        <v>0.0930512876402624</v>
      </c>
      <c r="E7523" s="7">
        <f t="shared" si="1"/>
        <v>0.09676883856</v>
      </c>
      <c r="F7523" s="7"/>
    </row>
    <row r="7524">
      <c r="A7524" s="9">
        <v>44822.416666666664</v>
      </c>
      <c r="B7524" s="10">
        <v>209.52</v>
      </c>
      <c r="C7524" s="10">
        <v>236.80286</v>
      </c>
      <c r="D7524" s="10">
        <v>0.115213388892346</v>
      </c>
      <c r="E7524" s="7">
        <f t="shared" si="1"/>
        <v>0.09494301508</v>
      </c>
      <c r="F7524" s="7"/>
    </row>
    <row r="7525">
      <c r="A7525" s="9">
        <v>44822.458333333336</v>
      </c>
      <c r="B7525" s="10">
        <v>208.89</v>
      </c>
      <c r="C7525" s="10">
        <v>240.66431</v>
      </c>
      <c r="D7525" s="10">
        <v>0.132027511682143</v>
      </c>
      <c r="E7525" s="7">
        <f t="shared" si="1"/>
        <v>0.09437415997</v>
      </c>
      <c r="F7525" s="7"/>
    </row>
    <row r="7526">
      <c r="A7526" s="9">
        <v>44822.5</v>
      </c>
      <c r="B7526" s="10">
        <v>211.33</v>
      </c>
      <c r="C7526" s="10">
        <v>242.535</v>
      </c>
      <c r="D7526" s="10">
        <v>0.128661842620652</v>
      </c>
      <c r="E7526" s="7">
        <f t="shared" si="1"/>
        <v>0.0941930373</v>
      </c>
      <c r="F7526" s="7"/>
    </row>
    <row r="7527">
      <c r="A7527" s="9">
        <v>44822.541666666664</v>
      </c>
      <c r="B7527" s="10">
        <v>219.57</v>
      </c>
      <c r="C7527" s="10">
        <v>244.07631</v>
      </c>
      <c r="D7527" s="10">
        <v>0.100404295689327</v>
      </c>
      <c r="E7527" s="7">
        <f t="shared" si="1"/>
        <v>0.09327595994</v>
      </c>
      <c r="F7527" s="7"/>
    </row>
    <row r="7528">
      <c r="A7528" s="9">
        <v>44822.583333333336</v>
      </c>
      <c r="B7528" s="10">
        <v>216.98</v>
      </c>
      <c r="C7528" s="10">
        <v>245.22762</v>
      </c>
      <c r="D7528" s="10">
        <v>0.115189390167388</v>
      </c>
      <c r="E7528" s="7">
        <f t="shared" si="1"/>
        <v>0.09253287277</v>
      </c>
      <c r="F7528" s="7"/>
    </row>
    <row r="7529">
      <c r="A7529" s="9">
        <v>44822.625</v>
      </c>
      <c r="B7529" s="10">
        <v>216.69</v>
      </c>
      <c r="C7529" s="10">
        <v>245.54494</v>
      </c>
      <c r="D7529" s="10">
        <v>0.117513885645536</v>
      </c>
      <c r="E7529" s="7">
        <f t="shared" si="1"/>
        <v>0.0899403314</v>
      </c>
      <c r="F7529" s="7"/>
    </row>
    <row r="7530">
      <c r="A7530" s="9">
        <v>44822.666666666664</v>
      </c>
      <c r="B7530" s="10">
        <v>218.45</v>
      </c>
      <c r="C7530" s="10">
        <v>245.19559</v>
      </c>
      <c r="D7530" s="10">
        <v>0.109078593134566</v>
      </c>
      <c r="E7530" s="7">
        <f t="shared" si="1"/>
        <v>0.08640755514</v>
      </c>
      <c r="F7530" s="7"/>
    </row>
    <row r="7531">
      <c r="A7531" s="9">
        <v>44822.708333333336</v>
      </c>
      <c r="B7531" s="10">
        <v>225.61</v>
      </c>
      <c r="C7531" s="10">
        <v>244.91395</v>
      </c>
      <c r="D7531" s="10">
        <v>0.0788193159270837</v>
      </c>
      <c r="E7531" s="7">
        <f t="shared" si="1"/>
        <v>0.08151384815</v>
      </c>
      <c r="F7531" s="7"/>
    </row>
    <row r="7532">
      <c r="A7532" s="9">
        <v>44822.75</v>
      </c>
      <c r="B7532" s="10">
        <v>237.07</v>
      </c>
      <c r="C7532" s="10">
        <v>244.88363</v>
      </c>
      <c r="D7532" s="10">
        <v>0.0319075227690802</v>
      </c>
      <c r="E7532" s="7">
        <f t="shared" si="1"/>
        <v>0.0748756438</v>
      </c>
      <c r="F7532" s="7"/>
    </row>
    <row r="7533">
      <c r="A7533" s="9">
        <v>44822.791666666664</v>
      </c>
      <c r="B7533" s="10">
        <v>250.14</v>
      </c>
      <c r="C7533" s="10">
        <v>246.03225</v>
      </c>
      <c r="D7533" s="10">
        <v>0.0166959819291982</v>
      </c>
      <c r="E7533" s="7">
        <f t="shared" si="1"/>
        <v>0.06855797979</v>
      </c>
      <c r="F7533" s="7"/>
    </row>
    <row r="7534">
      <c r="A7534" s="9">
        <v>44822.833333333336</v>
      </c>
      <c r="B7534" s="10">
        <v>260.95</v>
      </c>
      <c r="C7534" s="10">
        <v>247.55966</v>
      </c>
      <c r="D7534" s="10">
        <v>0.0540893455743152</v>
      </c>
      <c r="E7534" s="7">
        <f t="shared" si="1"/>
        <v>0.06516472202</v>
      </c>
      <c r="F7534" s="7"/>
    </row>
    <row r="7535">
      <c r="A7535" s="9">
        <v>44822.875</v>
      </c>
      <c r="B7535" s="10">
        <v>261.32</v>
      </c>
      <c r="C7535" s="10">
        <v>248.92233</v>
      </c>
      <c r="D7535" s="10">
        <v>0.0498053750340518</v>
      </c>
      <c r="E7535" s="7">
        <f t="shared" si="1"/>
        <v>0.06399652175</v>
      </c>
      <c r="F7535" s="7"/>
    </row>
    <row r="7536">
      <c r="A7536" s="9">
        <v>44822.916666666664</v>
      </c>
      <c r="B7536" s="10">
        <v>253.85</v>
      </c>
      <c r="C7536" s="10">
        <v>249.20357</v>
      </c>
      <c r="D7536" s="10">
        <v>0.0186451181257153</v>
      </c>
      <c r="E7536" s="7">
        <f t="shared" si="1"/>
        <v>0.06390183676</v>
      </c>
      <c r="F7536" s="7"/>
    </row>
    <row r="7537">
      <c r="A7537" s="9">
        <v>44822.958333333336</v>
      </c>
      <c r="B7537" s="10">
        <v>251.33</v>
      </c>
      <c r="C7537" s="10">
        <v>247.9402</v>
      </c>
      <c r="D7537" s="10">
        <v>0.0136718450658667</v>
      </c>
      <c r="E7537" s="7">
        <f t="shared" si="1"/>
        <v>0.06385388274</v>
      </c>
      <c r="F7537" s="7"/>
    </row>
    <row r="7538">
      <c r="A7538" s="9">
        <v>44823.0</v>
      </c>
      <c r="B7538" s="10">
        <v>252.2</v>
      </c>
      <c r="C7538" s="10">
        <v>244.3478</v>
      </c>
      <c r="D7538" s="10">
        <v>0.0321353415091111</v>
      </c>
      <c r="E7538" s="7">
        <f t="shared" si="1"/>
        <v>0.06488902093</v>
      </c>
      <c r="F7538" s="7"/>
    </row>
    <row r="7539">
      <c r="A7539" s="9">
        <v>44823.041666666664</v>
      </c>
      <c r="B7539" s="10">
        <v>262.88</v>
      </c>
      <c r="C7539" s="10">
        <v>238.49793</v>
      </c>
      <c r="D7539" s="10">
        <v>0.102231788762275</v>
      </c>
      <c r="E7539" s="7">
        <f t="shared" si="1"/>
        <v>0.06814444092</v>
      </c>
      <c r="F7539" s="7"/>
    </row>
    <row r="7540">
      <c r="A7540" s="9">
        <v>44823.083333333336</v>
      </c>
      <c r="B7540" s="10">
        <v>263.04</v>
      </c>
      <c r="C7540" s="10">
        <v>231.80265</v>
      </c>
      <c r="D7540" s="10">
        <v>0.134758381752753</v>
      </c>
      <c r="E7540" s="7">
        <f t="shared" si="1"/>
        <v>0.07284480951</v>
      </c>
      <c r="F7540" s="7"/>
    </row>
    <row r="7541">
      <c r="A7541" s="9">
        <v>44823.125</v>
      </c>
      <c r="B7541" s="10">
        <v>256.55</v>
      </c>
      <c r="C7541" s="10">
        <v>224.31367</v>
      </c>
      <c r="D7541" s="10">
        <v>0.143710947264159</v>
      </c>
      <c r="E7541" s="7">
        <f t="shared" si="1"/>
        <v>0.07862337606</v>
      </c>
      <c r="F7541" s="7"/>
    </row>
    <row r="7542">
      <c r="A7542" s="9">
        <v>44823.166666666664</v>
      </c>
      <c r="B7542" s="10">
        <v>253.78</v>
      </c>
      <c r="C7542" s="10">
        <v>219.24639</v>
      </c>
      <c r="D7542" s="10">
        <v>0.157510506786451</v>
      </c>
      <c r="E7542" s="7">
        <f t="shared" si="1"/>
        <v>0.08401264208</v>
      </c>
      <c r="F7542" s="7"/>
    </row>
    <row r="7543">
      <c r="A7543" s="9">
        <v>44823.208333333336</v>
      </c>
      <c r="B7543" s="10">
        <v>246.63</v>
      </c>
      <c r="C7543" s="10">
        <v>218.67851</v>
      </c>
      <c r="D7543" s="10">
        <v>0.127820013041062</v>
      </c>
      <c r="E7543" s="7">
        <f t="shared" si="1"/>
        <v>0.08754807906</v>
      </c>
      <c r="F7543" s="7"/>
    </row>
    <row r="7544">
      <c r="A7544" s="9">
        <v>44823.25</v>
      </c>
      <c r="B7544" s="10">
        <v>242.29</v>
      </c>
      <c r="C7544" s="10">
        <v>220.18442</v>
      </c>
      <c r="D7544" s="10">
        <v>0.100395750071689</v>
      </c>
      <c r="E7544" s="7">
        <f t="shared" si="1"/>
        <v>0.0892915321</v>
      </c>
      <c r="F7544" s="7"/>
    </row>
    <row r="7545">
      <c r="A7545" s="9">
        <v>44823.291666666664</v>
      </c>
      <c r="B7545" s="10">
        <v>240.94</v>
      </c>
      <c r="C7545" s="10">
        <v>223.90433</v>
      </c>
      <c r="D7545" s="10">
        <v>0.076084593808436</v>
      </c>
      <c r="E7545" s="7">
        <f t="shared" si="1"/>
        <v>0.08947515241</v>
      </c>
      <c r="F7545" s="7"/>
    </row>
    <row r="7546">
      <c r="A7546" s="9">
        <v>44823.333333333336</v>
      </c>
      <c r="B7546" s="10">
        <v>244.61</v>
      </c>
      <c r="C7546" s="10">
        <v>228.44587</v>
      </c>
      <c r="D7546" s="10">
        <v>0.0707569368621109</v>
      </c>
      <c r="E7546" s="7">
        <f t="shared" si="1"/>
        <v>0.08834078999</v>
      </c>
      <c r="F7546" s="7"/>
    </row>
    <row r="7547">
      <c r="A7547" s="9">
        <v>44823.375</v>
      </c>
      <c r="B7547" s="10">
        <v>252.18</v>
      </c>
      <c r="C7547" s="10">
        <v>233.54702</v>
      </c>
      <c r="D7547" s="10">
        <v>0.0797825636995925</v>
      </c>
      <c r="E7547" s="7">
        <f t="shared" si="1"/>
        <v>0.08778792649</v>
      </c>
      <c r="F7547" s="7"/>
    </row>
    <row r="7548">
      <c r="A7548" s="9">
        <v>44823.416666666664</v>
      </c>
      <c r="B7548" s="10">
        <v>259.15</v>
      </c>
      <c r="C7548" s="10">
        <v>237.71939</v>
      </c>
      <c r="D7548" s="10">
        <v>0.090150870738815</v>
      </c>
      <c r="E7548" s="7">
        <f t="shared" si="1"/>
        <v>0.0867436549</v>
      </c>
      <c r="F7548" s="7"/>
    </row>
    <row r="7549">
      <c r="A7549" s="9">
        <v>44823.458333333336</v>
      </c>
      <c r="B7549" s="10">
        <v>275.01</v>
      </c>
      <c r="C7549" s="10">
        <v>241.73146</v>
      </c>
      <c r="D7549" s="10">
        <v>0.13766739339596</v>
      </c>
      <c r="E7549" s="7">
        <f t="shared" si="1"/>
        <v>0.08697864997</v>
      </c>
      <c r="F7549" s="7"/>
    </row>
    <row r="7550">
      <c r="A7550" s="9">
        <v>44823.5</v>
      </c>
      <c r="B7550" s="10">
        <v>281.24</v>
      </c>
      <c r="C7550" s="10">
        <v>243.80359</v>
      </c>
      <c r="D7550" s="10">
        <v>0.153551512510541</v>
      </c>
      <c r="E7550" s="7">
        <f t="shared" si="1"/>
        <v>0.08801571955</v>
      </c>
      <c r="F7550" s="7"/>
    </row>
    <row r="7551">
      <c r="A7551" s="9">
        <v>44823.541666666664</v>
      </c>
      <c r="B7551" s="10">
        <v>280.05</v>
      </c>
      <c r="C7551" s="10">
        <v>245.52178</v>
      </c>
      <c r="D7551" s="10">
        <v>0.140632004215674</v>
      </c>
      <c r="E7551" s="7">
        <f t="shared" si="1"/>
        <v>0.08969187407</v>
      </c>
      <c r="F7551" s="7"/>
    </row>
    <row r="7552">
      <c r="A7552" s="9">
        <v>44823.583333333336</v>
      </c>
      <c r="B7552" s="10">
        <v>280.59</v>
      </c>
      <c r="C7552" s="10">
        <v>246.81969</v>
      </c>
      <c r="D7552" s="10">
        <v>0.136821782735404</v>
      </c>
      <c r="E7552" s="7">
        <f t="shared" si="1"/>
        <v>0.09059322376</v>
      </c>
      <c r="F7552" s="7"/>
    </row>
    <row r="7553">
      <c r="A7553" s="9">
        <v>44823.625</v>
      </c>
      <c r="B7553" s="10">
        <v>278.07</v>
      </c>
      <c r="C7553" s="10">
        <v>247.17116</v>
      </c>
      <c r="D7553" s="10">
        <v>0.125009891930757</v>
      </c>
      <c r="E7553" s="7">
        <f t="shared" si="1"/>
        <v>0.09090555736</v>
      </c>
      <c r="F7553" s="7"/>
    </row>
    <row r="7554">
      <c r="A7554" s="9">
        <v>44823.666666666664</v>
      </c>
      <c r="B7554" s="10">
        <v>277.25</v>
      </c>
      <c r="C7554" s="10">
        <v>246.79232</v>
      </c>
      <c r="D7554" s="10">
        <v>0.123414213213766</v>
      </c>
      <c r="E7554" s="7">
        <f t="shared" si="1"/>
        <v>0.09150287486</v>
      </c>
      <c r="F7554" s="7"/>
    </row>
    <row r="7555">
      <c r="A7555" s="9">
        <v>44823.708333333336</v>
      </c>
      <c r="B7555" s="10">
        <v>278.34</v>
      </c>
      <c r="C7555" s="10">
        <v>246.38471</v>
      </c>
      <c r="D7555" s="10">
        <v>0.129696725093046</v>
      </c>
      <c r="E7555" s="7">
        <f t="shared" si="1"/>
        <v>0.09362276691</v>
      </c>
      <c r="F7555" s="7"/>
    </row>
    <row r="7556">
      <c r="A7556" s="9">
        <v>44823.75</v>
      </c>
      <c r="B7556" s="10">
        <v>273.95</v>
      </c>
      <c r="C7556" s="10">
        <v>246.24786</v>
      </c>
      <c r="D7556" s="10">
        <v>0.112496977638709</v>
      </c>
      <c r="E7556" s="7">
        <f t="shared" si="1"/>
        <v>0.09698066086</v>
      </c>
      <c r="F7556" s="7"/>
    </row>
    <row r="7557">
      <c r="A7557" s="9">
        <v>44823.791666666664</v>
      </c>
      <c r="B7557" s="10">
        <v>271.89</v>
      </c>
      <c r="C7557" s="10">
        <v>247.31323</v>
      </c>
      <c r="D7557" s="10">
        <v>0.0993750718471469</v>
      </c>
      <c r="E7557" s="7">
        <f t="shared" si="1"/>
        <v>0.1004256229</v>
      </c>
      <c r="F7557" s="7"/>
    </row>
    <row r="7558">
      <c r="A7558" s="9">
        <v>44823.833333333336</v>
      </c>
      <c r="B7558" s="10">
        <v>273.37</v>
      </c>
      <c r="C7558" s="10">
        <v>248.7127</v>
      </c>
      <c r="D7558" s="10">
        <v>0.0991396900922228</v>
      </c>
      <c r="E7558" s="7">
        <f t="shared" si="1"/>
        <v>0.1023027206</v>
      </c>
      <c r="F7558" s="7"/>
    </row>
    <row r="7559">
      <c r="A7559" s="9">
        <v>44823.875</v>
      </c>
      <c r="B7559" s="10">
        <v>267.0</v>
      </c>
      <c r="C7559" s="10">
        <v>249.93016</v>
      </c>
      <c r="D7559" s="10">
        <v>0.0682984398521571</v>
      </c>
      <c r="E7559" s="7">
        <f t="shared" si="1"/>
        <v>0.103073265</v>
      </c>
      <c r="F7559" s="7"/>
    </row>
    <row r="7560">
      <c r="A7560" s="9">
        <v>44823.916666666664</v>
      </c>
      <c r="B7560" s="10">
        <v>260.96</v>
      </c>
      <c r="C7560" s="10">
        <v>250.03354</v>
      </c>
      <c r="D7560" s="10">
        <v>0.0436999772110573</v>
      </c>
      <c r="E7560" s="7">
        <f t="shared" si="1"/>
        <v>0.1041172175</v>
      </c>
      <c r="F7560" s="7"/>
    </row>
    <row r="7561">
      <c r="A7561" s="9">
        <v>44823.958333333336</v>
      </c>
      <c r="B7561" s="10">
        <v>259.23</v>
      </c>
      <c r="C7561" s="10">
        <v>248.61137</v>
      </c>
      <c r="D7561" s="10">
        <v>0.0427117633437281</v>
      </c>
      <c r="E7561" s="7">
        <f t="shared" si="1"/>
        <v>0.1053272141</v>
      </c>
      <c r="F7561" s="7"/>
    </row>
    <row r="7562">
      <c r="A7562" s="9">
        <v>44824.0</v>
      </c>
      <c r="B7562" s="10">
        <v>262.59</v>
      </c>
      <c r="C7562" s="10">
        <v>247.89435</v>
      </c>
      <c r="D7562" s="10">
        <v>0.0592819077966075</v>
      </c>
      <c r="E7562" s="7">
        <f t="shared" si="1"/>
        <v>0.106458321</v>
      </c>
      <c r="F7562" s="7"/>
    </row>
    <row r="7563">
      <c r="A7563" s="9">
        <v>44824.041666666664</v>
      </c>
      <c r="B7563" s="10">
        <v>269.67</v>
      </c>
      <c r="C7563" s="10">
        <v>240.33737</v>
      </c>
      <c r="D7563" s="10">
        <v>0.12204772815813</v>
      </c>
      <c r="E7563" s="7">
        <f t="shared" si="1"/>
        <v>0.1072839851</v>
      </c>
      <c r="F7563" s="7"/>
    </row>
    <row r="7564">
      <c r="A7564" s="9">
        <v>44824.083333333336</v>
      </c>
      <c r="B7564" s="10">
        <v>272.11</v>
      </c>
      <c r="C7564" s="10">
        <v>231.7648</v>
      </c>
      <c r="D7564" s="10">
        <v>0.174078203420018</v>
      </c>
      <c r="E7564" s="7">
        <f t="shared" si="1"/>
        <v>0.108922311</v>
      </c>
      <c r="F7564" s="7"/>
    </row>
    <row r="7565">
      <c r="A7565" s="9">
        <v>44824.125</v>
      </c>
      <c r="B7565" s="10">
        <v>265.26</v>
      </c>
      <c r="C7565" s="10">
        <v>222.63864</v>
      </c>
      <c r="D7565" s="10">
        <v>0.191437389304929</v>
      </c>
      <c r="E7565" s="7">
        <f t="shared" si="1"/>
        <v>0.1109109128</v>
      </c>
      <c r="F7565" s="7"/>
    </row>
    <row r="7566">
      <c r="A7566" s="9">
        <v>44824.166666666664</v>
      </c>
      <c r="B7566" s="10">
        <v>256.13</v>
      </c>
      <c r="C7566" s="10">
        <v>216.28179</v>
      </c>
      <c r="D7566" s="10">
        <v>0.184242094537871</v>
      </c>
      <c r="E7566" s="7">
        <f t="shared" si="1"/>
        <v>0.1120247289</v>
      </c>
      <c r="F7566" s="7"/>
    </row>
    <row r="7567">
      <c r="A7567" s="9">
        <v>44824.208333333336</v>
      </c>
      <c r="B7567" s="10">
        <v>245.54</v>
      </c>
      <c r="C7567" s="10">
        <v>214.93552</v>
      </c>
      <c r="D7567" s="10">
        <v>0.14238912209578</v>
      </c>
      <c r="E7567" s="7">
        <f t="shared" si="1"/>
        <v>0.1126317751</v>
      </c>
      <c r="F7567" s="7"/>
    </row>
    <row r="7568">
      <c r="A7568" s="9">
        <v>44824.25</v>
      </c>
      <c r="B7568" s="10">
        <v>238.06</v>
      </c>
      <c r="C7568" s="10">
        <v>216.05704</v>
      </c>
      <c r="D7568" s="10">
        <v>0.101838662605023</v>
      </c>
      <c r="E7568" s="7">
        <f t="shared" si="1"/>
        <v>0.1126918965</v>
      </c>
      <c r="F7568" s="7"/>
    </row>
    <row r="7569">
      <c r="A7569" s="9">
        <v>44824.291666666664</v>
      </c>
      <c r="B7569" s="10">
        <v>234.54</v>
      </c>
      <c r="C7569" s="10">
        <v>220.07153</v>
      </c>
      <c r="D7569" s="10">
        <v>0.0657443968331569</v>
      </c>
      <c r="E7569" s="7">
        <f t="shared" si="1"/>
        <v>0.112261055</v>
      </c>
      <c r="F7569" s="7"/>
    </row>
    <row r="7570">
      <c r="A7570" s="9">
        <v>44824.333333333336</v>
      </c>
      <c r="B7570" s="10">
        <v>230.37</v>
      </c>
      <c r="C7570" s="10">
        <v>225.37899</v>
      </c>
      <c r="D7570" s="10">
        <v>0.0221449656864644</v>
      </c>
      <c r="E7570" s="7">
        <f t="shared" si="1"/>
        <v>0.1102355562</v>
      </c>
      <c r="F7570" s="7"/>
    </row>
    <row r="7571">
      <c r="A7571" s="9">
        <v>44824.375</v>
      </c>
      <c r="B7571" s="10">
        <v>232.25</v>
      </c>
      <c r="C7571" s="10">
        <v>231.57467</v>
      </c>
      <c r="D7571" s="10">
        <v>0.0029162515917652</v>
      </c>
      <c r="E7571" s="7">
        <f t="shared" si="1"/>
        <v>0.1070327932</v>
      </c>
      <c r="F7571" s="7"/>
    </row>
    <row r="7572">
      <c r="A7572" s="9">
        <v>44824.416666666664</v>
      </c>
      <c r="B7572" s="10">
        <v>236.79</v>
      </c>
      <c r="C7572" s="10">
        <v>236.79603</v>
      </c>
      <c r="D7572" s="11">
        <v>2.5464953952183E-5</v>
      </c>
      <c r="E7572" s="7">
        <f t="shared" si="1"/>
        <v>0.1032775679</v>
      </c>
      <c r="F7572" s="7"/>
    </row>
    <row r="7573">
      <c r="A7573" s="9">
        <v>44824.458333333336</v>
      </c>
      <c r="B7573" s="10">
        <v>248.3</v>
      </c>
      <c r="C7573" s="10">
        <v>241.58979</v>
      </c>
      <c r="D7573" s="10">
        <v>0.0277752217922786</v>
      </c>
      <c r="E7573" s="7">
        <f t="shared" si="1"/>
        <v>0.09869872744</v>
      </c>
      <c r="F7573" s="7"/>
    </row>
    <row r="7574">
      <c r="A7574" s="9">
        <v>44824.5</v>
      </c>
      <c r="B7574" s="10">
        <v>256.59</v>
      </c>
      <c r="C7574" s="10">
        <v>243.80682</v>
      </c>
      <c r="D7574" s="10">
        <v>0.0524315931769258</v>
      </c>
      <c r="E7574" s="7">
        <f t="shared" si="1"/>
        <v>0.09448539746</v>
      </c>
      <c r="F7574" s="7"/>
    </row>
    <row r="7575">
      <c r="A7575" s="9">
        <v>44824.541666666664</v>
      </c>
      <c r="B7575" s="10">
        <v>259.45</v>
      </c>
      <c r="C7575" s="10">
        <v>245.39805</v>
      </c>
      <c r="D7575" s="10">
        <v>0.0572618649577695</v>
      </c>
      <c r="E7575" s="7">
        <f t="shared" si="1"/>
        <v>0.09101164166</v>
      </c>
      <c r="F7575" s="7"/>
    </row>
    <row r="7576">
      <c r="A7576" s="9">
        <v>44824.583333333336</v>
      </c>
      <c r="B7576" s="10">
        <v>256.89</v>
      </c>
      <c r="C7576" s="10">
        <v>246.65909</v>
      </c>
      <c r="D7576" s="10">
        <v>0.0414779362074188</v>
      </c>
      <c r="E7576" s="7">
        <f t="shared" si="1"/>
        <v>0.08703898139</v>
      </c>
      <c r="F7576" s="7"/>
    </row>
    <row r="7577">
      <c r="A7577" s="9">
        <v>44824.625</v>
      </c>
      <c r="B7577" s="10">
        <v>257.57</v>
      </c>
      <c r="C7577" s="10">
        <v>247.33377</v>
      </c>
      <c r="D7577" s="10">
        <v>0.0413863015956131</v>
      </c>
      <c r="E7577" s="7">
        <f t="shared" si="1"/>
        <v>0.08355466513</v>
      </c>
      <c r="F7577" s="7"/>
    </row>
    <row r="7578">
      <c r="A7578" s="9">
        <v>44824.666666666664</v>
      </c>
      <c r="B7578" s="10">
        <v>257.25</v>
      </c>
      <c r="C7578" s="10">
        <v>247.38466</v>
      </c>
      <c r="D7578" s="10">
        <v>0.0398785438029989</v>
      </c>
      <c r="E7578" s="7">
        <f t="shared" si="1"/>
        <v>0.08007401223</v>
      </c>
      <c r="F7578" s="7"/>
    </row>
    <row r="7579">
      <c r="A7579" s="9">
        <v>44824.708333333336</v>
      </c>
      <c r="B7579" s="10">
        <v>259.32</v>
      </c>
      <c r="C7579" s="10">
        <v>247.55923</v>
      </c>
      <c r="D7579" s="10">
        <v>0.0475068936027954</v>
      </c>
      <c r="E7579" s="7">
        <f t="shared" si="1"/>
        <v>0.07664943592</v>
      </c>
      <c r="F7579" s="7"/>
    </row>
    <row r="7580">
      <c r="A7580" s="9">
        <v>44824.75</v>
      </c>
      <c r="B7580" s="10">
        <v>264.0</v>
      </c>
      <c r="C7580" s="10">
        <v>248.07252</v>
      </c>
      <c r="D7580" s="10">
        <v>0.064204934911775</v>
      </c>
      <c r="E7580" s="7">
        <f t="shared" si="1"/>
        <v>0.07463726747</v>
      </c>
      <c r="F7580" s="7"/>
    </row>
    <row r="7581">
      <c r="A7581" s="9">
        <v>44824.791666666664</v>
      </c>
      <c r="B7581" s="10">
        <v>265.19</v>
      </c>
      <c r="C7581" s="10">
        <v>249.44408</v>
      </c>
      <c r="D7581" s="10">
        <v>0.0631240476823502</v>
      </c>
      <c r="E7581" s="7">
        <f t="shared" si="1"/>
        <v>0.07312680813</v>
      </c>
      <c r="F7581" s="7"/>
    </row>
    <row r="7582">
      <c r="A7582" s="9">
        <v>44824.833333333336</v>
      </c>
      <c r="B7582" s="10">
        <v>266.6</v>
      </c>
      <c r="C7582" s="10">
        <v>250.98333</v>
      </c>
      <c r="D7582" s="10">
        <v>0.0622219411942618</v>
      </c>
      <c r="E7582" s="7">
        <f t="shared" si="1"/>
        <v>0.0715885686</v>
      </c>
      <c r="F7582" s="7"/>
    </row>
    <row r="7583">
      <c r="A7583" s="9">
        <v>44824.875</v>
      </c>
      <c r="B7583" s="10">
        <v>266.21</v>
      </c>
      <c r="C7583" s="10">
        <v>252.38786</v>
      </c>
      <c r="D7583" s="10">
        <v>0.0547654708907155</v>
      </c>
      <c r="E7583" s="7">
        <f t="shared" si="1"/>
        <v>0.07102469489</v>
      </c>
      <c r="F7583" s="7"/>
    </row>
    <row r="7584">
      <c r="A7584" s="9">
        <v>44824.916666666664</v>
      </c>
      <c r="B7584" s="10">
        <v>261.93</v>
      </c>
      <c r="C7584" s="10">
        <v>252.66136</v>
      </c>
      <c r="D7584" s="10">
        <v>0.0366840422294885</v>
      </c>
      <c r="E7584" s="7">
        <f t="shared" si="1"/>
        <v>0.07073236427</v>
      </c>
      <c r="F7584" s="7"/>
    </row>
    <row r="7585">
      <c r="A7585" s="9">
        <v>44824.958333333336</v>
      </c>
      <c r="B7585" s="10">
        <v>262.5</v>
      </c>
      <c r="C7585" s="10">
        <v>250.85099</v>
      </c>
      <c r="D7585" s="10">
        <v>0.0464379670177901</v>
      </c>
      <c r="E7585" s="7">
        <f t="shared" si="1"/>
        <v>0.07088762275</v>
      </c>
      <c r="F7585" s="7"/>
    </row>
    <row r="7586">
      <c r="A7586" s="9">
        <v>44822.0</v>
      </c>
      <c r="B7586" s="10">
        <v>246.2</v>
      </c>
      <c r="C7586" s="10">
        <v>248.82528</v>
      </c>
      <c r="D7586" s="10">
        <v>0.0105506964565658</v>
      </c>
      <c r="E7586" s="7">
        <f t="shared" si="1"/>
        <v>0.06885715561</v>
      </c>
      <c r="F7586" s="7"/>
    </row>
    <row r="7587">
      <c r="A7587" s="9">
        <v>44822.041666666664</v>
      </c>
      <c r="B7587" s="10">
        <v>244.29</v>
      </c>
      <c r="C7587" s="10">
        <v>242.84822</v>
      </c>
      <c r="D7587" s="10">
        <v>0.00593695930734017</v>
      </c>
      <c r="E7587" s="7">
        <f t="shared" si="1"/>
        <v>0.06401920691</v>
      </c>
      <c r="F7587" s="7"/>
    </row>
    <row r="7588">
      <c r="A7588" s="9">
        <v>44822.083333333336</v>
      </c>
      <c r="B7588" s="10">
        <v>236.77</v>
      </c>
      <c r="C7588" s="10">
        <v>235.25633</v>
      </c>
      <c r="D7588" s="10">
        <v>0.00643413080532208</v>
      </c>
      <c r="E7588" s="7">
        <f t="shared" si="1"/>
        <v>0.05703403722</v>
      </c>
      <c r="F7588" s="7"/>
    </row>
    <row r="7589">
      <c r="A7589" s="9">
        <v>44822.125</v>
      </c>
      <c r="B7589" s="10">
        <v>225.08</v>
      </c>
      <c r="C7589" s="10">
        <v>226.40789</v>
      </c>
      <c r="D7589" s="10">
        <v>0.00586503412049817</v>
      </c>
      <c r="E7589" s="7">
        <f t="shared" si="1"/>
        <v>0.04930185575</v>
      </c>
      <c r="F7589" s="7"/>
    </row>
    <row r="7590">
      <c r="A7590" s="9">
        <v>44822.166666666664</v>
      </c>
      <c r="B7590" s="10">
        <v>212.48</v>
      </c>
      <c r="C7590" s="10">
        <v>219.39893</v>
      </c>
      <c r="D7590" s="10">
        <v>0.0315358420389744</v>
      </c>
      <c r="E7590" s="7">
        <f t="shared" si="1"/>
        <v>0.04293909523</v>
      </c>
      <c r="F7590" s="7"/>
    </row>
    <row r="7591">
      <c r="A7591" s="9">
        <v>44822.208333333336</v>
      </c>
      <c r="B7591" s="10">
        <v>208.51</v>
      </c>
      <c r="C7591" s="10">
        <v>216.5653</v>
      </c>
      <c r="D7591" s="10">
        <v>0.0371957095619659</v>
      </c>
      <c r="E7591" s="7">
        <f t="shared" si="1"/>
        <v>0.03855603638</v>
      </c>
      <c r="F7591" s="7"/>
    </row>
    <row r="7592">
      <c r="A7592" s="9">
        <v>44822.25</v>
      </c>
      <c r="B7592" s="10">
        <v>206.48</v>
      </c>
      <c r="C7592" s="10">
        <v>215.99027</v>
      </c>
      <c r="D7592" s="10">
        <v>0.0440310112117551</v>
      </c>
      <c r="E7592" s="7">
        <f t="shared" si="1"/>
        <v>0.03614738423</v>
      </c>
      <c r="F7592" s="7"/>
    </row>
    <row r="7593">
      <c r="A7593" s="9">
        <v>44822.291666666664</v>
      </c>
      <c r="B7593" s="10">
        <v>207.08</v>
      </c>
      <c r="C7593" s="10">
        <v>218.18504</v>
      </c>
      <c r="D7593" s="10">
        <v>0.0508973484158216</v>
      </c>
      <c r="E7593" s="7">
        <f t="shared" si="1"/>
        <v>0.03552875722</v>
      </c>
      <c r="F7593" s="7"/>
    </row>
    <row r="7594">
      <c r="A7594" s="9">
        <v>44822.333333333336</v>
      </c>
      <c r="B7594" s="10">
        <v>205.32</v>
      </c>
      <c r="C7594" s="10">
        <v>221.88665</v>
      </c>
      <c r="D7594" s="10">
        <v>0.0746626712332626</v>
      </c>
      <c r="E7594" s="7">
        <f t="shared" si="1"/>
        <v>0.03771699495</v>
      </c>
      <c r="F7594" s="7"/>
    </row>
    <row r="7595">
      <c r="A7595" s="9">
        <v>44822.375</v>
      </c>
      <c r="B7595" s="10">
        <v>211.04</v>
      </c>
      <c r="C7595" s="10">
        <v>226.99035</v>
      </c>
      <c r="D7595" s="10">
        <v>0.0702688462306878</v>
      </c>
      <c r="E7595" s="12">
        <f t="shared" si="1"/>
        <v>0.04052335306</v>
      </c>
      <c r="F7595" s="7"/>
    </row>
    <row r="7596">
      <c r="A7596" s="9">
        <v>44822.416666666664</v>
      </c>
      <c r="B7596" s="10">
        <v>209.52</v>
      </c>
      <c r="C7596" s="10">
        <v>232.08379</v>
      </c>
      <c r="D7596" s="10">
        <v>0.0972226022334433</v>
      </c>
      <c r="E7596" s="7">
        <f t="shared" si="1"/>
        <v>0.04457323378</v>
      </c>
      <c r="F7596" s="7"/>
    </row>
    <row r="7597">
      <c r="A7597" s="9">
        <v>44822.458333333336</v>
      </c>
      <c r="B7597" s="10">
        <v>208.89</v>
      </c>
      <c r="C7597" s="10">
        <v>237.23177</v>
      </c>
      <c r="D7597" s="10">
        <v>0.119468695107742</v>
      </c>
      <c r="E7597" s="7">
        <f t="shared" si="1"/>
        <v>0.04839379517</v>
      </c>
      <c r="F7597" s="7"/>
    </row>
    <row r="7598">
      <c r="A7598" s="9">
        <v>44822.5</v>
      </c>
      <c r="B7598" s="10">
        <v>211.33</v>
      </c>
      <c r="C7598" s="10">
        <v>240.13129</v>
      </c>
      <c r="D7598" s="10">
        <v>0.119939762952175</v>
      </c>
      <c r="E7598" s="7">
        <f t="shared" si="1"/>
        <v>0.05120663557</v>
      </c>
      <c r="F7598" s="7"/>
    </row>
    <row r="7599">
      <c r="A7599" s="9">
        <v>44822.541666666664</v>
      </c>
      <c r="B7599" s="10">
        <v>219.57</v>
      </c>
      <c r="C7599" s="10">
        <v>242.05154</v>
      </c>
      <c r="D7599" s="10">
        <v>0.0928791446648098</v>
      </c>
      <c r="E7599" s="7">
        <f t="shared" si="1"/>
        <v>0.05269068889</v>
      </c>
      <c r="F7599" s="7"/>
    </row>
    <row r="7600">
      <c r="A7600" s="9">
        <v>44822.583333333336</v>
      </c>
      <c r="B7600" s="10">
        <v>216.98</v>
      </c>
      <c r="C7600" s="10">
        <v>243.099</v>
      </c>
      <c r="D7600" s="10">
        <v>0.10744182411281</v>
      </c>
      <c r="E7600" s="7">
        <f t="shared" si="1"/>
        <v>0.05543918422</v>
      </c>
      <c r="F7600" s="7"/>
    </row>
    <row r="7601">
      <c r="A7601" s="9">
        <v>44822.625</v>
      </c>
      <c r="B7601" s="10">
        <v>216.69</v>
      </c>
      <c r="C7601" s="10">
        <v>243.50918</v>
      </c>
      <c r="D7601" s="10">
        <v>0.110136217451843</v>
      </c>
      <c r="E7601" s="7">
        <f t="shared" si="1"/>
        <v>0.05830376405</v>
      </c>
      <c r="F7601" s="7"/>
    </row>
    <row r="7602">
      <c r="A7602" s="9">
        <v>44822.666666666664</v>
      </c>
      <c r="B7602" s="10">
        <v>218.45</v>
      </c>
      <c r="C7602" s="10">
        <v>243.30623</v>
      </c>
      <c r="D7602" s="10">
        <v>0.102160269385621</v>
      </c>
      <c r="E7602" s="7">
        <f t="shared" si="1"/>
        <v>0.06089883595</v>
      </c>
      <c r="F7602" s="7"/>
    </row>
    <row r="7603">
      <c r="A7603" s="9">
        <v>44822.708333333336</v>
      </c>
      <c r="B7603" s="10">
        <v>225.61</v>
      </c>
      <c r="C7603" s="10">
        <v>243.43581</v>
      </c>
      <c r="D7603" s="10">
        <v>0.0732259152833759</v>
      </c>
      <c r="E7603" s="7">
        <f t="shared" si="1"/>
        <v>0.06197046185</v>
      </c>
      <c r="F7603" s="7"/>
    </row>
    <row r="7604">
      <c r="A7604" s="9">
        <v>44822.75</v>
      </c>
      <c r="B7604" s="10">
        <v>237.07</v>
      </c>
      <c r="C7604" s="10">
        <v>243.87679</v>
      </c>
      <c r="D7604" s="10">
        <v>0.0279107741249177</v>
      </c>
      <c r="E7604" s="7">
        <f t="shared" si="1"/>
        <v>0.06045820515</v>
      </c>
      <c r="F7604" s="7"/>
    </row>
    <row r="7605">
      <c r="A7605" s="9">
        <v>44822.791666666664</v>
      </c>
      <c r="B7605" s="10">
        <v>250.14</v>
      </c>
      <c r="C7605" s="10">
        <v>245.24661</v>
      </c>
      <c r="D7605" s="10">
        <v>0.0199529363525146</v>
      </c>
      <c r="E7605" s="7">
        <f t="shared" si="1"/>
        <v>0.05865940885</v>
      </c>
      <c r="F7605" s="7"/>
    </row>
    <row r="7606">
      <c r="A7606" s="9">
        <v>44822.833333333336</v>
      </c>
      <c r="B7606" s="10">
        <v>260.95</v>
      </c>
      <c r="C7606" s="10">
        <v>246.55738</v>
      </c>
      <c r="D7606" s="10">
        <v>0.0583743224396689</v>
      </c>
      <c r="E7606" s="7">
        <f t="shared" si="1"/>
        <v>0.0584990914</v>
      </c>
      <c r="F7606" s="7"/>
    </row>
    <row r="7607">
      <c r="A7607" s="9">
        <v>44822.875</v>
      </c>
      <c r="B7607" s="10">
        <v>261.32</v>
      </c>
      <c r="C7607" s="10">
        <v>247.71871</v>
      </c>
      <c r="D7607" s="10">
        <v>0.0549061877481923</v>
      </c>
      <c r="E7607" s="7">
        <f t="shared" si="1"/>
        <v>0.0585049546</v>
      </c>
      <c r="F7607" s="7"/>
    </row>
    <row r="7608">
      <c r="A7608" s="9">
        <v>44822.916666666664</v>
      </c>
      <c r="B7608" s="10">
        <v>253.85</v>
      </c>
      <c r="C7608" s="10">
        <v>248.16688</v>
      </c>
      <c r="D7608" s="10">
        <v>0.0229003967008007</v>
      </c>
      <c r="E7608" s="7">
        <f t="shared" si="1"/>
        <v>0.05793063604</v>
      </c>
      <c r="F7608" s="7"/>
    </row>
    <row r="7609">
      <c r="A7609" s="9">
        <v>44822.958333333336</v>
      </c>
      <c r="B7609" s="10">
        <v>251.33</v>
      </c>
      <c r="C7609" s="10">
        <v>247.32351</v>
      </c>
      <c r="D7609" s="10">
        <v>0.0161993900215956</v>
      </c>
      <c r="E7609" s="7">
        <f t="shared" si="1"/>
        <v>0.05667069533</v>
      </c>
      <c r="F7609" s="7"/>
    </row>
    <row r="7610">
      <c r="A7610" s="9">
        <v>44823.0</v>
      </c>
      <c r="B7610" s="10">
        <v>252.2</v>
      </c>
      <c r="C7610" s="10">
        <v>244.68581</v>
      </c>
      <c r="D7610" s="10">
        <v>0.0307095454370647</v>
      </c>
      <c r="E7610" s="7">
        <f t="shared" si="1"/>
        <v>0.05751064737</v>
      </c>
      <c r="F7610" s="7"/>
    </row>
    <row r="7611">
      <c r="A7611" s="9">
        <v>44823.041666666664</v>
      </c>
      <c r="B7611" s="10">
        <v>262.88</v>
      </c>
      <c r="C7611" s="10">
        <v>238.37352</v>
      </c>
      <c r="D7611" s="10">
        <v>0.102807056756975</v>
      </c>
      <c r="E7611" s="7">
        <f t="shared" si="1"/>
        <v>0.06154690143</v>
      </c>
      <c r="F7611" s="7"/>
    </row>
    <row r="7612">
      <c r="A7612" s="9">
        <v>44823.083333333336</v>
      </c>
      <c r="B7612" s="10">
        <v>263.04</v>
      </c>
      <c r="C7612" s="10">
        <v>231.08148</v>
      </c>
      <c r="D7612" s="10">
        <v>0.138299789321065</v>
      </c>
      <c r="E7612" s="7">
        <f t="shared" si="1"/>
        <v>0.06704130387</v>
      </c>
      <c r="F7612" s="7"/>
    </row>
    <row r="7613">
      <c r="A7613" s="9">
        <v>44823.125</v>
      </c>
      <c r="B7613" s="10">
        <v>256.55</v>
      </c>
      <c r="C7613" s="10">
        <v>223.0602</v>
      </c>
      <c r="D7613" s="10">
        <v>0.150137944823863</v>
      </c>
      <c r="E7613" s="7">
        <f t="shared" si="1"/>
        <v>0.07305267515</v>
      </c>
      <c r="F7613" s="7"/>
    </row>
    <row r="7614">
      <c r="A7614" s="9">
        <v>44823.166666666664</v>
      </c>
      <c r="B7614" s="10">
        <v>253.78</v>
      </c>
      <c r="C7614" s="10">
        <v>217.50676</v>
      </c>
      <c r="D7614" s="10">
        <v>0.166768334004883</v>
      </c>
      <c r="E7614" s="7">
        <f t="shared" si="1"/>
        <v>0.07868736232</v>
      </c>
      <c r="F7614" s="7"/>
    </row>
    <row r="7615">
      <c r="A7615" s="9">
        <v>44823.208333333336</v>
      </c>
      <c r="B7615" s="10">
        <v>246.63</v>
      </c>
      <c r="C7615" s="10">
        <v>216.60235</v>
      </c>
      <c r="D7615" s="10">
        <v>0.138630305719213</v>
      </c>
      <c r="E7615" s="7">
        <f t="shared" si="1"/>
        <v>0.08291380382</v>
      </c>
      <c r="F7615" s="7"/>
    </row>
    <row r="7616">
      <c r="A7616" s="9">
        <v>44823.25</v>
      </c>
      <c r="B7616" s="10">
        <v>242.29</v>
      </c>
      <c r="C7616" s="10">
        <v>217.93078</v>
      </c>
      <c r="D7616" s="10">
        <v>0.111775032420844</v>
      </c>
      <c r="E7616" s="7">
        <f t="shared" si="1"/>
        <v>0.08573647137</v>
      </c>
      <c r="F7616" s="7"/>
    </row>
    <row r="7617">
      <c r="A7617" s="9">
        <v>44823.291666666664</v>
      </c>
      <c r="B7617" s="10">
        <v>240.94</v>
      </c>
      <c r="C7617" s="10">
        <v>221.6917</v>
      </c>
      <c r="D7617" s="10">
        <v>0.0868246307822981</v>
      </c>
      <c r="E7617" s="7">
        <f t="shared" si="1"/>
        <v>0.08723344147</v>
      </c>
      <c r="F7617" s="7"/>
    </row>
    <row r="7618">
      <c r="A7618" s="9">
        <v>44823.333333333336</v>
      </c>
      <c r="B7618" s="10">
        <v>244.61</v>
      </c>
      <c r="C7618" s="10">
        <v>226.38293</v>
      </c>
      <c r="D7618" s="10">
        <v>0.080514330298667</v>
      </c>
      <c r="E7618" s="7">
        <f t="shared" si="1"/>
        <v>0.0874772606</v>
      </c>
      <c r="F7618" s="7"/>
    </row>
    <row r="7619">
      <c r="A7619" s="9">
        <v>44823.375</v>
      </c>
      <c r="B7619" s="10">
        <v>252.18</v>
      </c>
      <c r="C7619" s="10">
        <v>231.72949</v>
      </c>
      <c r="D7619" s="10">
        <v>0.088251650663884</v>
      </c>
      <c r="E7619" s="7">
        <f t="shared" si="1"/>
        <v>0.08822654412</v>
      </c>
      <c r="F7619" s="7"/>
    </row>
    <row r="7620">
      <c r="A7620" s="9">
        <v>44823.416666666664</v>
      </c>
      <c r="B7620" s="10">
        <v>259.15</v>
      </c>
      <c r="C7620" s="10">
        <v>236.10484</v>
      </c>
      <c r="D7620" s="10">
        <v>0.0976056229935819</v>
      </c>
      <c r="E7620" s="7">
        <f t="shared" si="1"/>
        <v>0.08824250332</v>
      </c>
      <c r="F7620" s="7"/>
    </row>
    <row r="7621">
      <c r="A7621" s="9">
        <v>44823.458333333336</v>
      </c>
      <c r="B7621" s="10">
        <v>275.01</v>
      </c>
      <c r="C7621" s="10">
        <v>240.24555</v>
      </c>
      <c r="D7621" s="10">
        <v>0.144703824899149</v>
      </c>
      <c r="E7621" s="7">
        <f t="shared" si="1"/>
        <v>0.08929396706</v>
      </c>
      <c r="F7621" s="7"/>
    </row>
    <row r="7622">
      <c r="A7622" s="9">
        <v>44823.5</v>
      </c>
      <c r="B7622" s="10">
        <v>281.24</v>
      </c>
      <c r="C7622" s="10">
        <v>242.31564</v>
      </c>
      <c r="D7622" s="10">
        <v>0.160634947046752</v>
      </c>
      <c r="E7622" s="7">
        <f t="shared" si="1"/>
        <v>0.09098959973</v>
      </c>
      <c r="F7622" s="7"/>
    </row>
    <row r="7623">
      <c r="A7623" s="9">
        <v>44823.541666666664</v>
      </c>
      <c r="B7623" s="10">
        <v>280.05</v>
      </c>
      <c r="C7623" s="10">
        <v>243.93506</v>
      </c>
      <c r="D7623" s="10">
        <v>0.148051452710405</v>
      </c>
      <c r="E7623" s="7">
        <f t="shared" si="1"/>
        <v>0.0932884459</v>
      </c>
      <c r="F7623" s="7"/>
    </row>
    <row r="7624">
      <c r="A7624" s="9">
        <v>44823.583333333336</v>
      </c>
      <c r="B7624" s="10">
        <v>280.59</v>
      </c>
      <c r="C7624" s="10">
        <v>245.14835</v>
      </c>
      <c r="D7624" s="10">
        <v>0.144572255942167</v>
      </c>
      <c r="E7624" s="7">
        <f t="shared" si="1"/>
        <v>0.09483554722</v>
      </c>
      <c r="F7624" s="7"/>
    </row>
    <row r="7625">
      <c r="A7625" s="9">
        <v>44823.625</v>
      </c>
      <c r="B7625" s="10">
        <v>278.07</v>
      </c>
      <c r="C7625" s="10">
        <v>245.60457</v>
      </c>
      <c r="D7625" s="10">
        <v>0.132185773253323</v>
      </c>
      <c r="E7625" s="7">
        <f t="shared" si="1"/>
        <v>0.09575427871</v>
      </c>
      <c r="F7625" s="7"/>
    </row>
    <row r="7626">
      <c r="A7626" s="9">
        <v>44823.666666666664</v>
      </c>
      <c r="B7626" s="10">
        <v>277.25</v>
      </c>
      <c r="C7626" s="10">
        <v>245.42409</v>
      </c>
      <c r="D7626" s="10">
        <v>0.129677204874224</v>
      </c>
      <c r="E7626" s="7">
        <f t="shared" si="1"/>
        <v>0.09690081769</v>
      </c>
      <c r="F7626" s="7"/>
    </row>
    <row r="7627">
      <c r="A7627" s="9">
        <v>44823.708333333336</v>
      </c>
      <c r="B7627" s="10">
        <v>278.34</v>
      </c>
      <c r="C7627" s="10">
        <v>245.27849</v>
      </c>
      <c r="D7627" s="10">
        <v>0.134791721850538</v>
      </c>
      <c r="E7627" s="7">
        <f t="shared" si="1"/>
        <v>0.09946605963</v>
      </c>
      <c r="F7627" s="7"/>
    </row>
    <row r="7628">
      <c r="A7628" s="9">
        <v>44823.75</v>
      </c>
      <c r="B7628" s="10">
        <v>273.95</v>
      </c>
      <c r="C7628" s="10">
        <v>245.41842</v>
      </c>
      <c r="D7628" s="10">
        <v>0.116256880799737</v>
      </c>
      <c r="E7628" s="7">
        <f t="shared" si="1"/>
        <v>0.1031471474</v>
      </c>
      <c r="F7628" s="7"/>
    </row>
    <row r="7629">
      <c r="A7629" s="9">
        <v>44823.791666666664</v>
      </c>
      <c r="B7629" s="10">
        <v>271.89</v>
      </c>
      <c r="C7629" s="10">
        <v>246.64925</v>
      </c>
      <c r="D7629" s="10">
        <v>0.102334590516695</v>
      </c>
      <c r="E7629" s="7">
        <f t="shared" si="1"/>
        <v>0.1065797163</v>
      </c>
      <c r="F7629" s="7"/>
    </row>
    <row r="7630">
      <c r="A7630" s="9">
        <v>44823.833333333336</v>
      </c>
      <c r="B7630" s="10">
        <v>273.37</v>
      </c>
      <c r="C7630" s="10">
        <v>248.17081</v>
      </c>
      <c r="D7630" s="10">
        <v>0.101539701627278</v>
      </c>
      <c r="E7630" s="7">
        <f t="shared" si="1"/>
        <v>0.1083782738</v>
      </c>
      <c r="F7630" s="7"/>
    </row>
    <row r="7631">
      <c r="A7631" s="9">
        <v>44823.875</v>
      </c>
      <c r="B7631" s="10">
        <v>267.0</v>
      </c>
      <c r="C7631" s="10">
        <v>249.525</v>
      </c>
      <c r="D7631" s="10">
        <v>0.0700330628193567</v>
      </c>
      <c r="E7631" s="7">
        <f t="shared" si="1"/>
        <v>0.1090085603</v>
      </c>
      <c r="F7631" s="7"/>
    </row>
    <row r="7632">
      <c r="A7632" s="9">
        <v>44823.916666666664</v>
      </c>
      <c r="B7632" s="10">
        <v>260.96</v>
      </c>
      <c r="C7632" s="10">
        <v>249.72097</v>
      </c>
      <c r="D7632" s="10">
        <v>0.0450063524901412</v>
      </c>
      <c r="E7632" s="7">
        <f t="shared" si="1"/>
        <v>0.1099296418</v>
      </c>
      <c r="F7632" s="7"/>
    </row>
    <row r="7633">
      <c r="A7633" s="9">
        <v>44823.958333333336</v>
      </c>
      <c r="B7633" s="10">
        <v>259.23</v>
      </c>
      <c r="C7633" s="10">
        <v>248.26215</v>
      </c>
      <c r="D7633" s="10">
        <v>0.0441785024418745</v>
      </c>
      <c r="E7633" s="7">
        <f t="shared" si="1"/>
        <v>0.1110954381</v>
      </c>
      <c r="F7633" s="7"/>
    </row>
    <row r="7634">
      <c r="A7634" s="9">
        <v>44824.0</v>
      </c>
      <c r="B7634" s="10">
        <v>262.59</v>
      </c>
      <c r="C7634" s="10">
        <v>248.9929</v>
      </c>
      <c r="D7634" s="10">
        <v>0.0546083844157804</v>
      </c>
      <c r="E7634" s="7">
        <f t="shared" si="1"/>
        <v>0.1120912231</v>
      </c>
      <c r="F7634" s="7"/>
    </row>
    <row r="7635">
      <c r="A7635" s="9">
        <v>44824.041666666664</v>
      </c>
      <c r="B7635" s="10">
        <v>269.67</v>
      </c>
      <c r="C7635" s="10">
        <v>242.16861</v>
      </c>
      <c r="D7635" s="10">
        <v>0.113562984071304</v>
      </c>
      <c r="E7635" s="7">
        <f t="shared" si="1"/>
        <v>0.1125393867</v>
      </c>
      <c r="F7635" s="7"/>
    </row>
    <row r="7636">
      <c r="A7636" s="9">
        <v>44824.083333333336</v>
      </c>
      <c r="B7636" s="10">
        <v>272.11</v>
      </c>
      <c r="C7636" s="10">
        <v>234.08011</v>
      </c>
      <c r="D7636" s="10">
        <v>0.162465277378757</v>
      </c>
      <c r="E7636" s="7">
        <f t="shared" si="1"/>
        <v>0.113546282</v>
      </c>
      <c r="F7636" s="7"/>
    </row>
    <row r="7637">
      <c r="A7637" s="9">
        <v>44824.125</v>
      </c>
      <c r="B7637" s="10">
        <v>265.26</v>
      </c>
      <c r="C7637" s="10">
        <v>225.15214</v>
      </c>
      <c r="D7637" s="10">
        <v>0.178136703475258</v>
      </c>
      <c r="E7637" s="7">
        <f t="shared" si="1"/>
        <v>0.114712897</v>
      </c>
      <c r="F7637" s="7"/>
    </row>
    <row r="7638">
      <c r="A7638" s="9">
        <v>44824.166666666664</v>
      </c>
      <c r="B7638" s="10">
        <v>256.13</v>
      </c>
      <c r="C7638" s="10">
        <v>218.4823</v>
      </c>
      <c r="D7638" s="10">
        <v>0.172314645168052</v>
      </c>
      <c r="E7638" s="7">
        <f t="shared" si="1"/>
        <v>0.1149439933</v>
      </c>
      <c r="F7638" s="7"/>
    </row>
    <row r="7639">
      <c r="A7639" s="9">
        <v>44824.208333333336</v>
      </c>
      <c r="B7639" s="10">
        <v>245.54</v>
      </c>
      <c r="C7639" s="10">
        <v>216.35916</v>
      </c>
      <c r="D7639" s="10">
        <v>0.134872218952966</v>
      </c>
      <c r="E7639" s="7">
        <f t="shared" si="1"/>
        <v>0.1147874063</v>
      </c>
      <c r="F7639" s="7"/>
    </row>
    <row r="7640">
      <c r="A7640" s="9">
        <v>44824.25</v>
      </c>
      <c r="B7640" s="10">
        <v>238.06</v>
      </c>
      <c r="C7640" s="10">
        <v>216.50702</v>
      </c>
      <c r="D7640" s="10">
        <v>0.0995486428107503</v>
      </c>
      <c r="E7640" s="7">
        <f t="shared" si="1"/>
        <v>0.1142779734</v>
      </c>
      <c r="F7640" s="7"/>
    </row>
    <row r="7641">
      <c r="A7641" s="9">
        <v>44824.291666666664</v>
      </c>
      <c r="B7641" s="10">
        <v>234.54</v>
      </c>
      <c r="C7641" s="10">
        <v>219.47849</v>
      </c>
      <c r="D7641" s="10">
        <v>0.0686240824784241</v>
      </c>
      <c r="E7641" s="7">
        <f t="shared" si="1"/>
        <v>0.1135196172</v>
      </c>
      <c r="F7641" s="7"/>
    </row>
    <row r="7642">
      <c r="A7642" s="9">
        <v>44824.333333333336</v>
      </c>
      <c r="B7642" s="10">
        <v>230.37</v>
      </c>
      <c r="C7642" s="10">
        <v>223.98273</v>
      </c>
      <c r="D7642" s="10">
        <v>0.0285167968083967</v>
      </c>
      <c r="E7642" s="7">
        <f t="shared" si="1"/>
        <v>0.1113530534</v>
      </c>
      <c r="F7642" s="7"/>
    </row>
    <row r="7643">
      <c r="A7643" s="9">
        <v>44824.375</v>
      </c>
      <c r="B7643" s="10">
        <v>232.25</v>
      </c>
      <c r="C7643" s="10">
        <v>229.78527</v>
      </c>
      <c r="D7643" s="10">
        <v>0.010726231494299</v>
      </c>
      <c r="E7643" s="7">
        <f t="shared" si="1"/>
        <v>0.1081228276</v>
      </c>
      <c r="F7643" s="7"/>
    </row>
    <row r="7644">
      <c r="A7644" s="9">
        <v>44824.416666666664</v>
      </c>
      <c r="B7644" s="10">
        <v>236.79</v>
      </c>
      <c r="C7644" s="10">
        <v>235.13885</v>
      </c>
      <c r="D7644" s="10">
        <v>0.00702202124404368</v>
      </c>
      <c r="E7644" s="7">
        <f t="shared" si="1"/>
        <v>0.1043485108</v>
      </c>
      <c r="F7644" s="7"/>
    </row>
    <row r="7645">
      <c r="A7645" s="9">
        <v>44824.458333333336</v>
      </c>
      <c r="B7645" s="10">
        <v>248.3</v>
      </c>
      <c r="C7645" s="10">
        <v>240.37756</v>
      </c>
      <c r="D7645" s="10">
        <v>0.032958317739809</v>
      </c>
      <c r="E7645" s="7">
        <f t="shared" si="1"/>
        <v>0.09969244802</v>
      </c>
      <c r="F7645" s="7"/>
    </row>
    <row r="7646">
      <c r="A7646" s="9">
        <v>44824.5</v>
      </c>
      <c r="B7646" s="10">
        <v>256.59</v>
      </c>
      <c r="C7646" s="10">
        <v>243.19342</v>
      </c>
      <c r="D7646" s="10">
        <v>0.0550861121160267</v>
      </c>
      <c r="E7646" s="7">
        <f t="shared" si="1"/>
        <v>0.09529457989</v>
      </c>
      <c r="F7646" s="7"/>
    </row>
    <row r="7647">
      <c r="A7647" s="9">
        <v>44824.541666666664</v>
      </c>
      <c r="B7647" s="10">
        <v>259.45</v>
      </c>
      <c r="C7647" s="10">
        <v>245.1377</v>
      </c>
      <c r="D7647" s="10">
        <v>0.0583847364154921</v>
      </c>
      <c r="E7647" s="7">
        <f t="shared" si="1"/>
        <v>0.09155846672</v>
      </c>
      <c r="F7647" s="7"/>
    </row>
    <row r="7648">
      <c r="A7648" s="9">
        <v>44824.583333333336</v>
      </c>
      <c r="B7648" s="10">
        <v>256.89</v>
      </c>
      <c r="C7648" s="10">
        <v>246.46471</v>
      </c>
      <c r="D7648" s="10">
        <v>0.0422993214728388</v>
      </c>
      <c r="E7648" s="7">
        <f t="shared" si="1"/>
        <v>0.08729709445</v>
      </c>
      <c r="F7648" s="7"/>
    </row>
    <row r="7649">
      <c r="A7649" s="9">
        <v>44824.625</v>
      </c>
      <c r="B7649" s="10">
        <v>257.57</v>
      </c>
      <c r="C7649" s="10">
        <v>247.13392</v>
      </c>
      <c r="D7649" s="10">
        <v>0.0422284403533112</v>
      </c>
      <c r="E7649" s="7">
        <f t="shared" si="1"/>
        <v>0.08354887224</v>
      </c>
      <c r="F7649" s="7"/>
    </row>
    <row r="7650">
      <c r="A7650" s="9">
        <v>44824.666666666664</v>
      </c>
      <c r="B7650" s="10">
        <v>257.25</v>
      </c>
      <c r="C7650" s="10">
        <v>247.13871</v>
      </c>
      <c r="D7650" s="10">
        <v>0.0409134206454342</v>
      </c>
      <c r="E7650" s="7">
        <f t="shared" si="1"/>
        <v>0.07985038123</v>
      </c>
      <c r="F7650" s="7"/>
    </row>
    <row r="7651">
      <c r="A7651" s="9">
        <v>44824.708333333336</v>
      </c>
      <c r="B7651" s="10">
        <v>259.32</v>
      </c>
      <c r="C7651" s="10">
        <v>247.24089</v>
      </c>
      <c r="D7651" s="10">
        <v>0.0488556322540336</v>
      </c>
      <c r="E7651" s="7">
        <f t="shared" si="1"/>
        <v>0.07626971083</v>
      </c>
      <c r="F7651" s="7"/>
    </row>
    <row r="7652">
      <c r="A7652" s="9">
        <v>44824.75</v>
      </c>
      <c r="B7652" s="10">
        <v>264.0</v>
      </c>
      <c r="C7652" s="10">
        <v>247.65936</v>
      </c>
      <c r="D7652" s="10">
        <v>0.0659803045602637</v>
      </c>
      <c r="E7652" s="7">
        <f t="shared" si="1"/>
        <v>0.07417485349</v>
      </c>
      <c r="F7652" s="7"/>
    </row>
    <row r="7653">
      <c r="A7653" s="9">
        <v>44824.791666666664</v>
      </c>
      <c r="B7653" s="10">
        <v>265.19</v>
      </c>
      <c r="C7653" s="10">
        <v>248.91247</v>
      </c>
      <c r="D7653" s="10">
        <v>0.0653945943326985</v>
      </c>
      <c r="E7653" s="7">
        <f t="shared" si="1"/>
        <v>0.07263568698</v>
      </c>
      <c r="F7653" s="7"/>
    </row>
    <row r="7654">
      <c r="A7654" s="9">
        <v>44824.833333333336</v>
      </c>
      <c r="B7654" s="10">
        <v>266.6</v>
      </c>
      <c r="C7654" s="10">
        <v>250.09743</v>
      </c>
      <c r="D7654" s="10">
        <v>0.0659845644955248</v>
      </c>
      <c r="E7654" s="7">
        <f t="shared" si="1"/>
        <v>0.07115422293</v>
      </c>
      <c r="F7654" s="7"/>
    </row>
    <row r="7655">
      <c r="A7655" s="9">
        <v>44824.875</v>
      </c>
      <c r="B7655" s="10">
        <v>266.21</v>
      </c>
      <c r="C7655" s="10">
        <v>251.15233</v>
      </c>
      <c r="D7655" s="10">
        <v>0.0599543313016446</v>
      </c>
      <c r="E7655" s="7">
        <f t="shared" si="1"/>
        <v>0.07073427579</v>
      </c>
      <c r="F7655" s="7"/>
    </row>
    <row r="7656">
      <c r="A7656" s="9">
        <v>44824.916666666664</v>
      </c>
      <c r="B7656" s="10">
        <v>261.93</v>
      </c>
      <c r="C7656" s="10">
        <v>251.35585</v>
      </c>
      <c r="D7656" s="10">
        <v>0.0420684459900177</v>
      </c>
      <c r="E7656" s="7">
        <f t="shared" si="1"/>
        <v>0.07061186302</v>
      </c>
      <c r="F7656" s="7"/>
    </row>
    <row r="7657">
      <c r="A7657" s="9">
        <v>44824.958333333336</v>
      </c>
      <c r="B7657" s="10">
        <v>262.5</v>
      </c>
      <c r="C7657" s="10">
        <v>249.91892</v>
      </c>
      <c r="D7657" s="10">
        <v>0.0503406464784658</v>
      </c>
      <c r="E7657" s="7">
        <f t="shared" si="1"/>
        <v>0.07086861902</v>
      </c>
      <c r="F7657" s="7"/>
    </row>
    <row r="7658">
      <c r="A7658" s="9">
        <v>44825.0</v>
      </c>
      <c r="B7658" s="10">
        <v>264.05</v>
      </c>
      <c r="C7658" s="10">
        <v>250.43453</v>
      </c>
      <c r="D7658" s="10">
        <v>0.0543673829643221</v>
      </c>
      <c r="E7658" s="7">
        <f t="shared" si="1"/>
        <v>0.07085857729</v>
      </c>
      <c r="F7658" s="7"/>
    </row>
    <row r="7659">
      <c r="A7659" s="9">
        <v>44825.041666666664</v>
      </c>
      <c r="B7659" s="10">
        <v>267.96</v>
      </c>
      <c r="C7659" s="10">
        <v>243.26109</v>
      </c>
      <c r="D7659" s="10">
        <v>0.101532513892788</v>
      </c>
      <c r="E7659" s="7">
        <f t="shared" si="1"/>
        <v>0.0703573077</v>
      </c>
      <c r="F7659" s="7"/>
    </row>
    <row r="7660">
      <c r="A7660" s="9">
        <v>44825.083333333336</v>
      </c>
      <c r="B7660" s="10">
        <v>266.23</v>
      </c>
      <c r="C7660" s="10">
        <v>234.75743</v>
      </c>
      <c r="D7660" s="10">
        <v>0.134064212578916</v>
      </c>
      <c r="E7660" s="7">
        <f t="shared" si="1"/>
        <v>0.06917393</v>
      </c>
      <c r="F7660" s="7"/>
    </row>
    <row r="7661">
      <c r="A7661" s="9">
        <v>44825.125</v>
      </c>
      <c r="B7661" s="10">
        <v>256.51</v>
      </c>
      <c r="C7661" s="10">
        <v>225.33723</v>
      </c>
      <c r="D7661" s="10">
        <v>0.138338302995914</v>
      </c>
      <c r="E7661" s="7">
        <f t="shared" si="1"/>
        <v>0.06751566331</v>
      </c>
      <c r="F7661" s="7"/>
    </row>
    <row r="7662">
      <c r="A7662" s="9">
        <v>44825.166666666664</v>
      </c>
      <c r="B7662" s="10">
        <v>246.83</v>
      </c>
      <c r="C7662" s="10">
        <v>218.39206</v>
      </c>
      <c r="D7662" s="10">
        <v>0.130215081995197</v>
      </c>
      <c r="E7662" s="7">
        <f t="shared" si="1"/>
        <v>0.06576151485</v>
      </c>
      <c r="F7662" s="7"/>
    </row>
    <row r="7663">
      <c r="A7663" s="9">
        <v>44825.208333333336</v>
      </c>
      <c r="B7663" s="10">
        <v>237.9</v>
      </c>
      <c r="C7663" s="10">
        <v>216.23224</v>
      </c>
      <c r="D7663" s="10">
        <v>0.100205963736027</v>
      </c>
      <c r="E7663" s="7">
        <f t="shared" si="1"/>
        <v>0.06431708755</v>
      </c>
      <c r="F7663" s="7"/>
    </row>
    <row r="7664">
      <c r="A7664" s="9">
        <v>44825.25</v>
      </c>
      <c r="B7664" s="10">
        <v>230.08</v>
      </c>
      <c r="C7664" s="10">
        <v>216.57163</v>
      </c>
      <c r="D7664" s="10">
        <v>0.0623736820930793</v>
      </c>
      <c r="E7664" s="7">
        <f t="shared" si="1"/>
        <v>0.06276813085</v>
      </c>
      <c r="F7664" s="7"/>
    </row>
    <row r="7665">
      <c r="A7665" s="9">
        <v>44825.291666666664</v>
      </c>
      <c r="B7665" s="10">
        <v>226.7</v>
      </c>
      <c r="C7665" s="10">
        <v>219.93239</v>
      </c>
      <c r="D7665" s="10">
        <v>0.0307713202225465</v>
      </c>
      <c r="E7665" s="7">
        <f t="shared" si="1"/>
        <v>0.06119093242</v>
      </c>
      <c r="F7665" s="7"/>
    </row>
    <row r="7666">
      <c r="A7666" s="9">
        <v>44825.333333333336</v>
      </c>
      <c r="B7666" s="10">
        <v>222.74</v>
      </c>
      <c r="C7666" s="10">
        <v>224.77146</v>
      </c>
      <c r="D7666" s="10">
        <v>0.00903789119846434</v>
      </c>
      <c r="E7666" s="7">
        <f t="shared" si="1"/>
        <v>0.06037931136</v>
      </c>
      <c r="F7666" s="7"/>
    </row>
    <row r="7667">
      <c r="A7667" s="9">
        <v>44825.375</v>
      </c>
      <c r="B7667" s="10">
        <v>224.26</v>
      </c>
      <c r="C7667" s="10">
        <v>230.73074</v>
      </c>
      <c r="D7667" s="10">
        <v>0.0280445509774727</v>
      </c>
      <c r="E7667" s="7">
        <f t="shared" si="1"/>
        <v>0.061100908</v>
      </c>
      <c r="F7667" s="7"/>
    </row>
    <row r="7668">
      <c r="A7668" s="9">
        <v>44825.416666666664</v>
      </c>
      <c r="B7668" s="10">
        <v>227.73</v>
      </c>
      <c r="C7668" s="10">
        <v>236.16794</v>
      </c>
      <c r="D7668" s="10">
        <v>0.0357285582454587</v>
      </c>
      <c r="E7668" s="7">
        <f t="shared" si="1"/>
        <v>0.06229701371</v>
      </c>
      <c r="F7668" s="7"/>
    </row>
    <row r="7669">
      <c r="A7669" s="9">
        <v>44825.458333333336</v>
      </c>
      <c r="B7669" s="10">
        <v>244.9</v>
      </c>
      <c r="C7669" s="10">
        <v>241.25609</v>
      </c>
      <c r="D7669" s="10">
        <v>0.0151039088795644</v>
      </c>
      <c r="E7669" s="7">
        <f t="shared" si="1"/>
        <v>0.06155308001</v>
      </c>
      <c r="F7669" s="7"/>
    </row>
    <row r="7670">
      <c r="A7670" s="9">
        <v>44825.5</v>
      </c>
      <c r="B7670" s="10">
        <v>249.31</v>
      </c>
      <c r="C7670" s="10">
        <v>243.71143</v>
      </c>
      <c r="D7670" s="10">
        <v>0.0229721273228752</v>
      </c>
      <c r="E7670" s="7">
        <f t="shared" si="1"/>
        <v>0.06021499731</v>
      </c>
      <c r="F7670" s="7"/>
    </row>
    <row r="7671">
      <c r="A7671" s="9">
        <v>44825.541666666664</v>
      </c>
      <c r="B7671" s="10">
        <v>247.04</v>
      </c>
      <c r="C7671" s="10">
        <v>245.40136</v>
      </c>
      <c r="D7671" s="10">
        <v>0.00667738760697976</v>
      </c>
      <c r="E7671" s="7">
        <f t="shared" si="1"/>
        <v>0.05806052444</v>
      </c>
      <c r="F7671" s="7"/>
    </row>
    <row r="7672">
      <c r="A7672" s="9">
        <v>44825.583333333336</v>
      </c>
      <c r="B7672" s="10">
        <v>250.58</v>
      </c>
      <c r="C7672" s="10">
        <v>246.58312</v>
      </c>
      <c r="D7672" s="10">
        <v>0.0162090576191914</v>
      </c>
      <c r="E7672" s="7">
        <f t="shared" si="1"/>
        <v>0.05697343011</v>
      </c>
      <c r="F7672" s="7"/>
    </row>
    <row r="7673">
      <c r="A7673" s="9">
        <v>44825.625</v>
      </c>
      <c r="B7673" s="10">
        <v>253.33</v>
      </c>
      <c r="C7673" s="10">
        <v>247.20539</v>
      </c>
      <c r="D7673" s="10">
        <v>0.0247753902129723</v>
      </c>
      <c r="E7673" s="7">
        <f t="shared" si="1"/>
        <v>0.05624621969</v>
      </c>
      <c r="F7673" s="7"/>
    </row>
    <row r="7674">
      <c r="A7674" s="9">
        <v>44825.666666666664</v>
      </c>
      <c r="B7674" s="10">
        <v>247.36</v>
      </c>
      <c r="C7674" s="10">
        <v>247.16725</v>
      </c>
      <c r="D7674" s="10">
        <v>7.79836325403215E-4</v>
      </c>
      <c r="E7674" s="7">
        <f t="shared" si="1"/>
        <v>0.05457398701</v>
      </c>
      <c r="F7674" s="7"/>
    </row>
    <row r="7675">
      <c r="A7675" s="9">
        <v>44825.708333333336</v>
      </c>
      <c r="B7675" s="10">
        <v>247.93</v>
      </c>
      <c r="C7675" s="10">
        <v>247.36568</v>
      </c>
      <c r="D7675" s="10">
        <v>0.00228131889597622</v>
      </c>
      <c r="E7675" s="7">
        <f t="shared" si="1"/>
        <v>0.05263339062</v>
      </c>
      <c r="F7675" s="7"/>
    </row>
    <row r="7676">
      <c r="A7676" s="9">
        <v>44825.75</v>
      </c>
      <c r="B7676" s="10">
        <v>249.67</v>
      </c>
      <c r="C7676" s="10">
        <v>247.84014</v>
      </c>
      <c r="D7676" s="10">
        <v>0.00738322694620813</v>
      </c>
      <c r="E7676" s="7">
        <f t="shared" si="1"/>
        <v>0.05019184572</v>
      </c>
      <c r="F7676" s="7"/>
    </row>
    <row r="7677">
      <c r="A7677" s="9">
        <v>44825.791666666664</v>
      </c>
      <c r="B7677" s="10">
        <v>249.04</v>
      </c>
      <c r="C7677" s="10">
        <v>249.10115</v>
      </c>
      <c r="D7677" s="10">
        <v>2.45482608169403E-4</v>
      </c>
      <c r="E7677" s="7">
        <f t="shared" si="1"/>
        <v>0.0474772994</v>
      </c>
      <c r="F7677" s="7"/>
    </row>
    <row r="7678">
      <c r="A7678" s="9">
        <v>44825.833333333336</v>
      </c>
      <c r="B7678" s="10">
        <v>251.6</v>
      </c>
      <c r="C7678" s="10">
        <v>250.38241</v>
      </c>
      <c r="D7678" s="10">
        <v>0.00486292148078613</v>
      </c>
      <c r="E7678" s="7">
        <f t="shared" si="1"/>
        <v>0.04493056427</v>
      </c>
      <c r="F7678" s="7"/>
    </row>
    <row r="7679">
      <c r="A7679" s="9">
        <v>44825.875</v>
      </c>
      <c r="B7679" s="10">
        <v>242.1</v>
      </c>
      <c r="C7679" s="10">
        <v>251.55538</v>
      </c>
      <c r="D7679" s="10">
        <v>0.0375876675744323</v>
      </c>
      <c r="E7679" s="7">
        <f t="shared" si="1"/>
        <v>0.04399861995</v>
      </c>
      <c r="F7679" s="7"/>
    </row>
    <row r="7680">
      <c r="A7680" s="9">
        <v>44825.916666666664</v>
      </c>
      <c r="B7680" s="10">
        <v>247.69</v>
      </c>
      <c r="C7680" s="10">
        <v>251.93256</v>
      </c>
      <c r="D7680" s="10">
        <v>0.0168400622769839</v>
      </c>
      <c r="E7680" s="7">
        <f t="shared" si="1"/>
        <v>0.0429474373</v>
      </c>
      <c r="F7680" s="7"/>
    </row>
    <row r="7681">
      <c r="A7681" s="9">
        <v>44825.958333333336</v>
      </c>
      <c r="B7681" s="10">
        <v>251.34</v>
      </c>
      <c r="C7681" s="10">
        <v>250.50451</v>
      </c>
      <c r="D7681" s="10">
        <v>0.00333522937371464</v>
      </c>
      <c r="E7681" s="7">
        <f t="shared" si="1"/>
        <v>0.04098887825</v>
      </c>
      <c r="F7681" s="7"/>
    </row>
    <row r="7682">
      <c r="A7682" s="9">
        <v>44823.0</v>
      </c>
      <c r="B7682" s="10">
        <v>252.2</v>
      </c>
      <c r="C7682" s="10">
        <v>250.56645</v>
      </c>
      <c r="D7682" s="10">
        <v>0.00651942827940446</v>
      </c>
      <c r="E7682" s="7">
        <f t="shared" si="1"/>
        <v>0.03899521347</v>
      </c>
      <c r="F7682" s="7"/>
    </row>
    <row r="7683">
      <c r="A7683" s="9">
        <v>44823.041666666664</v>
      </c>
      <c r="B7683" s="10">
        <v>262.88</v>
      </c>
      <c r="C7683" s="10">
        <v>244.2592</v>
      </c>
      <c r="D7683" s="10">
        <v>0.0762337713379885</v>
      </c>
      <c r="E7683" s="7">
        <f t="shared" si="1"/>
        <v>0.0379410992</v>
      </c>
      <c r="F7683" s="7"/>
    </row>
    <row r="7684">
      <c r="A7684" s="9">
        <v>44823.083333333336</v>
      </c>
      <c r="B7684" s="10">
        <v>263.04</v>
      </c>
      <c r="C7684" s="10">
        <v>236.67059</v>
      </c>
      <c r="D7684" s="10">
        <v>0.111418195222313</v>
      </c>
      <c r="E7684" s="7">
        <f t="shared" si="1"/>
        <v>0.03699751514</v>
      </c>
      <c r="F7684" s="7"/>
    </row>
    <row r="7685">
      <c r="A7685" s="9">
        <v>44823.125</v>
      </c>
      <c r="B7685" s="10">
        <v>256.55</v>
      </c>
      <c r="C7685" s="10">
        <v>227.9638</v>
      </c>
      <c r="D7685" s="10">
        <v>0.125397979854696</v>
      </c>
      <c r="E7685" s="7">
        <f t="shared" si="1"/>
        <v>0.03645833501</v>
      </c>
      <c r="F7685" s="7"/>
    </row>
    <row r="7686">
      <c r="A7686" s="9">
        <v>44823.166666666664</v>
      </c>
      <c r="B7686" s="10">
        <v>253.78</v>
      </c>
      <c r="C7686" s="10">
        <v>221.50627</v>
      </c>
      <c r="D7686" s="10">
        <v>0.145701202950146</v>
      </c>
      <c r="E7686" s="7">
        <f t="shared" si="1"/>
        <v>0.03710359005</v>
      </c>
      <c r="F7686" s="7"/>
    </row>
    <row r="7687">
      <c r="A7687" s="9">
        <v>44823.208333333336</v>
      </c>
      <c r="B7687" s="10">
        <v>246.63</v>
      </c>
      <c r="C7687" s="10">
        <v>219.48354</v>
      </c>
      <c r="D7687" s="10">
        <v>0.123683352291474</v>
      </c>
      <c r="E7687" s="7">
        <f t="shared" si="1"/>
        <v>0.03808181457</v>
      </c>
      <c r="F7687" s="7"/>
    </row>
    <row r="7688">
      <c r="A7688" s="9">
        <v>44823.25</v>
      </c>
      <c r="B7688" s="10">
        <v>242.29</v>
      </c>
      <c r="C7688" s="10">
        <v>219.58983</v>
      </c>
      <c r="D7688" s="10">
        <v>0.103375324804431</v>
      </c>
      <c r="E7688" s="7">
        <f t="shared" si="1"/>
        <v>0.03979021635</v>
      </c>
      <c r="F7688" s="7"/>
    </row>
    <row r="7689">
      <c r="A7689" s="9">
        <v>44823.291666666664</v>
      </c>
      <c r="B7689" s="10">
        <v>240.94</v>
      </c>
      <c r="C7689" s="10">
        <v>222.37109</v>
      </c>
      <c r="D7689" s="10">
        <v>0.0835041551489449</v>
      </c>
      <c r="E7689" s="7">
        <f t="shared" si="1"/>
        <v>0.04198741781</v>
      </c>
      <c r="F7689" s="7"/>
    </row>
    <row r="7690">
      <c r="A7690" s="9">
        <v>44823.333333333336</v>
      </c>
      <c r="B7690" s="10">
        <v>244.61</v>
      </c>
      <c r="C7690" s="10">
        <v>226.57136</v>
      </c>
      <c r="D7690" s="10">
        <v>0.0796157113591056</v>
      </c>
      <c r="E7690" s="7">
        <f t="shared" si="1"/>
        <v>0.04492816032</v>
      </c>
      <c r="F7690" s="7"/>
    </row>
    <row r="7691">
      <c r="A7691" s="9">
        <v>44823.375</v>
      </c>
      <c r="B7691" s="10">
        <v>252.18</v>
      </c>
      <c r="C7691" s="10">
        <v>231.97762</v>
      </c>
      <c r="D7691" s="10">
        <v>0.0870876250907307</v>
      </c>
      <c r="E7691" s="7">
        <f t="shared" si="1"/>
        <v>0.0473882884</v>
      </c>
      <c r="F7691" s="7"/>
    </row>
    <row r="7692">
      <c r="A7692" s="9">
        <v>44823.416666666664</v>
      </c>
      <c r="B7692" s="10">
        <v>259.15</v>
      </c>
      <c r="C7692" s="10">
        <v>237.1124</v>
      </c>
      <c r="D7692" s="10">
        <v>0.0929415753878749</v>
      </c>
      <c r="E7692" s="7">
        <f t="shared" si="1"/>
        <v>0.04977216412</v>
      </c>
      <c r="F7692" s="7"/>
    </row>
    <row r="7693">
      <c r="A7693" s="9">
        <v>44823.458333333336</v>
      </c>
      <c r="B7693" s="10">
        <v>275.01</v>
      </c>
      <c r="C7693" s="10">
        <v>242.24531</v>
      </c>
      <c r="D7693" s="10">
        <v>0.13525417685073</v>
      </c>
      <c r="E7693" s="7">
        <f t="shared" si="1"/>
        <v>0.05477842528</v>
      </c>
      <c r="F7693" s="7"/>
    </row>
    <row r="7694">
      <c r="A7694" s="9">
        <v>44823.5</v>
      </c>
      <c r="B7694" s="10">
        <v>281.24</v>
      </c>
      <c r="C7694" s="10">
        <v>245.07205</v>
      </c>
      <c r="D7694" s="10">
        <v>0.147580884886709</v>
      </c>
      <c r="E7694" s="7">
        <f t="shared" si="1"/>
        <v>0.05997045685</v>
      </c>
      <c r="F7694" s="7"/>
    </row>
    <row r="7695">
      <c r="A7695" s="9">
        <v>44823.541666666664</v>
      </c>
      <c r="B7695" s="10">
        <v>280.05</v>
      </c>
      <c r="C7695" s="10">
        <v>247.10166</v>
      </c>
      <c r="D7695" s="10">
        <v>0.133339209457354</v>
      </c>
      <c r="E7695" s="7">
        <f t="shared" si="1"/>
        <v>0.06524803276</v>
      </c>
      <c r="F7695" s="7"/>
    </row>
    <row r="7696">
      <c r="A7696" s="9">
        <v>44823.583333333336</v>
      </c>
      <c r="B7696" s="10">
        <v>280.59</v>
      </c>
      <c r="C7696" s="10">
        <v>248.45639</v>
      </c>
      <c r="D7696" s="10">
        <v>0.129332998841365</v>
      </c>
      <c r="E7696" s="7">
        <f t="shared" si="1"/>
        <v>0.06996153031</v>
      </c>
      <c r="F7696" s="7"/>
    </row>
    <row r="7697">
      <c r="A7697" s="9">
        <v>44823.625</v>
      </c>
      <c r="B7697" s="10">
        <v>278.07</v>
      </c>
      <c r="C7697" s="10">
        <v>248.95538</v>
      </c>
      <c r="D7697" s="10">
        <v>0.116947141290941</v>
      </c>
      <c r="E7697" s="7">
        <f t="shared" si="1"/>
        <v>0.07380201994</v>
      </c>
      <c r="F7697" s="7"/>
    </row>
    <row r="7698">
      <c r="A7698" s="9">
        <v>44823.666666666664</v>
      </c>
      <c r="B7698" s="10">
        <v>277.25</v>
      </c>
      <c r="C7698" s="10">
        <v>248.65392</v>
      </c>
      <c r="D7698" s="10">
        <v>0.115003535838083</v>
      </c>
      <c r="E7698" s="7">
        <f t="shared" si="1"/>
        <v>0.07856134075</v>
      </c>
      <c r="F7698" s="7"/>
    </row>
    <row r="7699">
      <c r="A7699" s="9">
        <v>44823.708333333336</v>
      </c>
      <c r="B7699" s="10">
        <v>278.34</v>
      </c>
      <c r="C7699" s="10">
        <v>248.51173</v>
      </c>
      <c r="D7699" s="10">
        <v>0.120027613988281</v>
      </c>
      <c r="E7699" s="7">
        <f t="shared" si="1"/>
        <v>0.08346743638</v>
      </c>
      <c r="F7699" s="7"/>
    </row>
    <row r="7700">
      <c r="A7700" s="9">
        <v>44823.75</v>
      </c>
      <c r="B7700" s="10">
        <v>273.95</v>
      </c>
      <c r="C7700" s="10">
        <v>248.67916</v>
      </c>
      <c r="D7700" s="10">
        <v>0.101620256397842</v>
      </c>
      <c r="E7700" s="7">
        <f t="shared" si="1"/>
        <v>0.08739397927</v>
      </c>
      <c r="F7700" s="7"/>
    </row>
    <row r="7701">
      <c r="A7701" s="9">
        <v>44823.791666666664</v>
      </c>
      <c r="B7701" s="10">
        <v>271.89</v>
      </c>
      <c r="C7701" s="10">
        <v>249.85245</v>
      </c>
      <c r="D7701" s="10">
        <v>0.0882022569720648</v>
      </c>
      <c r="E7701" s="7">
        <f t="shared" si="1"/>
        <v>0.09105884487</v>
      </c>
      <c r="F7701" s="7"/>
    </row>
    <row r="7702">
      <c r="A7702" s="9">
        <v>44823.833333333336</v>
      </c>
      <c r="B7702" s="10">
        <v>273.37</v>
      </c>
      <c r="C7702" s="10">
        <v>251.07304</v>
      </c>
      <c r="D7702" s="10">
        <v>0.0888066675737069</v>
      </c>
      <c r="E7702" s="7">
        <f t="shared" si="1"/>
        <v>0.09455650096</v>
      </c>
      <c r="F7702" s="7"/>
    </row>
    <row r="7703">
      <c r="A7703" s="9">
        <v>44823.875</v>
      </c>
      <c r="B7703" s="10">
        <v>267.0</v>
      </c>
      <c r="C7703" s="10">
        <v>252.16305</v>
      </c>
      <c r="D7703" s="10">
        <v>0.0588387156643291</v>
      </c>
      <c r="E7703" s="7">
        <f t="shared" si="1"/>
        <v>0.0954419613</v>
      </c>
      <c r="F7703" s="7"/>
    </row>
    <row r="7704">
      <c r="A7704" s="9">
        <v>44823.916666666664</v>
      </c>
      <c r="B7704" s="10">
        <v>260.96</v>
      </c>
      <c r="C7704" s="10">
        <v>252.52372</v>
      </c>
      <c r="D7704" s="10">
        <v>0.0334078715456907</v>
      </c>
      <c r="E7704" s="7">
        <f t="shared" si="1"/>
        <v>0.09613228668</v>
      </c>
      <c r="F7704" s="7"/>
    </row>
    <row r="7705">
      <c r="A7705" s="9">
        <v>44823.958333333336</v>
      </c>
      <c r="B7705" s="10">
        <v>259.23</v>
      </c>
      <c r="C7705" s="10">
        <v>251.36516</v>
      </c>
      <c r="D7705" s="10">
        <v>0.0312885047394794</v>
      </c>
      <c r="E7705" s="7">
        <f t="shared" si="1"/>
        <v>0.09729700649</v>
      </c>
      <c r="F7705" s="7"/>
    </row>
    <row r="7706">
      <c r="A7706" s="9">
        <v>44824.0</v>
      </c>
      <c r="B7706" s="10">
        <v>262.59</v>
      </c>
      <c r="C7706" s="10">
        <v>250.65299</v>
      </c>
      <c r="D7706" s="10">
        <v>0.0476236489339304</v>
      </c>
      <c r="E7706" s="7">
        <f t="shared" si="1"/>
        <v>0.09900968235</v>
      </c>
      <c r="F7706" s="7"/>
    </row>
    <row r="7707">
      <c r="A7707" s="9">
        <v>44824.041666666664</v>
      </c>
      <c r="B7707" s="10">
        <v>269.67</v>
      </c>
      <c r="C7707" s="10">
        <v>244.30196</v>
      </c>
      <c r="D7707" s="10">
        <v>0.103838872189154</v>
      </c>
      <c r="E7707" s="7">
        <f t="shared" si="1"/>
        <v>0.1001598949</v>
      </c>
      <c r="F7707" s="7"/>
    </row>
    <row r="7708">
      <c r="A7708" s="9">
        <v>44824.083333333336</v>
      </c>
      <c r="B7708" s="10">
        <v>272.11</v>
      </c>
      <c r="C7708" s="10">
        <v>236.82272</v>
      </c>
      <c r="D7708" s="10">
        <v>0.149002933502326</v>
      </c>
      <c r="E7708" s="7">
        <f t="shared" si="1"/>
        <v>0.1017259256</v>
      </c>
      <c r="F7708" s="7"/>
    </row>
    <row r="7709">
      <c r="A7709" s="9">
        <v>44824.125</v>
      </c>
      <c r="B7709" s="10">
        <v>265.26</v>
      </c>
      <c r="C7709" s="10">
        <v>228.3087</v>
      </c>
      <c r="D7709" s="10">
        <v>0.161847971627888</v>
      </c>
      <c r="E7709" s="7">
        <f t="shared" si="1"/>
        <v>0.1032446753</v>
      </c>
      <c r="F7709" s="7"/>
    </row>
    <row r="7710">
      <c r="A7710" s="9">
        <v>44824.166666666664</v>
      </c>
      <c r="B7710" s="10">
        <v>256.13</v>
      </c>
      <c r="C7710" s="10">
        <v>222.1251</v>
      </c>
      <c r="D7710" s="10">
        <v>0.153088957528887</v>
      </c>
      <c r="E7710" s="7">
        <f t="shared" si="1"/>
        <v>0.1035524984</v>
      </c>
      <c r="F7710" s="7"/>
    </row>
    <row r="7711">
      <c r="A7711" s="9">
        <v>44824.208333333336</v>
      </c>
      <c r="B7711" s="10">
        <v>245.54</v>
      </c>
      <c r="C7711" s="10">
        <v>220.39247</v>
      </c>
      <c r="D7711" s="10">
        <v>0.114103399267679</v>
      </c>
      <c r="E7711" s="7">
        <f t="shared" si="1"/>
        <v>0.1031533337</v>
      </c>
      <c r="F7711" s="7"/>
    </row>
    <row r="7712">
      <c r="A7712" s="9">
        <v>44824.25</v>
      </c>
      <c r="B7712" s="10">
        <v>238.06</v>
      </c>
      <c r="C7712" s="10">
        <v>220.72027</v>
      </c>
      <c r="D7712" s="10">
        <v>0.0785597534834476</v>
      </c>
      <c r="E7712" s="7">
        <f t="shared" si="1"/>
        <v>0.1021193516</v>
      </c>
      <c r="F7712" s="7"/>
    </row>
    <row r="7713">
      <c r="A7713" s="9">
        <v>44824.291666666664</v>
      </c>
      <c r="B7713" s="10">
        <v>234.54</v>
      </c>
      <c r="C7713" s="10">
        <v>223.64495</v>
      </c>
      <c r="D7713" s="10">
        <v>0.0487158328412959</v>
      </c>
      <c r="E7713" s="7">
        <f t="shared" si="1"/>
        <v>0.1006698381</v>
      </c>
      <c r="F7713" s="7"/>
    </row>
    <row r="7714">
      <c r="A7714" s="9">
        <v>44824.333333333336</v>
      </c>
      <c r="B7714" s="10">
        <v>230.37</v>
      </c>
      <c r="C7714" s="10">
        <v>227.96184</v>
      </c>
      <c r="D7714" s="10">
        <v>0.010563873321956</v>
      </c>
      <c r="E7714" s="7">
        <f t="shared" si="1"/>
        <v>0.09779267822</v>
      </c>
      <c r="F7714" s="7"/>
    </row>
    <row r="7715">
      <c r="A7715" s="9">
        <v>44824.375</v>
      </c>
      <c r="B7715" s="10">
        <v>232.25</v>
      </c>
      <c r="C7715" s="10">
        <v>233.43645</v>
      </c>
      <c r="D7715" s="10">
        <v>0.00508253959482337</v>
      </c>
      <c r="E7715" s="7">
        <f t="shared" si="1"/>
        <v>0.09437579966</v>
      </c>
      <c r="F7715" s="7"/>
    </row>
    <row r="7716">
      <c r="A7716" s="9">
        <v>44824.416666666664</v>
      </c>
      <c r="B7716" s="10">
        <v>236.79</v>
      </c>
      <c r="C7716" s="10">
        <v>238.56437</v>
      </c>
      <c r="D7716" s="10">
        <v>0.00743769909982787</v>
      </c>
      <c r="E7716" s="7">
        <f t="shared" si="1"/>
        <v>0.09081313814</v>
      </c>
      <c r="F7716" s="7"/>
    </row>
    <row r="7717">
      <c r="A7717" s="9">
        <v>44824.458333333336</v>
      </c>
      <c r="B7717" s="10">
        <v>248.3</v>
      </c>
      <c r="C7717" s="10">
        <v>243.68919</v>
      </c>
      <c r="D7717" s="10">
        <v>0.0189208639086535</v>
      </c>
      <c r="E7717" s="7">
        <f t="shared" si="1"/>
        <v>0.08596591677</v>
      </c>
      <c r="F7717" s="7"/>
    </row>
    <row r="7718">
      <c r="A7718" s="9">
        <v>44824.5</v>
      </c>
      <c r="B7718" s="10">
        <v>256.59</v>
      </c>
      <c r="C7718" s="10">
        <v>246.49721</v>
      </c>
      <c r="D7718" s="10">
        <v>0.0409448447712652</v>
      </c>
      <c r="E7718" s="7">
        <f t="shared" si="1"/>
        <v>0.08152274843</v>
      </c>
      <c r="F7718" s="7"/>
    </row>
    <row r="7719">
      <c r="A7719" s="9">
        <v>44824.541666666664</v>
      </c>
      <c r="B7719" s="10">
        <v>259.45</v>
      </c>
      <c r="C7719" s="10">
        <v>248.53447</v>
      </c>
      <c r="D7719" s="10">
        <v>0.0439195818592084</v>
      </c>
      <c r="E7719" s="7">
        <f t="shared" si="1"/>
        <v>0.07779693062</v>
      </c>
      <c r="F7719" s="7"/>
    </row>
    <row r="7720">
      <c r="A7720" s="9">
        <v>44824.583333333336</v>
      </c>
      <c r="B7720" s="10">
        <v>256.89</v>
      </c>
      <c r="C7720" s="10">
        <v>249.92105</v>
      </c>
      <c r="D7720" s="10">
        <v>0.0278846059585616</v>
      </c>
      <c r="E7720" s="7">
        <f t="shared" si="1"/>
        <v>0.07356991425</v>
      </c>
      <c r="F7720" s="7"/>
    </row>
    <row r="7721">
      <c r="A7721" s="9">
        <v>44824.625</v>
      </c>
      <c r="B7721" s="10">
        <v>257.57</v>
      </c>
      <c r="C7721" s="10">
        <v>250.39438</v>
      </c>
      <c r="D7721" s="10">
        <v>0.0286572725793605</v>
      </c>
      <c r="E7721" s="7">
        <f t="shared" si="1"/>
        <v>0.06989116972</v>
      </c>
      <c r="F7721" s="7"/>
    </row>
    <row r="7722">
      <c r="A7722" s="9">
        <v>44824.666666666664</v>
      </c>
      <c r="B7722" s="10">
        <v>257.25</v>
      </c>
      <c r="C7722" s="10">
        <v>250.04163</v>
      </c>
      <c r="D7722" s="10">
        <v>0.0288286794482982</v>
      </c>
      <c r="E7722" s="7">
        <f t="shared" si="1"/>
        <v>0.0663005507</v>
      </c>
      <c r="F7722" s="7"/>
    </row>
    <row r="7723">
      <c r="A7723" s="9">
        <v>44824.708333333336</v>
      </c>
      <c r="B7723" s="10">
        <v>259.32</v>
      </c>
      <c r="C7723" s="10">
        <v>249.80813</v>
      </c>
      <c r="D7723" s="10">
        <v>0.0380767031081013</v>
      </c>
      <c r="E7723" s="7">
        <f t="shared" si="1"/>
        <v>0.06288592941</v>
      </c>
      <c r="F7723" s="7"/>
    </row>
    <row r="7724">
      <c r="A7724" s="9">
        <v>44824.75</v>
      </c>
      <c r="B7724" s="10">
        <v>264.0</v>
      </c>
      <c r="C7724" s="10">
        <v>249.90082</v>
      </c>
      <c r="D7724" s="10">
        <v>0.056419102586378</v>
      </c>
      <c r="E7724" s="7">
        <f t="shared" si="1"/>
        <v>0.061002548</v>
      </c>
      <c r="F7724" s="7"/>
    </row>
    <row r="7725">
      <c r="A7725" s="9">
        <v>44824.791666666664</v>
      </c>
      <c r="B7725" s="10">
        <v>265.19</v>
      </c>
      <c r="C7725" s="10">
        <v>251.01888</v>
      </c>
      <c r="D7725" s="10">
        <v>0.0564543989679182</v>
      </c>
      <c r="E7725" s="7">
        <f t="shared" si="1"/>
        <v>0.05967972059</v>
      </c>
      <c r="F7725" s="7"/>
    </row>
    <row r="7726">
      <c r="A7726" s="9">
        <v>44824.833333333336</v>
      </c>
      <c r="B7726" s="10">
        <v>266.6</v>
      </c>
      <c r="C7726" s="10">
        <v>252.16842</v>
      </c>
      <c r="D7726" s="10">
        <v>0.0572299259360074</v>
      </c>
      <c r="E7726" s="7">
        <f t="shared" si="1"/>
        <v>0.05836402302</v>
      </c>
      <c r="F7726" s="7"/>
    </row>
    <row r="7727">
      <c r="A7727" s="9">
        <v>44824.875</v>
      </c>
      <c r="B7727" s="10">
        <v>266.21</v>
      </c>
      <c r="C7727" s="10">
        <v>253.1734</v>
      </c>
      <c r="D7727" s="10">
        <v>0.0514927713574964</v>
      </c>
      <c r="E7727" s="7">
        <f t="shared" si="1"/>
        <v>0.05805794201</v>
      </c>
      <c r="F7727" s="7"/>
    </row>
    <row r="7728">
      <c r="A7728" s="9">
        <v>44824.916666666664</v>
      </c>
      <c r="B7728" s="10">
        <v>261.93</v>
      </c>
      <c r="C7728" s="10">
        <v>253.43945</v>
      </c>
      <c r="D7728" s="10">
        <v>0.0335012958716569</v>
      </c>
      <c r="E7728" s="7">
        <f t="shared" si="1"/>
        <v>0.05806183469</v>
      </c>
      <c r="F7728" s="7"/>
    </row>
    <row r="7729">
      <c r="A7729" s="9">
        <v>44824.958333333336</v>
      </c>
      <c r="B7729" s="10">
        <v>262.5</v>
      </c>
      <c r="C7729" s="10">
        <v>252.15625</v>
      </c>
      <c r="D7729" s="10">
        <v>0.0410211922171272</v>
      </c>
      <c r="E7729" s="7">
        <f t="shared" si="1"/>
        <v>0.05846736333</v>
      </c>
      <c r="F7729" s="7"/>
    </row>
    <row r="7730">
      <c r="A7730" s="9">
        <v>44825.0</v>
      </c>
      <c r="B7730" s="10">
        <v>264.05</v>
      </c>
      <c r="C7730" s="10">
        <v>250.30317</v>
      </c>
      <c r="D7730" s="10">
        <v>0.054920718742795</v>
      </c>
      <c r="E7730" s="7">
        <f t="shared" si="1"/>
        <v>0.05877140791</v>
      </c>
      <c r="F7730" s="7"/>
    </row>
    <row r="7731">
      <c r="A7731" s="9">
        <v>44825.041666666664</v>
      </c>
      <c r="B7731" s="10">
        <v>267.96</v>
      </c>
      <c r="C7731" s="10">
        <v>243.7964</v>
      </c>
      <c r="D7731" s="10">
        <v>0.0991138507377466</v>
      </c>
      <c r="E7731" s="7">
        <f t="shared" si="1"/>
        <v>0.05857453201</v>
      </c>
      <c r="F7731" s="7"/>
    </row>
    <row r="7732">
      <c r="A7732" s="9">
        <v>44825.083333333336</v>
      </c>
      <c r="B7732" s="10">
        <v>266.23</v>
      </c>
      <c r="C7732" s="10">
        <v>236.12273</v>
      </c>
      <c r="D7732" s="10">
        <v>0.127506868991392</v>
      </c>
      <c r="E7732" s="7">
        <f t="shared" si="1"/>
        <v>0.05767886266</v>
      </c>
      <c r="F7732" s="7"/>
    </row>
    <row r="7733">
      <c r="A7733" s="9">
        <v>44825.125</v>
      </c>
      <c r="B7733" s="10">
        <v>256.51</v>
      </c>
      <c r="C7733" s="10">
        <v>227.43989</v>
      </c>
      <c r="D7733" s="10">
        <v>0.12781447440904</v>
      </c>
      <c r="E7733" s="7">
        <f t="shared" si="1"/>
        <v>0.05626080027</v>
      </c>
      <c r="F7733" s="7"/>
    </row>
    <row r="7734">
      <c r="A7734" s="9">
        <v>44825.166666666664</v>
      </c>
      <c r="B7734" s="10">
        <v>246.83</v>
      </c>
      <c r="C7734" s="10">
        <v>221.25674</v>
      </c>
      <c r="D7734" s="10">
        <v>0.115581834930768</v>
      </c>
      <c r="E7734" s="7">
        <f t="shared" si="1"/>
        <v>0.0546980035</v>
      </c>
      <c r="F7734" s="7"/>
    </row>
    <row r="7735">
      <c r="A7735" s="9">
        <v>44825.208333333336</v>
      </c>
      <c r="B7735" s="10">
        <v>237.9</v>
      </c>
      <c r="C7735" s="10">
        <v>219.71804</v>
      </c>
      <c r="D7735" s="10">
        <v>0.0827513298407359</v>
      </c>
      <c r="E7735" s="7">
        <f t="shared" si="1"/>
        <v>0.05339166727</v>
      </c>
      <c r="F7735" s="7"/>
    </row>
    <row r="7736">
      <c r="A7736" s="9">
        <v>44825.25</v>
      </c>
      <c r="B7736" s="10">
        <v>230.08</v>
      </c>
      <c r="C7736" s="10">
        <v>220.482</v>
      </c>
      <c r="D7736" s="10">
        <v>0.0435318982955525</v>
      </c>
      <c r="E7736" s="7">
        <f t="shared" si="1"/>
        <v>0.05193217331</v>
      </c>
      <c r="F7736" s="7"/>
    </row>
    <row r="7737">
      <c r="A7737" s="9">
        <v>44825.291666666664</v>
      </c>
      <c r="B7737" s="10">
        <v>226.7</v>
      </c>
      <c r="C7737" s="10">
        <v>223.93273</v>
      </c>
      <c r="D7737" s="10">
        <v>0.0123575950688405</v>
      </c>
      <c r="E7737" s="7">
        <f t="shared" si="1"/>
        <v>0.05041724673</v>
      </c>
      <c r="F7737" s="7"/>
    </row>
    <row r="7738">
      <c r="A7738" s="9">
        <v>44825.333333333336</v>
      </c>
      <c r="B7738" s="10">
        <v>222.74</v>
      </c>
      <c r="C7738" s="10">
        <v>228.56769</v>
      </c>
      <c r="D7738" s="10">
        <v>0.0254965607781221</v>
      </c>
      <c r="E7738" s="7">
        <f t="shared" si="1"/>
        <v>0.05103944204</v>
      </c>
      <c r="F7738" s="7"/>
    </row>
    <row r="7739">
      <c r="A7739" s="9">
        <v>44825.375</v>
      </c>
      <c r="B7739" s="10">
        <v>224.26</v>
      </c>
      <c r="C7739" s="10">
        <v>234.01679</v>
      </c>
      <c r="D7739" s="10">
        <v>0.0416926922209299</v>
      </c>
      <c r="E7739" s="7">
        <f t="shared" si="1"/>
        <v>0.05256486507</v>
      </c>
      <c r="F7739" s="7"/>
    </row>
    <row r="7740">
      <c r="A7740" s="9">
        <v>44825.416666666664</v>
      </c>
      <c r="B7740" s="10">
        <v>227.73</v>
      </c>
      <c r="C7740" s="10">
        <v>238.88906</v>
      </c>
      <c r="D7740" s="10">
        <v>0.046712310726996</v>
      </c>
      <c r="E7740" s="7">
        <f t="shared" si="1"/>
        <v>0.05420130722</v>
      </c>
      <c r="F7740" s="7"/>
    </row>
    <row r="7741">
      <c r="A7741" s="9">
        <v>44825.458333333336</v>
      </c>
      <c r="B7741" s="10">
        <v>244.9</v>
      </c>
      <c r="C7741" s="10">
        <v>243.44388</v>
      </c>
      <c r="D7741" s="10">
        <v>0.0059813374647167</v>
      </c>
      <c r="E7741" s="7">
        <f t="shared" si="1"/>
        <v>0.05366216029</v>
      </c>
      <c r="F7741" s="7"/>
    </row>
    <row r="7742">
      <c r="A7742" s="9">
        <v>44825.5</v>
      </c>
      <c r="B7742" s="10">
        <v>249.31</v>
      </c>
      <c r="C7742" s="10">
        <v>245.56714</v>
      </c>
      <c r="D7742" s="10">
        <v>0.0152416972401112</v>
      </c>
      <c r="E7742" s="7">
        <f t="shared" si="1"/>
        <v>0.05259119581</v>
      </c>
      <c r="F7742" s="7"/>
    </row>
    <row r="7743">
      <c r="A7743" s="9">
        <v>44825.541666666664</v>
      </c>
      <c r="B7743" s="10">
        <v>247.04</v>
      </c>
      <c r="C7743" s="10">
        <v>247.11681</v>
      </c>
      <c r="D7743" s="10">
        <v>3.10824666278245E-4</v>
      </c>
      <c r="E7743" s="7">
        <f t="shared" si="1"/>
        <v>0.05077416426</v>
      </c>
      <c r="F7743" s="7"/>
    </row>
    <row r="7744">
      <c r="A7744" s="9">
        <v>44825.583333333336</v>
      </c>
      <c r="B7744" s="10">
        <v>250.58</v>
      </c>
      <c r="C7744" s="10">
        <v>248.10431</v>
      </c>
      <c r="D7744" s="10">
        <v>0.00997842399432728</v>
      </c>
      <c r="E7744" s="7">
        <f t="shared" si="1"/>
        <v>0.05002807334</v>
      </c>
      <c r="F7744" s="7"/>
    </row>
    <row r="7745">
      <c r="A7745" s="9">
        <v>44825.625</v>
      </c>
      <c r="B7745" s="10">
        <v>253.33</v>
      </c>
      <c r="C7745" s="10">
        <v>248.44279</v>
      </c>
      <c r="D7745" s="10">
        <v>0.0196713698151595</v>
      </c>
      <c r="E7745" s="7">
        <f t="shared" si="1"/>
        <v>0.04965366073</v>
      </c>
      <c r="F7745" s="7"/>
    </row>
    <row r="7746">
      <c r="A7746" s="9">
        <v>44825.666666666664</v>
      </c>
      <c r="B7746" s="10">
        <v>247.36</v>
      </c>
      <c r="C7746" s="10">
        <v>248.12506</v>
      </c>
      <c r="D7746" s="10">
        <v>0.00308336449369514</v>
      </c>
      <c r="E7746" s="7">
        <f t="shared" si="1"/>
        <v>0.04858093927</v>
      </c>
      <c r="F7746" s="7"/>
    </row>
    <row r="7747">
      <c r="A7747" s="9">
        <v>44825.708333333336</v>
      </c>
      <c r="B7747" s="10">
        <v>247.93</v>
      </c>
      <c r="C7747" s="10">
        <v>248.12176</v>
      </c>
      <c r="D7747" s="10">
        <v>7.72846363817457E-4</v>
      </c>
      <c r="E7747" s="7">
        <f t="shared" si="1"/>
        <v>0.0470266119</v>
      </c>
      <c r="F7747" s="7"/>
    </row>
    <row r="7748">
      <c r="A7748" s="9">
        <v>44825.75</v>
      </c>
      <c r="B7748" s="10">
        <v>249.67</v>
      </c>
      <c r="C7748" s="10">
        <v>248.38331</v>
      </c>
      <c r="D7748" s="10">
        <v>0.00518025949489115</v>
      </c>
      <c r="E7748" s="7">
        <f t="shared" si="1"/>
        <v>0.04489166011</v>
      </c>
      <c r="F7748" s="7"/>
    </row>
    <row r="7749">
      <c r="A7749" s="9">
        <v>44825.791666666664</v>
      </c>
      <c r="B7749" s="10">
        <v>249.04</v>
      </c>
      <c r="C7749" s="10">
        <v>249.53303</v>
      </c>
      <c r="D7749" s="10">
        <v>0.00197581057706069</v>
      </c>
      <c r="E7749" s="7">
        <f t="shared" si="1"/>
        <v>0.04262171893</v>
      </c>
      <c r="F7749" s="7"/>
    </row>
    <row r="7750">
      <c r="A7750" s="9">
        <v>44825.833333333336</v>
      </c>
      <c r="B7750" s="10">
        <v>251.6</v>
      </c>
      <c r="C7750" s="10">
        <v>250.71363</v>
      </c>
      <c r="D7750" s="10">
        <v>0.00353538816377872</v>
      </c>
      <c r="E7750" s="7">
        <f t="shared" si="1"/>
        <v>0.04038444652</v>
      </c>
      <c r="F7750" s="7"/>
    </row>
    <row r="7751">
      <c r="A7751" s="9">
        <v>44825.875</v>
      </c>
      <c r="B7751" s="10">
        <v>242.1</v>
      </c>
      <c r="C7751" s="10">
        <v>251.70161</v>
      </c>
      <c r="D7751" s="10">
        <v>0.03814679612101</v>
      </c>
      <c r="E7751" s="7">
        <f t="shared" si="1"/>
        <v>0.03982836422</v>
      </c>
      <c r="F7751" s="7"/>
    </row>
    <row r="7752">
      <c r="A7752" s="9">
        <v>44825.916666666664</v>
      </c>
      <c r="B7752" s="10">
        <v>247.69</v>
      </c>
      <c r="C7752" s="10">
        <v>251.98422</v>
      </c>
      <c r="D7752" s="10">
        <v>0.017041622685738</v>
      </c>
      <c r="E7752" s="7">
        <f t="shared" si="1"/>
        <v>0.0391425445</v>
      </c>
      <c r="F7752" s="7"/>
    </row>
    <row r="7753">
      <c r="A7753" s="9">
        <v>44825.958333333336</v>
      </c>
      <c r="B7753" s="10">
        <v>251.34</v>
      </c>
      <c r="C7753" s="10">
        <v>250.70315</v>
      </c>
      <c r="D7753" s="10">
        <v>0.00254025527800512</v>
      </c>
      <c r="E7753" s="7">
        <f t="shared" si="1"/>
        <v>0.03753917213</v>
      </c>
      <c r="F7753" s="7"/>
    </row>
    <row r="7754">
      <c r="A7754" s="9">
        <v>44826.0</v>
      </c>
      <c r="B7754" s="10">
        <v>254.59</v>
      </c>
      <c r="C7754" s="10">
        <v>250.89674</v>
      </c>
      <c r="D7754" s="10">
        <v>0.0147202390911895</v>
      </c>
      <c r="E7754" s="7">
        <f t="shared" si="1"/>
        <v>0.03586415214</v>
      </c>
      <c r="F7754" s="7"/>
    </row>
    <row r="7755">
      <c r="A7755" s="9">
        <v>44826.041666666664</v>
      </c>
      <c r="B7755" s="10">
        <v>260.66</v>
      </c>
      <c r="C7755" s="10">
        <v>243.51923</v>
      </c>
      <c r="D7755" s="10">
        <v>0.0703877472017303</v>
      </c>
      <c r="E7755" s="7">
        <f t="shared" si="1"/>
        <v>0.03466723116</v>
      </c>
      <c r="F7755" s="7"/>
    </row>
    <row r="7756">
      <c r="A7756" s="9">
        <v>44826.083333333336</v>
      </c>
      <c r="B7756" s="10">
        <v>259.52</v>
      </c>
      <c r="C7756" s="10">
        <v>234.27977</v>
      </c>
      <c r="D7756" s="10">
        <v>0.107735422482273</v>
      </c>
      <c r="E7756" s="7">
        <f t="shared" si="1"/>
        <v>0.03384342089</v>
      </c>
      <c r="F7756" s="7"/>
    </row>
    <row r="7757">
      <c r="A7757" s="9">
        <v>44826.125</v>
      </c>
      <c r="B7757" s="10">
        <v>244.7</v>
      </c>
      <c r="C7757" s="10">
        <v>223.81112</v>
      </c>
      <c r="D7757" s="10">
        <v>0.0933326279766617</v>
      </c>
      <c r="E7757" s="7">
        <f t="shared" si="1"/>
        <v>0.03240667729</v>
      </c>
      <c r="F7757" s="7"/>
    </row>
    <row r="7758">
      <c r="A7758" s="9">
        <v>44826.166666666664</v>
      </c>
      <c r="B7758" s="10">
        <v>229.69</v>
      </c>
      <c r="C7758" s="10">
        <v>215.31063</v>
      </c>
      <c r="D7758" s="10">
        <v>0.0667843013603183</v>
      </c>
      <c r="E7758" s="7">
        <f t="shared" si="1"/>
        <v>0.03037344673</v>
      </c>
      <c r="F7758" s="7"/>
    </row>
    <row r="7759">
      <c r="A7759" s="9">
        <v>44826.208333333336</v>
      </c>
      <c r="B7759" s="10">
        <v>222.28</v>
      </c>
      <c r="C7759" s="10">
        <v>211.38526</v>
      </c>
      <c r="D7759" s="10">
        <v>0.0515397336597642</v>
      </c>
      <c r="E7759" s="7">
        <f t="shared" si="1"/>
        <v>0.02907296355</v>
      </c>
      <c r="F7759" s="7"/>
    </row>
    <row r="7760">
      <c r="A7760" s="9">
        <v>44826.25</v>
      </c>
      <c r="B7760" s="10">
        <v>222.11</v>
      </c>
      <c r="C7760" s="10">
        <v>210.50608</v>
      </c>
      <c r="D7760" s="10">
        <v>0.0551239185110473</v>
      </c>
      <c r="E7760" s="7">
        <f t="shared" si="1"/>
        <v>0.02955596439</v>
      </c>
      <c r="F7760" s="7"/>
    </row>
    <row r="7761">
      <c r="A7761" s="9">
        <v>44826.291666666664</v>
      </c>
      <c r="B7761" s="10">
        <v>210.2</v>
      </c>
      <c r="C7761" s="10">
        <v>213.25828</v>
      </c>
      <c r="D7761" s="10">
        <v>0.0143407327490403</v>
      </c>
      <c r="E7761" s="7">
        <f t="shared" si="1"/>
        <v>0.02963859513</v>
      </c>
      <c r="F7761" s="7"/>
    </row>
    <row r="7762">
      <c r="A7762" s="9">
        <v>44826.333333333336</v>
      </c>
      <c r="B7762" s="10">
        <v>207.43</v>
      </c>
      <c r="C7762" s="10">
        <v>218.07989</v>
      </c>
      <c r="D7762" s="10">
        <v>0.0488348100322317</v>
      </c>
      <c r="E7762" s="7">
        <f t="shared" si="1"/>
        <v>0.03061102218</v>
      </c>
      <c r="F7762" s="7"/>
    </row>
    <row r="7763">
      <c r="A7763" s="9">
        <v>44826.375</v>
      </c>
      <c r="B7763" s="10">
        <v>218.55</v>
      </c>
      <c r="C7763" s="10">
        <v>224.46153</v>
      </c>
      <c r="D7763" s="10">
        <v>0.0263364951669</v>
      </c>
      <c r="E7763" s="7">
        <f t="shared" si="1"/>
        <v>0.02997118064</v>
      </c>
      <c r="F7763" s="7"/>
    </row>
    <row r="7764">
      <c r="A7764" s="9">
        <v>44826.416666666664</v>
      </c>
      <c r="B7764" s="10">
        <v>231.48</v>
      </c>
      <c r="C7764" s="10">
        <v>230.94441</v>
      </c>
      <c r="D7764" s="10">
        <v>0.00231912952558576</v>
      </c>
      <c r="E7764" s="7">
        <f t="shared" si="1"/>
        <v>0.02812146475</v>
      </c>
      <c r="F7764" s="7"/>
    </row>
    <row r="7765">
      <c r="A7765" s="9">
        <v>44826.458333333336</v>
      </c>
      <c r="B7765" s="10">
        <v>240.15</v>
      </c>
      <c r="C7765" s="10">
        <v>236.93549</v>
      </c>
      <c r="D7765" s="10">
        <v>0.0135670261977216</v>
      </c>
      <c r="E7765" s="7">
        <f t="shared" si="1"/>
        <v>0.02843753512</v>
      </c>
      <c r="F7765" s="7"/>
    </row>
    <row r="7766">
      <c r="A7766" s="9">
        <v>44826.5</v>
      </c>
      <c r="B7766" s="10">
        <v>239.93</v>
      </c>
      <c r="C7766" s="10">
        <v>239.88002</v>
      </c>
      <c r="D7766" s="10">
        <v>2.08354159717032E-4</v>
      </c>
      <c r="E7766" s="7">
        <f t="shared" si="1"/>
        <v>0.02781114582</v>
      </c>
      <c r="F7766" s="7"/>
    </row>
    <row r="7767">
      <c r="A7767" s="9">
        <v>44826.541666666664</v>
      </c>
      <c r="B7767" s="10">
        <v>243.87</v>
      </c>
      <c r="C7767" s="10">
        <v>241.68676</v>
      </c>
      <c r="D7767" s="10">
        <v>0.00903334547577207</v>
      </c>
      <c r="E7767" s="7">
        <f t="shared" si="1"/>
        <v>0.02817458419</v>
      </c>
      <c r="F7767" s="7"/>
    </row>
    <row r="7768">
      <c r="A7768" s="9">
        <v>44826.583333333336</v>
      </c>
      <c r="B7768" s="10">
        <v>248.09</v>
      </c>
      <c r="C7768" s="10">
        <v>242.70247</v>
      </c>
      <c r="D7768" s="10">
        <v>0.0221980847578518</v>
      </c>
      <c r="E7768" s="7">
        <f t="shared" si="1"/>
        <v>0.02868373672</v>
      </c>
      <c r="F7768" s="7"/>
    </row>
    <row r="7769">
      <c r="A7769" s="9">
        <v>44826.625</v>
      </c>
      <c r="B7769" s="10">
        <v>253.31</v>
      </c>
      <c r="C7769" s="10">
        <v>243.31458</v>
      </c>
      <c r="D7769" s="10">
        <v>0.0410802344849206</v>
      </c>
      <c r="E7769" s="7">
        <f t="shared" si="1"/>
        <v>0.02957577275</v>
      </c>
      <c r="F7769" s="7"/>
    </row>
    <row r="7770">
      <c r="A7770" s="9">
        <v>44826.666666666664</v>
      </c>
      <c r="B7770" s="10">
        <v>251.02</v>
      </c>
      <c r="C7770" s="10">
        <v>243.23966</v>
      </c>
      <c r="D7770" s="10">
        <v>0.0319863134161592</v>
      </c>
      <c r="E7770" s="7">
        <f t="shared" si="1"/>
        <v>0.03078006229</v>
      </c>
      <c r="F7770" s="7"/>
    </row>
    <row r="7771">
      <c r="A7771" s="9">
        <v>44826.708333333336</v>
      </c>
      <c r="B7771" s="10">
        <v>250.46</v>
      </c>
      <c r="C7771" s="10">
        <v>243.4669</v>
      </c>
      <c r="D7771" s="10">
        <v>0.0287230009500264</v>
      </c>
      <c r="E7771" s="7">
        <f t="shared" si="1"/>
        <v>0.03194465206</v>
      </c>
      <c r="F7771" s="7"/>
    </row>
    <row r="7772">
      <c r="A7772" s="9">
        <v>44826.75</v>
      </c>
      <c r="B7772" s="10">
        <v>254.72</v>
      </c>
      <c r="C7772" s="10">
        <v>243.98799</v>
      </c>
      <c r="D7772" s="10">
        <v>0.0439858125803651</v>
      </c>
      <c r="E7772" s="7">
        <f t="shared" si="1"/>
        <v>0.03356155011</v>
      </c>
      <c r="F7772" s="7"/>
    </row>
    <row r="7773">
      <c r="A7773" s="9">
        <v>44826.791666666664</v>
      </c>
      <c r="B7773" s="10">
        <v>252.53</v>
      </c>
      <c r="C7773" s="10">
        <v>245.18687</v>
      </c>
      <c r="D7773" s="10">
        <v>0.0299491159538844</v>
      </c>
      <c r="E7773" s="7">
        <f t="shared" si="1"/>
        <v>0.0347271045</v>
      </c>
      <c r="F7773" s="7"/>
    </row>
    <row r="7774">
      <c r="A7774" s="9">
        <v>44826.833333333336</v>
      </c>
      <c r="B7774" s="10">
        <v>249.56</v>
      </c>
      <c r="C7774" s="10">
        <v>246.26011</v>
      </c>
      <c r="D7774" s="10">
        <v>0.0134000183789408</v>
      </c>
      <c r="E7774" s="7">
        <f t="shared" si="1"/>
        <v>0.03513813076</v>
      </c>
      <c r="F7774" s="7"/>
    </row>
    <row r="7775">
      <c r="A7775" s="9">
        <v>44826.875</v>
      </c>
      <c r="B7775" s="10">
        <v>246.34</v>
      </c>
      <c r="C7775" s="10">
        <v>247.31076</v>
      </c>
      <c r="D7775" s="10">
        <v>0.0039252639068352</v>
      </c>
      <c r="E7775" s="7">
        <f t="shared" si="1"/>
        <v>0.03371223358</v>
      </c>
      <c r="F7775" s="7"/>
    </row>
    <row r="7776">
      <c r="A7776" s="9">
        <v>44826.916666666664</v>
      </c>
      <c r="B7776" s="10">
        <v>239.65</v>
      </c>
      <c r="C7776" s="10">
        <v>247.72428</v>
      </c>
      <c r="D7776" s="10">
        <v>0.0325938176104497</v>
      </c>
      <c r="E7776" s="7">
        <f t="shared" si="1"/>
        <v>0.0343602417</v>
      </c>
      <c r="F7776" s="7"/>
    </row>
    <row r="7777">
      <c r="A7777" s="9">
        <v>44826.958333333336</v>
      </c>
      <c r="B7777" s="10">
        <v>244.5</v>
      </c>
      <c r="C7777" s="10">
        <v>246.46615</v>
      </c>
      <c r="D7777" s="10">
        <v>0.00797736322006084</v>
      </c>
      <c r="E7777" s="7">
        <f t="shared" si="1"/>
        <v>0.03458678787</v>
      </c>
      <c r="F7777" s="7"/>
    </row>
    <row r="7778">
      <c r="A7778" s="9">
        <v>44824.0</v>
      </c>
      <c r="B7778" s="10">
        <v>262.59</v>
      </c>
      <c r="C7778" s="10">
        <v>257.48245</v>
      </c>
      <c r="D7778" s="10">
        <v>0.019836497594302</v>
      </c>
      <c r="E7778" s="7">
        <f t="shared" si="1"/>
        <v>0.03479996531</v>
      </c>
      <c r="F7778" s="7"/>
    </row>
    <row r="7779">
      <c r="A7779" s="9">
        <v>44824.041666666664</v>
      </c>
      <c r="B7779" s="10">
        <v>269.67</v>
      </c>
      <c r="C7779" s="10">
        <v>252.11004</v>
      </c>
      <c r="D7779" s="10">
        <v>0.0696519662604473</v>
      </c>
      <c r="E7779" s="7">
        <f t="shared" si="1"/>
        <v>0.03476930777</v>
      </c>
      <c r="F7779" s="7"/>
    </row>
    <row r="7780">
      <c r="A7780" s="9">
        <v>44824.083333333336</v>
      </c>
      <c r="B7780" s="10">
        <v>272.11</v>
      </c>
      <c r="C7780" s="10">
        <v>245.58519</v>
      </c>
      <c r="D7780" s="10">
        <v>0.108006553652522</v>
      </c>
      <c r="E7780" s="7">
        <f t="shared" si="1"/>
        <v>0.0347806049</v>
      </c>
      <c r="F7780" s="7"/>
    </row>
    <row r="7781">
      <c r="A7781" s="9">
        <v>44824.125</v>
      </c>
      <c r="B7781" s="10">
        <v>265.26</v>
      </c>
      <c r="C7781" s="10">
        <v>237.36436</v>
      </c>
      <c r="D7781" s="10">
        <v>0.117522445239883</v>
      </c>
      <c r="E7781" s="7">
        <f t="shared" si="1"/>
        <v>0.03578851395</v>
      </c>
      <c r="F7781" s="7"/>
    </row>
    <row r="7782">
      <c r="A7782" s="9">
        <v>44824.166666666664</v>
      </c>
      <c r="B7782" s="10">
        <v>256.13</v>
      </c>
      <c r="C7782" s="10">
        <v>231.10546</v>
      </c>
      <c r="D7782" s="10">
        <v>0.108281907316252</v>
      </c>
      <c r="E7782" s="7">
        <f t="shared" si="1"/>
        <v>0.03751758087</v>
      </c>
      <c r="F7782" s="7"/>
    </row>
    <row r="7783">
      <c r="A7783" s="9">
        <v>44824.208333333336</v>
      </c>
      <c r="B7783" s="10">
        <v>245.54</v>
      </c>
      <c r="C7783" s="10">
        <v>228.6804</v>
      </c>
      <c r="D7783" s="10">
        <v>0.0737256013195709</v>
      </c>
      <c r="E7783" s="7">
        <f t="shared" si="1"/>
        <v>0.03844199202</v>
      </c>
      <c r="F7783" s="7"/>
    </row>
    <row r="7784">
      <c r="A7784" s="9">
        <v>44824.25</v>
      </c>
      <c r="B7784" s="10">
        <v>238.06</v>
      </c>
      <c r="C7784" s="10">
        <v>227.75042</v>
      </c>
      <c r="D7784" s="10">
        <v>0.0452670076305458</v>
      </c>
      <c r="E7784" s="7">
        <f t="shared" si="1"/>
        <v>0.0380312874</v>
      </c>
      <c r="F7784" s="7"/>
    </row>
    <row r="7785">
      <c r="A7785" s="9">
        <v>44824.291666666664</v>
      </c>
      <c r="B7785" s="10">
        <v>234.54</v>
      </c>
      <c r="C7785" s="10">
        <v>229.20485</v>
      </c>
      <c r="D7785" s="10">
        <v>0.0232767762113236</v>
      </c>
      <c r="E7785" s="7">
        <f t="shared" si="1"/>
        <v>0.03840362254</v>
      </c>
      <c r="F7785" s="7"/>
    </row>
    <row r="7786">
      <c r="A7786" s="9">
        <v>44824.333333333336</v>
      </c>
      <c r="B7786" s="10">
        <v>230.37</v>
      </c>
      <c r="C7786" s="10">
        <v>232.43531</v>
      </c>
      <c r="D7786" s="10">
        <v>0.00888552604163275</v>
      </c>
      <c r="E7786" s="7">
        <f t="shared" si="1"/>
        <v>0.03673906904</v>
      </c>
      <c r="F7786" s="7"/>
    </row>
    <row r="7787">
      <c r="A7787" s="9">
        <v>44824.375</v>
      </c>
      <c r="B7787" s="10">
        <v>232.25</v>
      </c>
      <c r="C7787" s="10">
        <v>237.40052</v>
      </c>
      <c r="D7787" s="10">
        <v>0.0216954874403813</v>
      </c>
      <c r="E7787" s="7">
        <f t="shared" si="1"/>
        <v>0.03654569372</v>
      </c>
      <c r="F7787" s="7"/>
    </row>
    <row r="7788">
      <c r="A7788" s="9">
        <v>44824.416666666664</v>
      </c>
      <c r="B7788" s="10">
        <v>236.79</v>
      </c>
      <c r="C7788" s="10">
        <v>242.93695</v>
      </c>
      <c r="D7788" s="10">
        <v>0.0253026556890584</v>
      </c>
      <c r="E7788" s="7">
        <f t="shared" si="1"/>
        <v>0.03750334065</v>
      </c>
      <c r="F7788" s="7"/>
    </row>
    <row r="7789">
      <c r="A7789" s="9">
        <v>44824.458333333336</v>
      </c>
      <c r="B7789" s="10">
        <v>248.3</v>
      </c>
      <c r="C7789" s="10">
        <v>249.09513</v>
      </c>
      <c r="D7789" s="10">
        <v>0.00319207364672284</v>
      </c>
      <c r="E7789" s="7">
        <f t="shared" si="1"/>
        <v>0.03707105096</v>
      </c>
      <c r="F7789" s="7"/>
    </row>
    <row r="7790">
      <c r="A7790" s="9">
        <v>44824.5</v>
      </c>
      <c r="B7790" s="10">
        <v>256.59</v>
      </c>
      <c r="C7790" s="10">
        <v>253.01364</v>
      </c>
      <c r="D7790" s="10">
        <v>0.0141350482132108</v>
      </c>
      <c r="E7790" s="7">
        <f t="shared" si="1"/>
        <v>0.03765132987</v>
      </c>
      <c r="F7790" s="7"/>
    </row>
    <row r="7791">
      <c r="A7791" s="9">
        <v>44824.541666666664</v>
      </c>
      <c r="B7791" s="10">
        <v>259.45</v>
      </c>
      <c r="C7791" s="10">
        <v>255.85604</v>
      </c>
      <c r="D7791" s="10">
        <v>0.0140468053832146</v>
      </c>
      <c r="E7791" s="7">
        <f t="shared" si="1"/>
        <v>0.03786022404</v>
      </c>
      <c r="F7791" s="7"/>
    </row>
    <row r="7792">
      <c r="A7792" s="9">
        <v>44824.583333333336</v>
      </c>
      <c r="B7792" s="10">
        <v>256.89</v>
      </c>
      <c r="C7792" s="10">
        <v>257.79104</v>
      </c>
      <c r="D7792" s="10">
        <v>0.00349523396934208</v>
      </c>
      <c r="E7792" s="7">
        <f t="shared" si="1"/>
        <v>0.03708093859</v>
      </c>
      <c r="F7792" s="7"/>
    </row>
    <row r="7793">
      <c r="A7793" s="9">
        <v>44824.625</v>
      </c>
      <c r="B7793" s="10">
        <v>257.57</v>
      </c>
      <c r="C7793" s="10">
        <v>258.21836</v>
      </c>
      <c r="D7793" s="10">
        <v>0.00251089814062805</v>
      </c>
      <c r="E7793" s="7">
        <f t="shared" si="1"/>
        <v>0.03547388291</v>
      </c>
      <c r="F7793" s="7"/>
    </row>
    <row r="7794">
      <c r="A7794" s="9">
        <v>44824.666666666664</v>
      </c>
      <c r="B7794" s="10">
        <v>257.25</v>
      </c>
      <c r="C7794" s="10">
        <v>257.3007</v>
      </c>
      <c r="D7794" s="10">
        <v>1.97045713439591E-4</v>
      </c>
      <c r="E7794" s="7">
        <f t="shared" si="1"/>
        <v>0.03414933009</v>
      </c>
      <c r="F7794" s="7"/>
    </row>
    <row r="7795">
      <c r="A7795" s="9">
        <v>44824.708333333336</v>
      </c>
      <c r="B7795" s="10">
        <v>259.32</v>
      </c>
      <c r="C7795" s="10">
        <v>256.40192</v>
      </c>
      <c r="D7795" s="10">
        <v>0.0113808820152359</v>
      </c>
      <c r="E7795" s="7">
        <f t="shared" si="1"/>
        <v>0.0334267418</v>
      </c>
      <c r="F7795" s="7"/>
    </row>
    <row r="7796">
      <c r="A7796" s="9">
        <v>44824.75</v>
      </c>
      <c r="B7796" s="10">
        <v>264.0</v>
      </c>
      <c r="C7796" s="10">
        <v>255.85739</v>
      </c>
      <c r="D7796" s="10">
        <v>0.0318247989632036</v>
      </c>
      <c r="E7796" s="7">
        <f t="shared" si="1"/>
        <v>0.0329200329</v>
      </c>
      <c r="F7796" s="7"/>
    </row>
    <row r="7797">
      <c r="A7797" s="9">
        <v>44824.791666666664</v>
      </c>
      <c r="B7797" s="10">
        <v>265.19</v>
      </c>
      <c r="C7797" s="10">
        <v>256.63131</v>
      </c>
      <c r="D7797" s="10">
        <v>0.0333501395445474</v>
      </c>
      <c r="E7797" s="7">
        <f t="shared" si="1"/>
        <v>0.03306174221</v>
      </c>
      <c r="F7797" s="7"/>
    </row>
    <row r="7798">
      <c r="A7798" s="9">
        <v>44824.833333333336</v>
      </c>
      <c r="B7798" s="10">
        <v>266.6</v>
      </c>
      <c r="C7798" s="10">
        <v>257.35262</v>
      </c>
      <c r="D7798" s="10">
        <v>0.0359327214154649</v>
      </c>
      <c r="E7798" s="7">
        <f t="shared" si="1"/>
        <v>0.03400060484</v>
      </c>
      <c r="F7798" s="7"/>
    </row>
    <row r="7799">
      <c r="A7799" s="9">
        <v>44824.875</v>
      </c>
      <c r="B7799" s="10">
        <v>266.21</v>
      </c>
      <c r="C7799" s="10">
        <v>258.05049</v>
      </c>
      <c r="D7799" s="10">
        <v>0.0316198198267321</v>
      </c>
      <c r="E7799" s="7">
        <f t="shared" si="1"/>
        <v>0.03515454467</v>
      </c>
      <c r="F7799" s="7"/>
    </row>
    <row r="7800">
      <c r="A7800" s="9">
        <v>44824.916666666664</v>
      </c>
      <c r="B7800" s="10">
        <v>261.93</v>
      </c>
      <c r="C7800" s="10">
        <v>258.53486</v>
      </c>
      <c r="D7800" s="10">
        <v>0.0131322329220903</v>
      </c>
      <c r="E7800" s="7">
        <f t="shared" si="1"/>
        <v>0.03434364531</v>
      </c>
      <c r="F7800" s="7"/>
    </row>
    <row r="7801">
      <c r="A7801" s="9">
        <v>44824.958333333336</v>
      </c>
      <c r="B7801" s="10">
        <v>262.5</v>
      </c>
      <c r="C7801" s="10">
        <v>257.82749</v>
      </c>
      <c r="D7801" s="10">
        <v>0.0181226214473871</v>
      </c>
      <c r="E7801" s="7">
        <f t="shared" si="1"/>
        <v>0.0347663644</v>
      </c>
      <c r="F7801" s="7"/>
    </row>
    <row r="7802">
      <c r="A7802" s="9">
        <v>44825.0</v>
      </c>
      <c r="B7802" s="10">
        <v>264.05</v>
      </c>
      <c r="C7802" s="10">
        <v>254.6865</v>
      </c>
      <c r="D7802" s="10">
        <v>0.0367648069293033</v>
      </c>
      <c r="E7802" s="7">
        <f t="shared" si="1"/>
        <v>0.03547171062</v>
      </c>
      <c r="F7802" s="7"/>
    </row>
    <row r="7803">
      <c r="A7803" s="9">
        <v>44825.041666666664</v>
      </c>
      <c r="B7803" s="10">
        <v>267.96</v>
      </c>
      <c r="C7803" s="10">
        <v>248.58577</v>
      </c>
      <c r="D7803" s="10">
        <v>0.0779378079445174</v>
      </c>
      <c r="E7803" s="7">
        <f t="shared" si="1"/>
        <v>0.03581695403</v>
      </c>
      <c r="F7803" s="7"/>
    </row>
    <row r="7804">
      <c r="A7804" s="9">
        <v>44825.083333333336</v>
      </c>
      <c r="B7804" s="10">
        <v>266.23</v>
      </c>
      <c r="C7804" s="10">
        <v>241.29886</v>
      </c>
      <c r="D7804" s="10">
        <v>0.103320587590011</v>
      </c>
      <c r="E7804" s="7">
        <f t="shared" si="1"/>
        <v>0.03562170544</v>
      </c>
      <c r="F7804" s="7"/>
    </row>
    <row r="7805">
      <c r="A7805" s="9">
        <v>44825.125</v>
      </c>
      <c r="B7805" s="10">
        <v>256.51</v>
      </c>
      <c r="C7805" s="10">
        <v>232.66456</v>
      </c>
      <c r="D7805" s="10">
        <v>0.102488492445948</v>
      </c>
      <c r="E7805" s="7">
        <f t="shared" si="1"/>
        <v>0.03499529074</v>
      </c>
      <c r="F7805" s="7"/>
    </row>
    <row r="7806">
      <c r="A7806" s="9">
        <v>44825.166666666664</v>
      </c>
      <c r="B7806" s="10">
        <v>246.83</v>
      </c>
      <c r="C7806" s="10">
        <v>226.38654</v>
      </c>
      <c r="D7806" s="10">
        <v>0.0903033369386714</v>
      </c>
      <c r="E7806" s="7">
        <f t="shared" si="1"/>
        <v>0.03424618364</v>
      </c>
      <c r="F7806" s="7"/>
    </row>
    <row r="7807">
      <c r="A7807" s="9">
        <v>44825.208333333336</v>
      </c>
      <c r="B7807" s="10">
        <v>237.9</v>
      </c>
      <c r="C7807" s="10">
        <v>224.45511</v>
      </c>
      <c r="D7807" s="10">
        <v>0.0599001288052654</v>
      </c>
      <c r="E7807" s="7">
        <f t="shared" si="1"/>
        <v>0.03367012229</v>
      </c>
      <c r="F7807" s="7"/>
    </row>
    <row r="7808">
      <c r="A7808" s="9">
        <v>44825.25</v>
      </c>
      <c r="B7808" s="10">
        <v>230.08</v>
      </c>
      <c r="C7808" s="10">
        <v>224.51472</v>
      </c>
      <c r="D7808" s="10">
        <v>0.0247880406237951</v>
      </c>
      <c r="E7808" s="7">
        <f t="shared" si="1"/>
        <v>0.03281683199</v>
      </c>
      <c r="F7808" s="7"/>
    </row>
    <row r="7809">
      <c r="A7809" s="9">
        <v>44825.291666666664</v>
      </c>
      <c r="B7809" s="10">
        <v>226.7</v>
      </c>
      <c r="C7809" s="10">
        <v>227.16994</v>
      </c>
      <c r="D7809" s="10">
        <v>0.00206867158568606</v>
      </c>
      <c r="E7809" s="7">
        <f t="shared" si="1"/>
        <v>0.03193316097</v>
      </c>
      <c r="F7809" s="7"/>
    </row>
    <row r="7810">
      <c r="A7810" s="9">
        <v>44825.333333333336</v>
      </c>
      <c r="B7810" s="10">
        <v>222.74</v>
      </c>
      <c r="C7810" s="10">
        <v>231.29599</v>
      </c>
      <c r="D7810" s="10">
        <v>0.0369915189623476</v>
      </c>
      <c r="E7810" s="7">
        <f t="shared" si="1"/>
        <v>0.03310424401</v>
      </c>
      <c r="F7810" s="7"/>
    </row>
    <row r="7811">
      <c r="A7811" s="9">
        <v>44825.375</v>
      </c>
      <c r="B7811" s="10">
        <v>224.26</v>
      </c>
      <c r="C7811" s="10">
        <v>236.60326</v>
      </c>
      <c r="D7811" s="10">
        <v>0.0521685964935564</v>
      </c>
      <c r="E7811" s="7">
        <f t="shared" si="1"/>
        <v>0.03437395688</v>
      </c>
      <c r="F7811" s="7"/>
    </row>
    <row r="7812">
      <c r="A7812" s="9">
        <v>44825.416666666664</v>
      </c>
      <c r="B7812" s="10">
        <v>227.73</v>
      </c>
      <c r="C7812" s="10">
        <v>241.88537</v>
      </c>
      <c r="D7812" s="10">
        <v>0.0585209845473498</v>
      </c>
      <c r="E7812" s="7">
        <f t="shared" si="1"/>
        <v>0.03575805392</v>
      </c>
      <c r="F7812" s="7"/>
    </row>
    <row r="7813">
      <c r="A7813" s="9">
        <v>44825.458333333336</v>
      </c>
      <c r="B7813" s="10">
        <v>244.9</v>
      </c>
      <c r="C7813" s="10">
        <v>247.19983</v>
      </c>
      <c r="D7813" s="10">
        <v>0.00930352581553145</v>
      </c>
      <c r="E7813" s="7">
        <f t="shared" si="1"/>
        <v>0.03601269776</v>
      </c>
      <c r="F7813" s="7"/>
    </row>
    <row r="7814">
      <c r="A7814" s="9">
        <v>44825.5</v>
      </c>
      <c r="B7814" s="10">
        <v>249.31</v>
      </c>
      <c r="C7814" s="10">
        <v>250.07506</v>
      </c>
      <c r="D7814" s="10">
        <v>0.00305932146932207</v>
      </c>
      <c r="E7814" s="7">
        <f t="shared" si="1"/>
        <v>0.03555120915</v>
      </c>
      <c r="F7814" s="7"/>
    </row>
    <row r="7815">
      <c r="A7815" s="9">
        <v>44825.541666666664</v>
      </c>
      <c r="B7815" s="10">
        <v>247.04</v>
      </c>
      <c r="C7815" s="10">
        <v>252.18275</v>
      </c>
      <c r="D7815" s="10">
        <v>0.0203929491608764</v>
      </c>
      <c r="E7815" s="7">
        <f t="shared" si="1"/>
        <v>0.0358156318</v>
      </c>
      <c r="F7815" s="7"/>
    </row>
    <row r="7816">
      <c r="A7816" s="9">
        <v>44825.583333333336</v>
      </c>
      <c r="B7816" s="10">
        <v>250.58</v>
      </c>
      <c r="C7816" s="10">
        <v>253.54824</v>
      </c>
      <c r="D7816" s="10">
        <v>0.0117068057739228</v>
      </c>
      <c r="E7816" s="7">
        <f t="shared" si="1"/>
        <v>0.03615778063</v>
      </c>
      <c r="F7816" s="7"/>
    </row>
    <row r="7817">
      <c r="A7817" s="9">
        <v>44825.625</v>
      </c>
      <c r="B7817" s="10">
        <v>253.33</v>
      </c>
      <c r="C7817" s="10">
        <v>253.87826</v>
      </c>
      <c r="D7817" s="10">
        <v>0.00215953898533887</v>
      </c>
      <c r="E7817" s="7">
        <f t="shared" si="1"/>
        <v>0.03614314066</v>
      </c>
      <c r="F7817" s="7"/>
    </row>
    <row r="7818">
      <c r="A7818" s="9">
        <v>44825.666666666664</v>
      </c>
      <c r="B7818" s="10">
        <v>247.36</v>
      </c>
      <c r="C7818" s="10">
        <v>253.23871</v>
      </c>
      <c r="D7818" s="10">
        <v>0.0232141049841865</v>
      </c>
      <c r="E7818" s="7">
        <f t="shared" si="1"/>
        <v>0.0371021848</v>
      </c>
      <c r="F7818" s="7"/>
    </row>
    <row r="7819">
      <c r="A7819" s="9">
        <v>44825.708333333336</v>
      </c>
      <c r="B7819" s="10">
        <v>247.93</v>
      </c>
      <c r="C7819" s="10">
        <v>252.85389</v>
      </c>
      <c r="D7819" s="10">
        <v>0.0194732618113962</v>
      </c>
      <c r="E7819" s="7">
        <f t="shared" si="1"/>
        <v>0.03743936729</v>
      </c>
      <c r="F7819" s="7"/>
    </row>
    <row r="7820">
      <c r="A7820" s="9">
        <v>44825.75</v>
      </c>
      <c r="B7820" s="10">
        <v>249.67</v>
      </c>
      <c r="C7820" s="10">
        <v>252.78703</v>
      </c>
      <c r="D7820" s="10">
        <v>0.0123306563631844</v>
      </c>
      <c r="E7820" s="7">
        <f t="shared" si="1"/>
        <v>0.03662711135</v>
      </c>
      <c r="F7820" s="7"/>
    </row>
    <row r="7821">
      <c r="A7821" s="9">
        <v>44825.791666666664</v>
      </c>
      <c r="B7821" s="10">
        <v>249.04</v>
      </c>
      <c r="C7821" s="10">
        <v>253.76349</v>
      </c>
      <c r="D7821" s="10">
        <v>0.0186137493616595</v>
      </c>
      <c r="E7821" s="7">
        <f t="shared" si="1"/>
        <v>0.03601309509</v>
      </c>
      <c r="F7821" s="7"/>
    </row>
    <row r="7822">
      <c r="A7822" s="9">
        <v>44825.833333333336</v>
      </c>
      <c r="B7822" s="10">
        <v>251.6</v>
      </c>
      <c r="C7822" s="10">
        <v>254.7066</v>
      </c>
      <c r="D7822" s="10">
        <v>0.012196778567968</v>
      </c>
      <c r="E7822" s="7">
        <f t="shared" si="1"/>
        <v>0.03502409747</v>
      </c>
      <c r="F7822" s="7"/>
    </row>
    <row r="7823">
      <c r="A7823" s="9">
        <v>44825.875</v>
      </c>
      <c r="B7823" s="10">
        <v>242.1</v>
      </c>
      <c r="C7823" s="10">
        <v>255.47979</v>
      </c>
      <c r="D7823" s="10">
        <v>0.0523712267025114</v>
      </c>
      <c r="E7823" s="7">
        <f t="shared" si="1"/>
        <v>0.03588873943</v>
      </c>
      <c r="F7823" s="7"/>
    </row>
    <row r="7824">
      <c r="A7824" s="9">
        <v>44825.916666666664</v>
      </c>
      <c r="B7824" s="10">
        <v>247.69</v>
      </c>
      <c r="C7824" s="10">
        <v>255.82621</v>
      </c>
      <c r="D7824" s="10">
        <v>0.031803660774242</v>
      </c>
      <c r="E7824" s="7">
        <f t="shared" si="1"/>
        <v>0.03666671559</v>
      </c>
      <c r="F7824" s="7"/>
    </row>
    <row r="7825">
      <c r="A7825" s="9">
        <v>44825.958333333336</v>
      </c>
      <c r="B7825" s="10">
        <v>251.34</v>
      </c>
      <c r="C7825" s="10">
        <v>254.73886</v>
      </c>
      <c r="D7825" s="10">
        <v>0.0133425265387463</v>
      </c>
      <c r="E7825" s="7">
        <f t="shared" si="1"/>
        <v>0.03646754497</v>
      </c>
      <c r="F7825" s="7"/>
    </row>
    <row r="7826">
      <c r="A7826" s="9">
        <v>44826.0</v>
      </c>
      <c r="B7826" s="10">
        <v>254.59</v>
      </c>
      <c r="C7826" s="10">
        <v>252.76833</v>
      </c>
      <c r="D7826" s="10">
        <v>0.00720687595633524</v>
      </c>
      <c r="E7826" s="7">
        <f t="shared" si="1"/>
        <v>0.03523596451</v>
      </c>
      <c r="F7826" s="7"/>
    </row>
    <row r="7827">
      <c r="A7827" s="9">
        <v>44826.041666666664</v>
      </c>
      <c r="B7827" s="10">
        <v>260.66</v>
      </c>
      <c r="C7827" s="10">
        <v>246.54941</v>
      </c>
      <c r="D7827" s="10">
        <v>0.0572323008195397</v>
      </c>
      <c r="E7827" s="7">
        <f t="shared" si="1"/>
        <v>0.03437323504</v>
      </c>
      <c r="F7827" s="7"/>
    </row>
    <row r="7828">
      <c r="A7828" s="9">
        <v>44826.083333333336</v>
      </c>
      <c r="B7828" s="10">
        <v>259.52</v>
      </c>
      <c r="C7828" s="10">
        <v>238.51148</v>
      </c>
      <c r="D7828" s="10">
        <v>0.0880817979914424</v>
      </c>
      <c r="E7828" s="7">
        <f t="shared" si="1"/>
        <v>0.03373828548</v>
      </c>
      <c r="F7828" s="7"/>
    </row>
    <row r="7829">
      <c r="A7829" s="9">
        <v>44826.125</v>
      </c>
      <c r="B7829" s="10">
        <v>244.7</v>
      </c>
      <c r="C7829" s="10">
        <v>228.93082</v>
      </c>
      <c r="D7829" s="10">
        <v>0.0688818569732112</v>
      </c>
      <c r="E7829" s="7">
        <f t="shared" si="1"/>
        <v>0.032338009</v>
      </c>
      <c r="F7829" s="7"/>
    </row>
    <row r="7830">
      <c r="A7830" s="9">
        <v>44826.166666666664</v>
      </c>
      <c r="B7830" s="10">
        <v>229.69</v>
      </c>
      <c r="C7830" s="10">
        <v>221.10821</v>
      </c>
      <c r="D7830" s="10">
        <v>0.0388126248229316</v>
      </c>
      <c r="E7830" s="7">
        <f t="shared" si="1"/>
        <v>0.03019256266</v>
      </c>
      <c r="F7830" s="7"/>
    </row>
    <row r="7831">
      <c r="A7831" s="9">
        <v>44826.208333333336</v>
      </c>
      <c r="B7831" s="10">
        <v>222.28</v>
      </c>
      <c r="C7831" s="10">
        <v>217.39385</v>
      </c>
      <c r="D7831" s="10">
        <v>0.0224760268057261</v>
      </c>
      <c r="E7831" s="7">
        <f t="shared" si="1"/>
        <v>0.02863322508</v>
      </c>
      <c r="F7831" s="7"/>
    </row>
    <row r="7832">
      <c r="A7832" s="9">
        <v>44826.25</v>
      </c>
      <c r="B7832" s="10">
        <v>222.11</v>
      </c>
      <c r="C7832" s="10">
        <v>216.20956</v>
      </c>
      <c r="D7832" s="10">
        <v>0.0272903751341985</v>
      </c>
      <c r="E7832" s="7">
        <f t="shared" si="1"/>
        <v>0.02873748902</v>
      </c>
      <c r="F7832" s="7"/>
    </row>
    <row r="7833">
      <c r="A7833" s="9">
        <v>44826.291666666664</v>
      </c>
      <c r="B7833" s="10">
        <v>210.2</v>
      </c>
      <c r="C7833" s="10">
        <v>218.16996</v>
      </c>
      <c r="D7833" s="10">
        <v>0.0365309687914872</v>
      </c>
      <c r="E7833" s="7">
        <f t="shared" si="1"/>
        <v>0.03017341807</v>
      </c>
      <c r="F7833" s="7"/>
    </row>
    <row r="7834">
      <c r="A7834" s="9">
        <v>44826.333333333336</v>
      </c>
      <c r="B7834" s="10">
        <v>207.43</v>
      </c>
      <c r="C7834" s="10">
        <v>222.10658</v>
      </c>
      <c r="D7834" s="10">
        <v>0.0660789968491703</v>
      </c>
      <c r="E7834" s="7">
        <f t="shared" si="1"/>
        <v>0.03138539631</v>
      </c>
      <c r="F7834" s="7"/>
    </row>
    <row r="7835">
      <c r="A7835" s="9">
        <v>44826.375</v>
      </c>
      <c r="B7835" s="10">
        <v>218.55</v>
      </c>
      <c r="C7835" s="10">
        <v>227.6766</v>
      </c>
      <c r="D7835" s="10">
        <v>0.0400858059194488</v>
      </c>
      <c r="E7835" s="7">
        <f t="shared" si="1"/>
        <v>0.0308819467</v>
      </c>
      <c r="F7835" s="7"/>
    </row>
    <row r="7836">
      <c r="A7836" s="9">
        <v>44826.416666666664</v>
      </c>
      <c r="B7836" s="10">
        <v>231.48</v>
      </c>
      <c r="C7836" s="10">
        <v>233.67797</v>
      </c>
      <c r="D7836" s="10">
        <v>0.00940597866371399</v>
      </c>
      <c r="E7836" s="7">
        <f t="shared" si="1"/>
        <v>0.02883548813</v>
      </c>
      <c r="F7836" s="7"/>
    </row>
    <row r="7837">
      <c r="A7837" s="9">
        <v>44826.458333333336</v>
      </c>
      <c r="B7837" s="10">
        <v>240.15</v>
      </c>
      <c r="C7837" s="10">
        <v>239.60203</v>
      </c>
      <c r="D7837" s="10">
        <v>0.00228700065688088</v>
      </c>
      <c r="E7837" s="7">
        <f t="shared" si="1"/>
        <v>0.02854313291</v>
      </c>
      <c r="F7837" s="7"/>
    </row>
    <row r="7838">
      <c r="A7838" s="9">
        <v>44826.5</v>
      </c>
      <c r="B7838" s="10">
        <v>239.93</v>
      </c>
      <c r="C7838" s="10">
        <v>242.84788</v>
      </c>
      <c r="D7838" s="10">
        <v>0.0120152582760862</v>
      </c>
      <c r="E7838" s="7">
        <f t="shared" si="1"/>
        <v>0.02891629695</v>
      </c>
      <c r="F7838" s="7"/>
    </row>
    <row r="7839">
      <c r="A7839" s="9">
        <v>44826.541666666664</v>
      </c>
      <c r="B7839" s="10">
        <v>243.87</v>
      </c>
      <c r="C7839" s="10">
        <v>244.9981</v>
      </c>
      <c r="D7839" s="10">
        <v>0.00460452550448346</v>
      </c>
      <c r="E7839" s="7">
        <f t="shared" si="1"/>
        <v>0.02825844596</v>
      </c>
      <c r="F7839" s="7"/>
    </row>
    <row r="7840">
      <c r="A7840" s="9">
        <v>44826.583333333336</v>
      </c>
      <c r="B7840" s="10">
        <v>248.09</v>
      </c>
      <c r="C7840" s="10">
        <v>246.16105</v>
      </c>
      <c r="D7840" s="10">
        <v>0.00783613004575668</v>
      </c>
      <c r="E7840" s="7">
        <f t="shared" si="1"/>
        <v>0.0280971678</v>
      </c>
      <c r="F7840" s="7"/>
    </row>
    <row r="7841">
      <c r="A7841" s="9">
        <v>44826.625</v>
      </c>
      <c r="B7841" s="10">
        <v>253.31</v>
      </c>
      <c r="C7841" s="10">
        <v>246.64077</v>
      </c>
      <c r="D7841" s="10">
        <v>0.0270402577805769</v>
      </c>
      <c r="E7841" s="7">
        <f t="shared" si="1"/>
        <v>0.02913386442</v>
      </c>
      <c r="F7841" s="7"/>
    </row>
    <row r="7842">
      <c r="A7842" s="9">
        <v>44826.666666666664</v>
      </c>
      <c r="B7842" s="10">
        <v>251.02</v>
      </c>
      <c r="C7842" s="10">
        <v>246.31338</v>
      </c>
      <c r="D7842" s="10">
        <v>0.0191082595675477</v>
      </c>
      <c r="E7842" s="7">
        <f t="shared" si="1"/>
        <v>0.02896278753</v>
      </c>
      <c r="F7842" s="7"/>
    </row>
    <row r="7843">
      <c r="A7843" s="9">
        <v>44826.708333333336</v>
      </c>
      <c r="B7843" s="10">
        <v>250.46</v>
      </c>
      <c r="C7843" s="10">
        <v>246.33666</v>
      </c>
      <c r="D7843" s="10">
        <v>0.0167386372779431</v>
      </c>
      <c r="E7843" s="7">
        <f t="shared" si="1"/>
        <v>0.02884884484</v>
      </c>
      <c r="F7843" s="7"/>
    </row>
    <row r="7844">
      <c r="A7844" s="9">
        <v>44826.75</v>
      </c>
      <c r="B7844" s="10">
        <v>254.72</v>
      </c>
      <c r="C7844" s="10">
        <v>246.64958</v>
      </c>
      <c r="D7844" s="10">
        <v>0.0327201854550087</v>
      </c>
      <c r="E7844" s="7">
        <f t="shared" si="1"/>
        <v>0.02969840855</v>
      </c>
      <c r="F7844" s="7"/>
    </row>
    <row r="7845">
      <c r="A7845" s="9">
        <v>44826.791666666664</v>
      </c>
      <c r="B7845" s="10">
        <v>252.53</v>
      </c>
      <c r="C7845" s="10">
        <v>247.76051</v>
      </c>
      <c r="D7845" s="10">
        <v>0.0192504043521705</v>
      </c>
      <c r="E7845" s="7">
        <f t="shared" si="1"/>
        <v>0.02972493584</v>
      </c>
      <c r="F7845" s="7"/>
    </row>
    <row r="7846">
      <c r="A7846" s="9">
        <v>44826.833333333336</v>
      </c>
      <c r="B7846" s="10">
        <v>249.56</v>
      </c>
      <c r="C7846" s="10">
        <v>248.64977</v>
      </c>
      <c r="D7846" s="10">
        <v>0.00366069109977464</v>
      </c>
      <c r="E7846" s="7">
        <f t="shared" si="1"/>
        <v>0.02936926553</v>
      </c>
      <c r="F7846" s="7"/>
    </row>
    <row r="7847">
      <c r="A7847" s="9">
        <v>44826.875</v>
      </c>
      <c r="B7847" s="10">
        <v>246.34</v>
      </c>
      <c r="C7847" s="10">
        <v>249.38245</v>
      </c>
      <c r="D7847" s="10">
        <v>0.0121999362826053</v>
      </c>
      <c r="E7847" s="7">
        <f t="shared" si="1"/>
        <v>0.02769546176</v>
      </c>
      <c r="F7847" s="7"/>
    </row>
    <row r="7848">
      <c r="A7848" s="9">
        <v>44826.916666666664</v>
      </c>
      <c r="B7848" s="10">
        <v>239.65</v>
      </c>
      <c r="C7848" s="10">
        <v>249.7288</v>
      </c>
      <c r="D7848" s="10">
        <v>0.0403589814230477</v>
      </c>
      <c r="E7848" s="7">
        <f t="shared" si="1"/>
        <v>0.02805193346</v>
      </c>
      <c r="F7848" s="7"/>
    </row>
    <row r="7849">
      <c r="A7849" s="9">
        <v>44826.958333333336</v>
      </c>
      <c r="B7849" s="10">
        <v>244.5</v>
      </c>
      <c r="C7849" s="10">
        <v>248.79777</v>
      </c>
      <c r="D7849" s="10">
        <v>0.0172741500054442</v>
      </c>
      <c r="E7849" s="7">
        <f t="shared" si="1"/>
        <v>0.0282157511</v>
      </c>
      <c r="F7849" s="7"/>
    </row>
    <row r="7850">
      <c r="A7850" s="9">
        <v>44827.0</v>
      </c>
      <c r="B7850" s="10">
        <v>243.96</v>
      </c>
      <c r="C7850" s="10">
        <v>243.67878</v>
      </c>
      <c r="D7850" s="10">
        <v>0.0011540602755809</v>
      </c>
      <c r="E7850" s="7">
        <f t="shared" si="1"/>
        <v>0.02796355045</v>
      </c>
      <c r="F7850" s="7"/>
    </row>
    <row r="7851">
      <c r="A7851" s="9">
        <v>44827.041666666664</v>
      </c>
      <c r="B7851" s="10">
        <v>244.64</v>
      </c>
      <c r="C7851" s="10">
        <v>238.19967</v>
      </c>
      <c r="D7851" s="10">
        <v>0.0270375269621489</v>
      </c>
      <c r="E7851" s="7">
        <f t="shared" si="1"/>
        <v>0.02670543487</v>
      </c>
      <c r="F7851" s="7"/>
    </row>
    <row r="7852">
      <c r="A7852" s="9">
        <v>44827.083333333336</v>
      </c>
      <c r="B7852" s="10">
        <v>232.09</v>
      </c>
      <c r="C7852" s="10">
        <v>231.35551</v>
      </c>
      <c r="D7852" s="10">
        <v>0.00317472447490009</v>
      </c>
      <c r="E7852" s="7">
        <f t="shared" si="1"/>
        <v>0.02316764014</v>
      </c>
      <c r="F7852" s="7"/>
    </row>
    <row r="7853">
      <c r="A7853" s="9">
        <v>44827.125</v>
      </c>
      <c r="B7853" s="10">
        <v>215.89</v>
      </c>
      <c r="C7853" s="10">
        <v>223.31492</v>
      </c>
      <c r="D7853" s="10">
        <v>0.0332486517246586</v>
      </c>
      <c r="E7853" s="7">
        <f t="shared" si="1"/>
        <v>0.02168292326</v>
      </c>
      <c r="F7853" s="7"/>
    </row>
    <row r="7854">
      <c r="A7854" s="9">
        <v>44827.166666666664</v>
      </c>
      <c r="B7854" s="10">
        <v>203.38</v>
      </c>
      <c r="C7854" s="10">
        <v>217.01113</v>
      </c>
      <c r="D7854" s="10">
        <v>0.062813045579736</v>
      </c>
      <c r="E7854" s="7">
        <f t="shared" si="1"/>
        <v>0.02268294079</v>
      </c>
      <c r="F7854" s="7"/>
    </row>
    <row r="7855">
      <c r="A7855" s="9">
        <v>44827.208333333336</v>
      </c>
      <c r="B7855" s="10">
        <v>195.43</v>
      </c>
      <c r="C7855" s="10">
        <v>214.62831</v>
      </c>
      <c r="D7855" s="10">
        <v>0.089449103895008</v>
      </c>
      <c r="E7855" s="7">
        <f t="shared" si="1"/>
        <v>0.02547348567</v>
      </c>
      <c r="F7855" s="7"/>
    </row>
    <row r="7856">
      <c r="A7856" s="9">
        <v>44827.25</v>
      </c>
      <c r="B7856" s="10">
        <v>186.16</v>
      </c>
      <c r="C7856" s="10">
        <v>214.80615</v>
      </c>
      <c r="D7856" s="10">
        <v>0.133358146403163</v>
      </c>
      <c r="E7856" s="7">
        <f t="shared" si="1"/>
        <v>0.02989297614</v>
      </c>
      <c r="F7856" s="7"/>
    </row>
    <row r="7857">
      <c r="A7857" s="9">
        <v>44827.291666666664</v>
      </c>
      <c r="B7857" s="10">
        <v>185.41</v>
      </c>
      <c r="C7857" s="10">
        <v>217.4461</v>
      </c>
      <c r="D7857" s="10">
        <v>0.147328924271348</v>
      </c>
      <c r="E7857" s="7">
        <f t="shared" si="1"/>
        <v>0.03450955761</v>
      </c>
      <c r="F7857" s="7"/>
    </row>
    <row r="7858">
      <c r="A7858" s="9">
        <v>44827.333333333336</v>
      </c>
      <c r="B7858" s="10">
        <v>182.35</v>
      </c>
      <c r="C7858" s="10">
        <v>221.07171</v>
      </c>
      <c r="D7858" s="10">
        <v>0.175154523389718</v>
      </c>
      <c r="E7858" s="7">
        <f t="shared" si="1"/>
        <v>0.03905437122</v>
      </c>
      <c r="F7858" s="7"/>
    </row>
    <row r="7859">
      <c r="A7859" s="9">
        <v>44827.375</v>
      </c>
      <c r="B7859" s="10">
        <v>185.4</v>
      </c>
      <c r="C7859" s="10">
        <v>225.76461</v>
      </c>
      <c r="D7859" s="10">
        <v>0.178790688230542</v>
      </c>
      <c r="E7859" s="7">
        <f t="shared" si="1"/>
        <v>0.04483374132</v>
      </c>
      <c r="F7859" s="7"/>
    </row>
    <row r="7860">
      <c r="A7860" s="9">
        <v>44827.416666666664</v>
      </c>
      <c r="B7860" s="10">
        <v>191.55</v>
      </c>
      <c r="C7860" s="10">
        <v>230.06465</v>
      </c>
      <c r="D7860" s="10">
        <v>0.167407943810576</v>
      </c>
      <c r="E7860" s="7">
        <f t="shared" si="1"/>
        <v>0.05141715653</v>
      </c>
      <c r="F7860" s="7"/>
    </row>
    <row r="7861">
      <c r="A7861" s="9">
        <v>44827.458333333336</v>
      </c>
      <c r="B7861" s="10">
        <v>207.35</v>
      </c>
      <c r="C7861" s="10">
        <v>234.19163</v>
      </c>
      <c r="D7861" s="10">
        <v>0.114613959516828</v>
      </c>
      <c r="E7861" s="7">
        <f t="shared" si="1"/>
        <v>0.05609744648</v>
      </c>
      <c r="F7861" s="7"/>
    </row>
    <row r="7862">
      <c r="A7862" s="9">
        <v>44827.5</v>
      </c>
      <c r="B7862" s="10">
        <v>213.29</v>
      </c>
      <c r="C7862" s="10">
        <v>236.02689</v>
      </c>
      <c r="D7862" s="10">
        <v>0.0963317781291784</v>
      </c>
      <c r="E7862" s="7">
        <f t="shared" si="1"/>
        <v>0.05961063481</v>
      </c>
      <c r="F7862" s="7"/>
    </row>
    <row r="7863">
      <c r="A7863" s="9">
        <v>44827.541666666664</v>
      </c>
      <c r="B7863" s="10">
        <v>206.87</v>
      </c>
      <c r="C7863" s="10">
        <v>237.11472</v>
      </c>
      <c r="D7863" s="10">
        <v>0.127553110156973</v>
      </c>
      <c r="E7863" s="7">
        <f t="shared" si="1"/>
        <v>0.0647334925</v>
      </c>
      <c r="F7863" s="7"/>
    </row>
    <row r="7864">
      <c r="A7864" s="9">
        <v>44827.583333333336</v>
      </c>
      <c r="B7864" s="10">
        <v>198.16</v>
      </c>
      <c r="C7864" s="10">
        <v>237.6613</v>
      </c>
      <c r="D7864" s="10">
        <v>0.166208381423479</v>
      </c>
      <c r="E7864" s="7">
        <f t="shared" si="1"/>
        <v>0.07133233631</v>
      </c>
      <c r="F7864" s="7"/>
    </row>
    <row r="7865">
      <c r="A7865" s="9">
        <v>44827.625</v>
      </c>
      <c r="B7865" s="10">
        <v>189.82</v>
      </c>
      <c r="C7865" s="10">
        <v>237.83209</v>
      </c>
      <c r="D7865" s="10">
        <v>0.201873893468286</v>
      </c>
      <c r="E7865" s="7">
        <f t="shared" si="1"/>
        <v>0.07861707113</v>
      </c>
      <c r="F7865" s="7"/>
    </row>
    <row r="7866">
      <c r="A7866" s="9">
        <v>44827.666666666664</v>
      </c>
      <c r="B7866" s="10">
        <v>183.78</v>
      </c>
      <c r="C7866" s="10">
        <v>237.65189</v>
      </c>
      <c r="D7866" s="10">
        <v>0.226684037732668</v>
      </c>
      <c r="E7866" s="7">
        <f t="shared" si="1"/>
        <v>0.08726606189</v>
      </c>
      <c r="F7866" s="7"/>
    </row>
    <row r="7867">
      <c r="A7867" s="9">
        <v>44827.708333333336</v>
      </c>
      <c r="B7867" s="10">
        <v>181.81</v>
      </c>
      <c r="C7867" s="10">
        <v>237.92913</v>
      </c>
      <c r="D7867" s="10">
        <v>0.235864898089611</v>
      </c>
      <c r="E7867" s="7">
        <f t="shared" si="1"/>
        <v>0.09639632276</v>
      </c>
      <c r="F7867" s="7"/>
    </row>
    <row r="7868">
      <c r="A7868" s="9">
        <v>44827.75</v>
      </c>
      <c r="B7868" s="10">
        <v>183.65</v>
      </c>
      <c r="C7868" s="10">
        <v>238.18424</v>
      </c>
      <c r="D7868" s="10">
        <v>0.228958221585105</v>
      </c>
      <c r="E7868" s="7">
        <f t="shared" si="1"/>
        <v>0.1045729076</v>
      </c>
      <c r="F7868" s="7"/>
    </row>
    <row r="7869">
      <c r="A7869" s="9">
        <v>44827.791666666664</v>
      </c>
      <c r="B7869" s="10">
        <v>184.44</v>
      </c>
      <c r="C7869" s="10">
        <v>239.3078</v>
      </c>
      <c r="D7869" s="10">
        <v>0.22927710672197</v>
      </c>
      <c r="E7869" s="7">
        <f t="shared" si="1"/>
        <v>0.1133240202</v>
      </c>
      <c r="F7869" s="7"/>
    </row>
    <row r="7870">
      <c r="A7870" s="9">
        <v>44827.833333333336</v>
      </c>
      <c r="B7870" s="10">
        <v>193.65</v>
      </c>
      <c r="C7870" s="10">
        <v>240.5344</v>
      </c>
      <c r="D7870" s="10">
        <v>0.194917650032594</v>
      </c>
      <c r="E7870" s="7">
        <f t="shared" si="1"/>
        <v>0.1212930601</v>
      </c>
      <c r="F7870" s="7"/>
    </row>
    <row r="7871">
      <c r="A7871" s="9">
        <v>44827.875</v>
      </c>
      <c r="B7871" s="10">
        <v>202.27</v>
      </c>
      <c r="C7871" s="10">
        <v>241.70519</v>
      </c>
      <c r="D7871" s="10">
        <v>0.16315408866479</v>
      </c>
      <c r="E7871" s="7">
        <f t="shared" si="1"/>
        <v>0.1275828165</v>
      </c>
      <c r="F7871" s="7"/>
    </row>
    <row r="7872">
      <c r="A7872" s="9">
        <v>44827.916666666664</v>
      </c>
      <c r="B7872" s="10">
        <v>213.64</v>
      </c>
      <c r="C7872" s="10">
        <v>242.33628</v>
      </c>
      <c r="D7872" s="10">
        <v>0.1184151213347</v>
      </c>
      <c r="E7872" s="7">
        <f t="shared" si="1"/>
        <v>0.1308351557</v>
      </c>
      <c r="F7872" s="7"/>
    </row>
    <row r="7873">
      <c r="A7873" s="9">
        <v>44827.958333333336</v>
      </c>
      <c r="B7873" s="10">
        <v>217.11</v>
      </c>
      <c r="C7873" s="10">
        <v>241.64976</v>
      </c>
      <c r="D7873" s="10">
        <v>0.101550938846369</v>
      </c>
      <c r="E7873" s="7">
        <f t="shared" si="1"/>
        <v>0.1343466885</v>
      </c>
      <c r="F7873" s="7"/>
    </row>
    <row r="7874">
      <c r="A7874" s="9">
        <v>44825.0</v>
      </c>
      <c r="B7874" s="10">
        <v>264.05</v>
      </c>
      <c r="C7874" s="10">
        <v>260.24759</v>
      </c>
      <c r="D7874" s="10">
        <v>0.0146107404875488</v>
      </c>
      <c r="E7874" s="7">
        <f t="shared" si="1"/>
        <v>0.1349073835</v>
      </c>
      <c r="F7874" s="7"/>
    </row>
    <row r="7875">
      <c r="A7875" s="9">
        <v>44825.041666666664</v>
      </c>
      <c r="B7875" s="10">
        <v>267.96</v>
      </c>
      <c r="C7875" s="10">
        <v>256.61481</v>
      </c>
      <c r="D7875" s="10">
        <v>0.0442109712997468</v>
      </c>
      <c r="E7875" s="7">
        <f t="shared" si="1"/>
        <v>0.1356229437</v>
      </c>
      <c r="F7875" s="7"/>
    </row>
    <row r="7876">
      <c r="A7876" s="9">
        <v>44825.083333333336</v>
      </c>
      <c r="B7876" s="10">
        <v>266.23</v>
      </c>
      <c r="C7876" s="10">
        <v>251.46731</v>
      </c>
      <c r="D7876" s="10">
        <v>0.0587061992272475</v>
      </c>
      <c r="E7876" s="7">
        <f t="shared" si="1"/>
        <v>0.1379367552</v>
      </c>
      <c r="F7876" s="7"/>
    </row>
    <row r="7877">
      <c r="A7877" s="9">
        <v>44825.125</v>
      </c>
      <c r="B7877" s="10">
        <v>256.51</v>
      </c>
      <c r="C7877" s="10">
        <v>244.10664</v>
      </c>
      <c r="D7877" s="10">
        <v>0.0508112356140742</v>
      </c>
      <c r="E7877" s="7">
        <f t="shared" si="1"/>
        <v>0.1386685295</v>
      </c>
      <c r="F7877" s="7"/>
    </row>
    <row r="7878">
      <c r="A7878" s="9">
        <v>44825.166666666664</v>
      </c>
      <c r="B7878" s="10">
        <v>246.83</v>
      </c>
      <c r="C7878" s="10">
        <v>237.83361</v>
      </c>
      <c r="D7878" s="10">
        <v>0.0378264030891177</v>
      </c>
      <c r="E7878" s="7">
        <f t="shared" si="1"/>
        <v>0.1376274194</v>
      </c>
      <c r="F7878" s="7"/>
    </row>
    <row r="7879">
      <c r="A7879" s="9">
        <v>44825.208333333336</v>
      </c>
      <c r="B7879" s="10">
        <v>237.9</v>
      </c>
      <c r="C7879" s="10">
        <v>234.31134</v>
      </c>
      <c r="D7879" s="10">
        <v>0.0153157760098167</v>
      </c>
      <c r="E7879" s="7">
        <f t="shared" si="1"/>
        <v>0.1345385307</v>
      </c>
      <c r="F7879" s="7"/>
    </row>
    <row r="7880">
      <c r="A7880" s="9">
        <v>44825.25</v>
      </c>
      <c r="B7880" s="10">
        <v>230.08</v>
      </c>
      <c r="C7880" s="10">
        <v>231.61054</v>
      </c>
      <c r="D7880" s="10">
        <v>0.0066082484847191</v>
      </c>
      <c r="E7880" s="7">
        <f t="shared" si="1"/>
        <v>0.129257285</v>
      </c>
      <c r="F7880" s="7"/>
    </row>
    <row r="7881">
      <c r="A7881" s="9">
        <v>44825.291666666664</v>
      </c>
      <c r="B7881" s="10">
        <v>226.7</v>
      </c>
      <c r="C7881" s="10">
        <v>230.7991</v>
      </c>
      <c r="D7881" s="10">
        <v>0.0177604678701087</v>
      </c>
      <c r="E7881" s="7">
        <f t="shared" si="1"/>
        <v>0.1238585993</v>
      </c>
      <c r="F7881" s="7"/>
    </row>
    <row r="7882">
      <c r="A7882" s="9">
        <v>44825.333333333336</v>
      </c>
      <c r="B7882" s="10">
        <v>222.74</v>
      </c>
      <c r="C7882" s="10">
        <v>231.99739</v>
      </c>
      <c r="D7882" s="10">
        <v>0.0399029920121083</v>
      </c>
      <c r="E7882" s="7">
        <f t="shared" si="1"/>
        <v>0.1182231188</v>
      </c>
      <c r="F7882" s="7"/>
    </row>
    <row r="7883">
      <c r="A7883" s="9">
        <v>44825.375</v>
      </c>
      <c r="B7883" s="10">
        <v>224.26</v>
      </c>
      <c r="C7883" s="10">
        <v>235.53847</v>
      </c>
      <c r="D7883" s="10">
        <v>0.0478837703242277</v>
      </c>
      <c r="E7883" s="7">
        <f t="shared" si="1"/>
        <v>0.1127686639</v>
      </c>
      <c r="F7883" s="7"/>
    </row>
    <row r="7884">
      <c r="A7884" s="9">
        <v>44825.416666666664</v>
      </c>
      <c r="B7884" s="10">
        <v>227.73</v>
      </c>
      <c r="C7884" s="10">
        <v>240.69059</v>
      </c>
      <c r="D7884" s="10">
        <v>0.0538475143544248</v>
      </c>
      <c r="E7884" s="7">
        <f t="shared" si="1"/>
        <v>0.1080369794</v>
      </c>
      <c r="F7884" s="7"/>
    </row>
    <row r="7885">
      <c r="A7885" s="9">
        <v>44825.458333333336</v>
      </c>
      <c r="B7885" s="10">
        <v>244.9</v>
      </c>
      <c r="C7885" s="10">
        <v>247.20927</v>
      </c>
      <c r="D7885" s="10">
        <v>0.00934135681886038</v>
      </c>
      <c r="E7885" s="7">
        <f t="shared" si="1"/>
        <v>0.1036506209</v>
      </c>
      <c r="F7885" s="7"/>
    </row>
    <row r="7886">
      <c r="A7886" s="9">
        <v>44825.5</v>
      </c>
      <c r="B7886" s="10">
        <v>249.31</v>
      </c>
      <c r="C7886" s="10">
        <v>251.98168</v>
      </c>
      <c r="D7886" s="10">
        <v>0.0106026755595883</v>
      </c>
      <c r="E7886" s="7">
        <f t="shared" si="1"/>
        <v>0.100078575</v>
      </c>
      <c r="F7886" s="7"/>
    </row>
    <row r="7887">
      <c r="A7887" s="9">
        <v>44825.541666666664</v>
      </c>
      <c r="B7887" s="10">
        <v>247.04</v>
      </c>
      <c r="C7887" s="10">
        <v>255.53279</v>
      </c>
      <c r="D7887" s="10">
        <v>0.0332356172372242</v>
      </c>
      <c r="E7887" s="7">
        <f t="shared" si="1"/>
        <v>0.09614867943</v>
      </c>
      <c r="F7887" s="7"/>
    </row>
    <row r="7888">
      <c r="A7888" s="9">
        <v>44825.583333333336</v>
      </c>
      <c r="B7888" s="10">
        <v>250.58</v>
      </c>
      <c r="C7888" s="10">
        <v>257.74735</v>
      </c>
      <c r="D7888" s="10">
        <v>0.0278076573823163</v>
      </c>
      <c r="E7888" s="7">
        <f t="shared" si="1"/>
        <v>0.09038198259</v>
      </c>
      <c r="F7888" s="7"/>
    </row>
    <row r="7889">
      <c r="A7889" s="9">
        <v>44825.625</v>
      </c>
      <c r="B7889" s="10">
        <v>253.33</v>
      </c>
      <c r="C7889" s="10">
        <v>258.28419</v>
      </c>
      <c r="D7889" s="10">
        <v>0.0191811585525231</v>
      </c>
      <c r="E7889" s="7">
        <f t="shared" si="1"/>
        <v>0.08276978531</v>
      </c>
      <c r="F7889" s="7"/>
    </row>
    <row r="7890">
      <c r="A7890" s="9">
        <v>44825.666666666664</v>
      </c>
      <c r="B7890" s="10">
        <v>247.36</v>
      </c>
      <c r="C7890" s="10">
        <v>257.34671</v>
      </c>
      <c r="D7890" s="10">
        <v>0.0388064413180178</v>
      </c>
      <c r="E7890" s="7">
        <f t="shared" si="1"/>
        <v>0.07494155212</v>
      </c>
      <c r="F7890" s="7"/>
    </row>
    <row r="7891">
      <c r="A7891" s="9">
        <v>44825.708333333336</v>
      </c>
      <c r="B7891" s="10">
        <v>247.93</v>
      </c>
      <c r="C7891" s="10">
        <v>256.45502</v>
      </c>
      <c r="D7891" s="10">
        <v>0.0332417747174533</v>
      </c>
      <c r="E7891" s="7">
        <f t="shared" si="1"/>
        <v>0.06649892198</v>
      </c>
      <c r="F7891" s="7"/>
    </row>
    <row r="7892">
      <c r="A7892" s="9">
        <v>44825.75</v>
      </c>
      <c r="B7892" s="10">
        <v>249.67</v>
      </c>
      <c r="C7892" s="10">
        <v>255.87347</v>
      </c>
      <c r="D7892" s="10">
        <v>0.0242442876160627</v>
      </c>
      <c r="E7892" s="7">
        <f t="shared" si="1"/>
        <v>0.05796917473</v>
      </c>
      <c r="F7892" s="7"/>
    </row>
    <row r="7893">
      <c r="A7893" s="9">
        <v>44825.791666666664</v>
      </c>
      <c r="B7893" s="10">
        <v>249.04</v>
      </c>
      <c r="C7893" s="10">
        <v>256.55003</v>
      </c>
      <c r="D7893" s="10">
        <v>0.0292731597030021</v>
      </c>
      <c r="E7893" s="7">
        <f t="shared" si="1"/>
        <v>0.04963567694</v>
      </c>
      <c r="F7893" s="7"/>
    </row>
    <row r="7894">
      <c r="A7894" s="9">
        <v>44825.833333333336</v>
      </c>
      <c r="B7894" s="10">
        <v>251.6</v>
      </c>
      <c r="C7894" s="10">
        <v>256.82025</v>
      </c>
      <c r="D7894" s="10">
        <v>0.0203264734770719</v>
      </c>
      <c r="E7894" s="7">
        <f t="shared" si="1"/>
        <v>0.04236104458</v>
      </c>
      <c r="F7894" s="7"/>
    </row>
    <row r="7895">
      <c r="A7895" s="9">
        <v>44825.875</v>
      </c>
      <c r="B7895" s="10">
        <v>242.1</v>
      </c>
      <c r="C7895" s="10">
        <v>256.95228</v>
      </c>
      <c r="D7895" s="10">
        <v>0.0578017054372896</v>
      </c>
      <c r="E7895" s="7">
        <f t="shared" si="1"/>
        <v>0.03797136195</v>
      </c>
      <c r="F7895" s="7"/>
    </row>
    <row r="7896">
      <c r="A7896" s="9">
        <v>44825.916666666664</v>
      </c>
      <c r="B7896" s="10">
        <v>247.69</v>
      </c>
      <c r="C7896" s="10">
        <v>257.31272</v>
      </c>
      <c r="D7896" s="10">
        <v>0.0373969852714627</v>
      </c>
      <c r="E7896" s="7">
        <f t="shared" si="1"/>
        <v>0.03459560628</v>
      </c>
      <c r="F7896" s="7"/>
    </row>
    <row r="7897">
      <c r="A7897" s="9">
        <v>44825.958333333336</v>
      </c>
      <c r="B7897" s="10">
        <v>251.34</v>
      </c>
      <c r="C7897" s="10">
        <v>257.31899</v>
      </c>
      <c r="D7897" s="10">
        <v>0.023235712218519</v>
      </c>
      <c r="E7897" s="7">
        <f t="shared" si="1"/>
        <v>0.03133247184</v>
      </c>
      <c r="F7897" s="7"/>
    </row>
    <row r="7898">
      <c r="A7898" s="9">
        <v>44826.0</v>
      </c>
      <c r="B7898" s="10">
        <v>254.59</v>
      </c>
      <c r="C7898" s="10">
        <v>257.7816</v>
      </c>
      <c r="D7898" s="10">
        <v>0.0123810233158612</v>
      </c>
      <c r="E7898" s="7">
        <f t="shared" si="1"/>
        <v>0.03123956695</v>
      </c>
      <c r="F7898" s="7"/>
    </row>
    <row r="7899">
      <c r="A7899" s="9">
        <v>44826.041666666664</v>
      </c>
      <c r="B7899" s="10">
        <v>260.66</v>
      </c>
      <c r="C7899" s="10">
        <v>253.03276</v>
      </c>
      <c r="D7899" s="10">
        <v>0.0301432905367669</v>
      </c>
      <c r="E7899" s="7">
        <f t="shared" si="1"/>
        <v>0.03065341359</v>
      </c>
      <c r="F7899" s="7"/>
    </row>
    <row r="7900">
      <c r="A7900" s="9">
        <v>44826.083333333336</v>
      </c>
      <c r="B7900" s="10">
        <v>259.52</v>
      </c>
      <c r="C7900" s="10">
        <v>246.30202</v>
      </c>
      <c r="D7900" s="10">
        <v>0.0536657393228037</v>
      </c>
      <c r="E7900" s="7">
        <f t="shared" si="1"/>
        <v>0.03044339443</v>
      </c>
      <c r="F7900" s="7"/>
    </row>
    <row r="7901">
      <c r="A7901" s="9">
        <v>44826.125</v>
      </c>
      <c r="B7901" s="10">
        <v>244.7</v>
      </c>
      <c r="C7901" s="10">
        <v>237.38198</v>
      </c>
      <c r="D7901" s="10">
        <v>0.0308280350513547</v>
      </c>
      <c r="E7901" s="7">
        <f t="shared" si="1"/>
        <v>0.02961076107</v>
      </c>
      <c r="F7901" s="7"/>
    </row>
    <row r="7902">
      <c r="A7902" s="9">
        <v>44826.166666666664</v>
      </c>
      <c r="B7902" s="10">
        <v>229.69</v>
      </c>
      <c r="C7902" s="10">
        <v>229.3653</v>
      </c>
      <c r="D7902" s="10">
        <v>0.00141564569706057</v>
      </c>
      <c r="E7902" s="7">
        <f t="shared" si="1"/>
        <v>0.02809364618</v>
      </c>
      <c r="F7902" s="7"/>
    </row>
    <row r="7903">
      <c r="A7903" s="9">
        <v>44826.208333333336</v>
      </c>
      <c r="B7903" s="10">
        <v>222.28</v>
      </c>
      <c r="C7903" s="10">
        <v>224.20109</v>
      </c>
      <c r="D7903" s="10">
        <v>0.00856860240956006</v>
      </c>
      <c r="E7903" s="7">
        <f t="shared" si="1"/>
        <v>0.02781251395</v>
      </c>
      <c r="F7903" s="7"/>
    </row>
    <row r="7904">
      <c r="A7904" s="9">
        <v>44826.25</v>
      </c>
      <c r="B7904" s="10">
        <v>222.11</v>
      </c>
      <c r="C7904" s="10">
        <v>220.65906</v>
      </c>
      <c r="D7904" s="10">
        <v>0.00657548346304023</v>
      </c>
      <c r="E7904" s="7">
        <f t="shared" si="1"/>
        <v>0.02781114874</v>
      </c>
      <c r="F7904" s="7"/>
    </row>
    <row r="7905">
      <c r="A7905" s="9">
        <v>44826.291666666664</v>
      </c>
      <c r="B7905" s="10">
        <v>210.2</v>
      </c>
      <c r="C7905" s="10">
        <v>219.78957</v>
      </c>
      <c r="D7905" s="10">
        <v>0.0436306872978549</v>
      </c>
      <c r="E7905" s="7">
        <f t="shared" si="1"/>
        <v>0.02888907455</v>
      </c>
      <c r="F7905" s="7"/>
    </row>
    <row r="7906">
      <c r="A7906" s="9">
        <v>44826.333333333336</v>
      </c>
      <c r="B7906" s="10">
        <v>207.43</v>
      </c>
      <c r="C7906" s="10">
        <v>221.76484</v>
      </c>
      <c r="D7906" s="10">
        <v>0.0646398229764465</v>
      </c>
      <c r="E7906" s="7">
        <f t="shared" si="1"/>
        <v>0.02991977584</v>
      </c>
      <c r="F7906" s="7"/>
    </row>
    <row r="7907">
      <c r="A7907" s="9">
        <v>44826.375</v>
      </c>
      <c r="B7907" s="10">
        <v>218.55</v>
      </c>
      <c r="C7907" s="10">
        <v>226.60163</v>
      </c>
      <c r="D7907" s="10">
        <v>0.0355320921566185</v>
      </c>
      <c r="E7907" s="7">
        <f t="shared" si="1"/>
        <v>0.02940512258</v>
      </c>
      <c r="F7907" s="7"/>
    </row>
    <row r="7908">
      <c r="A7908" s="9">
        <v>44826.416666666664</v>
      </c>
      <c r="B7908" s="10">
        <v>231.48</v>
      </c>
      <c r="C7908" s="10">
        <v>233.41501</v>
      </c>
      <c r="D7908" s="10">
        <v>0.00828999814536351</v>
      </c>
      <c r="E7908" s="7">
        <f t="shared" si="1"/>
        <v>0.02750689274</v>
      </c>
      <c r="F7908" s="7"/>
    </row>
    <row r="7909">
      <c r="A7909" s="9">
        <v>44826.458333333336</v>
      </c>
      <c r="B7909" s="10">
        <v>240.15</v>
      </c>
      <c r="C7909" s="10">
        <v>241.35154</v>
      </c>
      <c r="D7909" s="10">
        <v>0.00497838132708825</v>
      </c>
      <c r="E7909" s="7">
        <f t="shared" si="1"/>
        <v>0.02732510209</v>
      </c>
      <c r="F7909" s="7"/>
    </row>
    <row r="7910">
      <c r="A7910" s="9">
        <v>44826.5</v>
      </c>
      <c r="B7910" s="10">
        <v>239.93</v>
      </c>
      <c r="C7910" s="10">
        <v>246.93968</v>
      </c>
      <c r="D7910" s="10">
        <v>0.0283862034647489</v>
      </c>
      <c r="E7910" s="7">
        <f t="shared" si="1"/>
        <v>0.02806608242</v>
      </c>
      <c r="F7910" s="7"/>
    </row>
    <row r="7911">
      <c r="A7911" s="9">
        <v>44826.541666666664</v>
      </c>
      <c r="B7911" s="10">
        <v>243.87</v>
      </c>
      <c r="C7911" s="10">
        <v>250.83889</v>
      </c>
      <c r="D7911" s="10">
        <v>0.027782334708944</v>
      </c>
      <c r="E7911" s="7">
        <f t="shared" si="1"/>
        <v>0.02783886232</v>
      </c>
      <c r="F7911" s="7"/>
    </row>
    <row r="7912">
      <c r="A7912" s="9">
        <v>44826.583333333336</v>
      </c>
      <c r="B7912" s="10">
        <v>248.09</v>
      </c>
      <c r="C7912" s="10">
        <v>253.12902</v>
      </c>
      <c r="D7912" s="10">
        <v>0.0199069233547382</v>
      </c>
      <c r="E7912" s="7">
        <f t="shared" si="1"/>
        <v>0.02750966506</v>
      </c>
      <c r="F7912" s="7"/>
    </row>
    <row r="7913">
      <c r="A7913" s="9">
        <v>44826.625</v>
      </c>
      <c r="B7913" s="10">
        <v>253.31</v>
      </c>
      <c r="C7913" s="10">
        <v>253.81737</v>
      </c>
      <c r="D7913" s="10">
        <v>0.00199895696657801</v>
      </c>
      <c r="E7913" s="7">
        <f t="shared" si="1"/>
        <v>0.02679374</v>
      </c>
      <c r="F7913" s="7"/>
    </row>
    <row r="7914">
      <c r="A7914" s="9">
        <v>44826.666666666664</v>
      </c>
      <c r="B7914" s="10">
        <v>251.02</v>
      </c>
      <c r="C7914" s="10">
        <v>253.1081</v>
      </c>
      <c r="D7914" s="10">
        <v>0.00824983475439939</v>
      </c>
      <c r="E7914" s="7">
        <f t="shared" si="1"/>
        <v>0.02552054806</v>
      </c>
      <c r="F7914" s="7"/>
    </row>
    <row r="7915">
      <c r="A7915" s="9">
        <v>44826.708333333336</v>
      </c>
      <c r="B7915" s="10">
        <v>250.46</v>
      </c>
      <c r="C7915" s="10">
        <v>252.56763</v>
      </c>
      <c r="D7915" s="10">
        <v>0.00834481441663763</v>
      </c>
      <c r="E7915" s="7">
        <f t="shared" si="1"/>
        <v>0.02448317471</v>
      </c>
      <c r="F7915" s="7"/>
    </row>
    <row r="7916">
      <c r="A7916" s="9">
        <v>44826.75</v>
      </c>
      <c r="B7916" s="10">
        <v>254.72</v>
      </c>
      <c r="C7916" s="10">
        <v>252.57126</v>
      </c>
      <c r="D7916" s="10">
        <v>0.0085074604291874</v>
      </c>
      <c r="E7916" s="7">
        <f t="shared" si="1"/>
        <v>0.02382747358</v>
      </c>
      <c r="F7916" s="7"/>
    </row>
    <row r="7917">
      <c r="A7917" s="9">
        <v>44826.791666666664</v>
      </c>
      <c r="B7917" s="10">
        <v>252.53</v>
      </c>
      <c r="C7917" s="10">
        <v>253.69676</v>
      </c>
      <c r="D7917" s="10">
        <v>0.00459903390173374</v>
      </c>
      <c r="E7917" s="7">
        <f t="shared" si="1"/>
        <v>0.022799385</v>
      </c>
      <c r="F7917" s="7"/>
    </row>
    <row r="7918">
      <c r="A7918" s="9">
        <v>44826.833333333336</v>
      </c>
      <c r="B7918" s="10">
        <v>249.56</v>
      </c>
      <c r="C7918" s="10">
        <v>254.31904</v>
      </c>
      <c r="D7918" s="10">
        <v>0.0187128734049955</v>
      </c>
      <c r="E7918" s="7">
        <f t="shared" si="1"/>
        <v>0.02273215167</v>
      </c>
      <c r="F7918" s="7"/>
    </row>
    <row r="7919">
      <c r="A7919" s="9">
        <v>44826.875</v>
      </c>
      <c r="B7919" s="10">
        <v>246.34</v>
      </c>
      <c r="C7919" s="10">
        <v>254.66359</v>
      </c>
      <c r="D7919" s="10">
        <v>0.0326846487949062</v>
      </c>
      <c r="E7919" s="7">
        <f t="shared" si="1"/>
        <v>0.02168560764</v>
      </c>
      <c r="F7919" s="7"/>
    </row>
    <row r="7920">
      <c r="A7920" s="9">
        <v>44826.916666666664</v>
      </c>
      <c r="B7920" s="10">
        <v>239.65</v>
      </c>
      <c r="C7920" s="10">
        <v>254.86207</v>
      </c>
      <c r="D7920" s="10">
        <v>0.059687461535567</v>
      </c>
      <c r="E7920" s="7">
        <f t="shared" si="1"/>
        <v>0.02261437749</v>
      </c>
      <c r="F7920" s="7"/>
    </row>
    <row r="7921">
      <c r="A7921" s="9">
        <v>44826.958333333336</v>
      </c>
      <c r="B7921" s="10">
        <v>244.5</v>
      </c>
      <c r="C7921" s="10">
        <v>254.2229</v>
      </c>
      <c r="D7921" s="10">
        <v>0.0382455711110211</v>
      </c>
      <c r="E7921" s="7">
        <f t="shared" si="1"/>
        <v>0.02323978827</v>
      </c>
      <c r="F7921" s="7"/>
    </row>
    <row r="7922">
      <c r="A7922" s="9">
        <v>44827.0</v>
      </c>
      <c r="B7922" s="10">
        <v>243.96</v>
      </c>
      <c r="C7922" s="10">
        <v>247.11347</v>
      </c>
      <c r="D7922" s="10">
        <v>0.0127612226075737</v>
      </c>
      <c r="E7922" s="7">
        <f t="shared" si="1"/>
        <v>0.02325562991</v>
      </c>
      <c r="F7922" s="7"/>
    </row>
    <row r="7923">
      <c r="A7923" s="9">
        <v>44827.041666666664</v>
      </c>
      <c r="B7923" s="10">
        <v>244.64</v>
      </c>
      <c r="C7923" s="10">
        <v>244.63837</v>
      </c>
      <c r="D7923" s="11">
        <v>6.66289593074615E-6</v>
      </c>
      <c r="E7923" s="7">
        <f t="shared" si="1"/>
        <v>0.02199993709</v>
      </c>
      <c r="F7923" s="7"/>
    </row>
    <row r="7924">
      <c r="A7924" s="9">
        <v>44827.083333333336</v>
      </c>
      <c r="B7924" s="10">
        <v>232.09</v>
      </c>
      <c r="C7924" s="10">
        <v>239.8028</v>
      </c>
      <c r="D7924" s="10">
        <v>0.0321630940089106</v>
      </c>
      <c r="E7924" s="7">
        <f t="shared" si="1"/>
        <v>0.02110399354</v>
      </c>
      <c r="F7924" s="7"/>
    </row>
    <row r="7925">
      <c r="A7925" s="9">
        <v>44827.125</v>
      </c>
      <c r="B7925" s="10">
        <v>215.89</v>
      </c>
      <c r="C7925" s="10">
        <v>232.1716</v>
      </c>
      <c r="D7925" s="10">
        <v>0.0701274402209401</v>
      </c>
      <c r="E7925" s="7">
        <f t="shared" si="1"/>
        <v>0.02274146875</v>
      </c>
      <c r="F7925" s="7"/>
    </row>
    <row r="7926">
      <c r="A7926" s="9">
        <v>44827.166666666664</v>
      </c>
      <c r="B7926" s="10">
        <v>203.38</v>
      </c>
      <c r="C7926" s="10">
        <v>224.02683</v>
      </c>
      <c r="D7926" s="10">
        <v>0.0921623093091126</v>
      </c>
      <c r="E7926" s="7">
        <f t="shared" si="1"/>
        <v>0.02652257974</v>
      </c>
      <c r="F7926" s="7"/>
    </row>
    <row r="7927">
      <c r="A7927" s="9">
        <v>44827.208333333336</v>
      </c>
      <c r="B7927" s="10">
        <v>195.43</v>
      </c>
      <c r="C7927" s="10">
        <v>217.27014</v>
      </c>
      <c r="D7927" s="10">
        <v>0.100520669798436</v>
      </c>
      <c r="E7927" s="7">
        <f t="shared" si="1"/>
        <v>0.03035391588</v>
      </c>
      <c r="F7927" s="7"/>
    </row>
    <row r="7928">
      <c r="A7928" s="9">
        <v>44827.25</v>
      </c>
      <c r="B7928" s="10">
        <v>186.16</v>
      </c>
      <c r="C7928" s="10">
        <v>212.48193</v>
      </c>
      <c r="D7928" s="10">
        <v>0.123878439921926</v>
      </c>
      <c r="E7928" s="7">
        <f t="shared" si="1"/>
        <v>0.03524153906</v>
      </c>
      <c r="F7928" s="7"/>
    </row>
    <row r="7929">
      <c r="A7929" s="9">
        <v>44827.291666666664</v>
      </c>
      <c r="B7929" s="10">
        <v>185.41</v>
      </c>
      <c r="C7929" s="10">
        <v>210.10203</v>
      </c>
      <c r="D7929" s="10">
        <v>0.117523995365489</v>
      </c>
      <c r="E7929" s="7">
        <f t="shared" si="1"/>
        <v>0.0383204269</v>
      </c>
      <c r="F7929" s="7"/>
    </row>
    <row r="7930">
      <c r="A7930" s="9">
        <v>44827.333333333336</v>
      </c>
      <c r="B7930" s="10">
        <v>182.35</v>
      </c>
      <c r="C7930" s="10">
        <v>210.74973</v>
      </c>
      <c r="D7930" s="10">
        <v>0.134755712379797</v>
      </c>
      <c r="E7930" s="7">
        <f t="shared" si="1"/>
        <v>0.04124192229</v>
      </c>
      <c r="F7930" s="7"/>
    </row>
    <row r="7931">
      <c r="A7931" s="9">
        <v>44827.375</v>
      </c>
      <c r="B7931" s="10">
        <v>185.4</v>
      </c>
      <c r="C7931" s="10">
        <v>214.52008</v>
      </c>
      <c r="D7931" s="10">
        <v>0.135745241191407</v>
      </c>
      <c r="E7931" s="7">
        <f t="shared" si="1"/>
        <v>0.04541747017</v>
      </c>
      <c r="F7931" s="7"/>
    </row>
    <row r="7932">
      <c r="A7932" s="9">
        <v>44827.416666666664</v>
      </c>
      <c r="B7932" s="10">
        <v>191.55</v>
      </c>
      <c r="C7932" s="10">
        <v>221.14678</v>
      </c>
      <c r="D7932" s="10">
        <v>0.133833194405995</v>
      </c>
      <c r="E7932" s="7">
        <f t="shared" si="1"/>
        <v>0.05064843668</v>
      </c>
      <c r="F7932" s="7"/>
    </row>
    <row r="7933">
      <c r="A7933" s="9">
        <v>44827.458333333336</v>
      </c>
      <c r="B7933" s="10">
        <v>207.35</v>
      </c>
      <c r="C7933" s="10">
        <v>229.14157</v>
      </c>
      <c r="D7933" s="10">
        <v>0.0951009020318749</v>
      </c>
      <c r="E7933" s="7">
        <f t="shared" si="1"/>
        <v>0.05440354171</v>
      </c>
      <c r="F7933" s="7"/>
    </row>
    <row r="7934">
      <c r="A7934" s="9">
        <v>44827.5</v>
      </c>
      <c r="B7934" s="10">
        <v>213.29</v>
      </c>
      <c r="C7934" s="10">
        <v>235.07308</v>
      </c>
      <c r="D7934" s="10">
        <v>0.0926651405596932</v>
      </c>
      <c r="E7934" s="7">
        <f t="shared" si="1"/>
        <v>0.05708183075</v>
      </c>
      <c r="F7934" s="7"/>
    </row>
    <row r="7935">
      <c r="A7935" s="9">
        <v>44827.541666666664</v>
      </c>
      <c r="B7935" s="10">
        <v>206.87</v>
      </c>
      <c r="C7935" s="10">
        <v>238.87515</v>
      </c>
      <c r="D7935" s="10">
        <v>0.133982752077811</v>
      </c>
      <c r="E7935" s="7">
        <f t="shared" si="1"/>
        <v>0.06150684814</v>
      </c>
      <c r="F7935" s="7"/>
    </row>
    <row r="7936">
      <c r="A7936" s="9">
        <v>44827.583333333336</v>
      </c>
      <c r="B7936" s="10">
        <v>198.16</v>
      </c>
      <c r="C7936" s="10">
        <v>240.25393</v>
      </c>
      <c r="D7936" s="10">
        <v>0.175205999752012</v>
      </c>
      <c r="E7936" s="7">
        <f t="shared" si="1"/>
        <v>0.06797764299</v>
      </c>
      <c r="F7936" s="7"/>
    </row>
    <row r="7937">
      <c r="A7937" s="9">
        <v>44827.625</v>
      </c>
      <c r="B7937" s="10">
        <v>189.82</v>
      </c>
      <c r="C7937" s="10">
        <v>239.90107</v>
      </c>
      <c r="D7937" s="10">
        <v>0.208757176447774</v>
      </c>
      <c r="E7937" s="7">
        <f t="shared" si="1"/>
        <v>0.07659256881</v>
      </c>
      <c r="F7937" s="7"/>
    </row>
    <row r="7938">
      <c r="A7938" s="9">
        <v>44827.666666666664</v>
      </c>
      <c r="B7938" s="10">
        <v>183.78</v>
      </c>
      <c r="C7938" s="10">
        <v>238.3095</v>
      </c>
      <c r="D7938" s="10">
        <v>0.228817986693774</v>
      </c>
      <c r="E7938" s="7">
        <f t="shared" si="1"/>
        <v>0.08578290847</v>
      </c>
      <c r="F7938" s="7"/>
    </row>
    <row r="7939">
      <c r="A7939" s="9">
        <v>44827.708333333336</v>
      </c>
      <c r="B7939" s="10">
        <v>181.81</v>
      </c>
      <c r="C7939" s="10">
        <v>237.26209</v>
      </c>
      <c r="D7939" s="10">
        <v>0.233716604283474</v>
      </c>
      <c r="E7939" s="7">
        <f t="shared" si="1"/>
        <v>0.09517339971</v>
      </c>
      <c r="F7939" s="7"/>
    </row>
    <row r="7940">
      <c r="A7940" s="9">
        <v>44827.75</v>
      </c>
      <c r="B7940" s="10">
        <v>183.65</v>
      </c>
      <c r="C7940" s="10">
        <v>236.79044</v>
      </c>
      <c r="D7940" s="10">
        <v>0.224419702079188</v>
      </c>
      <c r="E7940" s="7">
        <f t="shared" si="1"/>
        <v>0.1041697431</v>
      </c>
      <c r="F7940" s="7"/>
    </row>
    <row r="7941">
      <c r="A7941" s="9">
        <v>44827.791666666664</v>
      </c>
      <c r="B7941" s="10">
        <v>184.44</v>
      </c>
      <c r="C7941" s="10">
        <v>237.79865</v>
      </c>
      <c r="D7941" s="10">
        <v>0.224385840710197</v>
      </c>
      <c r="E7941" s="7">
        <f t="shared" si="1"/>
        <v>0.1133275267</v>
      </c>
      <c r="F7941" s="7"/>
    </row>
    <row r="7942">
      <c r="A7942" s="9">
        <v>44827.833333333336</v>
      </c>
      <c r="B7942" s="10">
        <v>193.65</v>
      </c>
      <c r="C7942" s="10">
        <v>238.58846</v>
      </c>
      <c r="D7942" s="10">
        <v>0.188351356138515</v>
      </c>
      <c r="E7942" s="7">
        <f t="shared" si="1"/>
        <v>0.1203957968</v>
      </c>
      <c r="F7942" s="7"/>
    </row>
    <row r="7943">
      <c r="A7943" s="9">
        <v>44827.875</v>
      </c>
      <c r="B7943" s="10">
        <v>202.27</v>
      </c>
      <c r="C7943" s="10">
        <v>239.11529</v>
      </c>
      <c r="D7943" s="10">
        <v>0.154090062580272</v>
      </c>
      <c r="E7943" s="7">
        <f t="shared" si="1"/>
        <v>0.1254543558</v>
      </c>
      <c r="F7943" s="7"/>
    </row>
    <row r="7944">
      <c r="A7944" s="9">
        <v>44827.916666666664</v>
      </c>
      <c r="B7944" s="10">
        <v>213.64</v>
      </c>
      <c r="C7944" s="10">
        <v>239.59951</v>
      </c>
      <c r="D7944" s="10">
        <v>0.108345421908417</v>
      </c>
      <c r="E7944" s="7">
        <f t="shared" si="1"/>
        <v>0.1274817708</v>
      </c>
      <c r="F7944" s="7"/>
    </row>
    <row r="7945">
      <c r="A7945" s="9">
        <v>44827.958333333336</v>
      </c>
      <c r="B7945" s="10">
        <v>217.11</v>
      </c>
      <c r="C7945" s="10">
        <v>239.9117</v>
      </c>
      <c r="D7945" s="10">
        <v>0.0950420508878891</v>
      </c>
      <c r="E7945" s="7">
        <f t="shared" si="1"/>
        <v>0.1298482908</v>
      </c>
      <c r="F7945" s="7"/>
    </row>
    <row r="7946">
      <c r="A7946" s="9">
        <v>44828.0</v>
      </c>
      <c r="B7946" s="10">
        <v>218.91</v>
      </c>
      <c r="C7946" s="10">
        <v>240.13278</v>
      </c>
      <c r="D7946" s="10">
        <v>0.0883793541223318</v>
      </c>
      <c r="E7946" s="12">
        <f t="shared" si="1"/>
        <v>0.1329990462</v>
      </c>
      <c r="F7946" s="7"/>
    </row>
    <row r="7947">
      <c r="A7947" s="9">
        <v>44828.041666666664</v>
      </c>
      <c r="B7947" s="10">
        <v>221.49</v>
      </c>
      <c r="C7947" s="10">
        <v>237.1729</v>
      </c>
      <c r="D7947" s="10">
        <v>0.0661243337666318</v>
      </c>
      <c r="E7947" s="7">
        <f t="shared" si="1"/>
        <v>0.1357539492</v>
      </c>
      <c r="F7947" s="7"/>
    </row>
    <row r="7948">
      <c r="A7948" s="9">
        <v>44828.083333333336</v>
      </c>
      <c r="B7948" s="10">
        <v>216.89</v>
      </c>
      <c r="C7948" s="10">
        <v>231.57102</v>
      </c>
      <c r="D7948" s="10">
        <v>0.0633974838475039</v>
      </c>
      <c r="E7948" s="7">
        <f t="shared" si="1"/>
        <v>0.1370553821</v>
      </c>
      <c r="F7948" s="7"/>
    </row>
    <row r="7949">
      <c r="A7949" s="9">
        <v>44828.125</v>
      </c>
      <c r="B7949" s="10">
        <v>204.75</v>
      </c>
      <c r="C7949" s="10">
        <v>223.30944</v>
      </c>
      <c r="D7949" s="10">
        <v>0.0831108617710025</v>
      </c>
      <c r="E7949" s="7">
        <f t="shared" si="1"/>
        <v>0.137596358</v>
      </c>
      <c r="F7949" s="7"/>
    </row>
    <row r="7950">
      <c r="A7950" s="9">
        <v>44828.166666666664</v>
      </c>
      <c r="B7950" s="10">
        <v>192.44</v>
      </c>
      <c r="C7950" s="10">
        <v>214.36241</v>
      </c>
      <c r="D7950" s="10">
        <v>0.102267976927484</v>
      </c>
      <c r="E7950" s="7">
        <f t="shared" si="1"/>
        <v>0.1380174275</v>
      </c>
      <c r="F7950" s="7"/>
    </row>
    <row r="7951">
      <c r="A7951" s="9">
        <v>44828.208333333336</v>
      </c>
      <c r="B7951" s="10">
        <v>181.87</v>
      </c>
      <c r="C7951" s="10">
        <v>206.89128</v>
      </c>
      <c r="D7951" s="10">
        <v>0.12093926819922</v>
      </c>
      <c r="E7951" s="7">
        <f t="shared" si="1"/>
        <v>0.1388682024</v>
      </c>
      <c r="F7951" s="7"/>
    </row>
    <row r="7952">
      <c r="A7952" s="9">
        <v>44828.25</v>
      </c>
      <c r="B7952" s="10">
        <v>168.45</v>
      </c>
      <c r="C7952" s="10">
        <v>201.70478</v>
      </c>
      <c r="D7952" s="10">
        <v>0.164868576738736</v>
      </c>
      <c r="E7952" s="7">
        <f t="shared" si="1"/>
        <v>0.1405761248</v>
      </c>
      <c r="F7952" s="7"/>
    </row>
    <row r="7953">
      <c r="A7953" s="9">
        <v>44828.291666666664</v>
      </c>
      <c r="B7953" s="10">
        <v>161.22</v>
      </c>
      <c r="C7953" s="10">
        <v>199.51488</v>
      </c>
      <c r="D7953" s="10">
        <v>0.191939969590238</v>
      </c>
      <c r="E7953" s="7">
        <f t="shared" si="1"/>
        <v>0.1436767904</v>
      </c>
      <c r="F7953" s="7"/>
    </row>
    <row r="7954">
      <c r="A7954" s="9">
        <v>44828.333333333336</v>
      </c>
      <c r="B7954" s="10">
        <v>165.0</v>
      </c>
      <c r="C7954" s="10">
        <v>200.64658</v>
      </c>
      <c r="D7954" s="10">
        <v>0.177658547681201</v>
      </c>
      <c r="E7954" s="7">
        <f t="shared" si="1"/>
        <v>0.1454644085</v>
      </c>
      <c r="F7954" s="7"/>
    </row>
    <row r="7955">
      <c r="A7955" s="9">
        <v>44828.375</v>
      </c>
      <c r="B7955" s="10">
        <v>166.2</v>
      </c>
      <c r="C7955" s="10">
        <v>205.12849</v>
      </c>
      <c r="D7955" s="10">
        <v>0.189776125198406</v>
      </c>
      <c r="E7955" s="7">
        <f t="shared" si="1"/>
        <v>0.1477156953</v>
      </c>
      <c r="F7955" s="7"/>
    </row>
    <row r="7956">
      <c r="A7956" s="9">
        <v>44828.416666666664</v>
      </c>
      <c r="B7956" s="10">
        <v>172.22</v>
      </c>
      <c r="C7956" s="10">
        <v>212.84227</v>
      </c>
      <c r="D7956" s="10">
        <v>0.190856214792296</v>
      </c>
      <c r="E7956" s="7">
        <f t="shared" si="1"/>
        <v>0.1500916545</v>
      </c>
      <c r="F7956" s="7"/>
    </row>
    <row r="7957">
      <c r="A7957" s="9">
        <v>44828.458333333336</v>
      </c>
      <c r="B7957" s="10">
        <v>182.26</v>
      </c>
      <c r="C7957" s="10">
        <v>221.64313</v>
      </c>
      <c r="D7957" s="10">
        <v>0.177687122537928</v>
      </c>
      <c r="E7957" s="7">
        <f t="shared" si="1"/>
        <v>0.1535327471</v>
      </c>
      <c r="F7957" s="7"/>
    </row>
    <row r="7958">
      <c r="A7958" s="9">
        <v>44828.5</v>
      </c>
      <c r="B7958" s="10">
        <v>188.48</v>
      </c>
      <c r="C7958" s="10">
        <v>228.14905</v>
      </c>
      <c r="D7958" s="10">
        <v>0.173873395484224</v>
      </c>
      <c r="E7958" s="7">
        <f t="shared" si="1"/>
        <v>0.1569164243</v>
      </c>
      <c r="F7958" s="7"/>
    </row>
    <row r="7959">
      <c r="A7959" s="9">
        <v>44828.541666666664</v>
      </c>
      <c r="B7959" s="10">
        <v>182.01</v>
      </c>
      <c r="C7959" s="10">
        <v>232.08015</v>
      </c>
      <c r="D7959" s="10">
        <v>0.215745077724225</v>
      </c>
      <c r="E7959" s="7">
        <f t="shared" si="1"/>
        <v>0.1603231879</v>
      </c>
      <c r="F7959" s="7"/>
    </row>
    <row r="7960">
      <c r="A7960" s="9">
        <v>44828.583333333336</v>
      </c>
      <c r="B7960" s="10">
        <v>170.01</v>
      </c>
      <c r="C7960" s="10">
        <v>233.19875</v>
      </c>
      <c r="D7960" s="10">
        <v>0.270965217437915</v>
      </c>
      <c r="E7960" s="7">
        <f t="shared" si="1"/>
        <v>0.1643131553</v>
      </c>
      <c r="F7960" s="7"/>
    </row>
    <row r="7961">
      <c r="A7961" s="9">
        <v>44828.625</v>
      </c>
      <c r="B7961" s="10">
        <v>162.87</v>
      </c>
      <c r="C7961" s="10">
        <v>232.39199</v>
      </c>
      <c r="D7961" s="10">
        <v>0.299158288545143</v>
      </c>
      <c r="E7961" s="7">
        <f t="shared" si="1"/>
        <v>0.1680798683</v>
      </c>
      <c r="F7961" s="7"/>
    </row>
    <row r="7962">
      <c r="A7962" s="9">
        <v>44828.666666666664</v>
      </c>
      <c r="B7962" s="10">
        <v>166.23</v>
      </c>
      <c r="C7962" s="10">
        <v>230.2822</v>
      </c>
      <c r="D7962" s="10">
        <v>0.278146552360538</v>
      </c>
      <c r="E7962" s="7">
        <f t="shared" si="1"/>
        <v>0.1701352252</v>
      </c>
      <c r="F7962" s="7"/>
    </row>
    <row r="7963">
      <c r="A7963" s="9">
        <v>44828.708333333336</v>
      </c>
      <c r="B7963" s="10">
        <v>165.94</v>
      </c>
      <c r="C7963" s="10">
        <v>228.73576</v>
      </c>
      <c r="D7963" s="10">
        <v>0.274534073727693</v>
      </c>
      <c r="E7963" s="7">
        <f t="shared" si="1"/>
        <v>0.1718359531</v>
      </c>
      <c r="F7963" s="7"/>
    </row>
    <row r="7964">
      <c r="A7964" s="9">
        <v>44828.75</v>
      </c>
      <c r="B7964" s="10">
        <v>163.42</v>
      </c>
      <c r="C7964" s="10">
        <v>228.02211</v>
      </c>
      <c r="D7964" s="10">
        <v>0.283315113608939</v>
      </c>
      <c r="E7964" s="7">
        <f t="shared" si="1"/>
        <v>0.1742899286</v>
      </c>
      <c r="F7964" s="7"/>
    </row>
    <row r="7965">
      <c r="A7965" s="9">
        <v>44828.791666666664</v>
      </c>
      <c r="B7965" s="10">
        <v>160.54</v>
      </c>
      <c r="C7965" s="10">
        <v>229.05966</v>
      </c>
      <c r="D7965" s="10">
        <v>0.299134557346326</v>
      </c>
      <c r="E7965" s="7">
        <f t="shared" si="1"/>
        <v>0.1774044585</v>
      </c>
      <c r="F7965" s="7"/>
    </row>
    <row r="7966">
      <c r="A7966" s="9">
        <v>44828.833333333336</v>
      </c>
      <c r="B7966" s="10">
        <v>166.93</v>
      </c>
      <c r="C7966" s="10">
        <v>230.37184</v>
      </c>
      <c r="D7966" s="10">
        <v>0.275388866972629</v>
      </c>
      <c r="E7966" s="7">
        <f t="shared" si="1"/>
        <v>0.1810310214</v>
      </c>
      <c r="F7966" s="7"/>
    </row>
    <row r="7967">
      <c r="A7967" s="9">
        <v>44828.875</v>
      </c>
      <c r="B7967" s="10">
        <v>183.26</v>
      </c>
      <c r="C7967" s="10">
        <v>231.81533</v>
      </c>
      <c r="D7967" s="10">
        <v>0.209456941436961</v>
      </c>
      <c r="E7967" s="7">
        <f t="shared" si="1"/>
        <v>0.1833379747</v>
      </c>
      <c r="F7967" s="7"/>
    </row>
    <row r="7968">
      <c r="A7968" s="9">
        <v>44828.916666666664</v>
      </c>
      <c r="B7968" s="10">
        <v>206.26</v>
      </c>
      <c r="C7968" s="10">
        <v>232.93719</v>
      </c>
      <c r="D7968" s="10">
        <v>0.114525250347529</v>
      </c>
      <c r="E7968" s="7">
        <f t="shared" si="1"/>
        <v>0.1835954675</v>
      </c>
      <c r="F7968" s="7"/>
    </row>
    <row r="7969">
      <c r="A7969" s="9">
        <v>44828.958333333336</v>
      </c>
      <c r="B7969" s="10">
        <v>219.41</v>
      </c>
      <c r="C7969" s="10">
        <v>233.61598</v>
      </c>
      <c r="D7969" s="10">
        <v>0.0608091107466193</v>
      </c>
      <c r="E7969" s="7">
        <f t="shared" si="1"/>
        <v>0.182169095</v>
      </c>
      <c r="F7969" s="7"/>
    </row>
    <row r="7970">
      <c r="A7970" s="9">
        <v>44826.0</v>
      </c>
      <c r="B7970" s="10">
        <v>254.59</v>
      </c>
      <c r="C7970" s="10">
        <v>254.96521</v>
      </c>
      <c r="D7970" s="10">
        <v>0.00147161253882445</v>
      </c>
      <c r="E7970" s="7">
        <f t="shared" si="1"/>
        <v>0.1785479391</v>
      </c>
      <c r="F7970" s="7"/>
    </row>
    <row r="7971">
      <c r="A7971" s="9">
        <v>44826.041666666664</v>
      </c>
      <c r="B7971" s="10">
        <v>260.66</v>
      </c>
      <c r="C7971" s="10">
        <v>251.20374</v>
      </c>
      <c r="D7971" s="10">
        <v>0.0376437866729214</v>
      </c>
      <c r="E7971" s="7">
        <f t="shared" si="1"/>
        <v>0.1773612497</v>
      </c>
      <c r="F7971" s="7"/>
    </row>
    <row r="7972">
      <c r="A7972" s="9">
        <v>44826.083333333336</v>
      </c>
      <c r="B7972" s="10">
        <v>259.52</v>
      </c>
      <c r="C7972" s="10">
        <v>245.2272</v>
      </c>
      <c r="D7972" s="10">
        <v>0.0582839097783605</v>
      </c>
      <c r="E7972" s="7">
        <f t="shared" si="1"/>
        <v>0.1771481841</v>
      </c>
      <c r="F7972" s="7"/>
    </row>
    <row r="7973">
      <c r="A7973" s="9">
        <v>44826.125</v>
      </c>
      <c r="B7973" s="10">
        <v>244.7</v>
      </c>
      <c r="C7973" s="10">
        <v>236.87135</v>
      </c>
      <c r="D7973" s="10">
        <v>0.0330502190323987</v>
      </c>
      <c r="E7973" s="7">
        <f t="shared" si="1"/>
        <v>0.175062324</v>
      </c>
      <c r="F7973" s="7"/>
    </row>
    <row r="7974">
      <c r="A7974" s="9">
        <v>44826.166666666664</v>
      </c>
      <c r="B7974" s="10">
        <v>229.69</v>
      </c>
      <c r="C7974" s="10">
        <v>228.81908</v>
      </c>
      <c r="D7974" s="10">
        <v>0.00380615113040391</v>
      </c>
      <c r="E7974" s="7">
        <f t="shared" si="1"/>
        <v>0.1709597479</v>
      </c>
      <c r="F7974" s="7"/>
    </row>
    <row r="7975">
      <c r="A7975" s="9">
        <v>44826.208333333336</v>
      </c>
      <c r="B7975" s="10">
        <v>222.28</v>
      </c>
      <c r="C7975" s="10">
        <v>223.01259</v>
      </c>
      <c r="D7975" s="10">
        <v>0.00328497148972615</v>
      </c>
      <c r="E7975" s="7">
        <f t="shared" si="1"/>
        <v>0.1660574855</v>
      </c>
      <c r="F7975" s="7"/>
    </row>
    <row r="7976">
      <c r="A7976" s="9">
        <v>44826.25</v>
      </c>
      <c r="B7976" s="10">
        <v>222.11</v>
      </c>
      <c r="C7976" s="10">
        <v>218.67403</v>
      </c>
      <c r="D7976" s="10">
        <v>0.0157127483313863</v>
      </c>
      <c r="E7976" s="7">
        <f t="shared" si="1"/>
        <v>0.1598426594</v>
      </c>
      <c r="F7976" s="7"/>
    </row>
    <row r="7977">
      <c r="A7977" s="9">
        <v>44826.291666666664</v>
      </c>
      <c r="B7977" s="10">
        <v>210.2</v>
      </c>
      <c r="C7977" s="10">
        <v>216.79741</v>
      </c>
      <c r="D7977" s="10">
        <v>0.0304312214799984</v>
      </c>
      <c r="E7977" s="7">
        <f t="shared" si="1"/>
        <v>0.1531131282</v>
      </c>
      <c r="F7977" s="7"/>
    </row>
    <row r="7978">
      <c r="A7978" s="9">
        <v>44826.333333333336</v>
      </c>
      <c r="B7978" s="10">
        <v>207.43</v>
      </c>
      <c r="C7978" s="10">
        <v>217.88463</v>
      </c>
      <c r="D7978" s="10">
        <v>0.0479824116092997</v>
      </c>
      <c r="E7978" s="7">
        <f t="shared" si="1"/>
        <v>0.1477099558</v>
      </c>
      <c r="F7978" s="7"/>
    </row>
    <row r="7979">
      <c r="A7979" s="9">
        <v>44826.375</v>
      </c>
      <c r="B7979" s="10">
        <v>218.55</v>
      </c>
      <c r="C7979" s="10">
        <v>222.09933</v>
      </c>
      <c r="D7979" s="10">
        <v>0.0159808226346292</v>
      </c>
      <c r="E7979" s="7">
        <f t="shared" si="1"/>
        <v>0.1404684849</v>
      </c>
      <c r="F7979" s="7"/>
    </row>
    <row r="7980">
      <c r="A7980" s="9">
        <v>44826.416666666664</v>
      </c>
      <c r="B7980" s="10">
        <v>231.48</v>
      </c>
      <c r="C7980" s="10">
        <v>228.76315</v>
      </c>
      <c r="D7980" s="10">
        <v>0.0118762571681671</v>
      </c>
      <c r="E7980" s="7">
        <f t="shared" si="1"/>
        <v>0.1330109867</v>
      </c>
      <c r="F7980" s="7"/>
    </row>
    <row r="7981">
      <c r="A7981" s="9">
        <v>44826.458333333336</v>
      </c>
      <c r="B7981" s="10">
        <v>240.15</v>
      </c>
      <c r="C7981" s="10">
        <v>236.85926</v>
      </c>
      <c r="D7981" s="10">
        <v>0.0138932292535238</v>
      </c>
      <c r="E7981" s="7">
        <f t="shared" si="1"/>
        <v>0.1261862411</v>
      </c>
      <c r="F7981" s="7"/>
    </row>
    <row r="7982">
      <c r="A7982" s="9">
        <v>44826.5</v>
      </c>
      <c r="B7982" s="10">
        <v>239.93</v>
      </c>
      <c r="C7982" s="10">
        <v>242.88859</v>
      </c>
      <c r="D7982" s="10">
        <v>0.0121808521347173</v>
      </c>
      <c r="E7982" s="7">
        <f t="shared" si="1"/>
        <v>0.1194490518</v>
      </c>
      <c r="F7982" s="7"/>
    </row>
    <row r="7983">
      <c r="A7983" s="9">
        <v>44826.541666666664</v>
      </c>
      <c r="B7983" s="10">
        <v>243.87</v>
      </c>
      <c r="C7983" s="10">
        <v>246.95945</v>
      </c>
      <c r="D7983" s="10">
        <v>0.0125099484955931</v>
      </c>
      <c r="E7983" s="7">
        <f t="shared" si="1"/>
        <v>0.1109809214</v>
      </c>
      <c r="F7983" s="7"/>
    </row>
    <row r="7984">
      <c r="A7984" s="9">
        <v>44826.583333333336</v>
      </c>
      <c r="B7984" s="10">
        <v>248.09</v>
      </c>
      <c r="C7984" s="10">
        <v>248.97801</v>
      </c>
      <c r="D7984" s="10">
        <v>0.00356662020071575</v>
      </c>
      <c r="E7984" s="7">
        <f t="shared" si="1"/>
        <v>0.09983931321</v>
      </c>
      <c r="F7984" s="7"/>
    </row>
    <row r="7985">
      <c r="A7985" s="9">
        <v>44826.625</v>
      </c>
      <c r="B7985" s="10">
        <v>253.31</v>
      </c>
      <c r="C7985" s="10">
        <v>249.35103</v>
      </c>
      <c r="D7985" s="10">
        <v>0.0158770950334554</v>
      </c>
      <c r="E7985" s="7">
        <f t="shared" si="1"/>
        <v>0.08803593015</v>
      </c>
      <c r="F7985" s="7"/>
    </row>
    <row r="7986">
      <c r="A7986" s="9">
        <v>44826.666666666664</v>
      </c>
      <c r="B7986" s="10">
        <v>251.02</v>
      </c>
      <c r="C7986" s="10">
        <v>248.44233</v>
      </c>
      <c r="D7986" s="10">
        <v>0.0103753253320398</v>
      </c>
      <c r="E7986" s="7">
        <f t="shared" si="1"/>
        <v>0.07687879569</v>
      </c>
      <c r="F7986" s="7"/>
    </row>
    <row r="7987">
      <c r="A7987" s="9">
        <v>44826.708333333336</v>
      </c>
      <c r="B7987" s="10">
        <v>250.46</v>
      </c>
      <c r="C7987" s="10">
        <v>247.85258</v>
      </c>
      <c r="D7987" s="10">
        <v>0.0105200438099132</v>
      </c>
      <c r="E7987" s="7">
        <f t="shared" si="1"/>
        <v>0.06587821111</v>
      </c>
      <c r="F7987" s="7"/>
    </row>
    <row r="7988">
      <c r="A7988" s="9">
        <v>44826.75</v>
      </c>
      <c r="B7988" s="10">
        <v>254.72</v>
      </c>
      <c r="C7988" s="10">
        <v>247.9245</v>
      </c>
      <c r="D7988" s="10">
        <v>0.02740955411829</v>
      </c>
      <c r="E7988" s="7">
        <f t="shared" si="1"/>
        <v>0.05521547946</v>
      </c>
      <c r="F7988" s="7"/>
    </row>
    <row r="7989">
      <c r="A7989" s="9">
        <v>44826.791666666664</v>
      </c>
      <c r="B7989" s="10">
        <v>252.53</v>
      </c>
      <c r="C7989" s="10">
        <v>249.20726</v>
      </c>
      <c r="D7989" s="10">
        <v>0.0133332391680724</v>
      </c>
      <c r="E7989" s="7">
        <f t="shared" si="1"/>
        <v>0.0433070912</v>
      </c>
      <c r="F7989" s="7"/>
    </row>
    <row r="7990">
      <c r="A7990" s="9">
        <v>44826.833333333336</v>
      </c>
      <c r="B7990" s="10">
        <v>249.56</v>
      </c>
      <c r="C7990" s="10">
        <v>249.89405</v>
      </c>
      <c r="D7990" s="10">
        <v>0.00133676652165183</v>
      </c>
      <c r="E7990" s="7">
        <f t="shared" si="1"/>
        <v>0.03188825369</v>
      </c>
      <c r="F7990" s="7"/>
    </row>
    <row r="7991">
      <c r="A7991" s="9">
        <v>44826.875</v>
      </c>
      <c r="B7991" s="10">
        <v>246.34</v>
      </c>
      <c r="C7991" s="10">
        <v>250.19751</v>
      </c>
      <c r="D7991" s="10">
        <v>0.0154178592744587</v>
      </c>
      <c r="E7991" s="7">
        <f t="shared" si="1"/>
        <v>0.02380329193</v>
      </c>
      <c r="F7991" s="7"/>
    </row>
    <row r="7992">
      <c r="A7992" s="9">
        <v>44826.916666666664</v>
      </c>
      <c r="B7992" s="10">
        <v>239.65</v>
      </c>
      <c r="C7992" s="10">
        <v>250.30871</v>
      </c>
      <c r="D7992" s="10">
        <v>0.0425822577248709</v>
      </c>
      <c r="E7992" s="7">
        <f t="shared" si="1"/>
        <v>0.02080566724</v>
      </c>
      <c r="F7992" s="7"/>
    </row>
    <row r="7993">
      <c r="A7993" s="9">
        <v>44826.958333333336</v>
      </c>
      <c r="B7993" s="10">
        <v>244.5</v>
      </c>
      <c r="C7993" s="10">
        <v>250.01066</v>
      </c>
      <c r="D7993" s="10">
        <v>0.0220417001419059</v>
      </c>
      <c r="E7993" s="7">
        <f t="shared" si="1"/>
        <v>0.01919035846</v>
      </c>
      <c r="F7993" s="7"/>
    </row>
    <row r="7994">
      <c r="A7994" s="9">
        <v>44827.0</v>
      </c>
      <c r="B7994" s="10">
        <v>243.96</v>
      </c>
      <c r="C7994" s="10">
        <v>242.03409</v>
      </c>
      <c r="D7994" s="10">
        <v>0.0079571848742465</v>
      </c>
      <c r="E7994" s="7">
        <f t="shared" si="1"/>
        <v>0.01946059064</v>
      </c>
      <c r="F7994" s="7"/>
    </row>
    <row r="7995">
      <c r="A7995" s="9">
        <v>44827.041666666664</v>
      </c>
      <c r="B7995" s="10">
        <v>244.64</v>
      </c>
      <c r="C7995" s="10">
        <v>240.48446</v>
      </c>
      <c r="D7995" s="10">
        <v>0.0172798691441433</v>
      </c>
      <c r="E7995" s="7">
        <f t="shared" si="1"/>
        <v>0.01861209408</v>
      </c>
      <c r="F7995" s="7"/>
    </row>
    <row r="7996">
      <c r="A7996" s="9">
        <v>44827.083333333336</v>
      </c>
      <c r="B7996" s="10">
        <v>232.09</v>
      </c>
      <c r="C7996" s="10">
        <v>236.43363</v>
      </c>
      <c r="D7996" s="10">
        <v>0.0183714558711465</v>
      </c>
      <c r="E7996" s="7">
        <f t="shared" si="1"/>
        <v>0.01694907517</v>
      </c>
      <c r="F7996" s="7"/>
    </row>
    <row r="7997">
      <c r="A7997" s="9">
        <v>44827.125</v>
      </c>
      <c r="B7997" s="10">
        <v>215.89</v>
      </c>
      <c r="C7997" s="10">
        <v>229.46811</v>
      </c>
      <c r="D7997" s="10">
        <v>0.0591721002103517</v>
      </c>
      <c r="E7997" s="7">
        <f t="shared" si="1"/>
        <v>0.01803748688</v>
      </c>
      <c r="F7997" s="7"/>
    </row>
    <row r="7998">
      <c r="A7998" s="9">
        <v>44827.166666666664</v>
      </c>
      <c r="B7998" s="10">
        <v>203.38</v>
      </c>
      <c r="C7998" s="10">
        <v>221.47387</v>
      </c>
      <c r="D7998" s="10">
        <v>0.0816975384048692</v>
      </c>
      <c r="E7998" s="7">
        <f t="shared" si="1"/>
        <v>0.02128296135</v>
      </c>
      <c r="F7998" s="7"/>
    </row>
    <row r="7999">
      <c r="A7999" s="9">
        <v>44827.208333333336</v>
      </c>
      <c r="B7999" s="10">
        <v>195.43</v>
      </c>
      <c r="C7999" s="10">
        <v>214.12594</v>
      </c>
      <c r="D7999" s="10">
        <v>0.0873128216039589</v>
      </c>
      <c r="E7999" s="7">
        <f t="shared" si="1"/>
        <v>0.02478412177</v>
      </c>
      <c r="F7999" s="7"/>
    </row>
    <row r="8000">
      <c r="A8000" s="9">
        <v>44827.25</v>
      </c>
      <c r="B8000" s="10">
        <v>186.16</v>
      </c>
      <c r="C8000" s="10">
        <v>208.36651</v>
      </c>
      <c r="D8000" s="10">
        <v>0.106574276259654</v>
      </c>
      <c r="E8000" s="7">
        <f t="shared" si="1"/>
        <v>0.02857001877</v>
      </c>
      <c r="F8000" s="7"/>
    </row>
    <row r="8001">
      <c r="A8001" s="9">
        <v>44827.291666666664</v>
      </c>
      <c r="B8001" s="10">
        <v>185.41</v>
      </c>
      <c r="C8001" s="10">
        <v>204.69896</v>
      </c>
      <c r="D8001" s="10">
        <v>0.0942308646805045</v>
      </c>
      <c r="E8001" s="7">
        <f t="shared" si="1"/>
        <v>0.03122833724</v>
      </c>
      <c r="F8001" s="7"/>
    </row>
    <row r="8002">
      <c r="A8002" s="9">
        <v>44827.333333333336</v>
      </c>
      <c r="B8002" s="10">
        <v>182.35</v>
      </c>
      <c r="C8002" s="10">
        <v>204.01448</v>
      </c>
      <c r="D8002" s="10">
        <v>0.106190893901256</v>
      </c>
      <c r="E8002" s="7">
        <f t="shared" si="1"/>
        <v>0.03365369067</v>
      </c>
      <c r="F8002" s="7"/>
    </row>
    <row r="8003">
      <c r="A8003" s="9">
        <v>44827.375</v>
      </c>
      <c r="B8003" s="10">
        <v>185.4</v>
      </c>
      <c r="C8003" s="10">
        <v>206.60889</v>
      </c>
      <c r="D8003" s="10">
        <v>0.102652359247465</v>
      </c>
      <c r="E8003" s="7">
        <f t="shared" si="1"/>
        <v>0.03726500469</v>
      </c>
      <c r="F8003" s="7"/>
    </row>
    <row r="8004">
      <c r="A8004" s="9">
        <v>44827.416666666664</v>
      </c>
      <c r="B8004" s="10">
        <v>191.55</v>
      </c>
      <c r="C8004" s="10">
        <v>212.73237</v>
      </c>
      <c r="D8004" s="10">
        <v>0.0995728576708847</v>
      </c>
      <c r="E8004" s="7">
        <f t="shared" si="1"/>
        <v>0.04091902971</v>
      </c>
      <c r="F8004" s="7"/>
    </row>
    <row r="8005">
      <c r="A8005" s="9">
        <v>44827.458333333336</v>
      </c>
      <c r="B8005" s="10">
        <v>207.35</v>
      </c>
      <c r="C8005" s="10">
        <v>220.64708</v>
      </c>
      <c r="D8005" s="10">
        <v>0.0602640198093715</v>
      </c>
      <c r="E8005" s="7">
        <f t="shared" si="1"/>
        <v>0.04285114598</v>
      </c>
      <c r="F8005" s="7"/>
    </row>
    <row r="8006">
      <c r="A8006" s="9">
        <v>44827.5</v>
      </c>
      <c r="B8006" s="10">
        <v>213.29</v>
      </c>
      <c r="C8006" s="10">
        <v>227.05629</v>
      </c>
      <c r="D8006" s="10">
        <v>0.0606294148468646</v>
      </c>
      <c r="E8006" s="7">
        <f t="shared" si="1"/>
        <v>0.0448698361</v>
      </c>
      <c r="F8006" s="7"/>
    </row>
    <row r="8007">
      <c r="A8007" s="9">
        <v>44827.541666666664</v>
      </c>
      <c r="B8007" s="10">
        <v>206.87</v>
      </c>
      <c r="C8007" s="10">
        <v>231.53457</v>
      </c>
      <c r="D8007" s="10">
        <v>0.106526511354222</v>
      </c>
      <c r="E8007" s="7">
        <f t="shared" si="1"/>
        <v>0.04878719288</v>
      </c>
      <c r="F8007" s="7"/>
    </row>
    <row r="8008">
      <c r="A8008" s="9">
        <v>44827.583333333336</v>
      </c>
      <c r="B8008" s="10">
        <v>198.16</v>
      </c>
      <c r="C8008" s="10">
        <v>233.3086</v>
      </c>
      <c r="D8008" s="10">
        <v>0.150652826342449</v>
      </c>
      <c r="E8008" s="7">
        <f t="shared" si="1"/>
        <v>0.05491578481</v>
      </c>
      <c r="F8008" s="7"/>
    </row>
    <row r="8009">
      <c r="A8009" s="9">
        <v>44827.625</v>
      </c>
      <c r="B8009" s="10">
        <v>189.82</v>
      </c>
      <c r="C8009" s="10">
        <v>233.08083</v>
      </c>
      <c r="D8009" s="10">
        <v>0.185604410281188</v>
      </c>
      <c r="E8009" s="7">
        <f t="shared" si="1"/>
        <v>0.06198775627</v>
      </c>
      <c r="F8009" s="7"/>
    </row>
    <row r="8010">
      <c r="A8010" s="9">
        <v>44827.666666666664</v>
      </c>
      <c r="B8010" s="10">
        <v>183.78</v>
      </c>
      <c r="C8010" s="10">
        <v>231.41656</v>
      </c>
      <c r="D8010" s="10">
        <v>0.205847671402599</v>
      </c>
      <c r="E8010" s="7">
        <f t="shared" si="1"/>
        <v>0.07013243736</v>
      </c>
      <c r="F8010" s="7"/>
    </row>
    <row r="8011">
      <c r="A8011" s="9">
        <v>44827.708333333336</v>
      </c>
      <c r="B8011" s="10">
        <v>181.81</v>
      </c>
      <c r="C8011" s="10">
        <v>230.40114</v>
      </c>
      <c r="D8011" s="10">
        <v>0.210898001633151</v>
      </c>
      <c r="E8011" s="7">
        <f t="shared" si="1"/>
        <v>0.07848151894</v>
      </c>
      <c r="F8011" s="7"/>
    </row>
    <row r="8012">
      <c r="A8012" s="9">
        <v>44827.75</v>
      </c>
      <c r="B8012" s="10">
        <v>183.65</v>
      </c>
      <c r="C8012" s="10">
        <v>229.99911</v>
      </c>
      <c r="D8012" s="10">
        <v>0.201518649354773</v>
      </c>
      <c r="E8012" s="7">
        <f t="shared" si="1"/>
        <v>0.08573606457</v>
      </c>
      <c r="F8012" s="7"/>
    </row>
    <row r="8013">
      <c r="A8013" s="9">
        <v>44827.791666666664</v>
      </c>
      <c r="B8013" s="10">
        <v>184.44</v>
      </c>
      <c r="C8013" s="10">
        <v>231.28318</v>
      </c>
      <c r="D8013" s="10">
        <v>0.20253604261235</v>
      </c>
      <c r="E8013" s="7">
        <f t="shared" si="1"/>
        <v>0.09361951472</v>
      </c>
      <c r="F8013" s="7"/>
    </row>
    <row r="8014">
      <c r="A8014" s="9">
        <v>44827.833333333336</v>
      </c>
      <c r="B8014" s="10">
        <v>193.65</v>
      </c>
      <c r="C8014" s="10">
        <v>232.69736</v>
      </c>
      <c r="D8014" s="10">
        <v>0.167803192954144</v>
      </c>
      <c r="E8014" s="7">
        <f t="shared" si="1"/>
        <v>0.1005556158</v>
      </c>
      <c r="F8014" s="7"/>
    </row>
    <row r="8015">
      <c r="A8015" s="9">
        <v>44827.875</v>
      </c>
      <c r="B8015" s="10">
        <v>202.27</v>
      </c>
      <c r="C8015" s="10">
        <v>233.85813</v>
      </c>
      <c r="D8015" s="10">
        <v>0.135073901429041</v>
      </c>
      <c r="E8015" s="7">
        <f t="shared" si="1"/>
        <v>0.1055412842</v>
      </c>
      <c r="F8015" s="7"/>
    </row>
    <row r="8016">
      <c r="A8016" s="9">
        <v>44827.916666666664</v>
      </c>
      <c r="B8016" s="10">
        <v>213.64</v>
      </c>
      <c r="C8016" s="10">
        <v>234.8377</v>
      </c>
      <c r="D8016" s="10">
        <v>0.0902653194099585</v>
      </c>
      <c r="E8016" s="7">
        <f t="shared" si="1"/>
        <v>0.1075280785</v>
      </c>
      <c r="F8016" s="7"/>
    </row>
    <row r="8017">
      <c r="A8017" s="9">
        <v>44827.958333333336</v>
      </c>
      <c r="B8017" s="10">
        <v>217.11</v>
      </c>
      <c r="C8017" s="10">
        <v>235.73571</v>
      </c>
      <c r="D8017" s="10">
        <v>0.0790109822563581</v>
      </c>
      <c r="E8017" s="7">
        <f t="shared" si="1"/>
        <v>0.1099017986</v>
      </c>
      <c r="F8017" s="7"/>
    </row>
    <row r="8018">
      <c r="A8018" s="9">
        <v>44828.0</v>
      </c>
      <c r="B8018" s="10">
        <v>218.91</v>
      </c>
      <c r="C8018" s="10">
        <v>235.77653</v>
      </c>
      <c r="D8018" s="10">
        <v>0.0715360854619414</v>
      </c>
      <c r="E8018" s="7">
        <f t="shared" si="1"/>
        <v>0.1125509194</v>
      </c>
      <c r="F8018" s="7"/>
    </row>
    <row r="8019">
      <c r="A8019" s="9">
        <v>44828.041666666664</v>
      </c>
      <c r="B8019" s="10">
        <v>221.49</v>
      </c>
      <c r="C8019" s="10">
        <v>233.33165</v>
      </c>
      <c r="D8019" s="10">
        <v>0.0507502946985545</v>
      </c>
      <c r="E8019" s="7">
        <f t="shared" si="1"/>
        <v>0.1139455205</v>
      </c>
      <c r="F8019" s="7"/>
    </row>
    <row r="8020">
      <c r="A8020" s="9">
        <v>44828.083333333336</v>
      </c>
      <c r="B8020" s="10">
        <v>216.89</v>
      </c>
      <c r="C8020" s="10">
        <v>228.00394</v>
      </c>
      <c r="D8020" s="10">
        <v>0.0487445085378788</v>
      </c>
      <c r="E8020" s="7">
        <f t="shared" si="1"/>
        <v>0.1152110643</v>
      </c>
      <c r="F8020" s="7"/>
    </row>
    <row r="8021">
      <c r="A8021" s="9">
        <v>44828.125</v>
      </c>
      <c r="B8021" s="10">
        <v>204.75</v>
      </c>
      <c r="C8021" s="10">
        <v>219.99698</v>
      </c>
      <c r="D8021" s="10">
        <v>0.0693054059196631</v>
      </c>
      <c r="E8021" s="7">
        <f t="shared" si="1"/>
        <v>0.1156332854</v>
      </c>
      <c r="F8021" s="7"/>
    </row>
    <row r="8022">
      <c r="A8022" s="9">
        <v>44828.166666666664</v>
      </c>
      <c r="B8022" s="10">
        <v>192.44</v>
      </c>
      <c r="C8022" s="10">
        <v>210.91487</v>
      </c>
      <c r="D8022" s="10">
        <v>0.0875939662291236</v>
      </c>
      <c r="E8022" s="7">
        <f t="shared" si="1"/>
        <v>0.1158789699</v>
      </c>
      <c r="F8022" s="7"/>
    </row>
    <row r="8023">
      <c r="A8023" s="9">
        <v>44828.208333333336</v>
      </c>
      <c r="B8023" s="10">
        <v>181.87</v>
      </c>
      <c r="C8023" s="10">
        <v>202.78871</v>
      </c>
      <c r="D8023" s="10">
        <v>0.103155200306762</v>
      </c>
      <c r="E8023" s="7">
        <f t="shared" si="1"/>
        <v>0.116539069</v>
      </c>
      <c r="F8023" s="7"/>
    </row>
    <row r="8024">
      <c r="A8024" s="9">
        <v>44828.25</v>
      </c>
      <c r="B8024" s="10">
        <v>168.45</v>
      </c>
      <c r="C8024" s="10">
        <v>196.75934</v>
      </c>
      <c r="D8024" s="10">
        <v>0.143877998371005</v>
      </c>
      <c r="E8024" s="7">
        <f t="shared" si="1"/>
        <v>0.1180933908</v>
      </c>
      <c r="F8024" s="7"/>
    </row>
    <row r="8025">
      <c r="A8025" s="9">
        <v>44828.291666666664</v>
      </c>
      <c r="B8025" s="10">
        <v>161.22</v>
      </c>
      <c r="C8025" s="10">
        <v>193.67214</v>
      </c>
      <c r="D8025" s="10">
        <v>0.167562252371456</v>
      </c>
      <c r="E8025" s="7">
        <f t="shared" si="1"/>
        <v>0.1211488653</v>
      </c>
      <c r="F8025" s="7"/>
    </row>
    <row r="8026">
      <c r="A8026" s="9">
        <v>44828.333333333336</v>
      </c>
      <c r="B8026" s="10">
        <v>165.0</v>
      </c>
      <c r="C8026" s="10">
        <v>194.15345</v>
      </c>
      <c r="D8026" s="10">
        <v>0.150156744574974</v>
      </c>
      <c r="E8026" s="7">
        <f t="shared" si="1"/>
        <v>0.1229807757</v>
      </c>
      <c r="F8026" s="7"/>
    </row>
    <row r="8027">
      <c r="A8027" s="9">
        <v>44828.375</v>
      </c>
      <c r="B8027" s="10">
        <v>166.2</v>
      </c>
      <c r="C8027" s="10">
        <v>198.18014</v>
      </c>
      <c r="D8027" s="10">
        <v>0.161369045354393</v>
      </c>
      <c r="E8027" s="7">
        <f t="shared" si="1"/>
        <v>0.1254273043</v>
      </c>
      <c r="F8027" s="7"/>
    </row>
    <row r="8028">
      <c r="A8028" s="9">
        <v>44828.416666666664</v>
      </c>
      <c r="B8028" s="10">
        <v>172.22</v>
      </c>
      <c r="C8028" s="10">
        <v>206.04475</v>
      </c>
      <c r="D8028" s="10">
        <v>0.164162154095166</v>
      </c>
      <c r="E8028" s="7">
        <f t="shared" si="1"/>
        <v>0.128118525</v>
      </c>
      <c r="F8028" s="7"/>
    </row>
    <row r="8029">
      <c r="A8029" s="9">
        <v>44828.458333333336</v>
      </c>
      <c r="B8029" s="10">
        <v>182.26</v>
      </c>
      <c r="C8029" s="10">
        <v>215.18518</v>
      </c>
      <c r="D8029" s="10">
        <v>0.153008585442547</v>
      </c>
      <c r="E8029" s="7">
        <f t="shared" si="1"/>
        <v>0.1319828819</v>
      </c>
      <c r="F8029" s="7"/>
    </row>
    <row r="8030">
      <c r="A8030" s="9">
        <v>44828.5</v>
      </c>
      <c r="B8030" s="10">
        <v>188.48</v>
      </c>
      <c r="C8030" s="10">
        <v>222.24337</v>
      </c>
      <c r="D8030" s="10">
        <v>0.151920707465874</v>
      </c>
      <c r="E8030" s="7">
        <f t="shared" si="1"/>
        <v>0.1357866857</v>
      </c>
      <c r="F8030" s="7"/>
    </row>
    <row r="8031">
      <c r="A8031" s="9">
        <v>44828.541666666664</v>
      </c>
      <c r="B8031" s="10">
        <v>182.01</v>
      </c>
      <c r="C8031" s="10">
        <v>226.72297</v>
      </c>
      <c r="D8031" s="10">
        <v>0.197214115534919</v>
      </c>
      <c r="E8031" s="7">
        <f t="shared" si="1"/>
        <v>0.1395653359</v>
      </c>
      <c r="F8031" s="7"/>
    </row>
    <row r="8032">
      <c r="A8032" s="9">
        <v>44828.583333333336</v>
      </c>
      <c r="B8032" s="10">
        <v>170.01</v>
      </c>
      <c r="C8032" s="10">
        <v>227.93641</v>
      </c>
      <c r="D8032" s="10">
        <v>0.254134080641175</v>
      </c>
      <c r="E8032" s="7">
        <f t="shared" si="1"/>
        <v>0.1438770548</v>
      </c>
      <c r="F8032" s="7"/>
    </row>
    <row r="8033">
      <c r="A8033" s="9">
        <v>44828.625</v>
      </c>
      <c r="B8033" s="10">
        <v>162.87</v>
      </c>
      <c r="C8033" s="10">
        <v>227.00343</v>
      </c>
      <c r="D8033" s="10">
        <v>0.282521854405459</v>
      </c>
      <c r="E8033" s="7">
        <f t="shared" si="1"/>
        <v>0.1479152817</v>
      </c>
      <c r="F8033" s="7"/>
    </row>
    <row r="8034">
      <c r="A8034" s="9">
        <v>44828.666666666664</v>
      </c>
      <c r="B8034" s="10">
        <v>166.23</v>
      </c>
      <c r="C8034" s="10">
        <v>224.6323</v>
      </c>
      <c r="D8034" s="10">
        <v>0.259990660292397</v>
      </c>
      <c r="E8034" s="7">
        <f t="shared" si="1"/>
        <v>0.1501712396</v>
      </c>
      <c r="F8034" s="7"/>
    </row>
    <row r="8035">
      <c r="A8035" s="9">
        <v>44828.708333333336</v>
      </c>
      <c r="B8035" s="10">
        <v>165.94</v>
      </c>
      <c r="C8035" s="10">
        <v>222.91078</v>
      </c>
      <c r="D8035" s="10">
        <v>0.255576603338788</v>
      </c>
      <c r="E8035" s="7">
        <f t="shared" si="1"/>
        <v>0.152032848</v>
      </c>
      <c r="F8035" s="7"/>
    </row>
    <row r="8036">
      <c r="A8036" s="9">
        <v>44828.75</v>
      </c>
      <c r="B8036" s="10">
        <v>163.42</v>
      </c>
      <c r="C8036" s="10">
        <v>222.27468</v>
      </c>
      <c r="D8036" s="10">
        <v>0.26478355519396</v>
      </c>
      <c r="E8036" s="7">
        <f t="shared" si="1"/>
        <v>0.1546688857</v>
      </c>
      <c r="F8036" s="7"/>
    </row>
    <row r="8037">
      <c r="A8037" s="9">
        <v>44828.791666666664</v>
      </c>
      <c r="B8037" s="10">
        <v>160.54</v>
      </c>
      <c r="C8037" s="10">
        <v>223.58431</v>
      </c>
      <c r="D8037" s="10">
        <v>0.281971082854606</v>
      </c>
      <c r="E8037" s="7">
        <f t="shared" si="1"/>
        <v>0.157978679</v>
      </c>
      <c r="F8037" s="7"/>
    </row>
    <row r="8038">
      <c r="A8038" s="9">
        <v>44828.833333333336</v>
      </c>
      <c r="B8038" s="10">
        <v>166.93</v>
      </c>
      <c r="C8038" s="10">
        <v>225.45814</v>
      </c>
      <c r="D8038" s="10">
        <v>0.259596482078668</v>
      </c>
      <c r="E8038" s="7">
        <f t="shared" si="1"/>
        <v>0.1618033994</v>
      </c>
      <c r="F8038" s="7"/>
    </row>
    <row r="8039">
      <c r="A8039" s="9">
        <v>44828.875</v>
      </c>
      <c r="B8039" s="10">
        <v>183.26</v>
      </c>
      <c r="C8039" s="10">
        <v>227.45243</v>
      </c>
      <c r="D8039" s="10">
        <v>0.194293066027036</v>
      </c>
      <c r="E8039" s="7">
        <f t="shared" si="1"/>
        <v>0.1642708646</v>
      </c>
      <c r="F8039" s="7"/>
    </row>
    <row r="8040">
      <c r="A8040" s="9">
        <v>44828.916666666664</v>
      </c>
      <c r="B8040" s="10">
        <v>206.26</v>
      </c>
      <c r="C8040" s="10">
        <v>228.90906</v>
      </c>
      <c r="D8040" s="10">
        <v>0.0989434843688581</v>
      </c>
      <c r="E8040" s="7">
        <f t="shared" si="1"/>
        <v>0.1646324548</v>
      </c>
      <c r="F8040" s="7"/>
    </row>
    <row r="8041">
      <c r="A8041" s="9">
        <v>44828.958333333336</v>
      </c>
      <c r="B8041" s="10">
        <v>219.41</v>
      </c>
      <c r="C8041" s="10">
        <v>229.98347</v>
      </c>
      <c r="D8041" s="10">
        <v>0.0459749128926527</v>
      </c>
      <c r="E8041" s="7">
        <f t="shared" si="1"/>
        <v>0.1632559519</v>
      </c>
      <c r="F8041" s="7"/>
    </row>
    <row r="8042">
      <c r="A8042" s="9">
        <v>44829.0</v>
      </c>
      <c r="B8042" s="10">
        <v>218.78</v>
      </c>
      <c r="C8042" s="10">
        <v>232.21953</v>
      </c>
      <c r="D8042" s="10">
        <v>0.0578742451162483</v>
      </c>
      <c r="E8042" s="7">
        <f t="shared" si="1"/>
        <v>0.1626867086</v>
      </c>
      <c r="F8042" s="7"/>
    </row>
    <row r="8043">
      <c r="A8043" s="9">
        <v>44829.041666666664</v>
      </c>
      <c r="B8043" s="10">
        <v>217.73</v>
      </c>
      <c r="C8043" s="10">
        <v>228.11514</v>
      </c>
      <c r="D8043" s="10">
        <v>0.0455258690852347</v>
      </c>
      <c r="E8043" s="7">
        <f t="shared" si="1"/>
        <v>0.1624690242</v>
      </c>
      <c r="F8043" s="7"/>
    </row>
    <row r="8044">
      <c r="A8044" s="9">
        <v>44829.083333333336</v>
      </c>
      <c r="B8044" s="10">
        <v>212.78</v>
      </c>
      <c r="C8044" s="10">
        <v>222.78495</v>
      </c>
      <c r="D8044" s="10">
        <v>0.0449085541909361</v>
      </c>
      <c r="E8044" s="7">
        <f t="shared" si="1"/>
        <v>0.1623091928</v>
      </c>
      <c r="F8044" s="7"/>
    </row>
    <row r="8045">
      <c r="A8045" s="9">
        <v>44829.125</v>
      </c>
      <c r="B8045" s="10">
        <v>202.71</v>
      </c>
      <c r="C8045" s="10">
        <v>216.68386</v>
      </c>
      <c r="D8045" s="10">
        <v>0.0644896209620781</v>
      </c>
      <c r="E8045" s="7">
        <f t="shared" si="1"/>
        <v>0.162108535</v>
      </c>
      <c r="F8045" s="7"/>
    </row>
    <row r="8046">
      <c r="A8046" s="9">
        <v>44829.166666666664</v>
      </c>
      <c r="B8046" s="10">
        <v>197.98</v>
      </c>
      <c r="C8046" s="10">
        <v>211.71888</v>
      </c>
      <c r="D8046" s="10">
        <v>0.0648920870920912</v>
      </c>
      <c r="E8046" s="7">
        <f t="shared" si="1"/>
        <v>0.1611626234</v>
      </c>
      <c r="F8046" s="7"/>
    </row>
    <row r="8047">
      <c r="A8047" s="9">
        <v>44829.208333333336</v>
      </c>
      <c r="B8047" s="10">
        <v>190.55</v>
      </c>
      <c r="C8047" s="10">
        <v>209.77677</v>
      </c>
      <c r="D8047" s="10">
        <v>0.0916534752632524</v>
      </c>
      <c r="E8047" s="7">
        <f t="shared" si="1"/>
        <v>0.1606833849</v>
      </c>
      <c r="F8047" s="7"/>
    </row>
    <row r="8048">
      <c r="A8048" s="9">
        <v>44829.25</v>
      </c>
      <c r="B8048" s="10">
        <v>186.6</v>
      </c>
      <c r="C8048" s="10">
        <v>209.72891</v>
      </c>
      <c r="D8048" s="10">
        <v>0.110280027679541</v>
      </c>
      <c r="E8048" s="7">
        <f t="shared" si="1"/>
        <v>0.1592834694</v>
      </c>
      <c r="F8048" s="7"/>
    </row>
    <row r="8049">
      <c r="A8049" s="9">
        <v>44829.291666666664</v>
      </c>
      <c r="B8049" s="10">
        <v>182.71</v>
      </c>
      <c r="C8049" s="10">
        <v>211.26054</v>
      </c>
      <c r="D8049" s="10">
        <v>0.135143742413987</v>
      </c>
      <c r="E8049" s="7">
        <f t="shared" si="1"/>
        <v>0.1579326982</v>
      </c>
      <c r="F8049" s="7"/>
    </row>
    <row r="8050">
      <c r="A8050" s="9">
        <v>44829.333333333336</v>
      </c>
      <c r="B8050" s="10">
        <v>183.25</v>
      </c>
      <c r="C8050" s="10">
        <v>213.47785</v>
      </c>
      <c r="D8050" s="10">
        <v>0.141597125884488</v>
      </c>
      <c r="E8050" s="7">
        <f t="shared" si="1"/>
        <v>0.1575760474</v>
      </c>
      <c r="F8050" s="7"/>
    </row>
    <row r="8051">
      <c r="A8051" s="9">
        <v>44829.375</v>
      </c>
      <c r="B8051" s="10">
        <v>183.49</v>
      </c>
      <c r="C8051" s="10">
        <v>217.11737</v>
      </c>
      <c r="D8051" s="10">
        <v>0.154881067323171</v>
      </c>
      <c r="E8051" s="7">
        <f t="shared" si="1"/>
        <v>0.157305715</v>
      </c>
      <c r="F8051" s="7"/>
    </row>
    <row r="8052">
      <c r="A8052" s="9">
        <v>44829.416666666664</v>
      </c>
      <c r="B8052" s="10">
        <v>193.63</v>
      </c>
      <c r="C8052" s="10">
        <v>220.34739</v>
      </c>
      <c r="D8052" s="10">
        <v>0.121251220629388</v>
      </c>
      <c r="E8052" s="7">
        <f t="shared" si="1"/>
        <v>0.1555177594</v>
      </c>
      <c r="F8052" s="7"/>
    </row>
    <row r="8053">
      <c r="A8053" s="9">
        <v>44829.458333333336</v>
      </c>
      <c r="B8053" s="10">
        <v>205.65</v>
      </c>
      <c r="C8053" s="10">
        <v>224.18382</v>
      </c>
      <c r="D8053" s="10">
        <v>0.0826724247985425</v>
      </c>
      <c r="E8053" s="7">
        <f t="shared" si="1"/>
        <v>0.1525870861</v>
      </c>
      <c r="F8053" s="7"/>
    </row>
    <row r="8054">
      <c r="A8054" s="9">
        <v>44829.5</v>
      </c>
      <c r="B8054" s="10">
        <v>211.31</v>
      </c>
      <c r="C8054" s="10">
        <v>226.63292</v>
      </c>
      <c r="D8054" s="10">
        <v>0.067611183759182</v>
      </c>
      <c r="E8054" s="7">
        <f t="shared" si="1"/>
        <v>0.1490741892</v>
      </c>
      <c r="F8054" s="7"/>
    </row>
    <row r="8055">
      <c r="A8055" s="9">
        <v>44829.541666666664</v>
      </c>
      <c r="B8055" s="10">
        <v>215.93</v>
      </c>
      <c r="C8055" s="10">
        <v>228.3067</v>
      </c>
      <c r="D8055" s="10">
        <v>0.0542108488274763</v>
      </c>
      <c r="E8055" s="7">
        <f t="shared" si="1"/>
        <v>0.1431157198</v>
      </c>
      <c r="F8055" s="7"/>
    </row>
    <row r="8056">
      <c r="A8056" s="9">
        <v>44829.583333333336</v>
      </c>
      <c r="B8056" s="10">
        <v>219.47</v>
      </c>
      <c r="C8056" s="10">
        <v>229.32942</v>
      </c>
      <c r="D8056" s="10">
        <v>0.0429923905968976</v>
      </c>
      <c r="E8056" s="7">
        <f t="shared" si="1"/>
        <v>0.1343181494</v>
      </c>
      <c r="F8056" s="7"/>
    </row>
    <row r="8057">
      <c r="A8057" s="9">
        <v>44829.625</v>
      </c>
      <c r="B8057" s="10">
        <v>220.45</v>
      </c>
      <c r="C8057" s="10">
        <v>229.82627</v>
      </c>
      <c r="D8057" s="10">
        <v>0.0407972073862574</v>
      </c>
      <c r="E8057" s="7">
        <f t="shared" si="1"/>
        <v>0.1242462891</v>
      </c>
      <c r="F8057" s="7"/>
    </row>
    <row r="8058">
      <c r="A8058" s="9">
        <v>44829.666666666664</v>
      </c>
      <c r="B8058" s="10">
        <v>219.01</v>
      </c>
      <c r="C8058" s="10">
        <v>230.12905</v>
      </c>
      <c r="D8058" s="10">
        <v>0.048316585846072</v>
      </c>
      <c r="E8058" s="7">
        <f t="shared" si="1"/>
        <v>0.115426536</v>
      </c>
      <c r="F8058" s="7"/>
    </row>
    <row r="8059">
      <c r="A8059" s="9">
        <v>44829.708333333336</v>
      </c>
      <c r="B8059" s="10">
        <v>225.03</v>
      </c>
      <c r="C8059" s="10">
        <v>230.60337</v>
      </c>
      <c r="D8059" s="10">
        <v>0.0241686407271498</v>
      </c>
      <c r="E8059" s="7">
        <f t="shared" si="1"/>
        <v>0.1057845375</v>
      </c>
      <c r="F8059" s="7"/>
    </row>
    <row r="8060">
      <c r="A8060" s="9">
        <v>44829.75</v>
      </c>
      <c r="B8060" s="10">
        <v>229.47</v>
      </c>
      <c r="C8060" s="10">
        <v>231.15059</v>
      </c>
      <c r="D8060" s="10">
        <v>0.00727054168453558</v>
      </c>
      <c r="E8060" s="7">
        <f t="shared" si="1"/>
        <v>0.09505482865</v>
      </c>
      <c r="F8060" s="7"/>
    </row>
    <row r="8061">
      <c r="A8061" s="9">
        <v>44829.791666666664</v>
      </c>
      <c r="B8061" s="10">
        <v>235.03</v>
      </c>
      <c r="C8061" s="10">
        <v>232.77179</v>
      </c>
      <c r="D8061" s="10">
        <v>0.00970139036177876</v>
      </c>
      <c r="E8061" s="7">
        <f t="shared" si="1"/>
        <v>0.08371025812</v>
      </c>
      <c r="F8061" s="7"/>
    </row>
    <row r="8062">
      <c r="A8062" s="9">
        <v>44829.833333333336</v>
      </c>
      <c r="B8062" s="10">
        <v>232.94</v>
      </c>
      <c r="C8062" s="10">
        <v>234.5755</v>
      </c>
      <c r="D8062" s="10">
        <v>0.0069721688752662</v>
      </c>
      <c r="E8062" s="7">
        <f t="shared" si="1"/>
        <v>0.07318424507</v>
      </c>
      <c r="F8062" s="7"/>
    </row>
    <row r="8063">
      <c r="A8063" s="9">
        <v>44829.875</v>
      </c>
      <c r="B8063" s="10">
        <v>230.97</v>
      </c>
      <c r="C8063" s="10">
        <v>236.07504</v>
      </c>
      <c r="D8063" s="10">
        <v>0.0216246495182209</v>
      </c>
      <c r="E8063" s="7">
        <f t="shared" si="1"/>
        <v>0.06598972772</v>
      </c>
      <c r="F8063" s="7"/>
    </row>
    <row r="8064">
      <c r="A8064" s="9">
        <v>44829.916666666664</v>
      </c>
      <c r="B8064" s="10">
        <v>235.63</v>
      </c>
      <c r="C8064" s="10">
        <v>236.41637</v>
      </c>
      <c r="D8064" s="10">
        <v>0.00332620791022214</v>
      </c>
      <c r="E8064" s="7">
        <f t="shared" si="1"/>
        <v>0.06200567453</v>
      </c>
      <c r="F8064" s="7"/>
    </row>
    <row r="8065">
      <c r="A8065" s="9">
        <v>44829.958333333336</v>
      </c>
      <c r="B8065" s="10">
        <v>231.84</v>
      </c>
      <c r="C8065" s="10">
        <v>235.70262</v>
      </c>
      <c r="D8065" s="10">
        <v>0.0163876837686403</v>
      </c>
      <c r="E8065" s="7">
        <f t="shared" si="1"/>
        <v>0.06077287332</v>
      </c>
      <c r="F8065" s="7"/>
    </row>
    <row r="8066">
      <c r="A8066" s="9">
        <v>44827.0</v>
      </c>
      <c r="B8066" s="10">
        <v>243.96</v>
      </c>
      <c r="C8066" s="10">
        <v>236.83999</v>
      </c>
      <c r="D8066" s="10">
        <v>0.0300625329362664</v>
      </c>
      <c r="E8066" s="7">
        <f t="shared" si="1"/>
        <v>0.05961405198</v>
      </c>
      <c r="F8066" s="7"/>
    </row>
    <row r="8067">
      <c r="A8067" s="9">
        <v>44827.041666666664</v>
      </c>
      <c r="B8067" s="10">
        <v>244.64</v>
      </c>
      <c r="C8067" s="10">
        <v>236.03917</v>
      </c>
      <c r="D8067" s="10">
        <v>0.0364381471092275</v>
      </c>
      <c r="E8067" s="7">
        <f t="shared" si="1"/>
        <v>0.0592353969</v>
      </c>
      <c r="F8067" s="7"/>
    </row>
    <row r="8068">
      <c r="A8068" s="9">
        <v>44827.083333333336</v>
      </c>
      <c r="B8068" s="10">
        <v>232.09</v>
      </c>
      <c r="C8068" s="10">
        <v>232.61657</v>
      </c>
      <c r="D8068" s="10">
        <v>0.00226368224757158</v>
      </c>
      <c r="E8068" s="7">
        <f t="shared" si="1"/>
        <v>0.05745852723</v>
      </c>
      <c r="F8068" s="7"/>
    </row>
    <row r="8069">
      <c r="A8069" s="9">
        <v>44827.125</v>
      </c>
      <c r="B8069" s="10">
        <v>215.89</v>
      </c>
      <c r="C8069" s="10">
        <v>226.2247</v>
      </c>
      <c r="D8069" s="10">
        <v>0.0456833405017225</v>
      </c>
      <c r="E8069" s="7">
        <f t="shared" si="1"/>
        <v>0.05667493221</v>
      </c>
      <c r="F8069" s="7"/>
    </row>
    <row r="8070">
      <c r="A8070" s="9">
        <v>44827.166666666664</v>
      </c>
      <c r="B8070" s="10">
        <v>203.38</v>
      </c>
      <c r="C8070" s="10">
        <v>218.16589</v>
      </c>
      <c r="D8070" s="10">
        <v>0.0677736102559387</v>
      </c>
      <c r="E8070" s="7">
        <f t="shared" si="1"/>
        <v>0.05679499568</v>
      </c>
      <c r="F8070" s="7"/>
    </row>
    <row r="8071">
      <c r="A8071" s="9">
        <v>44827.208333333336</v>
      </c>
      <c r="B8071" s="10">
        <v>195.43</v>
      </c>
      <c r="C8071" s="10">
        <v>210.18032</v>
      </c>
      <c r="D8071" s="10">
        <v>0.0701793583718969</v>
      </c>
      <c r="E8071" s="7">
        <f t="shared" si="1"/>
        <v>0.05590024081</v>
      </c>
      <c r="F8071" s="7"/>
    </row>
    <row r="8072">
      <c r="A8072" s="9">
        <v>44827.25</v>
      </c>
      <c r="B8072" s="10">
        <v>186.16</v>
      </c>
      <c r="C8072" s="10">
        <v>203.72911</v>
      </c>
      <c r="D8072" s="10">
        <v>0.0862376024712423</v>
      </c>
      <c r="E8072" s="7">
        <f t="shared" si="1"/>
        <v>0.05489847309</v>
      </c>
      <c r="F8072" s="7"/>
    </row>
    <row r="8073">
      <c r="A8073" s="9">
        <v>44827.291666666664</v>
      </c>
      <c r="B8073" s="10">
        <v>185.41</v>
      </c>
      <c r="C8073" s="10">
        <v>199.4758</v>
      </c>
      <c r="D8073" s="10">
        <v>0.0705138167136063</v>
      </c>
      <c r="E8073" s="7">
        <f t="shared" si="1"/>
        <v>0.05220555952</v>
      </c>
      <c r="F8073" s="7"/>
    </row>
    <row r="8074">
      <c r="A8074" s="9">
        <v>44827.333333333336</v>
      </c>
      <c r="B8074" s="10">
        <v>182.35</v>
      </c>
      <c r="C8074" s="10">
        <v>198.33034</v>
      </c>
      <c r="D8074" s="10">
        <v>0.0805743589205767</v>
      </c>
      <c r="E8074" s="7">
        <f t="shared" si="1"/>
        <v>0.04966294423</v>
      </c>
      <c r="F8074" s="7"/>
    </row>
    <row r="8075">
      <c r="A8075" s="9">
        <v>44827.375</v>
      </c>
      <c r="B8075" s="10">
        <v>185.4</v>
      </c>
      <c r="C8075" s="10">
        <v>200.69422</v>
      </c>
      <c r="D8075" s="10">
        <v>0.0762065793424444</v>
      </c>
      <c r="E8075" s="7">
        <f t="shared" si="1"/>
        <v>0.04638484057</v>
      </c>
      <c r="F8075" s="7"/>
    </row>
    <row r="8076">
      <c r="A8076" s="9">
        <v>44827.416666666664</v>
      </c>
      <c r="B8076" s="10">
        <v>191.55</v>
      </c>
      <c r="C8076" s="10">
        <v>207.06849</v>
      </c>
      <c r="D8076" s="10">
        <v>0.074943754117297</v>
      </c>
      <c r="E8076" s="7">
        <f t="shared" si="1"/>
        <v>0.04445536279</v>
      </c>
      <c r="F8076" s="7"/>
    </row>
    <row r="8077">
      <c r="A8077" s="9">
        <v>44827.458333333336</v>
      </c>
      <c r="B8077" s="10">
        <v>207.35</v>
      </c>
      <c r="C8077" s="10">
        <v>215.32908</v>
      </c>
      <c r="D8077" s="10">
        <v>0.0370552830114725</v>
      </c>
      <c r="E8077" s="7">
        <f t="shared" si="1"/>
        <v>0.04255464855</v>
      </c>
      <c r="F8077" s="7"/>
    </row>
    <row r="8078">
      <c r="A8078" s="9">
        <v>44827.5</v>
      </c>
      <c r="B8078" s="10">
        <v>213.29</v>
      </c>
      <c r="C8078" s="10">
        <v>222.19441</v>
      </c>
      <c r="D8078" s="10">
        <v>0.0400748605691745</v>
      </c>
      <c r="E8078" s="7">
        <f t="shared" si="1"/>
        <v>0.04140730175</v>
      </c>
      <c r="F8078" s="7"/>
    </row>
    <row r="8079">
      <c r="A8079" s="9">
        <v>44827.541666666664</v>
      </c>
      <c r="B8079" s="10">
        <v>206.87</v>
      </c>
      <c r="C8079" s="10">
        <v>226.81295</v>
      </c>
      <c r="D8079" s="10">
        <v>0.08792685779185</v>
      </c>
      <c r="E8079" s="7">
        <f t="shared" si="1"/>
        <v>0.04281213546</v>
      </c>
      <c r="F8079" s="7"/>
    </row>
    <row r="8080">
      <c r="A8080" s="9">
        <v>44827.583333333336</v>
      </c>
      <c r="B8080" s="10">
        <v>198.16</v>
      </c>
      <c r="C8080" s="10">
        <v>228.29407</v>
      </c>
      <c r="D8080" s="10">
        <v>0.13199672685322</v>
      </c>
      <c r="E8080" s="7">
        <f t="shared" si="1"/>
        <v>0.04652064947</v>
      </c>
      <c r="F8080" s="7"/>
    </row>
    <row r="8081">
      <c r="A8081" s="9">
        <v>44827.625</v>
      </c>
      <c r="B8081" s="10">
        <v>189.82</v>
      </c>
      <c r="C8081" s="10">
        <v>227.69319</v>
      </c>
      <c r="D8081" s="10">
        <v>0.166334311535623</v>
      </c>
      <c r="E8081" s="7">
        <f t="shared" si="1"/>
        <v>0.05175136214</v>
      </c>
      <c r="F8081" s="7"/>
    </row>
    <row r="8082">
      <c r="A8082" s="9">
        <v>44827.666666666664</v>
      </c>
      <c r="B8082" s="10">
        <v>183.78</v>
      </c>
      <c r="C8082" s="10">
        <v>225.6183</v>
      </c>
      <c r="D8082" s="10">
        <v>0.185438415234934</v>
      </c>
      <c r="E8082" s="7">
        <f t="shared" si="1"/>
        <v>0.0574647717</v>
      </c>
      <c r="F8082" s="7"/>
    </row>
    <row r="8083">
      <c r="A8083" s="9">
        <v>44827.708333333336</v>
      </c>
      <c r="B8083" s="10">
        <v>181.81</v>
      </c>
      <c r="C8083" s="10">
        <v>224.12509</v>
      </c>
      <c r="D8083" s="10">
        <v>0.188801218105478</v>
      </c>
      <c r="E8083" s="7">
        <f t="shared" si="1"/>
        <v>0.06432446243</v>
      </c>
      <c r="F8083" s="7"/>
    </row>
    <row r="8084">
      <c r="A8084" s="9">
        <v>44827.75</v>
      </c>
      <c r="B8084" s="10">
        <v>183.65</v>
      </c>
      <c r="C8084" s="10">
        <v>223.24166</v>
      </c>
      <c r="D8084" s="10">
        <v>0.177348887299977</v>
      </c>
      <c r="E8084" s="7">
        <f t="shared" si="1"/>
        <v>0.07141106016</v>
      </c>
      <c r="F8084" s="7"/>
    </row>
    <row r="8085">
      <c r="A8085" s="9">
        <v>44827.791666666664</v>
      </c>
      <c r="B8085" s="10">
        <v>184.44</v>
      </c>
      <c r="C8085" s="10">
        <v>224.12048</v>
      </c>
      <c r="D8085" s="10">
        <v>0.177049772515211</v>
      </c>
      <c r="E8085" s="7">
        <f t="shared" si="1"/>
        <v>0.07838390942</v>
      </c>
      <c r="F8085" s="7"/>
    </row>
    <row r="8086">
      <c r="A8086" s="9">
        <v>44827.833333333336</v>
      </c>
      <c r="B8086" s="10">
        <v>193.65</v>
      </c>
      <c r="C8086" s="10">
        <v>225.23099</v>
      </c>
      <c r="D8086" s="10">
        <v>0.140216006687179</v>
      </c>
      <c r="E8086" s="7">
        <f t="shared" si="1"/>
        <v>0.08393573599</v>
      </c>
      <c r="F8086" s="7"/>
    </row>
    <row r="8087">
      <c r="A8087" s="9">
        <v>44827.875</v>
      </c>
      <c r="B8087" s="10">
        <v>202.27</v>
      </c>
      <c r="C8087" s="10">
        <v>226.33939</v>
      </c>
      <c r="D8087" s="10">
        <v>0.106342029109471</v>
      </c>
      <c r="E8087" s="7">
        <f t="shared" si="1"/>
        <v>0.08746562681</v>
      </c>
      <c r="F8087" s="7"/>
    </row>
    <row r="8088">
      <c r="A8088" s="9">
        <v>44827.916666666664</v>
      </c>
      <c r="B8088" s="10">
        <v>213.64</v>
      </c>
      <c r="C8088" s="10">
        <v>227.39773</v>
      </c>
      <c r="D8088" s="10">
        <v>0.0605007358692631</v>
      </c>
      <c r="E8088" s="7">
        <f t="shared" si="1"/>
        <v>0.08984789881</v>
      </c>
      <c r="F8088" s="7"/>
    </row>
    <row r="8089">
      <c r="A8089" s="9">
        <v>44827.958333333336</v>
      </c>
      <c r="B8089" s="10">
        <v>217.11</v>
      </c>
      <c r="C8089" s="10">
        <v>228.7234</v>
      </c>
      <c r="D8089" s="10">
        <v>0.0507748660609276</v>
      </c>
      <c r="E8089" s="7">
        <f t="shared" si="1"/>
        <v>0.09128069807</v>
      </c>
      <c r="F8089" s="7"/>
    </row>
    <row r="8090">
      <c r="A8090" s="9">
        <v>44828.0</v>
      </c>
      <c r="B8090" s="10">
        <v>218.91</v>
      </c>
      <c r="C8090" s="10">
        <v>231.14854</v>
      </c>
      <c r="D8090" s="10">
        <v>0.0529466463426504</v>
      </c>
      <c r="E8090" s="7">
        <f t="shared" si="1"/>
        <v>0.09223420279</v>
      </c>
      <c r="F8090" s="7"/>
    </row>
    <row r="8091">
      <c r="A8091" s="9">
        <v>44828.041666666664</v>
      </c>
      <c r="B8091" s="10">
        <v>221.49</v>
      </c>
      <c r="C8091" s="10">
        <v>228.43518</v>
      </c>
      <c r="D8091" s="10">
        <v>0.0304032855184564</v>
      </c>
      <c r="E8091" s="7">
        <f t="shared" si="1"/>
        <v>0.09198275023</v>
      </c>
      <c r="F8091" s="7"/>
    </row>
    <row r="8092">
      <c r="A8092" s="9">
        <v>44828.083333333336</v>
      </c>
      <c r="B8092" s="10">
        <v>216.89</v>
      </c>
      <c r="C8092" s="10">
        <v>222.60854</v>
      </c>
      <c r="D8092" s="10">
        <v>0.025688771868321</v>
      </c>
      <c r="E8092" s="7">
        <f t="shared" si="1"/>
        <v>0.09295879563</v>
      </c>
      <c r="F8092" s="7"/>
    </row>
    <row r="8093">
      <c r="A8093" s="9">
        <v>44828.125</v>
      </c>
      <c r="B8093" s="10">
        <v>204.75</v>
      </c>
      <c r="C8093" s="10">
        <v>214.31051</v>
      </c>
      <c r="D8093" s="10">
        <v>0.0446105512977408</v>
      </c>
      <c r="E8093" s="7">
        <f t="shared" si="1"/>
        <v>0.09291409608</v>
      </c>
      <c r="F8093" s="7"/>
    </row>
    <row r="8094">
      <c r="A8094" s="9">
        <v>44828.166666666664</v>
      </c>
      <c r="B8094" s="10">
        <v>192.44</v>
      </c>
      <c r="C8094" s="10">
        <v>204.7115</v>
      </c>
      <c r="D8094" s="10">
        <v>0.0599453377069681</v>
      </c>
      <c r="E8094" s="7">
        <f t="shared" si="1"/>
        <v>0.09258791805</v>
      </c>
      <c r="F8094" s="7"/>
    </row>
    <row r="8095">
      <c r="A8095" s="9">
        <v>44828.208333333336</v>
      </c>
      <c r="B8095" s="10">
        <v>181.87</v>
      </c>
      <c r="C8095" s="10">
        <v>195.99385</v>
      </c>
      <c r="D8095" s="10">
        <v>0.0720627203353574</v>
      </c>
      <c r="E8095" s="7">
        <f t="shared" si="1"/>
        <v>0.09266639147</v>
      </c>
      <c r="F8095" s="7"/>
    </row>
    <row r="8096">
      <c r="A8096" s="9">
        <v>44828.25</v>
      </c>
      <c r="B8096" s="10">
        <v>168.45</v>
      </c>
      <c r="C8096" s="10">
        <v>189.52108</v>
      </c>
      <c r="D8096" s="10">
        <v>0.11118066655171</v>
      </c>
      <c r="E8096" s="7">
        <f t="shared" si="1"/>
        <v>0.09370568581</v>
      </c>
      <c r="F8096" s="7"/>
    </row>
    <row r="8097">
      <c r="A8097" s="9">
        <v>44828.291666666664</v>
      </c>
      <c r="B8097" s="10">
        <v>161.22</v>
      </c>
      <c r="C8097" s="10">
        <v>186.45317</v>
      </c>
      <c r="D8097" s="10">
        <v>0.135332480536533</v>
      </c>
      <c r="E8097" s="7">
        <f t="shared" si="1"/>
        <v>0.09640646347</v>
      </c>
      <c r="F8097" s="7"/>
    </row>
    <row r="8098">
      <c r="A8098" s="9">
        <v>44828.333333333336</v>
      </c>
      <c r="B8098" s="10">
        <v>165.0</v>
      </c>
      <c r="C8098" s="10">
        <v>187.39996</v>
      </c>
      <c r="D8098" s="10">
        <v>0.119530228288202</v>
      </c>
      <c r="E8098" s="7">
        <f t="shared" si="1"/>
        <v>0.09802962469</v>
      </c>
      <c r="F8098" s="7"/>
    </row>
    <row r="8099">
      <c r="A8099" s="9">
        <v>44828.375</v>
      </c>
      <c r="B8099" s="10">
        <v>166.2</v>
      </c>
      <c r="C8099" s="10">
        <v>192.18487</v>
      </c>
      <c r="D8099" s="10">
        <v>0.135207677898889</v>
      </c>
      <c r="E8099" s="7">
        <f t="shared" si="1"/>
        <v>0.1004880038</v>
      </c>
      <c r="F8099" s="7"/>
    </row>
    <row r="8100">
      <c r="A8100" s="9">
        <v>44828.416666666664</v>
      </c>
      <c r="B8100" s="10">
        <v>172.22</v>
      </c>
      <c r="C8100" s="10">
        <v>201.117</v>
      </c>
      <c r="D8100" s="10">
        <v>0.143682533052899</v>
      </c>
      <c r="E8100" s="7">
        <f t="shared" si="1"/>
        <v>0.1033521196</v>
      </c>
      <c r="F8100" s="7"/>
    </row>
    <row r="8101">
      <c r="A8101" s="9">
        <v>44828.458333333336</v>
      </c>
      <c r="B8101" s="10">
        <v>182.26</v>
      </c>
      <c r="C8101" s="10">
        <v>211.12965</v>
      </c>
      <c r="D8101" s="10">
        <v>0.136738965843973</v>
      </c>
      <c r="E8101" s="7">
        <f t="shared" si="1"/>
        <v>0.1075056064</v>
      </c>
      <c r="F8101" s="7"/>
    </row>
    <row r="8102">
      <c r="A8102" s="9">
        <v>44828.5</v>
      </c>
      <c r="B8102" s="10">
        <v>188.48</v>
      </c>
      <c r="C8102" s="10">
        <v>218.78856</v>
      </c>
      <c r="D8102" s="10">
        <v>0.138528998042676</v>
      </c>
      <c r="E8102" s="7">
        <f t="shared" si="1"/>
        <v>0.1116078621</v>
      </c>
      <c r="F8102" s="7"/>
    </row>
    <row r="8103">
      <c r="A8103" s="9">
        <v>44828.541666666664</v>
      </c>
      <c r="B8103" s="10">
        <v>182.01</v>
      </c>
      <c r="C8103" s="10">
        <v>223.44831</v>
      </c>
      <c r="D8103" s="10">
        <v>0.185449198519335</v>
      </c>
      <c r="E8103" s="7">
        <f t="shared" si="1"/>
        <v>0.115671293</v>
      </c>
      <c r="F8103" s="7"/>
    </row>
    <row r="8104">
      <c r="A8104" s="9">
        <v>44828.583333333336</v>
      </c>
      <c r="B8104" s="10">
        <v>170.01</v>
      </c>
      <c r="C8104" s="10">
        <v>224.41667</v>
      </c>
      <c r="D8104" s="10">
        <v>0.242435956295047</v>
      </c>
      <c r="E8104" s="7">
        <f t="shared" si="1"/>
        <v>0.1202729275</v>
      </c>
      <c r="F8104" s="7"/>
    </row>
    <row r="8105">
      <c r="A8105" s="9">
        <v>44828.625</v>
      </c>
      <c r="B8105" s="10">
        <v>162.87</v>
      </c>
      <c r="C8105" s="10">
        <v>223.14415</v>
      </c>
      <c r="D8105" s="10">
        <v>0.270113063685514</v>
      </c>
      <c r="E8105" s="7">
        <f t="shared" si="1"/>
        <v>0.1245970422</v>
      </c>
      <c r="F8105" s="7"/>
    </row>
    <row r="8106">
      <c r="A8106" s="9">
        <v>44828.666666666664</v>
      </c>
      <c r="B8106" s="10">
        <v>166.23</v>
      </c>
      <c r="C8106" s="10">
        <v>220.38924</v>
      </c>
      <c r="D8106" s="10">
        <v>0.245743576229039</v>
      </c>
      <c r="E8106" s="7">
        <f t="shared" si="1"/>
        <v>0.1271097572</v>
      </c>
      <c r="F8106" s="7"/>
    </row>
    <row r="8107">
      <c r="A8107" s="9">
        <v>44828.708333333336</v>
      </c>
      <c r="B8107" s="10">
        <v>165.94</v>
      </c>
      <c r="C8107" s="10">
        <v>218.14479</v>
      </c>
      <c r="D8107" s="10">
        <v>0.239312568500948</v>
      </c>
      <c r="E8107" s="7">
        <f t="shared" si="1"/>
        <v>0.1292143968</v>
      </c>
      <c r="F8107" s="7"/>
    </row>
    <row r="8108">
      <c r="A8108" s="9">
        <v>44828.75</v>
      </c>
      <c r="B8108" s="10">
        <v>163.42</v>
      </c>
      <c r="C8108" s="10">
        <v>217.2555</v>
      </c>
      <c r="D8108" s="10">
        <v>0.24779809947274</v>
      </c>
      <c r="E8108" s="7">
        <f t="shared" si="1"/>
        <v>0.1321497807</v>
      </c>
      <c r="F8108" s="7"/>
    </row>
    <row r="8109">
      <c r="A8109" s="9">
        <v>44828.791666666664</v>
      </c>
      <c r="B8109" s="10">
        <v>160.54</v>
      </c>
      <c r="C8109" s="10">
        <v>218.39884</v>
      </c>
      <c r="D8109" s="10">
        <v>0.264922835670739</v>
      </c>
      <c r="E8109" s="7">
        <f t="shared" si="1"/>
        <v>0.1358111583</v>
      </c>
      <c r="F8109" s="7"/>
    </row>
    <row r="8110">
      <c r="A8110" s="9">
        <v>44828.833333333336</v>
      </c>
      <c r="B8110" s="10">
        <v>166.93</v>
      </c>
      <c r="C8110" s="10">
        <v>220.31784</v>
      </c>
      <c r="D8110" s="10">
        <v>0.242321910926505</v>
      </c>
      <c r="E8110" s="7">
        <f t="shared" si="1"/>
        <v>0.140065571</v>
      </c>
      <c r="F8110" s="7"/>
    </row>
    <row r="8111">
      <c r="A8111" s="9">
        <v>44828.875</v>
      </c>
      <c r="B8111" s="10">
        <v>183.26</v>
      </c>
      <c r="C8111" s="10">
        <v>222.61642</v>
      </c>
      <c r="D8111" s="10">
        <v>0.17679028348403</v>
      </c>
      <c r="E8111" s="7">
        <f t="shared" si="1"/>
        <v>0.1430009149</v>
      </c>
      <c r="F8111" s="7"/>
    </row>
    <row r="8112">
      <c r="A8112" s="9">
        <v>44828.916666666664</v>
      </c>
      <c r="B8112" s="10">
        <v>206.26</v>
      </c>
      <c r="C8112" s="10">
        <v>224.2057</v>
      </c>
      <c r="D8112" s="10">
        <v>0.0800412299954908</v>
      </c>
      <c r="E8112" s="7">
        <f t="shared" si="1"/>
        <v>0.1438151022</v>
      </c>
      <c r="F8112" s="7"/>
    </row>
    <row r="8113">
      <c r="A8113" s="9">
        <v>44828.958333333336</v>
      </c>
      <c r="B8113" s="10">
        <v>219.41</v>
      </c>
      <c r="C8113" s="10">
        <v>225.40162</v>
      </c>
      <c r="D8113" s="10">
        <v>0.0265819739893617</v>
      </c>
      <c r="E8113" s="7">
        <f t="shared" si="1"/>
        <v>0.142807065</v>
      </c>
      <c r="F8113" s="7"/>
    </row>
    <row r="8114">
      <c r="A8114" s="9">
        <v>44829.0</v>
      </c>
      <c r="B8114" s="10">
        <v>218.78</v>
      </c>
      <c r="C8114" s="10">
        <v>228.76923</v>
      </c>
      <c r="D8114" s="10">
        <v>0.0436650942961166</v>
      </c>
      <c r="E8114" s="7">
        <f t="shared" si="1"/>
        <v>0.1424203337</v>
      </c>
      <c r="F8114" s="7"/>
    </row>
    <row r="8115">
      <c r="A8115" s="9">
        <v>44829.041666666664</v>
      </c>
      <c r="B8115" s="10">
        <v>217.73</v>
      </c>
      <c r="C8115" s="10">
        <v>224.7433</v>
      </c>
      <c r="D8115" s="10">
        <v>0.0312058246007779</v>
      </c>
      <c r="E8115" s="7">
        <f t="shared" si="1"/>
        <v>0.1424537728</v>
      </c>
      <c r="F8115" s="7"/>
    </row>
    <row r="8116">
      <c r="A8116" s="9">
        <v>44829.083333333336</v>
      </c>
      <c r="B8116" s="10">
        <v>212.78</v>
      </c>
      <c r="C8116" s="10">
        <v>219.45166</v>
      </c>
      <c r="D8116" s="10">
        <v>0.0304015016336627</v>
      </c>
      <c r="E8116" s="7">
        <f t="shared" si="1"/>
        <v>0.1426501365</v>
      </c>
      <c r="F8116" s="7"/>
    </row>
    <row r="8117">
      <c r="A8117" s="9">
        <v>44829.125</v>
      </c>
      <c r="B8117" s="10">
        <v>202.71</v>
      </c>
      <c r="C8117" s="10">
        <v>213.51912</v>
      </c>
      <c r="D8117" s="10">
        <v>0.0506236631173825</v>
      </c>
      <c r="E8117" s="7">
        <f t="shared" si="1"/>
        <v>0.1429006829</v>
      </c>
      <c r="F8117" s="7"/>
    </row>
    <row r="8118">
      <c r="A8118" s="9">
        <v>44829.166666666664</v>
      </c>
      <c r="B8118" s="10">
        <v>197.98</v>
      </c>
      <c r="C8118" s="10">
        <v>208.65507</v>
      </c>
      <c r="D8118" s="10">
        <v>0.0511613257228784</v>
      </c>
      <c r="E8118" s="7">
        <f t="shared" si="1"/>
        <v>0.1425346824</v>
      </c>
      <c r="F8118" s="7"/>
    </row>
    <row r="8119">
      <c r="A8119" s="9">
        <v>44829.208333333336</v>
      </c>
      <c r="B8119" s="10">
        <v>190.55</v>
      </c>
      <c r="C8119" s="10">
        <v>206.66115</v>
      </c>
      <c r="D8119" s="10">
        <v>0.0779592584285918</v>
      </c>
      <c r="E8119" s="7">
        <f t="shared" si="1"/>
        <v>0.1427803714</v>
      </c>
      <c r="F8119" s="7"/>
    </row>
    <row r="8120">
      <c r="A8120" s="9">
        <v>44829.25</v>
      </c>
      <c r="B8120" s="10">
        <v>186.6</v>
      </c>
      <c r="C8120" s="10">
        <v>206.54628</v>
      </c>
      <c r="D8120" s="10">
        <v>0.0965705119453131</v>
      </c>
      <c r="E8120" s="7">
        <f t="shared" si="1"/>
        <v>0.142171615</v>
      </c>
      <c r="F8120" s="7"/>
    </row>
    <row r="8121">
      <c r="A8121" s="9">
        <v>44829.291666666664</v>
      </c>
      <c r="B8121" s="10">
        <v>182.71</v>
      </c>
      <c r="C8121" s="10">
        <v>208.01683</v>
      </c>
      <c r="D8121" s="10">
        <v>0.121657608184876</v>
      </c>
      <c r="E8121" s="7">
        <f t="shared" si="1"/>
        <v>0.1416018287</v>
      </c>
      <c r="F8121" s="7"/>
    </row>
    <row r="8122">
      <c r="A8122" s="9">
        <v>44829.333333333336</v>
      </c>
      <c r="B8122" s="10">
        <v>183.25</v>
      </c>
      <c r="C8122" s="10">
        <v>210.09536</v>
      </c>
      <c r="D8122" s="10">
        <v>0.127777024680602</v>
      </c>
      <c r="E8122" s="7">
        <f t="shared" si="1"/>
        <v>0.1419454452</v>
      </c>
      <c r="F8122" s="7"/>
    </row>
    <row r="8123">
      <c r="A8123" s="9">
        <v>44829.375</v>
      </c>
      <c r="B8123" s="10">
        <v>183.49</v>
      </c>
      <c r="C8123" s="10">
        <v>213.59777</v>
      </c>
      <c r="D8123" s="10">
        <v>0.140955450986215</v>
      </c>
      <c r="E8123" s="7">
        <f t="shared" si="1"/>
        <v>0.1421849357</v>
      </c>
      <c r="F8123" s="7"/>
    </row>
    <row r="8124">
      <c r="A8124" s="9">
        <v>44829.416666666664</v>
      </c>
      <c r="B8124" s="10">
        <v>193.63</v>
      </c>
      <c r="C8124" s="10">
        <v>216.77098</v>
      </c>
      <c r="D8124" s="10">
        <v>0.106753127194424</v>
      </c>
      <c r="E8124" s="7">
        <f t="shared" si="1"/>
        <v>0.1406462105</v>
      </c>
      <c r="F8124" s="7"/>
    </row>
    <row r="8125">
      <c r="A8125" s="9">
        <v>44829.458333333336</v>
      </c>
      <c r="B8125" s="10">
        <v>205.65</v>
      </c>
      <c r="C8125" s="10">
        <v>220.53355</v>
      </c>
      <c r="D8125" s="10">
        <v>0.0674888242627935</v>
      </c>
      <c r="E8125" s="7">
        <f t="shared" si="1"/>
        <v>0.1377607879</v>
      </c>
      <c r="F8125" s="7"/>
    </row>
    <row r="8126">
      <c r="A8126" s="9">
        <v>44829.5</v>
      </c>
      <c r="B8126" s="10">
        <v>211.31</v>
      </c>
      <c r="C8126" s="10">
        <v>222.92274</v>
      </c>
      <c r="D8126" s="10">
        <v>0.0520931153098154</v>
      </c>
      <c r="E8126" s="7">
        <f t="shared" si="1"/>
        <v>0.1341592928</v>
      </c>
      <c r="F8126" s="7"/>
    </row>
    <row r="8127">
      <c r="A8127" s="9">
        <v>44829.541666666664</v>
      </c>
      <c r="B8127" s="10">
        <v>215.93</v>
      </c>
      <c r="C8127" s="10">
        <v>224.51099</v>
      </c>
      <c r="D8127" s="10">
        <v>0.0382208015741233</v>
      </c>
      <c r="E8127" s="7">
        <f t="shared" si="1"/>
        <v>0.1280247763</v>
      </c>
      <c r="F8127" s="7"/>
    </row>
    <row r="8128">
      <c r="A8128" s="9">
        <v>44829.583333333336</v>
      </c>
      <c r="B8128" s="10">
        <v>219.47</v>
      </c>
      <c r="C8128" s="10">
        <v>225.36675</v>
      </c>
      <c r="D8128" s="10">
        <v>0.0261651286181302</v>
      </c>
      <c r="E8128" s="7">
        <f t="shared" si="1"/>
        <v>0.1190134918</v>
      </c>
      <c r="F8128" s="7"/>
    </row>
    <row r="8129">
      <c r="A8129" s="9">
        <v>44829.625</v>
      </c>
      <c r="B8129" s="10">
        <v>220.45</v>
      </c>
      <c r="C8129" s="10">
        <v>225.80887</v>
      </c>
      <c r="D8129" s="10">
        <v>0.0237318844029467</v>
      </c>
      <c r="E8129" s="7">
        <f t="shared" si="1"/>
        <v>0.1087476093</v>
      </c>
      <c r="F8129" s="7"/>
    </row>
    <row r="8130">
      <c r="A8130" s="9">
        <v>44829.666666666664</v>
      </c>
      <c r="B8130" s="10">
        <v>219.01</v>
      </c>
      <c r="C8130" s="10">
        <v>226.13784</v>
      </c>
      <c r="D8130" s="10">
        <v>0.0315198907002915</v>
      </c>
      <c r="E8130" s="7">
        <f t="shared" si="1"/>
        <v>0.0998216224</v>
      </c>
      <c r="F8130" s="7"/>
    </row>
    <row r="8131">
      <c r="A8131" s="9">
        <v>44829.708333333336</v>
      </c>
      <c r="B8131" s="10">
        <v>225.03</v>
      </c>
      <c r="C8131" s="10">
        <v>226.71431</v>
      </c>
      <c r="D8131" s="10">
        <v>0.0074292178557234</v>
      </c>
      <c r="E8131" s="7">
        <f t="shared" si="1"/>
        <v>0.09015981613</v>
      </c>
      <c r="F8131" s="7"/>
    </row>
    <row r="8132">
      <c r="A8132" s="9">
        <v>44829.75</v>
      </c>
      <c r="B8132" s="10">
        <v>229.47</v>
      </c>
      <c r="C8132" s="10">
        <v>227.39498</v>
      </c>
      <c r="D8132" s="10">
        <v>0.00912517945646819</v>
      </c>
      <c r="E8132" s="7">
        <f t="shared" si="1"/>
        <v>0.08021511113</v>
      </c>
      <c r="F8132" s="7"/>
    </row>
    <row r="8133">
      <c r="A8133" s="9">
        <v>44829.791666666664</v>
      </c>
      <c r="B8133" s="10">
        <v>235.03</v>
      </c>
      <c r="C8133" s="10">
        <v>229.11247</v>
      </c>
      <c r="D8133" s="10">
        <v>0.0258280572855768</v>
      </c>
      <c r="E8133" s="7">
        <f t="shared" si="1"/>
        <v>0.07025282869</v>
      </c>
      <c r="F8133" s="7"/>
    </row>
    <row r="8134">
      <c r="A8134" s="9">
        <v>44829.833333333336</v>
      </c>
      <c r="B8134" s="10">
        <v>232.94</v>
      </c>
      <c r="C8134" s="10">
        <v>231.11261</v>
      </c>
      <c r="D8134" s="10">
        <v>0.00790692468057025</v>
      </c>
      <c r="E8134" s="7">
        <f t="shared" si="1"/>
        <v>0.0604855376</v>
      </c>
      <c r="F8134" s="7"/>
    </row>
    <row r="8135">
      <c r="A8135" s="9">
        <v>44829.875</v>
      </c>
      <c r="B8135" s="10">
        <v>230.97</v>
      </c>
      <c r="C8135" s="10">
        <v>232.81976</v>
      </c>
      <c r="D8135" s="10">
        <v>0.00794503009538367</v>
      </c>
      <c r="E8135" s="7">
        <f t="shared" si="1"/>
        <v>0.05345031871</v>
      </c>
      <c r="F8135" s="7"/>
    </row>
    <row r="8136">
      <c r="A8136" s="9">
        <v>44829.916666666664</v>
      </c>
      <c r="B8136" s="10">
        <v>235.63</v>
      </c>
      <c r="C8136" s="10">
        <v>233.24465</v>
      </c>
      <c r="D8136" s="10">
        <v>0.0102268154918022</v>
      </c>
      <c r="E8136" s="7">
        <f t="shared" si="1"/>
        <v>0.05054138477</v>
      </c>
      <c r="F8136" s="7"/>
    </row>
    <row r="8137">
      <c r="A8137" s="9">
        <v>44829.958333333336</v>
      </c>
      <c r="B8137" s="10">
        <v>231.84</v>
      </c>
      <c r="C8137" s="10">
        <v>232.60293</v>
      </c>
      <c r="D8137" s="10">
        <v>0.00327996728158146</v>
      </c>
      <c r="E8137" s="7">
        <f t="shared" si="1"/>
        <v>0.04957046783</v>
      </c>
      <c r="F8137" s="7"/>
    </row>
    <row r="8138">
      <c r="A8138" s="9">
        <v>44830.0</v>
      </c>
      <c r="B8138" s="10">
        <v>232.55</v>
      </c>
      <c r="C8138" s="10">
        <v>230.9188</v>
      </c>
      <c r="D8138" s="10">
        <v>0.00706395494866596</v>
      </c>
      <c r="E8138" s="7">
        <f t="shared" si="1"/>
        <v>0.04804542035</v>
      </c>
      <c r="F8138" s="7"/>
    </row>
    <row r="8139">
      <c r="A8139" s="9">
        <v>44830.041666666664</v>
      </c>
      <c r="B8139" s="10">
        <v>238.66</v>
      </c>
      <c r="C8139" s="10">
        <v>225.19248</v>
      </c>
      <c r="D8139" s="10">
        <v>0.0598044837021201</v>
      </c>
      <c r="E8139" s="7">
        <f t="shared" si="1"/>
        <v>0.04923703115</v>
      </c>
      <c r="F8139" s="7"/>
    </row>
    <row r="8140">
      <c r="A8140" s="9">
        <v>44830.083333333336</v>
      </c>
      <c r="B8140" s="10">
        <v>241.38</v>
      </c>
      <c r="C8140" s="10">
        <v>217.92422</v>
      </c>
      <c r="D8140" s="10">
        <v>0.107632735819818</v>
      </c>
      <c r="E8140" s="7">
        <f t="shared" si="1"/>
        <v>0.05245499924</v>
      </c>
      <c r="F8140" s="7"/>
    </row>
    <row r="8141">
      <c r="A8141" s="9">
        <v>44830.125</v>
      </c>
      <c r="B8141" s="10">
        <v>235.32</v>
      </c>
      <c r="C8141" s="10">
        <v>210.18919</v>
      </c>
      <c r="D8141" s="10">
        <v>0.119562809105453</v>
      </c>
      <c r="E8141" s="7">
        <f t="shared" si="1"/>
        <v>0.05532746366</v>
      </c>
      <c r="F8141" s="7"/>
    </row>
    <row r="8142">
      <c r="A8142" s="9">
        <v>44830.166666666664</v>
      </c>
      <c r="B8142" s="10">
        <v>227.14</v>
      </c>
      <c r="C8142" s="10">
        <v>203.90562</v>
      </c>
      <c r="D8142" s="10">
        <v>0.113946736730453</v>
      </c>
      <c r="E8142" s="7">
        <f t="shared" si="1"/>
        <v>0.05794352245</v>
      </c>
      <c r="F8142" s="7"/>
    </row>
    <row r="8143">
      <c r="A8143" s="9">
        <v>44830.208333333336</v>
      </c>
      <c r="B8143" s="10">
        <v>220.75</v>
      </c>
      <c r="C8143" s="10">
        <v>201.27824</v>
      </c>
      <c r="D8143" s="10">
        <v>0.0967405120394533</v>
      </c>
      <c r="E8143" s="7">
        <f t="shared" si="1"/>
        <v>0.05872607468</v>
      </c>
      <c r="F8143" s="7"/>
    </row>
    <row r="8144">
      <c r="A8144" s="9">
        <v>44830.25</v>
      </c>
      <c r="B8144" s="10">
        <v>214.37</v>
      </c>
      <c r="C8144" s="10">
        <v>201.23196</v>
      </c>
      <c r="D8144" s="10">
        <v>0.0652880387389757</v>
      </c>
      <c r="E8144" s="7">
        <f t="shared" si="1"/>
        <v>0.0574226383</v>
      </c>
      <c r="F8144" s="7"/>
    </row>
    <row r="8145">
      <c r="A8145" s="9">
        <v>44830.291666666664</v>
      </c>
      <c r="B8145" s="10">
        <v>216.32</v>
      </c>
      <c r="C8145" s="10">
        <v>203.73925</v>
      </c>
      <c r="D8145" s="10">
        <v>0.0617492702068943</v>
      </c>
      <c r="E8145" s="7">
        <f t="shared" si="1"/>
        <v>0.05492645755</v>
      </c>
      <c r="F8145" s="7"/>
    </row>
    <row r="8146">
      <c r="A8146" s="9">
        <v>44830.333333333336</v>
      </c>
      <c r="B8146" s="10">
        <v>216.87</v>
      </c>
      <c r="C8146" s="10">
        <v>207.27624</v>
      </c>
      <c r="D8146" s="10">
        <v>0.046284899803277</v>
      </c>
      <c r="E8146" s="7">
        <f t="shared" si="1"/>
        <v>0.05153095235</v>
      </c>
      <c r="F8146" s="7"/>
    </row>
    <row r="8147">
      <c r="A8147" s="9">
        <v>44830.375</v>
      </c>
      <c r="B8147" s="10">
        <v>215.97</v>
      </c>
      <c r="C8147" s="10">
        <v>212.20899</v>
      </c>
      <c r="D8147" s="10">
        <v>0.0177231417010184</v>
      </c>
      <c r="E8147" s="7">
        <f t="shared" si="1"/>
        <v>0.04639627279</v>
      </c>
      <c r="F8147" s="7"/>
    </row>
    <row r="8148">
      <c r="A8148" s="9">
        <v>44830.416666666664</v>
      </c>
      <c r="B8148" s="10">
        <v>224.1</v>
      </c>
      <c r="C8148" s="10">
        <v>216.5788</v>
      </c>
      <c r="D8148" s="10">
        <v>0.0347273140307361</v>
      </c>
      <c r="E8148" s="7">
        <f t="shared" si="1"/>
        <v>0.04339519724</v>
      </c>
      <c r="F8148" s="7"/>
    </row>
    <row r="8149">
      <c r="A8149" s="9">
        <v>44830.458333333336</v>
      </c>
      <c r="B8149" s="10">
        <v>236.44</v>
      </c>
      <c r="C8149" s="10">
        <v>220.84026</v>
      </c>
      <c r="D8149" s="10">
        <v>0.0706381164376459</v>
      </c>
      <c r="E8149" s="7">
        <f t="shared" si="1"/>
        <v>0.04352641775</v>
      </c>
      <c r="F8149" s="7"/>
    </row>
    <row r="8150">
      <c r="A8150" s="9">
        <v>44830.5</v>
      </c>
      <c r="B8150" s="10">
        <v>239.19</v>
      </c>
      <c r="C8150" s="10">
        <v>222.97193</v>
      </c>
      <c r="D8150" s="10">
        <v>0.072735926894475</v>
      </c>
      <c r="E8150" s="7">
        <f t="shared" si="1"/>
        <v>0.0443865349</v>
      </c>
      <c r="F8150" s="7"/>
    </row>
    <row r="8151">
      <c r="A8151" s="9">
        <v>44830.541666666664</v>
      </c>
      <c r="B8151" s="10">
        <v>240.89</v>
      </c>
      <c r="C8151" s="10">
        <v>224.07643</v>
      </c>
      <c r="D8151" s="10">
        <v>0.0750349780206691</v>
      </c>
      <c r="E8151" s="7">
        <f t="shared" si="1"/>
        <v>0.04592045892</v>
      </c>
      <c r="F8151" s="7"/>
    </row>
    <row r="8152">
      <c r="A8152" s="9">
        <v>44830.583333333336</v>
      </c>
      <c r="B8152" s="10">
        <v>239.13</v>
      </c>
      <c r="C8152" s="10">
        <v>224.54759</v>
      </c>
      <c r="D8152" s="10">
        <v>0.0649412892830423</v>
      </c>
      <c r="E8152" s="7">
        <f t="shared" si="1"/>
        <v>0.04753613228</v>
      </c>
      <c r="F8152" s="7"/>
    </row>
    <row r="8153">
      <c r="A8153" s="9">
        <v>44830.625</v>
      </c>
      <c r="B8153" s="10">
        <v>232.18</v>
      </c>
      <c r="C8153" s="10">
        <v>224.98926</v>
      </c>
      <c r="D8153" s="10">
        <v>0.03196037001944</v>
      </c>
      <c r="E8153" s="7">
        <f t="shared" si="1"/>
        <v>0.04787898585</v>
      </c>
      <c r="F8153" s="7"/>
    </row>
    <row r="8154">
      <c r="A8154" s="9">
        <v>44830.666666666664</v>
      </c>
      <c r="B8154" s="10">
        <v>233.65</v>
      </c>
      <c r="C8154" s="10">
        <v>225.34604</v>
      </c>
      <c r="D8154" s="10">
        <v>0.0368498155104035</v>
      </c>
      <c r="E8154" s="7">
        <f t="shared" si="1"/>
        <v>0.04810106605</v>
      </c>
      <c r="F8154" s="7"/>
    </row>
    <row r="8155">
      <c r="A8155" s="9">
        <v>44830.708333333336</v>
      </c>
      <c r="B8155" s="10">
        <v>233.3</v>
      </c>
      <c r="C8155" s="10">
        <v>225.8894</v>
      </c>
      <c r="D8155" s="10">
        <v>0.0328063202611544</v>
      </c>
      <c r="E8155" s="7">
        <f t="shared" si="1"/>
        <v>0.04915844531</v>
      </c>
      <c r="F8155" s="7"/>
    </row>
    <row r="8156">
      <c r="A8156" s="9">
        <v>44830.75</v>
      </c>
      <c r="B8156" s="10">
        <v>239.41</v>
      </c>
      <c r="C8156" s="10">
        <v>226.61672</v>
      </c>
      <c r="D8156" s="10">
        <v>0.0564533808449791</v>
      </c>
      <c r="E8156" s="7">
        <f t="shared" si="1"/>
        <v>0.05113045371</v>
      </c>
      <c r="F8156" s="7"/>
    </row>
    <row r="8157">
      <c r="A8157" s="9">
        <v>44830.791666666664</v>
      </c>
      <c r="B8157" s="10">
        <v>239.37</v>
      </c>
      <c r="C8157" s="10">
        <v>228.19532</v>
      </c>
      <c r="D8157" s="10">
        <v>0.0489698035875582</v>
      </c>
      <c r="E8157" s="7">
        <f t="shared" si="1"/>
        <v>0.05209469313</v>
      </c>
      <c r="F8157" s="7"/>
    </row>
    <row r="8158">
      <c r="A8158" s="9">
        <v>44830.833333333336</v>
      </c>
      <c r="B8158" s="10">
        <v>240.04</v>
      </c>
      <c r="C8158" s="10">
        <v>230.25067</v>
      </c>
      <c r="D8158" s="10">
        <v>0.0425159674888241</v>
      </c>
      <c r="E8158" s="7">
        <f t="shared" si="1"/>
        <v>0.05353673659</v>
      </c>
      <c r="F8158" s="7"/>
    </row>
    <row r="8159">
      <c r="A8159" s="9">
        <v>44830.875</v>
      </c>
      <c r="B8159" s="10">
        <v>237.94</v>
      </c>
      <c r="C8159" s="10">
        <v>232.36246</v>
      </c>
      <c r="D8159" s="10">
        <v>0.0240036191732519</v>
      </c>
      <c r="E8159" s="7">
        <f t="shared" si="1"/>
        <v>0.05420584446</v>
      </c>
      <c r="F8159" s="7"/>
    </row>
    <row r="8160">
      <c r="A8160" s="9">
        <v>44830.916666666664</v>
      </c>
      <c r="B8160" s="10">
        <v>232.53</v>
      </c>
      <c r="C8160" s="10">
        <v>233.11952</v>
      </c>
      <c r="D8160" s="10">
        <v>0.00252883156245342</v>
      </c>
      <c r="E8160" s="7">
        <f t="shared" si="1"/>
        <v>0.05388509513</v>
      </c>
      <c r="F8160" s="7"/>
    </row>
    <row r="8161">
      <c r="A8161" s="9">
        <v>44830.958333333336</v>
      </c>
      <c r="B8161" s="10">
        <v>233.51</v>
      </c>
      <c r="C8161" s="10">
        <v>232.36606</v>
      </c>
      <c r="D8161" s="10">
        <v>0.0049230081191719</v>
      </c>
      <c r="E8161" s="7">
        <f t="shared" si="1"/>
        <v>0.05395355517</v>
      </c>
      <c r="F8161" s="7"/>
    </row>
    <row r="8162">
      <c r="A8162" s="9">
        <v>44828.0</v>
      </c>
      <c r="B8162" s="10">
        <v>218.91</v>
      </c>
      <c r="C8162" s="10">
        <v>215.65178</v>
      </c>
      <c r="D8162" s="10">
        <v>0.0151087090493757</v>
      </c>
      <c r="E8162" s="7">
        <f t="shared" si="1"/>
        <v>0.05428875326</v>
      </c>
      <c r="F8162" s="7"/>
    </row>
    <row r="8163">
      <c r="A8163" s="9">
        <v>44828.041666666664</v>
      </c>
      <c r="B8163" s="10">
        <v>221.49</v>
      </c>
      <c r="C8163" s="10">
        <v>212.90219</v>
      </c>
      <c r="D8163" s="10">
        <v>0.0403368795783642</v>
      </c>
      <c r="E8163" s="7">
        <f t="shared" si="1"/>
        <v>0.05347760308</v>
      </c>
      <c r="F8163" s="7"/>
    </row>
    <row r="8164">
      <c r="A8164" s="9">
        <v>44828.083333333336</v>
      </c>
      <c r="B8164" s="10">
        <v>216.89</v>
      </c>
      <c r="C8164" s="10">
        <v>206.26655</v>
      </c>
      <c r="D8164" s="10">
        <v>0.0515035035976506</v>
      </c>
      <c r="E8164" s="7">
        <f t="shared" si="1"/>
        <v>0.05113888507</v>
      </c>
      <c r="F8164" s="7"/>
    </row>
    <row r="8165">
      <c r="A8165" s="9">
        <v>44828.125</v>
      </c>
      <c r="B8165" s="10">
        <v>204.75</v>
      </c>
      <c r="C8165" s="10">
        <v>198.37636</v>
      </c>
      <c r="D8165" s="10">
        <v>0.0321290298904566</v>
      </c>
      <c r="E8165" s="7">
        <f t="shared" si="1"/>
        <v>0.04749581094</v>
      </c>
      <c r="F8165" s="7"/>
    </row>
    <row r="8166">
      <c r="A8166" s="9">
        <v>44828.166666666664</v>
      </c>
      <c r="B8166" s="10">
        <v>192.44</v>
      </c>
      <c r="C8166" s="10">
        <v>188.44068</v>
      </c>
      <c r="D8166" s="10">
        <v>0.0212232305678371</v>
      </c>
      <c r="E8166" s="7">
        <f t="shared" si="1"/>
        <v>0.04363233152</v>
      </c>
      <c r="F8166" s="7"/>
    </row>
    <row r="8167">
      <c r="A8167" s="9">
        <v>44828.208333333336</v>
      </c>
      <c r="B8167" s="10">
        <v>181.87</v>
      </c>
      <c r="C8167" s="10">
        <v>179.30948</v>
      </c>
      <c r="D8167" s="10">
        <v>0.0142798919499403</v>
      </c>
      <c r="E8167" s="7">
        <f t="shared" si="1"/>
        <v>0.04019647235</v>
      </c>
      <c r="F8167" s="7"/>
    </row>
    <row r="8168">
      <c r="A8168" s="9">
        <v>44828.25</v>
      </c>
      <c r="B8168" s="10">
        <v>168.45</v>
      </c>
      <c r="C8168" s="10">
        <v>172.68863</v>
      </c>
      <c r="D8168" s="10">
        <v>0.0245449280592474</v>
      </c>
      <c r="E8168" s="7">
        <f t="shared" si="1"/>
        <v>0.03849884273</v>
      </c>
      <c r="F8168" s="7"/>
    </row>
    <row r="8169">
      <c r="A8169" s="9">
        <v>44828.291666666664</v>
      </c>
      <c r="B8169" s="10">
        <v>161.22</v>
      </c>
      <c r="C8169" s="10">
        <v>169.67142</v>
      </c>
      <c r="D8169" s="10">
        <v>0.0498105102202834</v>
      </c>
      <c r="E8169" s="7">
        <f t="shared" si="1"/>
        <v>0.0380013944</v>
      </c>
      <c r="F8169" s="7"/>
    </row>
    <row r="8170">
      <c r="A8170" s="9">
        <v>44828.333333333336</v>
      </c>
      <c r="B8170" s="10">
        <v>165.0</v>
      </c>
      <c r="C8170" s="10">
        <v>170.37446</v>
      </c>
      <c r="D8170" s="10">
        <v>0.0315449862614384</v>
      </c>
      <c r="E8170" s="7">
        <f t="shared" si="1"/>
        <v>0.03738723134</v>
      </c>
      <c r="F8170" s="7"/>
    </row>
    <row r="8171">
      <c r="A8171" s="9">
        <v>44828.375</v>
      </c>
      <c r="B8171" s="10">
        <v>166.2</v>
      </c>
      <c r="C8171" s="10">
        <v>174.92932</v>
      </c>
      <c r="D8171" s="10">
        <v>0.0499019832695856</v>
      </c>
      <c r="E8171" s="7">
        <f t="shared" si="1"/>
        <v>0.0387280164</v>
      </c>
      <c r="F8171" s="7"/>
    </row>
    <row r="8172">
      <c r="A8172" s="9">
        <v>44828.416666666664</v>
      </c>
      <c r="B8172" s="10">
        <v>172.22</v>
      </c>
      <c r="C8172" s="10">
        <v>183.39878</v>
      </c>
      <c r="D8172" s="10">
        <v>0.0609534043792439</v>
      </c>
      <c r="E8172" s="7">
        <f t="shared" si="1"/>
        <v>0.03982077017</v>
      </c>
      <c r="F8172" s="7"/>
    </row>
    <row r="8173">
      <c r="A8173" s="9">
        <v>44828.458333333336</v>
      </c>
      <c r="B8173" s="10">
        <v>182.26</v>
      </c>
      <c r="C8173" s="10">
        <v>192.39806</v>
      </c>
      <c r="D8173" s="10">
        <v>0.0526931508560948</v>
      </c>
      <c r="E8173" s="7">
        <f t="shared" si="1"/>
        <v>0.03907306327</v>
      </c>
      <c r="F8173" s="7"/>
    </row>
    <row r="8174">
      <c r="A8174" s="9">
        <v>44828.5</v>
      </c>
      <c r="B8174" s="10">
        <v>188.48</v>
      </c>
      <c r="C8174" s="10">
        <v>199.29666</v>
      </c>
      <c r="D8174" s="10">
        <v>0.0542741659594295</v>
      </c>
      <c r="E8174" s="7">
        <f t="shared" si="1"/>
        <v>0.03830382323</v>
      </c>
      <c r="F8174" s="7"/>
    </row>
    <row r="8175">
      <c r="A8175" s="9">
        <v>44828.541666666664</v>
      </c>
      <c r="B8175" s="10">
        <v>182.01</v>
      </c>
      <c r="C8175" s="10">
        <v>203.0992</v>
      </c>
      <c r="D8175" s="10">
        <v>0.103836942735372</v>
      </c>
      <c r="E8175" s="7">
        <f t="shared" si="1"/>
        <v>0.03950390509</v>
      </c>
      <c r="F8175" s="7"/>
    </row>
    <row r="8176">
      <c r="A8176" s="9">
        <v>44828.583333333336</v>
      </c>
      <c r="B8176" s="10">
        <v>170.01</v>
      </c>
      <c r="C8176" s="10">
        <v>202.45784</v>
      </c>
      <c r="D8176" s="10">
        <v>0.160269614651623</v>
      </c>
      <c r="E8176" s="7">
        <f t="shared" si="1"/>
        <v>0.04347591865</v>
      </c>
      <c r="F8176" s="7"/>
    </row>
    <row r="8177">
      <c r="A8177" s="9">
        <v>44828.625</v>
      </c>
      <c r="B8177" s="10">
        <v>162.87</v>
      </c>
      <c r="C8177" s="10">
        <v>200.21386</v>
      </c>
      <c r="D8177" s="10">
        <v>0.186519854319775</v>
      </c>
      <c r="E8177" s="7">
        <f t="shared" si="1"/>
        <v>0.04991589716</v>
      </c>
      <c r="F8177" s="7"/>
    </row>
    <row r="8178">
      <c r="A8178" s="9">
        <v>44828.666666666664</v>
      </c>
      <c r="B8178" s="10">
        <v>166.23</v>
      </c>
      <c r="C8178" s="10">
        <v>197.38769</v>
      </c>
      <c r="D8178" s="10">
        <v>0.157850218521732</v>
      </c>
      <c r="E8178" s="7">
        <f t="shared" si="1"/>
        <v>0.05495758062</v>
      </c>
      <c r="F8178" s="7"/>
    </row>
    <row r="8179">
      <c r="A8179" s="9">
        <v>44828.708333333336</v>
      </c>
      <c r="B8179" s="10">
        <v>165.94</v>
      </c>
      <c r="C8179" s="10">
        <v>195.07312</v>
      </c>
      <c r="D8179" s="10">
        <v>0.149344614983345</v>
      </c>
      <c r="E8179" s="7">
        <f t="shared" si="1"/>
        <v>0.0598133429</v>
      </c>
      <c r="F8179" s="7"/>
    </row>
    <row r="8180">
      <c r="A8180" s="9">
        <v>44828.75</v>
      </c>
      <c r="B8180" s="10">
        <v>163.42</v>
      </c>
      <c r="C8180" s="10">
        <v>194.72817</v>
      </c>
      <c r="D8180" s="10">
        <v>0.160778843656775</v>
      </c>
      <c r="E8180" s="7">
        <f t="shared" si="1"/>
        <v>0.06416023718</v>
      </c>
      <c r="F8180" s="7"/>
    </row>
    <row r="8181">
      <c r="A8181" s="9">
        <v>44828.791666666664</v>
      </c>
      <c r="B8181" s="10">
        <v>160.54</v>
      </c>
      <c r="C8181" s="10">
        <v>196.6727</v>
      </c>
      <c r="D8181" s="10">
        <v>0.183719957065723</v>
      </c>
      <c r="E8181" s="7">
        <f t="shared" si="1"/>
        <v>0.06977482691</v>
      </c>
      <c r="F8181" s="7"/>
    </row>
    <row r="8182">
      <c r="A8182" s="9">
        <v>44828.833333333336</v>
      </c>
      <c r="B8182" s="10">
        <v>166.93</v>
      </c>
      <c r="C8182" s="10">
        <v>199.53639</v>
      </c>
      <c r="D8182" s="10">
        <v>0.163410744275768</v>
      </c>
      <c r="E8182" s="7">
        <f t="shared" si="1"/>
        <v>0.07481210928</v>
      </c>
      <c r="F8182" s="7"/>
    </row>
    <row r="8183">
      <c r="A8183" s="9">
        <v>44828.875</v>
      </c>
      <c r="B8183" s="10">
        <v>183.26</v>
      </c>
      <c r="C8183" s="10">
        <v>203.15232</v>
      </c>
      <c r="D8183" s="10">
        <v>0.0979182516842535</v>
      </c>
      <c r="E8183" s="7">
        <f t="shared" si="1"/>
        <v>0.07789188563</v>
      </c>
      <c r="F8183" s="7"/>
    </row>
    <row r="8184">
      <c r="A8184" s="9">
        <v>44828.916666666664</v>
      </c>
      <c r="B8184" s="10">
        <v>206.26</v>
      </c>
      <c r="C8184" s="10">
        <v>205.63352</v>
      </c>
      <c r="D8184" s="10">
        <v>0.00304658501201548</v>
      </c>
      <c r="E8184" s="7">
        <f t="shared" si="1"/>
        <v>0.07791345869</v>
      </c>
      <c r="F8184" s="7"/>
    </row>
    <row r="8185">
      <c r="A8185" s="9">
        <v>44828.958333333336</v>
      </c>
      <c r="B8185" s="10">
        <v>219.41</v>
      </c>
      <c r="C8185" s="10">
        <v>208.06611</v>
      </c>
      <c r="D8185" s="10">
        <v>0.0545206040522408</v>
      </c>
      <c r="E8185" s="7">
        <f t="shared" si="1"/>
        <v>0.07998002519</v>
      </c>
      <c r="F8185" s="7"/>
    </row>
    <row r="8186">
      <c r="A8186" s="9">
        <v>44829.0</v>
      </c>
      <c r="B8186" s="10">
        <v>218.78</v>
      </c>
      <c r="C8186" s="10">
        <v>217.69325</v>
      </c>
      <c r="D8186" s="10">
        <v>0.0049921162002037</v>
      </c>
      <c r="E8186" s="7">
        <f t="shared" si="1"/>
        <v>0.07955850049</v>
      </c>
      <c r="F8186" s="7"/>
    </row>
    <row r="8187">
      <c r="A8187" s="9">
        <v>44829.041666666664</v>
      </c>
      <c r="B8187" s="10">
        <v>217.73</v>
      </c>
      <c r="C8187" s="10">
        <v>212.82947</v>
      </c>
      <c r="D8187" s="10">
        <v>0.0230256176459021</v>
      </c>
      <c r="E8187" s="7">
        <f t="shared" si="1"/>
        <v>0.07883719791</v>
      </c>
      <c r="F8187" s="7"/>
    </row>
    <row r="8188">
      <c r="A8188" s="9">
        <v>44829.083333333336</v>
      </c>
      <c r="B8188" s="10">
        <v>212.78</v>
      </c>
      <c r="C8188" s="10">
        <v>206.51842</v>
      </c>
      <c r="D8188" s="10">
        <v>0.0303197167594058</v>
      </c>
      <c r="E8188" s="7">
        <f t="shared" si="1"/>
        <v>0.07795454012</v>
      </c>
      <c r="F8188" s="7"/>
    </row>
    <row r="8189">
      <c r="A8189" s="9">
        <v>44829.125</v>
      </c>
      <c r="B8189" s="10">
        <v>202.71</v>
      </c>
      <c r="C8189" s="10">
        <v>200.33393</v>
      </c>
      <c r="D8189" s="10">
        <v>0.0118605470376386</v>
      </c>
      <c r="E8189" s="7">
        <f t="shared" si="1"/>
        <v>0.07711002001</v>
      </c>
      <c r="F8189" s="7"/>
    </row>
    <row r="8190">
      <c r="A8190" s="9">
        <v>44829.166666666664</v>
      </c>
      <c r="B8190" s="10">
        <v>197.98</v>
      </c>
      <c r="C8190" s="10">
        <v>195.39011</v>
      </c>
      <c r="D8190" s="10">
        <v>0.0132549697627991</v>
      </c>
      <c r="E8190" s="7">
        <f t="shared" si="1"/>
        <v>0.07677800914</v>
      </c>
      <c r="F8190" s="7"/>
    </row>
    <row r="8191">
      <c r="A8191" s="9">
        <v>44829.208333333336</v>
      </c>
      <c r="B8191" s="10">
        <v>190.55</v>
      </c>
      <c r="C8191" s="10">
        <v>193.21631</v>
      </c>
      <c r="D8191" s="10">
        <v>0.0137996114303185</v>
      </c>
      <c r="E8191" s="7">
        <f t="shared" si="1"/>
        <v>0.07675799745</v>
      </c>
      <c r="F8191" s="7"/>
    </row>
    <row r="8192">
      <c r="A8192" s="9">
        <v>44829.25</v>
      </c>
      <c r="B8192" s="10">
        <v>186.6</v>
      </c>
      <c r="C8192" s="10">
        <v>192.80499</v>
      </c>
      <c r="D8192" s="10">
        <v>0.0321827251462734</v>
      </c>
      <c r="E8192" s="7">
        <f t="shared" si="1"/>
        <v>0.077076239</v>
      </c>
      <c r="F8192" s="7"/>
    </row>
    <row r="8193">
      <c r="A8193" s="9">
        <v>44829.291666666664</v>
      </c>
      <c r="B8193" s="10">
        <v>182.71</v>
      </c>
      <c r="C8193" s="10">
        <v>194.45375</v>
      </c>
      <c r="D8193" s="10">
        <v>0.060393538309238</v>
      </c>
      <c r="E8193" s="7">
        <f t="shared" si="1"/>
        <v>0.0775171985</v>
      </c>
      <c r="F8193" s="7"/>
    </row>
    <row r="8194">
      <c r="A8194" s="9">
        <v>44829.333333333336</v>
      </c>
      <c r="B8194" s="10">
        <v>183.25</v>
      </c>
      <c r="C8194" s="10">
        <v>196.88657</v>
      </c>
      <c r="D8194" s="10">
        <v>0.0692610471095108</v>
      </c>
      <c r="E8194" s="7">
        <f t="shared" si="1"/>
        <v>0.07908870103</v>
      </c>
      <c r="F8194" s="7"/>
    </row>
    <row r="8195">
      <c r="A8195" s="9">
        <v>44829.375</v>
      </c>
      <c r="B8195" s="10">
        <v>183.49</v>
      </c>
      <c r="C8195" s="10">
        <v>200.72105</v>
      </c>
      <c r="D8195" s="10">
        <v>0.0858457545932526</v>
      </c>
      <c r="E8195" s="7">
        <f t="shared" si="1"/>
        <v>0.08058635817</v>
      </c>
      <c r="F8195" s="7"/>
    </row>
    <row r="8196">
      <c r="A8196" s="9">
        <v>44829.416666666664</v>
      </c>
      <c r="B8196" s="10">
        <v>193.63</v>
      </c>
      <c r="C8196" s="10">
        <v>204.63443</v>
      </c>
      <c r="D8196" s="10">
        <v>0.0537760434546621</v>
      </c>
      <c r="E8196" s="7">
        <f t="shared" si="1"/>
        <v>0.08028730147</v>
      </c>
      <c r="F8196" s="7"/>
    </row>
    <row r="8197">
      <c r="A8197" s="9">
        <v>44829.458333333336</v>
      </c>
      <c r="B8197" s="10">
        <v>205.65</v>
      </c>
      <c r="C8197" s="10">
        <v>208.86243</v>
      </c>
      <c r="D8197" s="10">
        <v>0.0153806024376906</v>
      </c>
      <c r="E8197" s="7">
        <f t="shared" si="1"/>
        <v>0.07873261195</v>
      </c>
      <c r="F8197" s="7"/>
    </row>
    <row r="8198">
      <c r="A8198" s="9">
        <v>44829.5</v>
      </c>
      <c r="B8198" s="10">
        <v>211.31</v>
      </c>
      <c r="C8198" s="10">
        <v>211.50605</v>
      </c>
      <c r="D8198" s="10">
        <v>9.26923839767162E-4</v>
      </c>
      <c r="E8198" s="7">
        <f t="shared" si="1"/>
        <v>0.0765098102</v>
      </c>
      <c r="F8198" s="7"/>
    </row>
    <row r="8199">
      <c r="A8199" s="9">
        <v>44829.541666666664</v>
      </c>
      <c r="B8199" s="10">
        <v>215.93</v>
      </c>
      <c r="C8199" s="10">
        <v>213.27324</v>
      </c>
      <c r="D8199" s="10">
        <v>0.0124570715013286</v>
      </c>
      <c r="E8199" s="7">
        <f t="shared" si="1"/>
        <v>0.07270231556</v>
      </c>
      <c r="F8199" s="7"/>
    </row>
    <row r="8200">
      <c r="A8200" s="9">
        <v>44829.583333333336</v>
      </c>
      <c r="B8200" s="10">
        <v>219.47</v>
      </c>
      <c r="C8200" s="10">
        <v>213.83544</v>
      </c>
      <c r="D8200" s="10">
        <v>0.0263499820235597</v>
      </c>
      <c r="E8200" s="7">
        <f t="shared" si="1"/>
        <v>0.06712233087</v>
      </c>
      <c r="F8200" s="7"/>
    </row>
    <row r="8201">
      <c r="A8201" s="9">
        <v>44829.625</v>
      </c>
      <c r="B8201" s="10">
        <v>220.45</v>
      </c>
      <c r="C8201" s="10">
        <v>214.28371</v>
      </c>
      <c r="D8201" s="10">
        <v>0.0287762891542244</v>
      </c>
      <c r="E8201" s="7">
        <f t="shared" si="1"/>
        <v>0.06054968232</v>
      </c>
      <c r="F8201" s="7"/>
    </row>
    <row r="8202">
      <c r="A8202" s="9">
        <v>44829.666666666664</v>
      </c>
      <c r="B8202" s="10">
        <v>219.01</v>
      </c>
      <c r="C8202" s="10">
        <v>214.68034</v>
      </c>
      <c r="D8202" s="10">
        <v>0.0201679389924572</v>
      </c>
      <c r="E8202" s="7">
        <f t="shared" si="1"/>
        <v>0.05481292067</v>
      </c>
      <c r="F8202" s="7"/>
    </row>
    <row r="8203">
      <c r="A8203" s="9">
        <v>44829.708333333336</v>
      </c>
      <c r="B8203" s="10">
        <v>225.03</v>
      </c>
      <c r="C8203" s="10">
        <v>215.46651</v>
      </c>
      <c r="D8203" s="10">
        <v>0.0443850415547177</v>
      </c>
      <c r="E8203" s="7">
        <f t="shared" si="1"/>
        <v>0.05043960511</v>
      </c>
      <c r="F8203" s="7"/>
    </row>
    <row r="8204">
      <c r="A8204" s="9">
        <v>44829.75</v>
      </c>
      <c r="B8204" s="10">
        <v>229.47</v>
      </c>
      <c r="C8204" s="10">
        <v>216.79655</v>
      </c>
      <c r="D8204" s="10">
        <v>0.058457802949355</v>
      </c>
      <c r="E8204" s="7">
        <f t="shared" si="1"/>
        <v>0.04617622842</v>
      </c>
      <c r="F8204" s="7"/>
    </row>
    <row r="8205">
      <c r="A8205" s="9">
        <v>44829.791666666664</v>
      </c>
      <c r="B8205" s="10">
        <v>235.03</v>
      </c>
      <c r="C8205" s="10">
        <v>218.94829</v>
      </c>
      <c r="D8205" s="10">
        <v>0.0734498086283296</v>
      </c>
      <c r="E8205" s="7">
        <f t="shared" si="1"/>
        <v>0.0415816389</v>
      </c>
      <c r="F8205" s="7"/>
    </row>
    <row r="8206">
      <c r="A8206" s="9">
        <v>44829.833333333336</v>
      </c>
      <c r="B8206" s="10">
        <v>232.94</v>
      </c>
      <c r="C8206" s="10">
        <v>221.893</v>
      </c>
      <c r="D8206" s="10">
        <v>0.0497852568580351</v>
      </c>
      <c r="E8206" s="7">
        <f t="shared" si="1"/>
        <v>0.03684724359</v>
      </c>
      <c r="F8206" s="7"/>
    </row>
    <row r="8207">
      <c r="A8207" s="9">
        <v>44829.875</v>
      </c>
      <c r="B8207" s="10">
        <v>230.97</v>
      </c>
      <c r="C8207" s="10">
        <v>224.58483</v>
      </c>
      <c r="D8207" s="10">
        <v>0.0284309942038382</v>
      </c>
      <c r="E8207" s="7">
        <f t="shared" si="1"/>
        <v>0.03395194119</v>
      </c>
      <c r="F8207" s="7"/>
    </row>
    <row r="8208">
      <c r="A8208" s="9">
        <v>44829.916666666664</v>
      </c>
      <c r="B8208" s="10">
        <v>235.63</v>
      </c>
      <c r="C8208" s="10">
        <v>225.12519</v>
      </c>
      <c r="D8208" s="10">
        <v>0.0466620816622075</v>
      </c>
      <c r="E8208" s="7">
        <f t="shared" si="1"/>
        <v>0.03576925355</v>
      </c>
      <c r="F8208" s="7"/>
    </row>
    <row r="8209">
      <c r="A8209" s="9">
        <v>44829.958333333336</v>
      </c>
      <c r="B8209" s="10">
        <v>231.84</v>
      </c>
      <c r="C8209" s="10">
        <v>224.2493</v>
      </c>
      <c r="D8209" s="10">
        <v>0.0338493810237088</v>
      </c>
      <c r="E8209" s="7">
        <f t="shared" si="1"/>
        <v>0.03490795259</v>
      </c>
      <c r="F8209" s="7"/>
    </row>
    <row r="8210">
      <c r="A8210" s="9">
        <v>44830.0</v>
      </c>
      <c r="B8210" s="10">
        <v>232.55</v>
      </c>
      <c r="C8210" s="10">
        <v>225.45578</v>
      </c>
      <c r="D8210" s="10">
        <v>0.0314661260846805</v>
      </c>
      <c r="E8210" s="7">
        <f t="shared" si="1"/>
        <v>0.03601103634</v>
      </c>
      <c r="F8210" s="7"/>
    </row>
    <row r="8211">
      <c r="A8211" s="9">
        <v>44830.041666666664</v>
      </c>
      <c r="B8211" s="10">
        <v>238.66</v>
      </c>
      <c r="C8211" s="10">
        <v>219.06427</v>
      </c>
      <c r="D8211" s="10">
        <v>0.089451967680535</v>
      </c>
      <c r="E8211" s="7">
        <f t="shared" si="1"/>
        <v>0.03877880092</v>
      </c>
      <c r="F8211" s="7"/>
    </row>
    <row r="8212">
      <c r="A8212" s="9">
        <v>44830.083333333336</v>
      </c>
      <c r="B8212" s="10">
        <v>241.38</v>
      </c>
      <c r="C8212" s="10">
        <v>211.15548</v>
      </c>
      <c r="D8212" s="10">
        <v>0.143138695713698</v>
      </c>
      <c r="E8212" s="7">
        <f t="shared" si="1"/>
        <v>0.04347959171</v>
      </c>
      <c r="F8212" s="7"/>
    </row>
    <row r="8213">
      <c r="A8213" s="9">
        <v>44830.125</v>
      </c>
      <c r="B8213" s="10">
        <v>235.32</v>
      </c>
      <c r="C8213" s="10">
        <v>203.34501</v>
      </c>
      <c r="D8213" s="10">
        <v>0.157245019191766</v>
      </c>
      <c r="E8213" s="7">
        <f t="shared" si="1"/>
        <v>0.04953727805</v>
      </c>
      <c r="F8213" s="7"/>
    </row>
    <row r="8214">
      <c r="A8214" s="9">
        <v>44830.166666666664</v>
      </c>
      <c r="B8214" s="10">
        <v>227.14</v>
      </c>
      <c r="C8214" s="10">
        <v>197.23367</v>
      </c>
      <c r="D8214" s="10">
        <v>0.151628928265645</v>
      </c>
      <c r="E8214" s="7">
        <f t="shared" si="1"/>
        <v>0.05530285966</v>
      </c>
      <c r="F8214" s="7"/>
    </row>
    <row r="8215">
      <c r="A8215" s="9">
        <v>44830.208333333336</v>
      </c>
      <c r="B8215" s="10">
        <v>220.75</v>
      </c>
      <c r="C8215" s="10">
        <v>194.96524</v>
      </c>
      <c r="D8215" s="10">
        <v>0.132253113426783</v>
      </c>
      <c r="E8215" s="7">
        <f t="shared" si="1"/>
        <v>0.06023842224</v>
      </c>
      <c r="F8215" s="7"/>
    </row>
    <row r="8216">
      <c r="A8216" s="9">
        <v>44830.25</v>
      </c>
      <c r="B8216" s="10">
        <v>214.37</v>
      </c>
      <c r="C8216" s="10">
        <v>195.35224</v>
      </c>
      <c r="D8216" s="10">
        <v>0.0973511232837668</v>
      </c>
      <c r="E8216" s="7">
        <f t="shared" si="1"/>
        <v>0.06295377216</v>
      </c>
      <c r="F8216" s="7"/>
    </row>
    <row r="8217">
      <c r="A8217" s="9">
        <v>44830.291666666664</v>
      </c>
      <c r="B8217" s="10">
        <v>216.32</v>
      </c>
      <c r="C8217" s="10">
        <v>198.43713</v>
      </c>
      <c r="D8217" s="10">
        <v>0.0901185680321016</v>
      </c>
      <c r="E8217" s="7">
        <f t="shared" si="1"/>
        <v>0.06419231507</v>
      </c>
      <c r="F8217" s="7"/>
    </row>
    <row r="8218">
      <c r="A8218" s="9">
        <v>44830.333333333336</v>
      </c>
      <c r="B8218" s="10">
        <v>216.87</v>
      </c>
      <c r="C8218" s="10">
        <v>202.47288</v>
      </c>
      <c r="D8218" s="10">
        <v>0.0711064118809393</v>
      </c>
      <c r="E8218" s="7">
        <f t="shared" si="1"/>
        <v>0.06426920527</v>
      </c>
      <c r="F8218" s="7"/>
    </row>
    <row r="8219">
      <c r="A8219" s="9">
        <v>44830.375</v>
      </c>
      <c r="B8219" s="10">
        <v>215.97</v>
      </c>
      <c r="C8219" s="10">
        <v>207.73248</v>
      </c>
      <c r="D8219" s="10">
        <v>0.0396544632789248</v>
      </c>
      <c r="E8219" s="7">
        <f t="shared" si="1"/>
        <v>0.06234456813</v>
      </c>
      <c r="F8219" s="7"/>
    </row>
    <row r="8220">
      <c r="A8220" s="9">
        <v>44830.416666666664</v>
      </c>
      <c r="B8220" s="10">
        <v>224.1</v>
      </c>
      <c r="C8220" s="10">
        <v>212.08018</v>
      </c>
      <c r="D8220" s="10">
        <v>0.0566758289247018</v>
      </c>
      <c r="E8220" s="7">
        <f t="shared" si="1"/>
        <v>0.06246539252</v>
      </c>
      <c r="F8220" s="7"/>
    </row>
    <row r="8221">
      <c r="A8221" s="9">
        <v>44830.458333333336</v>
      </c>
      <c r="B8221" s="10">
        <v>236.44</v>
      </c>
      <c r="C8221" s="10">
        <v>216.08262</v>
      </c>
      <c r="D8221" s="10">
        <v>0.0942110938862181</v>
      </c>
      <c r="E8221" s="7">
        <f t="shared" si="1"/>
        <v>0.06574999634</v>
      </c>
      <c r="F8221" s="7"/>
    </row>
    <row r="8222">
      <c r="A8222" s="9">
        <v>44830.5</v>
      </c>
      <c r="B8222" s="10">
        <v>239.19</v>
      </c>
      <c r="C8222" s="10">
        <v>217.89281</v>
      </c>
      <c r="D8222" s="10">
        <v>0.0977415913815605</v>
      </c>
      <c r="E8222" s="7">
        <f t="shared" si="1"/>
        <v>0.06978394082</v>
      </c>
      <c r="F8222" s="7"/>
    </row>
    <row r="8223">
      <c r="A8223" s="9">
        <v>44830.541666666664</v>
      </c>
      <c r="B8223" s="10">
        <v>240.89</v>
      </c>
      <c r="C8223" s="10">
        <v>218.84565</v>
      </c>
      <c r="D8223" s="10">
        <v>0.100730126461275</v>
      </c>
      <c r="E8223" s="7">
        <f t="shared" si="1"/>
        <v>0.07346198477</v>
      </c>
      <c r="F8223" s="7"/>
    </row>
    <row r="8224">
      <c r="A8224" s="9">
        <v>44830.583333333336</v>
      </c>
      <c r="B8224" s="10">
        <v>239.13</v>
      </c>
      <c r="C8224" s="10">
        <v>219.28625</v>
      </c>
      <c r="D8224" s="10">
        <v>0.0904924499370115</v>
      </c>
      <c r="E8224" s="7">
        <f t="shared" si="1"/>
        <v>0.0761345876</v>
      </c>
      <c r="F8224" s="7"/>
    </row>
    <row r="8225">
      <c r="A8225" s="9">
        <v>44830.625</v>
      </c>
      <c r="B8225" s="10">
        <v>232.18</v>
      </c>
      <c r="C8225" s="10">
        <v>220.01108</v>
      </c>
      <c r="D8225" s="10">
        <v>0.0553104870900139</v>
      </c>
      <c r="E8225" s="7">
        <f t="shared" si="1"/>
        <v>0.07724017918</v>
      </c>
      <c r="F8225" s="7"/>
    </row>
    <row r="8226">
      <c r="A8226" s="9">
        <v>44830.666666666664</v>
      </c>
      <c r="B8226" s="10">
        <v>233.65</v>
      </c>
      <c r="C8226" s="10">
        <v>220.77802</v>
      </c>
      <c r="D8226" s="10">
        <v>0.0583028147457795</v>
      </c>
      <c r="E8226" s="7">
        <f t="shared" si="1"/>
        <v>0.07882913234</v>
      </c>
      <c r="F8226" s="7"/>
    </row>
    <row r="8227">
      <c r="A8227" s="9">
        <v>44830.708333333336</v>
      </c>
      <c r="B8227" s="10">
        <v>233.3</v>
      </c>
      <c r="C8227" s="10">
        <v>221.61114</v>
      </c>
      <c r="D8227" s="10">
        <v>0.0527449116501995</v>
      </c>
      <c r="E8227" s="7">
        <f t="shared" si="1"/>
        <v>0.07917746026</v>
      </c>
      <c r="F8227" s="7"/>
    </row>
    <row r="8228">
      <c r="A8228" s="9">
        <v>44830.75</v>
      </c>
      <c r="B8228" s="10">
        <v>239.41</v>
      </c>
      <c r="C8228" s="10">
        <v>222.7183</v>
      </c>
      <c r="D8228" s="10">
        <v>0.0749453457573984</v>
      </c>
      <c r="E8228" s="7">
        <f t="shared" si="1"/>
        <v>0.07986444121</v>
      </c>
      <c r="F8228" s="7"/>
    </row>
    <row r="8229">
      <c r="A8229" s="9">
        <v>44830.791666666664</v>
      </c>
      <c r="B8229" s="10">
        <v>239.37</v>
      </c>
      <c r="C8229" s="10">
        <v>224.49623</v>
      </c>
      <c r="D8229" s="10">
        <v>0.066253985645995</v>
      </c>
      <c r="E8229" s="7">
        <f t="shared" si="1"/>
        <v>0.07956461525</v>
      </c>
      <c r="F8229" s="7"/>
    </row>
    <row r="8230">
      <c r="A8230" s="9">
        <v>44830.833333333336</v>
      </c>
      <c r="B8230" s="10">
        <v>240.04</v>
      </c>
      <c r="C8230" s="10">
        <v>226.97479</v>
      </c>
      <c r="D8230" s="10">
        <v>0.0575623839105654</v>
      </c>
      <c r="E8230" s="7">
        <f t="shared" si="1"/>
        <v>0.07988866221</v>
      </c>
      <c r="F8230" s="7"/>
    </row>
    <row r="8231">
      <c r="A8231" s="9">
        <v>44830.875</v>
      </c>
      <c r="B8231" s="10">
        <v>237.94</v>
      </c>
      <c r="C8231" s="10">
        <v>229.50482</v>
      </c>
      <c r="D8231" s="10">
        <v>0.0367538250394915</v>
      </c>
      <c r="E8231" s="7">
        <f t="shared" si="1"/>
        <v>0.08023544683</v>
      </c>
      <c r="F8231" s="7"/>
    </row>
    <row r="8232">
      <c r="A8232" s="9">
        <v>44830.916666666664</v>
      </c>
      <c r="B8232" s="10">
        <v>232.53</v>
      </c>
      <c r="C8232" s="10">
        <v>230.19627</v>
      </c>
      <c r="D8232" s="10">
        <v>0.0101380009328561</v>
      </c>
      <c r="E8232" s="7">
        <f t="shared" si="1"/>
        <v>0.07871361013</v>
      </c>
      <c r="F8232" s="7"/>
    </row>
    <row r="8233">
      <c r="A8233" s="9">
        <v>44830.958333333336</v>
      </c>
      <c r="B8233" s="10">
        <v>233.51</v>
      </c>
      <c r="C8233" s="10">
        <v>229.10387</v>
      </c>
      <c r="D8233" s="10">
        <v>0.0192320190837456</v>
      </c>
      <c r="E8233" s="7">
        <f t="shared" si="1"/>
        <v>0.07810455339</v>
      </c>
      <c r="F8233" s="7"/>
    </row>
    <row r="8234">
      <c r="A8234" s="9">
        <v>44831.0</v>
      </c>
      <c r="B8234" s="10">
        <v>236.14</v>
      </c>
      <c r="C8234" s="10">
        <v>237.9035</v>
      </c>
      <c r="D8234" s="10">
        <v>0.00741266942268618</v>
      </c>
      <c r="E8234" s="7">
        <f t="shared" si="1"/>
        <v>0.07710232603</v>
      </c>
      <c r="F8234" s="7"/>
    </row>
    <row r="8235">
      <c r="A8235" s="9">
        <v>44831.041666666664</v>
      </c>
      <c r="B8235" s="10">
        <v>248.94</v>
      </c>
      <c r="C8235" s="10">
        <v>228.81875</v>
      </c>
      <c r="D8235" s="10">
        <v>0.0879353199857966</v>
      </c>
      <c r="E8235" s="7">
        <f t="shared" si="1"/>
        <v>0.07703913237</v>
      </c>
      <c r="F8235" s="7"/>
    </row>
    <row r="8236">
      <c r="A8236" s="9">
        <v>44831.083333333336</v>
      </c>
      <c r="B8236" s="10">
        <v>246.69</v>
      </c>
      <c r="C8236" s="10">
        <v>218.2306</v>
      </c>
      <c r="D8236" s="10">
        <v>0.130409759218001</v>
      </c>
      <c r="E8236" s="7">
        <f t="shared" si="1"/>
        <v>0.07650876002</v>
      </c>
      <c r="F8236" s="7"/>
    </row>
    <row r="8237">
      <c r="A8237" s="9">
        <v>44831.125</v>
      </c>
      <c r="B8237" s="10">
        <v>233.86</v>
      </c>
      <c r="C8237" s="10">
        <v>207.80992</v>
      </c>
      <c r="D8237" s="10">
        <v>0.125355324712121</v>
      </c>
      <c r="E8237" s="7">
        <f t="shared" si="1"/>
        <v>0.07518002275</v>
      </c>
      <c r="F8237" s="7"/>
    </row>
    <row r="8238">
      <c r="A8238" s="9">
        <v>44831.166666666664</v>
      </c>
      <c r="B8238" s="10">
        <v>224.21</v>
      </c>
      <c r="C8238" s="10">
        <v>200.00901</v>
      </c>
      <c r="D8238" s="10">
        <v>0.120999498972571</v>
      </c>
      <c r="E8238" s="7">
        <f t="shared" si="1"/>
        <v>0.07390379653</v>
      </c>
      <c r="F8238" s="7"/>
    </row>
    <row r="8239">
      <c r="A8239" s="9">
        <v>44831.208333333336</v>
      </c>
      <c r="B8239" s="10">
        <v>219.05</v>
      </c>
      <c r="C8239" s="10">
        <v>197.5663</v>
      </c>
      <c r="D8239" s="10">
        <v>0.10874172366441</v>
      </c>
      <c r="E8239" s="7">
        <f t="shared" si="1"/>
        <v>0.07292415529</v>
      </c>
      <c r="F8239" s="7"/>
    </row>
    <row r="8240">
      <c r="A8240" s="9">
        <v>44831.25</v>
      </c>
      <c r="B8240" s="10">
        <v>213.18</v>
      </c>
      <c r="C8240" s="10">
        <v>198.64255</v>
      </c>
      <c r="D8240" s="10">
        <v>0.0731839678860345</v>
      </c>
      <c r="E8240" s="7">
        <f t="shared" si="1"/>
        <v>0.07191719048</v>
      </c>
      <c r="F8240" s="7"/>
    </row>
    <row r="8241">
      <c r="A8241" s="9">
        <v>44831.291666666664</v>
      </c>
      <c r="B8241" s="10">
        <v>214.22</v>
      </c>
      <c r="C8241" s="10">
        <v>203.39895</v>
      </c>
      <c r="D8241" s="10">
        <v>0.0532011104285444</v>
      </c>
      <c r="E8241" s="7">
        <f t="shared" si="1"/>
        <v>0.07037896308</v>
      </c>
      <c r="F8241" s="7"/>
    </row>
    <row r="8242">
      <c r="A8242" s="9">
        <v>44831.333333333336</v>
      </c>
      <c r="B8242" s="10">
        <v>218.68</v>
      </c>
      <c r="C8242" s="10">
        <v>209.57189</v>
      </c>
      <c r="D8242" s="10">
        <v>0.0434605518898551</v>
      </c>
      <c r="E8242" s="7">
        <f t="shared" si="1"/>
        <v>0.06922705225</v>
      </c>
      <c r="F8242" s="7"/>
    </row>
    <row r="8243">
      <c r="A8243" s="9">
        <v>44831.375</v>
      </c>
      <c r="B8243" s="10">
        <v>223.68</v>
      </c>
      <c r="C8243" s="10">
        <v>216.76128</v>
      </c>
      <c r="D8243" s="10">
        <v>0.0319186157232509</v>
      </c>
      <c r="E8243" s="7">
        <f t="shared" si="1"/>
        <v>0.06890472526</v>
      </c>
      <c r="F8243" s="7"/>
    </row>
    <row r="8244">
      <c r="A8244" s="9">
        <v>44831.416666666664</v>
      </c>
      <c r="B8244" s="10">
        <v>228.04</v>
      </c>
      <c r="C8244" s="10">
        <v>222.33612</v>
      </c>
      <c r="D8244" s="10">
        <v>0.0256543111393686</v>
      </c>
      <c r="E8244" s="7">
        <f t="shared" si="1"/>
        <v>0.06761216202</v>
      </c>
      <c r="F8244" s="7"/>
    </row>
    <row r="8245">
      <c r="A8245" s="9">
        <v>44831.458333333336</v>
      </c>
      <c r="B8245" s="10">
        <v>243.0</v>
      </c>
      <c r="C8245" s="10">
        <v>226.78964</v>
      </c>
      <c r="D8245" s="10">
        <v>0.0714775154632284</v>
      </c>
      <c r="E8245" s="7">
        <f t="shared" si="1"/>
        <v>0.06666492959</v>
      </c>
      <c r="F8245" s="7"/>
    </row>
    <row r="8246">
      <c r="A8246" s="9">
        <v>44831.5</v>
      </c>
      <c r="B8246" s="10">
        <v>245.6</v>
      </c>
      <c r="C8246" s="10">
        <v>228.16054</v>
      </c>
      <c r="D8246" s="10">
        <v>0.0764350399942075</v>
      </c>
      <c r="E8246" s="7">
        <f t="shared" si="1"/>
        <v>0.06577715661</v>
      </c>
      <c r="F8246" s="7"/>
    </row>
    <row r="8247">
      <c r="A8247" s="9">
        <v>44831.541666666664</v>
      </c>
      <c r="B8247" s="10">
        <v>244.02</v>
      </c>
      <c r="C8247" s="10">
        <v>228.68998</v>
      </c>
      <c r="D8247" s="10">
        <v>0.0670340694419581</v>
      </c>
      <c r="E8247" s="7">
        <f t="shared" si="1"/>
        <v>0.06437315424</v>
      </c>
      <c r="F8247" s="7"/>
    </row>
    <row r="8248">
      <c r="A8248" s="9">
        <v>44831.583333333336</v>
      </c>
      <c r="B8248" s="10">
        <v>243.85</v>
      </c>
      <c r="C8248" s="10">
        <v>229.22136</v>
      </c>
      <c r="D8248" s="10">
        <v>0.0638188343355086</v>
      </c>
      <c r="E8248" s="7">
        <f t="shared" si="1"/>
        <v>0.06326175359</v>
      </c>
      <c r="F8248" s="7"/>
    </row>
    <row r="8249">
      <c r="A8249" s="9">
        <v>44831.625</v>
      </c>
      <c r="B8249" s="10">
        <v>233.0</v>
      </c>
      <c r="C8249" s="10">
        <v>230.25608</v>
      </c>
      <c r="D8249" s="10">
        <v>0.0119168188740119</v>
      </c>
      <c r="E8249" s="7">
        <f t="shared" si="1"/>
        <v>0.06145368408</v>
      </c>
      <c r="F8249" s="7"/>
    </row>
    <row r="8250">
      <c r="A8250" s="9">
        <v>44831.666666666664</v>
      </c>
      <c r="B8250" s="10">
        <v>225.95</v>
      </c>
      <c r="C8250" s="10">
        <v>231.28947</v>
      </c>
      <c r="D8250" s="10">
        <v>0.0230856597146424</v>
      </c>
      <c r="E8250" s="7">
        <f t="shared" si="1"/>
        <v>0.05998630262</v>
      </c>
      <c r="F8250" s="7"/>
    </row>
    <row r="8251">
      <c r="A8251" s="9">
        <v>44831.708333333336</v>
      </c>
      <c r="B8251" s="10">
        <v>222.85</v>
      </c>
      <c r="C8251" s="10">
        <v>232.35091</v>
      </c>
      <c r="D8251" s="10">
        <v>0.0408903498591849</v>
      </c>
      <c r="E8251" s="7">
        <f t="shared" si="1"/>
        <v>0.05949236255</v>
      </c>
      <c r="F8251" s="7"/>
    </row>
    <row r="8252">
      <c r="A8252" s="9">
        <v>44831.75</v>
      </c>
      <c r="B8252" s="10">
        <v>225.72</v>
      </c>
      <c r="C8252" s="10">
        <v>233.69313</v>
      </c>
      <c r="D8252" s="10">
        <v>0.0341179477548184</v>
      </c>
      <c r="E8252" s="7">
        <f t="shared" si="1"/>
        <v>0.05779122096</v>
      </c>
      <c r="F8252" s="7"/>
    </row>
    <row r="8253">
      <c r="A8253" s="9">
        <v>44831.791666666664</v>
      </c>
      <c r="B8253" s="10">
        <v>228.58</v>
      </c>
      <c r="C8253" s="10">
        <v>235.46137</v>
      </c>
      <c r="D8253" s="10">
        <v>0.029225048677836</v>
      </c>
      <c r="E8253" s="7">
        <f t="shared" si="1"/>
        <v>0.05624834859</v>
      </c>
      <c r="F8253" s="7"/>
    </row>
    <row r="8254">
      <c r="A8254" s="9">
        <v>44831.833333333336</v>
      </c>
      <c r="B8254" s="10">
        <v>235.36</v>
      </c>
      <c r="C8254" s="10">
        <v>237.60546</v>
      </c>
      <c r="D8254" s="10">
        <v>0.00945037205794841</v>
      </c>
      <c r="E8254" s="7">
        <f t="shared" si="1"/>
        <v>0.05424368143</v>
      </c>
      <c r="F8254" s="7"/>
    </row>
    <row r="8255">
      <c r="A8255" s="9">
        <v>44831.875</v>
      </c>
      <c r="B8255" s="10">
        <v>242.02</v>
      </c>
      <c r="C8255" s="10">
        <v>239.90848</v>
      </c>
      <c r="D8255" s="10">
        <v>0.00880135625051691</v>
      </c>
      <c r="E8255" s="7">
        <f t="shared" si="1"/>
        <v>0.05307899523</v>
      </c>
      <c r="F8255" s="7"/>
    </row>
    <row r="8256">
      <c r="A8256" s="9">
        <v>44831.916666666664</v>
      </c>
      <c r="B8256" s="10">
        <v>243.22</v>
      </c>
      <c r="C8256" s="10">
        <v>240.48827</v>
      </c>
      <c r="D8256" s="10">
        <v>0.0113590987202826</v>
      </c>
      <c r="E8256" s="7">
        <f t="shared" si="1"/>
        <v>0.0531298743</v>
      </c>
      <c r="F8256" s="7"/>
    </row>
    <row r="8257">
      <c r="A8257" s="9">
        <v>44831.958333333336</v>
      </c>
      <c r="B8257" s="10">
        <v>243.33</v>
      </c>
      <c r="C8257" s="10">
        <v>238.56205</v>
      </c>
      <c r="D8257" s="10">
        <v>0.0199862048469151</v>
      </c>
      <c r="E8257" s="7">
        <f t="shared" si="1"/>
        <v>0.05316129871</v>
      </c>
      <c r="F8257" s="7"/>
    </row>
    <row r="8258">
      <c r="A8258" s="9">
        <v>44829.0</v>
      </c>
      <c r="B8258" s="10">
        <v>218.78</v>
      </c>
      <c r="C8258" s="10">
        <v>226.07881</v>
      </c>
      <c r="D8258" s="10">
        <v>0.0322843613693826</v>
      </c>
      <c r="E8258" s="7">
        <f t="shared" si="1"/>
        <v>0.05419761921</v>
      </c>
      <c r="F8258" s="7"/>
    </row>
    <row r="8259">
      <c r="A8259" s="9">
        <v>44829.041666666664</v>
      </c>
      <c r="B8259" s="10">
        <v>217.73</v>
      </c>
      <c r="C8259" s="10">
        <v>221.21604</v>
      </c>
      <c r="D8259" s="10">
        <v>0.015758531795434</v>
      </c>
      <c r="E8259" s="7">
        <f t="shared" si="1"/>
        <v>0.05119025303</v>
      </c>
      <c r="F8259" s="7"/>
    </row>
    <row r="8260">
      <c r="A8260" s="9">
        <v>44829.083333333336</v>
      </c>
      <c r="B8260" s="10">
        <v>212.78</v>
      </c>
      <c r="C8260" s="10">
        <v>215.0314</v>
      </c>
      <c r="D8260" s="10">
        <v>0.0104700987855726</v>
      </c>
      <c r="E8260" s="7">
        <f t="shared" si="1"/>
        <v>0.04619276718</v>
      </c>
      <c r="F8260" s="7"/>
    </row>
    <row r="8261">
      <c r="A8261" s="9">
        <v>44829.125</v>
      </c>
      <c r="B8261" s="10">
        <v>202.71</v>
      </c>
      <c r="C8261" s="10">
        <v>208.52431</v>
      </c>
      <c r="D8261" s="10">
        <v>0.0278831278712779</v>
      </c>
      <c r="E8261" s="7">
        <f t="shared" si="1"/>
        <v>0.04213142565</v>
      </c>
      <c r="F8261" s="7"/>
    </row>
    <row r="8262">
      <c r="A8262" s="9">
        <v>44829.166666666664</v>
      </c>
      <c r="B8262" s="10">
        <v>197.98</v>
      </c>
      <c r="C8262" s="10">
        <v>203.42292</v>
      </c>
      <c r="D8262" s="10">
        <v>0.0267566702906438</v>
      </c>
      <c r="E8262" s="7">
        <f t="shared" si="1"/>
        <v>0.03820464112</v>
      </c>
      <c r="F8262" s="7"/>
    </row>
    <row r="8263">
      <c r="A8263" s="9">
        <v>44829.208333333336</v>
      </c>
      <c r="B8263" s="10">
        <v>190.55</v>
      </c>
      <c r="C8263" s="10">
        <v>201.61562</v>
      </c>
      <c r="D8263" s="10">
        <v>0.0548847356172105</v>
      </c>
      <c r="E8263" s="7">
        <f t="shared" si="1"/>
        <v>0.03596059995</v>
      </c>
      <c r="F8263" s="7"/>
    </row>
    <row r="8264">
      <c r="A8264" s="9">
        <v>44829.25</v>
      </c>
      <c r="B8264" s="10">
        <v>186.6</v>
      </c>
      <c r="C8264" s="10">
        <v>202.01988</v>
      </c>
      <c r="D8264" s="10">
        <v>0.0763285276676731</v>
      </c>
      <c r="E8264" s="7">
        <f t="shared" si="1"/>
        <v>0.03609162327</v>
      </c>
      <c r="F8264" s="7"/>
    </row>
    <row r="8265">
      <c r="A8265" s="9">
        <v>44829.291666666664</v>
      </c>
      <c r="B8265" s="10">
        <v>182.71</v>
      </c>
      <c r="C8265" s="10">
        <v>204.36825</v>
      </c>
      <c r="D8265" s="10">
        <v>0.105976588829233</v>
      </c>
      <c r="E8265" s="7">
        <f t="shared" si="1"/>
        <v>0.03829060154</v>
      </c>
      <c r="F8265" s="7"/>
    </row>
    <row r="8266">
      <c r="A8266" s="9">
        <v>44829.333333333336</v>
      </c>
      <c r="B8266" s="10">
        <v>183.25</v>
      </c>
      <c r="C8266" s="10">
        <v>207.27695</v>
      </c>
      <c r="D8266" s="10">
        <v>0.115917134056632</v>
      </c>
      <c r="E8266" s="7">
        <f t="shared" si="1"/>
        <v>0.0413096258</v>
      </c>
      <c r="F8266" s="7"/>
    </row>
    <row r="8267">
      <c r="A8267" s="9">
        <v>44829.375</v>
      </c>
      <c r="B8267" s="10">
        <v>183.49</v>
      </c>
      <c r="C8267" s="10">
        <v>211.3367</v>
      </c>
      <c r="D8267" s="10">
        <v>0.131764620153527</v>
      </c>
      <c r="E8267" s="7">
        <f t="shared" si="1"/>
        <v>0.04546987598</v>
      </c>
      <c r="F8267" s="7"/>
    </row>
    <row r="8268">
      <c r="A8268" s="9">
        <v>44829.416666666664</v>
      </c>
      <c r="B8268" s="10">
        <v>193.63</v>
      </c>
      <c r="C8268" s="10">
        <v>214.65666</v>
      </c>
      <c r="D8268" s="10">
        <v>0.0979548456591097</v>
      </c>
      <c r="E8268" s="7">
        <f t="shared" si="1"/>
        <v>0.04848239825</v>
      </c>
      <c r="F8268" s="7"/>
    </row>
    <row r="8269">
      <c r="A8269" s="9">
        <v>44829.458333333336</v>
      </c>
      <c r="B8269" s="10">
        <v>205.65</v>
      </c>
      <c r="C8269" s="10">
        <v>218.12742</v>
      </c>
      <c r="D8269" s="10">
        <v>0.0572024369976044</v>
      </c>
      <c r="E8269" s="7">
        <f t="shared" si="1"/>
        <v>0.04788760332</v>
      </c>
      <c r="F8269" s="7"/>
    </row>
    <row r="8270">
      <c r="A8270" s="9">
        <v>44829.5</v>
      </c>
      <c r="B8270" s="10">
        <v>211.31</v>
      </c>
      <c r="C8270" s="10">
        <v>219.95033</v>
      </c>
      <c r="D8270" s="10">
        <v>0.0392830963245202</v>
      </c>
      <c r="E8270" s="7">
        <f t="shared" si="1"/>
        <v>0.04633960566</v>
      </c>
      <c r="F8270" s="7"/>
    </row>
    <row r="8271">
      <c r="A8271" s="9">
        <v>44829.541666666664</v>
      </c>
      <c r="B8271" s="10">
        <v>215.93</v>
      </c>
      <c r="C8271" s="10">
        <v>221.10311</v>
      </c>
      <c r="D8271" s="10">
        <v>0.0233968215101089</v>
      </c>
      <c r="E8271" s="7">
        <f t="shared" si="1"/>
        <v>0.044521387</v>
      </c>
      <c r="F8271" s="7"/>
    </row>
    <row r="8272">
      <c r="A8272" s="9">
        <v>44829.583333333336</v>
      </c>
      <c r="B8272" s="10">
        <v>219.47</v>
      </c>
      <c r="C8272" s="10">
        <v>221.71094</v>
      </c>
      <c r="D8272" s="10">
        <v>0.0101074849982594</v>
      </c>
      <c r="E8272" s="7">
        <f t="shared" si="1"/>
        <v>0.04228341411</v>
      </c>
      <c r="F8272" s="7"/>
    </row>
    <row r="8273">
      <c r="A8273" s="9">
        <v>44829.625</v>
      </c>
      <c r="B8273" s="10">
        <v>220.45</v>
      </c>
      <c r="C8273" s="10">
        <v>222.22855</v>
      </c>
      <c r="D8273" s="10">
        <v>0.00800324710753872</v>
      </c>
      <c r="E8273" s="7">
        <f t="shared" si="1"/>
        <v>0.04212034862</v>
      </c>
      <c r="F8273" s="7"/>
    </row>
    <row r="8274">
      <c r="A8274" s="9">
        <v>44829.666666666664</v>
      </c>
      <c r="B8274" s="10">
        <v>219.01</v>
      </c>
      <c r="C8274" s="10">
        <v>222.72241</v>
      </c>
      <c r="D8274" s="10">
        <v>0.0166683271791105</v>
      </c>
      <c r="E8274" s="7">
        <f t="shared" si="1"/>
        <v>0.04185295977</v>
      </c>
      <c r="F8274" s="7"/>
    </row>
    <row r="8275">
      <c r="A8275" s="9">
        <v>44829.708333333336</v>
      </c>
      <c r="B8275" s="10">
        <v>225.03</v>
      </c>
      <c r="C8275" s="10">
        <v>223.42719</v>
      </c>
      <c r="D8275" s="10">
        <v>0.00717374640033742</v>
      </c>
      <c r="E8275" s="7">
        <f t="shared" si="1"/>
        <v>0.04044810129</v>
      </c>
      <c r="F8275" s="7"/>
    </row>
    <row r="8276">
      <c r="A8276" s="9">
        <v>44829.75</v>
      </c>
      <c r="B8276" s="10">
        <v>229.47</v>
      </c>
      <c r="C8276" s="10">
        <v>224.28018</v>
      </c>
      <c r="D8276" s="10">
        <v>0.0231398958213784</v>
      </c>
      <c r="E8276" s="7">
        <f t="shared" si="1"/>
        <v>0.03999068246</v>
      </c>
      <c r="F8276" s="7"/>
    </row>
    <row r="8277">
      <c r="A8277" s="9">
        <v>44829.791666666664</v>
      </c>
      <c r="B8277" s="10">
        <v>235.03</v>
      </c>
      <c r="C8277" s="10">
        <v>226.07478</v>
      </c>
      <c r="D8277" s="10">
        <v>0.039611760321076</v>
      </c>
      <c r="E8277" s="7">
        <f t="shared" si="1"/>
        <v>0.04042346211</v>
      </c>
      <c r="F8277" s="7"/>
    </row>
    <row r="8278">
      <c r="A8278" s="9">
        <v>44829.833333333336</v>
      </c>
      <c r="B8278" s="10">
        <v>232.94</v>
      </c>
      <c r="C8278" s="10">
        <v>228.47621</v>
      </c>
      <c r="D8278" s="10">
        <v>0.0195372200895663</v>
      </c>
      <c r="E8278" s="7">
        <f t="shared" si="1"/>
        <v>0.04084374744</v>
      </c>
      <c r="F8278" s="7"/>
    </row>
    <row r="8279">
      <c r="A8279" s="9">
        <v>44829.875</v>
      </c>
      <c r="B8279" s="10">
        <v>230.97</v>
      </c>
      <c r="C8279" s="10">
        <v>230.70698</v>
      </c>
      <c r="D8279" s="10">
        <v>0.00114006086855287</v>
      </c>
      <c r="E8279" s="7">
        <f t="shared" si="1"/>
        <v>0.0405245268</v>
      </c>
      <c r="F8279" s="7"/>
    </row>
    <row r="8280">
      <c r="A8280" s="9">
        <v>44829.916666666664</v>
      </c>
      <c r="B8280" s="10">
        <v>235.63</v>
      </c>
      <c r="C8280" s="10">
        <v>231.35861</v>
      </c>
      <c r="D8280" s="10">
        <v>0.0184622046268344</v>
      </c>
      <c r="E8280" s="7">
        <f t="shared" si="1"/>
        <v>0.04082048955</v>
      </c>
      <c r="F8280" s="7"/>
    </row>
    <row r="8281">
      <c r="A8281" s="9">
        <v>44829.958333333336</v>
      </c>
      <c r="B8281" s="10">
        <v>231.84</v>
      </c>
      <c r="C8281" s="10">
        <v>230.60138</v>
      </c>
      <c r="D8281" s="10">
        <v>0.00537126013729838</v>
      </c>
      <c r="E8281" s="7">
        <f t="shared" si="1"/>
        <v>0.04021153352</v>
      </c>
      <c r="F8281" s="7"/>
    </row>
    <row r="8282">
      <c r="A8282" s="9">
        <v>44830.0</v>
      </c>
      <c r="B8282" s="10">
        <v>232.55</v>
      </c>
      <c r="C8282" s="10">
        <v>232.78556</v>
      </c>
      <c r="D8282" s="10">
        <v>0.0010119184368652</v>
      </c>
      <c r="E8282" s="7">
        <f t="shared" si="1"/>
        <v>0.03890851506</v>
      </c>
      <c r="F8282" s="7"/>
    </row>
    <row r="8283">
      <c r="A8283" s="9">
        <v>44830.041666666664</v>
      </c>
      <c r="B8283" s="10">
        <v>238.66</v>
      </c>
      <c r="C8283" s="10">
        <v>227.16988</v>
      </c>
      <c r="D8283" s="10">
        <v>0.0505794166022361</v>
      </c>
      <c r="E8283" s="7">
        <f t="shared" si="1"/>
        <v>0.04035938526</v>
      </c>
      <c r="F8283" s="7"/>
    </row>
    <row r="8284">
      <c r="A8284" s="9">
        <v>44830.083333333336</v>
      </c>
      <c r="B8284" s="10">
        <v>241.38</v>
      </c>
      <c r="C8284" s="10">
        <v>220.409</v>
      </c>
      <c r="D8284" s="10">
        <v>0.0951458425018942</v>
      </c>
      <c r="E8284" s="7">
        <f t="shared" si="1"/>
        <v>0.04388754125</v>
      </c>
      <c r="F8284" s="7"/>
    </row>
    <row r="8285">
      <c r="A8285" s="9">
        <v>44830.125</v>
      </c>
      <c r="B8285" s="10">
        <v>235.32</v>
      </c>
      <c r="C8285" s="10">
        <v>213.20085</v>
      </c>
      <c r="D8285" s="10">
        <v>0.103747944719732</v>
      </c>
      <c r="E8285" s="7">
        <f t="shared" si="1"/>
        <v>0.04704857529</v>
      </c>
      <c r="F8285" s="7"/>
    </row>
    <row r="8286">
      <c r="A8286" s="9">
        <v>44830.166666666664</v>
      </c>
      <c r="B8286" s="10">
        <v>227.14</v>
      </c>
      <c r="C8286" s="10">
        <v>207.82094</v>
      </c>
      <c r="D8286" s="10">
        <v>0.0929601223052882</v>
      </c>
      <c r="E8286" s="7">
        <f t="shared" si="1"/>
        <v>0.04980705246</v>
      </c>
      <c r="F8286" s="7"/>
    </row>
    <row r="8287">
      <c r="A8287" s="9">
        <v>44830.208333333336</v>
      </c>
      <c r="B8287" s="10">
        <v>220.75</v>
      </c>
      <c r="C8287" s="10">
        <v>206.38208</v>
      </c>
      <c r="D8287" s="10">
        <v>0.0696180598625617</v>
      </c>
      <c r="E8287" s="7">
        <f t="shared" si="1"/>
        <v>0.05042094097</v>
      </c>
      <c r="F8287" s="7"/>
    </row>
    <row r="8288">
      <c r="A8288" s="9">
        <v>44830.25</v>
      </c>
      <c r="B8288" s="10">
        <v>214.37</v>
      </c>
      <c r="C8288" s="10">
        <v>207.45841</v>
      </c>
      <c r="D8288" s="10">
        <v>0.0333155450290013</v>
      </c>
      <c r="E8288" s="7">
        <f t="shared" si="1"/>
        <v>0.04862873336</v>
      </c>
      <c r="F8288" s="7"/>
    </row>
    <row r="8289">
      <c r="A8289" s="9">
        <v>44830.291666666664</v>
      </c>
      <c r="B8289" s="10">
        <v>216.32</v>
      </c>
      <c r="C8289" s="10">
        <v>210.65206</v>
      </c>
      <c r="D8289" s="10">
        <v>0.0269066440650995</v>
      </c>
      <c r="E8289" s="7">
        <f t="shared" si="1"/>
        <v>0.04533415232</v>
      </c>
      <c r="F8289" s="7"/>
    </row>
    <row r="8290">
      <c r="A8290" s="9">
        <v>44830.333333333336</v>
      </c>
      <c r="B8290" s="10">
        <v>216.87</v>
      </c>
      <c r="C8290" s="10">
        <v>214.47112</v>
      </c>
      <c r="D8290" s="10">
        <v>0.0111850956902728</v>
      </c>
      <c r="E8290" s="7">
        <f t="shared" si="1"/>
        <v>0.04097031739</v>
      </c>
      <c r="F8290" s="7"/>
    </row>
    <row r="8291">
      <c r="A8291" s="9">
        <v>44830.375</v>
      </c>
      <c r="B8291" s="10">
        <v>215.97</v>
      </c>
      <c r="C8291" s="10">
        <v>219.18334</v>
      </c>
      <c r="D8291" s="10">
        <v>0.0146605120626412</v>
      </c>
      <c r="E8291" s="7">
        <f t="shared" si="1"/>
        <v>0.03609097955</v>
      </c>
      <c r="F8291" s="7"/>
    </row>
    <row r="8292">
      <c r="A8292" s="9">
        <v>44830.416666666664</v>
      </c>
      <c r="B8292" s="10">
        <v>224.1</v>
      </c>
      <c r="C8292" s="10">
        <v>222.65598</v>
      </c>
      <c r="D8292" s="10">
        <v>0.00648543102233317</v>
      </c>
      <c r="E8292" s="7">
        <f t="shared" si="1"/>
        <v>0.03227975395</v>
      </c>
      <c r="F8292" s="7"/>
    </row>
    <row r="8293">
      <c r="A8293" s="9">
        <v>44830.458333333336</v>
      </c>
      <c r="B8293" s="10">
        <v>236.44</v>
      </c>
      <c r="C8293" s="10">
        <v>226.01586</v>
      </c>
      <c r="D8293" s="10">
        <v>0.0461212766219149</v>
      </c>
      <c r="E8293" s="7">
        <f t="shared" si="1"/>
        <v>0.03181803893</v>
      </c>
      <c r="F8293" s="7"/>
    </row>
    <row r="8294">
      <c r="A8294" s="9">
        <v>44830.5</v>
      </c>
      <c r="B8294" s="10">
        <v>239.19</v>
      </c>
      <c r="C8294" s="10">
        <v>227.50102</v>
      </c>
      <c r="D8294" s="10">
        <v>0.0513799015054964</v>
      </c>
      <c r="E8294" s="7">
        <f t="shared" si="1"/>
        <v>0.03232207248</v>
      </c>
      <c r="F8294" s="7"/>
    </row>
    <row r="8295">
      <c r="A8295" s="9">
        <v>44830.541666666664</v>
      </c>
      <c r="B8295" s="10">
        <v>240.89</v>
      </c>
      <c r="C8295" s="10">
        <v>228.50434</v>
      </c>
      <c r="D8295" s="10">
        <v>0.0542031718084653</v>
      </c>
      <c r="E8295" s="7">
        <f t="shared" si="1"/>
        <v>0.03360567041</v>
      </c>
      <c r="F8295" s="7"/>
    </row>
    <row r="8296">
      <c r="A8296" s="9">
        <v>44830.583333333336</v>
      </c>
      <c r="B8296" s="10">
        <v>239.13</v>
      </c>
      <c r="C8296" s="10">
        <v>229.33258</v>
      </c>
      <c r="D8296" s="10">
        <v>0.0427214484745254</v>
      </c>
      <c r="E8296" s="7">
        <f t="shared" si="1"/>
        <v>0.03496458555</v>
      </c>
      <c r="F8296" s="7"/>
    </row>
    <row r="8297">
      <c r="A8297" s="9">
        <v>44830.625</v>
      </c>
      <c r="B8297" s="10">
        <v>232.18</v>
      </c>
      <c r="C8297" s="10">
        <v>229.99182</v>
      </c>
      <c r="D8297" s="10">
        <v>0.00951416446028392</v>
      </c>
      <c r="E8297" s="7">
        <f t="shared" si="1"/>
        <v>0.03502754044</v>
      </c>
      <c r="F8297" s="7"/>
    </row>
    <row r="8298">
      <c r="A8298" s="9">
        <v>44830.666666666664</v>
      </c>
      <c r="B8298" s="10">
        <v>233.65</v>
      </c>
      <c r="C8298" s="10">
        <v>230.51204</v>
      </c>
      <c r="D8298" s="10">
        <v>0.0136129982624768</v>
      </c>
      <c r="E8298" s="7">
        <f t="shared" si="1"/>
        <v>0.03490023507</v>
      </c>
      <c r="F8298" s="7"/>
    </row>
    <row r="8299">
      <c r="A8299" s="9">
        <v>44830.708333333336</v>
      </c>
      <c r="B8299" s="10">
        <v>233.3</v>
      </c>
      <c r="C8299" s="10">
        <v>231.12596</v>
      </c>
      <c r="D8299" s="10">
        <v>0.0094062994914116</v>
      </c>
      <c r="E8299" s="7">
        <f t="shared" si="1"/>
        <v>0.03499325812</v>
      </c>
      <c r="F8299" s="7"/>
    </row>
    <row r="8300">
      <c r="A8300" s="9">
        <v>44830.75</v>
      </c>
      <c r="B8300" s="10">
        <v>239.41</v>
      </c>
      <c r="C8300" s="10">
        <v>231.78431</v>
      </c>
      <c r="D8300" s="10">
        <v>0.0328999404662032</v>
      </c>
      <c r="E8300" s="7">
        <f t="shared" si="1"/>
        <v>0.03539992664</v>
      </c>
      <c r="F8300" s="7"/>
    </row>
    <row r="8301">
      <c r="A8301" s="9">
        <v>44830.791666666664</v>
      </c>
      <c r="B8301" s="10">
        <v>239.37</v>
      </c>
      <c r="C8301" s="10">
        <v>233.39558</v>
      </c>
      <c r="D8301" s="10">
        <v>0.0255978283736136</v>
      </c>
      <c r="E8301" s="7">
        <f t="shared" si="1"/>
        <v>0.03481601281</v>
      </c>
      <c r="F8301" s="7"/>
    </row>
    <row r="8302">
      <c r="A8302" s="9">
        <v>44830.833333333336</v>
      </c>
      <c r="B8302" s="10">
        <v>240.04</v>
      </c>
      <c r="C8302" s="10">
        <v>235.50954</v>
      </c>
      <c r="D8302" s="10">
        <v>0.0192368428047543</v>
      </c>
      <c r="E8302" s="7">
        <f t="shared" si="1"/>
        <v>0.03480349709</v>
      </c>
      <c r="F8302" s="7"/>
    </row>
    <row r="8303">
      <c r="A8303" s="9">
        <v>44830.875</v>
      </c>
      <c r="B8303" s="10">
        <v>237.94</v>
      </c>
      <c r="C8303" s="10">
        <v>237.45189</v>
      </c>
      <c r="D8303" s="10">
        <v>0.00205561640296906</v>
      </c>
      <c r="E8303" s="7">
        <f t="shared" si="1"/>
        <v>0.03484164524</v>
      </c>
      <c r="F8303" s="7"/>
    </row>
    <row r="8304">
      <c r="A8304" s="9">
        <v>44830.916666666664</v>
      </c>
      <c r="B8304" s="10">
        <v>232.53</v>
      </c>
      <c r="C8304" s="10">
        <v>237.96828</v>
      </c>
      <c r="D8304" s="10">
        <v>0.0228529617476749</v>
      </c>
      <c r="E8304" s="7">
        <f t="shared" si="1"/>
        <v>0.03502459345</v>
      </c>
      <c r="F8304" s="7"/>
    </row>
    <row r="8305">
      <c r="A8305" s="9">
        <v>44830.958333333336</v>
      </c>
      <c r="B8305" s="10">
        <v>233.51</v>
      </c>
      <c r="C8305" s="10">
        <v>236.82828</v>
      </c>
      <c r="D8305" s="10">
        <v>0.0140113334437931</v>
      </c>
      <c r="E8305" s="7">
        <f t="shared" si="1"/>
        <v>0.03538459651</v>
      </c>
      <c r="F8305" s="7"/>
    </row>
    <row r="8306">
      <c r="A8306" s="9">
        <v>44831.0</v>
      </c>
      <c r="B8306" s="10">
        <v>236.14</v>
      </c>
      <c r="C8306" s="10">
        <v>241.65513</v>
      </c>
      <c r="D8306" s="10">
        <v>0.0228223170764056</v>
      </c>
      <c r="E8306" s="7">
        <f t="shared" si="1"/>
        <v>0.03629336312</v>
      </c>
      <c r="F8306" s="7"/>
    </row>
    <row r="8307">
      <c r="A8307" s="9">
        <v>44831.041666666664</v>
      </c>
      <c r="B8307" s="10">
        <v>248.94</v>
      </c>
      <c r="C8307" s="10">
        <v>234.55488</v>
      </c>
      <c r="D8307" s="10">
        <v>0.0613294423889198</v>
      </c>
      <c r="E8307" s="7">
        <f t="shared" si="1"/>
        <v>0.03674128086</v>
      </c>
      <c r="F8307" s="7"/>
    </row>
    <row r="8308">
      <c r="A8308" s="9">
        <v>44831.083333333336</v>
      </c>
      <c r="B8308" s="10">
        <v>246.69</v>
      </c>
      <c r="C8308" s="10">
        <v>226.26848</v>
      </c>
      <c r="D8308" s="10">
        <v>0.0902534900132797</v>
      </c>
      <c r="E8308" s="7">
        <f t="shared" si="1"/>
        <v>0.03653743284</v>
      </c>
      <c r="F8308" s="7"/>
    </row>
    <row r="8309">
      <c r="A8309" s="9">
        <v>44831.125</v>
      </c>
      <c r="B8309" s="10">
        <v>233.86</v>
      </c>
      <c r="C8309" s="10">
        <v>217.43954</v>
      </c>
      <c r="D8309" s="10">
        <v>0.0755173599061146</v>
      </c>
      <c r="E8309" s="7">
        <f t="shared" si="1"/>
        <v>0.03536115847</v>
      </c>
      <c r="F8309" s="7"/>
    </row>
    <row r="8310">
      <c r="A8310" s="9">
        <v>44831.166666666664</v>
      </c>
      <c r="B8310" s="10">
        <v>224.21</v>
      </c>
      <c r="C8310" s="10">
        <v>211.02358</v>
      </c>
      <c r="D8310" s="10">
        <v>0.0624878982718424</v>
      </c>
      <c r="E8310" s="7">
        <f t="shared" si="1"/>
        <v>0.03409148247</v>
      </c>
      <c r="F8310" s="7"/>
    </row>
    <row r="8311">
      <c r="A8311" s="9">
        <v>44831.208333333336</v>
      </c>
      <c r="B8311" s="10">
        <v>219.05</v>
      </c>
      <c r="C8311" s="10">
        <v>209.38217</v>
      </c>
      <c r="D8311" s="10">
        <v>0.046173129259287</v>
      </c>
      <c r="E8311" s="7">
        <f t="shared" si="1"/>
        <v>0.03311461036</v>
      </c>
      <c r="F8311" s="7"/>
    </row>
    <row r="8312">
      <c r="A8312" s="9">
        <v>44831.25</v>
      </c>
      <c r="B8312" s="10">
        <v>213.18</v>
      </c>
      <c r="C8312" s="10">
        <v>210.61123</v>
      </c>
      <c r="D8312" s="10">
        <v>0.0121967380371882</v>
      </c>
      <c r="E8312" s="7">
        <f t="shared" si="1"/>
        <v>0.03223466007</v>
      </c>
      <c r="F8312" s="7"/>
    </row>
    <row r="8313">
      <c r="A8313" s="9">
        <v>44831.291666666664</v>
      </c>
      <c r="B8313" s="10">
        <v>214.22</v>
      </c>
      <c r="C8313" s="10">
        <v>214.6532</v>
      </c>
      <c r="D8313" s="10">
        <v>0.00201813902611281</v>
      </c>
      <c r="E8313" s="7">
        <f t="shared" si="1"/>
        <v>0.03119763903</v>
      </c>
      <c r="F8313" s="7"/>
    </row>
    <row r="8314">
      <c r="A8314" s="9">
        <v>44831.333333333336</v>
      </c>
      <c r="B8314" s="10">
        <v>218.68</v>
      </c>
      <c r="C8314" s="10">
        <v>219.65235</v>
      </c>
      <c r="D8314" s="10">
        <v>0.0044267680268388</v>
      </c>
      <c r="E8314" s="7">
        <f t="shared" si="1"/>
        <v>0.03091604204</v>
      </c>
      <c r="F8314" s="7"/>
    </row>
    <row r="8315">
      <c r="A8315" s="9">
        <v>44831.375</v>
      </c>
      <c r="B8315" s="10">
        <v>223.68</v>
      </c>
      <c r="C8315" s="10">
        <v>225.37148</v>
      </c>
      <c r="D8315" s="10">
        <v>0.0075052974759716</v>
      </c>
      <c r="E8315" s="7">
        <f t="shared" si="1"/>
        <v>0.0306179081</v>
      </c>
      <c r="F8315" s="7"/>
    </row>
    <row r="8316">
      <c r="A8316" s="9">
        <v>44831.416666666664</v>
      </c>
      <c r="B8316" s="10">
        <v>228.04</v>
      </c>
      <c r="C8316" s="10">
        <v>229.83387</v>
      </c>
      <c r="D8316" s="10">
        <v>0.007805072420353</v>
      </c>
      <c r="E8316" s="7">
        <f t="shared" si="1"/>
        <v>0.03067289316</v>
      </c>
      <c r="F8316" s="7"/>
    </row>
    <row r="8317">
      <c r="A8317" s="9">
        <v>44831.458333333336</v>
      </c>
      <c r="B8317" s="10">
        <v>243.0</v>
      </c>
      <c r="C8317" s="10">
        <v>233.6791</v>
      </c>
      <c r="D8317" s="10">
        <v>0.0398876065510351</v>
      </c>
      <c r="E8317" s="7">
        <f t="shared" si="1"/>
        <v>0.0304131569</v>
      </c>
      <c r="F8317" s="7"/>
    </row>
    <row r="8318">
      <c r="A8318" s="9">
        <v>44831.5</v>
      </c>
      <c r="B8318" s="10">
        <v>245.6</v>
      </c>
      <c r="C8318" s="10">
        <v>235.0108</v>
      </c>
      <c r="D8318" s="10">
        <v>0.0450583547649725</v>
      </c>
      <c r="E8318" s="7">
        <f t="shared" si="1"/>
        <v>0.03014975912</v>
      </c>
      <c r="F8318" s="7"/>
    </row>
    <row r="8319">
      <c r="A8319" s="9">
        <v>44831.541666666664</v>
      </c>
      <c r="B8319" s="10">
        <v>244.02</v>
      </c>
      <c r="C8319" s="10">
        <v>235.82488</v>
      </c>
      <c r="D8319" s="10">
        <v>0.0347508710700923</v>
      </c>
      <c r="E8319" s="7">
        <f t="shared" si="1"/>
        <v>0.02933924659</v>
      </c>
      <c r="F8319" s="7"/>
    </row>
    <row r="8320">
      <c r="A8320" s="9">
        <v>44831.583333333336</v>
      </c>
      <c r="B8320" s="10">
        <v>243.85</v>
      </c>
      <c r="C8320" s="10">
        <v>236.49504</v>
      </c>
      <c r="D8320" s="10">
        <v>0.0310998488594095</v>
      </c>
      <c r="E8320" s="7">
        <f t="shared" si="1"/>
        <v>0.02885501328</v>
      </c>
      <c r="F8320" s="7"/>
    </row>
    <row r="8321">
      <c r="A8321" s="9">
        <v>44831.625</v>
      </c>
      <c r="B8321" s="10">
        <v>233.0</v>
      </c>
      <c r="C8321" s="10">
        <v>237.06817</v>
      </c>
      <c r="D8321" s="10">
        <v>0.017160338311128</v>
      </c>
      <c r="E8321" s="7">
        <f t="shared" si="1"/>
        <v>0.02917360385</v>
      </c>
      <c r="F8321" s="7"/>
    </row>
    <row r="8322">
      <c r="A8322" s="9">
        <v>44831.666666666664</v>
      </c>
      <c r="B8322" s="10">
        <v>225.95</v>
      </c>
      <c r="C8322" s="10">
        <v>237.39605</v>
      </c>
      <c r="D8322" s="10">
        <v>0.0482149976800372</v>
      </c>
      <c r="E8322" s="7">
        <f t="shared" si="1"/>
        <v>0.03061535383</v>
      </c>
      <c r="F8322" s="7"/>
    </row>
    <row r="8323">
      <c r="A8323" s="9">
        <v>44831.708333333336</v>
      </c>
      <c r="B8323" s="10">
        <v>222.85</v>
      </c>
      <c r="C8323" s="10">
        <v>237.99687</v>
      </c>
      <c r="D8323" s="10">
        <v>0.0636431479119872</v>
      </c>
      <c r="E8323" s="7">
        <f t="shared" si="1"/>
        <v>0.03287522251</v>
      </c>
      <c r="F8323" s="7"/>
    </row>
    <row r="8324">
      <c r="A8324" s="9">
        <v>44831.75</v>
      </c>
      <c r="B8324" s="10">
        <v>225.72</v>
      </c>
      <c r="C8324" s="10">
        <v>238.72709</v>
      </c>
      <c r="D8324" s="10">
        <v>0.0544851864109766</v>
      </c>
      <c r="E8324" s="7">
        <f t="shared" si="1"/>
        <v>0.03377460776</v>
      </c>
      <c r="F8324" s="7"/>
    </row>
    <row r="8325">
      <c r="A8325" s="9">
        <v>44831.791666666664</v>
      </c>
      <c r="B8325" s="10">
        <v>228.58</v>
      </c>
      <c r="C8325" s="10">
        <v>240.23039</v>
      </c>
      <c r="D8325" s="10">
        <v>0.0484967368200167</v>
      </c>
      <c r="E8325" s="7">
        <f t="shared" si="1"/>
        <v>0.03472872895</v>
      </c>
      <c r="F8325" s="7"/>
    </row>
    <row r="8326">
      <c r="A8326" s="9">
        <v>44831.833333333336</v>
      </c>
      <c r="B8326" s="10">
        <v>235.36</v>
      </c>
      <c r="C8326" s="10">
        <v>242.04176</v>
      </c>
      <c r="D8326" s="10">
        <v>0.0276058147982397</v>
      </c>
      <c r="E8326" s="7">
        <f t="shared" si="1"/>
        <v>0.03507743611</v>
      </c>
      <c r="F8326" s="7"/>
    </row>
    <row r="8327">
      <c r="A8327" s="9">
        <v>44831.875</v>
      </c>
      <c r="B8327" s="10">
        <v>242.02</v>
      </c>
      <c r="C8327" s="10">
        <v>243.77835</v>
      </c>
      <c r="D8327" s="10">
        <v>0.00721290467344609</v>
      </c>
      <c r="E8327" s="7">
        <f t="shared" si="1"/>
        <v>0.03529232312</v>
      </c>
      <c r="F8327" s="7"/>
    </row>
    <row r="8328">
      <c r="A8328" s="9">
        <v>44831.916666666664</v>
      </c>
      <c r="B8328" s="10">
        <v>243.22</v>
      </c>
      <c r="C8328" s="10">
        <v>244.31471</v>
      </c>
      <c r="D8328" s="10">
        <v>0.00448073716068914</v>
      </c>
      <c r="E8328" s="7">
        <f t="shared" si="1"/>
        <v>0.03452681376</v>
      </c>
      <c r="F8328" s="7"/>
    </row>
    <row r="8329">
      <c r="A8329" s="9">
        <v>44831.958333333336</v>
      </c>
      <c r="B8329" s="10">
        <v>243.33</v>
      </c>
      <c r="C8329" s="10">
        <v>242.88734</v>
      </c>
      <c r="D8329" s="10">
        <v>0.00182249103637932</v>
      </c>
      <c r="E8329" s="7">
        <f t="shared" si="1"/>
        <v>0.03401894533</v>
      </c>
      <c r="F8329" s="7"/>
    </row>
    <row r="8330">
      <c r="A8330" s="9">
        <v>44832.0</v>
      </c>
      <c r="B8330" s="10">
        <v>239.6</v>
      </c>
      <c r="C8330" s="10">
        <v>244.42165</v>
      </c>
      <c r="D8330" s="10">
        <v>0.0197267713396092</v>
      </c>
      <c r="E8330" s="7">
        <f t="shared" si="1"/>
        <v>0.03388996426</v>
      </c>
      <c r="F8330" s="7"/>
    </row>
    <row r="8331">
      <c r="A8331" s="9">
        <v>44832.041666666664</v>
      </c>
      <c r="B8331" s="10">
        <v>252.11</v>
      </c>
      <c r="C8331" s="10">
        <v>237.91596</v>
      </c>
      <c r="D8331" s="10">
        <v>0.0596598899880445</v>
      </c>
      <c r="E8331" s="7">
        <f t="shared" si="1"/>
        <v>0.03382039958</v>
      </c>
      <c r="F8331" s="7"/>
    </row>
    <row r="8332">
      <c r="A8332" s="9">
        <v>44832.083333333336</v>
      </c>
      <c r="B8332" s="10">
        <v>251.62</v>
      </c>
      <c r="C8332" s="10">
        <v>230.06115</v>
      </c>
      <c r="D8332" s="10">
        <v>0.0937092160062662</v>
      </c>
      <c r="E8332" s="7">
        <f t="shared" si="1"/>
        <v>0.03396438816</v>
      </c>
      <c r="F8332" s="7"/>
    </row>
    <row r="8333">
      <c r="A8333" s="9">
        <v>44832.125</v>
      </c>
      <c r="B8333" s="10">
        <v>244.48</v>
      </c>
      <c r="C8333" s="10">
        <v>221.3118</v>
      </c>
      <c r="D8333" s="10">
        <v>0.104685787201586</v>
      </c>
      <c r="E8333" s="7">
        <f t="shared" si="1"/>
        <v>0.0351797393</v>
      </c>
      <c r="F8333" s="7"/>
    </row>
    <row r="8334">
      <c r="A8334" s="9">
        <v>44832.166666666664</v>
      </c>
      <c r="B8334" s="10">
        <v>234.66</v>
      </c>
      <c r="C8334" s="10">
        <v>214.6995</v>
      </c>
      <c r="D8334" s="10">
        <v>0.092969475941956</v>
      </c>
      <c r="E8334" s="7">
        <f t="shared" si="1"/>
        <v>0.03644980503</v>
      </c>
      <c r="F8334" s="7"/>
    </row>
    <row r="8335">
      <c r="A8335" s="9">
        <v>44832.208333333336</v>
      </c>
      <c r="B8335" s="10">
        <v>227.42</v>
      </c>
      <c r="C8335" s="10">
        <v>212.56981</v>
      </c>
      <c r="D8335" s="10">
        <v>0.0698602967185227</v>
      </c>
      <c r="E8335" s="7">
        <f t="shared" si="1"/>
        <v>0.03743677034</v>
      </c>
      <c r="F8335" s="7"/>
    </row>
    <row r="8336">
      <c r="A8336" s="9">
        <v>44832.25</v>
      </c>
      <c r="B8336" s="10">
        <v>222.68</v>
      </c>
      <c r="C8336" s="10">
        <v>213.11689</v>
      </c>
      <c r="D8336" s="10">
        <v>0.0448726048883314</v>
      </c>
      <c r="E8336" s="7">
        <f t="shared" si="1"/>
        <v>0.0387982648</v>
      </c>
      <c r="F8336" s="7"/>
    </row>
    <row r="8337">
      <c r="A8337" s="9">
        <v>44832.291666666664</v>
      </c>
      <c r="B8337" s="10">
        <v>224.02</v>
      </c>
      <c r="C8337" s="10">
        <v>216.43328</v>
      </c>
      <c r="D8337" s="10">
        <v>0.0350533892015128</v>
      </c>
      <c r="E8337" s="7">
        <f t="shared" si="1"/>
        <v>0.04017473355</v>
      </c>
      <c r="F8337" s="7"/>
    </row>
    <row r="8338">
      <c r="A8338" s="9">
        <v>44832.333333333336</v>
      </c>
      <c r="B8338" s="10">
        <v>224.59</v>
      </c>
      <c r="C8338" s="10">
        <v>220.87194</v>
      </c>
      <c r="D8338" s="10">
        <v>0.0168335552266168</v>
      </c>
      <c r="E8338" s="7">
        <f t="shared" si="1"/>
        <v>0.04069168302</v>
      </c>
      <c r="F8338" s="7"/>
    </row>
    <row r="8339">
      <c r="A8339" s="9">
        <v>44832.375</v>
      </c>
      <c r="B8339" s="10">
        <v>227.05</v>
      </c>
      <c r="C8339" s="10">
        <v>226.27926</v>
      </c>
      <c r="D8339" s="10">
        <v>0.00340614513234671</v>
      </c>
      <c r="E8339" s="7">
        <f t="shared" si="1"/>
        <v>0.040520885</v>
      </c>
      <c r="F8339" s="7"/>
    </row>
    <row r="8340">
      <c r="A8340" s="9">
        <v>44832.416666666664</v>
      </c>
      <c r="B8340" s="10">
        <v>233.03</v>
      </c>
      <c r="C8340" s="10">
        <v>230.92399</v>
      </c>
      <c r="D8340" s="10">
        <v>0.00911992729728945</v>
      </c>
      <c r="E8340" s="7">
        <f t="shared" si="1"/>
        <v>0.04057567062</v>
      </c>
      <c r="F8340" s="7"/>
    </row>
    <row r="8341">
      <c r="A8341" s="9">
        <v>44832.458333333336</v>
      </c>
      <c r="B8341" s="10">
        <v>242.83</v>
      </c>
      <c r="C8341" s="10">
        <v>235.19613</v>
      </c>
      <c r="D8341" s="10">
        <v>0.0324574643298765</v>
      </c>
      <c r="E8341" s="7">
        <f t="shared" si="1"/>
        <v>0.04026608137</v>
      </c>
      <c r="F8341" s="7"/>
    </row>
    <row r="8342">
      <c r="A8342" s="9">
        <v>44832.5</v>
      </c>
      <c r="B8342" s="10">
        <v>244.39</v>
      </c>
      <c r="C8342" s="10">
        <v>237.04595</v>
      </c>
      <c r="D8342" s="10">
        <v>0.0309815459829622</v>
      </c>
      <c r="E8342" s="7">
        <f t="shared" si="1"/>
        <v>0.03967954767</v>
      </c>
      <c r="F8342" s="7"/>
    </row>
    <row r="8343">
      <c r="A8343" s="9">
        <v>44832.541666666664</v>
      </c>
      <c r="B8343" s="10">
        <v>239.26</v>
      </c>
      <c r="C8343" s="10">
        <v>238.19239</v>
      </c>
      <c r="D8343" s="10">
        <v>0.00448213311936624</v>
      </c>
      <c r="E8343" s="7">
        <f t="shared" si="1"/>
        <v>0.03841835025</v>
      </c>
      <c r="F8343" s="7"/>
    </row>
    <row r="8344">
      <c r="A8344" s="9">
        <v>44832.583333333336</v>
      </c>
      <c r="B8344" s="10">
        <v>230.08</v>
      </c>
      <c r="C8344" s="10">
        <v>238.92688</v>
      </c>
      <c r="D8344" s="10">
        <v>0.0370275625747927</v>
      </c>
      <c r="E8344" s="7">
        <f t="shared" si="1"/>
        <v>0.03866533832</v>
      </c>
      <c r="F8344" s="7"/>
    </row>
    <row r="8345">
      <c r="A8345" s="9">
        <v>44832.625</v>
      </c>
      <c r="B8345" s="10">
        <v>228.08</v>
      </c>
      <c r="C8345" s="10">
        <v>239.35996</v>
      </c>
      <c r="D8345" s="10">
        <v>0.0471255092121505</v>
      </c>
      <c r="E8345" s="7">
        <f t="shared" si="1"/>
        <v>0.03991388711</v>
      </c>
      <c r="F8345" s="7"/>
    </row>
    <row r="8346">
      <c r="A8346" s="9">
        <v>44832.666666666664</v>
      </c>
      <c r="B8346" s="10">
        <v>227.77</v>
      </c>
      <c r="C8346" s="10">
        <v>239.41707</v>
      </c>
      <c r="D8346" s="10">
        <v>0.0486476173148388</v>
      </c>
      <c r="E8346" s="7">
        <f t="shared" si="1"/>
        <v>0.03993191293</v>
      </c>
      <c r="F8346" s="7"/>
    </row>
    <row r="8347">
      <c r="A8347" s="9">
        <v>44832.708333333336</v>
      </c>
      <c r="B8347" s="10">
        <v>231.34</v>
      </c>
      <c r="C8347" s="10">
        <v>239.79588</v>
      </c>
      <c r="D8347" s="10">
        <v>0.0352628243654561</v>
      </c>
      <c r="E8347" s="7">
        <f t="shared" si="1"/>
        <v>0.03874939945</v>
      </c>
      <c r="F8347" s="7"/>
    </row>
    <row r="8348">
      <c r="A8348" s="9">
        <v>44832.75</v>
      </c>
      <c r="B8348" s="10">
        <v>235.47</v>
      </c>
      <c r="C8348" s="10">
        <v>240.31448</v>
      </c>
      <c r="D8348" s="10">
        <v>0.0201589184305498</v>
      </c>
      <c r="E8348" s="7">
        <f t="shared" si="1"/>
        <v>0.03731913828</v>
      </c>
      <c r="F8348" s="7"/>
    </row>
    <row r="8349">
      <c r="A8349" s="9">
        <v>44832.791666666664</v>
      </c>
      <c r="B8349" s="10">
        <v>235.73</v>
      </c>
      <c r="C8349" s="10">
        <v>241.67421</v>
      </c>
      <c r="D8349" s="10">
        <v>0.024595963301173</v>
      </c>
      <c r="E8349" s="7">
        <f t="shared" si="1"/>
        <v>0.03632327272</v>
      </c>
      <c r="F8349" s="7"/>
    </row>
    <row r="8350">
      <c r="A8350" s="9">
        <v>44832.833333333336</v>
      </c>
      <c r="B8350" s="10">
        <v>238.42</v>
      </c>
      <c r="C8350" s="10">
        <v>243.20307</v>
      </c>
      <c r="D8350" s="10">
        <v>0.0196669803551411</v>
      </c>
      <c r="E8350" s="7">
        <f t="shared" si="1"/>
        <v>0.03599248795</v>
      </c>
      <c r="F8350" s="7"/>
    </row>
    <row r="8351">
      <c r="A8351" s="9">
        <v>44832.875</v>
      </c>
      <c r="B8351" s="10">
        <v>242.13</v>
      </c>
      <c r="C8351" s="10">
        <v>244.65647</v>
      </c>
      <c r="D8351" s="10">
        <v>0.0103266020310029</v>
      </c>
      <c r="E8351" s="7">
        <f t="shared" si="1"/>
        <v>0.03612222534</v>
      </c>
      <c r="F8351" s="7"/>
    </row>
    <row r="8352">
      <c r="A8352" s="9">
        <v>44832.916666666664</v>
      </c>
      <c r="B8352" s="10">
        <v>236.9</v>
      </c>
      <c r="C8352" s="10">
        <v>245.20625</v>
      </c>
      <c r="D8352" s="10">
        <v>0.0338745443886524</v>
      </c>
      <c r="E8352" s="7">
        <f t="shared" si="1"/>
        <v>0.03734696731</v>
      </c>
      <c r="F8352" s="7"/>
    </row>
    <row r="8353">
      <c r="A8353" s="9">
        <v>44832.958333333336</v>
      </c>
      <c r="B8353" s="10">
        <v>235.04</v>
      </c>
      <c r="C8353" s="10">
        <v>244.09926</v>
      </c>
      <c r="D8353" s="10">
        <v>0.0371130170570775</v>
      </c>
      <c r="E8353" s="7">
        <f t="shared" si="1"/>
        <v>0.03881740589</v>
      </c>
      <c r="F8353" s="7"/>
    </row>
    <row r="8354">
      <c r="A8354" s="9">
        <v>44830.0</v>
      </c>
      <c r="B8354" s="10">
        <v>232.55</v>
      </c>
      <c r="C8354" s="10">
        <v>238.97768</v>
      </c>
      <c r="D8354" s="10">
        <v>0.0268965704244847</v>
      </c>
      <c r="E8354" s="7">
        <f t="shared" si="1"/>
        <v>0.03911614752</v>
      </c>
      <c r="F8354" s="7"/>
    </row>
    <row r="8355">
      <c r="A8355" s="9">
        <v>44830.041666666664</v>
      </c>
      <c r="B8355" s="10">
        <v>238.66</v>
      </c>
      <c r="C8355" s="10">
        <v>232.32836</v>
      </c>
      <c r="D8355" s="10">
        <v>0.0272529793607633</v>
      </c>
      <c r="E8355" s="7">
        <f t="shared" si="1"/>
        <v>0.03776585958</v>
      </c>
      <c r="F8355" s="7"/>
    </row>
    <row r="8356">
      <c r="A8356" s="9">
        <v>44830.083333333336</v>
      </c>
      <c r="B8356" s="10">
        <v>241.38</v>
      </c>
      <c r="C8356" s="10">
        <v>224.03339</v>
      </c>
      <c r="D8356" s="10">
        <v>0.0774286815014494</v>
      </c>
      <c r="E8356" s="7">
        <f t="shared" si="1"/>
        <v>0.03708750397</v>
      </c>
      <c r="F8356" s="7"/>
    </row>
    <row r="8357">
      <c r="A8357" s="9">
        <v>44830.125</v>
      </c>
      <c r="B8357" s="10">
        <v>235.32</v>
      </c>
      <c r="C8357" s="10">
        <v>214.97532</v>
      </c>
      <c r="D8357" s="10">
        <v>0.0946372820842875</v>
      </c>
      <c r="E8357" s="7">
        <f t="shared" si="1"/>
        <v>0.03666881626</v>
      </c>
      <c r="F8357" s="7"/>
    </row>
    <row r="8358">
      <c r="A8358" s="9">
        <v>44830.166666666664</v>
      </c>
      <c r="B8358" s="10">
        <v>227.14</v>
      </c>
      <c r="C8358" s="10">
        <v>207.64159</v>
      </c>
      <c r="D8358" s="10">
        <v>0.0939041643824822</v>
      </c>
      <c r="E8358" s="7">
        <f t="shared" si="1"/>
        <v>0.03670776161</v>
      </c>
      <c r="F8358" s="7"/>
    </row>
    <row r="8359">
      <c r="A8359" s="9">
        <v>44830.208333333336</v>
      </c>
      <c r="B8359" s="10">
        <v>220.75</v>
      </c>
      <c r="C8359" s="10">
        <v>204.53021</v>
      </c>
      <c r="D8359" s="10">
        <v>0.0793026614503548</v>
      </c>
      <c r="E8359" s="7">
        <f t="shared" si="1"/>
        <v>0.03710119348</v>
      </c>
      <c r="F8359" s="7"/>
    </row>
    <row r="8360">
      <c r="A8360" s="9">
        <v>44830.25</v>
      </c>
      <c r="B8360" s="10">
        <v>214.37</v>
      </c>
      <c r="C8360" s="10">
        <v>204.39836</v>
      </c>
      <c r="D8360" s="10">
        <v>0.0487853229350764</v>
      </c>
      <c r="E8360" s="7">
        <f t="shared" si="1"/>
        <v>0.03726422339</v>
      </c>
      <c r="F8360" s="7"/>
    </row>
    <row r="8361">
      <c r="A8361" s="9">
        <v>44830.291666666664</v>
      </c>
      <c r="B8361" s="10">
        <v>216.32</v>
      </c>
      <c r="C8361" s="10">
        <v>207.3314</v>
      </c>
      <c r="D8361" s="10">
        <v>0.0433537804693355</v>
      </c>
      <c r="E8361" s="7">
        <f t="shared" si="1"/>
        <v>0.03761007303</v>
      </c>
      <c r="F8361" s="7"/>
    </row>
    <row r="8362">
      <c r="A8362" s="9">
        <v>44830.333333333336</v>
      </c>
      <c r="B8362" s="10">
        <v>216.87</v>
      </c>
      <c r="C8362" s="10">
        <v>211.58034</v>
      </c>
      <c r="D8362" s="10">
        <v>0.025000716040063</v>
      </c>
      <c r="E8362" s="7">
        <f t="shared" si="1"/>
        <v>0.0379503714</v>
      </c>
      <c r="F8362" s="7"/>
    </row>
    <row r="8363">
      <c r="A8363" s="9">
        <v>44830.375</v>
      </c>
      <c r="B8363" s="10">
        <v>215.97</v>
      </c>
      <c r="C8363" s="10">
        <v>217.17359</v>
      </c>
      <c r="D8363" s="10">
        <v>0.00554206429980731</v>
      </c>
      <c r="E8363" s="7">
        <f t="shared" si="1"/>
        <v>0.03803936803</v>
      </c>
      <c r="F8363" s="7"/>
    </row>
    <row r="8364">
      <c r="A8364" s="9">
        <v>44830.416666666664</v>
      </c>
      <c r="B8364" s="10">
        <v>224.1</v>
      </c>
      <c r="C8364" s="10">
        <v>222.21143</v>
      </c>
      <c r="D8364" s="10">
        <v>0.00849897775285451</v>
      </c>
      <c r="E8364" s="7">
        <f t="shared" si="1"/>
        <v>0.03801349513</v>
      </c>
      <c r="F8364" s="7"/>
    </row>
    <row r="8365">
      <c r="A8365" s="9">
        <v>44830.458333333336</v>
      </c>
      <c r="B8365" s="10">
        <v>236.44</v>
      </c>
      <c r="C8365" s="10">
        <v>226.84919</v>
      </c>
      <c r="D8365" s="10">
        <v>0.0422783524155409</v>
      </c>
      <c r="E8365" s="7">
        <f t="shared" si="1"/>
        <v>0.0384226988</v>
      </c>
      <c r="F8365" s="7"/>
    </row>
    <row r="8366">
      <c r="A8366" s="9">
        <v>44830.5</v>
      </c>
      <c r="B8366" s="10">
        <v>239.19</v>
      </c>
      <c r="C8366" s="10">
        <v>228.93427</v>
      </c>
      <c r="D8366" s="10">
        <v>0.0447977054724048</v>
      </c>
      <c r="E8366" s="7">
        <f t="shared" si="1"/>
        <v>0.03899837211</v>
      </c>
      <c r="F8366" s="7"/>
    </row>
    <row r="8367">
      <c r="A8367" s="9">
        <v>44830.541666666664</v>
      </c>
      <c r="B8367" s="10">
        <v>240.89</v>
      </c>
      <c r="C8367" s="10">
        <v>229.94171</v>
      </c>
      <c r="D8367" s="10">
        <v>0.0476133277429309</v>
      </c>
      <c r="E8367" s="7">
        <f t="shared" si="1"/>
        <v>0.04079550522</v>
      </c>
      <c r="F8367" s="7"/>
    </row>
    <row r="8368">
      <c r="A8368" s="9">
        <v>44830.583333333336</v>
      </c>
      <c r="B8368" s="10">
        <v>239.13</v>
      </c>
      <c r="C8368" s="10">
        <v>230.41713</v>
      </c>
      <c r="D8368" s="10">
        <v>0.037813464649959</v>
      </c>
      <c r="E8368" s="7">
        <f t="shared" si="1"/>
        <v>0.04082825114</v>
      </c>
      <c r="F8368" s="7"/>
    </row>
    <row r="8369">
      <c r="A8369" s="9">
        <v>44830.625</v>
      </c>
      <c r="B8369" s="10">
        <v>232.18</v>
      </c>
      <c r="C8369" s="10">
        <v>230.83298</v>
      </c>
      <c r="D8369" s="10">
        <v>0.00583547463625004</v>
      </c>
      <c r="E8369" s="7">
        <f t="shared" si="1"/>
        <v>0.03910783304</v>
      </c>
      <c r="F8369" s="7"/>
    </row>
    <row r="8370">
      <c r="A8370" s="9">
        <v>44830.666666666664</v>
      </c>
      <c r="B8370" s="10">
        <v>233.65</v>
      </c>
      <c r="C8370" s="10">
        <v>231.02145</v>
      </c>
      <c r="D8370" s="10">
        <v>0.0113779478052796</v>
      </c>
      <c r="E8370" s="7">
        <f t="shared" si="1"/>
        <v>0.03755493014</v>
      </c>
      <c r="F8370" s="7"/>
    </row>
    <row r="8371">
      <c r="A8371" s="9">
        <v>44830.708333333336</v>
      </c>
      <c r="B8371" s="10">
        <v>233.3</v>
      </c>
      <c r="C8371" s="10">
        <v>231.49118</v>
      </c>
      <c r="D8371" s="10">
        <v>0.00781377502157964</v>
      </c>
      <c r="E8371" s="7">
        <f t="shared" si="1"/>
        <v>0.03641121975</v>
      </c>
      <c r="F8371" s="7"/>
    </row>
    <row r="8372">
      <c r="A8372" s="9">
        <v>44830.75</v>
      </c>
      <c r="B8372" s="10">
        <v>239.41</v>
      </c>
      <c r="C8372" s="10">
        <v>232.12824</v>
      </c>
      <c r="D8372" s="10">
        <v>0.0313695567587984</v>
      </c>
      <c r="E8372" s="7">
        <f t="shared" si="1"/>
        <v>0.03687832968</v>
      </c>
      <c r="F8372" s="7"/>
    </row>
    <row r="8373">
      <c r="A8373" s="9">
        <v>44830.791666666664</v>
      </c>
      <c r="B8373" s="10">
        <v>239.37</v>
      </c>
      <c r="C8373" s="10">
        <v>233.58808</v>
      </c>
      <c r="D8373" s="10">
        <v>0.0247526329254472</v>
      </c>
      <c r="E8373" s="7">
        <f t="shared" si="1"/>
        <v>0.03688485758</v>
      </c>
      <c r="F8373" s="7"/>
    </row>
    <row r="8374">
      <c r="A8374" s="9">
        <v>44830.833333333336</v>
      </c>
      <c r="B8374" s="10">
        <v>240.04</v>
      </c>
      <c r="C8374" s="10">
        <v>235.3734</v>
      </c>
      <c r="D8374" s="10">
        <v>0.0198263695047953</v>
      </c>
      <c r="E8374" s="7">
        <f t="shared" si="1"/>
        <v>0.0368914988</v>
      </c>
      <c r="F8374" s="7"/>
    </row>
    <row r="8375">
      <c r="A8375" s="9">
        <v>44830.875</v>
      </c>
      <c r="B8375" s="10">
        <v>237.94</v>
      </c>
      <c r="C8375" s="10">
        <v>237.30213</v>
      </c>
      <c r="D8375" s="10">
        <v>0.00268800789946551</v>
      </c>
      <c r="E8375" s="7">
        <f t="shared" si="1"/>
        <v>0.03657322404</v>
      </c>
      <c r="F8375" s="7"/>
    </row>
    <row r="8376">
      <c r="A8376" s="9">
        <v>44830.916666666664</v>
      </c>
      <c r="B8376" s="10">
        <v>232.53</v>
      </c>
      <c r="C8376" s="10">
        <v>238.14434</v>
      </c>
      <c r="D8376" s="10">
        <v>0.0235753660994</v>
      </c>
      <c r="E8376" s="7">
        <f t="shared" si="1"/>
        <v>0.03614409161</v>
      </c>
      <c r="F8376" s="7"/>
    </row>
    <row r="8377">
      <c r="A8377" s="9">
        <v>44830.958333333336</v>
      </c>
      <c r="B8377" s="10">
        <v>233.51</v>
      </c>
      <c r="C8377" s="10">
        <v>237.27332</v>
      </c>
      <c r="D8377" s="10">
        <v>0.0158606960108284</v>
      </c>
      <c r="E8377" s="7">
        <f t="shared" si="1"/>
        <v>0.03525857824</v>
      </c>
      <c r="F8377" s="7"/>
    </row>
    <row r="8378">
      <c r="A8378" s="9">
        <v>44831.0</v>
      </c>
      <c r="B8378" s="10">
        <v>236.14</v>
      </c>
      <c r="C8378" s="10">
        <v>243.89202</v>
      </c>
      <c r="D8378" s="10">
        <v>0.031784639776242</v>
      </c>
      <c r="E8378" s="7">
        <f t="shared" si="1"/>
        <v>0.03546224779</v>
      </c>
      <c r="F8378" s="7"/>
    </row>
    <row r="8379">
      <c r="A8379" s="9">
        <v>44831.041666666664</v>
      </c>
      <c r="B8379" s="10">
        <v>248.94</v>
      </c>
      <c r="C8379" s="10">
        <v>236.52314</v>
      </c>
      <c r="D8379" s="10">
        <v>0.0524974427449254</v>
      </c>
      <c r="E8379" s="7">
        <f t="shared" si="1"/>
        <v>0.03651410043</v>
      </c>
      <c r="F8379" s="7"/>
    </row>
    <row r="8380">
      <c r="A8380" s="9">
        <v>44831.083333333336</v>
      </c>
      <c r="B8380" s="10">
        <v>246.69</v>
      </c>
      <c r="C8380" s="10">
        <v>228.04699</v>
      </c>
      <c r="D8380" s="10">
        <v>0.0817507391787982</v>
      </c>
      <c r="E8380" s="7">
        <f t="shared" si="1"/>
        <v>0.03669418617</v>
      </c>
      <c r="F8380" s="7"/>
    </row>
    <row r="8381">
      <c r="A8381" s="9">
        <v>44831.125</v>
      </c>
      <c r="B8381" s="10">
        <v>233.86</v>
      </c>
      <c r="C8381" s="10">
        <v>219.06718</v>
      </c>
      <c r="D8381" s="10">
        <v>0.0675264090221091</v>
      </c>
      <c r="E8381" s="7">
        <f t="shared" si="1"/>
        <v>0.03556456646</v>
      </c>
      <c r="F8381" s="7"/>
    </row>
    <row r="8382">
      <c r="A8382" s="9">
        <v>44831.166666666664</v>
      </c>
      <c r="B8382" s="10">
        <v>224.21</v>
      </c>
      <c r="C8382" s="10">
        <v>212.75974</v>
      </c>
      <c r="D8382" s="10">
        <v>0.0538177946635957</v>
      </c>
      <c r="E8382" s="7">
        <f t="shared" si="1"/>
        <v>0.03389430105</v>
      </c>
      <c r="F8382" s="7"/>
    </row>
    <row r="8383">
      <c r="A8383" s="9">
        <v>44831.208333333336</v>
      </c>
      <c r="B8383" s="10">
        <v>219.05</v>
      </c>
      <c r="C8383" s="10">
        <v>211.48842</v>
      </c>
      <c r="D8383" s="10">
        <v>0.0357541089010926</v>
      </c>
      <c r="E8383" s="7">
        <f t="shared" si="1"/>
        <v>0.03207977803</v>
      </c>
      <c r="F8383" s="7"/>
    </row>
    <row r="8384">
      <c r="A8384" s="9">
        <v>44831.25</v>
      </c>
      <c r="B8384" s="10">
        <v>213.18</v>
      </c>
      <c r="C8384" s="10">
        <v>212.95903</v>
      </c>
      <c r="D8384" s="10">
        <v>0.00103761742340765</v>
      </c>
      <c r="E8384" s="7">
        <f t="shared" si="1"/>
        <v>0.0300902903</v>
      </c>
      <c r="F8384" s="7"/>
    </row>
    <row r="8385">
      <c r="A8385" s="9">
        <v>44831.291666666664</v>
      </c>
      <c r="B8385" s="10">
        <v>214.22</v>
      </c>
      <c r="C8385" s="10">
        <v>217.29119</v>
      </c>
      <c r="D8385" s="10">
        <v>0.0141339830666857</v>
      </c>
      <c r="E8385" s="7">
        <f t="shared" si="1"/>
        <v>0.02887279874</v>
      </c>
      <c r="F8385" s="7"/>
    </row>
    <row r="8386">
      <c r="A8386" s="9">
        <v>44831.333333333336</v>
      </c>
      <c r="B8386" s="10">
        <v>218.68</v>
      </c>
      <c r="C8386" s="10">
        <v>222.60562</v>
      </c>
      <c r="D8386" s="10">
        <v>0.0176348647442053</v>
      </c>
      <c r="E8386" s="7">
        <f t="shared" si="1"/>
        <v>0.02856588827</v>
      </c>
      <c r="F8386" s="7"/>
    </row>
    <row r="8387">
      <c r="A8387" s="9">
        <v>44831.375</v>
      </c>
      <c r="B8387" s="10">
        <v>223.68</v>
      </c>
      <c r="C8387" s="10">
        <v>228.51885</v>
      </c>
      <c r="D8387" s="10">
        <v>0.0211748396248273</v>
      </c>
      <c r="E8387" s="7">
        <f t="shared" si="1"/>
        <v>0.02921725391</v>
      </c>
      <c r="F8387" s="7"/>
    </row>
    <row r="8388">
      <c r="A8388" s="9">
        <v>44831.416666666664</v>
      </c>
      <c r="B8388" s="10">
        <v>228.04</v>
      </c>
      <c r="C8388" s="10">
        <v>233.10843</v>
      </c>
      <c r="D8388" s="10">
        <v>0.0217428001209566</v>
      </c>
      <c r="E8388" s="7">
        <f t="shared" si="1"/>
        <v>0.02976907984</v>
      </c>
      <c r="F8388" s="7"/>
    </row>
    <row r="8389">
      <c r="A8389" s="9">
        <v>44831.458333333336</v>
      </c>
      <c r="B8389" s="10">
        <v>243.0</v>
      </c>
      <c r="C8389" s="10">
        <v>237.06876</v>
      </c>
      <c r="D8389" s="10">
        <v>0.0250190704165323</v>
      </c>
      <c r="E8389" s="7">
        <f t="shared" si="1"/>
        <v>0.02904994309</v>
      </c>
      <c r="F8389" s="7"/>
    </row>
    <row r="8390">
      <c r="A8390" s="9">
        <v>44831.5</v>
      </c>
      <c r="B8390" s="10">
        <v>245.6</v>
      </c>
      <c r="C8390" s="10">
        <v>238.56208</v>
      </c>
      <c r="D8390" s="10">
        <v>0.0295014195047259</v>
      </c>
      <c r="E8390" s="7">
        <f t="shared" si="1"/>
        <v>0.02841259784</v>
      </c>
      <c r="F8390" s="7"/>
    </row>
    <row r="8391">
      <c r="A8391" s="9">
        <v>44831.541666666664</v>
      </c>
      <c r="B8391" s="10">
        <v>244.02</v>
      </c>
      <c r="C8391" s="10">
        <v>239.61635</v>
      </c>
      <c r="D8391" s="10">
        <v>0.0183779195367928</v>
      </c>
      <c r="E8391" s="7">
        <f t="shared" si="1"/>
        <v>0.02719445583</v>
      </c>
      <c r="F8391" s="7"/>
    </row>
    <row r="8392">
      <c r="A8392" s="9">
        <v>44831.583333333336</v>
      </c>
      <c r="B8392" s="10">
        <v>243.85</v>
      </c>
      <c r="C8392" s="10">
        <v>240.51957</v>
      </c>
      <c r="D8392" s="10">
        <v>0.0138468150429505</v>
      </c>
      <c r="E8392" s="7">
        <f t="shared" si="1"/>
        <v>0.02619584543</v>
      </c>
      <c r="F8392" s="7"/>
    </row>
    <row r="8393">
      <c r="A8393" s="9">
        <v>44831.625</v>
      </c>
      <c r="B8393" s="10">
        <v>233.0</v>
      </c>
      <c r="C8393" s="10">
        <v>241.16332</v>
      </c>
      <c r="D8393" s="10">
        <v>0.0338497579150925</v>
      </c>
      <c r="E8393" s="7">
        <f t="shared" si="1"/>
        <v>0.02736310724</v>
      </c>
      <c r="F8393" s="7"/>
    </row>
    <row r="8394">
      <c r="A8394" s="9">
        <v>44831.666666666664</v>
      </c>
      <c r="B8394" s="10">
        <v>225.95</v>
      </c>
      <c r="C8394" s="10">
        <v>241.42008</v>
      </c>
      <c r="D8394" s="10">
        <v>0.0640795082165494</v>
      </c>
      <c r="E8394" s="7">
        <f t="shared" si="1"/>
        <v>0.02955900559</v>
      </c>
      <c r="F8394" s="7"/>
    </row>
    <row r="8395">
      <c r="A8395" s="9">
        <v>44831.708333333336</v>
      </c>
      <c r="B8395" s="10">
        <v>222.85</v>
      </c>
      <c r="C8395" s="10">
        <v>241.86844</v>
      </c>
      <c r="D8395" s="10">
        <v>0.0786313418980996</v>
      </c>
      <c r="E8395" s="7">
        <f t="shared" si="1"/>
        <v>0.03250973754</v>
      </c>
      <c r="F8395" s="7"/>
    </row>
    <row r="8396">
      <c r="A8396" s="9">
        <v>44831.75</v>
      </c>
      <c r="B8396" s="10">
        <v>225.72</v>
      </c>
      <c r="C8396" s="10">
        <v>242.5406</v>
      </c>
      <c r="D8396" s="10">
        <v>0.0693516879235889</v>
      </c>
      <c r="E8396" s="7">
        <f t="shared" si="1"/>
        <v>0.03409232634</v>
      </c>
      <c r="F8396" s="7"/>
    </row>
    <row r="8397">
      <c r="A8397" s="9">
        <v>44831.791666666664</v>
      </c>
      <c r="B8397" s="10">
        <v>228.58</v>
      </c>
      <c r="C8397" s="10">
        <v>244.03351</v>
      </c>
      <c r="D8397" s="10">
        <v>0.0633253605211841</v>
      </c>
      <c r="E8397" s="7">
        <f t="shared" si="1"/>
        <v>0.03569952332</v>
      </c>
      <c r="F8397" s="7"/>
    </row>
    <row r="8398">
      <c r="A8398" s="9">
        <v>44831.833333333336</v>
      </c>
      <c r="B8398" s="10">
        <v>235.36</v>
      </c>
      <c r="C8398" s="10">
        <v>245.82697</v>
      </c>
      <c r="D8398" s="10">
        <v>0.0425786072211685</v>
      </c>
      <c r="E8398" s="7">
        <f t="shared" si="1"/>
        <v>0.03664753323</v>
      </c>
      <c r="F8398" s="7"/>
    </row>
    <row r="8399">
      <c r="A8399" s="9">
        <v>44831.875</v>
      </c>
      <c r="B8399" s="10">
        <v>242.02</v>
      </c>
      <c r="C8399" s="10">
        <v>247.50104</v>
      </c>
      <c r="D8399" s="10">
        <v>0.0221455231056806</v>
      </c>
      <c r="E8399" s="7">
        <f t="shared" si="1"/>
        <v>0.03745826303</v>
      </c>
      <c r="F8399" s="7"/>
    </row>
    <row r="8400">
      <c r="A8400" s="9">
        <v>44831.916666666664</v>
      </c>
      <c r="B8400" s="10">
        <v>243.22</v>
      </c>
      <c r="C8400" s="10">
        <v>247.90045</v>
      </c>
      <c r="D8400" s="10">
        <v>0.0188803610481546</v>
      </c>
      <c r="E8400" s="7">
        <f t="shared" si="1"/>
        <v>0.03726263782</v>
      </c>
      <c r="F8400" s="7"/>
    </row>
    <row r="8401">
      <c r="A8401" s="9">
        <v>44831.958333333336</v>
      </c>
      <c r="B8401" s="10">
        <v>243.33</v>
      </c>
      <c r="C8401" s="10">
        <v>246.26481</v>
      </c>
      <c r="D8401" s="10">
        <v>0.0119172934208505</v>
      </c>
      <c r="E8401" s="7">
        <f t="shared" si="1"/>
        <v>0.03709832938</v>
      </c>
      <c r="F8401" s="7"/>
    </row>
    <row r="8402">
      <c r="A8402" s="9">
        <v>44832.0</v>
      </c>
      <c r="B8402" s="10">
        <v>239.6</v>
      </c>
      <c r="C8402" s="10">
        <v>248.24435</v>
      </c>
      <c r="D8402" s="10">
        <v>0.034821940559775</v>
      </c>
      <c r="E8402" s="7">
        <f t="shared" si="1"/>
        <v>0.03722488358</v>
      </c>
      <c r="F8402" s="7"/>
    </row>
    <row r="8403">
      <c r="A8403" s="9">
        <v>44832.041666666664</v>
      </c>
      <c r="B8403" s="10">
        <v>252.11</v>
      </c>
      <c r="C8403" s="10">
        <v>241.16846</v>
      </c>
      <c r="D8403" s="10">
        <v>0.0453688678859582</v>
      </c>
      <c r="E8403" s="7">
        <f t="shared" si="1"/>
        <v>0.03692785962</v>
      </c>
      <c r="F8403" s="7"/>
    </row>
    <row r="8404">
      <c r="A8404" s="9">
        <v>44832.083333333336</v>
      </c>
      <c r="B8404" s="10">
        <v>251.62</v>
      </c>
      <c r="C8404" s="10">
        <v>232.84816</v>
      </c>
      <c r="D8404" s="10">
        <v>0.0806183737934626</v>
      </c>
      <c r="E8404" s="7">
        <f t="shared" si="1"/>
        <v>0.03688067773</v>
      </c>
      <c r="F8404" s="7"/>
    </row>
    <row r="8405">
      <c r="A8405" s="9">
        <v>44832.125</v>
      </c>
      <c r="B8405" s="10">
        <v>244.48</v>
      </c>
      <c r="C8405" s="10">
        <v>223.69186</v>
      </c>
      <c r="D8405" s="10">
        <v>0.0929320360606773</v>
      </c>
      <c r="E8405" s="7">
        <f t="shared" si="1"/>
        <v>0.03793924553</v>
      </c>
      <c r="F8405" s="7"/>
    </row>
    <row r="8406">
      <c r="A8406" s="9">
        <v>44832.166666666664</v>
      </c>
      <c r="B8406" s="10">
        <v>234.66</v>
      </c>
      <c r="C8406" s="10">
        <v>217.14765</v>
      </c>
      <c r="D8406" s="10">
        <v>0.0806472001884432</v>
      </c>
      <c r="E8406" s="7">
        <f t="shared" si="1"/>
        <v>0.03905713742</v>
      </c>
      <c r="F8406" s="7"/>
    </row>
    <row r="8407">
      <c r="A8407" s="9">
        <v>44832.208333333336</v>
      </c>
      <c r="B8407" s="10">
        <v>227.42</v>
      </c>
      <c r="C8407" s="10">
        <v>215.54027</v>
      </c>
      <c r="D8407" s="10">
        <v>0.0551160578948889</v>
      </c>
      <c r="E8407" s="7">
        <f t="shared" si="1"/>
        <v>0.0398638853</v>
      </c>
      <c r="F8407" s="7"/>
    </row>
    <row r="8408">
      <c r="A8408" s="9">
        <v>44832.25</v>
      </c>
      <c r="B8408" s="10">
        <v>222.68</v>
      </c>
      <c r="C8408" s="10">
        <v>216.57688</v>
      </c>
      <c r="D8408" s="10">
        <v>0.0281799239143163</v>
      </c>
      <c r="E8408" s="7">
        <f t="shared" si="1"/>
        <v>0.04099481473</v>
      </c>
      <c r="F8408" s="7"/>
    </row>
    <row r="8409">
      <c r="A8409" s="9">
        <v>44832.291666666664</v>
      </c>
      <c r="B8409" s="10">
        <v>224.02</v>
      </c>
      <c r="C8409" s="10">
        <v>220.54541</v>
      </c>
      <c r="D8409" s="10">
        <v>0.0157545332727623</v>
      </c>
      <c r="E8409" s="7">
        <f t="shared" si="1"/>
        <v>0.04106233766</v>
      </c>
      <c r="F8409" s="7"/>
    </row>
    <row r="8410">
      <c r="A8410" s="9">
        <v>44832.333333333336</v>
      </c>
      <c r="B8410" s="10">
        <v>224.59</v>
      </c>
      <c r="C8410" s="10">
        <v>225.61671</v>
      </c>
      <c r="D8410" s="10">
        <v>0.00455068243837084</v>
      </c>
      <c r="E8410" s="7">
        <f t="shared" si="1"/>
        <v>0.0405171634</v>
      </c>
      <c r="F8410" s="7"/>
    </row>
    <row r="8411">
      <c r="A8411" s="9">
        <v>44832.375</v>
      </c>
      <c r="B8411" s="10">
        <v>227.05</v>
      </c>
      <c r="C8411" s="10">
        <v>231.34878</v>
      </c>
      <c r="D8411" s="10">
        <v>0.0185813817561518</v>
      </c>
      <c r="E8411" s="7">
        <f t="shared" si="1"/>
        <v>0.04040910265</v>
      </c>
      <c r="F8411" s="7"/>
    </row>
    <row r="8412">
      <c r="A8412" s="9">
        <v>44832.416666666664</v>
      </c>
      <c r="B8412" s="10">
        <v>233.03</v>
      </c>
      <c r="C8412" s="10">
        <v>236.16083</v>
      </c>
      <c r="D8412" s="10">
        <v>0.0132571942603691</v>
      </c>
      <c r="E8412" s="7">
        <f t="shared" si="1"/>
        <v>0.04005553574</v>
      </c>
      <c r="F8412" s="7"/>
    </row>
    <row r="8413">
      <c r="A8413" s="9">
        <v>44832.458333333336</v>
      </c>
      <c r="B8413" s="10">
        <v>242.83</v>
      </c>
      <c r="C8413" s="10">
        <v>240.38194</v>
      </c>
      <c r="D8413" s="10">
        <v>0.0101840429443244</v>
      </c>
      <c r="E8413" s="7">
        <f t="shared" si="1"/>
        <v>0.0394374096</v>
      </c>
      <c r="F8413" s="7"/>
    </row>
    <row r="8414">
      <c r="A8414" s="9">
        <v>44832.5</v>
      </c>
      <c r="B8414" s="10">
        <v>244.39</v>
      </c>
      <c r="C8414" s="10">
        <v>242.0503</v>
      </c>
      <c r="D8414" s="10">
        <v>0.00966617269220485</v>
      </c>
      <c r="E8414" s="7">
        <f t="shared" si="1"/>
        <v>0.03861094098</v>
      </c>
      <c r="F8414" s="7"/>
    </row>
    <row r="8415">
      <c r="A8415" s="9">
        <v>44832.541666666664</v>
      </c>
      <c r="B8415" s="10">
        <v>239.26</v>
      </c>
      <c r="C8415" s="10">
        <v>243.22899</v>
      </c>
      <c r="D8415" s="10">
        <v>0.0163179150643186</v>
      </c>
      <c r="E8415" s="7">
        <f t="shared" si="1"/>
        <v>0.03852510746</v>
      </c>
      <c r="F8415" s="7"/>
    </row>
    <row r="8416">
      <c r="A8416" s="9">
        <v>44832.583333333336</v>
      </c>
      <c r="B8416" s="10">
        <v>230.08</v>
      </c>
      <c r="C8416" s="10">
        <v>244.04985</v>
      </c>
      <c r="D8416" s="10">
        <v>0.0572417889214026</v>
      </c>
      <c r="E8416" s="7">
        <f t="shared" si="1"/>
        <v>0.04033323137</v>
      </c>
      <c r="F8416" s="7"/>
    </row>
    <row r="8417">
      <c r="A8417" s="9">
        <v>44832.625</v>
      </c>
      <c r="B8417" s="10">
        <v>228.08</v>
      </c>
      <c r="C8417" s="10">
        <v>244.52906</v>
      </c>
      <c r="D8417" s="10">
        <v>0.0672683238548415</v>
      </c>
      <c r="E8417" s="7">
        <f t="shared" si="1"/>
        <v>0.04172567162</v>
      </c>
      <c r="F8417" s="7"/>
    </row>
    <row r="8418">
      <c r="A8418" s="9">
        <v>44832.666666666664</v>
      </c>
      <c r="B8418" s="10">
        <v>227.77</v>
      </c>
      <c r="C8418" s="10">
        <v>244.51709</v>
      </c>
      <c r="D8418" s="10">
        <v>0.0684904682940566</v>
      </c>
      <c r="E8418" s="7">
        <f t="shared" si="1"/>
        <v>0.04190946162</v>
      </c>
      <c r="F8418" s="7"/>
    </row>
    <row r="8419">
      <c r="A8419" s="9">
        <v>44832.708333333336</v>
      </c>
      <c r="B8419" s="10">
        <v>231.34</v>
      </c>
      <c r="C8419" s="10">
        <v>244.84504</v>
      </c>
      <c r="D8419" s="10">
        <v>0.0551574988000574</v>
      </c>
      <c r="E8419" s="7">
        <f t="shared" si="1"/>
        <v>0.04093138483</v>
      </c>
      <c r="F8419" s="7"/>
    </row>
    <row r="8420">
      <c r="A8420" s="9">
        <v>44832.75</v>
      </c>
      <c r="B8420" s="10">
        <v>235.47</v>
      </c>
      <c r="C8420" s="10">
        <v>245.37648</v>
      </c>
      <c r="D8420" s="10">
        <v>0.0403725736060766</v>
      </c>
      <c r="E8420" s="7">
        <f t="shared" si="1"/>
        <v>0.03972392173</v>
      </c>
      <c r="F8420" s="7"/>
    </row>
    <row r="8421">
      <c r="A8421" s="9">
        <v>44832.791666666664</v>
      </c>
      <c r="B8421" s="10">
        <v>235.73</v>
      </c>
      <c r="C8421" s="10">
        <v>246.67184</v>
      </c>
      <c r="D8421" s="10">
        <v>0.0443578804941821</v>
      </c>
      <c r="E8421" s="7">
        <f t="shared" si="1"/>
        <v>0.03893361006</v>
      </c>
      <c r="F8421" s="7"/>
    </row>
    <row r="8422">
      <c r="A8422" s="9">
        <v>44832.833333333336</v>
      </c>
      <c r="B8422" s="10">
        <v>238.42</v>
      </c>
      <c r="C8422" s="10">
        <v>248.08395</v>
      </c>
      <c r="D8422" s="10">
        <v>0.0389543539596173</v>
      </c>
      <c r="E8422" s="7">
        <f t="shared" si="1"/>
        <v>0.03878259951</v>
      </c>
      <c r="F8422" s="7"/>
    </row>
    <row r="8423">
      <c r="A8423" s="9">
        <v>44832.875</v>
      </c>
      <c r="B8423" s="10">
        <v>242.13</v>
      </c>
      <c r="C8423" s="10">
        <v>249.3567</v>
      </c>
      <c r="D8423" s="10">
        <v>0.0289813748738253</v>
      </c>
      <c r="E8423" s="7">
        <f t="shared" si="1"/>
        <v>0.03906742667</v>
      </c>
      <c r="F8423" s="7"/>
    </row>
    <row r="8424">
      <c r="A8424" s="9">
        <v>44832.916666666664</v>
      </c>
      <c r="B8424" s="10">
        <v>236.9</v>
      </c>
      <c r="C8424" s="10">
        <v>249.7461</v>
      </c>
      <c r="D8424" s="10">
        <v>0.0514366390506198</v>
      </c>
      <c r="E8424" s="7">
        <f t="shared" si="1"/>
        <v>0.04042393825</v>
      </c>
      <c r="F8424" s="7"/>
    </row>
    <row r="8425">
      <c r="A8425" s="9">
        <v>44832.958333333336</v>
      </c>
      <c r="B8425" s="10">
        <v>235.04</v>
      </c>
      <c r="C8425" s="10">
        <v>248.36132</v>
      </c>
      <c r="D8425" s="10">
        <v>0.0536368545633434</v>
      </c>
      <c r="E8425" s="7">
        <f t="shared" si="1"/>
        <v>0.0421622533</v>
      </c>
      <c r="F8425" s="7"/>
    </row>
    <row r="8426">
      <c r="A8426" s="9">
        <v>44833.0</v>
      </c>
      <c r="B8426" s="10">
        <v>229.88</v>
      </c>
      <c r="C8426" s="10">
        <v>248.76532</v>
      </c>
      <c r="D8426" s="10">
        <v>0.0759162088992147</v>
      </c>
      <c r="E8426" s="7">
        <f t="shared" si="1"/>
        <v>0.04387451448</v>
      </c>
      <c r="F8426" s="7"/>
    </row>
    <row r="8427">
      <c r="A8427" s="9">
        <v>44833.041666666664</v>
      </c>
      <c r="B8427" s="10">
        <v>240.09</v>
      </c>
      <c r="C8427" s="10">
        <v>242.69594</v>
      </c>
      <c r="D8427" s="10">
        <v>0.0107374684553849</v>
      </c>
      <c r="E8427" s="7">
        <f t="shared" si="1"/>
        <v>0.0424315395</v>
      </c>
      <c r="F8427" s="7"/>
    </row>
    <row r="8428">
      <c r="A8428" s="9">
        <v>44833.083333333336</v>
      </c>
      <c r="B8428" s="10">
        <v>246.42</v>
      </c>
      <c r="C8428" s="10">
        <v>235.37962</v>
      </c>
      <c r="D8428" s="10">
        <v>0.0469045705826188</v>
      </c>
      <c r="E8428" s="7">
        <f t="shared" si="1"/>
        <v>0.0410267977</v>
      </c>
      <c r="F8428" s="7"/>
    </row>
    <row r="8429">
      <c r="A8429" s="9">
        <v>44833.125</v>
      </c>
      <c r="B8429" s="10">
        <v>238.92</v>
      </c>
      <c r="C8429" s="10">
        <v>226.97226</v>
      </c>
      <c r="D8429" s="10">
        <v>0.0526396485632208</v>
      </c>
      <c r="E8429" s="7">
        <f t="shared" si="1"/>
        <v>0.03934794822</v>
      </c>
      <c r="F8429" s="7"/>
    </row>
    <row r="8430">
      <c r="A8430" s="9">
        <v>44833.166666666664</v>
      </c>
      <c r="B8430" s="10">
        <v>231.1</v>
      </c>
      <c r="C8430" s="10">
        <v>220.90401</v>
      </c>
      <c r="D8430" s="10">
        <v>0.0461557488250213</v>
      </c>
      <c r="E8430" s="7">
        <f t="shared" si="1"/>
        <v>0.03791080442</v>
      </c>
      <c r="F8430" s="7"/>
    </row>
    <row r="8431">
      <c r="A8431" s="9">
        <v>44833.208333333336</v>
      </c>
      <c r="B8431" s="10">
        <v>226.28</v>
      </c>
      <c r="C8431" s="10">
        <v>219.36386</v>
      </c>
      <c r="D8431" s="10">
        <v>0.0315281651225503</v>
      </c>
      <c r="E8431" s="7">
        <f t="shared" si="1"/>
        <v>0.03692797555</v>
      </c>
      <c r="F8431" s="7"/>
    </row>
    <row r="8432">
      <c r="A8432" s="9">
        <v>44833.25</v>
      </c>
      <c r="B8432" s="10">
        <v>219.73</v>
      </c>
      <c r="C8432" s="10">
        <v>220.1086</v>
      </c>
      <c r="D8432" s="10">
        <v>0.00172006000674215</v>
      </c>
      <c r="E8432" s="7">
        <f t="shared" si="1"/>
        <v>0.03582548122</v>
      </c>
      <c r="F8432" s="7"/>
    </row>
    <row r="8433">
      <c r="A8433" s="9">
        <v>44833.291666666664</v>
      </c>
      <c r="B8433" s="10">
        <v>215.23</v>
      </c>
      <c r="C8433" s="10">
        <v>223.43592</v>
      </c>
      <c r="D8433" s="10">
        <v>0.0367260555062051</v>
      </c>
      <c r="E8433" s="7">
        <f t="shared" si="1"/>
        <v>0.03669929465</v>
      </c>
      <c r="F8433" s="7"/>
    </row>
    <row r="8434">
      <c r="A8434" s="9">
        <v>44833.333333333336</v>
      </c>
      <c r="B8434" s="10">
        <v>216.05</v>
      </c>
      <c r="C8434" s="10">
        <v>227.83002</v>
      </c>
      <c r="D8434" s="10">
        <v>0.0517053020493084</v>
      </c>
      <c r="E8434" s="7">
        <f t="shared" si="1"/>
        <v>0.03866407046</v>
      </c>
      <c r="F8434" s="7"/>
    </row>
    <row r="8435">
      <c r="A8435" s="9">
        <v>44833.375</v>
      </c>
      <c r="B8435" s="10">
        <v>215.79</v>
      </c>
      <c r="C8435" s="10">
        <v>232.96832</v>
      </c>
      <c r="D8435" s="10">
        <v>0.0737367209412851</v>
      </c>
      <c r="E8435" s="7">
        <f t="shared" si="1"/>
        <v>0.0409622096</v>
      </c>
      <c r="F8435" s="7"/>
    </row>
    <row r="8436">
      <c r="A8436" s="9">
        <v>44833.416666666664</v>
      </c>
      <c r="B8436" s="10">
        <v>221.51</v>
      </c>
      <c r="C8436" s="10">
        <v>237.51143</v>
      </c>
      <c r="D8436" s="10">
        <v>0.0673711997776275</v>
      </c>
      <c r="E8436" s="7">
        <f t="shared" si="1"/>
        <v>0.04321695983</v>
      </c>
      <c r="F8436" s="7"/>
    </row>
    <row r="8437">
      <c r="A8437" s="9">
        <v>44833.458333333336</v>
      </c>
      <c r="B8437" s="10">
        <v>229.05</v>
      </c>
      <c r="C8437" s="10">
        <v>241.77667</v>
      </c>
      <c r="D8437" s="10">
        <v>0.052638122611251</v>
      </c>
      <c r="E8437" s="7">
        <f t="shared" si="1"/>
        <v>0.04498587981</v>
      </c>
      <c r="F8437" s="7"/>
    </row>
    <row r="8438">
      <c r="A8438" s="9">
        <v>44833.5</v>
      </c>
      <c r="B8438" s="10">
        <v>234.81</v>
      </c>
      <c r="C8438" s="10">
        <v>243.7881</v>
      </c>
      <c r="D8438" s="10">
        <v>0.0368274743517012</v>
      </c>
      <c r="E8438" s="7">
        <f t="shared" si="1"/>
        <v>0.04611760072</v>
      </c>
      <c r="F8438" s="7"/>
    </row>
    <row r="8439">
      <c r="A8439" s="9">
        <v>44833.541666666664</v>
      </c>
      <c r="B8439" s="10">
        <v>229.99</v>
      </c>
      <c r="C8439" s="10">
        <v>245.26337</v>
      </c>
      <c r="D8439" s="10">
        <v>0.0622733431412933</v>
      </c>
      <c r="E8439" s="7">
        <f t="shared" si="1"/>
        <v>0.04803241022</v>
      </c>
      <c r="F8439" s="7"/>
    </row>
    <row r="8440">
      <c r="A8440" s="9">
        <v>44833.583333333336</v>
      </c>
      <c r="B8440" s="10">
        <v>218.24</v>
      </c>
      <c r="C8440" s="10">
        <v>246.13815</v>
      </c>
      <c r="D8440" s="10">
        <v>0.11334346179168</v>
      </c>
      <c r="E8440" s="7">
        <f t="shared" si="1"/>
        <v>0.05036997992</v>
      </c>
      <c r="F8440" s="7"/>
    </row>
    <row r="8441">
      <c r="A8441" s="9">
        <v>44833.625</v>
      </c>
      <c r="B8441" s="10">
        <v>216.9</v>
      </c>
      <c r="C8441" s="10">
        <v>246.39134</v>
      </c>
      <c r="D8441" s="10">
        <v>0.119693086615787</v>
      </c>
      <c r="E8441" s="7">
        <f t="shared" si="1"/>
        <v>0.05255434504</v>
      </c>
      <c r="F8441" s="7"/>
    </row>
    <row r="8442">
      <c r="A8442" s="9">
        <v>44833.666666666664</v>
      </c>
      <c r="B8442" s="10">
        <v>216.04</v>
      </c>
      <c r="C8442" s="10">
        <v>246.04247</v>
      </c>
      <c r="D8442" s="10">
        <v>0.121940208127483</v>
      </c>
      <c r="E8442" s="7">
        <f t="shared" si="1"/>
        <v>0.05478141753</v>
      </c>
      <c r="F8442" s="7"/>
    </row>
    <row r="8443">
      <c r="A8443" s="9">
        <v>44833.708333333336</v>
      </c>
      <c r="B8443" s="10">
        <v>216.61</v>
      </c>
      <c r="C8443" s="10">
        <v>246.01081</v>
      </c>
      <c r="D8443" s="10">
        <v>0.119510236155882</v>
      </c>
      <c r="E8443" s="7">
        <f t="shared" si="1"/>
        <v>0.05746278159</v>
      </c>
      <c r="F8443" s="7"/>
    </row>
    <row r="8444">
      <c r="A8444" s="9">
        <v>44833.75</v>
      </c>
      <c r="B8444" s="10">
        <v>219.8</v>
      </c>
      <c r="C8444" s="10">
        <v>246.22321</v>
      </c>
      <c r="D8444" s="10">
        <v>0.107314050531629</v>
      </c>
      <c r="E8444" s="7">
        <f t="shared" si="1"/>
        <v>0.06025200979</v>
      </c>
      <c r="F8444" s="7"/>
    </row>
    <row r="8445">
      <c r="A8445" s="9">
        <v>44833.791666666664</v>
      </c>
      <c r="B8445" s="10">
        <v>220.42</v>
      </c>
      <c r="C8445" s="10">
        <v>247.38562</v>
      </c>
      <c r="D8445" s="10">
        <v>0.109002374511501</v>
      </c>
      <c r="E8445" s="7">
        <f t="shared" si="1"/>
        <v>0.06294553038</v>
      </c>
      <c r="F8445" s="7"/>
    </row>
    <row r="8446">
      <c r="A8446" s="9">
        <v>44833.833333333336</v>
      </c>
      <c r="B8446" s="10">
        <v>226.78</v>
      </c>
      <c r="C8446" s="10">
        <v>248.63012</v>
      </c>
      <c r="D8446" s="10">
        <v>0.0878820313484142</v>
      </c>
      <c r="E8446" s="7">
        <f t="shared" si="1"/>
        <v>0.0649841836</v>
      </c>
      <c r="F8446" s="7"/>
    </row>
    <row r="8447">
      <c r="A8447" s="9">
        <v>44833.875</v>
      </c>
      <c r="B8447" s="10">
        <v>239.93</v>
      </c>
      <c r="C8447" s="10">
        <v>249.6851</v>
      </c>
      <c r="D8447" s="10">
        <v>0.0390696120833802</v>
      </c>
      <c r="E8447" s="7">
        <f t="shared" si="1"/>
        <v>0.06540452682</v>
      </c>
      <c r="F8447" s="7"/>
    </row>
    <row r="8448">
      <c r="A8448" s="9">
        <v>44833.916666666664</v>
      </c>
      <c r="B8448" s="10">
        <v>242.99</v>
      </c>
      <c r="C8448" s="10">
        <v>250.01287</v>
      </c>
      <c r="D8448" s="10">
        <v>0.0280900339250534</v>
      </c>
      <c r="E8448" s="7">
        <f t="shared" si="1"/>
        <v>0.0644317516</v>
      </c>
      <c r="F8448" s="7"/>
    </row>
    <row r="8449">
      <c r="A8449" s="9">
        <v>44833.958333333336</v>
      </c>
      <c r="B8449" s="10">
        <v>238.69</v>
      </c>
      <c r="C8449" s="10">
        <v>248.95208</v>
      </c>
      <c r="D8449" s="10">
        <v>0.0412211056842746</v>
      </c>
      <c r="E8449" s="7">
        <f t="shared" si="1"/>
        <v>0.06391442873</v>
      </c>
      <c r="F8449" s="7"/>
    </row>
    <row r="8450">
      <c r="A8450" s="9">
        <v>44831.0</v>
      </c>
      <c r="B8450" s="10">
        <v>236.14</v>
      </c>
      <c r="C8450" s="10">
        <v>241.51563</v>
      </c>
      <c r="D8450" s="10">
        <v>0.0222578969319708</v>
      </c>
      <c r="E8450" s="7">
        <f t="shared" si="1"/>
        <v>0.06167866574</v>
      </c>
      <c r="F8450" s="7"/>
    </row>
    <row r="8451">
      <c r="A8451" s="9">
        <v>44831.041666666664</v>
      </c>
      <c r="B8451" s="10">
        <v>248.94</v>
      </c>
      <c r="C8451" s="10">
        <v>235.04147</v>
      </c>
      <c r="D8451" s="10">
        <v>0.0591322458968623</v>
      </c>
      <c r="E8451" s="7">
        <f t="shared" si="1"/>
        <v>0.0636951148</v>
      </c>
      <c r="F8451" s="7"/>
    </row>
    <row r="8452">
      <c r="A8452" s="9">
        <v>44831.083333333336</v>
      </c>
      <c r="B8452" s="10">
        <v>246.69</v>
      </c>
      <c r="C8452" s="10">
        <v>227.11164</v>
      </c>
      <c r="D8452" s="10">
        <v>0.0862058853522435</v>
      </c>
      <c r="E8452" s="7">
        <f t="shared" si="1"/>
        <v>0.06533266958</v>
      </c>
      <c r="F8452" s="7"/>
    </row>
    <row r="8453">
      <c r="A8453" s="9">
        <v>44831.125</v>
      </c>
      <c r="B8453" s="10">
        <v>233.86</v>
      </c>
      <c r="C8453" s="10">
        <v>218.48856</v>
      </c>
      <c r="D8453" s="10">
        <v>0.0703535233149049</v>
      </c>
      <c r="E8453" s="7">
        <f t="shared" si="1"/>
        <v>0.06607074769</v>
      </c>
      <c r="F8453" s="7"/>
    </row>
    <row r="8454">
      <c r="A8454" s="9">
        <v>44831.166666666664</v>
      </c>
      <c r="B8454" s="10">
        <v>224.21</v>
      </c>
      <c r="C8454" s="10">
        <v>211.71843</v>
      </c>
      <c r="D8454" s="10">
        <v>0.0590008626079458</v>
      </c>
      <c r="E8454" s="7">
        <f t="shared" si="1"/>
        <v>0.06660596077</v>
      </c>
      <c r="F8454" s="7"/>
    </row>
    <row r="8455">
      <c r="A8455" s="9">
        <v>44831.208333333336</v>
      </c>
      <c r="B8455" s="10">
        <v>219.05</v>
      </c>
      <c r="C8455" s="10">
        <v>209.21496</v>
      </c>
      <c r="D8455" s="10">
        <v>0.0470092578465709</v>
      </c>
      <c r="E8455" s="7">
        <f t="shared" si="1"/>
        <v>0.0672510063</v>
      </c>
      <c r="F8455" s="7"/>
    </row>
    <row r="8456">
      <c r="A8456" s="9">
        <v>44831.25</v>
      </c>
      <c r="B8456" s="10">
        <v>213.18</v>
      </c>
      <c r="C8456" s="10">
        <v>209.18917</v>
      </c>
      <c r="D8456" s="10">
        <v>0.0190776128611247</v>
      </c>
      <c r="E8456" s="7">
        <f t="shared" si="1"/>
        <v>0.06797423767</v>
      </c>
      <c r="F8456" s="7"/>
    </row>
    <row r="8457">
      <c r="A8457" s="9">
        <v>44831.291666666664</v>
      </c>
      <c r="B8457" s="10">
        <v>214.22</v>
      </c>
      <c r="C8457" s="10">
        <v>211.88438</v>
      </c>
      <c r="D8457" s="10">
        <v>0.0110230872138852</v>
      </c>
      <c r="E8457" s="7">
        <f t="shared" si="1"/>
        <v>0.06690328065</v>
      </c>
      <c r="F8457" s="7"/>
    </row>
    <row r="8458">
      <c r="A8458" s="9">
        <v>44831.333333333336</v>
      </c>
      <c r="B8458" s="10">
        <v>218.68</v>
      </c>
      <c r="C8458" s="10">
        <v>215.94768</v>
      </c>
      <c r="D8458" s="10">
        <v>0.0126526943933827</v>
      </c>
      <c r="E8458" s="7">
        <f t="shared" si="1"/>
        <v>0.06527608867</v>
      </c>
      <c r="F8458" s="7"/>
    </row>
    <row r="8459">
      <c r="A8459" s="9">
        <v>44831.375</v>
      </c>
      <c r="B8459" s="10">
        <v>223.68</v>
      </c>
      <c r="C8459" s="10">
        <v>221.43041</v>
      </c>
      <c r="D8459" s="10">
        <v>0.0101593543542642</v>
      </c>
      <c r="E8459" s="7">
        <f t="shared" si="1"/>
        <v>0.06262703173</v>
      </c>
      <c r="F8459" s="7"/>
    </row>
    <row r="8460">
      <c r="A8460" s="9">
        <v>44831.416666666664</v>
      </c>
      <c r="B8460" s="10">
        <v>228.04</v>
      </c>
      <c r="C8460" s="10">
        <v>226.27502</v>
      </c>
      <c r="D8460" s="10">
        <v>0.0078001539896007</v>
      </c>
      <c r="E8460" s="7">
        <f t="shared" si="1"/>
        <v>0.06014490482</v>
      </c>
      <c r="F8460" s="7"/>
    </row>
    <row r="8461">
      <c r="A8461" s="9">
        <v>44831.458333333336</v>
      </c>
      <c r="B8461" s="10">
        <v>243.0</v>
      </c>
      <c r="C8461" s="10">
        <v>231.08955</v>
      </c>
      <c r="D8461" s="10">
        <v>0.0515404093348227</v>
      </c>
      <c r="E8461" s="7">
        <f t="shared" si="1"/>
        <v>0.06009916677</v>
      </c>
      <c r="F8461" s="7"/>
    </row>
    <row r="8462">
      <c r="A8462" s="9">
        <v>44831.5</v>
      </c>
      <c r="B8462" s="10">
        <v>245.6</v>
      </c>
      <c r="C8462" s="10">
        <v>233.72989</v>
      </c>
      <c r="D8462" s="10">
        <v>0.0507855884414269</v>
      </c>
      <c r="E8462" s="7">
        <f t="shared" si="1"/>
        <v>0.06068075485</v>
      </c>
      <c r="F8462" s="7"/>
    </row>
    <row r="8463">
      <c r="A8463" s="9">
        <v>44831.541666666664</v>
      </c>
      <c r="B8463" s="10">
        <v>244.02</v>
      </c>
      <c r="C8463" s="10">
        <v>235.39847</v>
      </c>
      <c r="D8463" s="10">
        <v>0.0366252592890684</v>
      </c>
      <c r="E8463" s="7">
        <f t="shared" si="1"/>
        <v>0.05961208469</v>
      </c>
      <c r="F8463" s="7"/>
    </row>
    <row r="8464">
      <c r="A8464" s="9">
        <v>44831.583333333336</v>
      </c>
      <c r="B8464" s="10">
        <v>243.85</v>
      </c>
      <c r="C8464" s="10">
        <v>236.52479</v>
      </c>
      <c r="D8464" s="10">
        <v>0.0309701575044205</v>
      </c>
      <c r="E8464" s="7">
        <f t="shared" si="1"/>
        <v>0.05617986368</v>
      </c>
      <c r="F8464" s="7"/>
    </row>
    <row r="8465">
      <c r="A8465" s="9">
        <v>44831.625</v>
      </c>
      <c r="B8465" s="10">
        <v>233.0</v>
      </c>
      <c r="C8465" s="10">
        <v>237.2759</v>
      </c>
      <c r="D8465" s="10">
        <v>0.0180207935150599</v>
      </c>
      <c r="E8465" s="7">
        <f t="shared" si="1"/>
        <v>0.05194351813</v>
      </c>
      <c r="F8465" s="7"/>
    </row>
    <row r="8466">
      <c r="A8466" s="9">
        <v>44831.666666666664</v>
      </c>
      <c r="B8466" s="10">
        <v>225.95</v>
      </c>
      <c r="C8466" s="10">
        <v>237.64376</v>
      </c>
      <c r="D8466" s="10">
        <v>0.0492070988945806</v>
      </c>
      <c r="E8466" s="7">
        <f t="shared" si="1"/>
        <v>0.04891297192</v>
      </c>
      <c r="F8466" s="7"/>
    </row>
    <row r="8467">
      <c r="A8467" s="9">
        <v>44831.708333333336</v>
      </c>
      <c r="B8467" s="10">
        <v>222.85</v>
      </c>
      <c r="C8467" s="10">
        <v>238.07829</v>
      </c>
      <c r="D8467" s="10">
        <v>0.0639633710406774</v>
      </c>
      <c r="E8467" s="7">
        <f t="shared" si="1"/>
        <v>0.0465985192</v>
      </c>
      <c r="F8467" s="7"/>
    </row>
    <row r="8468">
      <c r="A8468" s="9">
        <v>44831.75</v>
      </c>
      <c r="B8468" s="10">
        <v>225.72</v>
      </c>
      <c r="C8468" s="10">
        <v>238.78862</v>
      </c>
      <c r="D8468" s="10">
        <v>0.054728822504188</v>
      </c>
      <c r="E8468" s="7">
        <f t="shared" si="1"/>
        <v>0.04440746803</v>
      </c>
      <c r="F8468" s="7"/>
    </row>
    <row r="8469">
      <c r="A8469" s="9">
        <v>44831.791666666664</v>
      </c>
      <c r="B8469" s="10">
        <v>228.58</v>
      </c>
      <c r="C8469" s="10">
        <v>240.3916</v>
      </c>
      <c r="D8469" s="10">
        <v>0.0491348283384277</v>
      </c>
      <c r="E8469" s="7">
        <f t="shared" si="1"/>
        <v>0.04191298694</v>
      </c>
      <c r="F8469" s="7"/>
    </row>
    <row r="8470">
      <c r="A8470" s="9">
        <v>44831.833333333336</v>
      </c>
      <c r="B8470" s="10">
        <v>235.36</v>
      </c>
      <c r="C8470" s="10">
        <v>242.11289</v>
      </c>
      <c r="D8470" s="10">
        <v>0.0278914930964641</v>
      </c>
      <c r="E8470" s="7">
        <f t="shared" si="1"/>
        <v>0.03941338118</v>
      </c>
      <c r="F8470" s="7"/>
    </row>
    <row r="8471">
      <c r="A8471" s="9">
        <v>44831.875</v>
      </c>
      <c r="B8471" s="10">
        <v>242.02</v>
      </c>
      <c r="C8471" s="10">
        <v>243.73686</v>
      </c>
      <c r="D8471" s="10">
        <v>0.0070439079259493</v>
      </c>
      <c r="E8471" s="7">
        <f t="shared" si="1"/>
        <v>0.03807897684</v>
      </c>
      <c r="F8471" s="7"/>
    </row>
    <row r="8472">
      <c r="A8472" s="9">
        <v>44831.916666666664</v>
      </c>
      <c r="B8472" s="10">
        <v>243.22</v>
      </c>
      <c r="C8472" s="10">
        <v>244.1486</v>
      </c>
      <c r="D8472" s="10">
        <v>0.00380342135895921</v>
      </c>
      <c r="E8472" s="7">
        <f t="shared" si="1"/>
        <v>0.03706703465</v>
      </c>
      <c r="F8472" s="7"/>
    </row>
    <row r="8473">
      <c r="A8473" s="9">
        <v>44831.958333333336</v>
      </c>
      <c r="B8473" s="10">
        <v>243.33</v>
      </c>
      <c r="C8473" s="10">
        <v>242.92312</v>
      </c>
      <c r="D8473" s="10">
        <v>0.001674933205205</v>
      </c>
      <c r="E8473" s="7">
        <f t="shared" si="1"/>
        <v>0.03541927747</v>
      </c>
      <c r="F8473" s="7"/>
    </row>
    <row r="8474">
      <c r="A8474" s="9">
        <v>44832.0</v>
      </c>
      <c r="B8474" s="10">
        <v>239.6</v>
      </c>
      <c r="C8474" s="10">
        <v>246.99867</v>
      </c>
      <c r="D8474" s="10">
        <v>0.0299542908469912</v>
      </c>
      <c r="E8474" s="7">
        <f t="shared" si="1"/>
        <v>0.03573996055</v>
      </c>
      <c r="F8474" s="7"/>
    </row>
    <row r="8475">
      <c r="A8475" s="9">
        <v>44832.041666666664</v>
      </c>
      <c r="B8475" s="10">
        <v>252.11</v>
      </c>
      <c r="C8475" s="10">
        <v>239.47465</v>
      </c>
      <c r="D8475" s="10">
        <v>0.0527627872094186</v>
      </c>
      <c r="E8475" s="7">
        <f t="shared" si="1"/>
        <v>0.03547456643</v>
      </c>
      <c r="F8475" s="7"/>
    </row>
    <row r="8476">
      <c r="A8476" s="9">
        <v>44832.083333333336</v>
      </c>
      <c r="B8476" s="10">
        <v>251.62</v>
      </c>
      <c r="C8476" s="10">
        <v>230.42346</v>
      </c>
      <c r="D8476" s="10">
        <v>0.0919895048880873</v>
      </c>
      <c r="E8476" s="7">
        <f t="shared" si="1"/>
        <v>0.03571555058</v>
      </c>
      <c r="F8476" s="7"/>
    </row>
    <row r="8477">
      <c r="A8477" s="9">
        <v>44832.125</v>
      </c>
      <c r="B8477" s="10">
        <v>244.48</v>
      </c>
      <c r="C8477" s="10">
        <v>220.65457</v>
      </c>
      <c r="D8477" s="10">
        <v>0.1079761457014</v>
      </c>
      <c r="E8477" s="7">
        <f t="shared" si="1"/>
        <v>0.03728315985</v>
      </c>
      <c r="F8477" s="7"/>
    </row>
    <row r="8478">
      <c r="A8478" s="9">
        <v>44832.166666666664</v>
      </c>
      <c r="B8478" s="10">
        <v>234.66</v>
      </c>
      <c r="C8478" s="10">
        <v>213.17064</v>
      </c>
      <c r="D8478" s="10">
        <v>0.100808253894626</v>
      </c>
      <c r="E8478" s="7">
        <f t="shared" si="1"/>
        <v>0.03902513449</v>
      </c>
      <c r="F8478" s="7"/>
    </row>
    <row r="8479">
      <c r="A8479" s="9">
        <v>44832.208333333336</v>
      </c>
      <c r="B8479" s="10">
        <v>227.42</v>
      </c>
      <c r="C8479" s="10">
        <v>210.55101</v>
      </c>
      <c r="D8479" s="10">
        <v>0.08011830482314</v>
      </c>
      <c r="E8479" s="7">
        <f t="shared" si="1"/>
        <v>0.04040467811</v>
      </c>
      <c r="F8479" s="7"/>
    </row>
    <row r="8480">
      <c r="A8480" s="9">
        <v>44832.25</v>
      </c>
      <c r="B8480" s="10">
        <v>222.68</v>
      </c>
      <c r="C8480" s="10">
        <v>210.69958</v>
      </c>
      <c r="D8480" s="10">
        <v>0.0568601987721096</v>
      </c>
      <c r="E8480" s="7">
        <f t="shared" si="1"/>
        <v>0.04197895252</v>
      </c>
      <c r="F8480" s="7"/>
    </row>
    <row r="8481">
      <c r="A8481" s="9">
        <v>44832.291666666664</v>
      </c>
      <c r="B8481" s="10">
        <v>224.02</v>
      </c>
      <c r="C8481" s="10">
        <v>214.12526</v>
      </c>
      <c r="D8481" s="10">
        <v>0.0462100548062382</v>
      </c>
      <c r="E8481" s="7">
        <f t="shared" si="1"/>
        <v>0.04344507617</v>
      </c>
      <c r="F8481" s="7"/>
    </row>
    <row r="8482">
      <c r="A8482" s="9">
        <v>44832.333333333336</v>
      </c>
      <c r="B8482" s="10">
        <v>224.59</v>
      </c>
      <c r="C8482" s="10">
        <v>219.12893</v>
      </c>
      <c r="D8482" s="10">
        <v>0.0249217207422133</v>
      </c>
      <c r="E8482" s="7">
        <f t="shared" si="1"/>
        <v>0.0439562856</v>
      </c>
      <c r="F8482" s="7"/>
    </row>
    <row r="8483">
      <c r="A8483" s="9">
        <v>44832.375</v>
      </c>
      <c r="B8483" s="10">
        <v>227.05</v>
      </c>
      <c r="C8483" s="10">
        <v>225.37762</v>
      </c>
      <c r="D8483" s="10">
        <v>0.00742034635027206</v>
      </c>
      <c r="E8483" s="7">
        <f t="shared" si="1"/>
        <v>0.04384216027</v>
      </c>
      <c r="F8483" s="7"/>
    </row>
    <row r="8484">
      <c r="A8484" s="9">
        <v>44832.416666666664</v>
      </c>
      <c r="B8484" s="10">
        <v>233.03</v>
      </c>
      <c r="C8484" s="10">
        <v>230.9289</v>
      </c>
      <c r="D8484" s="10">
        <v>0.00909847143428129</v>
      </c>
      <c r="E8484" s="7">
        <f t="shared" si="1"/>
        <v>0.04389625683</v>
      </c>
      <c r="F8484" s="7"/>
    </row>
    <row r="8485">
      <c r="A8485" s="9">
        <v>44832.458333333336</v>
      </c>
      <c r="B8485" s="10">
        <v>242.83</v>
      </c>
      <c r="C8485" s="10">
        <v>236.00803</v>
      </c>
      <c r="D8485" s="10">
        <v>0.0289056690147365</v>
      </c>
      <c r="E8485" s="7">
        <f t="shared" si="1"/>
        <v>0.04295314265</v>
      </c>
      <c r="F8485" s="7"/>
    </row>
    <row r="8486">
      <c r="A8486" s="9">
        <v>44832.5</v>
      </c>
      <c r="B8486" s="10">
        <v>244.39</v>
      </c>
      <c r="C8486" s="10">
        <v>238.42268</v>
      </c>
      <c r="D8486" s="10">
        <v>0.0250283236477333</v>
      </c>
      <c r="E8486" s="7">
        <f t="shared" si="1"/>
        <v>0.04187992328</v>
      </c>
      <c r="F8486" s="7"/>
    </row>
    <row r="8487">
      <c r="A8487" s="9">
        <v>44832.541666666664</v>
      </c>
      <c r="B8487" s="10">
        <v>239.26</v>
      </c>
      <c r="C8487" s="10">
        <v>239.91157</v>
      </c>
      <c r="D8487" s="10">
        <v>0.00271587568702927</v>
      </c>
      <c r="E8487" s="7">
        <f t="shared" si="1"/>
        <v>0.0404670323</v>
      </c>
      <c r="F8487" s="7"/>
    </row>
    <row r="8488">
      <c r="A8488" s="9">
        <v>44832.583333333336</v>
      </c>
      <c r="B8488" s="10">
        <v>230.08</v>
      </c>
      <c r="C8488" s="10">
        <v>240.91018</v>
      </c>
      <c r="D8488" s="10">
        <v>0.0449552609192354</v>
      </c>
      <c r="E8488" s="7">
        <f t="shared" si="1"/>
        <v>0.04104974494</v>
      </c>
      <c r="F8488" s="7"/>
    </row>
    <row r="8489">
      <c r="A8489" s="9">
        <v>44832.625</v>
      </c>
      <c r="B8489" s="10">
        <v>228.08</v>
      </c>
      <c r="C8489" s="10">
        <v>241.66326</v>
      </c>
      <c r="D8489" s="10">
        <v>0.0562073854337643</v>
      </c>
      <c r="E8489" s="7">
        <f t="shared" si="1"/>
        <v>0.04264085294</v>
      </c>
      <c r="F8489" s="7"/>
    </row>
    <row r="8490">
      <c r="A8490" s="9">
        <v>44832.666666666664</v>
      </c>
      <c r="B8490" s="10">
        <v>227.77</v>
      </c>
      <c r="C8490" s="10">
        <v>241.95432</v>
      </c>
      <c r="D8490" s="10">
        <v>0.0586239584397583</v>
      </c>
      <c r="E8490" s="7">
        <f t="shared" si="1"/>
        <v>0.04303322209</v>
      </c>
      <c r="F8490" s="7"/>
    </row>
    <row r="8491">
      <c r="A8491" s="9">
        <v>44832.708333333336</v>
      </c>
      <c r="B8491" s="10">
        <v>231.34</v>
      </c>
      <c r="C8491" s="10">
        <v>242.40184</v>
      </c>
      <c r="D8491" s="10">
        <v>0.0456343070663159</v>
      </c>
      <c r="E8491" s="7">
        <f t="shared" si="1"/>
        <v>0.04226951109</v>
      </c>
      <c r="F8491" s="7"/>
    </row>
    <row r="8492">
      <c r="A8492" s="9">
        <v>44832.75</v>
      </c>
      <c r="B8492" s="10">
        <v>235.47</v>
      </c>
      <c r="C8492" s="10">
        <v>243.13249</v>
      </c>
      <c r="D8492" s="10">
        <v>0.0315156974701324</v>
      </c>
      <c r="E8492" s="7">
        <f t="shared" si="1"/>
        <v>0.04130229754</v>
      </c>
      <c r="F8492" s="7"/>
    </row>
    <row r="8493">
      <c r="A8493" s="9">
        <v>44832.791666666664</v>
      </c>
      <c r="B8493" s="10">
        <v>235.73</v>
      </c>
      <c r="C8493" s="10">
        <v>244.54883</v>
      </c>
      <c r="D8493" s="10">
        <v>0.0360616323537512</v>
      </c>
      <c r="E8493" s="7">
        <f t="shared" si="1"/>
        <v>0.04075758105</v>
      </c>
      <c r="F8493" s="7"/>
    </row>
    <row r="8494">
      <c r="A8494" s="9">
        <v>44832.833333333336</v>
      </c>
      <c r="B8494" s="10">
        <v>238.42</v>
      </c>
      <c r="C8494" s="10">
        <v>245.98923</v>
      </c>
      <c r="D8494" s="10">
        <v>0.0307705747930509</v>
      </c>
      <c r="E8494" s="7">
        <f t="shared" si="1"/>
        <v>0.04087754278</v>
      </c>
      <c r="F8494" s="7"/>
    </row>
    <row r="8495">
      <c r="A8495" s="9">
        <v>44832.875</v>
      </c>
      <c r="B8495" s="10">
        <v>242.13</v>
      </c>
      <c r="C8495" s="10">
        <v>247.4054</v>
      </c>
      <c r="D8495" s="10">
        <v>0.021322897560037</v>
      </c>
      <c r="E8495" s="7">
        <f t="shared" si="1"/>
        <v>0.04147250068</v>
      </c>
      <c r="F8495" s="7"/>
    </row>
    <row r="8496">
      <c r="A8496" s="9">
        <v>44832.916666666664</v>
      </c>
      <c r="B8496" s="10">
        <v>236.9</v>
      </c>
      <c r="C8496" s="10">
        <v>247.80847</v>
      </c>
      <c r="D8496" s="10">
        <v>0.0440197625206272</v>
      </c>
      <c r="E8496" s="7">
        <f t="shared" si="1"/>
        <v>0.04314818157</v>
      </c>
      <c r="F8496" s="7"/>
    </row>
    <row r="8497">
      <c r="A8497" s="9">
        <v>44832.958333333336</v>
      </c>
      <c r="B8497" s="10">
        <v>235.04</v>
      </c>
      <c r="C8497" s="10">
        <v>246.38361</v>
      </c>
      <c r="D8497" s="10">
        <v>0.0460404407582144</v>
      </c>
      <c r="E8497" s="7">
        <f t="shared" si="1"/>
        <v>0.04499674438</v>
      </c>
      <c r="F8497" s="7"/>
    </row>
    <row r="8498">
      <c r="A8498" s="9">
        <v>44833.0</v>
      </c>
      <c r="B8498" s="10">
        <v>229.88</v>
      </c>
      <c r="C8498" s="10">
        <v>247.38251</v>
      </c>
      <c r="D8498" s="10">
        <v>0.0707507980252929</v>
      </c>
      <c r="E8498" s="7">
        <f t="shared" si="1"/>
        <v>0.04669659885</v>
      </c>
      <c r="F8498" s="7"/>
    </row>
    <row r="8499">
      <c r="A8499" s="9">
        <v>44833.041666666664</v>
      </c>
      <c r="B8499" s="10">
        <v>240.09</v>
      </c>
      <c r="C8499" s="10">
        <v>240.64498</v>
      </c>
      <c r="D8499" s="10">
        <v>0.00230621889556973</v>
      </c>
      <c r="E8499" s="7">
        <f t="shared" si="1"/>
        <v>0.04459424183</v>
      </c>
      <c r="F8499" s="7"/>
    </row>
    <row r="8500">
      <c r="A8500" s="9">
        <v>44833.083333333336</v>
      </c>
      <c r="B8500" s="10">
        <v>246.42</v>
      </c>
      <c r="C8500" s="10">
        <v>232.48685</v>
      </c>
      <c r="D8500" s="10">
        <v>0.0599309165228054</v>
      </c>
      <c r="E8500" s="7">
        <f t="shared" si="1"/>
        <v>0.04325846732</v>
      </c>
      <c r="F8500" s="7"/>
    </row>
    <row r="8501">
      <c r="A8501" s="9">
        <v>44833.125</v>
      </c>
      <c r="B8501" s="10">
        <v>238.92</v>
      </c>
      <c r="C8501" s="10">
        <v>223.43938</v>
      </c>
      <c r="D8501" s="10">
        <v>0.0692833107574859</v>
      </c>
      <c r="E8501" s="7">
        <f t="shared" si="1"/>
        <v>0.04164626586</v>
      </c>
      <c r="F8501" s="7"/>
    </row>
    <row r="8502">
      <c r="A8502" s="9">
        <v>44833.166666666664</v>
      </c>
      <c r="B8502" s="10">
        <v>231.1</v>
      </c>
      <c r="C8502" s="10">
        <v>216.57865</v>
      </c>
      <c r="D8502" s="10">
        <v>0.0670488526916202</v>
      </c>
      <c r="E8502" s="7">
        <f t="shared" si="1"/>
        <v>0.04023962415</v>
      </c>
      <c r="F8502" s="7"/>
    </row>
    <row r="8503">
      <c r="A8503" s="9">
        <v>44833.208333333336</v>
      </c>
      <c r="B8503" s="10">
        <v>226.28</v>
      </c>
      <c r="C8503" s="10">
        <v>214.31527</v>
      </c>
      <c r="D8503" s="10">
        <v>0.0558277065371963</v>
      </c>
      <c r="E8503" s="7">
        <f t="shared" si="1"/>
        <v>0.03922751588</v>
      </c>
      <c r="F8503" s="7"/>
    </row>
    <row r="8504">
      <c r="A8504" s="9">
        <v>44833.25</v>
      </c>
      <c r="B8504" s="10">
        <v>219.73</v>
      </c>
      <c r="C8504" s="10">
        <v>214.51401</v>
      </c>
      <c r="D8504" s="10">
        <v>0.0243153815454756</v>
      </c>
      <c r="E8504" s="7">
        <f t="shared" si="1"/>
        <v>0.03787148183</v>
      </c>
      <c r="F8504" s="7"/>
    </row>
    <row r="8505">
      <c r="A8505" s="9">
        <v>44833.291666666664</v>
      </c>
      <c r="B8505" s="10">
        <v>215.23</v>
      </c>
      <c r="C8505" s="10">
        <v>217.62514</v>
      </c>
      <c r="D8505" s="10">
        <v>0.0110058056711646</v>
      </c>
      <c r="E8505" s="7">
        <f t="shared" si="1"/>
        <v>0.03640463812</v>
      </c>
      <c r="F8505" s="7"/>
    </row>
    <row r="8506">
      <c r="A8506" s="9">
        <v>44833.333333333336</v>
      </c>
      <c r="B8506" s="10">
        <v>216.05</v>
      </c>
      <c r="C8506" s="10">
        <v>222.15148</v>
      </c>
      <c r="D8506" s="10">
        <v>0.027465403336498</v>
      </c>
      <c r="E8506" s="7">
        <f t="shared" si="1"/>
        <v>0.03651062489</v>
      </c>
      <c r="F8506" s="7"/>
    </row>
    <row r="8507">
      <c r="A8507" s="9">
        <v>44833.375</v>
      </c>
      <c r="B8507" s="10">
        <v>215.79</v>
      </c>
      <c r="C8507" s="10">
        <v>227.83884</v>
      </c>
      <c r="D8507" s="10">
        <v>0.052883169524564</v>
      </c>
      <c r="E8507" s="7">
        <f t="shared" si="1"/>
        <v>0.03840490919</v>
      </c>
      <c r="F8507" s="7"/>
    </row>
    <row r="8508">
      <c r="A8508" s="9">
        <v>44833.416666666664</v>
      </c>
      <c r="B8508" s="10">
        <v>221.51</v>
      </c>
      <c r="C8508" s="10">
        <v>232.96423</v>
      </c>
      <c r="D8508" s="10">
        <v>0.0491673335430078</v>
      </c>
      <c r="E8508" s="7">
        <f t="shared" si="1"/>
        <v>0.04007444511</v>
      </c>
      <c r="F8508" s="7"/>
    </row>
    <row r="8509">
      <c r="A8509" s="9">
        <v>44833.458333333336</v>
      </c>
      <c r="B8509" s="10">
        <v>229.05</v>
      </c>
      <c r="C8509" s="10">
        <v>237.83622</v>
      </c>
      <c r="D8509" s="10">
        <v>0.0369423126553221</v>
      </c>
      <c r="E8509" s="7">
        <f t="shared" si="1"/>
        <v>0.04040930526</v>
      </c>
      <c r="F8509" s="7"/>
    </row>
    <row r="8510">
      <c r="A8510" s="9">
        <v>44833.5</v>
      </c>
      <c r="B8510" s="10">
        <v>234.81</v>
      </c>
      <c r="C8510" s="10">
        <v>240.30785</v>
      </c>
      <c r="D8510" s="10">
        <v>0.0228783620676561</v>
      </c>
      <c r="E8510" s="7">
        <f t="shared" si="1"/>
        <v>0.04031972353</v>
      </c>
      <c r="F8510" s="7"/>
    </row>
    <row r="8511">
      <c r="A8511" s="9">
        <v>44833.541666666664</v>
      </c>
      <c r="B8511" s="10">
        <v>229.99</v>
      </c>
      <c r="C8511" s="10">
        <v>241.94936</v>
      </c>
      <c r="D8511" s="10">
        <v>0.0494291863388272</v>
      </c>
      <c r="E8511" s="7">
        <f t="shared" si="1"/>
        <v>0.04226611148</v>
      </c>
      <c r="F8511" s="7"/>
    </row>
    <row r="8512">
      <c r="A8512" s="9">
        <v>44833.583333333336</v>
      </c>
      <c r="B8512" s="10">
        <v>218.24</v>
      </c>
      <c r="C8512" s="10">
        <v>242.99482</v>
      </c>
      <c r="D8512" s="10">
        <v>0.101873858874851</v>
      </c>
      <c r="E8512" s="7">
        <f t="shared" si="1"/>
        <v>0.04463771972</v>
      </c>
      <c r="F8512" s="7"/>
    </row>
    <row r="8513">
      <c r="A8513" s="9">
        <v>44833.625</v>
      </c>
      <c r="B8513" s="10">
        <v>216.9</v>
      </c>
      <c r="C8513" s="10">
        <v>243.5787</v>
      </c>
      <c r="D8513" s="10">
        <v>0.109528049866429</v>
      </c>
      <c r="E8513" s="7">
        <f t="shared" si="1"/>
        <v>0.04685941408</v>
      </c>
      <c r="F8513" s="7"/>
    </row>
    <row r="8514">
      <c r="A8514" s="9">
        <v>44833.666666666664</v>
      </c>
      <c r="B8514" s="10">
        <v>216.04</v>
      </c>
      <c r="C8514" s="10">
        <v>243.62803</v>
      </c>
      <c r="D8514" s="10">
        <v>0.11323832483479</v>
      </c>
      <c r="E8514" s="7">
        <f t="shared" si="1"/>
        <v>0.04913501268</v>
      </c>
      <c r="F8514" s="7"/>
    </row>
    <row r="8515">
      <c r="A8515" s="9">
        <v>44833.708333333336</v>
      </c>
      <c r="B8515" s="10">
        <v>216.61</v>
      </c>
      <c r="C8515" s="10">
        <v>243.86153</v>
      </c>
      <c r="D8515" s="10">
        <v>0.111750016495016</v>
      </c>
      <c r="E8515" s="7">
        <f t="shared" si="1"/>
        <v>0.0518898339</v>
      </c>
      <c r="F8515" s="7"/>
    </row>
    <row r="8516">
      <c r="A8516" s="9">
        <v>44833.75</v>
      </c>
      <c r="B8516" s="10">
        <v>219.8</v>
      </c>
      <c r="C8516" s="10">
        <v>244.37309</v>
      </c>
      <c r="D8516" s="10">
        <v>0.100555629918171</v>
      </c>
      <c r="E8516" s="7">
        <f t="shared" si="1"/>
        <v>0.05476649775</v>
      </c>
      <c r="F8516" s="7"/>
    </row>
    <row r="8517">
      <c r="A8517" s="9">
        <v>44833.791666666664</v>
      </c>
      <c r="B8517" s="10">
        <v>220.42</v>
      </c>
      <c r="C8517" s="10">
        <v>245.70296</v>
      </c>
      <c r="D8517" s="10">
        <v>0.102900510437481</v>
      </c>
      <c r="E8517" s="7">
        <f t="shared" si="1"/>
        <v>0.05755145101</v>
      </c>
      <c r="F8517" s="7"/>
    </row>
    <row r="8518">
      <c r="A8518" s="9">
        <v>44833.833333333336</v>
      </c>
      <c r="B8518" s="10">
        <v>226.78</v>
      </c>
      <c r="C8518" s="10">
        <v>247.04441</v>
      </c>
      <c r="D8518" s="10">
        <v>0.0820273974221881</v>
      </c>
      <c r="E8518" s="7">
        <f t="shared" si="1"/>
        <v>0.05968715195</v>
      </c>
      <c r="F8518" s="7"/>
    </row>
    <row r="8519">
      <c r="A8519" s="9">
        <v>44833.875</v>
      </c>
      <c r="B8519" s="10">
        <v>239.93</v>
      </c>
      <c r="C8519" s="10">
        <v>248.28026</v>
      </c>
      <c r="D8519" s="10">
        <v>0.0336323959061424</v>
      </c>
      <c r="E8519" s="7">
        <f t="shared" si="1"/>
        <v>0.06020004771</v>
      </c>
      <c r="F8519" s="7"/>
    </row>
    <row r="8520">
      <c r="A8520" s="9">
        <v>44833.916666666664</v>
      </c>
      <c r="B8520" s="10">
        <v>242.99</v>
      </c>
      <c r="C8520" s="10">
        <v>248.61674</v>
      </c>
      <c r="D8520" s="10">
        <v>0.0226321847836955</v>
      </c>
      <c r="E8520" s="7">
        <f t="shared" si="1"/>
        <v>0.05930889864</v>
      </c>
      <c r="F8520" s="7"/>
    </row>
    <row r="8521">
      <c r="A8521" s="9">
        <v>44833.958333333336</v>
      </c>
      <c r="B8521" s="10">
        <v>238.69</v>
      </c>
      <c r="C8521" s="10">
        <v>247.3751</v>
      </c>
      <c r="D8521" s="10">
        <v>0.0351090307795732</v>
      </c>
      <c r="E8521" s="7">
        <f t="shared" si="1"/>
        <v>0.05885342323</v>
      </c>
      <c r="F8521" s="7"/>
    </row>
    <row r="8522">
      <c r="A8522" s="9">
        <v>44834.0</v>
      </c>
      <c r="B8522" s="10">
        <v>236.34</v>
      </c>
      <c r="C8522" s="10">
        <v>247.04458</v>
      </c>
      <c r="D8522" s="10">
        <v>0.0433305600147147</v>
      </c>
      <c r="E8522" s="7">
        <f t="shared" si="1"/>
        <v>0.05771091331</v>
      </c>
      <c r="F8522" s="7"/>
    </row>
    <row r="8523">
      <c r="A8523" s="9">
        <v>44834.041666666664</v>
      </c>
      <c r="B8523" s="10">
        <v>242.77</v>
      </c>
      <c r="C8523" s="10">
        <v>241.26367</v>
      </c>
      <c r="D8523" s="10">
        <v>0.00624350114544813</v>
      </c>
      <c r="E8523" s="7">
        <f t="shared" si="1"/>
        <v>0.05787496674</v>
      </c>
      <c r="F8523" s="7"/>
    </row>
    <row r="8524">
      <c r="A8524" s="9">
        <v>44834.083333333336</v>
      </c>
      <c r="B8524" s="10">
        <v>243.3</v>
      </c>
      <c r="C8524" s="10">
        <v>234.35555</v>
      </c>
      <c r="D8524" s="10">
        <v>0.0381661539485624</v>
      </c>
      <c r="E8524" s="7">
        <f t="shared" si="1"/>
        <v>0.05696810163</v>
      </c>
      <c r="F8524" s="7"/>
    </row>
    <row r="8525">
      <c r="A8525" s="9">
        <v>44834.125</v>
      </c>
      <c r="B8525" s="10">
        <v>233.91</v>
      </c>
      <c r="C8525" s="10">
        <v>226.44044</v>
      </c>
      <c r="D8525" s="10">
        <v>0.0329868640071535</v>
      </c>
      <c r="E8525" s="7">
        <f t="shared" si="1"/>
        <v>0.05545574968</v>
      </c>
      <c r="F8525" s="7"/>
    </row>
    <row r="8526">
      <c r="A8526" s="9">
        <v>44834.166666666664</v>
      </c>
      <c r="B8526" s="10">
        <v>225.66</v>
      </c>
      <c r="C8526" s="10">
        <v>220.76088</v>
      </c>
      <c r="D8526" s="10">
        <v>0.022191975317366</v>
      </c>
      <c r="E8526" s="7">
        <f t="shared" si="1"/>
        <v>0.05358671312</v>
      </c>
      <c r="F8526" s="7"/>
    </row>
    <row r="8527">
      <c r="A8527" s="9">
        <v>44834.208333333336</v>
      </c>
      <c r="B8527" s="10">
        <v>219.94</v>
      </c>
      <c r="C8527" s="10">
        <v>219.47078</v>
      </c>
      <c r="D8527" s="10">
        <v>0.00213796114453143</v>
      </c>
      <c r="E8527" s="7">
        <f t="shared" si="1"/>
        <v>0.0513496404</v>
      </c>
      <c r="F8527" s="7"/>
    </row>
    <row r="8528">
      <c r="A8528" s="9">
        <v>44834.25</v>
      </c>
      <c r="B8528" s="10">
        <v>221.6</v>
      </c>
      <c r="C8528" s="10">
        <v>220.28107</v>
      </c>
      <c r="D8528" s="10">
        <v>0.00598748680492606</v>
      </c>
      <c r="E8528" s="7">
        <f t="shared" si="1"/>
        <v>0.05058597812</v>
      </c>
      <c r="F8528" s="7"/>
    </row>
    <row r="8529">
      <c r="A8529" s="9">
        <v>44834.291666666664</v>
      </c>
      <c r="B8529" s="10">
        <v>222.22</v>
      </c>
      <c r="C8529" s="10">
        <v>223.47535</v>
      </c>
      <c r="D8529" s="10">
        <v>0.00561739807097289</v>
      </c>
      <c r="E8529" s="7">
        <f t="shared" si="1"/>
        <v>0.05036146113</v>
      </c>
      <c r="F8529" s="7"/>
    </row>
    <row r="8530">
      <c r="A8530" s="9">
        <v>44834.333333333336</v>
      </c>
      <c r="B8530" s="10">
        <v>223.5</v>
      </c>
      <c r="C8530" s="10">
        <v>227.70316</v>
      </c>
      <c r="D8530" s="10">
        <v>0.0184589445311167</v>
      </c>
      <c r="E8530" s="7">
        <f t="shared" si="1"/>
        <v>0.04998619202</v>
      </c>
      <c r="F8530" s="7"/>
    </row>
    <row r="8531">
      <c r="A8531" s="9">
        <v>44834.375</v>
      </c>
      <c r="B8531" s="10">
        <v>229.39</v>
      </c>
      <c r="C8531" s="10">
        <v>232.72706</v>
      </c>
      <c r="D8531" s="10">
        <v>0.0143389427941899</v>
      </c>
      <c r="E8531" s="7">
        <f t="shared" si="1"/>
        <v>0.04838018257</v>
      </c>
      <c r="F8531" s="7"/>
    </row>
    <row r="8532">
      <c r="A8532" s="9">
        <v>44834.416666666664</v>
      </c>
      <c r="B8532" s="10">
        <v>235.71</v>
      </c>
      <c r="C8532" s="10">
        <v>237.1407</v>
      </c>
      <c r="D8532" s="10">
        <v>0.00603312716880738</v>
      </c>
      <c r="E8532" s="7">
        <f t="shared" si="1"/>
        <v>0.04658292397</v>
      </c>
      <c r="F8532" s="7"/>
    </row>
    <row r="8533">
      <c r="A8533" s="9">
        <v>44834.458333333336</v>
      </c>
      <c r="B8533" s="10">
        <v>245.05</v>
      </c>
      <c r="C8533" s="10">
        <v>241.43481</v>
      </c>
      <c r="D8533" s="10">
        <v>0.0149737728374794</v>
      </c>
      <c r="E8533" s="7">
        <f t="shared" si="1"/>
        <v>0.04566756815</v>
      </c>
      <c r="F8533" s="7"/>
    </row>
    <row r="8534">
      <c r="A8534" s="9">
        <v>44834.5</v>
      </c>
      <c r="B8534" s="10">
        <v>249.2</v>
      </c>
      <c r="C8534" s="10">
        <v>243.66329</v>
      </c>
      <c r="D8534" s="10">
        <v>0.0227227909464737</v>
      </c>
      <c r="E8534" s="7">
        <f t="shared" si="1"/>
        <v>0.04566108602</v>
      </c>
      <c r="F8534" s="7"/>
    </row>
    <row r="8535">
      <c r="A8535" s="9">
        <v>44834.541666666664</v>
      </c>
      <c r="B8535" s="10">
        <v>247.37</v>
      </c>
      <c r="C8535" s="10">
        <v>245.3354</v>
      </c>
      <c r="D8535" s="10">
        <v>0.00829313666107708</v>
      </c>
      <c r="E8535" s="7">
        <f t="shared" si="1"/>
        <v>0.04394708395</v>
      </c>
      <c r="F8535" s="7"/>
    </row>
    <row r="8536">
      <c r="A8536" s="9">
        <v>44834.583333333336</v>
      </c>
      <c r="B8536" s="10">
        <v>240.43</v>
      </c>
      <c r="C8536" s="10">
        <v>246.3762</v>
      </c>
      <c r="D8536" s="10">
        <v>0.0241346363812738</v>
      </c>
      <c r="E8536" s="7">
        <f t="shared" si="1"/>
        <v>0.04070794968</v>
      </c>
      <c r="F8536" s="7"/>
    </row>
    <row r="8537">
      <c r="A8537" s="9">
        <v>44834.625</v>
      </c>
      <c r="B8537" s="10">
        <v>235.95</v>
      </c>
      <c r="C8537" s="10">
        <v>246.64702</v>
      </c>
      <c r="D8537" s="10">
        <v>0.0433697516394076</v>
      </c>
      <c r="E8537" s="7">
        <f t="shared" si="1"/>
        <v>0.03795135392</v>
      </c>
      <c r="F8537" s="7"/>
    </row>
    <row r="8538">
      <c r="A8538" s="9">
        <v>44834.666666666664</v>
      </c>
      <c r="B8538" s="10">
        <v>231.83</v>
      </c>
      <c r="C8538" s="10">
        <v>246.2743</v>
      </c>
      <c r="D8538" s="10">
        <v>0.0586512681185166</v>
      </c>
      <c r="E8538" s="7">
        <f t="shared" si="1"/>
        <v>0.03567689322</v>
      </c>
      <c r="F8538" s="7"/>
    </row>
    <row r="8539">
      <c r="A8539" s="9">
        <v>44834.708333333336</v>
      </c>
      <c r="B8539" s="10">
        <v>230.67</v>
      </c>
      <c r="C8539" s="10">
        <v>246.06213</v>
      </c>
      <c r="D8539" s="10">
        <v>0.0625538354886223</v>
      </c>
      <c r="E8539" s="7">
        <f t="shared" si="1"/>
        <v>0.03362705234</v>
      </c>
      <c r="F8539" s="7"/>
    </row>
    <row r="8540">
      <c r="A8540" s="9">
        <v>44834.75</v>
      </c>
      <c r="B8540" s="10">
        <v>233.2</v>
      </c>
      <c r="C8540" s="10">
        <v>246.12375</v>
      </c>
      <c r="D8540" s="10">
        <v>0.0525091544395858</v>
      </c>
      <c r="E8540" s="7">
        <f t="shared" si="1"/>
        <v>0.03162511587</v>
      </c>
      <c r="F8540" s="7"/>
    </row>
    <row r="8541">
      <c r="A8541" s="9">
        <v>44834.791666666664</v>
      </c>
      <c r="B8541" s="10">
        <v>235.38</v>
      </c>
      <c r="C8541" s="10">
        <v>247.24165</v>
      </c>
      <c r="D8541" s="10">
        <v>0.0479759377111421</v>
      </c>
      <c r="E8541" s="7">
        <f t="shared" si="1"/>
        <v>0.029336592</v>
      </c>
      <c r="F8541" s="7"/>
    </row>
    <row r="8542">
      <c r="A8542" s="9">
        <v>44834.833333333336</v>
      </c>
      <c r="B8542" s="10">
        <v>241.54</v>
      </c>
      <c r="C8542" s="10">
        <v>248.47334</v>
      </c>
      <c r="D8542" s="10">
        <v>0.0279037582060112</v>
      </c>
      <c r="E8542" s="7">
        <f t="shared" si="1"/>
        <v>0.02708144037</v>
      </c>
      <c r="F8542" s="7"/>
    </row>
    <row r="8543">
      <c r="A8543" s="9">
        <v>44834.875</v>
      </c>
      <c r="B8543" s="10">
        <v>249.68</v>
      </c>
      <c r="C8543" s="10">
        <v>249.51376</v>
      </c>
      <c r="D8543" s="10">
        <v>6.66255840960499E-4</v>
      </c>
      <c r="E8543" s="7">
        <f t="shared" si="1"/>
        <v>0.0257078512</v>
      </c>
      <c r="F8543" s="7"/>
    </row>
    <row r="8544">
      <c r="A8544" s="9">
        <v>44834.916666666664</v>
      </c>
      <c r="B8544" s="10">
        <v>251.2</v>
      </c>
      <c r="C8544" s="10">
        <v>249.71013</v>
      </c>
      <c r="D8544" s="10">
        <v>0.00596639791905917</v>
      </c>
      <c r="E8544" s="7">
        <f t="shared" si="1"/>
        <v>0.02501344341</v>
      </c>
      <c r="F8544" s="7"/>
    </row>
    <row r="8545">
      <c r="A8545" s="9">
        <v>44834.958333333336</v>
      </c>
      <c r="B8545" s="10">
        <v>251.19</v>
      </c>
      <c r="C8545" s="10">
        <v>248.5936</v>
      </c>
      <c r="D8545" s="10">
        <v>0.0104443557678073</v>
      </c>
      <c r="E8545" s="7">
        <f t="shared" si="1"/>
        <v>0.02398574862</v>
      </c>
      <c r="F8545" s="7"/>
    </row>
    <row r="8546">
      <c r="A8546" s="9">
        <v>44832.0</v>
      </c>
      <c r="B8546" s="10">
        <v>239.6</v>
      </c>
      <c r="C8546" s="10">
        <v>248.44733</v>
      </c>
      <c r="D8546" s="10">
        <v>0.0356104853290232</v>
      </c>
      <c r="E8546" s="7">
        <f t="shared" si="1"/>
        <v>0.02366407884</v>
      </c>
      <c r="F8546" s="7"/>
    </row>
    <row r="8547">
      <c r="A8547" s="9">
        <v>44832.041666666664</v>
      </c>
      <c r="B8547" s="10">
        <v>252.11</v>
      </c>
      <c r="C8547" s="10">
        <v>242.11834</v>
      </c>
      <c r="D8547" s="10">
        <v>0.0412676710074917</v>
      </c>
      <c r="E8547" s="7">
        <f t="shared" si="1"/>
        <v>0.02512341925</v>
      </c>
      <c r="F8547" s="7"/>
    </row>
    <row r="8548">
      <c r="A8548" s="9">
        <v>44832.083333333336</v>
      </c>
      <c r="B8548" s="10">
        <v>251.62</v>
      </c>
      <c r="C8548" s="10">
        <v>234.14851</v>
      </c>
      <c r="D8548" s="10">
        <v>0.0746171308115521</v>
      </c>
      <c r="E8548" s="7">
        <f t="shared" si="1"/>
        <v>0.02664220996</v>
      </c>
      <c r="F8548" s="7"/>
    </row>
    <row r="8549">
      <c r="A8549" s="9">
        <v>44832.125</v>
      </c>
      <c r="B8549" s="10">
        <v>244.48</v>
      </c>
      <c r="C8549" s="10">
        <v>225.02376</v>
      </c>
      <c r="D8549" s="10">
        <v>0.0864630472799849</v>
      </c>
      <c r="E8549" s="7">
        <f t="shared" si="1"/>
        <v>0.02887038426</v>
      </c>
      <c r="F8549" s="7"/>
    </row>
    <row r="8550">
      <c r="A8550" s="9">
        <v>44832.166666666664</v>
      </c>
      <c r="B8550" s="10">
        <v>234.66</v>
      </c>
      <c r="C8550" s="10">
        <v>217.76286</v>
      </c>
      <c r="D8550" s="10">
        <v>0.077594223367566</v>
      </c>
      <c r="E8550" s="7">
        <f t="shared" si="1"/>
        <v>0.03117881126</v>
      </c>
      <c r="F8550" s="7"/>
    </row>
    <row r="8551">
      <c r="A8551" s="9">
        <v>44832.208333333336</v>
      </c>
      <c r="B8551" s="10">
        <v>227.42</v>
      </c>
      <c r="C8551" s="10">
        <v>214.79119</v>
      </c>
      <c r="D8551" s="10">
        <v>0.0587957541461546</v>
      </c>
      <c r="E8551" s="7">
        <f t="shared" si="1"/>
        <v>0.03353955264</v>
      </c>
      <c r="F8551" s="7"/>
    </row>
    <row r="8552">
      <c r="A8552" s="9">
        <v>44832.25</v>
      </c>
      <c r="B8552" s="10">
        <v>222.68</v>
      </c>
      <c r="C8552" s="10">
        <v>214.2082</v>
      </c>
      <c r="D8552" s="10">
        <v>0.0395493729931907</v>
      </c>
      <c r="E8552" s="7">
        <f t="shared" si="1"/>
        <v>0.03493796456</v>
      </c>
      <c r="F8552" s="7"/>
    </row>
    <row r="8553">
      <c r="A8553" s="9">
        <v>44832.291666666664</v>
      </c>
      <c r="B8553" s="10">
        <v>224.02</v>
      </c>
      <c r="C8553" s="10">
        <v>216.55967</v>
      </c>
      <c r="D8553" s="10">
        <v>0.0344493044342005</v>
      </c>
      <c r="E8553" s="7">
        <f t="shared" si="1"/>
        <v>0.03613929399</v>
      </c>
      <c r="F8553" s="7"/>
    </row>
    <row r="8554">
      <c r="A8554" s="9">
        <v>44832.333333333336</v>
      </c>
      <c r="B8554" s="10">
        <v>224.59</v>
      </c>
      <c r="C8554" s="10">
        <v>220.51299</v>
      </c>
      <c r="D8554" s="10">
        <v>0.0184887520685289</v>
      </c>
      <c r="E8554" s="7">
        <f t="shared" si="1"/>
        <v>0.03614053597</v>
      </c>
      <c r="F8554" s="7"/>
    </row>
    <row r="8555">
      <c r="A8555" s="9">
        <v>44832.375</v>
      </c>
      <c r="B8555" s="10">
        <v>227.05</v>
      </c>
      <c r="C8555" s="10">
        <v>225.93126</v>
      </c>
      <c r="D8555" s="10">
        <v>0.00495168309157397</v>
      </c>
      <c r="E8555" s="7">
        <f t="shared" si="1"/>
        <v>0.03574940015</v>
      </c>
      <c r="F8555" s="7"/>
    </row>
    <row r="8556">
      <c r="A8556" s="9">
        <v>44832.416666666664</v>
      </c>
      <c r="B8556" s="10">
        <v>233.03</v>
      </c>
      <c r="C8556" s="10">
        <v>231.2508</v>
      </c>
      <c r="D8556" s="10">
        <v>0.00769381122140984</v>
      </c>
      <c r="E8556" s="7">
        <f t="shared" si="1"/>
        <v>0.03581859532</v>
      </c>
      <c r="F8556" s="7"/>
    </row>
    <row r="8557">
      <c r="A8557" s="9">
        <v>44832.458333333336</v>
      </c>
      <c r="B8557" s="10">
        <v>242.83</v>
      </c>
      <c r="C8557" s="10">
        <v>236.53113</v>
      </c>
      <c r="D8557" s="10">
        <v>0.0266301945118176</v>
      </c>
      <c r="E8557" s="7">
        <f t="shared" si="1"/>
        <v>0.03630427956</v>
      </c>
      <c r="F8557" s="7"/>
    </row>
    <row r="8558">
      <c r="A8558" s="9">
        <v>44832.5</v>
      </c>
      <c r="B8558" s="10">
        <v>244.39</v>
      </c>
      <c r="C8558" s="10">
        <v>239.44912</v>
      </c>
      <c r="D8558" s="10">
        <v>0.0206343627406105</v>
      </c>
      <c r="E8558" s="7">
        <f t="shared" si="1"/>
        <v>0.03621726172</v>
      </c>
      <c r="F8558" s="7"/>
    </row>
    <row r="8559">
      <c r="A8559" s="9">
        <v>44832.541666666664</v>
      </c>
      <c r="B8559" s="10">
        <v>239.26</v>
      </c>
      <c r="C8559" s="10">
        <v>241.3309</v>
      </c>
      <c r="D8559" s="10">
        <v>0.00858116387085128</v>
      </c>
      <c r="E8559" s="7">
        <f t="shared" si="1"/>
        <v>0.03622926285</v>
      </c>
      <c r="F8559" s="7"/>
    </row>
    <row r="8560">
      <c r="A8560" s="9">
        <v>44832.583333333336</v>
      </c>
      <c r="B8560" s="10">
        <v>230.08</v>
      </c>
      <c r="C8560" s="10">
        <v>242.39629</v>
      </c>
      <c r="D8560" s="10">
        <v>0.0508105548975191</v>
      </c>
      <c r="E8560" s="7">
        <f t="shared" si="1"/>
        <v>0.03734075945</v>
      </c>
      <c r="F8560" s="7"/>
    </row>
    <row r="8561">
      <c r="A8561" s="9">
        <v>44832.625</v>
      </c>
      <c r="B8561" s="10">
        <v>228.08</v>
      </c>
      <c r="C8561" s="10">
        <v>242.91864</v>
      </c>
      <c r="D8561" s="10">
        <v>0.0610848142406856</v>
      </c>
      <c r="E8561" s="7">
        <f t="shared" si="1"/>
        <v>0.03807888706</v>
      </c>
      <c r="F8561" s="7"/>
    </row>
    <row r="8562">
      <c r="A8562" s="9">
        <v>44832.666666666664</v>
      </c>
      <c r="B8562" s="10">
        <v>227.77</v>
      </c>
      <c r="C8562" s="10">
        <v>242.85532</v>
      </c>
      <c r="D8562" s="10">
        <v>0.0621164897684761</v>
      </c>
      <c r="E8562" s="7">
        <f t="shared" si="1"/>
        <v>0.0382232713</v>
      </c>
      <c r="F8562" s="7"/>
    </row>
    <row r="8563">
      <c r="A8563" s="9">
        <v>44832.708333333336</v>
      </c>
      <c r="B8563" s="10">
        <v>231.34</v>
      </c>
      <c r="C8563" s="10">
        <v>243.06139</v>
      </c>
      <c r="D8563" s="10">
        <v>0.0482239898323628</v>
      </c>
      <c r="E8563" s="7">
        <f t="shared" si="1"/>
        <v>0.0376261944</v>
      </c>
      <c r="F8563" s="7"/>
    </row>
    <row r="8564">
      <c r="A8564" s="9">
        <v>44832.75</v>
      </c>
      <c r="B8564" s="10">
        <v>235.47</v>
      </c>
      <c r="C8564" s="10">
        <v>243.56215</v>
      </c>
      <c r="D8564" s="10">
        <v>0.0332241688620337</v>
      </c>
      <c r="E8564" s="7">
        <f t="shared" si="1"/>
        <v>0.03682265333</v>
      </c>
      <c r="F8564" s="7"/>
    </row>
    <row r="8565">
      <c r="A8565" s="9">
        <v>44832.791666666664</v>
      </c>
      <c r="B8565" s="10">
        <v>235.73</v>
      </c>
      <c r="C8565" s="10">
        <v>244.91362</v>
      </c>
      <c r="D8565" s="10">
        <v>0.0374973837714701</v>
      </c>
      <c r="E8565" s="7">
        <f t="shared" si="1"/>
        <v>0.03638604692</v>
      </c>
      <c r="F8565" s="7"/>
    </row>
    <row r="8566">
      <c r="A8566" s="9">
        <v>44832.833333333336</v>
      </c>
      <c r="B8566" s="10">
        <v>238.42</v>
      </c>
      <c r="C8566" s="10">
        <v>246.1897</v>
      </c>
      <c r="D8566" s="10">
        <v>0.0315598093665169</v>
      </c>
      <c r="E8566" s="7">
        <f t="shared" si="1"/>
        <v>0.03653838238</v>
      </c>
      <c r="F8566" s="7"/>
    </row>
    <row r="8567">
      <c r="A8567" s="9">
        <v>44832.875</v>
      </c>
      <c r="B8567" s="10">
        <v>242.13</v>
      </c>
      <c r="C8567" s="10">
        <v>247.36047</v>
      </c>
      <c r="D8567" s="10">
        <v>0.0211451328500467</v>
      </c>
      <c r="E8567" s="7">
        <f t="shared" si="1"/>
        <v>0.03739166892</v>
      </c>
      <c r="F8567" s="7"/>
    </row>
    <row r="8568">
      <c r="A8568" s="9">
        <v>44832.916666666664</v>
      </c>
      <c r="B8568" s="10">
        <v>236.9</v>
      </c>
      <c r="C8568" s="10">
        <v>247.78172</v>
      </c>
      <c r="D8568" s="10">
        <v>0.0439165568791757</v>
      </c>
      <c r="E8568" s="7">
        <f t="shared" si="1"/>
        <v>0.03897292555</v>
      </c>
      <c r="F8568" s="7"/>
    </row>
    <row r="8569">
      <c r="A8569" s="9">
        <v>44832.958333333336</v>
      </c>
      <c r="B8569" s="10">
        <v>235.04</v>
      </c>
      <c r="C8569" s="10">
        <v>246.81702</v>
      </c>
      <c r="D8569" s="10">
        <v>0.0477155910884914</v>
      </c>
      <c r="E8569" s="7">
        <f t="shared" si="1"/>
        <v>0.04052589368</v>
      </c>
      <c r="F8569" s="7"/>
    </row>
    <row r="8570">
      <c r="A8570" s="9">
        <v>44833.0</v>
      </c>
      <c r="B8570" s="10">
        <v>229.88</v>
      </c>
      <c r="C8570" s="10">
        <v>248.30424</v>
      </c>
      <c r="D8570" s="10">
        <v>0.074200263354343</v>
      </c>
      <c r="E8570" s="7">
        <f t="shared" si="1"/>
        <v>0.0421338011</v>
      </c>
      <c r="F8570" s="7"/>
    </row>
    <row r="8571">
      <c r="A8571" s="9">
        <v>44833.041666666664</v>
      </c>
      <c r="B8571" s="10">
        <v>240.09</v>
      </c>
      <c r="C8571" s="10">
        <v>241.71011</v>
      </c>
      <c r="D8571" s="10">
        <v>0.00670269853420687</v>
      </c>
      <c r="E8571" s="7">
        <f t="shared" si="1"/>
        <v>0.04069359392</v>
      </c>
      <c r="F8571" s="7"/>
    </row>
    <row r="8572">
      <c r="A8572" s="9">
        <v>44833.083333333336</v>
      </c>
      <c r="B8572" s="10">
        <v>246.42</v>
      </c>
      <c r="C8572" s="10">
        <v>233.6296</v>
      </c>
      <c r="D8572" s="10">
        <v>0.0547464876025982</v>
      </c>
      <c r="E8572" s="7">
        <f t="shared" si="1"/>
        <v>0.03986565045</v>
      </c>
      <c r="F8572" s="7"/>
    </row>
    <row r="8573">
      <c r="A8573" s="9">
        <v>44833.125</v>
      </c>
      <c r="B8573" s="10">
        <v>238.92</v>
      </c>
      <c r="C8573" s="10">
        <v>224.53592</v>
      </c>
      <c r="D8573" s="10">
        <v>0.0640613760150268</v>
      </c>
      <c r="E8573" s="7">
        <f t="shared" si="1"/>
        <v>0.03893224748</v>
      </c>
      <c r="F8573" s="7"/>
    </row>
    <row r="8574">
      <c r="A8574" s="9">
        <v>44833.166666666664</v>
      </c>
      <c r="B8574" s="10">
        <v>231.1</v>
      </c>
      <c r="C8574" s="10">
        <v>217.57056</v>
      </c>
      <c r="D8574" s="10">
        <v>0.0621841484436129</v>
      </c>
      <c r="E8574" s="7">
        <f t="shared" si="1"/>
        <v>0.03829016102</v>
      </c>
      <c r="F8574" s="7"/>
    </row>
    <row r="8575">
      <c r="A8575" s="9">
        <v>44833.208333333336</v>
      </c>
      <c r="B8575" s="10">
        <v>226.28</v>
      </c>
      <c r="C8575" s="10">
        <v>215.13867</v>
      </c>
      <c r="D8575" s="10">
        <v>0.0517867382930275</v>
      </c>
      <c r="E8575" s="7">
        <f t="shared" si="1"/>
        <v>0.0379981187</v>
      </c>
      <c r="F8575" s="7"/>
    </row>
    <row r="8576">
      <c r="A8576" s="9">
        <v>44833.25</v>
      </c>
      <c r="B8576" s="10">
        <v>219.73</v>
      </c>
      <c r="C8576" s="10">
        <v>215.16458</v>
      </c>
      <c r="D8576" s="10">
        <v>0.0212182692894898</v>
      </c>
      <c r="E8576" s="7">
        <f t="shared" si="1"/>
        <v>0.03723432271</v>
      </c>
      <c r="F8576" s="7"/>
    </row>
    <row r="8577">
      <c r="A8577" s="9">
        <v>44833.291666666664</v>
      </c>
      <c r="B8577" s="10">
        <v>215.23</v>
      </c>
      <c r="C8577" s="10">
        <v>218.11986</v>
      </c>
      <c r="D8577" s="10">
        <v>0.0132489540383897</v>
      </c>
      <c r="E8577" s="7">
        <f t="shared" si="1"/>
        <v>0.03635097478</v>
      </c>
      <c r="F8577" s="7"/>
    </row>
    <row r="8578">
      <c r="A8578" s="9">
        <v>44833.333333333336</v>
      </c>
      <c r="B8578" s="10">
        <v>216.05</v>
      </c>
      <c r="C8578" s="10">
        <v>222.52671</v>
      </c>
      <c r="D8578" s="10">
        <v>0.0291053150428548</v>
      </c>
      <c r="E8578" s="7">
        <f t="shared" si="1"/>
        <v>0.03679333157</v>
      </c>
      <c r="F8578" s="7"/>
    </row>
    <row r="8579">
      <c r="A8579" s="9">
        <v>44833.375</v>
      </c>
      <c r="B8579" s="10">
        <v>215.79</v>
      </c>
      <c r="C8579" s="10">
        <v>228.13036</v>
      </c>
      <c r="D8579" s="10">
        <v>0.054093457793167</v>
      </c>
      <c r="E8579" s="7">
        <f t="shared" si="1"/>
        <v>0.03884090551</v>
      </c>
      <c r="F8579" s="7"/>
    </row>
    <row r="8580">
      <c r="A8580" s="9">
        <v>44833.416666666664</v>
      </c>
      <c r="B8580" s="10">
        <v>221.51</v>
      </c>
      <c r="C8580" s="10">
        <v>233.30295</v>
      </c>
      <c r="D8580" s="10">
        <v>0.050547796330908</v>
      </c>
      <c r="E8580" s="7">
        <f t="shared" si="1"/>
        <v>0.04062648823</v>
      </c>
      <c r="F8580" s="7"/>
    </row>
    <row r="8581">
      <c r="A8581" s="9">
        <v>44833.458333333336</v>
      </c>
      <c r="B8581" s="10">
        <v>229.05</v>
      </c>
      <c r="C8581" s="10">
        <v>238.24339</v>
      </c>
      <c r="D8581" s="10">
        <v>0.038588226938846</v>
      </c>
      <c r="E8581" s="7">
        <f t="shared" si="1"/>
        <v>0.04112473958</v>
      </c>
      <c r="F8581" s="7"/>
    </row>
    <row r="8582">
      <c r="A8582" s="9">
        <v>44833.5</v>
      </c>
      <c r="B8582" s="10">
        <v>234.81</v>
      </c>
      <c r="C8582" s="10">
        <v>240.76539</v>
      </c>
      <c r="D8582" s="10">
        <v>0.024735241223832</v>
      </c>
      <c r="E8582" s="7">
        <f t="shared" si="1"/>
        <v>0.04129560951</v>
      </c>
      <c r="F8582" s="7"/>
    </row>
    <row r="8583">
      <c r="A8583" s="9">
        <v>44833.541666666664</v>
      </c>
      <c r="B8583" s="10">
        <v>229.99</v>
      </c>
      <c r="C8583" s="10">
        <v>242.43151</v>
      </c>
      <c r="D8583" s="10">
        <v>0.0513196902498358</v>
      </c>
      <c r="E8583" s="7">
        <f t="shared" si="1"/>
        <v>0.04307638145</v>
      </c>
      <c r="F8583" s="7"/>
    </row>
    <row r="8584">
      <c r="A8584" s="9">
        <v>44833.583333333336</v>
      </c>
      <c r="B8584" s="10">
        <v>218.24</v>
      </c>
      <c r="C8584" s="10">
        <v>243.44581</v>
      </c>
      <c r="D8584" s="10">
        <v>0.103537662036573</v>
      </c>
      <c r="E8584" s="7">
        <f t="shared" si="1"/>
        <v>0.04527334424</v>
      </c>
      <c r="F8584" s="7"/>
    </row>
    <row r="8585">
      <c r="A8585" s="9">
        <v>44833.625</v>
      </c>
      <c r="B8585" s="10">
        <v>216.9</v>
      </c>
      <c r="C8585" s="10">
        <v>243.97331</v>
      </c>
      <c r="D8585" s="10">
        <v>0.110968326822306</v>
      </c>
      <c r="E8585" s="7">
        <f t="shared" si="1"/>
        <v>0.04735182393</v>
      </c>
      <c r="F8585" s="7"/>
    </row>
    <row r="8586">
      <c r="A8586" s="9">
        <v>44833.666666666664</v>
      </c>
      <c r="B8586" s="10">
        <v>216.04</v>
      </c>
      <c r="C8586" s="10">
        <v>243.93643</v>
      </c>
      <c r="D8586" s="10">
        <v>0.11435942552738</v>
      </c>
      <c r="E8586" s="7">
        <f t="shared" si="1"/>
        <v>0.04952861292</v>
      </c>
      <c r="F8586" s="7"/>
    </row>
    <row r="8587">
      <c r="A8587" s="9">
        <v>44833.708333333336</v>
      </c>
      <c r="B8587" s="10">
        <v>216.61</v>
      </c>
      <c r="C8587" s="10">
        <v>244.12919</v>
      </c>
      <c r="D8587" s="10">
        <v>0.11272388197413</v>
      </c>
      <c r="E8587" s="7">
        <f t="shared" si="1"/>
        <v>0.05221610843</v>
      </c>
      <c r="F8587" s="7"/>
    </row>
    <row r="8588">
      <c r="A8588" s="9">
        <v>44833.75</v>
      </c>
      <c r="B8588" s="10">
        <v>219.8</v>
      </c>
      <c r="C8588" s="10">
        <v>244.58866</v>
      </c>
      <c r="D8588" s="10">
        <v>0.101348361776052</v>
      </c>
      <c r="E8588" s="7">
        <f t="shared" si="1"/>
        <v>0.05505461647</v>
      </c>
      <c r="F8588" s="7"/>
    </row>
    <row r="8589">
      <c r="A8589" s="9">
        <v>44833.791666666664</v>
      </c>
      <c r="B8589" s="10">
        <v>220.42</v>
      </c>
      <c r="C8589" s="10">
        <v>245.87261</v>
      </c>
      <c r="D8589" s="10">
        <v>0.103519501419861</v>
      </c>
      <c r="E8589" s="7">
        <f t="shared" si="1"/>
        <v>0.05780553804</v>
      </c>
      <c r="F8589" s="7"/>
    </row>
    <row r="8590">
      <c r="A8590" s="9">
        <v>44833.833333333336</v>
      </c>
      <c r="B8590" s="10">
        <v>226.78</v>
      </c>
      <c r="C8590" s="10">
        <v>247.14862</v>
      </c>
      <c r="D8590" s="10">
        <v>0.0824144597691866</v>
      </c>
      <c r="E8590" s="7">
        <f t="shared" si="1"/>
        <v>0.0599244818</v>
      </c>
      <c r="F8590" s="7"/>
    </row>
    <row r="8591">
      <c r="A8591" s="9">
        <v>44833.875</v>
      </c>
      <c r="B8591" s="10">
        <v>239.93</v>
      </c>
      <c r="C8591" s="10">
        <v>248.32375</v>
      </c>
      <c r="D8591" s="10">
        <v>0.0338016399961742</v>
      </c>
      <c r="E8591" s="7">
        <f t="shared" si="1"/>
        <v>0.06045183627</v>
      </c>
      <c r="F8591" s="7"/>
    </row>
    <row r="8592">
      <c r="A8592" s="9">
        <v>44833.916666666664</v>
      </c>
      <c r="B8592" s="10">
        <v>242.99</v>
      </c>
      <c r="C8592" s="10">
        <v>248.70514</v>
      </c>
      <c r="D8592" s="10">
        <v>0.0229795813628941</v>
      </c>
      <c r="E8592" s="7">
        <f t="shared" si="1"/>
        <v>0.05957946229</v>
      </c>
      <c r="F8592" s="7"/>
    </row>
    <row r="8593">
      <c r="A8593" s="9">
        <v>44833.958333333336</v>
      </c>
      <c r="B8593" s="10">
        <v>238.69</v>
      </c>
      <c r="C8593" s="10">
        <v>247.58143</v>
      </c>
      <c r="D8593" s="10">
        <v>0.0359131539065753</v>
      </c>
      <c r="E8593" s="7">
        <f t="shared" si="1"/>
        <v>0.05908769407</v>
      </c>
      <c r="F8593" s="7"/>
    </row>
    <row r="8594">
      <c r="A8594" s="9">
        <v>44834.0</v>
      </c>
      <c r="B8594" s="10">
        <v>236.34</v>
      </c>
      <c r="C8594" s="10">
        <v>248.11696</v>
      </c>
      <c r="D8594" s="10">
        <v>0.0474653566608264</v>
      </c>
      <c r="E8594" s="7">
        <f t="shared" si="1"/>
        <v>0.05797373963</v>
      </c>
      <c r="F8594" s="7"/>
    </row>
    <row r="8595">
      <c r="A8595" s="9">
        <v>44834.041666666664</v>
      </c>
      <c r="B8595" s="10">
        <v>242.77</v>
      </c>
      <c r="C8595" s="10">
        <v>241.87426</v>
      </c>
      <c r="D8595" s="10">
        <v>0.00370332915953941</v>
      </c>
      <c r="E8595" s="7">
        <f t="shared" si="1"/>
        <v>0.0578487659</v>
      </c>
      <c r="F8595" s="7"/>
    </row>
    <row r="8596">
      <c r="A8596" s="9">
        <v>44834.083333333336</v>
      </c>
      <c r="B8596" s="10">
        <v>243.3</v>
      </c>
      <c r="C8596" s="10">
        <v>234.3075</v>
      </c>
      <c r="D8596" s="10">
        <v>0.0383790531673122</v>
      </c>
      <c r="E8596" s="7">
        <f t="shared" si="1"/>
        <v>0.05716678947</v>
      </c>
      <c r="F8596" s="7"/>
    </row>
    <row r="8597">
      <c r="A8597" s="9">
        <v>44834.125</v>
      </c>
      <c r="B8597" s="10">
        <v>233.91</v>
      </c>
      <c r="C8597" s="10">
        <v>225.72094</v>
      </c>
      <c r="D8597" s="10">
        <v>0.0362795760109805</v>
      </c>
      <c r="E8597" s="7">
        <f t="shared" si="1"/>
        <v>0.05600921447</v>
      </c>
      <c r="F8597" s="7"/>
    </row>
    <row r="8598">
      <c r="A8598" s="9">
        <v>44834.166666666664</v>
      </c>
      <c r="B8598" s="10">
        <v>225.66</v>
      </c>
      <c r="C8598" s="10">
        <v>219.32736</v>
      </c>
      <c r="D8598" s="10">
        <v>0.0288730051736363</v>
      </c>
      <c r="E8598" s="7">
        <f t="shared" si="1"/>
        <v>0.05462125017</v>
      </c>
      <c r="F8598" s="7"/>
    </row>
    <row r="8599">
      <c r="A8599" s="9">
        <v>44834.208333333336</v>
      </c>
      <c r="B8599" s="10">
        <v>219.94</v>
      </c>
      <c r="C8599" s="10">
        <v>217.40363</v>
      </c>
      <c r="D8599" s="10">
        <v>0.0116666405248155</v>
      </c>
      <c r="E8599" s="7">
        <f t="shared" si="1"/>
        <v>0.05294957942</v>
      </c>
      <c r="F8599" s="7"/>
    </row>
    <row r="8600">
      <c r="A8600" s="9">
        <v>44834.25</v>
      </c>
      <c r="B8600" s="10">
        <v>221.6</v>
      </c>
      <c r="C8600" s="10">
        <v>217.75063</v>
      </c>
      <c r="D8600" s="10">
        <v>0.0176778822637619</v>
      </c>
      <c r="E8600" s="7">
        <f t="shared" si="1"/>
        <v>0.0528020633</v>
      </c>
      <c r="F8600" s="7"/>
    </row>
    <row r="8601">
      <c r="A8601" s="9">
        <v>44834.291666666664</v>
      </c>
      <c r="B8601" s="10">
        <v>222.22</v>
      </c>
      <c r="C8601" s="10">
        <v>220.77124</v>
      </c>
      <c r="D8601" s="10">
        <v>0.00656226780263585</v>
      </c>
      <c r="E8601" s="7">
        <f t="shared" si="1"/>
        <v>0.05252345137</v>
      </c>
      <c r="F8601" s="7"/>
    </row>
    <row r="8602">
      <c r="A8602" s="9">
        <v>44834.333333333336</v>
      </c>
      <c r="B8602" s="10">
        <v>223.5</v>
      </c>
      <c r="C8602" s="10">
        <v>225.06235</v>
      </c>
      <c r="D8602" s="10">
        <v>0.00694185411287142</v>
      </c>
      <c r="E8602" s="7">
        <f t="shared" si="1"/>
        <v>0.05159997383</v>
      </c>
      <c r="F8602" s="7"/>
    </row>
    <row r="8603">
      <c r="A8603" s="9">
        <v>44834.375</v>
      </c>
      <c r="B8603" s="10">
        <v>229.39</v>
      </c>
      <c r="C8603" s="10">
        <v>230.38771</v>
      </c>
      <c r="D8603" s="10">
        <v>0.00433056954296742</v>
      </c>
      <c r="E8603" s="7">
        <f t="shared" si="1"/>
        <v>0.04952652016</v>
      </c>
      <c r="F8603" s="7"/>
    </row>
    <row r="8604">
      <c r="A8604" s="9">
        <v>44834.416666666664</v>
      </c>
      <c r="B8604" s="10">
        <v>235.71</v>
      </c>
      <c r="C8604" s="10">
        <v>235.22023</v>
      </c>
      <c r="D8604" s="10">
        <v>0.00208217635022302</v>
      </c>
      <c r="E8604" s="7">
        <f t="shared" si="1"/>
        <v>0.04750711932</v>
      </c>
      <c r="F8604" s="7"/>
    </row>
    <row r="8605">
      <c r="A8605" s="9">
        <v>44834.458333333336</v>
      </c>
      <c r="B8605" s="10">
        <v>245.05</v>
      </c>
      <c r="C8605" s="10">
        <v>239.9022</v>
      </c>
      <c r="D8605" s="10">
        <v>0.0214579107653036</v>
      </c>
      <c r="E8605" s="7">
        <f t="shared" si="1"/>
        <v>0.04679335615</v>
      </c>
      <c r="F8605" s="7"/>
    </row>
    <row r="8606">
      <c r="A8606" s="9">
        <v>44834.5</v>
      </c>
      <c r="B8606" s="10">
        <v>249.2</v>
      </c>
      <c r="C8606" s="10">
        <v>242.33198</v>
      </c>
      <c r="D8606" s="10">
        <v>0.0283413687289642</v>
      </c>
      <c r="E8606" s="7">
        <f t="shared" si="1"/>
        <v>0.04694361146</v>
      </c>
      <c r="F8606" s="7"/>
    </row>
    <row r="8607">
      <c r="A8607" s="9">
        <v>44834.541666666664</v>
      </c>
      <c r="B8607" s="10">
        <v>247.37</v>
      </c>
      <c r="C8607" s="10">
        <v>244.0413</v>
      </c>
      <c r="D8607" s="10">
        <v>0.0136399043932317</v>
      </c>
      <c r="E8607" s="7">
        <f t="shared" si="1"/>
        <v>0.04537362039</v>
      </c>
      <c r="F8607" s="7"/>
    </row>
    <row r="8608">
      <c r="A8608" s="9">
        <v>44834.583333333336</v>
      </c>
      <c r="B8608" s="10">
        <v>240.43</v>
      </c>
      <c r="C8608" s="10">
        <v>245.10792</v>
      </c>
      <c r="D8608" s="10">
        <v>0.0190851442091304</v>
      </c>
      <c r="E8608" s="7">
        <f t="shared" si="1"/>
        <v>0.04185476548</v>
      </c>
      <c r="F8608" s="7"/>
    </row>
    <row r="8609">
      <c r="A8609" s="9">
        <v>44834.625</v>
      </c>
      <c r="B8609" s="10">
        <v>235.95</v>
      </c>
      <c r="C8609" s="10">
        <v>245.54376</v>
      </c>
      <c r="D8609" s="10">
        <v>0.0390714877054908</v>
      </c>
      <c r="E8609" s="7">
        <f t="shared" si="1"/>
        <v>0.03885906385</v>
      </c>
      <c r="F8609" s="7"/>
    </row>
    <row r="8610">
      <c r="A8610" s="9">
        <v>44834.666666666664</v>
      </c>
      <c r="B8610" s="10">
        <v>231.83</v>
      </c>
      <c r="C8610" s="10">
        <v>245.36686</v>
      </c>
      <c r="D8610" s="10">
        <v>0.0551698790945117</v>
      </c>
      <c r="E8610" s="7">
        <f t="shared" si="1"/>
        <v>0.03639283274</v>
      </c>
      <c r="F8610" s="7"/>
    </row>
    <row r="8611">
      <c r="A8611" s="9">
        <v>44834.708333333336</v>
      </c>
      <c r="B8611" s="10">
        <v>230.67</v>
      </c>
      <c r="C8611" s="10">
        <v>245.39733</v>
      </c>
      <c r="D8611" s="10">
        <v>0.0600142226486328</v>
      </c>
      <c r="E8611" s="7">
        <f t="shared" si="1"/>
        <v>0.03419659694</v>
      </c>
      <c r="F8611" s="7"/>
    </row>
    <row r="8612">
      <c r="A8612" s="9">
        <v>44834.75</v>
      </c>
      <c r="B8612" s="10">
        <v>233.2</v>
      </c>
      <c r="C8612" s="10">
        <v>245.70052</v>
      </c>
      <c r="D8612" s="10">
        <v>0.0508770596008507</v>
      </c>
      <c r="E8612" s="7">
        <f t="shared" si="1"/>
        <v>0.03209362602</v>
      </c>
      <c r="F8612" s="7"/>
    </row>
    <row r="8613">
      <c r="A8613" s="9">
        <v>44834.791666666664</v>
      </c>
      <c r="B8613" s="10">
        <v>235.38</v>
      </c>
      <c r="C8613" s="10">
        <v>246.93278</v>
      </c>
      <c r="D8613" s="10">
        <v>0.0467851210357734</v>
      </c>
      <c r="E8613" s="7">
        <f t="shared" si="1"/>
        <v>0.0297296935</v>
      </c>
      <c r="F8613" s="7"/>
    </row>
    <row r="8614">
      <c r="A8614" s="9">
        <v>44834.833333333336</v>
      </c>
      <c r="B8614" s="10">
        <v>241.54</v>
      </c>
      <c r="C8614" s="10">
        <v>248.20535</v>
      </c>
      <c r="D8614" s="10">
        <v>0.0268541753834073</v>
      </c>
      <c r="E8614" s="7">
        <f t="shared" si="1"/>
        <v>0.02741468165</v>
      </c>
      <c r="F8614" s="7"/>
    </row>
    <row r="8615">
      <c r="A8615" s="9">
        <v>44834.875</v>
      </c>
      <c r="B8615" s="10">
        <v>249.68</v>
      </c>
      <c r="C8615" s="10">
        <v>249.32597</v>
      </c>
      <c r="D8615" s="10">
        <v>0.00141994835114847</v>
      </c>
      <c r="E8615" s="7">
        <f t="shared" si="1"/>
        <v>0.0260654445</v>
      </c>
      <c r="F8615" s="7"/>
    </row>
    <row r="8616">
      <c r="A8616" s="9">
        <v>44834.916666666664</v>
      </c>
      <c r="B8616" s="10">
        <v>251.2</v>
      </c>
      <c r="C8616" s="10">
        <v>249.6375</v>
      </c>
      <c r="D8616" s="10">
        <v>0.00625907565970657</v>
      </c>
      <c r="E8616" s="7">
        <f t="shared" si="1"/>
        <v>0.02536875676</v>
      </c>
      <c r="F8616" s="7"/>
    </row>
    <row r="8617">
      <c r="A8617" s="9">
        <v>44834.958333333336</v>
      </c>
      <c r="B8617" s="10">
        <v>251.19</v>
      </c>
      <c r="C8617" s="10">
        <v>248.51341</v>
      </c>
      <c r="D8617" s="10">
        <v>0.0107704047037139</v>
      </c>
      <c r="E8617" s="7">
        <f t="shared" si="1"/>
        <v>0.02432114221</v>
      </c>
      <c r="F8617" s="7"/>
    </row>
    <row r="8618">
      <c r="A8618" s="9">
        <v>44835.0</v>
      </c>
      <c r="B8618" s="10">
        <v>251.14</v>
      </c>
      <c r="C8618" s="10">
        <v>247.28516</v>
      </c>
      <c r="D8618" s="10">
        <v>0.0155886426828039</v>
      </c>
      <c r="E8618" s="7">
        <f t="shared" si="1"/>
        <v>0.02299294579</v>
      </c>
      <c r="F8618" s="7"/>
    </row>
    <row r="8619">
      <c r="A8619" s="9">
        <v>44835.041666666664</v>
      </c>
      <c r="B8619" s="10">
        <v>251.18</v>
      </c>
      <c r="C8619" s="10">
        <v>241.11172</v>
      </c>
      <c r="D8619" s="10">
        <v>0.0417577378652519</v>
      </c>
      <c r="E8619" s="7">
        <f t="shared" si="1"/>
        <v>0.02457854616</v>
      </c>
      <c r="F8619" s="7"/>
    </row>
    <row r="8620">
      <c r="A8620" s="9">
        <v>44835.083333333336</v>
      </c>
      <c r="B8620" s="10">
        <v>251.66</v>
      </c>
      <c r="C8620" s="10">
        <v>233.81414</v>
      </c>
      <c r="D8620" s="10">
        <v>0.0763249818851844</v>
      </c>
      <c r="E8620" s="7">
        <f t="shared" si="1"/>
        <v>0.02615962652</v>
      </c>
      <c r="F8620" s="7"/>
    </row>
    <row r="8621">
      <c r="A8621" s="9">
        <v>44835.125</v>
      </c>
      <c r="B8621" s="10">
        <v>248.43</v>
      </c>
      <c r="C8621" s="10">
        <v>225.60098</v>
      </c>
      <c r="D8621" s="10">
        <v>0.101192024963721</v>
      </c>
      <c r="E8621" s="7">
        <f t="shared" si="1"/>
        <v>0.02886431189</v>
      </c>
      <c r="F8621" s="7"/>
    </row>
    <row r="8622">
      <c r="A8622" s="9">
        <v>44835.166666666664</v>
      </c>
      <c r="B8622" s="10">
        <v>238.1</v>
      </c>
      <c r="C8622" s="10">
        <v>219.66154</v>
      </c>
      <c r="D8622" s="10">
        <v>0.0839403201853177</v>
      </c>
      <c r="E8622" s="7">
        <f t="shared" si="1"/>
        <v>0.03115878335</v>
      </c>
      <c r="F8622" s="7"/>
    </row>
    <row r="8623">
      <c r="A8623" s="9">
        <v>44835.208333333336</v>
      </c>
      <c r="B8623" s="10">
        <v>225.34</v>
      </c>
      <c r="C8623" s="10">
        <v>218.18512</v>
      </c>
      <c r="D8623" s="10">
        <v>0.0327927037370834</v>
      </c>
      <c r="E8623" s="7">
        <f t="shared" si="1"/>
        <v>0.03203903599</v>
      </c>
      <c r="F8623" s="7"/>
    </row>
    <row r="8624">
      <c r="A8624" s="9">
        <v>44835.25</v>
      </c>
      <c r="B8624" s="10">
        <v>208.32</v>
      </c>
      <c r="C8624" s="10">
        <v>218.79127</v>
      </c>
      <c r="D8624" s="10">
        <v>0.0478596335219408</v>
      </c>
      <c r="E8624" s="7">
        <f t="shared" si="1"/>
        <v>0.03329660896</v>
      </c>
      <c r="F8624" s="7"/>
    </row>
    <row r="8625">
      <c r="A8625" s="9">
        <v>44835.291666666664</v>
      </c>
      <c r="B8625" s="10">
        <v>204.94</v>
      </c>
      <c r="C8625" s="10">
        <v>221.88663</v>
      </c>
      <c r="D8625" s="10">
        <v>0.0763751741148171</v>
      </c>
      <c r="E8625" s="7">
        <f t="shared" si="1"/>
        <v>0.03620548005</v>
      </c>
      <c r="F8625" s="7"/>
    </row>
    <row r="8626">
      <c r="A8626" s="9">
        <v>44835.333333333336</v>
      </c>
      <c r="B8626" s="10">
        <v>205.4</v>
      </c>
      <c r="C8626" s="10">
        <v>226.17866</v>
      </c>
      <c r="D8626" s="10">
        <v>0.091868348676219</v>
      </c>
      <c r="E8626" s="7">
        <f t="shared" si="1"/>
        <v>0.03974408399</v>
      </c>
      <c r="F8626" s="7"/>
    </row>
    <row r="8627">
      <c r="A8627" s="9">
        <v>44835.375</v>
      </c>
      <c r="B8627" s="10">
        <v>205.12</v>
      </c>
      <c r="C8627" s="10">
        <v>231.48183</v>
      </c>
      <c r="D8627" s="10">
        <v>0.113882934137854</v>
      </c>
      <c r="E8627" s="7">
        <f t="shared" si="1"/>
        <v>0.04430876585</v>
      </c>
      <c r="F8627" s="7"/>
    </row>
    <row r="8628">
      <c r="A8628" s="9">
        <v>44835.416666666664</v>
      </c>
      <c r="B8628" s="10">
        <v>210.29</v>
      </c>
      <c r="C8628" s="10">
        <v>236.21518</v>
      </c>
      <c r="D8628" s="10">
        <v>0.109752387632327</v>
      </c>
      <c r="E8628" s="7">
        <f t="shared" si="1"/>
        <v>0.04879502465</v>
      </c>
      <c r="F8628" s="7"/>
    </row>
    <row r="8629">
      <c r="A8629" s="9">
        <v>44835.458333333336</v>
      </c>
      <c r="B8629" s="10">
        <v>217.31</v>
      </c>
      <c r="C8629" s="10">
        <v>240.93582</v>
      </c>
      <c r="D8629" s="10">
        <v>0.098058561819492</v>
      </c>
      <c r="E8629" s="7">
        <f t="shared" si="1"/>
        <v>0.05198671845</v>
      </c>
      <c r="F8629" s="7"/>
    </row>
    <row r="8630">
      <c r="A8630" s="9">
        <v>44835.5</v>
      </c>
      <c r="B8630" s="10">
        <v>224.39</v>
      </c>
      <c r="C8630" s="10">
        <v>243.55538</v>
      </c>
      <c r="D8630" s="10">
        <v>0.0786900293477402</v>
      </c>
      <c r="E8630" s="7">
        <f t="shared" si="1"/>
        <v>0.05408457931</v>
      </c>
      <c r="F8630" s="7"/>
    </row>
    <row r="8631">
      <c r="A8631" s="9">
        <v>44835.541666666664</v>
      </c>
      <c r="B8631" s="10">
        <v>229.51</v>
      </c>
      <c r="C8631" s="10">
        <v>245.50209</v>
      </c>
      <c r="D8631" s="10">
        <v>0.0651403415750962</v>
      </c>
      <c r="E8631" s="7">
        <f t="shared" si="1"/>
        <v>0.05623043086</v>
      </c>
      <c r="F8631" s="7"/>
    </row>
    <row r="8632">
      <c r="A8632" s="9">
        <v>44835.583333333336</v>
      </c>
      <c r="B8632" s="10">
        <v>233.39</v>
      </c>
      <c r="C8632" s="10">
        <v>246.85702</v>
      </c>
      <c r="D8632" s="10">
        <v>0.0545539276136446</v>
      </c>
      <c r="E8632" s="7">
        <f t="shared" si="1"/>
        <v>0.05770829683</v>
      </c>
      <c r="F8632" s="7"/>
    </row>
    <row r="8633">
      <c r="A8633" s="9">
        <v>44835.625</v>
      </c>
      <c r="B8633" s="10">
        <v>236.11</v>
      </c>
      <c r="C8633" s="10">
        <v>247.3513</v>
      </c>
      <c r="D8633" s="10">
        <v>0.0454466986832088</v>
      </c>
      <c r="E8633" s="7">
        <f t="shared" si="1"/>
        <v>0.05797393062</v>
      </c>
      <c r="F8633" s="7"/>
    </row>
    <row r="8634">
      <c r="A8634" s="9">
        <v>44835.666666666664</v>
      </c>
      <c r="B8634" s="10">
        <v>231.76</v>
      </c>
      <c r="C8634" s="10">
        <v>247.10855</v>
      </c>
      <c r="D8634" s="10">
        <v>0.0621125816973958</v>
      </c>
      <c r="E8634" s="7">
        <f t="shared" si="1"/>
        <v>0.0582632099</v>
      </c>
      <c r="F8634" s="7"/>
    </row>
    <row r="8635">
      <c r="A8635" s="9">
        <v>44835.708333333336</v>
      </c>
      <c r="B8635" s="10">
        <v>229.53</v>
      </c>
      <c r="C8635" s="10">
        <v>246.90366</v>
      </c>
      <c r="D8635" s="10">
        <v>0.0703661501008126</v>
      </c>
      <c r="E8635" s="7">
        <f t="shared" si="1"/>
        <v>0.05869454021</v>
      </c>
      <c r="F8635" s="7"/>
    </row>
    <row r="8636">
      <c r="A8636" s="9">
        <v>44835.75</v>
      </c>
      <c r="B8636" s="10">
        <v>224.4</v>
      </c>
      <c r="C8636" s="10">
        <v>247.01279</v>
      </c>
      <c r="D8636" s="10">
        <v>0.091545016758039</v>
      </c>
      <c r="E8636" s="7">
        <f t="shared" si="1"/>
        <v>0.06038903842</v>
      </c>
      <c r="F8636" s="7"/>
    </row>
    <row r="8637">
      <c r="A8637" s="9">
        <v>44835.791666666664</v>
      </c>
      <c r="B8637" s="10">
        <v>225.11</v>
      </c>
      <c r="C8637" s="10">
        <v>248.21149</v>
      </c>
      <c r="D8637" s="10">
        <v>0.0930717993756049</v>
      </c>
      <c r="E8637" s="7">
        <f t="shared" si="1"/>
        <v>0.06231765002</v>
      </c>
      <c r="F8637" s="7"/>
    </row>
    <row r="8638">
      <c r="A8638" s="9">
        <v>44835.833333333336</v>
      </c>
      <c r="B8638" s="10">
        <v>231.03</v>
      </c>
      <c r="C8638" s="10">
        <v>249.56848</v>
      </c>
      <c r="D8638" s="10">
        <v>0.0742821369108791</v>
      </c>
      <c r="E8638" s="7">
        <f t="shared" si="1"/>
        <v>0.06429381508</v>
      </c>
      <c r="F8638" s="7"/>
    </row>
    <row r="8639">
      <c r="A8639" s="9">
        <v>44835.875</v>
      </c>
      <c r="B8639" s="10">
        <v>231.48</v>
      </c>
      <c r="C8639" s="10">
        <v>250.78236</v>
      </c>
      <c r="D8639" s="10">
        <v>0.0769685714736874</v>
      </c>
      <c r="E8639" s="7">
        <f t="shared" si="1"/>
        <v>0.06744167438</v>
      </c>
      <c r="F8639" s="7"/>
    </row>
    <row r="8640">
      <c r="A8640" s="9">
        <v>44835.916666666664</v>
      </c>
      <c r="B8640" s="10">
        <v>224.49</v>
      </c>
      <c r="C8640" s="10">
        <v>251.03565</v>
      </c>
      <c r="D8640" s="10">
        <v>0.105744542657586</v>
      </c>
      <c r="E8640" s="7">
        <f t="shared" si="1"/>
        <v>0.07158690217</v>
      </c>
      <c r="F8640" s="7"/>
    </row>
    <row r="8641">
      <c r="A8641" s="9">
        <v>44835.958333333336</v>
      </c>
      <c r="B8641" s="10">
        <v>220.79</v>
      </c>
      <c r="C8641" s="10">
        <v>249.7658</v>
      </c>
      <c r="D8641" s="10">
        <v>0.116011879929117</v>
      </c>
      <c r="E8641" s="7">
        <f t="shared" si="1"/>
        <v>0.07597196364</v>
      </c>
      <c r="F8641" s="7"/>
    </row>
    <row r="8642">
      <c r="A8642" s="9">
        <v>44833.0</v>
      </c>
      <c r="B8642" s="10">
        <v>229.88</v>
      </c>
      <c r="C8642" s="10">
        <v>243.75356</v>
      </c>
      <c r="D8642" s="10">
        <v>0.0569163379603563</v>
      </c>
      <c r="E8642" s="7">
        <f t="shared" si="1"/>
        <v>0.07769395094</v>
      </c>
      <c r="F8642" s="7"/>
    </row>
    <row r="8643">
      <c r="A8643" s="9">
        <v>44833.041666666664</v>
      </c>
      <c r="B8643" s="10">
        <v>240.09</v>
      </c>
      <c r="C8643" s="10">
        <v>237.68969</v>
      </c>
      <c r="D8643" s="10">
        <v>0.0100985028000162</v>
      </c>
      <c r="E8643" s="7">
        <f t="shared" si="1"/>
        <v>0.07637481615</v>
      </c>
      <c r="F8643" s="7"/>
    </row>
    <row r="8644">
      <c r="A8644" s="9">
        <v>44833.083333333336</v>
      </c>
      <c r="B8644" s="10">
        <v>246.42</v>
      </c>
      <c r="C8644" s="10">
        <v>230.09562</v>
      </c>
      <c r="D8644" s="10">
        <v>0.0709460701598752</v>
      </c>
      <c r="E8644" s="7">
        <f t="shared" si="1"/>
        <v>0.07615069483</v>
      </c>
      <c r="F8644" s="7"/>
    </row>
    <row r="8645">
      <c r="A8645" s="9">
        <v>44833.125</v>
      </c>
      <c r="B8645" s="10">
        <v>238.92</v>
      </c>
      <c r="C8645" s="10">
        <v>221.52832</v>
      </c>
      <c r="D8645" s="10">
        <v>0.0785077050193852</v>
      </c>
      <c r="E8645" s="7">
        <f t="shared" si="1"/>
        <v>0.07520551483</v>
      </c>
      <c r="F8645" s="7"/>
    </row>
    <row r="8646">
      <c r="A8646" s="9">
        <v>44833.166666666664</v>
      </c>
      <c r="B8646" s="10">
        <v>231.1</v>
      </c>
      <c r="C8646" s="10">
        <v>214.6872</v>
      </c>
      <c r="D8646" s="10">
        <v>0.0764498302646827</v>
      </c>
      <c r="E8646" s="7">
        <f t="shared" si="1"/>
        <v>0.07489341108</v>
      </c>
      <c r="F8646" s="7"/>
    </row>
    <row r="8647">
      <c r="A8647" s="9">
        <v>44833.208333333336</v>
      </c>
      <c r="B8647" s="10">
        <v>226.28</v>
      </c>
      <c r="C8647" s="10">
        <v>211.93237</v>
      </c>
      <c r="D8647" s="10">
        <v>0.0676990966505022</v>
      </c>
      <c r="E8647" s="7">
        <f t="shared" si="1"/>
        <v>0.07634784412</v>
      </c>
      <c r="F8647" s="7"/>
    </row>
    <row r="8648">
      <c r="A8648" s="9">
        <v>44833.25</v>
      </c>
      <c r="B8648" s="10">
        <v>219.73</v>
      </c>
      <c r="C8648" s="10">
        <v>211.56155</v>
      </c>
      <c r="D8648" s="10">
        <v>0.0386102767728823</v>
      </c>
      <c r="E8648" s="7">
        <f t="shared" si="1"/>
        <v>0.07596245426</v>
      </c>
      <c r="F8648" s="7"/>
    </row>
    <row r="8649">
      <c r="A8649" s="9">
        <v>44833.291666666664</v>
      </c>
      <c r="B8649" s="10">
        <v>215.23</v>
      </c>
      <c r="C8649" s="10">
        <v>213.86443</v>
      </c>
      <c r="D8649" s="10">
        <v>0.00638521328675362</v>
      </c>
      <c r="E8649" s="7">
        <f t="shared" si="1"/>
        <v>0.07304620589</v>
      </c>
      <c r="F8649" s="7"/>
    </row>
    <row r="8650">
      <c r="A8650" s="9">
        <v>44833.333333333336</v>
      </c>
      <c r="B8650" s="10">
        <v>216.05</v>
      </c>
      <c r="C8650" s="10">
        <v>217.54431</v>
      </c>
      <c r="D8650" s="10">
        <v>0.00686899142524106</v>
      </c>
      <c r="E8650" s="7">
        <f t="shared" si="1"/>
        <v>0.069504566</v>
      </c>
      <c r="F8650" s="7"/>
    </row>
    <row r="8651">
      <c r="A8651" s="9">
        <v>44833.375</v>
      </c>
      <c r="B8651" s="10">
        <v>215.79</v>
      </c>
      <c r="C8651" s="10">
        <v>222.68001</v>
      </c>
      <c r="D8651" s="10">
        <v>0.0309413045203294</v>
      </c>
      <c r="E8651" s="7">
        <f t="shared" si="1"/>
        <v>0.06604866477</v>
      </c>
      <c r="F8651" s="7"/>
    </row>
    <row r="8652">
      <c r="A8652" s="9">
        <v>44833.416666666664</v>
      </c>
      <c r="B8652" s="10">
        <v>221.51</v>
      </c>
      <c r="C8652" s="10">
        <v>227.50931</v>
      </c>
      <c r="D8652" s="10">
        <v>0.0263695142849319</v>
      </c>
      <c r="E8652" s="7">
        <f t="shared" si="1"/>
        <v>0.06257437838</v>
      </c>
      <c r="F8652" s="7"/>
    </row>
    <row r="8653">
      <c r="A8653" s="9">
        <v>44833.458333333336</v>
      </c>
      <c r="B8653" s="10">
        <v>229.05</v>
      </c>
      <c r="C8653" s="10">
        <v>232.40488</v>
      </c>
      <c r="D8653" s="10">
        <v>0.0144354972236382</v>
      </c>
      <c r="E8653" s="7">
        <f t="shared" si="1"/>
        <v>0.05909008402</v>
      </c>
      <c r="F8653" s="7"/>
    </row>
    <row r="8654">
      <c r="A8654" s="9">
        <v>44833.5</v>
      </c>
      <c r="B8654" s="10">
        <v>234.81</v>
      </c>
      <c r="C8654" s="10">
        <v>235.13669</v>
      </c>
      <c r="D8654" s="10">
        <v>0.00138936207701139</v>
      </c>
      <c r="E8654" s="7">
        <f t="shared" si="1"/>
        <v>0.05586922288</v>
      </c>
      <c r="F8654" s="7"/>
    </row>
    <row r="8655">
      <c r="A8655" s="9">
        <v>44833.541666666664</v>
      </c>
      <c r="B8655" s="10">
        <v>229.99</v>
      </c>
      <c r="C8655" s="10">
        <v>236.84197</v>
      </c>
      <c r="D8655" s="10">
        <v>0.0289305565225622</v>
      </c>
      <c r="E8655" s="7">
        <f t="shared" si="1"/>
        <v>0.05436048184</v>
      </c>
      <c r="F8655" s="7"/>
    </row>
    <row r="8656">
      <c r="A8656" s="9">
        <v>44833.583333333336</v>
      </c>
      <c r="B8656" s="10">
        <v>218.24</v>
      </c>
      <c r="C8656" s="10">
        <v>237.83656</v>
      </c>
      <c r="D8656" s="10">
        <v>0.0823950699589667</v>
      </c>
      <c r="E8656" s="7">
        <f t="shared" si="1"/>
        <v>0.05552052944</v>
      </c>
      <c r="F8656" s="7"/>
    </row>
    <row r="8657">
      <c r="A8657" s="9">
        <v>44833.625</v>
      </c>
      <c r="B8657" s="10">
        <v>216.9</v>
      </c>
      <c r="C8657" s="10">
        <v>238.35786</v>
      </c>
      <c r="D8657" s="10">
        <v>0.0900237147623325</v>
      </c>
      <c r="E8657" s="7">
        <f t="shared" si="1"/>
        <v>0.05737790511</v>
      </c>
      <c r="F8657" s="7"/>
    </row>
    <row r="8658">
      <c r="A8658" s="9">
        <v>44833.666666666664</v>
      </c>
      <c r="B8658" s="10">
        <v>216.04</v>
      </c>
      <c r="C8658" s="10">
        <v>238.44763</v>
      </c>
      <c r="D8658" s="10">
        <v>0.0939729616939367</v>
      </c>
      <c r="E8658" s="7">
        <f t="shared" si="1"/>
        <v>0.05870542094</v>
      </c>
      <c r="F8658" s="7"/>
    </row>
    <row r="8659">
      <c r="A8659" s="9">
        <v>44833.708333333336</v>
      </c>
      <c r="B8659" s="10">
        <v>216.61</v>
      </c>
      <c r="C8659" s="10">
        <v>238.78478</v>
      </c>
      <c r="D8659" s="10">
        <v>0.0928651315213641</v>
      </c>
      <c r="E8659" s="7">
        <f t="shared" si="1"/>
        <v>0.0596428785</v>
      </c>
      <c r="F8659" s="7"/>
    </row>
    <row r="8660">
      <c r="A8660" s="9">
        <v>44833.75</v>
      </c>
      <c r="B8660" s="10">
        <v>219.8</v>
      </c>
      <c r="C8660" s="10">
        <v>239.39452</v>
      </c>
      <c r="D8660" s="10">
        <v>0.0818503280693308</v>
      </c>
      <c r="E8660" s="7">
        <f t="shared" si="1"/>
        <v>0.05923893314</v>
      </c>
      <c r="F8660" s="7"/>
    </row>
    <row r="8661">
      <c r="A8661" s="9">
        <v>44833.791666666664</v>
      </c>
      <c r="B8661" s="10">
        <v>220.42</v>
      </c>
      <c r="C8661" s="10">
        <v>240.94127</v>
      </c>
      <c r="D8661" s="10">
        <v>0.0851712535590105</v>
      </c>
      <c r="E8661" s="7">
        <f t="shared" si="1"/>
        <v>0.05890974373</v>
      </c>
      <c r="F8661" s="7"/>
    </row>
    <row r="8662">
      <c r="A8662" s="9">
        <v>44833.833333333336</v>
      </c>
      <c r="B8662" s="10">
        <v>226.78</v>
      </c>
      <c r="C8662" s="10">
        <v>242.53466</v>
      </c>
      <c r="D8662" s="10">
        <v>0.0649583857416502</v>
      </c>
      <c r="E8662" s="7">
        <f t="shared" si="1"/>
        <v>0.0585212541</v>
      </c>
      <c r="F8662" s="7"/>
    </row>
    <row r="8663">
      <c r="A8663" s="9">
        <v>44833.875</v>
      </c>
      <c r="B8663" s="10">
        <v>239.93</v>
      </c>
      <c r="C8663" s="10">
        <v>244.01465</v>
      </c>
      <c r="D8663" s="10">
        <v>0.0167393638045911</v>
      </c>
      <c r="E8663" s="7">
        <f t="shared" si="1"/>
        <v>0.05601170378</v>
      </c>
      <c r="F8663" s="7"/>
    </row>
    <row r="8664">
      <c r="A8664" s="9">
        <v>44833.916666666664</v>
      </c>
      <c r="B8664" s="10">
        <v>242.99</v>
      </c>
      <c r="C8664" s="10">
        <v>244.5047</v>
      </c>
      <c r="D8664" s="10">
        <v>0.00619497293917051</v>
      </c>
      <c r="E8664" s="7">
        <f t="shared" si="1"/>
        <v>0.05186380504</v>
      </c>
      <c r="F8664" s="7"/>
    </row>
    <row r="8665">
      <c r="A8665" s="9">
        <v>44833.958333333336</v>
      </c>
      <c r="B8665" s="10">
        <v>238.69</v>
      </c>
      <c r="C8665" s="10">
        <v>243.54022</v>
      </c>
      <c r="D8665" s="10">
        <v>0.0199154784371961</v>
      </c>
      <c r="E8665" s="7">
        <f t="shared" si="1"/>
        <v>0.04785978831</v>
      </c>
      <c r="F8665" s="7"/>
    </row>
    <row r="8666">
      <c r="A8666" s="9">
        <v>44834.0</v>
      </c>
      <c r="B8666" s="10">
        <v>236.34</v>
      </c>
      <c r="C8666" s="10">
        <v>246.26975</v>
      </c>
      <c r="D8666" s="10">
        <v>0.040320624031169</v>
      </c>
      <c r="E8666" s="7">
        <f t="shared" si="1"/>
        <v>0.04716830023</v>
      </c>
      <c r="F8666" s="7"/>
    </row>
    <row r="8667">
      <c r="A8667" s="9">
        <v>44834.041666666664</v>
      </c>
      <c r="B8667" s="10">
        <v>242.77</v>
      </c>
      <c r="C8667" s="10">
        <v>239.57839</v>
      </c>
      <c r="D8667" s="10">
        <v>0.0133217774775095</v>
      </c>
      <c r="E8667" s="7">
        <f t="shared" si="1"/>
        <v>0.04730260334</v>
      </c>
      <c r="F8667" s="7"/>
    </row>
    <row r="8668">
      <c r="A8668" s="9">
        <v>44834.083333333336</v>
      </c>
      <c r="B8668" s="10">
        <v>243.3</v>
      </c>
      <c r="C8668" s="10">
        <v>231.61334</v>
      </c>
      <c r="D8668" s="10">
        <v>0.0504576290812956</v>
      </c>
      <c r="E8668" s="7">
        <f t="shared" si="1"/>
        <v>0.0464489183</v>
      </c>
      <c r="F8668" s="7"/>
    </row>
    <row r="8669">
      <c r="A8669" s="9">
        <v>44834.125</v>
      </c>
      <c r="B8669" s="10">
        <v>233.91</v>
      </c>
      <c r="C8669" s="10">
        <v>222.84534</v>
      </c>
      <c r="D8669" s="10">
        <v>0.0496517450174188</v>
      </c>
      <c r="E8669" s="7">
        <f t="shared" si="1"/>
        <v>0.04524658663</v>
      </c>
      <c r="F8669" s="7"/>
    </row>
    <row r="8670">
      <c r="A8670" s="9">
        <v>44834.166666666664</v>
      </c>
      <c r="B8670" s="10">
        <v>225.66</v>
      </c>
      <c r="C8670" s="10">
        <v>216.4088</v>
      </c>
      <c r="D8670" s="10">
        <v>0.0427487237117898</v>
      </c>
      <c r="E8670" s="7">
        <f t="shared" si="1"/>
        <v>0.04384237386</v>
      </c>
      <c r="F8670" s="7"/>
    </row>
    <row r="8671">
      <c r="A8671" s="9">
        <v>44834.208333333336</v>
      </c>
      <c r="B8671" s="10">
        <v>219.94</v>
      </c>
      <c r="C8671" s="10">
        <v>214.65358</v>
      </c>
      <c r="D8671" s="10">
        <v>0.0246276814949929</v>
      </c>
      <c r="E8671" s="7">
        <f t="shared" si="1"/>
        <v>0.04204773156</v>
      </c>
      <c r="F8671" s="7"/>
    </row>
    <row r="8672">
      <c r="A8672" s="9">
        <v>44834.25</v>
      </c>
      <c r="B8672" s="10">
        <v>221.6</v>
      </c>
      <c r="C8672" s="10">
        <v>215.32084</v>
      </c>
      <c r="D8672" s="10">
        <v>0.0291618776891265</v>
      </c>
      <c r="E8672" s="7">
        <f t="shared" si="1"/>
        <v>0.04165404826</v>
      </c>
      <c r="F8672" s="7"/>
    </row>
    <row r="8673">
      <c r="A8673" s="9">
        <v>44834.291666666664</v>
      </c>
      <c r="B8673" s="10">
        <v>222.22</v>
      </c>
      <c r="C8673" s="10">
        <v>218.75614</v>
      </c>
      <c r="D8673" s="10">
        <v>0.0158343441240095</v>
      </c>
      <c r="E8673" s="7">
        <f t="shared" si="1"/>
        <v>0.04204776205</v>
      </c>
      <c r="F8673" s="7"/>
    </row>
    <row r="8674">
      <c r="A8674" s="9">
        <v>44834.333333333336</v>
      </c>
      <c r="B8674" s="10">
        <v>223.5</v>
      </c>
      <c r="C8674" s="10">
        <v>223.40044</v>
      </c>
      <c r="D8674" s="10">
        <v>4.456571347845E-4</v>
      </c>
      <c r="E8674" s="7">
        <f t="shared" si="1"/>
        <v>0.04178012312</v>
      </c>
      <c r="F8674" s="7"/>
    </row>
    <row r="8675">
      <c r="A8675" s="9">
        <v>44834.375</v>
      </c>
      <c r="B8675" s="10">
        <v>229.39</v>
      </c>
      <c r="C8675" s="10">
        <v>228.982</v>
      </c>
      <c r="D8675" s="10">
        <v>0.0017817994427509</v>
      </c>
      <c r="E8675" s="7">
        <f t="shared" si="1"/>
        <v>0.04056514374</v>
      </c>
      <c r="F8675" s="7"/>
    </row>
    <row r="8676">
      <c r="A8676" s="9">
        <v>44834.416666666664</v>
      </c>
      <c r="B8676" s="10">
        <v>235.71</v>
      </c>
      <c r="C8676" s="10">
        <v>233.78385</v>
      </c>
      <c r="D8676" s="10">
        <v>0.00823902078779183</v>
      </c>
      <c r="E8676" s="7">
        <f t="shared" si="1"/>
        <v>0.03980970651</v>
      </c>
      <c r="F8676" s="7"/>
    </row>
    <row r="8677">
      <c r="A8677" s="9">
        <v>44834.458333333336</v>
      </c>
      <c r="B8677" s="10">
        <v>245.05</v>
      </c>
      <c r="C8677" s="10">
        <v>238.30065</v>
      </c>
      <c r="D8677" s="10">
        <v>0.0283228350405255</v>
      </c>
      <c r="E8677" s="7">
        <f t="shared" si="1"/>
        <v>0.04038834559</v>
      </c>
      <c r="F8677" s="7"/>
    </row>
    <row r="8678">
      <c r="A8678" s="9">
        <v>44834.5</v>
      </c>
      <c r="B8678" s="10">
        <v>249.2</v>
      </c>
      <c r="C8678" s="10">
        <v>240.52441</v>
      </c>
      <c r="D8678" s="10">
        <v>0.0360694783535691</v>
      </c>
      <c r="E8678" s="7">
        <f t="shared" si="1"/>
        <v>0.04183335043</v>
      </c>
      <c r="F8678" s="7"/>
    </row>
    <row r="8679">
      <c r="A8679" s="9">
        <v>44834.541666666664</v>
      </c>
      <c r="B8679" s="10">
        <v>247.37</v>
      </c>
      <c r="C8679" s="10">
        <v>242.08254</v>
      </c>
      <c r="D8679" s="10">
        <v>0.0218415586683781</v>
      </c>
      <c r="E8679" s="7">
        <f t="shared" si="1"/>
        <v>0.04153797552</v>
      </c>
      <c r="F8679" s="7"/>
    </row>
    <row r="8680">
      <c r="A8680" s="9">
        <v>44834.583333333336</v>
      </c>
      <c r="B8680" s="10">
        <v>240.43</v>
      </c>
      <c r="C8680" s="10">
        <v>243.1505</v>
      </c>
      <c r="D8680" s="10">
        <v>0.0111885437208641</v>
      </c>
      <c r="E8680" s="7">
        <f t="shared" si="1"/>
        <v>0.03857103693</v>
      </c>
      <c r="F8680" s="7"/>
    </row>
    <row r="8681">
      <c r="A8681" s="9">
        <v>44834.625</v>
      </c>
      <c r="B8681" s="10">
        <v>235.95</v>
      </c>
      <c r="C8681" s="10">
        <v>243.71223</v>
      </c>
      <c r="D8681" s="10">
        <v>0.0318499814309688</v>
      </c>
      <c r="E8681" s="7">
        <f t="shared" si="1"/>
        <v>0.03614713137</v>
      </c>
      <c r="F8681" s="7"/>
    </row>
    <row r="8682">
      <c r="A8682" s="9">
        <v>44834.666666666664</v>
      </c>
      <c r="B8682" s="10">
        <v>231.83</v>
      </c>
      <c r="C8682" s="10">
        <v>243.73966</v>
      </c>
      <c r="D8682" s="10">
        <v>0.0488622163500186</v>
      </c>
      <c r="E8682" s="7">
        <f t="shared" si="1"/>
        <v>0.03426751698</v>
      </c>
      <c r="F8682" s="7"/>
    </row>
    <row r="8683">
      <c r="A8683" s="9">
        <v>44834.708333333336</v>
      </c>
      <c r="B8683" s="10">
        <v>230.67</v>
      </c>
      <c r="C8683" s="10">
        <v>243.92486</v>
      </c>
      <c r="D8683" s="10">
        <v>0.0543399307475261</v>
      </c>
      <c r="E8683" s="7">
        <f t="shared" si="1"/>
        <v>0.03266230029</v>
      </c>
      <c r="F8683" s="7"/>
    </row>
    <row r="8684">
      <c r="A8684" s="9">
        <v>44834.75</v>
      </c>
      <c r="B8684" s="10">
        <v>233.2</v>
      </c>
      <c r="C8684" s="10">
        <v>244.38759</v>
      </c>
      <c r="D8684" s="10">
        <v>0.0457780609891034</v>
      </c>
      <c r="E8684" s="7">
        <f t="shared" si="1"/>
        <v>0.03115928916</v>
      </c>
      <c r="F8684" s="7"/>
    </row>
    <row r="8685">
      <c r="A8685" s="9">
        <v>44834.791666666664</v>
      </c>
      <c r="B8685" s="10">
        <v>235.38</v>
      </c>
      <c r="C8685" s="10">
        <v>245.74647</v>
      </c>
      <c r="D8685" s="10">
        <v>0.0421835967776057</v>
      </c>
      <c r="E8685" s="7">
        <f t="shared" si="1"/>
        <v>0.02936813679</v>
      </c>
      <c r="F8685" s="7"/>
    </row>
    <row r="8686">
      <c r="A8686" s="9">
        <v>44834.833333333336</v>
      </c>
      <c r="B8686" s="10">
        <v>241.54</v>
      </c>
      <c r="C8686" s="10">
        <v>247.23057</v>
      </c>
      <c r="D8686" s="10">
        <v>0.0230172587475732</v>
      </c>
      <c r="E8686" s="7">
        <f t="shared" si="1"/>
        <v>0.02762058983</v>
      </c>
      <c r="F8686" s="7"/>
    </row>
    <row r="8687">
      <c r="A8687" s="9">
        <v>44834.875</v>
      </c>
      <c r="B8687" s="10">
        <v>249.68</v>
      </c>
      <c r="C8687" s="10">
        <v>248.58191</v>
      </c>
      <c r="D8687" s="10">
        <v>0.00441741718051813</v>
      </c>
      <c r="E8687" s="7">
        <f t="shared" si="1"/>
        <v>0.02710717539</v>
      </c>
      <c r="F8687" s="7"/>
    </row>
    <row r="8688">
      <c r="A8688" s="9">
        <v>44834.916666666664</v>
      </c>
      <c r="B8688" s="10">
        <v>251.2</v>
      </c>
      <c r="C8688" s="10">
        <v>248.90454</v>
      </c>
      <c r="D8688" s="10">
        <v>0.00922225042580577</v>
      </c>
      <c r="E8688" s="7">
        <f t="shared" si="1"/>
        <v>0.02723331195</v>
      </c>
      <c r="F8688" s="7"/>
    </row>
    <row r="8689">
      <c r="A8689" s="9">
        <v>44834.958333333336</v>
      </c>
      <c r="B8689" s="10">
        <v>251.19</v>
      </c>
      <c r="C8689" s="10">
        <v>247.57609</v>
      </c>
      <c r="D8689" s="10">
        <v>0.0145971688946214</v>
      </c>
      <c r="E8689" s="7">
        <f t="shared" si="1"/>
        <v>0.02701171572</v>
      </c>
      <c r="F8689" s="7"/>
    </row>
    <row r="8690">
      <c r="A8690" s="9">
        <v>44835.0</v>
      </c>
      <c r="B8690" s="10">
        <v>251.14</v>
      </c>
      <c r="C8690" s="10">
        <v>248.1938</v>
      </c>
      <c r="D8690" s="10">
        <v>0.0118705624395128</v>
      </c>
      <c r="E8690" s="7">
        <f t="shared" si="1"/>
        <v>0.02582629649</v>
      </c>
      <c r="F8690" s="7"/>
    </row>
    <row r="8691">
      <c r="A8691" s="9">
        <v>44835.041666666664</v>
      </c>
      <c r="B8691" s="10">
        <v>251.18</v>
      </c>
      <c r="C8691" s="10">
        <v>241.71914</v>
      </c>
      <c r="D8691" s="10">
        <v>0.0391398877225857</v>
      </c>
      <c r="E8691" s="7">
        <f t="shared" si="1"/>
        <v>0.02690205108</v>
      </c>
      <c r="F8691" s="7"/>
    </row>
    <row r="8692">
      <c r="A8692" s="9">
        <v>44835.083333333336</v>
      </c>
      <c r="B8692" s="10">
        <v>251.66</v>
      </c>
      <c r="C8692" s="10">
        <v>234.22504</v>
      </c>
      <c r="D8692" s="10">
        <v>0.074436789508073</v>
      </c>
      <c r="E8692" s="7">
        <f t="shared" si="1"/>
        <v>0.02790118277</v>
      </c>
      <c r="F8692" s="7"/>
    </row>
    <row r="8693">
      <c r="A8693" s="9">
        <v>44835.125</v>
      </c>
      <c r="B8693" s="10">
        <v>248.43</v>
      </c>
      <c r="C8693" s="10">
        <v>225.85547</v>
      </c>
      <c r="D8693" s="10">
        <v>0.0999512210175826</v>
      </c>
      <c r="E8693" s="7">
        <f t="shared" si="1"/>
        <v>0.02999699427</v>
      </c>
      <c r="F8693" s="7"/>
    </row>
    <row r="8694">
      <c r="A8694" s="9">
        <v>44835.166666666664</v>
      </c>
      <c r="B8694" s="10">
        <v>238.1</v>
      </c>
      <c r="C8694" s="10">
        <v>219.96187</v>
      </c>
      <c r="D8694" s="10">
        <v>0.0824603373302836</v>
      </c>
      <c r="E8694" s="7">
        <f t="shared" si="1"/>
        <v>0.03165164483</v>
      </c>
      <c r="F8694" s="7"/>
    </row>
    <row r="8695">
      <c r="A8695" s="9">
        <v>44835.208333333336</v>
      </c>
      <c r="B8695" s="10">
        <v>225.34</v>
      </c>
      <c r="C8695" s="10">
        <v>218.68033</v>
      </c>
      <c r="D8695" s="10">
        <v>0.0304539050220017</v>
      </c>
      <c r="E8695" s="7">
        <f t="shared" si="1"/>
        <v>0.03189440415</v>
      </c>
      <c r="F8695" s="7"/>
    </row>
    <row r="8696">
      <c r="A8696" s="9">
        <v>44835.25</v>
      </c>
      <c r="B8696" s="10">
        <v>208.32</v>
      </c>
      <c r="C8696" s="10">
        <v>219.5101</v>
      </c>
      <c r="D8696" s="10">
        <v>0.0509776087751771</v>
      </c>
      <c r="E8696" s="7">
        <f t="shared" si="1"/>
        <v>0.03280339294</v>
      </c>
      <c r="F8696" s="7"/>
    </row>
    <row r="8697">
      <c r="A8697" s="9">
        <v>44835.291666666664</v>
      </c>
      <c r="B8697" s="10">
        <v>204.94</v>
      </c>
      <c r="C8697" s="10">
        <v>222.8819</v>
      </c>
      <c r="D8697" s="10">
        <v>0.0804995829629952</v>
      </c>
      <c r="E8697" s="7">
        <f t="shared" si="1"/>
        <v>0.03549777789</v>
      </c>
      <c r="F8697" s="7"/>
    </row>
    <row r="8698">
      <c r="A8698" s="9">
        <v>44835.333333333336</v>
      </c>
      <c r="B8698" s="10">
        <v>205.4</v>
      </c>
      <c r="C8698" s="10">
        <v>227.45153</v>
      </c>
      <c r="D8698" s="10">
        <v>0.0969504579722984</v>
      </c>
      <c r="E8698" s="7">
        <f t="shared" si="1"/>
        <v>0.03951881126</v>
      </c>
      <c r="F8698" s="7"/>
    </row>
    <row r="8699">
      <c r="A8699" s="9">
        <v>44835.375</v>
      </c>
      <c r="B8699" s="10">
        <v>205.12</v>
      </c>
      <c r="C8699" s="10">
        <v>232.9732</v>
      </c>
      <c r="D8699" s="10">
        <v>0.119555382335822</v>
      </c>
      <c r="E8699" s="7">
        <f t="shared" si="1"/>
        <v>0.04442604388</v>
      </c>
      <c r="F8699" s="7"/>
    </row>
    <row r="8700">
      <c r="A8700" s="9">
        <v>44835.416666666664</v>
      </c>
      <c r="B8700" s="10">
        <v>210.29</v>
      </c>
      <c r="C8700" s="10">
        <v>237.84976</v>
      </c>
      <c r="D8700" s="10">
        <v>0.115870455366446</v>
      </c>
      <c r="E8700" s="7">
        <f t="shared" si="1"/>
        <v>0.04891068699</v>
      </c>
      <c r="F8700" s="7"/>
    </row>
    <row r="8701">
      <c r="A8701" s="9">
        <v>44835.458333333336</v>
      </c>
      <c r="B8701" s="10">
        <v>217.31</v>
      </c>
      <c r="C8701" s="10">
        <v>242.65093</v>
      </c>
      <c r="D8701" s="10">
        <v>0.104433681750158</v>
      </c>
      <c r="E8701" s="7">
        <f t="shared" si="1"/>
        <v>0.05208197227</v>
      </c>
      <c r="F8701" s="7"/>
    </row>
    <row r="8702">
      <c r="A8702" s="9">
        <v>44835.5</v>
      </c>
      <c r="B8702" s="10">
        <v>224.39</v>
      </c>
      <c r="C8702" s="10">
        <v>245.23677</v>
      </c>
      <c r="D8702" s="10">
        <v>0.0850067059682771</v>
      </c>
      <c r="E8702" s="7">
        <f t="shared" si="1"/>
        <v>0.05412102342</v>
      </c>
      <c r="F8702" s="7"/>
    </row>
    <row r="8703">
      <c r="A8703" s="9">
        <v>44835.541666666664</v>
      </c>
      <c r="B8703" s="10">
        <v>229.51</v>
      </c>
      <c r="C8703" s="10">
        <v>247.1684</v>
      </c>
      <c r="D8703" s="10">
        <v>0.0714427896122643</v>
      </c>
      <c r="E8703" s="7">
        <f t="shared" si="1"/>
        <v>0.05618774138</v>
      </c>
      <c r="F8703" s="7"/>
    </row>
    <row r="8704">
      <c r="A8704" s="9">
        <v>44835.583333333336</v>
      </c>
      <c r="B8704" s="10">
        <v>233.39</v>
      </c>
      <c r="C8704" s="10">
        <v>248.57833</v>
      </c>
      <c r="D8704" s="10">
        <v>0.0611007805869482</v>
      </c>
      <c r="E8704" s="7">
        <f t="shared" si="1"/>
        <v>0.05826741791</v>
      </c>
      <c r="F8704" s="7"/>
    </row>
    <row r="8705">
      <c r="A8705" s="9">
        <v>44835.625</v>
      </c>
      <c r="B8705" s="10">
        <v>236.11</v>
      </c>
      <c r="C8705" s="10">
        <v>249.05841</v>
      </c>
      <c r="D8705" s="10">
        <v>0.0519894509886255</v>
      </c>
      <c r="E8705" s="7">
        <f t="shared" si="1"/>
        <v>0.05910656248</v>
      </c>
      <c r="F8705" s="7"/>
    </row>
    <row r="8706">
      <c r="A8706" s="9">
        <v>44835.666666666664</v>
      </c>
      <c r="B8706" s="10">
        <v>231.76</v>
      </c>
      <c r="C8706" s="10">
        <v>248.73355</v>
      </c>
      <c r="D8706" s="10">
        <v>0.0682398896329024</v>
      </c>
      <c r="E8706" s="7">
        <f t="shared" si="1"/>
        <v>0.05991396553</v>
      </c>
      <c r="F8706" s="7"/>
    </row>
    <row r="8707">
      <c r="A8707" s="9">
        <v>44835.708333333336</v>
      </c>
      <c r="B8707" s="10">
        <v>229.53</v>
      </c>
      <c r="C8707" s="10">
        <v>248.45217</v>
      </c>
      <c r="D8707" s="10">
        <v>0.0761602122452784</v>
      </c>
      <c r="E8707" s="7">
        <f t="shared" si="1"/>
        <v>0.06082314393</v>
      </c>
      <c r="F8707" s="7"/>
    </row>
    <row r="8708">
      <c r="A8708" s="9">
        <v>44835.75</v>
      </c>
      <c r="B8708" s="10">
        <v>224.4</v>
      </c>
      <c r="C8708" s="10">
        <v>248.51247</v>
      </c>
      <c r="D8708" s="10">
        <v>0.0970272035041139</v>
      </c>
      <c r="E8708" s="7">
        <f t="shared" si="1"/>
        <v>0.06295852487</v>
      </c>
      <c r="F8708" s="7"/>
    </row>
    <row r="8709">
      <c r="A8709" s="9">
        <v>44835.791666666664</v>
      </c>
      <c r="B8709" s="10">
        <v>225.11</v>
      </c>
      <c r="C8709" s="10">
        <v>249.70632</v>
      </c>
      <c r="D8709" s="10">
        <v>0.0985009910842464</v>
      </c>
      <c r="E8709" s="7">
        <f t="shared" si="1"/>
        <v>0.06530508296</v>
      </c>
      <c r="F8709" s="7"/>
    </row>
    <row r="8710">
      <c r="A8710" s="9">
        <v>44835.833333333336</v>
      </c>
      <c r="B8710" s="10">
        <v>231.03</v>
      </c>
      <c r="C8710" s="10">
        <v>251.13634</v>
      </c>
      <c r="D8710" s="10">
        <v>0.0800614518790868</v>
      </c>
      <c r="E8710" s="7">
        <f t="shared" si="1"/>
        <v>0.06768192434</v>
      </c>
      <c r="F8710" s="7"/>
    </row>
    <row r="8711">
      <c r="A8711" s="9">
        <v>44835.875</v>
      </c>
      <c r="B8711" s="10">
        <v>231.48</v>
      </c>
      <c r="C8711" s="10">
        <v>252.4414</v>
      </c>
      <c r="D8711" s="10">
        <v>0.0830347161757144</v>
      </c>
      <c r="E8711" s="7">
        <f t="shared" si="1"/>
        <v>0.07095764513</v>
      </c>
      <c r="F8711" s="7"/>
    </row>
    <row r="8712">
      <c r="A8712" s="9">
        <v>44835.916666666664</v>
      </c>
      <c r="B8712" s="10">
        <v>224.49</v>
      </c>
      <c r="C8712" s="10">
        <v>252.75387</v>
      </c>
      <c r="D8712" s="10">
        <v>0.111823688396937</v>
      </c>
      <c r="E8712" s="7">
        <f t="shared" si="1"/>
        <v>0.07523270505</v>
      </c>
      <c r="F8712" s="7"/>
    </row>
    <row r="8713">
      <c r="A8713" s="9">
        <v>44835.958333333336</v>
      </c>
      <c r="B8713" s="10">
        <v>220.79</v>
      </c>
      <c r="C8713" s="10">
        <v>251.3551</v>
      </c>
      <c r="D8713" s="10">
        <v>0.121601272462742</v>
      </c>
      <c r="E8713" s="7">
        <f t="shared" si="1"/>
        <v>0.07969120936</v>
      </c>
      <c r="F8713" s="7"/>
    </row>
    <row r="8714">
      <c r="A8714" s="9">
        <v>44836.0</v>
      </c>
      <c r="B8714" s="10">
        <v>218.18</v>
      </c>
      <c r="C8714" s="10">
        <v>241.8644</v>
      </c>
      <c r="D8714" s="10">
        <v>0.0979242914624888</v>
      </c>
      <c r="E8714" s="7">
        <f t="shared" si="1"/>
        <v>0.08327678141</v>
      </c>
      <c r="F8714" s="7"/>
    </row>
    <row r="8715">
      <c r="A8715" s="9">
        <v>44836.041666666664</v>
      </c>
      <c r="B8715" s="10">
        <v>223.83</v>
      </c>
      <c r="C8715" s="10">
        <v>236.04878</v>
      </c>
      <c r="D8715" s="10">
        <v>0.0517637922127789</v>
      </c>
      <c r="E8715" s="7">
        <f t="shared" si="1"/>
        <v>0.08380277743</v>
      </c>
      <c r="F8715" s="7"/>
    </row>
    <row r="8716">
      <c r="A8716" s="9">
        <v>44836.083333333336</v>
      </c>
      <c r="B8716" s="10">
        <v>224.28</v>
      </c>
      <c r="C8716" s="10">
        <v>228.82598</v>
      </c>
      <c r="D8716" s="10">
        <v>0.0198665378817562</v>
      </c>
      <c r="E8716" s="7">
        <f t="shared" si="1"/>
        <v>0.08152901694</v>
      </c>
      <c r="F8716" s="7"/>
    </row>
    <row r="8717">
      <c r="A8717" s="9">
        <v>44836.125</v>
      </c>
      <c r="B8717" s="10">
        <v>216.81</v>
      </c>
      <c r="C8717" s="10">
        <v>220.6121</v>
      </c>
      <c r="D8717" s="10">
        <v>0.0172343221428017</v>
      </c>
      <c r="E8717" s="7">
        <f t="shared" si="1"/>
        <v>0.07808247949</v>
      </c>
      <c r="F8717" s="7"/>
    </row>
    <row r="8718">
      <c r="A8718" s="9">
        <v>44836.166666666664</v>
      </c>
      <c r="B8718" s="10">
        <v>205.84</v>
      </c>
      <c r="C8718" s="10">
        <v>214.14394</v>
      </c>
      <c r="D8718" s="10">
        <v>0.0387773756287475</v>
      </c>
      <c r="E8718" s="7">
        <f t="shared" si="1"/>
        <v>0.07626235609</v>
      </c>
      <c r="F8718" s="7"/>
    </row>
    <row r="8719">
      <c r="A8719" s="9">
        <v>44836.208333333336</v>
      </c>
      <c r="B8719" s="10">
        <v>192.66</v>
      </c>
      <c r="C8719" s="10">
        <v>211.70862</v>
      </c>
      <c r="D8719" s="10">
        <v>0.0899756467166995</v>
      </c>
      <c r="E8719" s="7">
        <f t="shared" si="1"/>
        <v>0.07874242866</v>
      </c>
      <c r="F8719" s="7"/>
    </row>
    <row r="8720">
      <c r="A8720" s="9">
        <v>44836.25</v>
      </c>
      <c r="B8720" s="10">
        <v>188.02</v>
      </c>
      <c r="C8720" s="10">
        <v>211.84101</v>
      </c>
      <c r="D8720" s="10">
        <v>0.112447585101676</v>
      </c>
      <c r="E8720" s="7">
        <f t="shared" si="1"/>
        <v>0.08130367767</v>
      </c>
      <c r="F8720" s="7"/>
    </row>
    <row r="8721">
      <c r="A8721" s="9">
        <v>44836.291666666664</v>
      </c>
      <c r="B8721" s="10">
        <v>188.17</v>
      </c>
      <c r="C8721" s="10">
        <v>214.52931</v>
      </c>
      <c r="D8721" s="10">
        <v>0.122870436678326</v>
      </c>
      <c r="E8721" s="7">
        <f t="shared" si="1"/>
        <v>0.08306912991</v>
      </c>
      <c r="F8721" s="7"/>
    </row>
    <row r="8722">
      <c r="A8722" s="9">
        <v>44836.333333333336</v>
      </c>
      <c r="B8722" s="10">
        <v>190.7</v>
      </c>
      <c r="C8722" s="10">
        <v>218.3372</v>
      </c>
      <c r="D8722" s="10">
        <v>0.126580353691446</v>
      </c>
      <c r="E8722" s="7">
        <f t="shared" si="1"/>
        <v>0.0843037089</v>
      </c>
      <c r="F8722" s="7"/>
    </row>
    <row r="8723">
      <c r="A8723" s="9">
        <v>44836.375</v>
      </c>
      <c r="B8723" s="10">
        <v>189.2</v>
      </c>
      <c r="C8723" s="10">
        <v>223.34776</v>
      </c>
      <c r="D8723" s="10">
        <v>0.152890541637847</v>
      </c>
      <c r="E8723" s="7">
        <f t="shared" si="1"/>
        <v>0.08569267387</v>
      </c>
      <c r="F8723" s="7"/>
    </row>
    <row r="8724">
      <c r="A8724" s="9">
        <v>44836.416666666664</v>
      </c>
      <c r="B8724" s="10">
        <v>190.79</v>
      </c>
      <c r="C8724" s="10">
        <v>227.82624</v>
      </c>
      <c r="D8724" s="10">
        <v>0.162563539651973</v>
      </c>
      <c r="E8724" s="7">
        <f t="shared" si="1"/>
        <v>0.08763821905</v>
      </c>
      <c r="F8724" s="7"/>
    </row>
    <row r="8725">
      <c r="A8725" s="9">
        <v>44836.458333333336</v>
      </c>
      <c r="B8725" s="10">
        <v>198.25</v>
      </c>
      <c r="C8725" s="10">
        <v>232.17091</v>
      </c>
      <c r="D8725" s="10">
        <v>0.146103187518195</v>
      </c>
      <c r="E8725" s="7">
        <f t="shared" si="1"/>
        <v>0.08937444845</v>
      </c>
      <c r="F8725" s="7"/>
    </row>
    <row r="8726">
      <c r="A8726" s="9">
        <v>44836.5</v>
      </c>
      <c r="B8726" s="10">
        <v>203.28</v>
      </c>
      <c r="C8726" s="10">
        <v>234.26295</v>
      </c>
      <c r="D8726" s="10">
        <v>0.132257149498031</v>
      </c>
      <c r="E8726" s="7">
        <f t="shared" si="1"/>
        <v>0.09134321693</v>
      </c>
      <c r="F8726" s="7"/>
    </row>
    <row r="8727">
      <c r="A8727" s="9">
        <v>44836.541666666664</v>
      </c>
      <c r="B8727" s="10">
        <v>210.68</v>
      </c>
      <c r="C8727" s="10">
        <v>235.48742</v>
      </c>
      <c r="D8727" s="10">
        <v>0.105344990403308</v>
      </c>
      <c r="E8727" s="7">
        <f t="shared" si="1"/>
        <v>0.09275580863</v>
      </c>
      <c r="F8727" s="7"/>
    </row>
    <row r="8728">
      <c r="A8728" s="9">
        <v>44836.583333333336</v>
      </c>
      <c r="B8728" s="10">
        <v>213.13</v>
      </c>
      <c r="C8728" s="10">
        <v>236.16688</v>
      </c>
      <c r="D8728" s="10">
        <v>0.0975449224717708</v>
      </c>
      <c r="E8728" s="7">
        <f t="shared" si="1"/>
        <v>0.09427431454</v>
      </c>
      <c r="F8728" s="7"/>
    </row>
    <row r="8729">
      <c r="A8729" s="9">
        <v>44836.625</v>
      </c>
      <c r="B8729" s="10">
        <v>212.4</v>
      </c>
      <c r="C8729" s="10">
        <v>236.49229</v>
      </c>
      <c r="D8729" s="10">
        <v>0.101873469109711</v>
      </c>
      <c r="E8729" s="7">
        <f t="shared" si="1"/>
        <v>0.0963528153</v>
      </c>
      <c r="F8729" s="7"/>
    </row>
    <row r="8730">
      <c r="A8730" s="9">
        <v>44836.666666666664</v>
      </c>
      <c r="B8730" s="10">
        <v>211.39</v>
      </c>
      <c r="C8730" s="10">
        <v>236.49117</v>
      </c>
      <c r="D8730" s="10">
        <v>0.106139988228736</v>
      </c>
      <c r="E8730" s="7">
        <f t="shared" si="1"/>
        <v>0.09793198607</v>
      </c>
      <c r="F8730" s="7"/>
    </row>
    <row r="8731">
      <c r="A8731" s="9">
        <v>44836.708333333336</v>
      </c>
      <c r="B8731" s="10">
        <v>208.59</v>
      </c>
      <c r="C8731" s="10">
        <v>236.80814</v>
      </c>
      <c r="D8731" s="10">
        <v>0.119160346430659</v>
      </c>
      <c r="E8731" s="7">
        <f t="shared" si="1"/>
        <v>0.09972365833</v>
      </c>
      <c r="F8731" s="7"/>
    </row>
    <row r="8732">
      <c r="A8732" s="9">
        <v>44836.75</v>
      </c>
      <c r="B8732" s="10">
        <v>210.82</v>
      </c>
      <c r="C8732" s="10">
        <v>237.23202</v>
      </c>
      <c r="D8732" s="10">
        <v>0.111334127661181</v>
      </c>
      <c r="E8732" s="7">
        <f t="shared" si="1"/>
        <v>0.1003197802</v>
      </c>
      <c r="F8732" s="7"/>
    </row>
    <row r="8733">
      <c r="A8733" s="9">
        <v>44836.791666666664</v>
      </c>
      <c r="B8733" s="10">
        <v>214.35</v>
      </c>
      <c r="C8733" s="10">
        <v>238.57262</v>
      </c>
      <c r="D8733" s="10">
        <v>0.101531433070567</v>
      </c>
      <c r="E8733" s="7">
        <f t="shared" si="1"/>
        <v>0.1004460486</v>
      </c>
      <c r="F8733" s="7"/>
    </row>
    <row r="8734">
      <c r="A8734" s="9">
        <v>44836.833333333336</v>
      </c>
      <c r="B8734" s="10">
        <v>223.71</v>
      </c>
      <c r="C8734" s="10">
        <v>240.07905</v>
      </c>
      <c r="D8734" s="10">
        <v>0.0681819175808967</v>
      </c>
      <c r="E8734" s="7">
        <f t="shared" si="1"/>
        <v>0.09995106799</v>
      </c>
      <c r="F8734" s="7"/>
    </row>
    <row r="8735">
      <c r="A8735" s="9">
        <v>44836.875</v>
      </c>
      <c r="B8735" s="10">
        <v>228.16</v>
      </c>
      <c r="C8735" s="10">
        <v>241.53229</v>
      </c>
      <c r="D8735" s="10">
        <v>0.0553643986897155</v>
      </c>
      <c r="E8735" s="7">
        <f t="shared" si="1"/>
        <v>0.0987981381</v>
      </c>
      <c r="F8735" s="7"/>
    </row>
    <row r="8736">
      <c r="A8736" s="9">
        <v>44836.916666666664</v>
      </c>
      <c r="B8736" s="10">
        <v>225.58</v>
      </c>
      <c r="C8736" s="10">
        <v>242.14055</v>
      </c>
      <c r="D8736" s="10">
        <v>0.0683923035608863</v>
      </c>
      <c r="E8736" s="7">
        <f t="shared" si="1"/>
        <v>0.09698849706</v>
      </c>
      <c r="F8736" s="7"/>
    </row>
    <row r="8737">
      <c r="A8737" s="9">
        <v>44836.958333333336</v>
      </c>
      <c r="B8737" s="10">
        <v>220.1</v>
      </c>
      <c r="C8737" s="10">
        <v>241.29978</v>
      </c>
      <c r="D8737" s="10">
        <v>0.0878566072459743</v>
      </c>
      <c r="E8737" s="7">
        <f t="shared" si="1"/>
        <v>0.09558246934</v>
      </c>
      <c r="F8737" s="7"/>
    </row>
    <row r="8738">
      <c r="A8738" s="9">
        <v>44834.0</v>
      </c>
      <c r="B8738" s="10">
        <v>236.34</v>
      </c>
      <c r="C8738" s="10">
        <v>246.87548</v>
      </c>
      <c r="D8738" s="10">
        <v>0.0426752790516093</v>
      </c>
      <c r="E8738" s="7">
        <f t="shared" si="1"/>
        <v>0.09328042716</v>
      </c>
      <c r="F8738" s="7"/>
    </row>
    <row r="8739">
      <c r="A8739" s="9">
        <v>44834.041666666664</v>
      </c>
      <c r="B8739" s="10">
        <v>242.77</v>
      </c>
      <c r="C8739" s="10">
        <v>241.35043</v>
      </c>
      <c r="D8739" s="10">
        <v>0.00588177945239219</v>
      </c>
      <c r="E8739" s="7">
        <f t="shared" si="1"/>
        <v>0.09136867663</v>
      </c>
      <c r="F8739" s="7"/>
    </row>
    <row r="8740">
      <c r="A8740" s="9">
        <v>44834.083333333336</v>
      </c>
      <c r="B8740" s="10">
        <v>243.3</v>
      </c>
      <c r="C8740" s="10">
        <v>234.39269</v>
      </c>
      <c r="D8740" s="10">
        <v>0.0380016544031301</v>
      </c>
      <c r="E8740" s="7">
        <f t="shared" si="1"/>
        <v>0.09212430648</v>
      </c>
      <c r="F8740" s="7"/>
    </row>
    <row r="8741">
      <c r="A8741" s="9">
        <v>44834.125</v>
      </c>
      <c r="B8741" s="10">
        <v>233.91</v>
      </c>
      <c r="C8741" s="10">
        <v>226.28929</v>
      </c>
      <c r="D8741" s="10">
        <v>0.0336768478967785</v>
      </c>
      <c r="E8741" s="7">
        <f t="shared" si="1"/>
        <v>0.09280941172</v>
      </c>
      <c r="F8741" s="7"/>
    </row>
    <row r="8742">
      <c r="A8742" s="9">
        <v>44834.166666666664</v>
      </c>
      <c r="B8742" s="10">
        <v>225.66</v>
      </c>
      <c r="C8742" s="10">
        <v>219.97032</v>
      </c>
      <c r="D8742" s="10">
        <v>0.025865671332387</v>
      </c>
      <c r="E8742" s="7">
        <f t="shared" si="1"/>
        <v>0.09227142405</v>
      </c>
      <c r="F8742" s="7"/>
    </row>
    <row r="8743">
      <c r="A8743" s="9">
        <v>44834.208333333336</v>
      </c>
      <c r="B8743" s="10">
        <v>219.94</v>
      </c>
      <c r="C8743" s="10">
        <v>217.67491</v>
      </c>
      <c r="D8743" s="10">
        <v>0.0104058386885286</v>
      </c>
      <c r="E8743" s="7">
        <f t="shared" si="1"/>
        <v>0.08895601538</v>
      </c>
      <c r="F8743" s="7"/>
    </row>
    <row r="8744">
      <c r="A8744" s="9">
        <v>44834.25</v>
      </c>
      <c r="B8744" s="10">
        <v>221.6</v>
      </c>
      <c r="C8744" s="10">
        <v>217.37202</v>
      </c>
      <c r="D8744" s="10">
        <v>0.0194504334090468</v>
      </c>
      <c r="E8744" s="7">
        <f t="shared" si="1"/>
        <v>0.08508113406</v>
      </c>
      <c r="F8744" s="7"/>
    </row>
    <row r="8745">
      <c r="A8745" s="9">
        <v>44834.291666666664</v>
      </c>
      <c r="B8745" s="10">
        <v>222.22</v>
      </c>
      <c r="C8745" s="10">
        <v>219.49743</v>
      </c>
      <c r="D8745" s="10">
        <v>0.0124036531999485</v>
      </c>
      <c r="E8745" s="7">
        <f t="shared" si="1"/>
        <v>0.08047835141</v>
      </c>
      <c r="F8745" s="7"/>
    </row>
    <row r="8746">
      <c r="A8746" s="9">
        <v>44834.333333333336</v>
      </c>
      <c r="B8746" s="10">
        <v>223.5</v>
      </c>
      <c r="C8746" s="10">
        <v>222.9699</v>
      </c>
      <c r="D8746" s="10">
        <v>0.00237745094741489</v>
      </c>
      <c r="E8746" s="7">
        <f t="shared" si="1"/>
        <v>0.07530323046</v>
      </c>
      <c r="F8746" s="7"/>
    </row>
    <row r="8747">
      <c r="A8747" s="9">
        <v>44834.375</v>
      </c>
      <c r="B8747" s="10">
        <v>229.39</v>
      </c>
      <c r="C8747" s="10">
        <v>227.78941</v>
      </c>
      <c r="D8747" s="10">
        <v>0.00702662165023379</v>
      </c>
      <c r="E8747" s="7">
        <f t="shared" si="1"/>
        <v>0.06922556713</v>
      </c>
      <c r="F8747" s="7"/>
    </row>
    <row r="8748">
      <c r="A8748" s="9">
        <v>44834.416666666664</v>
      </c>
      <c r="B8748" s="10">
        <v>235.71</v>
      </c>
      <c r="C8748" s="10">
        <v>232.47285</v>
      </c>
      <c r="D8748" s="10">
        <v>0.013924851869799</v>
      </c>
      <c r="E8748" s="7">
        <f t="shared" si="1"/>
        <v>0.06303228847</v>
      </c>
      <c r="F8748" s="7"/>
    </row>
    <row r="8749">
      <c r="A8749" s="9">
        <v>44834.458333333336</v>
      </c>
      <c r="B8749" s="10">
        <v>245.05</v>
      </c>
      <c r="C8749" s="10">
        <v>237.3894</v>
      </c>
      <c r="D8749" s="10">
        <v>0.0322701856106465</v>
      </c>
      <c r="E8749" s="7">
        <f t="shared" si="1"/>
        <v>0.05828924673</v>
      </c>
      <c r="F8749" s="7"/>
    </row>
    <row r="8750">
      <c r="A8750" s="9">
        <v>44834.5</v>
      </c>
      <c r="B8750" s="10">
        <v>249.2</v>
      </c>
      <c r="C8750" s="10">
        <v>240.34632</v>
      </c>
      <c r="D8750" s="10">
        <v>0.0368371772865088</v>
      </c>
      <c r="E8750" s="7">
        <f t="shared" si="1"/>
        <v>0.05431341455</v>
      </c>
      <c r="F8750" s="7"/>
    </row>
    <row r="8751">
      <c r="A8751" s="9">
        <v>44834.541666666664</v>
      </c>
      <c r="B8751" s="10">
        <v>247.37</v>
      </c>
      <c r="C8751" s="10">
        <v>242.41474</v>
      </c>
      <c r="D8751" s="10">
        <v>0.0204412487458477</v>
      </c>
      <c r="E8751" s="7">
        <f t="shared" si="1"/>
        <v>0.05077575865</v>
      </c>
      <c r="F8751" s="7"/>
    </row>
    <row r="8752">
      <c r="A8752" s="9">
        <v>44834.583333333336</v>
      </c>
      <c r="B8752" s="10">
        <v>240.43</v>
      </c>
      <c r="C8752" s="10">
        <v>243.63095</v>
      </c>
      <c r="D8752" s="10">
        <v>0.0131385195518057</v>
      </c>
      <c r="E8752" s="7">
        <f t="shared" si="1"/>
        <v>0.04725882519</v>
      </c>
      <c r="F8752" s="7"/>
    </row>
    <row r="8753">
      <c r="A8753" s="9">
        <v>44834.625</v>
      </c>
      <c r="B8753" s="10">
        <v>235.95</v>
      </c>
      <c r="C8753" s="10">
        <v>244.06386</v>
      </c>
      <c r="D8753" s="10">
        <v>0.0332448237113025</v>
      </c>
      <c r="E8753" s="7">
        <f t="shared" si="1"/>
        <v>0.0443992983</v>
      </c>
      <c r="F8753" s="7"/>
    </row>
    <row r="8754">
      <c r="A8754" s="9">
        <v>44834.666666666664</v>
      </c>
      <c r="B8754" s="10">
        <v>231.83</v>
      </c>
      <c r="C8754" s="10">
        <v>243.86233</v>
      </c>
      <c r="D8754" s="10">
        <v>0.0493406669246536</v>
      </c>
      <c r="E8754" s="7">
        <f t="shared" si="1"/>
        <v>0.04203265992</v>
      </c>
      <c r="F8754" s="7"/>
    </row>
    <row r="8755">
      <c r="A8755" s="9">
        <v>44834.708333333336</v>
      </c>
      <c r="B8755" s="10">
        <v>230.67</v>
      </c>
      <c r="C8755" s="10">
        <v>243.8259</v>
      </c>
      <c r="D8755" s="10">
        <v>0.0539561219706356</v>
      </c>
      <c r="E8755" s="7">
        <f t="shared" si="1"/>
        <v>0.03931581723</v>
      </c>
      <c r="F8755" s="7"/>
    </row>
    <row r="8756">
      <c r="A8756" s="9">
        <v>44834.75</v>
      </c>
      <c r="B8756" s="10">
        <v>233.2</v>
      </c>
      <c r="C8756" s="10">
        <v>244.10618</v>
      </c>
      <c r="D8756" s="10">
        <v>0.04467801675484</v>
      </c>
      <c r="E8756" s="7">
        <f t="shared" si="1"/>
        <v>0.03653847928</v>
      </c>
      <c r="F8756" s="7"/>
    </row>
    <row r="8757">
      <c r="A8757" s="9">
        <v>44834.791666666664</v>
      </c>
      <c r="B8757" s="10">
        <v>235.38</v>
      </c>
      <c r="C8757" s="10">
        <v>245.42441</v>
      </c>
      <c r="D8757" s="10">
        <v>0.0409266951074671</v>
      </c>
      <c r="E8757" s="7">
        <f t="shared" si="1"/>
        <v>0.03401328186</v>
      </c>
      <c r="F8757" s="7"/>
    </row>
    <row r="8758">
      <c r="A8758" s="9">
        <v>44834.833333333336</v>
      </c>
      <c r="B8758" s="10">
        <v>241.54</v>
      </c>
      <c r="C8758" s="10">
        <v>246.72504</v>
      </c>
      <c r="D8758" s="10">
        <v>0.0210154591524233</v>
      </c>
      <c r="E8758" s="7">
        <f t="shared" si="1"/>
        <v>0.03204801276</v>
      </c>
      <c r="F8758" s="7"/>
    </row>
    <row r="8759">
      <c r="A8759" s="9">
        <v>44834.875</v>
      </c>
      <c r="B8759" s="10">
        <v>249.68</v>
      </c>
      <c r="C8759" s="10">
        <v>247.84763</v>
      </c>
      <c r="D8759" s="10">
        <v>0.00739313101359894</v>
      </c>
      <c r="E8759" s="7">
        <f t="shared" si="1"/>
        <v>0.03004920994</v>
      </c>
      <c r="F8759" s="7"/>
    </row>
    <row r="8760">
      <c r="A8760" s="9">
        <v>44834.916666666664</v>
      </c>
      <c r="B8760" s="10">
        <v>251.2</v>
      </c>
      <c r="C8760" s="10">
        <v>248.15325</v>
      </c>
      <c r="D8760" s="10">
        <v>0.0122776953354428</v>
      </c>
      <c r="E8760" s="7">
        <f t="shared" si="1"/>
        <v>0.02771110126</v>
      </c>
      <c r="F8760" s="7"/>
    </row>
    <row r="8761">
      <c r="A8761" s="9">
        <v>44834.958333333336</v>
      </c>
      <c r="B8761" s="10">
        <v>251.19</v>
      </c>
      <c r="C8761" s="10">
        <v>247.28718</v>
      </c>
      <c r="D8761" s="10">
        <v>0.0157825407689957</v>
      </c>
      <c r="E8761" s="7">
        <f t="shared" si="1"/>
        <v>0.02470801516</v>
      </c>
      <c r="F8761" s="7"/>
    </row>
    <row r="8762">
      <c r="A8762" s="9">
        <v>44835.0</v>
      </c>
      <c r="B8762" s="10">
        <v>251.14</v>
      </c>
      <c r="C8762" s="10">
        <v>247.98509</v>
      </c>
      <c r="D8762" s="10">
        <v>0.0127221761598649</v>
      </c>
      <c r="E8762" s="7">
        <f t="shared" si="1"/>
        <v>0.02345996921</v>
      </c>
      <c r="F8762" s="7"/>
    </row>
    <row r="8763">
      <c r="A8763" s="9">
        <v>44835.041666666664</v>
      </c>
      <c r="B8763" s="10">
        <v>251.18</v>
      </c>
      <c r="C8763" s="10">
        <v>241.76208</v>
      </c>
      <c r="D8763" s="10">
        <v>0.0389553233493027</v>
      </c>
      <c r="E8763" s="7">
        <f t="shared" si="1"/>
        <v>0.02483803354</v>
      </c>
      <c r="F8763" s="7"/>
    </row>
    <row r="8764">
      <c r="A8764" s="9">
        <v>44835.083333333336</v>
      </c>
      <c r="B8764" s="10">
        <v>251.66</v>
      </c>
      <c r="C8764" s="10">
        <v>234.42255</v>
      </c>
      <c r="D8764" s="10">
        <v>0.0735315352554606</v>
      </c>
      <c r="E8764" s="7">
        <f t="shared" si="1"/>
        <v>0.02631844524</v>
      </c>
      <c r="F8764" s="7"/>
    </row>
    <row r="8765">
      <c r="A8765" s="9">
        <v>44835.125</v>
      </c>
      <c r="B8765" s="10">
        <v>248.43</v>
      </c>
      <c r="C8765" s="10">
        <v>226.13391</v>
      </c>
      <c r="D8765" s="10">
        <v>0.0985968446749097</v>
      </c>
      <c r="E8765" s="7">
        <f t="shared" si="1"/>
        <v>0.0290234451</v>
      </c>
      <c r="F8765" s="7"/>
    </row>
    <row r="8766">
      <c r="A8766" s="9">
        <v>44835.166666666664</v>
      </c>
      <c r="B8766" s="10">
        <v>238.1</v>
      </c>
      <c r="C8766" s="10">
        <v>220.1735</v>
      </c>
      <c r="D8766" s="10">
        <v>0.0814198802308179</v>
      </c>
      <c r="E8766" s="7">
        <f t="shared" si="1"/>
        <v>0.03133820381</v>
      </c>
      <c r="F8766" s="7"/>
    </row>
    <row r="8767">
      <c r="A8767" s="9">
        <v>44835.208333333336</v>
      </c>
      <c r="B8767" s="10">
        <v>225.34</v>
      </c>
      <c r="C8767" s="10">
        <v>218.71222</v>
      </c>
      <c r="D8767" s="10">
        <v>0.0303036565583761</v>
      </c>
      <c r="E8767" s="7">
        <f t="shared" si="1"/>
        <v>0.03216727955</v>
      </c>
      <c r="F8767" s="7"/>
    </row>
    <row r="8768">
      <c r="A8768" s="9">
        <v>44835.25</v>
      </c>
      <c r="B8768" s="10">
        <v>208.32</v>
      </c>
      <c r="C8768" s="10">
        <v>219.34089</v>
      </c>
      <c r="D8768" s="10">
        <v>0.0502454877428463</v>
      </c>
      <c r="E8768" s="7">
        <f t="shared" si="1"/>
        <v>0.03345040682</v>
      </c>
      <c r="F8768" s="7"/>
    </row>
    <row r="8769">
      <c r="A8769" s="9">
        <v>44835.291666666664</v>
      </c>
      <c r="B8769" s="10">
        <v>204.94</v>
      </c>
      <c r="C8769" s="10">
        <v>222.48244</v>
      </c>
      <c r="D8769" s="10">
        <v>0.0788486498080477</v>
      </c>
      <c r="E8769" s="7">
        <f t="shared" si="1"/>
        <v>0.03621894834</v>
      </c>
      <c r="F8769" s="7"/>
    </row>
    <row r="8770">
      <c r="A8770" s="9">
        <v>44835.333333333336</v>
      </c>
      <c r="B8770" s="10">
        <v>205.4</v>
      </c>
      <c r="C8770" s="10">
        <v>226.83155</v>
      </c>
      <c r="D8770" s="10">
        <v>0.0944822270094261</v>
      </c>
      <c r="E8770" s="7">
        <f t="shared" si="1"/>
        <v>0.04005664734</v>
      </c>
      <c r="F8770" s="7"/>
    </row>
    <row r="8771">
      <c r="A8771" s="9">
        <v>44835.375</v>
      </c>
      <c r="B8771" s="10">
        <v>205.12</v>
      </c>
      <c r="C8771" s="10">
        <v>232.17557</v>
      </c>
      <c r="D8771" s="10">
        <v>0.11653064962864</v>
      </c>
      <c r="E8771" s="7">
        <f t="shared" si="1"/>
        <v>0.04461931518</v>
      </c>
      <c r="F8771" s="7"/>
    </row>
    <row r="8772">
      <c r="A8772" s="9">
        <v>44835.416666666664</v>
      </c>
      <c r="B8772" s="10">
        <v>210.29</v>
      </c>
      <c r="C8772" s="10">
        <v>236.96884</v>
      </c>
      <c r="D8772" s="10">
        <v>0.112583747297746</v>
      </c>
      <c r="E8772" s="7">
        <f t="shared" si="1"/>
        <v>0.04873010249</v>
      </c>
      <c r="F8772" s="7"/>
    </row>
    <row r="8773">
      <c r="A8773" s="9">
        <v>44835.458333333336</v>
      </c>
      <c r="B8773" s="10">
        <v>217.31</v>
      </c>
      <c r="C8773" s="10">
        <v>241.72972</v>
      </c>
      <c r="D8773" s="10">
        <v>0.101020759880084</v>
      </c>
      <c r="E8773" s="7">
        <f t="shared" si="1"/>
        <v>0.05159470975</v>
      </c>
      <c r="F8773" s="7"/>
    </row>
    <row r="8774">
      <c r="A8774" s="9">
        <v>44835.5</v>
      </c>
      <c r="B8774" s="10">
        <v>224.39</v>
      </c>
      <c r="C8774" s="10">
        <v>244.34347</v>
      </c>
      <c r="D8774" s="10">
        <v>0.081661564354472</v>
      </c>
      <c r="E8774" s="7">
        <f t="shared" si="1"/>
        <v>0.05346239254</v>
      </c>
      <c r="F8774" s="7"/>
    </row>
    <row r="8775">
      <c r="A8775" s="9">
        <v>44835.541666666664</v>
      </c>
      <c r="B8775" s="10">
        <v>229.51</v>
      </c>
      <c r="C8775" s="10">
        <v>246.28284</v>
      </c>
      <c r="D8775" s="10">
        <v>0.0681039734640058</v>
      </c>
      <c r="E8775" s="7">
        <f t="shared" si="1"/>
        <v>0.0554483394</v>
      </c>
      <c r="F8775" s="7"/>
    </row>
    <row r="8776">
      <c r="A8776" s="9">
        <v>44835.583333333336</v>
      </c>
      <c r="B8776" s="10">
        <v>233.39</v>
      </c>
      <c r="C8776" s="10">
        <v>247.62916</v>
      </c>
      <c r="D8776" s="10">
        <v>0.0575019517087568</v>
      </c>
      <c r="E8776" s="7">
        <f t="shared" si="1"/>
        <v>0.05729681574</v>
      </c>
      <c r="F8776" s="7"/>
    </row>
    <row r="8777">
      <c r="A8777" s="9">
        <v>44835.625</v>
      </c>
      <c r="B8777" s="10">
        <v>236.11</v>
      </c>
      <c r="C8777" s="10">
        <v>248.08313</v>
      </c>
      <c r="D8777" s="10">
        <v>0.0482625723079195</v>
      </c>
      <c r="E8777" s="7">
        <f t="shared" si="1"/>
        <v>0.05792255527</v>
      </c>
      <c r="F8777" s="7"/>
    </row>
    <row r="8778">
      <c r="A8778" s="9">
        <v>44835.666666666664</v>
      </c>
      <c r="B8778" s="10">
        <v>231.76</v>
      </c>
      <c r="C8778" s="10">
        <v>247.76897</v>
      </c>
      <c r="D8778" s="10">
        <v>0.0646124896107854</v>
      </c>
      <c r="E8778" s="7">
        <f t="shared" si="1"/>
        <v>0.05855888121</v>
      </c>
      <c r="F8778" s="7"/>
    </row>
    <row r="8779">
      <c r="A8779" s="9">
        <v>44835.708333333336</v>
      </c>
      <c r="B8779" s="10">
        <v>229.53</v>
      </c>
      <c r="C8779" s="10">
        <v>247.5164</v>
      </c>
      <c r="D8779" s="10">
        <v>0.072667508092393</v>
      </c>
      <c r="E8779" s="7">
        <f t="shared" si="1"/>
        <v>0.0593385223</v>
      </c>
      <c r="F8779" s="7"/>
    </row>
    <row r="8780">
      <c r="A8780" s="9">
        <v>44835.75</v>
      </c>
      <c r="B8780" s="10">
        <v>224.4</v>
      </c>
      <c r="C8780" s="10">
        <v>247.59152</v>
      </c>
      <c r="D8780" s="10">
        <v>0.0936684745907291</v>
      </c>
      <c r="E8780" s="7">
        <f t="shared" si="1"/>
        <v>0.06137979138</v>
      </c>
      <c r="F8780" s="7"/>
    </row>
    <row r="8781">
      <c r="A8781" s="9">
        <v>44835.791666666664</v>
      </c>
      <c r="B8781" s="10">
        <v>225.11</v>
      </c>
      <c r="C8781" s="10">
        <v>248.77972</v>
      </c>
      <c r="D8781" s="10">
        <v>0.0951432857951604</v>
      </c>
      <c r="E8781" s="7">
        <f t="shared" si="1"/>
        <v>0.06363881599</v>
      </c>
      <c r="F8781" s="7"/>
    </row>
    <row r="8782">
      <c r="A8782" s="9">
        <v>44835.833333333336</v>
      </c>
      <c r="B8782" s="10">
        <v>231.03</v>
      </c>
      <c r="C8782" s="10">
        <v>250.14975</v>
      </c>
      <c r="D8782" s="10">
        <v>0.0764332165033145</v>
      </c>
      <c r="E8782" s="7">
        <f t="shared" si="1"/>
        <v>0.06594788921</v>
      </c>
      <c r="F8782" s="7"/>
    </row>
    <row r="8783">
      <c r="A8783" s="9">
        <v>44835.875</v>
      </c>
      <c r="B8783" s="10">
        <v>231.48</v>
      </c>
      <c r="C8783" s="10">
        <v>251.38547</v>
      </c>
      <c r="D8783" s="10">
        <v>0.0791830570000724</v>
      </c>
      <c r="E8783" s="7">
        <f t="shared" si="1"/>
        <v>0.06893913613</v>
      </c>
      <c r="F8783" s="7"/>
    </row>
    <row r="8784">
      <c r="A8784" s="9">
        <v>44835.916666666664</v>
      </c>
      <c r="B8784" s="10">
        <v>224.49</v>
      </c>
      <c r="C8784" s="10">
        <v>251.68537</v>
      </c>
      <c r="D8784" s="10">
        <v>0.108053042574544</v>
      </c>
      <c r="E8784" s="7">
        <f t="shared" si="1"/>
        <v>0.0729297756</v>
      </c>
      <c r="F8784" s="7"/>
    </row>
    <row r="8785">
      <c r="A8785" s="9">
        <v>44835.958333333336</v>
      </c>
      <c r="B8785" s="10">
        <v>220.79</v>
      </c>
      <c r="C8785" s="10">
        <v>250.42784</v>
      </c>
      <c r="D8785" s="10">
        <v>0.118348822559025</v>
      </c>
      <c r="E8785" s="7">
        <f t="shared" si="1"/>
        <v>0.07720337067</v>
      </c>
      <c r="F8785" s="7"/>
    </row>
    <row r="8786">
      <c r="A8786" s="9">
        <v>44836.0</v>
      </c>
      <c r="B8786" s="10">
        <v>218.18</v>
      </c>
      <c r="C8786" s="10">
        <v>241.86482</v>
      </c>
      <c r="D8786" s="10">
        <v>0.0979258579234466</v>
      </c>
      <c r="E8786" s="7">
        <f t="shared" si="1"/>
        <v>0.08075352408</v>
      </c>
      <c r="F8786" s="7"/>
    </row>
    <row r="8787">
      <c r="A8787" s="9">
        <v>44836.041666666664</v>
      </c>
      <c r="B8787" s="10">
        <v>223.83</v>
      </c>
      <c r="C8787" s="10">
        <v>236.46834</v>
      </c>
      <c r="D8787" s="10">
        <v>0.0534462245558961</v>
      </c>
      <c r="E8787" s="7">
        <f t="shared" si="1"/>
        <v>0.08135731163</v>
      </c>
      <c r="F8787" s="7"/>
    </row>
    <row r="8788">
      <c r="A8788" s="9">
        <v>44836.083333333336</v>
      </c>
      <c r="B8788" s="10">
        <v>224.28</v>
      </c>
      <c r="C8788" s="10">
        <v>229.41934</v>
      </c>
      <c r="D8788" s="10">
        <v>0.0224015115726512</v>
      </c>
      <c r="E8788" s="7">
        <f t="shared" si="1"/>
        <v>0.07922689398</v>
      </c>
      <c r="F8788" s="7"/>
    </row>
    <row r="8789">
      <c r="A8789" s="9">
        <v>44836.125</v>
      </c>
      <c r="B8789" s="10">
        <v>216.81</v>
      </c>
      <c r="C8789" s="10">
        <v>221.16608</v>
      </c>
      <c r="D8789" s="10">
        <v>0.019695967844617</v>
      </c>
      <c r="E8789" s="7">
        <f t="shared" si="1"/>
        <v>0.07593935744</v>
      </c>
      <c r="F8789" s="7"/>
    </row>
    <row r="8790">
      <c r="A8790" s="9">
        <v>44836.166666666664</v>
      </c>
      <c r="B8790" s="10">
        <v>205.84</v>
      </c>
      <c r="C8790" s="10">
        <v>214.14428</v>
      </c>
      <c r="D8790" s="10">
        <v>0.0387789017759428</v>
      </c>
      <c r="E8790" s="7">
        <f t="shared" si="1"/>
        <v>0.07416265001</v>
      </c>
      <c r="F8790" s="7"/>
    </row>
    <row r="8791">
      <c r="A8791" s="9">
        <v>44836.208333333336</v>
      </c>
      <c r="B8791" s="10">
        <v>192.66</v>
      </c>
      <c r="C8791" s="10">
        <v>210.66611</v>
      </c>
      <c r="D8791" s="10">
        <v>0.0854722669915916</v>
      </c>
      <c r="E8791" s="7">
        <f t="shared" si="1"/>
        <v>0.07646134211</v>
      </c>
      <c r="F8791" s="7"/>
    </row>
    <row r="8792">
      <c r="A8792" s="9">
        <v>44836.25</v>
      </c>
      <c r="B8792" s="10">
        <v>188.02</v>
      </c>
      <c r="C8792" s="10">
        <v>209.59311</v>
      </c>
      <c r="D8792" s="10">
        <v>0.10292852661044</v>
      </c>
      <c r="E8792" s="7">
        <f t="shared" si="1"/>
        <v>0.07865646873</v>
      </c>
      <c r="F8792" s="7"/>
    </row>
    <row r="8793">
      <c r="A8793" s="9">
        <v>44836.291666666664</v>
      </c>
      <c r="B8793" s="10">
        <v>188.17</v>
      </c>
      <c r="C8793" s="10">
        <v>211.13004</v>
      </c>
      <c r="D8793" s="10">
        <v>0.108748333491529</v>
      </c>
      <c r="E8793" s="7">
        <f t="shared" si="1"/>
        <v>0.07990228888</v>
      </c>
      <c r="F8793" s="7"/>
    </row>
    <row r="8794">
      <c r="A8794" s="9">
        <v>44836.333333333336</v>
      </c>
      <c r="B8794" s="10">
        <v>190.7</v>
      </c>
      <c r="C8794" s="10">
        <v>214.31472</v>
      </c>
      <c r="D8794" s="10">
        <v>0.110187111739221</v>
      </c>
      <c r="E8794" s="7">
        <f t="shared" si="1"/>
        <v>0.08055665908</v>
      </c>
      <c r="F8794" s="7"/>
    </row>
    <row r="8795">
      <c r="A8795" s="9">
        <v>44836.375</v>
      </c>
      <c r="B8795" s="10">
        <v>189.2</v>
      </c>
      <c r="C8795" s="10">
        <v>219.33701</v>
      </c>
      <c r="D8795" s="10">
        <v>0.137400477922079</v>
      </c>
      <c r="E8795" s="7">
        <f t="shared" si="1"/>
        <v>0.08142623526</v>
      </c>
      <c r="F8795" s="7"/>
    </row>
    <row r="8796">
      <c r="A8796" s="9">
        <v>44836.416666666664</v>
      </c>
      <c r="B8796" s="10">
        <v>190.79</v>
      </c>
      <c r="C8796" s="10">
        <v>224.50233</v>
      </c>
      <c r="D8796" s="10">
        <v>0.150164722121146</v>
      </c>
      <c r="E8796" s="7">
        <f t="shared" si="1"/>
        <v>0.08299210921</v>
      </c>
      <c r="F8796" s="7"/>
    </row>
    <row r="8797">
      <c r="A8797" s="9">
        <v>44836.458333333336</v>
      </c>
      <c r="B8797" s="10">
        <v>198.25</v>
      </c>
      <c r="C8797" s="10">
        <v>229.92645</v>
      </c>
      <c r="D8797" s="10">
        <v>0.137767751383105</v>
      </c>
      <c r="E8797" s="7">
        <f t="shared" si="1"/>
        <v>0.08452323385</v>
      </c>
      <c r="F8797" s="7"/>
    </row>
    <row r="8798">
      <c r="A8798" s="9">
        <v>44836.5</v>
      </c>
      <c r="B8798" s="10">
        <v>203.28</v>
      </c>
      <c r="C8798" s="10">
        <v>233.16772</v>
      </c>
      <c r="D8798" s="10">
        <v>0.128181207930497</v>
      </c>
      <c r="E8798" s="7">
        <f t="shared" si="1"/>
        <v>0.08646155234</v>
      </c>
      <c r="F8798" s="7"/>
    </row>
    <row r="8799">
      <c r="A8799" s="9">
        <v>44836.541666666664</v>
      </c>
      <c r="B8799" s="10">
        <v>210.68</v>
      </c>
      <c r="C8799" s="10">
        <v>235.07684</v>
      </c>
      <c r="D8799" s="10">
        <v>0.103782405786975</v>
      </c>
      <c r="E8799" s="7">
        <f t="shared" si="1"/>
        <v>0.08794815368</v>
      </c>
      <c r="F8799" s="7"/>
    </row>
    <row r="8800">
      <c r="A8800" s="9">
        <v>44836.583333333336</v>
      </c>
      <c r="B8800" s="10">
        <v>213.13</v>
      </c>
      <c r="C8800" s="10">
        <v>236.02204</v>
      </c>
      <c r="D8800" s="10">
        <v>0.0969911115080608</v>
      </c>
      <c r="E8800" s="7">
        <f t="shared" si="1"/>
        <v>0.08959353534</v>
      </c>
      <c r="F8800" s="7"/>
    </row>
    <row r="8801">
      <c r="A8801" s="9">
        <v>44836.625</v>
      </c>
      <c r="B8801" s="10">
        <v>212.4</v>
      </c>
      <c r="C8801" s="10">
        <v>236.35872</v>
      </c>
      <c r="D8801" s="10">
        <v>0.10136592379583</v>
      </c>
      <c r="E8801" s="7">
        <f t="shared" si="1"/>
        <v>0.09180617499</v>
      </c>
      <c r="F8801" s="7"/>
    </row>
    <row r="8802">
      <c r="A8802" s="9">
        <v>44836.666666666664</v>
      </c>
      <c r="B8802" s="10">
        <v>211.39</v>
      </c>
      <c r="C8802" s="10">
        <v>236.2411</v>
      </c>
      <c r="D8802" s="10">
        <v>0.105193804126377</v>
      </c>
      <c r="E8802" s="7">
        <f t="shared" si="1"/>
        <v>0.09349706309</v>
      </c>
      <c r="F8802" s="7"/>
    </row>
    <row r="8803">
      <c r="A8803" s="9">
        <v>44836.708333333336</v>
      </c>
      <c r="B8803" s="10">
        <v>208.59</v>
      </c>
      <c r="C8803" s="10">
        <v>236.38558</v>
      </c>
      <c r="D8803" s="10">
        <v>0.117585768133572</v>
      </c>
      <c r="E8803" s="7">
        <f t="shared" si="1"/>
        <v>0.09536865726</v>
      </c>
      <c r="F8803" s="7"/>
    </row>
    <row r="8804">
      <c r="A8804" s="9">
        <v>44836.75</v>
      </c>
      <c r="B8804" s="10">
        <v>210.82</v>
      </c>
      <c r="C8804" s="10">
        <v>236.81862</v>
      </c>
      <c r="D8804" s="10">
        <v>0.109782837177245</v>
      </c>
      <c r="E8804" s="7">
        <f t="shared" si="1"/>
        <v>0.09604008903</v>
      </c>
      <c r="F8804" s="7"/>
    </row>
    <row r="8805">
      <c r="A8805" s="9">
        <v>44836.791666666664</v>
      </c>
      <c r="B8805" s="10">
        <v>214.35</v>
      </c>
      <c r="C8805" s="10">
        <v>238.26522</v>
      </c>
      <c r="D8805" s="10">
        <v>0.100372265830489</v>
      </c>
      <c r="E8805" s="7">
        <f t="shared" si="1"/>
        <v>0.0962579632</v>
      </c>
      <c r="F8805" s="7"/>
    </row>
    <row r="8806">
      <c r="A8806" s="9">
        <v>44836.833333333336</v>
      </c>
      <c r="B8806" s="10">
        <v>223.71</v>
      </c>
      <c r="C8806" s="10">
        <v>239.6817</v>
      </c>
      <c r="D8806" s="10">
        <v>0.066637127490334</v>
      </c>
      <c r="E8806" s="7">
        <f t="shared" si="1"/>
        <v>0.09584979283</v>
      </c>
      <c r="F8806" s="7"/>
    </row>
    <row r="8807">
      <c r="A8807" s="9">
        <v>44836.875</v>
      </c>
      <c r="B8807" s="10">
        <v>228.16</v>
      </c>
      <c r="C8807" s="10">
        <v>241.01528</v>
      </c>
      <c r="D8807" s="10">
        <v>0.0533380290245497</v>
      </c>
      <c r="E8807" s="7">
        <f t="shared" si="1"/>
        <v>0.09477291666</v>
      </c>
      <c r="F8807" s="7"/>
    </row>
    <row r="8808">
      <c r="A8808" s="9">
        <v>44836.916666666664</v>
      </c>
      <c r="B8808" s="10">
        <v>225.58</v>
      </c>
      <c r="C8808" s="10">
        <v>241.51672</v>
      </c>
      <c r="D8808" s="10">
        <v>0.0659859905351479</v>
      </c>
      <c r="E8808" s="7">
        <f t="shared" si="1"/>
        <v>0.09302012283</v>
      </c>
      <c r="F8808" s="7"/>
    </row>
    <row r="8809">
      <c r="A8809" s="9">
        <v>44836.958333333336</v>
      </c>
      <c r="B8809" s="10">
        <v>220.1</v>
      </c>
      <c r="C8809" s="10">
        <v>240.78748</v>
      </c>
      <c r="D8809" s="10">
        <v>0.0859159288514502</v>
      </c>
      <c r="E8809" s="7">
        <f t="shared" si="1"/>
        <v>0.09166875226</v>
      </c>
      <c r="F8809" s="7"/>
    </row>
    <row r="8810">
      <c r="A8810" s="9">
        <v>44837.0</v>
      </c>
      <c r="B8810" s="10">
        <v>220.73</v>
      </c>
      <c r="C8810" s="10">
        <v>235.6029</v>
      </c>
      <c r="D8810" s="10">
        <v>0.0631269818834998</v>
      </c>
      <c r="E8810" s="7">
        <f t="shared" si="1"/>
        <v>0.09021879909</v>
      </c>
      <c r="F8810" s="7"/>
    </row>
    <row r="8811">
      <c r="A8811" s="9">
        <v>44837.041666666664</v>
      </c>
      <c r="B8811" s="10">
        <v>228.03</v>
      </c>
      <c r="C8811" s="10">
        <v>228.95979</v>
      </c>
      <c r="D8811" s="10">
        <v>0.00406093139760478</v>
      </c>
      <c r="E8811" s="7">
        <f t="shared" si="1"/>
        <v>0.08816107854</v>
      </c>
      <c r="F8811" s="7"/>
    </row>
    <row r="8812">
      <c r="A8812" s="9">
        <v>44837.083333333336</v>
      </c>
      <c r="B8812" s="10">
        <v>229.9</v>
      </c>
      <c r="C8812" s="10">
        <v>221.00431</v>
      </c>
      <c r="D8812" s="10">
        <v>0.0402512059606439</v>
      </c>
      <c r="E8812" s="7">
        <f t="shared" si="1"/>
        <v>0.0889048158</v>
      </c>
      <c r="F8812" s="7"/>
    </row>
    <row r="8813">
      <c r="A8813" s="9">
        <v>44837.125</v>
      </c>
      <c r="B8813" s="10">
        <v>220.08</v>
      </c>
      <c r="C8813" s="10">
        <v>212.65064</v>
      </c>
      <c r="D8813" s="10">
        <v>0.0349369275352286</v>
      </c>
      <c r="E8813" s="7">
        <f t="shared" si="1"/>
        <v>0.08953985579</v>
      </c>
      <c r="F8813" s="7"/>
    </row>
    <row r="8814">
      <c r="A8814" s="9">
        <v>44837.166666666664</v>
      </c>
      <c r="B8814" s="10">
        <v>214.51</v>
      </c>
      <c r="C8814" s="10">
        <v>206.28926</v>
      </c>
      <c r="D8814" s="10">
        <v>0.0398505477211948</v>
      </c>
      <c r="E8814" s="7">
        <f t="shared" si="1"/>
        <v>0.08958450771</v>
      </c>
      <c r="F8814" s="7"/>
    </row>
    <row r="8815">
      <c r="A8815" s="9">
        <v>44837.208333333336</v>
      </c>
      <c r="B8815" s="10">
        <v>210.9</v>
      </c>
      <c r="C8815" s="10">
        <v>204.23856</v>
      </c>
      <c r="D8815" s="10">
        <v>0.0326159761408423</v>
      </c>
      <c r="E8815" s="7">
        <f t="shared" si="1"/>
        <v>0.08738216225</v>
      </c>
      <c r="F8815" s="7"/>
    </row>
    <row r="8816">
      <c r="A8816" s="9">
        <v>44837.25</v>
      </c>
      <c r="B8816" s="10">
        <v>205.66</v>
      </c>
      <c r="C8816" s="10">
        <v>205.05748</v>
      </c>
      <c r="D8816" s="10">
        <v>0.00293829808110388</v>
      </c>
      <c r="E8816" s="7">
        <f t="shared" si="1"/>
        <v>0.08321590273</v>
      </c>
      <c r="F8816" s="7"/>
    </row>
    <row r="8817">
      <c r="A8817" s="9">
        <v>44837.291666666664</v>
      </c>
      <c r="B8817" s="10">
        <v>208.5</v>
      </c>
      <c r="C8817" s="10">
        <v>208.56451</v>
      </c>
      <c r="D8817" s="10">
        <v>3.09304780568912E-4</v>
      </c>
      <c r="E8817" s="7">
        <f t="shared" si="1"/>
        <v>0.07869760987</v>
      </c>
      <c r="F8817" s="7"/>
    </row>
    <row r="8818">
      <c r="A8818" s="9">
        <v>44837.333333333336</v>
      </c>
      <c r="B8818" s="10">
        <v>207.96</v>
      </c>
      <c r="C8818" s="10">
        <v>213.03314</v>
      </c>
      <c r="D8818" s="10">
        <v>0.0238138535628775</v>
      </c>
      <c r="E8818" s="7">
        <f t="shared" si="1"/>
        <v>0.07509872411</v>
      </c>
      <c r="F8818" s="7"/>
    </row>
    <row r="8819">
      <c r="A8819" s="9">
        <v>44837.375</v>
      </c>
      <c r="B8819" s="10">
        <v>207.63</v>
      </c>
      <c r="C8819" s="10">
        <v>218.50761</v>
      </c>
      <c r="D8819" s="10">
        <v>0.0497813783236199</v>
      </c>
      <c r="E8819" s="7">
        <f t="shared" si="1"/>
        <v>0.0714479283</v>
      </c>
      <c r="F8819" s="7"/>
    </row>
    <row r="8820">
      <c r="A8820" s="9">
        <v>44837.416666666664</v>
      </c>
      <c r="B8820" s="10">
        <v>209.31</v>
      </c>
      <c r="C8820" s="10">
        <v>222.85334</v>
      </c>
      <c r="D8820" s="10">
        <v>0.0607724344629521</v>
      </c>
      <c r="E8820" s="7">
        <f t="shared" si="1"/>
        <v>0.06772324964</v>
      </c>
      <c r="F8820" s="7"/>
    </row>
    <row r="8821">
      <c r="A8821" s="9">
        <v>44837.458333333336</v>
      </c>
      <c r="B8821" s="10">
        <v>212.55</v>
      </c>
      <c r="C8821" s="10">
        <v>226.73909</v>
      </c>
      <c r="D8821" s="10">
        <v>0.0625789315816694</v>
      </c>
      <c r="E8821" s="7">
        <f t="shared" si="1"/>
        <v>0.06459038215</v>
      </c>
      <c r="F8821" s="7"/>
    </row>
    <row r="8822">
      <c r="A8822" s="9">
        <v>44837.5</v>
      </c>
      <c r="B8822" s="10">
        <v>221.52</v>
      </c>
      <c r="C8822" s="10">
        <v>228.22765</v>
      </c>
      <c r="D8822" s="10">
        <v>0.0293901724878646</v>
      </c>
      <c r="E8822" s="7">
        <f t="shared" si="1"/>
        <v>0.06047408901</v>
      </c>
      <c r="F8822" s="7"/>
    </row>
    <row r="8823">
      <c r="A8823" s="9">
        <v>44837.541666666664</v>
      </c>
      <c r="B8823" s="10">
        <v>228.61</v>
      </c>
      <c r="C8823" s="10">
        <v>228.99125</v>
      </c>
      <c r="D8823" s="10">
        <v>0.00166491077715849</v>
      </c>
      <c r="E8823" s="7">
        <f t="shared" si="1"/>
        <v>0.05621919338</v>
      </c>
      <c r="F8823" s="7"/>
    </row>
    <row r="8824">
      <c r="A8824" s="9">
        <v>44837.583333333336</v>
      </c>
      <c r="B8824" s="10">
        <v>231.85</v>
      </c>
      <c r="C8824" s="10">
        <v>229.50257</v>
      </c>
      <c r="D8824" s="10">
        <v>0.010228338619476</v>
      </c>
      <c r="E8824" s="7">
        <f t="shared" si="1"/>
        <v>0.05260407785</v>
      </c>
      <c r="F8824" s="7"/>
    </row>
    <row r="8825">
      <c r="A8825" s="9">
        <v>44837.625</v>
      </c>
      <c r="B8825" s="10">
        <v>227.85</v>
      </c>
      <c r="C8825" s="10">
        <v>230.06979</v>
      </c>
      <c r="D8825" s="10">
        <v>0.00964833322966921</v>
      </c>
      <c r="E8825" s="7">
        <f t="shared" si="1"/>
        <v>0.04878251157</v>
      </c>
      <c r="F8825" s="7"/>
    </row>
    <row r="8826">
      <c r="A8826" s="9">
        <v>44837.666666666664</v>
      </c>
      <c r="B8826" s="10">
        <v>219.49</v>
      </c>
      <c r="C8826" s="10">
        <v>230.56587</v>
      </c>
      <c r="D8826" s="10">
        <v>0.0480377689898334</v>
      </c>
      <c r="E8826" s="7">
        <f t="shared" si="1"/>
        <v>0.04640101011</v>
      </c>
      <c r="F8826" s="7"/>
    </row>
    <row r="8827">
      <c r="A8827" s="9">
        <v>44837.708333333336</v>
      </c>
      <c r="B8827" s="10">
        <v>221.69</v>
      </c>
      <c r="C8827" s="10">
        <v>231.27819</v>
      </c>
      <c r="D8827" s="10">
        <v>0.0414573894754191</v>
      </c>
      <c r="E8827" s="7">
        <f t="shared" si="1"/>
        <v>0.04322899433</v>
      </c>
      <c r="F8827" s="7"/>
    </row>
    <row r="8828">
      <c r="A8828" s="9">
        <v>44837.75</v>
      </c>
      <c r="B8828" s="10">
        <v>228.7</v>
      </c>
      <c r="C8828" s="10">
        <v>232.10949</v>
      </c>
      <c r="D8828" s="10">
        <v>0.0146891451960883</v>
      </c>
      <c r="E8828" s="7">
        <f t="shared" si="1"/>
        <v>0.03926675716</v>
      </c>
      <c r="F8828" s="7"/>
    </row>
    <row r="8829">
      <c r="A8829" s="9">
        <v>44837.791666666664</v>
      </c>
      <c r="B8829" s="10">
        <v>231.21</v>
      </c>
      <c r="C8829" s="10">
        <v>233.70137</v>
      </c>
      <c r="D8829" s="10">
        <v>0.0106604852166677</v>
      </c>
      <c r="E8829" s="7">
        <f t="shared" si="1"/>
        <v>0.03552876631</v>
      </c>
      <c r="F8829" s="7"/>
    </row>
    <row r="8830">
      <c r="A8830" s="9">
        <v>44837.833333333336</v>
      </c>
      <c r="B8830" s="10">
        <v>234.26</v>
      </c>
      <c r="C8830" s="10">
        <v>235.6829</v>
      </c>
      <c r="D8830" s="10">
        <v>0.00603734933675713</v>
      </c>
      <c r="E8830" s="7">
        <f t="shared" si="1"/>
        <v>0.03300377555</v>
      </c>
      <c r="F8830" s="7"/>
    </row>
    <row r="8831">
      <c r="A8831" s="9">
        <v>44837.875</v>
      </c>
      <c r="B8831" s="10">
        <v>238.1</v>
      </c>
      <c r="C8831" s="10">
        <v>237.65011</v>
      </c>
      <c r="D8831" s="10">
        <v>0.00189307717972435</v>
      </c>
      <c r="E8831" s="7">
        <f t="shared" si="1"/>
        <v>0.03086023589</v>
      </c>
      <c r="F8831" s="7"/>
    </row>
    <row r="8832">
      <c r="A8832" s="9">
        <v>44837.916666666664</v>
      </c>
      <c r="B8832" s="10">
        <v>230.66</v>
      </c>
      <c r="C8832" s="10">
        <v>238.27072</v>
      </c>
      <c r="D8832" s="10">
        <v>0.0319414823609044</v>
      </c>
      <c r="E8832" s="7">
        <f t="shared" si="1"/>
        <v>0.02944171471</v>
      </c>
      <c r="F8832" s="7"/>
    </row>
    <row r="8833">
      <c r="A8833" s="9">
        <v>44837.958333333336</v>
      </c>
      <c r="B8833" s="10">
        <v>224.08</v>
      </c>
      <c r="C8833" s="10">
        <v>237.05291</v>
      </c>
      <c r="D8833" s="10">
        <v>0.0547257994006485</v>
      </c>
      <c r="E8833" s="7">
        <f t="shared" si="1"/>
        <v>0.02814212599</v>
      </c>
      <c r="F8833" s="7"/>
    </row>
    <row r="8834">
      <c r="A8834" s="9">
        <v>44835.0</v>
      </c>
      <c r="B8834" s="10">
        <v>251.14</v>
      </c>
      <c r="C8834" s="10">
        <v>252.00418</v>
      </c>
      <c r="D8834" s="10">
        <v>0.00342922883263287</v>
      </c>
      <c r="E8834" s="7">
        <f t="shared" si="1"/>
        <v>0.02565471961</v>
      </c>
      <c r="F8834" s="7"/>
    </row>
    <row r="8835">
      <c r="A8835" s="9">
        <v>44835.041666666664</v>
      </c>
      <c r="B8835" s="10">
        <v>251.18</v>
      </c>
      <c r="C8835" s="10">
        <v>245.83755</v>
      </c>
      <c r="D8835" s="10">
        <v>0.0217316272473428</v>
      </c>
      <c r="E8835" s="7">
        <f t="shared" si="1"/>
        <v>0.0263909986</v>
      </c>
      <c r="F8835" s="7"/>
    </row>
    <row r="8836">
      <c r="A8836" s="9">
        <v>44835.083333333336</v>
      </c>
      <c r="B8836" s="10">
        <v>251.66</v>
      </c>
      <c r="C8836" s="10">
        <v>238.51853</v>
      </c>
      <c r="D8836" s="10">
        <v>0.0550962225031321</v>
      </c>
      <c r="E8836" s="7">
        <f t="shared" si="1"/>
        <v>0.02700954096</v>
      </c>
      <c r="F8836" s="7"/>
    </row>
    <row r="8837">
      <c r="A8837" s="9">
        <v>44835.125</v>
      </c>
      <c r="B8837" s="10">
        <v>248.43</v>
      </c>
      <c r="C8837" s="10">
        <v>229.98301</v>
      </c>
      <c r="D8837" s="10">
        <v>0.0802102294426009</v>
      </c>
      <c r="E8837" s="7">
        <f t="shared" si="1"/>
        <v>0.02889592854</v>
      </c>
      <c r="F8837" s="7"/>
    </row>
    <row r="8838">
      <c r="A8838" s="9">
        <v>44835.166666666664</v>
      </c>
      <c r="B8838" s="10">
        <v>238.1</v>
      </c>
      <c r="C8838" s="10">
        <v>223.88185</v>
      </c>
      <c r="D8838" s="10">
        <v>0.063507381237023</v>
      </c>
      <c r="E8838" s="7">
        <f t="shared" si="1"/>
        <v>0.02988162994</v>
      </c>
      <c r="F8838" s="7"/>
    </row>
    <row r="8839">
      <c r="A8839" s="9">
        <v>44835.208333333336</v>
      </c>
      <c r="B8839" s="10">
        <v>225.34</v>
      </c>
      <c r="C8839" s="10">
        <v>222.26913</v>
      </c>
      <c r="D8839" s="10">
        <v>0.013815998649925</v>
      </c>
      <c r="E8839" s="7">
        <f t="shared" si="1"/>
        <v>0.02909829754</v>
      </c>
      <c r="F8839" s="7"/>
    </row>
    <row r="8840">
      <c r="A8840" s="9">
        <v>44835.25</v>
      </c>
      <c r="B8840" s="10">
        <v>208.32</v>
      </c>
      <c r="C8840" s="10">
        <v>222.72608</v>
      </c>
      <c r="D8840" s="10">
        <v>0.0646807055554518</v>
      </c>
      <c r="E8840" s="7">
        <f t="shared" si="1"/>
        <v>0.03167089785</v>
      </c>
      <c r="F8840" s="7"/>
    </row>
    <row r="8841">
      <c r="A8841" s="9">
        <v>44835.291666666664</v>
      </c>
      <c r="B8841" s="10">
        <v>204.94</v>
      </c>
      <c r="C8841" s="10">
        <v>225.75441</v>
      </c>
      <c r="D8841" s="10">
        <v>0.0921993506129072</v>
      </c>
      <c r="E8841" s="7">
        <f t="shared" si="1"/>
        <v>0.03549964976</v>
      </c>
      <c r="F8841" s="7"/>
    </row>
    <row r="8842">
      <c r="A8842" s="9">
        <v>44835.333333333336</v>
      </c>
      <c r="B8842" s="10">
        <v>205.4</v>
      </c>
      <c r="C8842" s="10">
        <v>230.06748</v>
      </c>
      <c r="D8842" s="10">
        <v>0.107218456080798</v>
      </c>
      <c r="E8842" s="7">
        <f t="shared" si="1"/>
        <v>0.03897484153</v>
      </c>
      <c r="F8842" s="7"/>
    </row>
    <row r="8843">
      <c r="A8843" s="9">
        <v>44835.375</v>
      </c>
      <c r="B8843" s="10">
        <v>205.12</v>
      </c>
      <c r="C8843" s="10">
        <v>235.37378</v>
      </c>
      <c r="D8843" s="10">
        <v>0.128535047531632</v>
      </c>
      <c r="E8843" s="7">
        <f t="shared" si="1"/>
        <v>0.04225624442</v>
      </c>
      <c r="F8843" s="7"/>
    </row>
    <row r="8844">
      <c r="A8844" s="9">
        <v>44835.416666666664</v>
      </c>
      <c r="B8844" s="10">
        <v>210.29</v>
      </c>
      <c r="C8844" s="10">
        <v>240.38478</v>
      </c>
      <c r="D8844" s="10">
        <v>0.125194199067012</v>
      </c>
      <c r="E8844" s="7">
        <f t="shared" si="1"/>
        <v>0.04494048461</v>
      </c>
      <c r="F8844" s="7"/>
    </row>
    <row r="8845">
      <c r="A8845" s="9">
        <v>44835.458333333336</v>
      </c>
      <c r="B8845" s="10">
        <v>217.31</v>
      </c>
      <c r="C8845" s="10">
        <v>245.34095</v>
      </c>
      <c r="D8845" s="10">
        <v>0.1142530425516</v>
      </c>
      <c r="E8845" s="7">
        <f t="shared" si="1"/>
        <v>0.04709357257</v>
      </c>
      <c r="F8845" s="7"/>
    </row>
    <row r="8846">
      <c r="A8846" s="9">
        <v>44835.5</v>
      </c>
      <c r="B8846" s="10">
        <v>224.39</v>
      </c>
      <c r="C8846" s="10">
        <v>247.96152</v>
      </c>
      <c r="D8846" s="10">
        <v>0.095061201431577</v>
      </c>
      <c r="E8846" s="7">
        <f t="shared" si="1"/>
        <v>0.04982986544</v>
      </c>
      <c r="F8846" s="7"/>
    </row>
    <row r="8847">
      <c r="A8847" s="9">
        <v>44835.541666666664</v>
      </c>
      <c r="B8847" s="10">
        <v>229.51</v>
      </c>
      <c r="C8847" s="10">
        <v>249.89828</v>
      </c>
      <c r="D8847" s="10">
        <v>0.081586315840189</v>
      </c>
      <c r="E8847" s="7">
        <f t="shared" si="1"/>
        <v>0.05315992398</v>
      </c>
      <c r="F8847" s="7"/>
    </row>
    <row r="8848">
      <c r="A8848" s="9">
        <v>44835.583333333336</v>
      </c>
      <c r="B8848" s="10">
        <v>233.39</v>
      </c>
      <c r="C8848" s="10">
        <v>251.17319</v>
      </c>
      <c r="D8848" s="10">
        <v>0.0708005101977644</v>
      </c>
      <c r="E8848" s="7">
        <f t="shared" si="1"/>
        <v>0.05568376447</v>
      </c>
      <c r="F8848" s="7"/>
    </row>
    <row r="8849">
      <c r="A8849" s="9">
        <v>44835.625</v>
      </c>
      <c r="B8849" s="10">
        <v>236.11</v>
      </c>
      <c r="C8849" s="10">
        <v>251.46454</v>
      </c>
      <c r="D8849" s="10">
        <v>0.0610604580669703</v>
      </c>
      <c r="E8849" s="7">
        <f t="shared" si="1"/>
        <v>0.05782593633</v>
      </c>
      <c r="F8849" s="7"/>
    </row>
    <row r="8850">
      <c r="A8850" s="9">
        <v>44835.666666666664</v>
      </c>
      <c r="B8850" s="10">
        <v>231.76</v>
      </c>
      <c r="C8850" s="10">
        <v>250.86996</v>
      </c>
      <c r="D8850" s="10">
        <v>0.0761747640092102</v>
      </c>
      <c r="E8850" s="7">
        <f t="shared" si="1"/>
        <v>0.05899831113</v>
      </c>
      <c r="F8850" s="7"/>
    </row>
    <row r="8851">
      <c r="A8851" s="9">
        <v>44835.708333333336</v>
      </c>
      <c r="B8851" s="10">
        <v>229.53</v>
      </c>
      <c r="C8851" s="10">
        <v>250.50537</v>
      </c>
      <c r="D8851" s="10">
        <v>0.0837322169979829</v>
      </c>
      <c r="E8851" s="7">
        <f t="shared" si="1"/>
        <v>0.06075976227</v>
      </c>
      <c r="F8851" s="7"/>
    </row>
    <row r="8852">
      <c r="A8852" s="9">
        <v>44835.75</v>
      </c>
      <c r="B8852" s="10">
        <v>224.4</v>
      </c>
      <c r="C8852" s="10">
        <v>250.47147</v>
      </c>
      <c r="D8852" s="10">
        <v>0.10408957954373</v>
      </c>
      <c r="E8852" s="7">
        <f t="shared" si="1"/>
        <v>0.06448478037</v>
      </c>
      <c r="F8852" s="7"/>
    </row>
    <row r="8853">
      <c r="A8853" s="9">
        <v>44835.791666666664</v>
      </c>
      <c r="B8853" s="10">
        <v>225.11</v>
      </c>
      <c r="C8853" s="10">
        <v>251.55697</v>
      </c>
      <c r="D8853" s="10">
        <v>0.105133123522675</v>
      </c>
      <c r="E8853" s="7">
        <f t="shared" si="1"/>
        <v>0.0684211403</v>
      </c>
      <c r="F8853" s="7"/>
    </row>
    <row r="8854">
      <c r="A8854" s="9">
        <v>44835.833333333336</v>
      </c>
      <c r="B8854" s="10">
        <v>231.03</v>
      </c>
      <c r="C8854" s="10">
        <v>252.78037</v>
      </c>
      <c r="D8854" s="10">
        <v>0.0860445373982164</v>
      </c>
      <c r="E8854" s="7">
        <f t="shared" si="1"/>
        <v>0.07175477314</v>
      </c>
      <c r="F8854" s="7"/>
    </row>
    <row r="8855">
      <c r="A8855" s="9">
        <v>44835.875</v>
      </c>
      <c r="B8855" s="10">
        <v>231.48</v>
      </c>
      <c r="C8855" s="10">
        <v>253.85439</v>
      </c>
      <c r="D8855" s="10">
        <v>0.0881386766642089</v>
      </c>
      <c r="E8855" s="7">
        <f t="shared" si="1"/>
        <v>0.07534833978</v>
      </c>
      <c r="F8855" s="7"/>
    </row>
    <row r="8856">
      <c r="A8856" s="9">
        <v>44835.916666666664</v>
      </c>
      <c r="B8856" s="10">
        <v>224.49</v>
      </c>
      <c r="C8856" s="10">
        <v>254.26864</v>
      </c>
      <c r="D8856" s="10">
        <v>0.117114875039249</v>
      </c>
      <c r="E8856" s="7">
        <f t="shared" si="1"/>
        <v>0.07889723114</v>
      </c>
      <c r="F8856" s="7"/>
    </row>
    <row r="8857">
      <c r="A8857" s="9">
        <v>44835.958333333336</v>
      </c>
      <c r="B8857" s="10">
        <v>220.79</v>
      </c>
      <c r="C8857" s="10">
        <v>253.15368</v>
      </c>
      <c r="D8857" s="10">
        <v>0.127842028604917</v>
      </c>
      <c r="E8857" s="7">
        <f t="shared" si="1"/>
        <v>0.08194374069</v>
      </c>
      <c r="F8857" s="7"/>
    </row>
    <row r="8858">
      <c r="A8858" s="9">
        <v>44836.0</v>
      </c>
      <c r="B8858" s="10">
        <v>218.18</v>
      </c>
      <c r="C8858" s="10">
        <v>243.52907</v>
      </c>
      <c r="D8858" s="10">
        <v>0.10409053013671</v>
      </c>
      <c r="E8858" s="7">
        <f t="shared" si="1"/>
        <v>0.08613796158</v>
      </c>
      <c r="F8858" s="7"/>
    </row>
    <row r="8859">
      <c r="A8859" s="9">
        <v>44836.041666666664</v>
      </c>
      <c r="B8859" s="10">
        <v>223.83</v>
      </c>
      <c r="C8859" s="10">
        <v>238.17756</v>
      </c>
      <c r="D8859" s="10">
        <v>0.0602389242714552</v>
      </c>
      <c r="E8859" s="7">
        <f t="shared" si="1"/>
        <v>0.08774243229</v>
      </c>
      <c r="F8859" s="7"/>
    </row>
    <row r="8860">
      <c r="A8860" s="9">
        <v>44836.083333333336</v>
      </c>
      <c r="B8860" s="10">
        <v>224.28</v>
      </c>
      <c r="C8860" s="10">
        <v>231.16598</v>
      </c>
      <c r="D8860" s="10">
        <v>0.0297880336890401</v>
      </c>
      <c r="E8860" s="7">
        <f t="shared" si="1"/>
        <v>0.08668792442</v>
      </c>
      <c r="F8860" s="7"/>
    </row>
    <row r="8861">
      <c r="A8861" s="9">
        <v>44836.125</v>
      </c>
      <c r="B8861" s="10">
        <v>216.81</v>
      </c>
      <c r="C8861" s="10">
        <v>222.83402</v>
      </c>
      <c r="D8861" s="10">
        <v>0.0270336638902803</v>
      </c>
      <c r="E8861" s="7">
        <f t="shared" si="1"/>
        <v>0.08447223419</v>
      </c>
      <c r="F8861" s="7"/>
    </row>
    <row r="8862">
      <c r="A8862" s="9">
        <v>44836.166666666664</v>
      </c>
      <c r="B8862" s="10">
        <v>205.84</v>
      </c>
      <c r="C8862" s="10">
        <v>215.79837</v>
      </c>
      <c r="D8862" s="10">
        <v>0.0461466414227317</v>
      </c>
      <c r="E8862" s="7">
        <f t="shared" si="1"/>
        <v>0.08374887003</v>
      </c>
      <c r="F8862" s="7"/>
    </row>
    <row r="8863">
      <c r="A8863" s="9">
        <v>44836.208333333336</v>
      </c>
      <c r="B8863" s="10">
        <v>192.66</v>
      </c>
      <c r="C8863" s="10">
        <v>212.36635</v>
      </c>
      <c r="D8863" s="10">
        <v>0.092794126753132</v>
      </c>
      <c r="E8863" s="7">
        <f t="shared" si="1"/>
        <v>0.08703962537</v>
      </c>
      <c r="F8863" s="7"/>
    </row>
    <row r="8864">
      <c r="A8864" s="9">
        <v>44836.25</v>
      </c>
      <c r="B8864" s="10">
        <v>188.02</v>
      </c>
      <c r="C8864" s="10">
        <v>211.38698</v>
      </c>
      <c r="D8864" s="10">
        <v>0.110541245255502</v>
      </c>
      <c r="E8864" s="7">
        <f t="shared" si="1"/>
        <v>0.08895048119</v>
      </c>
      <c r="F8864" s="7"/>
    </row>
    <row r="8865">
      <c r="A8865" s="9">
        <v>44836.291666666664</v>
      </c>
      <c r="B8865" s="10">
        <v>188.17</v>
      </c>
      <c r="C8865" s="10">
        <v>213.049</v>
      </c>
      <c r="D8865" s="10">
        <v>0.11677595294979</v>
      </c>
      <c r="E8865" s="7">
        <f t="shared" si="1"/>
        <v>0.08997450629</v>
      </c>
      <c r="F8865" s="7"/>
    </row>
    <row r="8866">
      <c r="A8866" s="9">
        <v>44836.333333333336</v>
      </c>
      <c r="B8866" s="10">
        <v>190.7</v>
      </c>
      <c r="C8866" s="10">
        <v>216.27143</v>
      </c>
      <c r="D8866" s="10">
        <v>0.118237670135163</v>
      </c>
      <c r="E8866" s="7">
        <f t="shared" si="1"/>
        <v>0.09043364021</v>
      </c>
      <c r="F8866" s="7"/>
    </row>
    <row r="8867">
      <c r="A8867" s="9">
        <v>44836.375</v>
      </c>
      <c r="B8867" s="10">
        <v>189.2</v>
      </c>
      <c r="C8867" s="10">
        <v>221.20805</v>
      </c>
      <c r="D8867" s="10">
        <v>0.14469658766939</v>
      </c>
      <c r="E8867" s="7">
        <f t="shared" si="1"/>
        <v>0.09110703771</v>
      </c>
      <c r="F8867" s="7"/>
    </row>
    <row r="8868">
      <c r="A8868" s="9">
        <v>44836.416666666664</v>
      </c>
      <c r="B8868" s="10">
        <v>190.79</v>
      </c>
      <c r="C8868" s="10">
        <v>226.30323</v>
      </c>
      <c r="D8868" s="10">
        <v>0.156927632009494</v>
      </c>
      <c r="E8868" s="7">
        <f t="shared" si="1"/>
        <v>0.09242926409</v>
      </c>
      <c r="F8868" s="7"/>
    </row>
    <row r="8869">
      <c r="A8869" s="9">
        <v>44836.458333333336</v>
      </c>
      <c r="B8869" s="10">
        <v>198.25</v>
      </c>
      <c r="C8869" s="10">
        <v>231.56579</v>
      </c>
      <c r="D8869" s="10">
        <v>0.143871812844202</v>
      </c>
      <c r="E8869" s="7">
        <f t="shared" si="1"/>
        <v>0.09366337951</v>
      </c>
      <c r="F8869" s="7"/>
    </row>
    <row r="8870">
      <c r="A8870" s="9">
        <v>44836.5</v>
      </c>
      <c r="B8870" s="10">
        <v>203.28</v>
      </c>
      <c r="C8870" s="10">
        <v>234.57978</v>
      </c>
      <c r="D8870" s="10">
        <v>0.133429147218059</v>
      </c>
      <c r="E8870" s="7">
        <f t="shared" si="1"/>
        <v>0.09526204392</v>
      </c>
      <c r="F8870" s="7"/>
    </row>
    <row r="8871">
      <c r="A8871" s="9">
        <v>44836.541666666664</v>
      </c>
      <c r="B8871" s="10">
        <v>210.68</v>
      </c>
      <c r="C8871" s="10">
        <v>236.33727</v>
      </c>
      <c r="D8871" s="10">
        <v>0.108562098563633</v>
      </c>
      <c r="E8871" s="7">
        <f t="shared" si="1"/>
        <v>0.09638603487</v>
      </c>
      <c r="F8871" s="7"/>
    </row>
    <row r="8872">
      <c r="A8872" s="9">
        <v>44836.583333333336</v>
      </c>
      <c r="B8872" s="10">
        <v>213.13</v>
      </c>
      <c r="C8872" s="10">
        <v>237.1634</v>
      </c>
      <c r="D8872" s="10">
        <v>0.101336884190393</v>
      </c>
      <c r="E8872" s="7">
        <f t="shared" si="1"/>
        <v>0.09765838379</v>
      </c>
      <c r="F8872" s="7"/>
    </row>
    <row r="8873">
      <c r="A8873" s="9">
        <v>44836.625</v>
      </c>
      <c r="B8873" s="10">
        <v>212.4</v>
      </c>
      <c r="C8873" s="10">
        <v>237.3981</v>
      </c>
      <c r="D8873" s="10">
        <v>0.105300337281553</v>
      </c>
      <c r="E8873" s="7">
        <f t="shared" si="1"/>
        <v>0.09950171209</v>
      </c>
      <c r="F8873" s="7"/>
    </row>
    <row r="8874">
      <c r="A8874" s="9">
        <v>44836.666666666664</v>
      </c>
      <c r="B8874" s="10">
        <v>211.39</v>
      </c>
      <c r="C8874" s="10">
        <v>237.15707</v>
      </c>
      <c r="D8874" s="10">
        <v>0.108649807488345</v>
      </c>
      <c r="E8874" s="7">
        <f t="shared" si="1"/>
        <v>0.1008548389</v>
      </c>
      <c r="F8874" s="7"/>
    </row>
    <row r="8875">
      <c r="A8875" s="9">
        <v>44836.708333333336</v>
      </c>
      <c r="B8875" s="10">
        <v>208.59</v>
      </c>
      <c r="C8875" s="10">
        <v>237.24982</v>
      </c>
      <c r="D8875" s="10">
        <v>0.120800175949553</v>
      </c>
      <c r="E8875" s="7">
        <f t="shared" si="1"/>
        <v>0.1023993372</v>
      </c>
      <c r="F8875" s="7"/>
    </row>
    <row r="8876">
      <c r="A8876" s="9">
        <v>44836.75</v>
      </c>
      <c r="B8876" s="10">
        <v>210.82</v>
      </c>
      <c r="C8876" s="10">
        <v>237.55381</v>
      </c>
      <c r="D8876" s="10">
        <v>0.112537912989061</v>
      </c>
      <c r="E8876" s="7">
        <f t="shared" si="1"/>
        <v>0.1027513511</v>
      </c>
      <c r="F8876" s="7"/>
    </row>
    <row r="8877">
      <c r="A8877" s="9">
        <v>44836.791666666664</v>
      </c>
      <c r="B8877" s="10">
        <v>214.35</v>
      </c>
      <c r="C8877" s="10">
        <v>238.84848</v>
      </c>
      <c r="D8877" s="10">
        <v>0.102569126669761</v>
      </c>
      <c r="E8877" s="7">
        <f t="shared" si="1"/>
        <v>0.1026445179</v>
      </c>
      <c r="F8877" s="7"/>
    </row>
    <row r="8878">
      <c r="A8878" s="9">
        <v>44836.833333333336</v>
      </c>
      <c r="B8878" s="10">
        <v>223.71</v>
      </c>
      <c r="C8878" s="10">
        <v>240.12883</v>
      </c>
      <c r="D8878" s="10">
        <v>0.0683750884889581</v>
      </c>
      <c r="E8878" s="7">
        <f t="shared" si="1"/>
        <v>0.1019082908</v>
      </c>
      <c r="F8878" s="7"/>
    </row>
    <row r="8879">
      <c r="A8879" s="9">
        <v>44836.875</v>
      </c>
      <c r="B8879" s="10">
        <v>228.16</v>
      </c>
      <c r="C8879" s="10">
        <v>241.36485</v>
      </c>
      <c r="D8879" s="10">
        <v>0.0547090846078043</v>
      </c>
      <c r="E8879" s="7">
        <f t="shared" si="1"/>
        <v>0.1005153912</v>
      </c>
      <c r="F8879" s="7"/>
    </row>
    <row r="8880">
      <c r="A8880" s="9">
        <v>44836.916666666664</v>
      </c>
      <c r="B8880" s="10">
        <v>225.58</v>
      </c>
      <c r="C8880" s="10">
        <v>241.94935</v>
      </c>
      <c r="D8880" s="10">
        <v>0.0676561024032509</v>
      </c>
      <c r="E8880" s="7">
        <f t="shared" si="1"/>
        <v>0.09845460898</v>
      </c>
      <c r="F8880" s="7"/>
    </row>
    <row r="8881">
      <c r="A8881" s="9">
        <v>44836.958333333336</v>
      </c>
      <c r="B8881" s="10">
        <v>220.1</v>
      </c>
      <c r="C8881" s="10">
        <v>241.34065</v>
      </c>
      <c r="D8881" s="10">
        <v>0.0880110748023593</v>
      </c>
      <c r="E8881" s="7">
        <f t="shared" si="1"/>
        <v>0.0967949859</v>
      </c>
      <c r="F8881" s="7"/>
    </row>
    <row r="8882">
      <c r="A8882" s="9">
        <v>44837.0</v>
      </c>
      <c r="B8882" s="10">
        <v>220.73</v>
      </c>
      <c r="C8882" s="10">
        <v>235.65479</v>
      </c>
      <c r="D8882" s="10">
        <v>0.0633332766119458</v>
      </c>
      <c r="E8882" s="7">
        <f t="shared" si="1"/>
        <v>0.09509676701</v>
      </c>
      <c r="F8882" s="7"/>
    </row>
    <row r="8883">
      <c r="A8883" s="9">
        <v>44837.041666666664</v>
      </c>
      <c r="B8883" s="10">
        <v>228.03</v>
      </c>
      <c r="C8883" s="10">
        <v>229.30265</v>
      </c>
      <c r="D8883" s="10">
        <v>0.00555008849657864</v>
      </c>
      <c r="E8883" s="7">
        <f t="shared" si="1"/>
        <v>0.09281806552</v>
      </c>
      <c r="F8883" s="7"/>
    </row>
    <row r="8884">
      <c r="A8884" s="9">
        <v>44837.083333333336</v>
      </c>
      <c r="B8884" s="10">
        <v>229.9</v>
      </c>
      <c r="C8884" s="10">
        <v>221.6617</v>
      </c>
      <c r="D8884" s="10">
        <v>0.0371660959019984</v>
      </c>
      <c r="E8884" s="7">
        <f t="shared" si="1"/>
        <v>0.09312548477</v>
      </c>
      <c r="F8884" s="7"/>
    </row>
    <row r="8885">
      <c r="A8885" s="9">
        <v>44837.125</v>
      </c>
      <c r="B8885" s="10">
        <v>220.08</v>
      </c>
      <c r="C8885" s="10">
        <v>213.56291</v>
      </c>
      <c r="D8885" s="10">
        <v>0.0305160198463301</v>
      </c>
      <c r="E8885" s="7">
        <f t="shared" si="1"/>
        <v>0.09327058294</v>
      </c>
      <c r="F8885" s="7"/>
    </row>
    <row r="8886">
      <c r="A8886" s="9">
        <v>44837.166666666664</v>
      </c>
      <c r="B8886" s="10">
        <v>214.51</v>
      </c>
      <c r="C8886" s="10">
        <v>207.37137</v>
      </c>
      <c r="D8886" s="10">
        <v>0.0344243759396486</v>
      </c>
      <c r="E8886" s="7">
        <f t="shared" si="1"/>
        <v>0.09278215521</v>
      </c>
      <c r="F8886" s="7"/>
    </row>
    <row r="8887">
      <c r="A8887" s="9">
        <v>44837.208333333336</v>
      </c>
      <c r="B8887" s="10">
        <v>210.9</v>
      </c>
      <c r="C8887" s="10">
        <v>205.36388</v>
      </c>
      <c r="D8887" s="10">
        <v>0.0269576129940669</v>
      </c>
      <c r="E8887" s="7">
        <f t="shared" si="1"/>
        <v>0.09003896714</v>
      </c>
      <c r="F8887" s="7"/>
    </row>
    <row r="8888">
      <c r="A8888" s="9">
        <v>44837.25</v>
      </c>
      <c r="B8888" s="10">
        <v>205.66</v>
      </c>
      <c r="C8888" s="10">
        <v>206.10523</v>
      </c>
      <c r="D8888" s="10">
        <v>0.0021602071912489</v>
      </c>
      <c r="E8888" s="7">
        <f t="shared" si="1"/>
        <v>0.08552309055</v>
      </c>
      <c r="F8888" s="7"/>
    </row>
    <row r="8889">
      <c r="A8889" s="9">
        <v>44837.291666666664</v>
      </c>
      <c r="B8889" s="10">
        <v>208.5</v>
      </c>
      <c r="C8889" s="10">
        <v>209.40249</v>
      </c>
      <c r="D8889" s="10">
        <v>0.00430983413807543</v>
      </c>
      <c r="E8889" s="7">
        <f t="shared" si="1"/>
        <v>0.08083700227</v>
      </c>
      <c r="F8889" s="7"/>
    </row>
    <row r="8890">
      <c r="A8890" s="9">
        <v>44837.333333333336</v>
      </c>
      <c r="B8890" s="10">
        <v>207.96</v>
      </c>
      <c r="C8890" s="10">
        <v>213.64767</v>
      </c>
      <c r="D8890" s="10">
        <v>0.0266217272577791</v>
      </c>
      <c r="E8890" s="7">
        <f t="shared" si="1"/>
        <v>0.07701967131</v>
      </c>
      <c r="F8890" s="7"/>
    </row>
    <row r="8891">
      <c r="A8891" s="9">
        <v>44837.375</v>
      </c>
      <c r="B8891" s="10">
        <v>207.63</v>
      </c>
      <c r="C8891" s="10">
        <v>218.94775</v>
      </c>
      <c r="D8891" s="10">
        <v>0.0516915565471671</v>
      </c>
      <c r="E8891" s="7">
        <f t="shared" si="1"/>
        <v>0.07314446168</v>
      </c>
      <c r="F8891" s="7"/>
    </row>
    <row r="8892">
      <c r="A8892" s="9">
        <v>44837.416666666664</v>
      </c>
      <c r="B8892" s="10">
        <v>209.31</v>
      </c>
      <c r="C8892" s="10">
        <v>223.18622</v>
      </c>
      <c r="D8892" s="10">
        <v>0.0621732829204239</v>
      </c>
      <c r="E8892" s="7">
        <f t="shared" si="1"/>
        <v>0.06919636381</v>
      </c>
      <c r="F8892" s="7"/>
    </row>
    <row r="8893">
      <c r="A8893" s="9">
        <v>44837.458333333336</v>
      </c>
      <c r="B8893" s="10">
        <v>212.55</v>
      </c>
      <c r="C8893" s="10">
        <v>227.09483</v>
      </c>
      <c r="D8893" s="10">
        <v>0.0640473849624845</v>
      </c>
      <c r="E8893" s="7">
        <f t="shared" si="1"/>
        <v>0.06587034598</v>
      </c>
      <c r="F8893" s="7"/>
    </row>
    <row r="8894">
      <c r="A8894" s="9">
        <v>44837.5</v>
      </c>
      <c r="B8894" s="10">
        <v>221.52</v>
      </c>
      <c r="C8894" s="10">
        <v>228.72566</v>
      </c>
      <c r="D8894" s="10">
        <v>0.031503505116129</v>
      </c>
      <c r="E8894" s="7">
        <f t="shared" si="1"/>
        <v>0.06162344422</v>
      </c>
      <c r="F8894" s="7"/>
    </row>
    <row r="8895">
      <c r="A8895" s="9">
        <v>44837.541666666664</v>
      </c>
      <c r="B8895" s="10">
        <v>228.61</v>
      </c>
      <c r="C8895" s="10">
        <v>229.62201</v>
      </c>
      <c r="D8895" s="10">
        <v>0.00440728656630074</v>
      </c>
      <c r="E8895" s="7">
        <f t="shared" si="1"/>
        <v>0.05728366039</v>
      </c>
      <c r="F8895" s="7"/>
    </row>
    <row r="8896">
      <c r="A8896" s="9">
        <v>44837.583333333336</v>
      </c>
      <c r="B8896" s="10">
        <v>231.85</v>
      </c>
      <c r="C8896" s="10">
        <v>230.22175</v>
      </c>
      <c r="D8896" s="10">
        <v>0.00707252898564105</v>
      </c>
      <c r="E8896" s="7">
        <f t="shared" si="1"/>
        <v>0.05335597892</v>
      </c>
      <c r="F8896" s="7"/>
    </row>
    <row r="8897">
      <c r="A8897" s="9">
        <v>44837.625</v>
      </c>
      <c r="B8897" s="10">
        <v>227.85</v>
      </c>
      <c r="C8897" s="10">
        <v>230.78366</v>
      </c>
      <c r="D8897" s="10">
        <v>0.0127117318444468</v>
      </c>
      <c r="E8897" s="7">
        <f t="shared" si="1"/>
        <v>0.04949812036</v>
      </c>
      <c r="F8897" s="7"/>
    </row>
    <row r="8898">
      <c r="A8898" s="9">
        <v>44837.666666666664</v>
      </c>
      <c r="B8898" s="10">
        <v>219.49</v>
      </c>
      <c r="C8898" s="10">
        <v>231.24339</v>
      </c>
      <c r="D8898" s="10">
        <v>0.0508269230960504</v>
      </c>
      <c r="E8898" s="7">
        <f t="shared" si="1"/>
        <v>0.04708883351</v>
      </c>
      <c r="F8898" s="7"/>
    </row>
    <row r="8899">
      <c r="A8899" s="9">
        <v>44837.708333333336</v>
      </c>
      <c r="B8899" s="10">
        <v>221.69</v>
      </c>
      <c r="C8899" s="10">
        <v>231.89966</v>
      </c>
      <c r="D8899" s="10">
        <v>0.0440261965024011</v>
      </c>
      <c r="E8899" s="7">
        <f t="shared" si="1"/>
        <v>0.0438899177</v>
      </c>
      <c r="F8899" s="7"/>
    </row>
    <row r="8900">
      <c r="A8900" s="9">
        <v>44837.75</v>
      </c>
      <c r="B8900" s="10">
        <v>228.7</v>
      </c>
      <c r="C8900" s="10">
        <v>232.67328</v>
      </c>
      <c r="D8900" s="10">
        <v>0.0170766492826336</v>
      </c>
      <c r="E8900" s="7">
        <f t="shared" si="1"/>
        <v>0.03991236505</v>
      </c>
      <c r="F8900" s="7"/>
    </row>
    <row r="8901">
      <c r="A8901" s="9">
        <v>44837.791666666664</v>
      </c>
      <c r="B8901" s="10">
        <v>231.21</v>
      </c>
      <c r="C8901" s="10">
        <v>234.2558</v>
      </c>
      <c r="D8901" s="10">
        <v>0.0130020259903916</v>
      </c>
      <c r="E8901" s="7">
        <f t="shared" si="1"/>
        <v>0.03618040252</v>
      </c>
      <c r="F8901" s="7"/>
    </row>
    <row r="8902">
      <c r="A8902" s="9">
        <v>44837.833333333336</v>
      </c>
      <c r="B8902" s="10">
        <v>234.26</v>
      </c>
      <c r="C8902" s="10">
        <v>236.19172</v>
      </c>
      <c r="D8902" s="10">
        <v>0.00817861015619012</v>
      </c>
      <c r="E8902" s="7">
        <f t="shared" si="1"/>
        <v>0.03367221592</v>
      </c>
      <c r="F8902" s="7"/>
    </row>
    <row r="8903">
      <c r="A8903" s="9">
        <v>44837.875</v>
      </c>
      <c r="B8903" s="10">
        <v>238.1</v>
      </c>
      <c r="C8903" s="10">
        <v>238.07093</v>
      </c>
      <c r="D8903" s="10">
        <v>1.22106466337532E-4</v>
      </c>
      <c r="E8903" s="7">
        <f t="shared" si="1"/>
        <v>0.0313977585</v>
      </c>
      <c r="F8903" s="7"/>
    </row>
    <row r="8904">
      <c r="A8904" s="9">
        <v>44837.916666666664</v>
      </c>
      <c r="B8904" s="10">
        <v>230.66</v>
      </c>
      <c r="C8904" s="10">
        <v>238.63808</v>
      </c>
      <c r="D8904" s="10">
        <v>0.0334317138320925</v>
      </c>
      <c r="E8904" s="7">
        <f t="shared" si="1"/>
        <v>0.02997174231</v>
      </c>
      <c r="F8904" s="7"/>
    </row>
    <row r="8905">
      <c r="A8905" s="9">
        <v>44837.958333333336</v>
      </c>
      <c r="B8905" s="10">
        <v>224.08</v>
      </c>
      <c r="C8905" s="10">
        <v>237.45733</v>
      </c>
      <c r="D8905" s="10">
        <v>0.0563357214536186</v>
      </c>
      <c r="E8905" s="7">
        <f t="shared" si="1"/>
        <v>0.02865193592</v>
      </c>
      <c r="F8905" s="7"/>
    </row>
    <row r="8906">
      <c r="A8906" s="9">
        <v>44838.0</v>
      </c>
      <c r="B8906" s="10">
        <v>221.07</v>
      </c>
      <c r="C8906" s="10">
        <v>240.78529</v>
      </c>
      <c r="D8906" s="10">
        <v>0.0818791297425187</v>
      </c>
      <c r="E8906" s="7">
        <f t="shared" si="1"/>
        <v>0.0294246798</v>
      </c>
      <c r="F8906" s="7"/>
    </row>
    <row r="8907">
      <c r="A8907" s="9">
        <v>44838.041666666664</v>
      </c>
      <c r="B8907" s="10">
        <v>232.69</v>
      </c>
      <c r="C8907" s="10">
        <v>235.10476</v>
      </c>
      <c r="D8907" s="10">
        <v>0.0102709957892813</v>
      </c>
      <c r="E8907" s="7">
        <f t="shared" si="1"/>
        <v>0.02962138427</v>
      </c>
      <c r="F8907" s="7"/>
    </row>
    <row r="8908">
      <c r="A8908" s="9">
        <v>44838.083333333336</v>
      </c>
      <c r="B8908" s="10">
        <v>234.3</v>
      </c>
      <c r="C8908" s="10">
        <v>228.19838</v>
      </c>
      <c r="D8908" s="10">
        <v>0.0267382266254476</v>
      </c>
      <c r="E8908" s="7">
        <f t="shared" si="1"/>
        <v>0.02918688972</v>
      </c>
      <c r="F8908" s="7"/>
    </row>
    <row r="8909">
      <c r="A8909" s="9">
        <v>44838.125</v>
      </c>
      <c r="B8909" s="10">
        <v>229.23</v>
      </c>
      <c r="C8909" s="10">
        <v>220.46878</v>
      </c>
      <c r="D8909" s="10">
        <v>0.0397390505812205</v>
      </c>
      <c r="E8909" s="7">
        <f t="shared" si="1"/>
        <v>0.02957118267</v>
      </c>
      <c r="F8909" s="7"/>
    </row>
    <row r="8910">
      <c r="A8910" s="9">
        <v>44838.166666666664</v>
      </c>
      <c r="B8910" s="10">
        <v>225.92</v>
      </c>
      <c r="C8910" s="10">
        <v>214.60612</v>
      </c>
      <c r="D8910" s="10">
        <v>0.0527192793942688</v>
      </c>
      <c r="E8910" s="7">
        <f t="shared" si="1"/>
        <v>0.03033347031</v>
      </c>
      <c r="F8910" s="7"/>
    </row>
    <row r="8911">
      <c r="A8911" s="9">
        <v>44838.208333333336</v>
      </c>
      <c r="B8911" s="10">
        <v>220.48</v>
      </c>
      <c r="C8911" s="10">
        <v>212.83674</v>
      </c>
      <c r="D8911" s="10">
        <v>0.0359113750755626</v>
      </c>
      <c r="E8911" s="7">
        <f t="shared" si="1"/>
        <v>0.03070654373</v>
      </c>
      <c r="F8911" s="7"/>
    </row>
    <row r="8912">
      <c r="A8912" s="9">
        <v>44838.25</v>
      </c>
      <c r="B8912" s="10">
        <v>215.22</v>
      </c>
      <c r="C8912" s="10">
        <v>213.38112</v>
      </c>
      <c r="D8912" s="10">
        <v>0.00861781960840766</v>
      </c>
      <c r="E8912" s="7">
        <f t="shared" si="1"/>
        <v>0.03097561091</v>
      </c>
      <c r="F8912" s="7"/>
    </row>
    <row r="8913">
      <c r="A8913" s="9">
        <v>44838.291666666664</v>
      </c>
      <c r="B8913" s="10">
        <v>214.9</v>
      </c>
      <c r="C8913" s="10">
        <v>216.22351</v>
      </c>
      <c r="D8913" s="10">
        <v>0.0061210272647965</v>
      </c>
      <c r="E8913" s="7">
        <f t="shared" si="1"/>
        <v>0.03105107729</v>
      </c>
      <c r="F8913" s="7"/>
    </row>
    <row r="8914">
      <c r="A8914" s="9">
        <v>44838.333333333336</v>
      </c>
      <c r="B8914" s="10">
        <v>214.59</v>
      </c>
      <c r="C8914" s="10">
        <v>220.04936</v>
      </c>
      <c r="D8914" s="10">
        <v>0.0248097063313431</v>
      </c>
      <c r="E8914" s="7">
        <f t="shared" si="1"/>
        <v>0.03097557642</v>
      </c>
      <c r="F8914" s="7"/>
    </row>
    <row r="8915">
      <c r="A8915" s="9">
        <v>44838.375</v>
      </c>
      <c r="B8915" s="10">
        <v>216.33</v>
      </c>
      <c r="C8915" s="10">
        <v>224.95665</v>
      </c>
      <c r="D8915" s="10">
        <v>0.0383480550586078</v>
      </c>
      <c r="E8915" s="7">
        <f t="shared" si="1"/>
        <v>0.03041959719</v>
      </c>
      <c r="F8915" s="7"/>
    </row>
    <row r="8916">
      <c r="A8916" s="9">
        <v>44838.416666666664</v>
      </c>
      <c r="B8916" s="10">
        <v>218.29</v>
      </c>
      <c r="C8916" s="10">
        <v>229.08137</v>
      </c>
      <c r="D8916" s="10">
        <v>0.0471071479972378</v>
      </c>
      <c r="E8916" s="7">
        <f t="shared" si="1"/>
        <v>0.02979184157</v>
      </c>
      <c r="F8916" s="7"/>
    </row>
    <row r="8917">
      <c r="A8917" s="9">
        <v>44838.458333333336</v>
      </c>
      <c r="B8917" s="10">
        <v>226.44</v>
      </c>
      <c r="C8917" s="10">
        <v>233.21816</v>
      </c>
      <c r="D8917" s="10">
        <v>0.029063602937267</v>
      </c>
      <c r="E8917" s="7">
        <f t="shared" si="1"/>
        <v>0.02833418399</v>
      </c>
      <c r="F8917" s="7"/>
    </row>
    <row r="8918">
      <c r="A8918" s="9">
        <v>44838.5</v>
      </c>
      <c r="B8918" s="10">
        <v>227.91</v>
      </c>
      <c r="C8918" s="10">
        <v>235.39501</v>
      </c>
      <c r="D8918" s="10">
        <v>0.0317976579027737</v>
      </c>
      <c r="E8918" s="7">
        <f t="shared" si="1"/>
        <v>0.02834644035</v>
      </c>
      <c r="F8918" s="7"/>
    </row>
    <row r="8919">
      <c r="A8919" s="9">
        <v>44838.541666666664</v>
      </c>
      <c r="B8919" s="10">
        <v>229.79</v>
      </c>
      <c r="C8919" s="10">
        <v>236.88632</v>
      </c>
      <c r="D8919" s="10">
        <v>0.0299566475598929</v>
      </c>
      <c r="E8919" s="7">
        <f t="shared" si="1"/>
        <v>0.02941099706</v>
      </c>
      <c r="F8919" s="7"/>
    </row>
    <row r="8920">
      <c r="A8920" s="9">
        <v>44838.583333333336</v>
      </c>
      <c r="B8920" s="10">
        <v>233.12</v>
      </c>
      <c r="C8920" s="10">
        <v>237.92796</v>
      </c>
      <c r="D8920" s="10">
        <v>0.0202076292336554</v>
      </c>
      <c r="E8920" s="7">
        <f t="shared" si="1"/>
        <v>0.02995829291</v>
      </c>
      <c r="F8920" s="7"/>
    </row>
    <row r="8921">
      <c r="A8921" s="9">
        <v>44838.625</v>
      </c>
      <c r="B8921" s="10">
        <v>236.76</v>
      </c>
      <c r="C8921" s="10">
        <v>238.4581</v>
      </c>
      <c r="D8921" s="10">
        <v>0.00712116719876578</v>
      </c>
      <c r="E8921" s="7">
        <f t="shared" si="1"/>
        <v>0.02972535271</v>
      </c>
      <c r="F8921" s="7"/>
    </row>
    <row r="8922">
      <c r="A8922" s="9">
        <v>44838.666666666664</v>
      </c>
      <c r="B8922" s="10">
        <v>239.34</v>
      </c>
      <c r="C8922" s="10">
        <v>238.58442</v>
      </c>
      <c r="D8922" s="10">
        <v>0.0031669293409855</v>
      </c>
      <c r="E8922" s="7">
        <f t="shared" si="1"/>
        <v>0.02773951964</v>
      </c>
      <c r="F8922" s="7"/>
    </row>
    <row r="8923">
      <c r="A8923" s="9">
        <v>44838.708333333336</v>
      </c>
      <c r="B8923" s="10">
        <v>238.9</v>
      </c>
      <c r="C8923" s="10">
        <v>238.81343</v>
      </c>
      <c r="D8923" s="10">
        <v>3.62500551162448E-4</v>
      </c>
      <c r="E8923" s="7">
        <f t="shared" si="1"/>
        <v>0.02592019897</v>
      </c>
      <c r="F8923" s="7"/>
    </row>
    <row r="8924">
      <c r="A8924" s="9">
        <v>44838.75</v>
      </c>
      <c r="B8924" s="10">
        <v>238.52</v>
      </c>
      <c r="C8924" s="10">
        <v>239.1901</v>
      </c>
      <c r="D8924" s="10">
        <v>0.00280153735459783</v>
      </c>
      <c r="E8924" s="7">
        <f t="shared" si="1"/>
        <v>0.02532540264</v>
      </c>
      <c r="F8924" s="7"/>
    </row>
    <row r="8925">
      <c r="A8925" s="9">
        <v>44838.791666666664</v>
      </c>
      <c r="B8925" s="10">
        <v>240.99</v>
      </c>
      <c r="C8925" s="10">
        <v>240.58276</v>
      </c>
      <c r="D8925" s="10">
        <v>0.00169272311947872</v>
      </c>
      <c r="E8925" s="7">
        <f t="shared" si="1"/>
        <v>0.02485418169</v>
      </c>
      <c r="F8925" s="7"/>
    </row>
    <row r="8926">
      <c r="A8926" s="9">
        <v>44838.833333333336</v>
      </c>
      <c r="B8926" s="10">
        <v>246.21</v>
      </c>
      <c r="C8926" s="10">
        <v>242.20028</v>
      </c>
      <c r="D8926" s="10">
        <v>0.0165553896139179</v>
      </c>
      <c r="E8926" s="7">
        <f t="shared" si="1"/>
        <v>0.02520321417</v>
      </c>
      <c r="F8926" s="7"/>
    </row>
    <row r="8927">
      <c r="A8927" s="9">
        <v>44838.875</v>
      </c>
      <c r="B8927" s="10">
        <v>242.19</v>
      </c>
      <c r="C8927" s="10">
        <v>243.66478</v>
      </c>
      <c r="D8927" s="10">
        <v>0.00605249556378238</v>
      </c>
      <c r="E8927" s="7">
        <f t="shared" si="1"/>
        <v>0.02545031371</v>
      </c>
      <c r="F8927" s="7"/>
    </row>
    <row r="8928">
      <c r="A8928" s="9">
        <v>44838.916666666664</v>
      </c>
      <c r="B8928" s="10">
        <v>235.27</v>
      </c>
      <c r="C8928" s="10">
        <v>244.05384</v>
      </c>
      <c r="D8928" s="10">
        <v>0.0359914025528137</v>
      </c>
      <c r="E8928" s="7">
        <f t="shared" si="1"/>
        <v>0.02555696741</v>
      </c>
      <c r="F8928" s="7"/>
    </row>
    <row r="8929">
      <c r="A8929" s="9">
        <v>44838.958333333336</v>
      </c>
      <c r="B8929" s="10">
        <v>231.19</v>
      </c>
      <c r="C8929" s="10">
        <v>242.98205</v>
      </c>
      <c r="D8929" s="10">
        <v>0.0485305396015878</v>
      </c>
      <c r="E8929" s="7">
        <f t="shared" si="1"/>
        <v>0.0252317515</v>
      </c>
      <c r="F8929" s="7"/>
    </row>
    <row r="8930">
      <c r="A8930" s="9">
        <v>44836.0</v>
      </c>
      <c r="B8930" s="10">
        <v>218.18</v>
      </c>
      <c r="C8930" s="10">
        <v>226.18843</v>
      </c>
      <c r="D8930" s="10">
        <v>0.0354060108202705</v>
      </c>
      <c r="E8930" s="7">
        <f t="shared" si="1"/>
        <v>0.02329537154</v>
      </c>
      <c r="F8930" s="7"/>
    </row>
    <row r="8931">
      <c r="A8931" s="9">
        <v>44836.041666666664</v>
      </c>
      <c r="B8931" s="10">
        <v>223.83</v>
      </c>
      <c r="C8931" s="10">
        <v>224.60262</v>
      </c>
      <c r="D8931" s="10">
        <v>0.00343994206300883</v>
      </c>
      <c r="E8931" s="7">
        <f t="shared" si="1"/>
        <v>0.02301074431</v>
      </c>
      <c r="F8931" s="7"/>
    </row>
    <row r="8932">
      <c r="A8932" s="9">
        <v>44836.083333333336</v>
      </c>
      <c r="B8932" s="10">
        <v>224.28</v>
      </c>
      <c r="C8932" s="10">
        <v>220.32653</v>
      </c>
      <c r="D8932" s="10">
        <v>0.0179436856741673</v>
      </c>
      <c r="E8932" s="7">
        <f t="shared" si="1"/>
        <v>0.0226443051</v>
      </c>
      <c r="F8932" s="7"/>
    </row>
    <row r="8933">
      <c r="A8933" s="9">
        <v>44836.125</v>
      </c>
      <c r="B8933" s="10">
        <v>216.81</v>
      </c>
      <c r="C8933" s="10">
        <v>213.90091</v>
      </c>
      <c r="D8933" s="10">
        <v>0.0136001758945298</v>
      </c>
      <c r="E8933" s="7">
        <f t="shared" si="1"/>
        <v>0.02155518532</v>
      </c>
      <c r="F8933" s="7"/>
    </row>
    <row r="8934">
      <c r="A8934" s="9">
        <v>44836.166666666664</v>
      </c>
      <c r="B8934" s="10">
        <v>205.84</v>
      </c>
      <c r="C8934" s="10">
        <v>205.90528</v>
      </c>
      <c r="D8934" s="10">
        <v>3.17038980253451E-4</v>
      </c>
      <c r="E8934" s="7">
        <f t="shared" si="1"/>
        <v>0.01937175864</v>
      </c>
      <c r="F8934" s="7"/>
    </row>
    <row r="8935">
      <c r="A8935" s="9">
        <v>44836.208333333336</v>
      </c>
      <c r="B8935" s="10">
        <v>192.66</v>
      </c>
      <c r="C8935" s="10">
        <v>198.10488</v>
      </c>
      <c r="D8935" s="10">
        <v>0.02748483530542</v>
      </c>
      <c r="E8935" s="7">
        <f t="shared" si="1"/>
        <v>0.01902065281</v>
      </c>
      <c r="F8935" s="7"/>
    </row>
    <row r="8936">
      <c r="A8936" s="9">
        <v>44836.25</v>
      </c>
      <c r="B8936" s="10">
        <v>188.02</v>
      </c>
      <c r="C8936" s="10">
        <v>191.76641</v>
      </c>
      <c r="D8936" s="10">
        <v>0.0195363202554607</v>
      </c>
      <c r="E8936" s="7">
        <f t="shared" si="1"/>
        <v>0.01947559034</v>
      </c>
      <c r="F8936" s="7"/>
    </row>
    <row r="8937">
      <c r="A8937" s="9">
        <v>44836.291666666664</v>
      </c>
      <c r="B8937" s="10">
        <v>188.17</v>
      </c>
      <c r="C8937" s="10">
        <v>188.10316</v>
      </c>
      <c r="D8937" s="10">
        <v>3.55336933201892E-4</v>
      </c>
      <c r="E8937" s="7">
        <f t="shared" si="1"/>
        <v>0.01923535324</v>
      </c>
      <c r="F8937" s="7"/>
    </row>
    <row r="8938">
      <c r="A8938" s="9">
        <v>44836.333333333336</v>
      </c>
      <c r="B8938" s="10">
        <v>190.7</v>
      </c>
      <c r="C8938" s="10">
        <v>187.8617</v>
      </c>
      <c r="D8938" s="10">
        <v>0.0151084547834921</v>
      </c>
      <c r="E8938" s="7">
        <f t="shared" si="1"/>
        <v>0.01883113443</v>
      </c>
      <c r="F8938" s="7"/>
    </row>
    <row r="8939">
      <c r="A8939" s="9">
        <v>44836.375</v>
      </c>
      <c r="B8939" s="10">
        <v>189.2</v>
      </c>
      <c r="C8939" s="10">
        <v>191.53761</v>
      </c>
      <c r="D8939" s="10">
        <v>0.0122044438165434</v>
      </c>
      <c r="E8939" s="7">
        <f t="shared" si="1"/>
        <v>0.01774181729</v>
      </c>
      <c r="F8939" s="7"/>
    </row>
    <row r="8940">
      <c r="A8940" s="9">
        <v>44836.416666666664</v>
      </c>
      <c r="B8940" s="10">
        <v>190.79</v>
      </c>
      <c r="C8940" s="10">
        <v>199.23468</v>
      </c>
      <c r="D8940" s="10">
        <v>0.0423855927090605</v>
      </c>
      <c r="E8940" s="7">
        <f t="shared" si="1"/>
        <v>0.01754508582</v>
      </c>
      <c r="F8940" s="7"/>
    </row>
    <row r="8941">
      <c r="A8941" s="9">
        <v>44836.458333333336</v>
      </c>
      <c r="B8941" s="10">
        <v>198.25</v>
      </c>
      <c r="C8941" s="10">
        <v>208.59518</v>
      </c>
      <c r="D8941" s="10">
        <v>0.049594530420118</v>
      </c>
      <c r="E8941" s="7">
        <f t="shared" si="1"/>
        <v>0.01840054114</v>
      </c>
      <c r="F8941" s="7"/>
    </row>
    <row r="8942">
      <c r="A8942" s="9">
        <v>44836.5</v>
      </c>
      <c r="B8942" s="10">
        <v>203.28</v>
      </c>
      <c r="C8942" s="10">
        <v>216.25229</v>
      </c>
      <c r="D8942" s="10">
        <v>0.0599868329718033</v>
      </c>
      <c r="E8942" s="7">
        <f t="shared" si="1"/>
        <v>0.0195750901</v>
      </c>
      <c r="F8942" s="7"/>
    </row>
    <row r="8943">
      <c r="A8943" s="9">
        <v>44836.541666666664</v>
      </c>
      <c r="B8943" s="10">
        <v>210.68</v>
      </c>
      <c r="C8943" s="10">
        <v>220.89762</v>
      </c>
      <c r="D8943" s="10">
        <v>0.0462550026568868</v>
      </c>
      <c r="E8943" s="7">
        <f t="shared" si="1"/>
        <v>0.02025418823</v>
      </c>
      <c r="F8943" s="7"/>
    </row>
    <row r="8944">
      <c r="A8944" s="9">
        <v>44836.583333333336</v>
      </c>
      <c r="B8944" s="10">
        <v>213.13</v>
      </c>
      <c r="C8944" s="10">
        <v>221.86693</v>
      </c>
      <c r="D8944" s="10">
        <v>0.0393791449676614</v>
      </c>
      <c r="E8944" s="7">
        <f t="shared" si="1"/>
        <v>0.02105300138</v>
      </c>
      <c r="F8944" s="7"/>
    </row>
    <row r="8945">
      <c r="A8945" s="9">
        <v>44836.625</v>
      </c>
      <c r="B8945" s="10">
        <v>212.4</v>
      </c>
      <c r="C8945" s="10">
        <v>220.62009</v>
      </c>
      <c r="D8945" s="10">
        <v>0.037259027498357</v>
      </c>
      <c r="E8945" s="7">
        <f t="shared" si="1"/>
        <v>0.02230874556</v>
      </c>
      <c r="F8945" s="7"/>
    </row>
    <row r="8946">
      <c r="A8946" s="9">
        <v>44836.666666666664</v>
      </c>
      <c r="B8946" s="10">
        <v>211.39</v>
      </c>
      <c r="C8946" s="10">
        <v>218.06142</v>
      </c>
      <c r="D8946" s="10">
        <v>0.0305942243245045</v>
      </c>
      <c r="E8946" s="7">
        <f t="shared" si="1"/>
        <v>0.02345154952</v>
      </c>
      <c r="F8946" s="7"/>
    </row>
    <row r="8947">
      <c r="A8947" s="9">
        <v>44836.708333333336</v>
      </c>
      <c r="B8947" s="10">
        <v>208.59</v>
      </c>
      <c r="C8947" s="10">
        <v>215.97696</v>
      </c>
      <c r="D8947" s="10">
        <v>0.0342025371595191</v>
      </c>
      <c r="E8947" s="7">
        <f t="shared" si="1"/>
        <v>0.02486155104</v>
      </c>
      <c r="F8947" s="7"/>
    </row>
    <row r="8948">
      <c r="A8948" s="9">
        <v>44836.75</v>
      </c>
      <c r="B8948" s="10">
        <v>210.82</v>
      </c>
      <c r="C8948" s="10">
        <v>215.19561</v>
      </c>
      <c r="D8948" s="10">
        <v>0.0203331750122597</v>
      </c>
      <c r="E8948" s="7">
        <f t="shared" si="1"/>
        <v>0.02559203595</v>
      </c>
      <c r="F8948" s="7"/>
    </row>
    <row r="8949">
      <c r="A8949" s="9">
        <v>44836.791666666664</v>
      </c>
      <c r="B8949" s="10">
        <v>214.35</v>
      </c>
      <c r="C8949" s="10">
        <v>216.47226</v>
      </c>
      <c r="D8949" s="10">
        <v>0.00980384276488826</v>
      </c>
      <c r="E8949" s="7">
        <f t="shared" si="1"/>
        <v>0.02592999926</v>
      </c>
      <c r="F8949" s="7"/>
    </row>
    <row r="8950">
      <c r="A8950" s="9">
        <v>44836.833333333336</v>
      </c>
      <c r="B8950" s="10">
        <v>223.71</v>
      </c>
      <c r="C8950" s="10">
        <v>218.26846</v>
      </c>
      <c r="D8950" s="10">
        <v>0.0249304915607138</v>
      </c>
      <c r="E8950" s="7">
        <f t="shared" si="1"/>
        <v>0.02627896185</v>
      </c>
      <c r="F8950" s="7"/>
    </row>
    <row r="8951">
      <c r="A8951" s="9">
        <v>44836.875</v>
      </c>
      <c r="B8951" s="10">
        <v>228.16</v>
      </c>
      <c r="C8951" s="10">
        <v>220.34128</v>
      </c>
      <c r="D8951" s="10">
        <v>0.0354845900867961</v>
      </c>
      <c r="E8951" s="7">
        <f t="shared" si="1"/>
        <v>0.02750529912</v>
      </c>
      <c r="F8951" s="7"/>
    </row>
    <row r="8952">
      <c r="A8952" s="9">
        <v>44836.916666666664</v>
      </c>
      <c r="B8952" s="10">
        <v>225.58</v>
      </c>
      <c r="C8952" s="10">
        <v>221.63987</v>
      </c>
      <c r="D8952" s="10">
        <v>0.0177771715892091</v>
      </c>
      <c r="E8952" s="7">
        <f t="shared" si="1"/>
        <v>0.02674637283</v>
      </c>
      <c r="F8952" s="7"/>
    </row>
    <row r="8953">
      <c r="A8953" s="9">
        <v>44836.958333333336</v>
      </c>
      <c r="B8953" s="10">
        <v>220.1</v>
      </c>
      <c r="C8953" s="10">
        <v>222.89242</v>
      </c>
      <c r="D8953" s="10">
        <v>0.0125281066085602</v>
      </c>
      <c r="E8953" s="7">
        <f t="shared" si="1"/>
        <v>0.02524627145</v>
      </c>
      <c r="F8953" s="7"/>
    </row>
    <row r="8954">
      <c r="A8954" s="9">
        <v>44837.0</v>
      </c>
      <c r="B8954" s="10">
        <v>220.73</v>
      </c>
      <c r="C8954" s="10">
        <v>224.34524</v>
      </c>
      <c r="D8954" s="10">
        <v>0.0161146276159012</v>
      </c>
      <c r="E8954" s="7">
        <f t="shared" si="1"/>
        <v>0.02444246382</v>
      </c>
      <c r="F8954" s="7"/>
    </row>
    <row r="8955">
      <c r="A8955" s="9">
        <v>44837.041666666664</v>
      </c>
      <c r="B8955" s="10">
        <v>228.03</v>
      </c>
      <c r="C8955" s="10">
        <v>218.12678</v>
      </c>
      <c r="D8955" s="10">
        <v>0.0454012111671937</v>
      </c>
      <c r="E8955" s="7">
        <f t="shared" si="1"/>
        <v>0.02619085003</v>
      </c>
      <c r="F8955" s="7"/>
    </row>
    <row r="8956">
      <c r="A8956" s="9">
        <v>44837.083333333336</v>
      </c>
      <c r="B8956" s="10">
        <v>229.9</v>
      </c>
      <c r="C8956" s="10">
        <v>210.07891</v>
      </c>
      <c r="D8956" s="10">
        <v>0.0943506894623548</v>
      </c>
      <c r="E8956" s="7">
        <f t="shared" si="1"/>
        <v>0.02937447519</v>
      </c>
      <c r="F8956" s="7"/>
    </row>
    <row r="8957">
      <c r="A8957" s="9">
        <v>44837.125</v>
      </c>
      <c r="B8957" s="10">
        <v>220.08</v>
      </c>
      <c r="C8957" s="10">
        <v>201.93725</v>
      </c>
      <c r="D8957" s="10">
        <v>0.0898435033655257</v>
      </c>
      <c r="E8957" s="7">
        <f t="shared" si="1"/>
        <v>0.0325512805</v>
      </c>
      <c r="F8957" s="7"/>
    </row>
    <row r="8958">
      <c r="A8958" s="9">
        <v>44837.166666666664</v>
      </c>
      <c r="B8958" s="10">
        <v>214.51</v>
      </c>
      <c r="C8958" s="10">
        <v>195.062</v>
      </c>
      <c r="D8958" s="10">
        <v>0.0997016333268395</v>
      </c>
      <c r="E8958" s="7">
        <f t="shared" si="1"/>
        <v>0.03669230527</v>
      </c>
      <c r="F8958" s="7"/>
    </row>
    <row r="8959">
      <c r="A8959" s="9">
        <v>44837.208333333336</v>
      </c>
      <c r="B8959" s="10">
        <v>210.9</v>
      </c>
      <c r="C8959" s="10">
        <v>191.66275</v>
      </c>
      <c r="D8959" s="10">
        <v>0.100370311915069</v>
      </c>
      <c r="E8959" s="7">
        <f t="shared" si="1"/>
        <v>0.03972920012</v>
      </c>
      <c r="F8959" s="7"/>
    </row>
    <row r="8960">
      <c r="A8960" s="9">
        <v>44837.25</v>
      </c>
      <c r="B8960" s="10">
        <v>205.66</v>
      </c>
      <c r="C8960" s="10">
        <v>190.91759</v>
      </c>
      <c r="D8960" s="10">
        <v>0.0772187099156238</v>
      </c>
      <c r="E8960" s="7">
        <f t="shared" si="1"/>
        <v>0.04213263303</v>
      </c>
      <c r="F8960" s="7"/>
    </row>
    <row r="8961">
      <c r="A8961" s="9">
        <v>44837.291666666664</v>
      </c>
      <c r="B8961" s="10">
        <v>208.5</v>
      </c>
      <c r="C8961" s="10">
        <v>193.30069</v>
      </c>
      <c r="D8961" s="10">
        <v>0.0786303970254839</v>
      </c>
      <c r="E8961" s="7">
        <f t="shared" si="1"/>
        <v>0.04539409386</v>
      </c>
      <c r="F8961" s="7"/>
    </row>
    <row r="8962">
      <c r="A8962" s="9">
        <v>44837.333333333336</v>
      </c>
      <c r="B8962" s="10">
        <v>207.96</v>
      </c>
      <c r="C8962" s="10">
        <v>197.2073</v>
      </c>
      <c r="D8962" s="10">
        <v>0.0545248578526251</v>
      </c>
      <c r="E8962" s="7">
        <f t="shared" si="1"/>
        <v>0.04703644399</v>
      </c>
      <c r="F8962" s="7"/>
    </row>
    <row r="8963">
      <c r="A8963" s="9">
        <v>44837.375</v>
      </c>
      <c r="B8963" s="10">
        <v>207.63</v>
      </c>
      <c r="C8963" s="10">
        <v>202.8247</v>
      </c>
      <c r="D8963" s="10">
        <v>0.0236918876251264</v>
      </c>
      <c r="E8963" s="7">
        <f t="shared" si="1"/>
        <v>0.04751508748</v>
      </c>
      <c r="F8963" s="7"/>
    </row>
    <row r="8964">
      <c r="A8964" s="9">
        <v>44837.416666666664</v>
      </c>
      <c r="B8964" s="10">
        <v>209.31</v>
      </c>
      <c r="C8964" s="10">
        <v>208.39631</v>
      </c>
      <c r="D8964" s="10">
        <v>0.00438438665252759</v>
      </c>
      <c r="E8964" s="7">
        <f t="shared" si="1"/>
        <v>0.0459317039</v>
      </c>
      <c r="F8964" s="7"/>
    </row>
    <row r="8965">
      <c r="A8965" s="9">
        <v>44837.458333333336</v>
      </c>
      <c r="B8965" s="10">
        <v>212.55</v>
      </c>
      <c r="C8965" s="10">
        <v>213.64135</v>
      </c>
      <c r="D8965" s="10">
        <v>0.0051083275779711</v>
      </c>
      <c r="E8965" s="7">
        <f t="shared" si="1"/>
        <v>0.04407811211</v>
      </c>
      <c r="F8965" s="7"/>
    </row>
    <row r="8966">
      <c r="A8966" s="9">
        <v>44837.5</v>
      </c>
      <c r="B8966" s="10">
        <v>221.52</v>
      </c>
      <c r="C8966" s="10">
        <v>216.40622</v>
      </c>
      <c r="D8966" s="10">
        <v>0.0236304668137543</v>
      </c>
      <c r="E8966" s="7">
        <f t="shared" si="1"/>
        <v>0.04256326352</v>
      </c>
      <c r="F8966" s="7"/>
    </row>
    <row r="8967">
      <c r="A8967" s="9">
        <v>44837.541666666664</v>
      </c>
      <c r="B8967" s="10">
        <v>228.61</v>
      </c>
      <c r="C8967" s="10">
        <v>217.75109</v>
      </c>
      <c r="D8967" s="10">
        <v>0.0498684530121066</v>
      </c>
      <c r="E8967" s="7">
        <f t="shared" si="1"/>
        <v>0.04271382395</v>
      </c>
      <c r="F8967" s="7"/>
    </row>
    <row r="8968">
      <c r="A8968" s="9">
        <v>44837.583333333336</v>
      </c>
      <c r="B8968" s="10">
        <v>231.85</v>
      </c>
      <c r="C8968" s="10">
        <v>217.9594</v>
      </c>
      <c r="D8968" s="10">
        <v>0.0637302176460387</v>
      </c>
      <c r="E8968" s="7">
        <f t="shared" si="1"/>
        <v>0.04372845198</v>
      </c>
      <c r="F8968" s="7"/>
    </row>
    <row r="8969">
      <c r="A8969" s="9">
        <v>44837.625</v>
      </c>
      <c r="B8969" s="10">
        <v>227.85</v>
      </c>
      <c r="C8969" s="10">
        <v>218.20839</v>
      </c>
      <c r="D8969" s="10">
        <v>0.0441853312789667</v>
      </c>
      <c r="E8969" s="7">
        <f t="shared" si="1"/>
        <v>0.04401704797</v>
      </c>
      <c r="F8969" s="7"/>
    </row>
    <row r="8970">
      <c r="A8970" s="9">
        <v>44837.666666666664</v>
      </c>
      <c r="B8970" s="10">
        <v>219.49</v>
      </c>
      <c r="C8970" s="10">
        <v>218.32437</v>
      </c>
      <c r="D8970" s="10">
        <v>0.0053389825423521</v>
      </c>
      <c r="E8970" s="7">
        <f t="shared" si="1"/>
        <v>0.04296474623</v>
      </c>
      <c r="F8970" s="7"/>
    </row>
    <row r="8971">
      <c r="A8971" s="9">
        <v>44837.708333333336</v>
      </c>
      <c r="B8971" s="10">
        <v>221.69</v>
      </c>
      <c r="C8971" s="10">
        <v>218.54147</v>
      </c>
      <c r="D8971" s="10">
        <v>0.0144070139182279</v>
      </c>
      <c r="E8971" s="7">
        <f t="shared" si="1"/>
        <v>0.04213993276</v>
      </c>
      <c r="F8971" s="7"/>
    </row>
    <row r="8972">
      <c r="A8972" s="9">
        <v>44837.75</v>
      </c>
      <c r="B8972" s="10">
        <v>228.7</v>
      </c>
      <c r="C8972" s="10">
        <v>219.2696</v>
      </c>
      <c r="D8972" s="10">
        <v>0.043008241908591</v>
      </c>
      <c r="E8972" s="7">
        <f t="shared" si="1"/>
        <v>0.04308472722</v>
      </c>
      <c r="F8972" s="7"/>
    </row>
    <row r="8973">
      <c r="A8973" s="9">
        <v>44837.791666666664</v>
      </c>
      <c r="B8973" s="10">
        <v>231.21</v>
      </c>
      <c r="C8973" s="10">
        <v>220.79043</v>
      </c>
      <c r="D8973" s="10">
        <v>0.0471921269413716</v>
      </c>
      <c r="E8973" s="7">
        <f t="shared" si="1"/>
        <v>0.04464257239</v>
      </c>
      <c r="F8973" s="7"/>
    </row>
    <row r="8974">
      <c r="A8974" s="9">
        <v>44837.833333333336</v>
      </c>
      <c r="B8974" s="10">
        <v>234.26</v>
      </c>
      <c r="C8974" s="10">
        <v>223.09896</v>
      </c>
      <c r="D8974" s="10">
        <v>0.0500273062680345</v>
      </c>
      <c r="E8974" s="7">
        <f t="shared" si="1"/>
        <v>0.045688273</v>
      </c>
      <c r="F8974" s="7"/>
    </row>
    <row r="8975">
      <c r="A8975" s="9">
        <v>44837.875</v>
      </c>
      <c r="B8975" s="10">
        <v>238.1</v>
      </c>
      <c r="C8975" s="10">
        <v>225.73066</v>
      </c>
      <c r="D8975" s="10">
        <v>0.0547968982148902</v>
      </c>
      <c r="E8975" s="7">
        <f t="shared" si="1"/>
        <v>0.04649295251</v>
      </c>
      <c r="F8975" s="7"/>
    </row>
    <row r="8976">
      <c r="A8976" s="9">
        <v>44837.916666666664</v>
      </c>
      <c r="B8976" s="10">
        <v>230.66</v>
      </c>
      <c r="C8976" s="10">
        <v>226.65945</v>
      </c>
      <c r="D8976" s="10">
        <v>0.0176500472404746</v>
      </c>
      <c r="E8976" s="7">
        <f t="shared" si="1"/>
        <v>0.04648765566</v>
      </c>
      <c r="F8976" s="7"/>
    </row>
    <row r="8977">
      <c r="A8977" s="9">
        <v>44837.958333333336</v>
      </c>
      <c r="B8977" s="10">
        <v>224.08</v>
      </c>
      <c r="C8977" s="10">
        <v>225.99607</v>
      </c>
      <c r="D8977" s="10">
        <v>0.00847833327367148</v>
      </c>
      <c r="E8977" s="7">
        <f t="shared" si="1"/>
        <v>0.04631891511</v>
      </c>
      <c r="F8977" s="7"/>
    </row>
    <row r="8978">
      <c r="A8978" s="9">
        <v>44838.0</v>
      </c>
      <c r="B8978" s="10">
        <v>221.07</v>
      </c>
      <c r="C8978" s="10">
        <v>234.14592</v>
      </c>
      <c r="D8978" s="10">
        <v>0.0558451755213159</v>
      </c>
      <c r="E8978" s="7">
        <f t="shared" si="1"/>
        <v>0.0479743546</v>
      </c>
      <c r="F8978" s="7"/>
    </row>
    <row r="8979">
      <c r="A8979" s="9">
        <v>44838.041666666664</v>
      </c>
      <c r="B8979" s="10">
        <v>232.69</v>
      </c>
      <c r="C8979" s="10">
        <v>227.45407</v>
      </c>
      <c r="D8979" s="10">
        <v>0.0230197243777611</v>
      </c>
      <c r="E8979" s="7">
        <f t="shared" si="1"/>
        <v>0.04704179265</v>
      </c>
      <c r="F8979" s="7"/>
    </row>
    <row r="8980">
      <c r="A8980" s="9">
        <v>44838.083333333336</v>
      </c>
      <c r="B8980" s="10">
        <v>234.3</v>
      </c>
      <c r="C8980" s="10">
        <v>219.222</v>
      </c>
      <c r="D8980" s="10">
        <v>0.0687795932889947</v>
      </c>
      <c r="E8980" s="7">
        <f t="shared" si="1"/>
        <v>0.04597633031</v>
      </c>
      <c r="F8980" s="7"/>
    </row>
    <row r="8981">
      <c r="A8981" s="9">
        <v>44838.125</v>
      </c>
      <c r="B8981" s="10">
        <v>229.23</v>
      </c>
      <c r="C8981" s="10">
        <v>210.63455</v>
      </c>
      <c r="D8981" s="10">
        <v>0.0882830001061079</v>
      </c>
      <c r="E8981" s="7">
        <f t="shared" si="1"/>
        <v>0.04591130934</v>
      </c>
      <c r="F8981" s="7"/>
    </row>
    <row r="8982">
      <c r="A8982" s="9">
        <v>44838.166666666664</v>
      </c>
      <c r="B8982" s="10">
        <v>225.92</v>
      </c>
      <c r="C8982" s="10">
        <v>203.82681</v>
      </c>
      <c r="D8982" s="10">
        <v>0.10839197257711</v>
      </c>
      <c r="E8982" s="7">
        <f t="shared" si="1"/>
        <v>0.04627340681</v>
      </c>
      <c r="F8982" s="7"/>
    </row>
    <row r="8983">
      <c r="A8983" s="9">
        <v>44838.208333333336</v>
      </c>
      <c r="B8983" s="10">
        <v>220.48</v>
      </c>
      <c r="C8983" s="10">
        <v>201.18296</v>
      </c>
      <c r="D8983" s="10">
        <v>0.0959178650120267</v>
      </c>
      <c r="E8983" s="7">
        <f t="shared" si="1"/>
        <v>0.04608788819</v>
      </c>
      <c r="F8983" s="7"/>
    </row>
    <row r="8984">
      <c r="A8984" s="9">
        <v>44838.25</v>
      </c>
      <c r="B8984" s="10">
        <v>215.22</v>
      </c>
      <c r="C8984" s="10">
        <v>201.39613</v>
      </c>
      <c r="D8984" s="10">
        <v>0.0686401968101373</v>
      </c>
      <c r="E8984" s="7">
        <f t="shared" si="1"/>
        <v>0.04573045015</v>
      </c>
      <c r="F8984" s="7"/>
    </row>
    <row r="8985">
      <c r="A8985" s="9">
        <v>44838.291666666664</v>
      </c>
      <c r="B8985" s="10">
        <v>214.9</v>
      </c>
      <c r="C8985" s="10">
        <v>204.47199</v>
      </c>
      <c r="D8985" s="10">
        <v>0.0509996992742135</v>
      </c>
      <c r="E8985" s="7">
        <f t="shared" si="1"/>
        <v>0.04457917107</v>
      </c>
      <c r="F8985" s="7"/>
    </row>
    <row r="8986">
      <c r="A8986" s="9">
        <v>44838.333333333336</v>
      </c>
      <c r="B8986" s="10">
        <v>214.59</v>
      </c>
      <c r="C8986" s="10">
        <v>208.72429</v>
      </c>
      <c r="D8986" s="10">
        <v>0.0281026707528865</v>
      </c>
      <c r="E8986" s="7">
        <f t="shared" si="1"/>
        <v>0.04347824661</v>
      </c>
      <c r="F8986" s="7"/>
    </row>
    <row r="8987">
      <c r="A8987" s="9">
        <v>44838.375</v>
      </c>
      <c r="B8987" s="10">
        <v>216.33</v>
      </c>
      <c r="C8987" s="10">
        <v>214.29374</v>
      </c>
      <c r="D8987" s="10">
        <v>0.00950219077794805</v>
      </c>
      <c r="E8987" s="7">
        <f t="shared" si="1"/>
        <v>0.04288700924</v>
      </c>
      <c r="F8987" s="7"/>
    </row>
    <row r="8988">
      <c r="A8988" s="9">
        <v>44838.416666666664</v>
      </c>
      <c r="B8988" s="10">
        <v>218.29</v>
      </c>
      <c r="C8988" s="10">
        <v>218.99105</v>
      </c>
      <c r="D8988" s="10">
        <v>0.00320127238076628</v>
      </c>
      <c r="E8988" s="7">
        <f t="shared" si="1"/>
        <v>0.04283771281</v>
      </c>
      <c r="F8988" s="7"/>
    </row>
    <row r="8989">
      <c r="A8989" s="9">
        <v>44838.458333333336</v>
      </c>
      <c r="B8989" s="10">
        <v>226.44</v>
      </c>
      <c r="C8989" s="10">
        <v>223.34247</v>
      </c>
      <c r="D8989" s="10">
        <v>0.0138689699276631</v>
      </c>
      <c r="E8989" s="7">
        <f t="shared" si="1"/>
        <v>0.04320273958</v>
      </c>
      <c r="F8989" s="7"/>
    </row>
    <row r="8990">
      <c r="A8990" s="9">
        <v>44838.5</v>
      </c>
      <c r="B8990" s="10">
        <v>227.91</v>
      </c>
      <c r="C8990" s="10">
        <v>225.3205</v>
      </c>
      <c r="D8990" s="10">
        <v>0.0114925184348516</v>
      </c>
      <c r="E8990" s="7">
        <f t="shared" si="1"/>
        <v>0.04269699173</v>
      </c>
      <c r="F8990" s="7"/>
    </row>
    <row r="8991">
      <c r="A8991" s="9">
        <v>44838.541666666664</v>
      </c>
      <c r="B8991" s="10">
        <v>229.79</v>
      </c>
      <c r="C8991" s="10">
        <v>226.30446</v>
      </c>
      <c r="D8991" s="10">
        <v>0.0154019942868116</v>
      </c>
      <c r="E8991" s="7">
        <f t="shared" si="1"/>
        <v>0.04126088928</v>
      </c>
      <c r="F8991" s="7"/>
    </row>
    <row r="8992">
      <c r="A8992" s="9">
        <v>44838.583333333336</v>
      </c>
      <c r="B8992" s="10">
        <v>233.12</v>
      </c>
      <c r="C8992" s="10">
        <v>226.85025</v>
      </c>
      <c r="D8992" s="10">
        <v>0.02763827679273</v>
      </c>
      <c r="E8992" s="7">
        <f t="shared" si="1"/>
        <v>0.03975705841</v>
      </c>
      <c r="F8992" s="7"/>
    </row>
    <row r="8993">
      <c r="A8993" s="9">
        <v>44838.625</v>
      </c>
      <c r="B8993" s="10">
        <v>236.76</v>
      </c>
      <c r="C8993" s="10">
        <v>227.47949</v>
      </c>
      <c r="D8993" s="10">
        <v>0.0407971285675029</v>
      </c>
      <c r="E8993" s="7">
        <f t="shared" si="1"/>
        <v>0.0396158833</v>
      </c>
      <c r="F8993" s="7"/>
    </row>
    <row r="8994">
      <c r="A8994" s="9">
        <v>44838.666666666664</v>
      </c>
      <c r="B8994" s="10">
        <v>239.34</v>
      </c>
      <c r="C8994" s="10">
        <v>228.02644</v>
      </c>
      <c r="D8994" s="10">
        <v>0.0496151235795287</v>
      </c>
      <c r="E8994" s="7">
        <f t="shared" si="1"/>
        <v>0.04146072251</v>
      </c>
      <c r="F8994" s="7"/>
    </row>
    <row r="8995">
      <c r="A8995" s="9">
        <v>44838.708333333336</v>
      </c>
      <c r="B8995" s="10">
        <v>238.9</v>
      </c>
      <c r="C8995" s="10">
        <v>228.72225</v>
      </c>
      <c r="D8995" s="10">
        <v>0.0444982943286016</v>
      </c>
      <c r="E8995" s="7">
        <f t="shared" si="1"/>
        <v>0.04271452586</v>
      </c>
      <c r="F8995" s="7"/>
    </row>
    <row r="8996">
      <c r="A8996" s="9">
        <v>44838.75</v>
      </c>
      <c r="B8996" s="10">
        <v>238.52</v>
      </c>
      <c r="C8996" s="10">
        <v>229.6468</v>
      </c>
      <c r="D8996" s="10">
        <v>0.0386384656785986</v>
      </c>
      <c r="E8996" s="7">
        <f t="shared" si="1"/>
        <v>0.04253245185</v>
      </c>
      <c r="F8996" s="7"/>
    </row>
    <row r="8997">
      <c r="A8997" s="9">
        <v>44838.791666666664</v>
      </c>
      <c r="B8997" s="10">
        <v>240.99</v>
      </c>
      <c r="C8997" s="10">
        <v>231.34543</v>
      </c>
      <c r="D8997" s="10">
        <v>0.0416890448192558</v>
      </c>
      <c r="E8997" s="7">
        <f t="shared" si="1"/>
        <v>0.04230315676</v>
      </c>
      <c r="F8997" s="7"/>
    </row>
    <row r="8998">
      <c r="A8998" s="9">
        <v>44838.833333333336</v>
      </c>
      <c r="B8998" s="10">
        <v>246.21</v>
      </c>
      <c r="C8998" s="10">
        <v>233.45269</v>
      </c>
      <c r="D8998" s="10">
        <v>0.0546462326049874</v>
      </c>
      <c r="E8998" s="7">
        <f t="shared" si="1"/>
        <v>0.04249561203</v>
      </c>
      <c r="F8998" s="7"/>
    </row>
    <row r="8999">
      <c r="A8999" s="9">
        <v>44838.875</v>
      </c>
      <c r="B8999" s="10">
        <v>242.19</v>
      </c>
      <c r="C8999" s="10">
        <v>235.61511</v>
      </c>
      <c r="D8999" s="10">
        <v>0.0279052137191032</v>
      </c>
      <c r="E8999" s="7">
        <f t="shared" si="1"/>
        <v>0.04137512517</v>
      </c>
      <c r="F8999" s="7"/>
    </row>
    <row r="9000">
      <c r="A9000" s="9">
        <v>44838.916666666664</v>
      </c>
      <c r="B9000" s="10">
        <v>235.27</v>
      </c>
      <c r="C9000" s="10">
        <v>236.32223</v>
      </c>
      <c r="D9000" s="10">
        <v>0.00445252230397445</v>
      </c>
      <c r="E9000" s="7">
        <f t="shared" si="1"/>
        <v>0.0408252283</v>
      </c>
      <c r="F9000" s="7"/>
    </row>
    <row r="9001">
      <c r="A9001" s="9">
        <v>44838.958333333336</v>
      </c>
      <c r="B9001" s="10">
        <v>231.19</v>
      </c>
      <c r="C9001" s="10">
        <v>235.22122</v>
      </c>
      <c r="D9001" s="10">
        <v>0.0171379946077993</v>
      </c>
      <c r="E9001" s="7">
        <f t="shared" si="1"/>
        <v>0.04118604752</v>
      </c>
      <c r="F9001" s="7"/>
    </row>
    <row r="9002">
      <c r="A9002" s="9">
        <v>44839.0</v>
      </c>
      <c r="B9002" s="10">
        <v>235.27</v>
      </c>
      <c r="C9002" s="10">
        <v>241.0325</v>
      </c>
      <c r="D9002" s="10">
        <v>0.0239075643326107</v>
      </c>
      <c r="E9002" s="7">
        <f t="shared" si="1"/>
        <v>0.03985531372</v>
      </c>
      <c r="F9002" s="7"/>
    </row>
    <row r="9003">
      <c r="A9003" s="9">
        <v>44839.041666666664</v>
      </c>
      <c r="B9003" s="10">
        <v>235.84</v>
      </c>
      <c r="C9003" s="10">
        <v>232.96681</v>
      </c>
      <c r="D9003" s="10">
        <v>0.012333044350824</v>
      </c>
      <c r="E9003" s="7">
        <f t="shared" si="1"/>
        <v>0.03941003539</v>
      </c>
      <c r="F9003" s="7"/>
    </row>
    <row r="9004">
      <c r="A9004" s="9">
        <v>44839.083333333336</v>
      </c>
      <c r="B9004" s="10">
        <v>232.97</v>
      </c>
      <c r="C9004" s="10">
        <v>223.3423</v>
      </c>
      <c r="D9004" s="10">
        <v>0.0431073737487256</v>
      </c>
      <c r="E9004" s="7">
        <f t="shared" si="1"/>
        <v>0.03834035957</v>
      </c>
      <c r="F9004" s="7"/>
    </row>
    <row r="9005">
      <c r="A9005" s="9">
        <v>44839.125</v>
      </c>
      <c r="B9005" s="10">
        <v>221.22</v>
      </c>
      <c r="C9005" s="10">
        <v>213.39352</v>
      </c>
      <c r="D9005" s="10">
        <v>0.0366762777051524</v>
      </c>
      <c r="E9005" s="7">
        <f t="shared" si="1"/>
        <v>0.03619007947</v>
      </c>
      <c r="F9005" s="7"/>
    </row>
    <row r="9006">
      <c r="A9006" s="9">
        <v>44839.166666666664</v>
      </c>
      <c r="B9006" s="10">
        <v>218.64</v>
      </c>
      <c r="C9006" s="10">
        <v>205.71689</v>
      </c>
      <c r="D9006" s="10">
        <v>0.0628198783289013</v>
      </c>
      <c r="E9006" s="7">
        <f t="shared" si="1"/>
        <v>0.03429124221</v>
      </c>
      <c r="F9006" s="7"/>
    </row>
    <row r="9007">
      <c r="A9007" s="9">
        <v>44839.208333333336</v>
      </c>
      <c r="B9007" s="10">
        <v>205.42</v>
      </c>
      <c r="C9007" s="10">
        <v>202.97809</v>
      </c>
      <c r="D9007" s="10">
        <v>0.0120304117552785</v>
      </c>
      <c r="E9007" s="7">
        <f t="shared" si="1"/>
        <v>0.03079593166</v>
      </c>
      <c r="F9007" s="7"/>
    </row>
    <row r="9008">
      <c r="A9008" s="9">
        <v>44839.25</v>
      </c>
      <c r="B9008" s="10">
        <v>201.28</v>
      </c>
      <c r="C9008" s="10">
        <v>203.40344</v>
      </c>
      <c r="D9008" s="10">
        <v>0.0104395481217032</v>
      </c>
      <c r="E9008" s="7">
        <f t="shared" si="1"/>
        <v>0.02837090463</v>
      </c>
      <c r="F9008" s="7"/>
    </row>
    <row r="9009">
      <c r="A9009" s="9">
        <v>44839.291666666664</v>
      </c>
      <c r="B9009" s="10">
        <v>202.46</v>
      </c>
      <c r="C9009" s="10">
        <v>207.24608</v>
      </c>
      <c r="D9009" s="10">
        <v>0.0230937058013352</v>
      </c>
      <c r="E9009" s="7">
        <f t="shared" si="1"/>
        <v>0.0272081549</v>
      </c>
      <c r="F9009" s="7"/>
    </row>
    <row r="9010">
      <c r="A9010" s="9">
        <v>44839.333333333336</v>
      </c>
      <c r="B9010" s="10">
        <v>200.12</v>
      </c>
      <c r="C9010" s="10">
        <v>212.5736</v>
      </c>
      <c r="D9010" s="10">
        <v>0.0585848854232133</v>
      </c>
      <c r="E9010" s="7">
        <f t="shared" si="1"/>
        <v>0.02847824718</v>
      </c>
      <c r="F9010" s="7"/>
    </row>
    <row r="9011">
      <c r="A9011" s="9">
        <v>44839.375</v>
      </c>
      <c r="B9011" s="10">
        <v>205.01</v>
      </c>
      <c r="C9011" s="10">
        <v>219.13474</v>
      </c>
      <c r="D9011" s="10">
        <v>0.0644568725159689</v>
      </c>
      <c r="E9011" s="7">
        <f t="shared" si="1"/>
        <v>0.03076802559</v>
      </c>
      <c r="F9011" s="7"/>
    </row>
    <row r="9012">
      <c r="A9012" s="9">
        <v>44839.416666666664</v>
      </c>
      <c r="B9012" s="10">
        <v>214.73</v>
      </c>
      <c r="C9012" s="10">
        <v>224.60913</v>
      </c>
      <c r="D9012" s="10">
        <v>0.0439836528461688</v>
      </c>
      <c r="E9012" s="7">
        <f t="shared" si="1"/>
        <v>0.03246729144</v>
      </c>
      <c r="F9012" s="7"/>
    </row>
    <row r="9013">
      <c r="A9013" s="9">
        <v>44839.458333333336</v>
      </c>
      <c r="B9013" s="10">
        <v>233.69</v>
      </c>
      <c r="C9013" s="10">
        <v>229.37996</v>
      </c>
      <c r="D9013" s="10">
        <v>0.018789958808956</v>
      </c>
      <c r="E9013" s="7">
        <f t="shared" si="1"/>
        <v>0.03267233264</v>
      </c>
      <c r="F9013" s="7"/>
    </row>
    <row r="9014">
      <c r="A9014" s="9">
        <v>44839.5</v>
      </c>
      <c r="B9014" s="10">
        <v>243.08</v>
      </c>
      <c r="C9014" s="10">
        <v>231.34734</v>
      </c>
      <c r="D9014" s="10">
        <v>0.0507144797947536</v>
      </c>
      <c r="E9014" s="7">
        <f t="shared" si="1"/>
        <v>0.03430658103</v>
      </c>
      <c r="F9014" s="7"/>
    </row>
    <row r="9015">
      <c r="A9015" s="9">
        <v>44839.541666666664</v>
      </c>
      <c r="B9015" s="10">
        <v>234.89</v>
      </c>
      <c r="C9015" s="10">
        <v>232.34355</v>
      </c>
      <c r="D9015" s="10">
        <v>0.0109598480353768</v>
      </c>
      <c r="E9015" s="7">
        <f t="shared" si="1"/>
        <v>0.03412149161</v>
      </c>
      <c r="F9015" s="7"/>
    </row>
    <row r="9016">
      <c r="A9016" s="9">
        <v>44839.583333333336</v>
      </c>
      <c r="B9016" s="10">
        <v>241.6</v>
      </c>
      <c r="C9016" s="10">
        <v>233.06808</v>
      </c>
      <c r="D9016" s="10">
        <v>0.0366069862505409</v>
      </c>
      <c r="E9016" s="7">
        <f t="shared" si="1"/>
        <v>0.03449518783</v>
      </c>
      <c r="F9016" s="7"/>
    </row>
    <row r="9017">
      <c r="A9017" s="9">
        <v>44839.625</v>
      </c>
      <c r="B9017" s="10">
        <v>239.17</v>
      </c>
      <c r="C9017" s="10">
        <v>233.92061</v>
      </c>
      <c r="D9017" s="10">
        <v>0.0224409042024983</v>
      </c>
      <c r="E9017" s="7">
        <f t="shared" si="1"/>
        <v>0.03373034515</v>
      </c>
      <c r="F9017" s="7"/>
    </row>
    <row r="9018">
      <c r="A9018" s="9">
        <v>44839.666666666664</v>
      </c>
      <c r="B9018" s="10">
        <v>241.41</v>
      </c>
      <c r="C9018" s="10">
        <v>234.57604</v>
      </c>
      <c r="D9018" s="10">
        <v>0.029133239694898</v>
      </c>
      <c r="E9018" s="7">
        <f t="shared" si="1"/>
        <v>0.03287693332</v>
      </c>
      <c r="F9018" s="7"/>
    </row>
    <row r="9019">
      <c r="A9019" s="9">
        <v>44839.708333333336</v>
      </c>
      <c r="B9019" s="10">
        <v>243.64</v>
      </c>
      <c r="C9019" s="10">
        <v>235.33743</v>
      </c>
      <c r="D9019" s="10">
        <v>0.0352794283510276</v>
      </c>
      <c r="E9019" s="7">
        <f t="shared" si="1"/>
        <v>0.03249281391</v>
      </c>
      <c r="F9019" s="7"/>
    </row>
    <row r="9020">
      <c r="A9020" s="9">
        <v>44839.75</v>
      </c>
      <c r="B9020" s="10">
        <v>245.87</v>
      </c>
      <c r="C9020" s="10">
        <v>236.36727</v>
      </c>
      <c r="D9020" s="10">
        <v>0.0402032396448121</v>
      </c>
      <c r="E9020" s="7">
        <f t="shared" si="1"/>
        <v>0.03255801282</v>
      </c>
      <c r="F9020" s="7"/>
    </row>
    <row r="9021">
      <c r="A9021" s="9">
        <v>44839.791666666664</v>
      </c>
      <c r="B9021" s="10">
        <v>247.95</v>
      </c>
      <c r="C9021" s="10">
        <v>238.01525</v>
      </c>
      <c r="D9021" s="10">
        <v>0.041739972543776</v>
      </c>
      <c r="E9021" s="7">
        <f t="shared" si="1"/>
        <v>0.03256013481</v>
      </c>
      <c r="F9021" s="7"/>
    </row>
    <row r="9022">
      <c r="A9022" s="9">
        <v>44839.833333333336</v>
      </c>
      <c r="B9022" s="10">
        <v>247.7</v>
      </c>
      <c r="C9022" s="10">
        <v>239.89554</v>
      </c>
      <c r="D9022" s="10">
        <v>0.0325327432098153</v>
      </c>
      <c r="E9022" s="7">
        <f t="shared" si="1"/>
        <v>0.03163873942</v>
      </c>
      <c r="F9022" s="7"/>
    </row>
    <row r="9023">
      <c r="A9023" s="9">
        <v>44839.875</v>
      </c>
      <c r="B9023" s="10">
        <v>246.77</v>
      </c>
      <c r="C9023" s="10">
        <v>241.86164</v>
      </c>
      <c r="D9023" s="10">
        <v>0.0202940821868239</v>
      </c>
      <c r="E9023" s="7">
        <f t="shared" si="1"/>
        <v>0.03132160894</v>
      </c>
      <c r="F9023" s="7"/>
    </row>
    <row r="9024">
      <c r="A9024" s="9">
        <v>44839.916666666664</v>
      </c>
      <c r="B9024" s="10">
        <v>242.12</v>
      </c>
      <c r="C9024" s="10">
        <v>242.44135</v>
      </c>
      <c r="D9024" s="10">
        <v>0.00132547521287105</v>
      </c>
      <c r="E9024" s="7">
        <f t="shared" si="1"/>
        <v>0.03119131531</v>
      </c>
      <c r="F9024" s="7"/>
    </row>
    <row r="9025">
      <c r="A9025" s="9">
        <v>44839.958333333336</v>
      </c>
      <c r="B9025" s="10">
        <v>234.4</v>
      </c>
      <c r="C9025" s="10">
        <v>240.88766</v>
      </c>
      <c r="D9025" s="10">
        <v>0.0269323052911884</v>
      </c>
      <c r="E9025" s="7">
        <f t="shared" si="1"/>
        <v>0.03159941159</v>
      </c>
      <c r="F9025" s="7"/>
    </row>
    <row r="9026">
      <c r="A9026" s="9">
        <v>44837.0</v>
      </c>
      <c r="B9026" s="10">
        <v>220.73</v>
      </c>
      <c r="C9026" s="10">
        <v>226.41461</v>
      </c>
      <c r="D9026" s="10">
        <v>0.0251070812082313</v>
      </c>
      <c r="E9026" s="7">
        <f t="shared" si="1"/>
        <v>0.03164939146</v>
      </c>
      <c r="F9026" s="7"/>
    </row>
    <row r="9027">
      <c r="A9027" s="9">
        <v>44837.041666666664</v>
      </c>
      <c r="B9027" s="10">
        <v>228.03</v>
      </c>
      <c r="C9027" s="10">
        <v>221.90359</v>
      </c>
      <c r="D9027" s="10">
        <v>0.0276084312110497</v>
      </c>
      <c r="E9027" s="7">
        <f t="shared" si="1"/>
        <v>0.03228586591</v>
      </c>
      <c r="F9027" s="7"/>
    </row>
    <row r="9028">
      <c r="A9028" s="9">
        <v>44837.083333333336</v>
      </c>
      <c r="B9028" s="10">
        <v>229.9</v>
      </c>
      <c r="C9028" s="10">
        <v>215.34411</v>
      </c>
      <c r="D9028" s="10">
        <v>0.0675936295633997</v>
      </c>
      <c r="E9028" s="7">
        <f t="shared" si="1"/>
        <v>0.03330612657</v>
      </c>
      <c r="F9028" s="7"/>
    </row>
    <row r="9029">
      <c r="A9029" s="9">
        <v>44837.125</v>
      </c>
      <c r="B9029" s="10">
        <v>220.08</v>
      </c>
      <c r="C9029" s="10">
        <v>207.83969</v>
      </c>
      <c r="D9029" s="10">
        <v>0.0588930343381479</v>
      </c>
      <c r="E9029" s="7">
        <f t="shared" si="1"/>
        <v>0.03423182476</v>
      </c>
      <c r="F9029" s="7"/>
    </row>
    <row r="9030">
      <c r="A9030" s="9">
        <v>44837.166666666664</v>
      </c>
      <c r="B9030" s="10">
        <v>214.51</v>
      </c>
      <c r="C9030" s="10">
        <v>200.6501</v>
      </c>
      <c r="D9030" s="10">
        <v>0.0690749718041505</v>
      </c>
      <c r="E9030" s="7">
        <f t="shared" si="1"/>
        <v>0.03449245366</v>
      </c>
      <c r="F9030" s="7"/>
    </row>
    <row r="9031">
      <c r="A9031" s="9">
        <v>44837.208333333336</v>
      </c>
      <c r="B9031" s="10">
        <v>210.9</v>
      </c>
      <c r="C9031" s="10">
        <v>195.86352</v>
      </c>
      <c r="D9031" s="10">
        <v>0.0767701918151987</v>
      </c>
      <c r="E9031" s="7">
        <f t="shared" si="1"/>
        <v>0.03718994449</v>
      </c>
      <c r="F9031" s="7"/>
    </row>
    <row r="9032">
      <c r="A9032" s="9">
        <v>44837.25</v>
      </c>
      <c r="B9032" s="10">
        <v>205.66</v>
      </c>
      <c r="C9032" s="10">
        <v>193.29973</v>
      </c>
      <c r="D9032" s="10">
        <v>0.0639435450841032</v>
      </c>
      <c r="E9032" s="7">
        <f t="shared" si="1"/>
        <v>0.0394192777</v>
      </c>
      <c r="F9032" s="7"/>
    </row>
    <row r="9033">
      <c r="A9033" s="9">
        <v>44837.291666666664</v>
      </c>
      <c r="B9033" s="10">
        <v>208.5</v>
      </c>
      <c r="C9033" s="10">
        <v>193.64154</v>
      </c>
      <c r="D9033" s="10">
        <v>0.0767317797617185</v>
      </c>
      <c r="E9033" s="7">
        <f t="shared" si="1"/>
        <v>0.04165419745</v>
      </c>
      <c r="F9033" s="7"/>
    </row>
    <row r="9034">
      <c r="A9034" s="9">
        <v>44837.333333333336</v>
      </c>
      <c r="B9034" s="10">
        <v>207.96</v>
      </c>
      <c r="C9034" s="10">
        <v>196.10561</v>
      </c>
      <c r="D9034" s="10">
        <v>0.0604490101022606</v>
      </c>
      <c r="E9034" s="7">
        <f t="shared" si="1"/>
        <v>0.04173186931</v>
      </c>
      <c r="F9034" s="7"/>
    </row>
    <row r="9035">
      <c r="A9035" s="9">
        <v>44837.375</v>
      </c>
      <c r="B9035" s="10">
        <v>207.63</v>
      </c>
      <c r="C9035" s="10">
        <v>201.04647</v>
      </c>
      <c r="D9035" s="10">
        <v>0.0327463098456789</v>
      </c>
      <c r="E9035" s="7">
        <f t="shared" si="1"/>
        <v>0.04041059587</v>
      </c>
      <c r="F9035" s="7"/>
    </row>
    <row r="9036">
      <c r="A9036" s="9">
        <v>44837.416666666664</v>
      </c>
      <c r="B9036" s="10">
        <v>209.31</v>
      </c>
      <c r="C9036" s="10">
        <v>207.39028</v>
      </c>
      <c r="D9036" s="10">
        <v>0.009256557250417</v>
      </c>
      <c r="E9036" s="7">
        <f t="shared" si="1"/>
        <v>0.03896363355</v>
      </c>
      <c r="F9036" s="7"/>
    </row>
    <row r="9037">
      <c r="A9037" s="9">
        <v>44837.458333333336</v>
      </c>
      <c r="B9037" s="10">
        <v>212.55</v>
      </c>
      <c r="C9037" s="10">
        <v>214.13065</v>
      </c>
      <c r="D9037" s="10">
        <v>0.00738170831686165</v>
      </c>
      <c r="E9037" s="7">
        <f t="shared" si="1"/>
        <v>0.03848828978</v>
      </c>
      <c r="F9037" s="7"/>
    </row>
    <row r="9038">
      <c r="A9038" s="9">
        <v>44837.5</v>
      </c>
      <c r="B9038" s="10">
        <v>221.52</v>
      </c>
      <c r="C9038" s="10">
        <v>218.63295</v>
      </c>
      <c r="D9038" s="10">
        <v>0.0132050086686385</v>
      </c>
      <c r="E9038" s="7">
        <f t="shared" si="1"/>
        <v>0.03692539515</v>
      </c>
      <c r="F9038" s="7"/>
    </row>
    <row r="9039">
      <c r="A9039" s="9">
        <v>44837.541666666664</v>
      </c>
      <c r="B9039" s="10">
        <v>228.61</v>
      </c>
      <c r="C9039" s="10">
        <v>221.10272</v>
      </c>
      <c r="D9039" s="10">
        <v>0.0339538111516674</v>
      </c>
      <c r="E9039" s="7">
        <f t="shared" si="1"/>
        <v>0.03788347695</v>
      </c>
      <c r="F9039" s="7"/>
    </row>
    <row r="9040">
      <c r="A9040" s="9">
        <v>44837.583333333336</v>
      </c>
      <c r="B9040" s="10">
        <v>231.85</v>
      </c>
      <c r="C9040" s="10">
        <v>221.57292</v>
      </c>
      <c r="D9040" s="10">
        <v>0.0463823828290929</v>
      </c>
      <c r="E9040" s="7">
        <f t="shared" si="1"/>
        <v>0.03829078514</v>
      </c>
      <c r="F9040" s="7"/>
    </row>
    <row r="9041">
      <c r="A9041" s="9">
        <v>44837.625</v>
      </c>
      <c r="B9041" s="10">
        <v>227.85</v>
      </c>
      <c r="C9041" s="10">
        <v>221.24081</v>
      </c>
      <c r="D9041" s="10">
        <v>0.0298732860361521</v>
      </c>
      <c r="E9041" s="7">
        <f t="shared" si="1"/>
        <v>0.03860046771</v>
      </c>
      <c r="F9041" s="7"/>
    </row>
    <row r="9042">
      <c r="A9042" s="9">
        <v>44837.666666666664</v>
      </c>
      <c r="B9042" s="10">
        <v>219.49</v>
      </c>
      <c r="C9042" s="10">
        <v>220.39514</v>
      </c>
      <c r="D9042" s="10">
        <v>0.00410689636804145</v>
      </c>
      <c r="E9042" s="7">
        <f t="shared" si="1"/>
        <v>0.03755770341</v>
      </c>
      <c r="F9042" s="7"/>
    </row>
    <row r="9043">
      <c r="A9043" s="9">
        <v>44837.708333333336</v>
      </c>
      <c r="B9043" s="10">
        <v>221.69</v>
      </c>
      <c r="C9043" s="10">
        <v>219.8434</v>
      </c>
      <c r="D9043" s="10">
        <v>0.0083996153625717</v>
      </c>
      <c r="E9043" s="7">
        <f t="shared" si="1"/>
        <v>0.0364377112</v>
      </c>
      <c r="F9043" s="7"/>
    </row>
    <row r="9044">
      <c r="A9044" s="9">
        <v>44837.75</v>
      </c>
      <c r="B9044" s="10">
        <v>228.7</v>
      </c>
      <c r="C9044" s="10">
        <v>219.99204</v>
      </c>
      <c r="D9044" s="10">
        <v>0.0395830685510256</v>
      </c>
      <c r="E9044" s="7">
        <f t="shared" si="1"/>
        <v>0.03641187074</v>
      </c>
      <c r="F9044" s="7"/>
    </row>
    <row r="9045">
      <c r="A9045" s="9">
        <v>44837.791666666664</v>
      </c>
      <c r="B9045" s="10">
        <v>231.21</v>
      </c>
      <c r="C9045" s="10">
        <v>221.34741</v>
      </c>
      <c r="D9045" s="10">
        <v>0.0445570607760895</v>
      </c>
      <c r="E9045" s="7">
        <f t="shared" si="1"/>
        <v>0.03652924941</v>
      </c>
      <c r="F9045" s="7"/>
    </row>
    <row r="9046">
      <c r="A9046" s="9">
        <v>44837.833333333336</v>
      </c>
      <c r="B9046" s="10">
        <v>234.26</v>
      </c>
      <c r="C9046" s="10">
        <v>223.23775</v>
      </c>
      <c r="D9046" s="10">
        <v>0.049374489753637</v>
      </c>
      <c r="E9046" s="7">
        <f t="shared" si="1"/>
        <v>0.03723098885</v>
      </c>
      <c r="F9046" s="7"/>
    </row>
    <row r="9047">
      <c r="A9047" s="9">
        <v>44837.875</v>
      </c>
      <c r="B9047" s="10">
        <v>238.1</v>
      </c>
      <c r="C9047" s="10">
        <v>225.3951</v>
      </c>
      <c r="D9047" s="10">
        <v>0.0563672413464178</v>
      </c>
      <c r="E9047" s="7">
        <f t="shared" si="1"/>
        <v>0.03873403715</v>
      </c>
      <c r="F9047" s="7"/>
    </row>
    <row r="9048">
      <c r="A9048" s="9">
        <v>44837.916666666664</v>
      </c>
      <c r="B9048" s="10">
        <v>230.66</v>
      </c>
      <c r="C9048" s="10">
        <v>226.31741</v>
      </c>
      <c r="D9048" s="10">
        <v>0.0191880509767233</v>
      </c>
      <c r="E9048" s="7">
        <f t="shared" si="1"/>
        <v>0.03947831114</v>
      </c>
      <c r="F9048" s="7"/>
    </row>
    <row r="9049">
      <c r="A9049" s="9">
        <v>44837.958333333336</v>
      </c>
      <c r="B9049" s="10">
        <v>224.08</v>
      </c>
      <c r="C9049" s="10">
        <v>226.25298</v>
      </c>
      <c r="D9049" s="10">
        <v>0.0096042049921287</v>
      </c>
      <c r="E9049" s="7">
        <f t="shared" si="1"/>
        <v>0.03875630696</v>
      </c>
      <c r="F9049" s="7"/>
    </row>
    <row r="9050">
      <c r="A9050" s="9">
        <v>44838.0</v>
      </c>
      <c r="B9050" s="10">
        <v>221.07</v>
      </c>
      <c r="C9050" s="10">
        <v>236.34823</v>
      </c>
      <c r="D9050" s="10">
        <v>0.0646428788571846</v>
      </c>
      <c r="E9050" s="7">
        <f t="shared" si="1"/>
        <v>0.04040363187</v>
      </c>
      <c r="F9050" s="7"/>
    </row>
    <row r="9051">
      <c r="A9051" s="9">
        <v>44838.041666666664</v>
      </c>
      <c r="B9051" s="10">
        <v>232.69</v>
      </c>
      <c r="C9051" s="10">
        <v>230.20067</v>
      </c>
      <c r="D9051" s="10">
        <v>0.010813739160707</v>
      </c>
      <c r="E9051" s="7">
        <f t="shared" si="1"/>
        <v>0.03970385303</v>
      </c>
      <c r="F9051" s="7"/>
    </row>
    <row r="9052">
      <c r="A9052" s="9">
        <v>44838.083333333336</v>
      </c>
      <c r="B9052" s="10">
        <v>234.3</v>
      </c>
      <c r="C9052" s="10">
        <v>222.35822</v>
      </c>
      <c r="D9052" s="10">
        <v>0.0537051429895419</v>
      </c>
      <c r="E9052" s="7">
        <f t="shared" si="1"/>
        <v>0.03912516609</v>
      </c>
      <c r="F9052" s="7"/>
    </row>
    <row r="9053">
      <c r="A9053" s="9">
        <v>44838.125</v>
      </c>
      <c r="B9053" s="10">
        <v>229.23</v>
      </c>
      <c r="C9053" s="10">
        <v>213.82326</v>
      </c>
      <c r="D9053" s="10">
        <v>0.0720536203591694</v>
      </c>
      <c r="E9053" s="7">
        <f t="shared" si="1"/>
        <v>0.03967352384</v>
      </c>
      <c r="F9053" s="7"/>
    </row>
    <row r="9054">
      <c r="A9054" s="9">
        <v>44838.166666666664</v>
      </c>
      <c r="B9054" s="10">
        <v>225.92</v>
      </c>
      <c r="C9054" s="10">
        <v>206.7253</v>
      </c>
      <c r="D9054" s="10">
        <v>0.0928512378504226</v>
      </c>
      <c r="E9054" s="7">
        <f t="shared" si="1"/>
        <v>0.04066420159</v>
      </c>
      <c r="F9054" s="7"/>
    </row>
    <row r="9055">
      <c r="A9055" s="9">
        <v>44838.208333333336</v>
      </c>
      <c r="B9055" s="10">
        <v>220.48</v>
      </c>
      <c r="C9055" s="10">
        <v>203.44831</v>
      </c>
      <c r="D9055" s="10">
        <v>0.0837150723935725</v>
      </c>
      <c r="E9055" s="7">
        <f t="shared" si="1"/>
        <v>0.04095357162</v>
      </c>
      <c r="F9055" s="7"/>
    </row>
    <row r="9056">
      <c r="A9056" s="9">
        <v>44838.25</v>
      </c>
      <c r="B9056" s="10">
        <v>215.22</v>
      </c>
      <c r="C9056" s="10">
        <v>202.85817</v>
      </c>
      <c r="D9056" s="10">
        <v>0.0609382900378131</v>
      </c>
      <c r="E9056" s="7">
        <f t="shared" si="1"/>
        <v>0.04082835266</v>
      </c>
      <c r="F9056" s="7"/>
    </row>
    <row r="9057">
      <c r="A9057" s="9">
        <v>44838.291666666664</v>
      </c>
      <c r="B9057" s="10">
        <v>214.9</v>
      </c>
      <c r="C9057" s="10">
        <v>205.10612</v>
      </c>
      <c r="D9057" s="10">
        <v>0.0477503060366994</v>
      </c>
      <c r="E9057" s="7">
        <f t="shared" si="1"/>
        <v>0.03962079125</v>
      </c>
      <c r="F9057" s="7"/>
    </row>
    <row r="9058">
      <c r="A9058" s="9">
        <v>44838.333333333336</v>
      </c>
      <c r="B9058" s="10">
        <v>214.59</v>
      </c>
      <c r="C9058" s="10">
        <v>208.76331</v>
      </c>
      <c r="D9058" s="10">
        <v>0.0279105078377997</v>
      </c>
      <c r="E9058" s="7">
        <f t="shared" si="1"/>
        <v>0.03826502032</v>
      </c>
      <c r="F9058" s="7"/>
    </row>
    <row r="9059">
      <c r="A9059" s="9">
        <v>44838.375</v>
      </c>
      <c r="B9059" s="10">
        <v>216.33</v>
      </c>
      <c r="C9059" s="10">
        <v>214.07919</v>
      </c>
      <c r="D9059" s="10">
        <v>0.0105139130991667</v>
      </c>
      <c r="E9059" s="7">
        <f t="shared" si="1"/>
        <v>0.03733867046</v>
      </c>
      <c r="F9059" s="7"/>
    </row>
    <row r="9060">
      <c r="A9060" s="9">
        <v>44838.416666666664</v>
      </c>
      <c r="B9060" s="10">
        <v>218.29</v>
      </c>
      <c r="C9060" s="10">
        <v>219.08635</v>
      </c>
      <c r="D9060" s="10">
        <v>0.00363486816955971</v>
      </c>
      <c r="E9060" s="7">
        <f t="shared" si="1"/>
        <v>0.03710443341</v>
      </c>
      <c r="F9060" s="7"/>
    </row>
    <row r="9061">
      <c r="A9061" s="9">
        <v>44838.458333333336</v>
      </c>
      <c r="B9061" s="10">
        <v>226.44</v>
      </c>
      <c r="C9061" s="10">
        <v>224.02783</v>
      </c>
      <c r="D9061" s="10">
        <v>0.010767278333232</v>
      </c>
      <c r="E9061" s="7">
        <f t="shared" si="1"/>
        <v>0.03724549883</v>
      </c>
      <c r="F9061" s="7"/>
    </row>
    <row r="9062">
      <c r="A9062" s="9">
        <v>44838.5</v>
      </c>
      <c r="B9062" s="10">
        <v>227.91</v>
      </c>
      <c r="C9062" s="10">
        <v>226.67001</v>
      </c>
      <c r="D9062" s="10">
        <v>0.00547046342831151</v>
      </c>
      <c r="E9062" s="7">
        <f t="shared" si="1"/>
        <v>0.03692322611</v>
      </c>
      <c r="F9062" s="7"/>
    </row>
    <row r="9063">
      <c r="A9063" s="9">
        <v>44838.541666666664</v>
      </c>
      <c r="B9063" s="10">
        <v>229.79</v>
      </c>
      <c r="C9063" s="10">
        <v>228.02508</v>
      </c>
      <c r="D9063" s="10">
        <v>0.00774002579014549</v>
      </c>
      <c r="E9063" s="7">
        <f t="shared" si="1"/>
        <v>0.03583098506</v>
      </c>
      <c r="F9063" s="7"/>
    </row>
    <row r="9064">
      <c r="A9064" s="9">
        <v>44838.583333333336</v>
      </c>
      <c r="B9064" s="10">
        <v>233.12</v>
      </c>
      <c r="C9064" s="10">
        <v>228.61591</v>
      </c>
      <c r="D9064" s="10">
        <v>0.0197015597033469</v>
      </c>
      <c r="E9064" s="7">
        <f t="shared" si="1"/>
        <v>0.03471928409</v>
      </c>
      <c r="F9064" s="7"/>
    </row>
    <row r="9065">
      <c r="A9065" s="9">
        <v>44838.625</v>
      </c>
      <c r="B9065" s="10">
        <v>236.76</v>
      </c>
      <c r="C9065" s="10">
        <v>229.03734</v>
      </c>
      <c r="D9065" s="10">
        <v>0.0337179081803866</v>
      </c>
      <c r="E9065" s="7">
        <f t="shared" si="1"/>
        <v>0.03487947668</v>
      </c>
      <c r="F9065" s="7"/>
    </row>
    <row r="9066">
      <c r="A9066" s="9">
        <v>44838.666666666664</v>
      </c>
      <c r="B9066" s="10">
        <v>239.34</v>
      </c>
      <c r="C9066" s="10">
        <v>229.25727</v>
      </c>
      <c r="D9066" s="10">
        <v>0.0439799793480922</v>
      </c>
      <c r="E9066" s="7">
        <f t="shared" si="1"/>
        <v>0.03654085514</v>
      </c>
      <c r="F9066" s="7"/>
    </row>
    <row r="9067">
      <c r="A9067" s="9">
        <v>44838.708333333336</v>
      </c>
      <c r="B9067" s="10">
        <v>238.9</v>
      </c>
      <c r="C9067" s="10">
        <v>229.70619</v>
      </c>
      <c r="D9067" s="10">
        <v>0.0400242152812687</v>
      </c>
      <c r="E9067" s="7">
        <f t="shared" si="1"/>
        <v>0.0378585468</v>
      </c>
      <c r="F9067" s="7"/>
    </row>
    <row r="9068">
      <c r="A9068" s="9">
        <v>44838.75</v>
      </c>
      <c r="B9068" s="10">
        <v>238.52</v>
      </c>
      <c r="C9068" s="10">
        <v>230.44873</v>
      </c>
      <c r="D9068" s="10">
        <v>0.0350241461517275</v>
      </c>
      <c r="E9068" s="7">
        <f t="shared" si="1"/>
        <v>0.0376685917</v>
      </c>
      <c r="F9068" s="7"/>
    </row>
    <row r="9069">
      <c r="A9069" s="9">
        <v>44838.791666666664</v>
      </c>
      <c r="B9069" s="10">
        <v>240.99</v>
      </c>
      <c r="C9069" s="10">
        <v>232.08441</v>
      </c>
      <c r="D9069" s="10">
        <v>0.0383722025964605</v>
      </c>
      <c r="E9069" s="7">
        <f t="shared" si="1"/>
        <v>0.03741088928</v>
      </c>
      <c r="F9069" s="7"/>
    </row>
    <row r="9070">
      <c r="A9070" s="9">
        <v>44838.833333333336</v>
      </c>
      <c r="B9070" s="10">
        <v>246.21</v>
      </c>
      <c r="C9070" s="10">
        <v>233.98014</v>
      </c>
      <c r="D9070" s="10">
        <v>0.0522687951208166</v>
      </c>
      <c r="E9070" s="7">
        <f t="shared" si="1"/>
        <v>0.03753148534</v>
      </c>
      <c r="F9070" s="7"/>
    </row>
    <row r="9071">
      <c r="A9071" s="9">
        <v>44838.875</v>
      </c>
      <c r="B9071" s="10">
        <v>242.19</v>
      </c>
      <c r="C9071" s="10">
        <v>235.94239</v>
      </c>
      <c r="D9071" s="10">
        <v>0.0264793876166127</v>
      </c>
      <c r="E9071" s="7">
        <f t="shared" si="1"/>
        <v>0.0362861581</v>
      </c>
      <c r="F9071" s="7"/>
    </row>
    <row r="9072">
      <c r="A9072" s="9">
        <v>44838.916666666664</v>
      </c>
      <c r="B9072" s="10">
        <v>235.27</v>
      </c>
      <c r="C9072" s="10">
        <v>236.68973</v>
      </c>
      <c r="D9072" s="10">
        <v>0.00599827461884378</v>
      </c>
      <c r="E9072" s="7">
        <f t="shared" si="1"/>
        <v>0.03573658408</v>
      </c>
      <c r="F9072" s="7"/>
    </row>
    <row r="9073">
      <c r="A9073" s="9">
        <v>44838.958333333336</v>
      </c>
      <c r="B9073" s="10">
        <v>231.19</v>
      </c>
      <c r="C9073" s="10">
        <v>235.88555</v>
      </c>
      <c r="D9073" s="10">
        <v>0.0199060518967778</v>
      </c>
      <c r="E9073" s="7">
        <f t="shared" si="1"/>
        <v>0.0361658277</v>
      </c>
      <c r="F9073" s="7"/>
    </row>
    <row r="9074">
      <c r="A9074" s="9">
        <v>44839.0</v>
      </c>
      <c r="B9074" s="10">
        <v>235.27</v>
      </c>
      <c r="C9074" s="10">
        <v>243.03101</v>
      </c>
      <c r="D9074" s="10">
        <v>0.0319342375279599</v>
      </c>
      <c r="E9074" s="7">
        <f t="shared" si="1"/>
        <v>0.03480296765</v>
      </c>
      <c r="F9074" s="7"/>
    </row>
    <row r="9075">
      <c r="A9075" s="9">
        <v>44839.041666666664</v>
      </c>
      <c r="B9075" s="10">
        <v>235.84</v>
      </c>
      <c r="C9075" s="10">
        <v>235.48465</v>
      </c>
      <c r="D9075" s="10">
        <v>0.00150901555579107</v>
      </c>
      <c r="E9075" s="7">
        <f t="shared" si="1"/>
        <v>0.03441527083</v>
      </c>
      <c r="F9075" s="7"/>
    </row>
    <row r="9076">
      <c r="A9076" s="9">
        <v>44839.083333333336</v>
      </c>
      <c r="B9076" s="10">
        <v>232.97</v>
      </c>
      <c r="C9076" s="10">
        <v>226.32709</v>
      </c>
      <c r="D9076" s="10">
        <v>0.0293509274563641</v>
      </c>
      <c r="E9076" s="7">
        <f t="shared" si="1"/>
        <v>0.03340051185</v>
      </c>
      <c r="F9076" s="7"/>
    </row>
    <row r="9077">
      <c r="A9077" s="9">
        <v>44839.125</v>
      </c>
      <c r="B9077" s="10">
        <v>221.22</v>
      </c>
      <c r="C9077" s="10">
        <v>216.56861</v>
      </c>
      <c r="D9077" s="10">
        <v>0.0214776739805458</v>
      </c>
      <c r="E9077" s="7">
        <f t="shared" si="1"/>
        <v>0.03129318075</v>
      </c>
      <c r="F9077" s="7"/>
    </row>
    <row r="9078">
      <c r="A9078" s="9">
        <v>44839.166666666664</v>
      </c>
      <c r="B9078" s="10">
        <v>218.64</v>
      </c>
      <c r="C9078" s="10">
        <v>208.8968</v>
      </c>
      <c r="D9078" s="10">
        <v>0.0466412123115336</v>
      </c>
      <c r="E9078" s="7">
        <f t="shared" si="1"/>
        <v>0.02936776302</v>
      </c>
      <c r="F9078" s="7"/>
    </row>
    <row r="9079">
      <c r="A9079" s="9">
        <v>44839.208333333336</v>
      </c>
      <c r="B9079" s="10">
        <v>205.42</v>
      </c>
      <c r="C9079" s="10">
        <v>205.93597</v>
      </c>
      <c r="D9079" s="10">
        <v>0.0025054875066265</v>
      </c>
      <c r="E9079" s="7">
        <f t="shared" si="1"/>
        <v>0.02598403032</v>
      </c>
      <c r="F9079" s="7"/>
    </row>
    <row r="9080">
      <c r="A9080" s="9">
        <v>44839.25</v>
      </c>
      <c r="B9080" s="10">
        <v>201.28</v>
      </c>
      <c r="C9080" s="10">
        <v>205.96502</v>
      </c>
      <c r="D9080" s="10">
        <v>0.0227466780524188</v>
      </c>
      <c r="E9080" s="7">
        <f t="shared" si="1"/>
        <v>0.02439271315</v>
      </c>
      <c r="F9080" s="7"/>
    </row>
    <row r="9081">
      <c r="A9081" s="9">
        <v>44839.291666666664</v>
      </c>
      <c r="B9081" s="10">
        <v>202.46</v>
      </c>
      <c r="C9081" s="10">
        <v>209.31154</v>
      </c>
      <c r="D9081" s="10">
        <v>0.0327336944728417</v>
      </c>
      <c r="E9081" s="7">
        <f t="shared" si="1"/>
        <v>0.023767021</v>
      </c>
      <c r="F9081" s="7"/>
    </row>
    <row r="9082">
      <c r="A9082" s="9">
        <v>44839.333333333336</v>
      </c>
      <c r="B9082" s="10">
        <v>200.12</v>
      </c>
      <c r="C9082" s="10">
        <v>214.22697</v>
      </c>
      <c r="D9082" s="10">
        <v>0.0658505789443784</v>
      </c>
      <c r="E9082" s="7">
        <f t="shared" si="1"/>
        <v>0.0253478573</v>
      </c>
      <c r="F9082" s="7"/>
    </row>
    <row r="9083">
      <c r="A9083" s="9">
        <v>44839.375</v>
      </c>
      <c r="B9083" s="10">
        <v>205.01</v>
      </c>
      <c r="C9083" s="10">
        <v>220.51344</v>
      </c>
      <c r="D9083" s="10">
        <v>0.0703061001633279</v>
      </c>
      <c r="E9083" s="7">
        <f t="shared" si="1"/>
        <v>0.02783919843</v>
      </c>
      <c r="F9083" s="7"/>
    </row>
    <row r="9084">
      <c r="A9084" s="9">
        <v>44839.416666666664</v>
      </c>
      <c r="B9084" s="10">
        <v>214.73</v>
      </c>
      <c r="C9084" s="10">
        <v>226.04792</v>
      </c>
      <c r="D9084" s="10">
        <v>0.0500686757038065</v>
      </c>
      <c r="E9084" s="7">
        <f t="shared" si="1"/>
        <v>0.02977394041</v>
      </c>
      <c r="F9084" s="7"/>
    </row>
    <row r="9085">
      <c r="A9085" s="9">
        <v>44839.458333333336</v>
      </c>
      <c r="B9085" s="10">
        <v>233.69</v>
      </c>
      <c r="C9085" s="10">
        <v>231.07151</v>
      </c>
      <c r="D9085" s="10">
        <v>0.0113319465476293</v>
      </c>
      <c r="E9085" s="7">
        <f t="shared" si="1"/>
        <v>0.02979746825</v>
      </c>
      <c r="F9085" s="7"/>
    </row>
    <row r="9086">
      <c r="A9086" s="9">
        <v>44839.5</v>
      </c>
      <c r="B9086" s="10">
        <v>243.08</v>
      </c>
      <c r="C9086" s="10">
        <v>233.38323</v>
      </c>
      <c r="D9086" s="10">
        <v>0.0415487008213915</v>
      </c>
      <c r="E9086" s="7">
        <f t="shared" si="1"/>
        <v>0.03130072814</v>
      </c>
      <c r="F9086" s="7"/>
    </row>
    <row r="9087">
      <c r="A9087" s="9">
        <v>44839.541666666664</v>
      </c>
      <c r="B9087" s="10">
        <v>234.89</v>
      </c>
      <c r="C9087" s="10">
        <v>234.63164</v>
      </c>
      <c r="D9087" s="10">
        <v>0.00110113026529577</v>
      </c>
      <c r="E9087" s="7">
        <f t="shared" si="1"/>
        <v>0.03102410749</v>
      </c>
      <c r="F9087" s="7"/>
    </row>
    <row r="9088">
      <c r="A9088" s="9">
        <v>44839.583333333336</v>
      </c>
      <c r="B9088" s="10">
        <v>241.6</v>
      </c>
      <c r="C9088" s="10">
        <v>235.43234</v>
      </c>
      <c r="D9088" s="10">
        <v>0.0261971656060504</v>
      </c>
      <c r="E9088" s="7">
        <f t="shared" si="1"/>
        <v>0.03129475774</v>
      </c>
      <c r="F9088" s="7"/>
    </row>
    <row r="9089">
      <c r="A9089" s="9">
        <v>44839.625</v>
      </c>
      <c r="B9089" s="10">
        <v>239.17</v>
      </c>
      <c r="C9089" s="10">
        <v>236.15803</v>
      </c>
      <c r="D9089" s="10">
        <v>0.0127540443998452</v>
      </c>
      <c r="E9089" s="7">
        <f t="shared" si="1"/>
        <v>0.03042126341</v>
      </c>
      <c r="F9089" s="7"/>
    </row>
    <row r="9090">
      <c r="A9090" s="9">
        <v>44839.666666666664</v>
      </c>
      <c r="B9090" s="10">
        <v>241.41</v>
      </c>
      <c r="C9090" s="10">
        <v>236.57344</v>
      </c>
      <c r="D9090" s="10">
        <v>0.0204442223099938</v>
      </c>
      <c r="E9090" s="7">
        <f t="shared" si="1"/>
        <v>0.02944060687</v>
      </c>
      <c r="F9090" s="7"/>
    </row>
    <row r="9091">
      <c r="A9091" s="9">
        <v>44839.708333333336</v>
      </c>
      <c r="B9091" s="10">
        <v>243.64</v>
      </c>
      <c r="C9091" s="10">
        <v>237.13947</v>
      </c>
      <c r="D9091" s="10">
        <v>0.0274122650269902</v>
      </c>
      <c r="E9091" s="7">
        <f t="shared" si="1"/>
        <v>0.02891510894</v>
      </c>
      <c r="F9091" s="7"/>
    </row>
    <row r="9092">
      <c r="A9092" s="9">
        <v>44839.75</v>
      </c>
      <c r="B9092" s="10">
        <v>245.87</v>
      </c>
      <c r="C9092" s="10">
        <v>237.97017</v>
      </c>
      <c r="D9092" s="10">
        <v>0.0331967237742445</v>
      </c>
      <c r="E9092" s="7">
        <f t="shared" si="1"/>
        <v>0.02883896634</v>
      </c>
      <c r="F9092" s="7"/>
    </row>
    <row r="9093">
      <c r="A9093" s="9">
        <v>44839.791666666664</v>
      </c>
      <c r="B9093" s="10">
        <v>247.95</v>
      </c>
      <c r="C9093" s="10">
        <v>239.49721</v>
      </c>
      <c r="D9093" s="10">
        <v>0.0352938975781805</v>
      </c>
      <c r="E9093" s="7">
        <f t="shared" si="1"/>
        <v>0.02871070364</v>
      </c>
      <c r="F9093" s="7"/>
    </row>
    <row r="9094">
      <c r="A9094" s="9">
        <v>44839.833333333336</v>
      </c>
      <c r="B9094" s="10">
        <v>247.7</v>
      </c>
      <c r="C9094" s="10">
        <v>241.16553</v>
      </c>
      <c r="D9094" s="10">
        <v>0.0270953730410809</v>
      </c>
      <c r="E9094" s="7">
        <f t="shared" si="1"/>
        <v>0.02766181105</v>
      </c>
      <c r="F9094" s="7"/>
    </row>
    <row r="9095">
      <c r="A9095" s="9">
        <v>44839.875</v>
      </c>
      <c r="B9095" s="10">
        <v>246.77</v>
      </c>
      <c r="C9095" s="10">
        <v>242.90006</v>
      </c>
      <c r="D9095" s="10">
        <v>0.0159322315523512</v>
      </c>
      <c r="E9095" s="7">
        <f t="shared" si="1"/>
        <v>0.02722234621</v>
      </c>
      <c r="F9095" s="7"/>
    </row>
    <row r="9096">
      <c r="A9096" s="9">
        <v>44839.916666666664</v>
      </c>
      <c r="B9096" s="10">
        <v>242.12</v>
      </c>
      <c r="C9096" s="10">
        <v>243.47347</v>
      </c>
      <c r="D9096" s="10">
        <v>0.00555900402618809</v>
      </c>
      <c r="E9096" s="7">
        <f t="shared" si="1"/>
        <v>0.02720404327</v>
      </c>
      <c r="F9096" s="7"/>
    </row>
    <row r="9097">
      <c r="A9097" s="9">
        <v>44839.958333333336</v>
      </c>
      <c r="B9097" s="10">
        <v>234.4</v>
      </c>
      <c r="C9097" s="10">
        <v>242.13336</v>
      </c>
      <c r="D9097" s="10">
        <v>0.0319384326058995</v>
      </c>
      <c r="E9097" s="7">
        <f t="shared" si="1"/>
        <v>0.02770539247</v>
      </c>
      <c r="F9097" s="7"/>
    </row>
    <row r="9098">
      <c r="A9098" s="9">
        <v>44840.0</v>
      </c>
      <c r="B9098" s="10">
        <v>240.04</v>
      </c>
      <c r="C9098" s="10">
        <v>246.37771</v>
      </c>
      <c r="D9098" s="10">
        <v>0.02572355267041</v>
      </c>
      <c r="E9098" s="7">
        <f t="shared" si="1"/>
        <v>0.02744661393</v>
      </c>
      <c r="F9098" s="7"/>
    </row>
    <row r="9099">
      <c r="A9099" s="9">
        <v>44840.041666666664</v>
      </c>
      <c r="B9099" s="10">
        <v>240.74</v>
      </c>
      <c r="C9099" s="10">
        <v>239.31738</v>
      </c>
      <c r="D9099" s="10">
        <v>0.00594449095172274</v>
      </c>
      <c r="E9099" s="7">
        <f t="shared" si="1"/>
        <v>0.02763142541</v>
      </c>
      <c r="F9099" s="7"/>
    </row>
    <row r="9100">
      <c r="A9100" s="9">
        <v>44840.083333333336</v>
      </c>
      <c r="B9100" s="10">
        <v>238.29</v>
      </c>
      <c r="C9100" s="10">
        <v>230.8239</v>
      </c>
      <c r="D9100" s="10">
        <v>0.0323454373658879</v>
      </c>
      <c r="E9100" s="7">
        <f t="shared" si="1"/>
        <v>0.02775619665</v>
      </c>
      <c r="F9100" s="7"/>
    </row>
    <row r="9101">
      <c r="A9101" s="9">
        <v>44840.125</v>
      </c>
      <c r="B9101" s="10">
        <v>227.97</v>
      </c>
      <c r="C9101" s="10">
        <v>221.58417</v>
      </c>
      <c r="D9101" s="10">
        <v>0.0288189810671042</v>
      </c>
      <c r="E9101" s="7">
        <f t="shared" si="1"/>
        <v>0.02806208445</v>
      </c>
      <c r="F9101" s="7"/>
    </row>
    <row r="9102">
      <c r="A9102" s="9">
        <v>44840.166666666664</v>
      </c>
      <c r="B9102" s="10">
        <v>217.82</v>
      </c>
      <c r="C9102" s="10">
        <v>214.55596</v>
      </c>
      <c r="D9102" s="10">
        <v>0.0152130008413655</v>
      </c>
      <c r="E9102" s="7">
        <f t="shared" si="1"/>
        <v>0.02675257564</v>
      </c>
      <c r="F9102" s="7"/>
    </row>
    <row r="9103">
      <c r="A9103" s="9">
        <v>44840.208333333336</v>
      </c>
      <c r="B9103" s="10">
        <v>211.14</v>
      </c>
      <c r="C9103" s="10">
        <v>212.21737</v>
      </c>
      <c r="D9103" s="10">
        <v>0.00507672863913072</v>
      </c>
      <c r="E9103" s="7">
        <f t="shared" si="1"/>
        <v>0.02685971068</v>
      </c>
      <c r="F9103" s="7"/>
    </row>
    <row r="9104">
      <c r="A9104" s="9">
        <v>44840.25</v>
      </c>
      <c r="B9104" s="10">
        <v>207.04</v>
      </c>
      <c r="C9104" s="10">
        <v>212.4162</v>
      </c>
      <c r="D9104" s="10">
        <v>0.0253097456785311</v>
      </c>
      <c r="E9104" s="7">
        <f t="shared" si="1"/>
        <v>0.02696650517</v>
      </c>
      <c r="F9104" s="7"/>
    </row>
    <row r="9105">
      <c r="A9105" s="9">
        <v>44840.291666666664</v>
      </c>
      <c r="B9105" s="10">
        <v>204.92</v>
      </c>
      <c r="C9105" s="10">
        <v>215.62571</v>
      </c>
      <c r="D9105" s="10">
        <v>0.0496495060816264</v>
      </c>
      <c r="E9105" s="7">
        <f t="shared" si="1"/>
        <v>0.02767133065</v>
      </c>
      <c r="F9105" s="7"/>
    </row>
    <row r="9106">
      <c r="A9106" s="9">
        <v>44840.333333333336</v>
      </c>
      <c r="B9106" s="10">
        <v>205.74</v>
      </c>
      <c r="C9106" s="10">
        <v>220.31322</v>
      </c>
      <c r="D9106" s="10">
        <v>0.0661477327597499</v>
      </c>
      <c r="E9106" s="7">
        <f t="shared" si="1"/>
        <v>0.02768371206</v>
      </c>
      <c r="F9106" s="7"/>
    </row>
    <row r="9107">
      <c r="A9107" s="9">
        <v>44840.375</v>
      </c>
      <c r="B9107" s="10">
        <v>206.94</v>
      </c>
      <c r="C9107" s="10">
        <v>226.22777</v>
      </c>
      <c r="D9107" s="10">
        <v>0.0852581891250574</v>
      </c>
      <c r="E9107" s="7">
        <f t="shared" si="1"/>
        <v>0.02830671577</v>
      </c>
      <c r="F9107" s="7"/>
    </row>
    <row r="9108">
      <c r="A9108" s="9">
        <v>44840.416666666664</v>
      </c>
      <c r="B9108" s="10">
        <v>210.46</v>
      </c>
      <c r="C9108" s="10">
        <v>231.48278</v>
      </c>
      <c r="D9108" s="10">
        <v>0.0908179001479072</v>
      </c>
      <c r="E9108" s="7">
        <f t="shared" si="1"/>
        <v>0.03000460012</v>
      </c>
      <c r="F9108" s="7"/>
    </row>
    <row r="9109">
      <c r="A9109" s="9">
        <v>44840.458333333336</v>
      </c>
      <c r="B9109" s="10">
        <v>217.99</v>
      </c>
      <c r="C9109" s="10">
        <v>236.4509</v>
      </c>
      <c r="D9109" s="10">
        <v>0.0780749830091574</v>
      </c>
      <c r="E9109" s="7">
        <f t="shared" si="1"/>
        <v>0.03278555997</v>
      </c>
      <c r="F9109" s="7"/>
    </row>
    <row r="9110">
      <c r="A9110" s="9">
        <v>44840.5</v>
      </c>
      <c r="B9110" s="10">
        <v>216.36</v>
      </c>
      <c r="C9110" s="10">
        <v>238.97856</v>
      </c>
      <c r="D9110" s="10">
        <v>0.0946468168525242</v>
      </c>
      <c r="E9110" s="7">
        <f t="shared" si="1"/>
        <v>0.03499798147</v>
      </c>
      <c r="F9110" s="7"/>
    </row>
    <row r="9111">
      <c r="A9111" s="9">
        <v>44840.541666666664</v>
      </c>
      <c r="B9111" s="10">
        <v>214.76</v>
      </c>
      <c r="C9111" s="10">
        <v>240.626</v>
      </c>
      <c r="D9111" s="10">
        <v>0.107494618204184</v>
      </c>
      <c r="E9111" s="7">
        <f t="shared" si="1"/>
        <v>0.03943104347</v>
      </c>
      <c r="F9111" s="7"/>
    </row>
    <row r="9112">
      <c r="A9112" s="9">
        <v>44840.583333333336</v>
      </c>
      <c r="B9112" s="10">
        <v>213.22</v>
      </c>
      <c r="C9112" s="10">
        <v>241.72728</v>
      </c>
      <c r="D9112" s="10">
        <v>0.117931579753844</v>
      </c>
      <c r="E9112" s="7">
        <f t="shared" si="1"/>
        <v>0.04325331073</v>
      </c>
      <c r="F9112" s="7"/>
    </row>
    <row r="9113">
      <c r="A9113" s="9">
        <v>44840.625</v>
      </c>
      <c r="B9113" s="10">
        <v>213.0</v>
      </c>
      <c r="C9113" s="10">
        <v>242.43722</v>
      </c>
      <c r="D9113" s="10">
        <v>0.121422032475046</v>
      </c>
      <c r="E9113" s="7">
        <f t="shared" si="1"/>
        <v>0.04778114356</v>
      </c>
      <c r="F9113" s="7"/>
    </row>
    <row r="9114">
      <c r="A9114" s="9">
        <v>44840.666666666664</v>
      </c>
      <c r="B9114" s="10">
        <v>212.69</v>
      </c>
      <c r="C9114" s="10">
        <v>242.65072</v>
      </c>
      <c r="D9114" s="10">
        <v>0.123472619409495</v>
      </c>
      <c r="E9114" s="7">
        <f t="shared" si="1"/>
        <v>0.05207399344</v>
      </c>
      <c r="F9114" s="7"/>
    </row>
    <row r="9115">
      <c r="A9115" s="9">
        <v>44840.708333333336</v>
      </c>
      <c r="B9115" s="10">
        <v>210.82</v>
      </c>
      <c r="C9115" s="10">
        <v>242.9851</v>
      </c>
      <c r="D9115" s="10">
        <v>0.132374783474377</v>
      </c>
      <c r="E9115" s="7">
        <f t="shared" si="1"/>
        <v>0.05644743171</v>
      </c>
      <c r="F9115" s="7"/>
    </row>
    <row r="9116">
      <c r="A9116" s="9">
        <v>44840.75</v>
      </c>
      <c r="B9116" s="10">
        <v>206.74</v>
      </c>
      <c r="C9116" s="10">
        <v>243.62277</v>
      </c>
      <c r="D9116" s="10">
        <v>0.151392950667131</v>
      </c>
      <c r="E9116" s="7">
        <f t="shared" si="1"/>
        <v>0.0613722745</v>
      </c>
      <c r="F9116" s="7"/>
    </row>
    <row r="9117">
      <c r="A9117" s="9">
        <v>44840.791666666664</v>
      </c>
      <c r="B9117" s="10">
        <v>213.43</v>
      </c>
      <c r="C9117" s="10">
        <v>245.0449</v>
      </c>
      <c r="D9117" s="10">
        <v>0.12901676386654</v>
      </c>
      <c r="E9117" s="7">
        <f t="shared" si="1"/>
        <v>0.06527739393</v>
      </c>
      <c r="F9117" s="7"/>
    </row>
    <row r="9118">
      <c r="A9118" s="9">
        <v>44840.833333333336</v>
      </c>
      <c r="B9118" s="10">
        <v>223.93</v>
      </c>
      <c r="C9118" s="10">
        <v>246.49281</v>
      </c>
      <c r="D9118" s="10">
        <v>0.0915353677050457</v>
      </c>
      <c r="E9118" s="7">
        <f t="shared" si="1"/>
        <v>0.06796239371</v>
      </c>
      <c r="F9118" s="7"/>
    </row>
    <row r="9119">
      <c r="A9119" s="9">
        <v>44840.875</v>
      </c>
      <c r="B9119" s="10">
        <v>224.15</v>
      </c>
      <c r="C9119" s="10">
        <v>247.85666</v>
      </c>
      <c r="D9119" s="10">
        <v>0.0956466531905981</v>
      </c>
      <c r="E9119" s="7">
        <f t="shared" si="1"/>
        <v>0.07128382794</v>
      </c>
      <c r="F9119" s="7"/>
    </row>
    <row r="9120">
      <c r="A9120" s="9">
        <v>44840.916666666664</v>
      </c>
      <c r="B9120" s="10">
        <v>223.95</v>
      </c>
      <c r="C9120" s="10">
        <v>248.18364</v>
      </c>
      <c r="D9120" s="10">
        <v>0.0976439865254615</v>
      </c>
      <c r="E9120" s="7">
        <f t="shared" si="1"/>
        <v>0.07512070221</v>
      </c>
      <c r="F9120" s="7"/>
    </row>
    <row r="9121">
      <c r="A9121" s="9">
        <v>44840.958333333336</v>
      </c>
      <c r="B9121" s="10">
        <v>223.92</v>
      </c>
      <c r="C9121" s="10">
        <v>246.80942</v>
      </c>
      <c r="D9121" s="10">
        <v>0.092741273813617</v>
      </c>
      <c r="E9121" s="7">
        <f t="shared" si="1"/>
        <v>0.07765415393</v>
      </c>
      <c r="F9121" s="7"/>
    </row>
    <row r="9122">
      <c r="A9122" s="9">
        <v>44838.0</v>
      </c>
      <c r="B9122" s="10">
        <v>221.07</v>
      </c>
      <c r="C9122" s="10">
        <v>237.76533</v>
      </c>
      <c r="D9122" s="10">
        <v>0.0702176806012887</v>
      </c>
      <c r="E9122" s="7">
        <f t="shared" si="1"/>
        <v>0.07950807593</v>
      </c>
      <c r="F9122" s="7"/>
    </row>
    <row r="9123">
      <c r="A9123" s="9">
        <v>44838.041666666664</v>
      </c>
      <c r="B9123" s="10">
        <v>232.69</v>
      </c>
      <c r="C9123" s="10">
        <v>231.15163</v>
      </c>
      <c r="D9123" s="10">
        <v>0.00665524184276782</v>
      </c>
      <c r="E9123" s="7">
        <f t="shared" si="1"/>
        <v>0.07953769055</v>
      </c>
      <c r="F9123" s="7"/>
    </row>
    <row r="9124">
      <c r="A9124" s="9">
        <v>44838.083333333336</v>
      </c>
      <c r="B9124" s="10">
        <v>234.3</v>
      </c>
      <c r="C9124" s="10">
        <v>222.87647</v>
      </c>
      <c r="D9124" s="10">
        <v>0.0512549844315104</v>
      </c>
      <c r="E9124" s="7">
        <f t="shared" si="1"/>
        <v>0.08032558834</v>
      </c>
      <c r="F9124" s="7"/>
    </row>
    <row r="9125">
      <c r="A9125" s="9">
        <v>44838.125</v>
      </c>
      <c r="B9125" s="10">
        <v>229.23</v>
      </c>
      <c r="C9125" s="10">
        <v>213.96585</v>
      </c>
      <c r="D9125" s="10">
        <v>0.0713391880059364</v>
      </c>
      <c r="E9125" s="7">
        <f t="shared" si="1"/>
        <v>0.08209726363</v>
      </c>
      <c r="F9125" s="7"/>
    </row>
    <row r="9126">
      <c r="A9126" s="9">
        <v>44838.166666666664</v>
      </c>
      <c r="B9126" s="10">
        <v>225.92</v>
      </c>
      <c r="C9126" s="10">
        <v>206.7107</v>
      </c>
      <c r="D9126" s="10">
        <v>0.0929284260563192</v>
      </c>
      <c r="E9126" s="7">
        <f t="shared" si="1"/>
        <v>0.08533540635</v>
      </c>
      <c r="F9126" s="7"/>
    </row>
    <row r="9127">
      <c r="A9127" s="9">
        <v>44838.208333333336</v>
      </c>
      <c r="B9127" s="10">
        <v>220.48</v>
      </c>
      <c r="C9127" s="10">
        <v>203.58132</v>
      </c>
      <c r="D9127" s="10">
        <v>0.0830070263813987</v>
      </c>
      <c r="E9127" s="7">
        <f t="shared" si="1"/>
        <v>0.08858250209</v>
      </c>
      <c r="F9127" s="7"/>
    </row>
    <row r="9128">
      <c r="A9128" s="9">
        <v>44838.25</v>
      </c>
      <c r="B9128" s="10">
        <v>215.22</v>
      </c>
      <c r="C9128" s="10">
        <v>203.28633</v>
      </c>
      <c r="D9128" s="10">
        <v>0.0587037505178041</v>
      </c>
      <c r="E9128" s="7">
        <f t="shared" si="1"/>
        <v>0.08997391895</v>
      </c>
      <c r="F9128" s="7"/>
    </row>
    <row r="9129">
      <c r="A9129" s="9">
        <v>44838.291666666664</v>
      </c>
      <c r="B9129" s="10">
        <v>214.9</v>
      </c>
      <c r="C9129" s="10">
        <v>205.98085</v>
      </c>
      <c r="D9129" s="10">
        <v>0.0433008699595132</v>
      </c>
      <c r="E9129" s="7">
        <f t="shared" si="1"/>
        <v>0.08970939245</v>
      </c>
      <c r="F9129" s="7"/>
    </row>
    <row r="9130">
      <c r="A9130" s="9">
        <v>44838.333333333336</v>
      </c>
      <c r="B9130" s="10">
        <v>214.59</v>
      </c>
      <c r="C9130" s="10">
        <v>210.10443</v>
      </c>
      <c r="D9130" s="10">
        <v>0.0213492404705602</v>
      </c>
      <c r="E9130" s="7">
        <f t="shared" si="1"/>
        <v>0.0878427886</v>
      </c>
      <c r="F9130" s="7"/>
    </row>
    <row r="9131">
      <c r="A9131" s="9">
        <v>44838.375</v>
      </c>
      <c r="B9131" s="10">
        <v>216.33</v>
      </c>
      <c r="C9131" s="10">
        <v>215.76729</v>
      </c>
      <c r="D9131" s="10">
        <v>0.00260794859128095</v>
      </c>
      <c r="E9131" s="7">
        <f t="shared" si="1"/>
        <v>0.08439902858</v>
      </c>
      <c r="F9131" s="7"/>
    </row>
    <row r="9132">
      <c r="A9132" s="9">
        <v>44838.416666666664</v>
      </c>
      <c r="B9132" s="10">
        <v>218.29</v>
      </c>
      <c r="C9132" s="10">
        <v>220.89844</v>
      </c>
      <c r="D9132" s="10">
        <v>0.0118083224127793</v>
      </c>
      <c r="E9132" s="7">
        <f t="shared" si="1"/>
        <v>0.08110696284</v>
      </c>
      <c r="F9132" s="7"/>
    </row>
    <row r="9133">
      <c r="A9133" s="9">
        <v>44838.458333333336</v>
      </c>
      <c r="B9133" s="10">
        <v>226.44</v>
      </c>
      <c r="C9133" s="10">
        <v>225.7837</v>
      </c>
      <c r="D9133" s="10">
        <v>0.00290676430583778</v>
      </c>
      <c r="E9133" s="7">
        <f t="shared" si="1"/>
        <v>0.07797495373</v>
      </c>
      <c r="F9133" s="7"/>
    </row>
    <row r="9134">
      <c r="A9134" s="9">
        <v>44838.5</v>
      </c>
      <c r="B9134" s="10">
        <v>227.91</v>
      </c>
      <c r="C9134" s="10">
        <v>228.22755</v>
      </c>
      <c r="D9134" s="10">
        <v>0.00139137452949922</v>
      </c>
      <c r="E9134" s="7">
        <f t="shared" si="1"/>
        <v>0.0740893103</v>
      </c>
      <c r="F9134" s="7"/>
    </row>
    <row r="9135">
      <c r="A9135" s="9">
        <v>44838.541666666664</v>
      </c>
      <c r="B9135" s="10">
        <v>229.79</v>
      </c>
      <c r="C9135" s="10">
        <v>229.47439</v>
      </c>
      <c r="D9135" s="10">
        <v>0.00137536044871932</v>
      </c>
      <c r="E9135" s="7">
        <f t="shared" si="1"/>
        <v>0.06966767456</v>
      </c>
      <c r="F9135" s="7"/>
    </row>
    <row r="9136">
      <c r="A9136" s="9">
        <v>44838.583333333336</v>
      </c>
      <c r="B9136" s="10">
        <v>233.12</v>
      </c>
      <c r="C9136" s="10">
        <v>230.11202</v>
      </c>
      <c r="D9136" s="10">
        <v>0.0130718073745126</v>
      </c>
      <c r="E9136" s="7">
        <f t="shared" si="1"/>
        <v>0.06529851738</v>
      </c>
      <c r="F9136" s="7"/>
    </row>
    <row r="9137">
      <c r="A9137" s="9">
        <v>44838.625</v>
      </c>
      <c r="B9137" s="10">
        <v>236.76</v>
      </c>
      <c r="C9137" s="10">
        <v>230.64382</v>
      </c>
      <c r="D9137" s="10">
        <v>0.0265178577080451</v>
      </c>
      <c r="E9137" s="7">
        <f t="shared" si="1"/>
        <v>0.06134417676</v>
      </c>
      <c r="F9137" s="7"/>
    </row>
    <row r="9138">
      <c r="A9138" s="9">
        <v>44838.666666666664</v>
      </c>
      <c r="B9138" s="10">
        <v>239.34</v>
      </c>
      <c r="C9138" s="10">
        <v>230.96042</v>
      </c>
      <c r="D9138" s="10">
        <v>0.0362814546319235</v>
      </c>
      <c r="E9138" s="7">
        <f t="shared" si="1"/>
        <v>0.05771121156</v>
      </c>
      <c r="F9138" s="7"/>
    </row>
    <row r="9139">
      <c r="A9139" s="9">
        <v>44838.708333333336</v>
      </c>
      <c r="B9139" s="10">
        <v>238.9</v>
      </c>
      <c r="C9139" s="10">
        <v>231.45444</v>
      </c>
      <c r="D9139" s="10">
        <v>0.0321685771074428</v>
      </c>
      <c r="E9139" s="7">
        <f t="shared" si="1"/>
        <v>0.05353595296</v>
      </c>
      <c r="F9139" s="7"/>
    </row>
    <row r="9140">
      <c r="A9140" s="9">
        <v>44838.75</v>
      </c>
      <c r="B9140" s="10">
        <v>238.52</v>
      </c>
      <c r="C9140" s="10">
        <v>232.21235</v>
      </c>
      <c r="D9140" s="10">
        <v>0.0271632839510905</v>
      </c>
      <c r="E9140" s="7">
        <f t="shared" si="1"/>
        <v>0.04835971685</v>
      </c>
      <c r="F9140" s="7"/>
    </row>
    <row r="9141">
      <c r="A9141" s="9">
        <v>44838.791666666664</v>
      </c>
      <c r="B9141" s="10">
        <v>240.99</v>
      </c>
      <c r="C9141" s="10">
        <v>233.80483</v>
      </c>
      <c r="D9141" s="10">
        <v>0.0307314865993144</v>
      </c>
      <c r="E9141" s="7">
        <f t="shared" si="1"/>
        <v>0.04426449697</v>
      </c>
      <c r="F9141" s="7"/>
    </row>
    <row r="9142">
      <c r="A9142" s="9">
        <v>44838.833333333336</v>
      </c>
      <c r="B9142" s="10">
        <v>246.21</v>
      </c>
      <c r="C9142" s="10">
        <v>235.66929</v>
      </c>
      <c r="D9142" s="10">
        <v>0.0447267015570845</v>
      </c>
      <c r="E9142" s="7">
        <f t="shared" si="1"/>
        <v>0.04231413588</v>
      </c>
      <c r="F9142" s="7"/>
    </row>
    <row r="9143">
      <c r="A9143" s="9">
        <v>44838.875</v>
      </c>
      <c r="B9143" s="10">
        <v>242.19</v>
      </c>
      <c r="C9143" s="10">
        <v>237.62333</v>
      </c>
      <c r="D9143" s="10">
        <v>0.019218104552276</v>
      </c>
      <c r="E9143" s="7">
        <f t="shared" si="1"/>
        <v>0.03912961302</v>
      </c>
      <c r="F9143" s="7"/>
    </row>
    <row r="9144">
      <c r="A9144" s="9">
        <v>44838.916666666664</v>
      </c>
      <c r="B9144" s="10">
        <v>235.27</v>
      </c>
      <c r="C9144" s="10">
        <v>238.3515</v>
      </c>
      <c r="D9144" s="10">
        <v>0.0129283851790317</v>
      </c>
      <c r="E9144" s="7">
        <f t="shared" si="1"/>
        <v>0.03559979629</v>
      </c>
      <c r="F9144" s="7"/>
    </row>
    <row r="9145">
      <c r="A9145" s="9">
        <v>44838.958333333336</v>
      </c>
      <c r="B9145" s="10">
        <v>231.19</v>
      </c>
      <c r="C9145" s="10">
        <v>237.38184</v>
      </c>
      <c r="D9145" s="10">
        <v>0.0260838824065059</v>
      </c>
      <c r="E9145" s="7">
        <f t="shared" si="1"/>
        <v>0.03282240498</v>
      </c>
      <c r="F9145" s="7"/>
    </row>
    <row r="9146">
      <c r="A9146" s="9">
        <v>44839.0</v>
      </c>
      <c r="B9146" s="10">
        <v>235.27</v>
      </c>
      <c r="C9146" s="10">
        <v>244.52442</v>
      </c>
      <c r="D9146" s="10">
        <v>0.0378466085309597</v>
      </c>
      <c r="E9146" s="7">
        <f t="shared" si="1"/>
        <v>0.03147361031</v>
      </c>
      <c r="F9146" s="7"/>
    </row>
    <row r="9147">
      <c r="A9147" s="9">
        <v>44839.041666666664</v>
      </c>
      <c r="B9147" s="10">
        <v>235.84</v>
      </c>
      <c r="C9147" s="10">
        <v>236.25009</v>
      </c>
      <c r="D9147" s="10">
        <v>0.00173583002656209</v>
      </c>
      <c r="E9147" s="7">
        <f t="shared" si="1"/>
        <v>0.03126863482</v>
      </c>
      <c r="F9147" s="7"/>
    </row>
    <row r="9148">
      <c r="A9148" s="9">
        <v>44839.083333333336</v>
      </c>
      <c r="B9148" s="10">
        <v>232.97</v>
      </c>
      <c r="C9148" s="10">
        <v>226.53968</v>
      </c>
      <c r="D9148" s="10">
        <v>0.0283849610805488</v>
      </c>
      <c r="E9148" s="7">
        <f t="shared" si="1"/>
        <v>0.03031571718</v>
      </c>
      <c r="F9148" s="7"/>
    </row>
    <row r="9149">
      <c r="A9149" s="9">
        <v>44839.125</v>
      </c>
      <c r="B9149" s="10">
        <v>221.22</v>
      </c>
      <c r="C9149" s="10">
        <v>216.50079</v>
      </c>
      <c r="D9149" s="10">
        <v>0.021797657181759</v>
      </c>
      <c r="E9149" s="7">
        <f t="shared" si="1"/>
        <v>0.02825148673</v>
      </c>
      <c r="F9149" s="7"/>
    </row>
    <row r="9150">
      <c r="A9150" s="9">
        <v>44839.166666666664</v>
      </c>
      <c r="B9150" s="10">
        <v>218.64</v>
      </c>
      <c r="C9150" s="10">
        <v>208.978</v>
      </c>
      <c r="D9150" s="10">
        <v>0.046234531864598</v>
      </c>
      <c r="E9150" s="7">
        <f t="shared" si="1"/>
        <v>0.02630590781</v>
      </c>
      <c r="F9150" s="7"/>
    </row>
    <row r="9151">
      <c r="A9151" s="9">
        <v>44839.208333333336</v>
      </c>
      <c r="B9151" s="10">
        <v>205.42</v>
      </c>
      <c r="C9151" s="10">
        <v>206.62755</v>
      </c>
      <c r="D9151" s="10">
        <v>0.00584409000639085</v>
      </c>
      <c r="E9151" s="7">
        <f t="shared" si="1"/>
        <v>0.02309078546</v>
      </c>
      <c r="F9151" s="7"/>
    </row>
    <row r="9152">
      <c r="A9152" s="9">
        <v>44839.25</v>
      </c>
      <c r="B9152" s="10">
        <v>201.28</v>
      </c>
      <c r="C9152" s="10">
        <v>207.24198</v>
      </c>
      <c r="D9152" s="10">
        <v>0.0287682061327536</v>
      </c>
      <c r="E9152" s="7">
        <f t="shared" si="1"/>
        <v>0.02184347111</v>
      </c>
      <c r="F9152" s="7"/>
    </row>
    <row r="9153">
      <c r="A9153" s="9">
        <v>44839.291666666664</v>
      </c>
      <c r="B9153" s="10">
        <v>202.46</v>
      </c>
      <c r="C9153" s="10">
        <v>211.26694</v>
      </c>
      <c r="D9153" s="10">
        <v>0.0416863140063466</v>
      </c>
      <c r="E9153" s="7">
        <f t="shared" si="1"/>
        <v>0.02177619794</v>
      </c>
      <c r="F9153" s="7"/>
    </row>
    <row r="9154">
      <c r="A9154" s="9">
        <v>44839.333333333336</v>
      </c>
      <c r="B9154" s="10">
        <v>200.12</v>
      </c>
      <c r="C9154" s="10">
        <v>216.81345</v>
      </c>
      <c r="D9154" s="10">
        <v>0.0769945314739467</v>
      </c>
      <c r="E9154" s="7">
        <f t="shared" si="1"/>
        <v>0.02409475174</v>
      </c>
      <c r="F9154" s="7"/>
    </row>
    <row r="9155">
      <c r="A9155" s="9">
        <v>44839.375</v>
      </c>
      <c r="B9155" s="10">
        <v>205.01</v>
      </c>
      <c r="C9155" s="10">
        <v>223.49563</v>
      </c>
      <c r="D9155" s="10">
        <v>0.0827113711350866</v>
      </c>
      <c r="E9155" s="7">
        <f t="shared" si="1"/>
        <v>0.02743239434</v>
      </c>
      <c r="F9155" s="7"/>
    </row>
    <row r="9156">
      <c r="A9156" s="9">
        <v>44839.416666666664</v>
      </c>
      <c r="B9156" s="10">
        <v>214.73</v>
      </c>
      <c r="C9156" s="10">
        <v>229.05</v>
      </c>
      <c r="D9156" s="10">
        <v>0.0625191006330496</v>
      </c>
      <c r="E9156" s="7">
        <f t="shared" si="1"/>
        <v>0.02954534343</v>
      </c>
      <c r="F9156" s="7"/>
    </row>
    <row r="9157">
      <c r="A9157" s="9">
        <v>44839.458333333336</v>
      </c>
      <c r="B9157" s="10">
        <v>233.69</v>
      </c>
      <c r="C9157" s="10">
        <v>233.93259</v>
      </c>
      <c r="D9157" s="10">
        <v>0.00103700813982355</v>
      </c>
      <c r="E9157" s="7">
        <f t="shared" si="1"/>
        <v>0.02946743693</v>
      </c>
      <c r="F9157" s="7"/>
    </row>
    <row r="9158">
      <c r="A9158" s="9">
        <v>44839.5</v>
      </c>
      <c r="B9158" s="10">
        <v>243.08</v>
      </c>
      <c r="C9158" s="10">
        <v>236.05406</v>
      </c>
      <c r="D9158" s="10">
        <v>0.0297641142033313</v>
      </c>
      <c r="E9158" s="7">
        <f t="shared" si="1"/>
        <v>0.03064963441</v>
      </c>
      <c r="F9158" s="7"/>
    </row>
    <row r="9159">
      <c r="A9159" s="9">
        <v>44839.541666666664</v>
      </c>
      <c r="B9159" s="10">
        <v>234.89</v>
      </c>
      <c r="C9159" s="10">
        <v>237.31904</v>
      </c>
      <c r="D9159" s="10">
        <v>0.0102353355213303</v>
      </c>
      <c r="E9159" s="7">
        <f t="shared" si="1"/>
        <v>0.03101880004</v>
      </c>
      <c r="F9159" s="7"/>
    </row>
    <row r="9160">
      <c r="A9160" s="9">
        <v>44839.583333333336</v>
      </c>
      <c r="B9160" s="10">
        <v>241.6</v>
      </c>
      <c r="C9160" s="10">
        <v>238.31386</v>
      </c>
      <c r="D9160" s="10">
        <v>0.0137891266584326</v>
      </c>
      <c r="E9160" s="7">
        <f t="shared" si="1"/>
        <v>0.03104868835</v>
      </c>
      <c r="F9160" s="7"/>
    </row>
    <row r="9161">
      <c r="A9161" s="9">
        <v>44839.625</v>
      </c>
      <c r="B9161" s="10">
        <v>239.17</v>
      </c>
      <c r="C9161" s="10">
        <v>239.28299</v>
      </c>
      <c r="D9161" s="10">
        <v>4.72202390984937E-4</v>
      </c>
      <c r="E9161" s="7">
        <f t="shared" si="1"/>
        <v>0.02996345271</v>
      </c>
      <c r="F9161" s="7"/>
    </row>
    <row r="9162">
      <c r="A9162" s="9">
        <v>44839.666666666664</v>
      </c>
      <c r="B9162" s="10">
        <v>241.41</v>
      </c>
      <c r="C9162" s="10">
        <v>239.92216</v>
      </c>
      <c r="D9162" s="10">
        <v>0.00620134463611033</v>
      </c>
      <c r="E9162" s="7">
        <f t="shared" si="1"/>
        <v>0.02871011479</v>
      </c>
      <c r="F9162" s="7"/>
    </row>
    <row r="9163">
      <c r="A9163" s="9">
        <v>44839.708333333336</v>
      </c>
      <c r="B9163" s="10">
        <v>243.64</v>
      </c>
      <c r="C9163" s="10">
        <v>240.62489</v>
      </c>
      <c r="D9163" s="10">
        <v>0.0125303330008794</v>
      </c>
      <c r="E9163" s="7">
        <f t="shared" si="1"/>
        <v>0.02789185462</v>
      </c>
      <c r="F9163" s="7"/>
    </row>
    <row r="9164">
      <c r="A9164" s="9">
        <v>44839.75</v>
      </c>
      <c r="B9164" s="10">
        <v>245.87</v>
      </c>
      <c r="C9164" s="10">
        <v>241.63757</v>
      </c>
      <c r="D9164" s="10">
        <v>0.0175156123280001</v>
      </c>
      <c r="E9164" s="7">
        <f t="shared" si="1"/>
        <v>0.0274898683</v>
      </c>
      <c r="F9164" s="7"/>
    </row>
    <row r="9165">
      <c r="A9165" s="9">
        <v>44839.791666666664</v>
      </c>
      <c r="B9165" s="10">
        <v>247.95</v>
      </c>
      <c r="C9165" s="10">
        <v>243.24535</v>
      </c>
      <c r="D9165" s="10">
        <v>0.0193411713728545</v>
      </c>
      <c r="E9165" s="7">
        <f t="shared" si="1"/>
        <v>0.02701527183</v>
      </c>
      <c r="F9165" s="7"/>
    </row>
    <row r="9166">
      <c r="A9166" s="9">
        <v>44839.833333333336</v>
      </c>
      <c r="B9166" s="10">
        <v>247.7</v>
      </c>
      <c r="C9166" s="10">
        <v>244.95882</v>
      </c>
      <c r="D9166" s="10">
        <v>0.0111903706916941</v>
      </c>
      <c r="E9166" s="7">
        <f t="shared" si="1"/>
        <v>0.02561792471</v>
      </c>
      <c r="F9166" s="7"/>
    </row>
    <row r="9167">
      <c r="A9167" s="9">
        <v>44839.875</v>
      </c>
      <c r="B9167" s="10">
        <v>246.77</v>
      </c>
      <c r="C9167" s="10">
        <v>246.66308</v>
      </c>
      <c r="D9167" s="10">
        <v>4.33465762285958E-4</v>
      </c>
      <c r="E9167" s="7">
        <f t="shared" si="1"/>
        <v>0.02483523143</v>
      </c>
      <c r="F9167" s="7"/>
    </row>
    <row r="9168">
      <c r="A9168" s="9">
        <v>44839.916666666664</v>
      </c>
      <c r="B9168" s="10">
        <v>242.12</v>
      </c>
      <c r="C9168" s="10">
        <v>247.02527</v>
      </c>
      <c r="D9168" s="10">
        <v>0.0198573611517558</v>
      </c>
      <c r="E9168" s="7">
        <f t="shared" si="1"/>
        <v>0.02512393876</v>
      </c>
      <c r="F9168" s="7"/>
    </row>
    <row r="9169">
      <c r="A9169" s="9">
        <v>44839.958333333336</v>
      </c>
      <c r="B9169" s="10">
        <v>234.4</v>
      </c>
      <c r="C9169" s="10">
        <v>245.24087</v>
      </c>
      <c r="D9169" s="10">
        <v>0.0442049891602488</v>
      </c>
      <c r="E9169" s="7">
        <f t="shared" si="1"/>
        <v>0.02587898488</v>
      </c>
      <c r="F9169" s="7"/>
    </row>
    <row r="9170">
      <c r="A9170" s="9">
        <v>44840.0</v>
      </c>
      <c r="B9170" s="10">
        <v>240.04</v>
      </c>
      <c r="C9170" s="10">
        <v>247.14714</v>
      </c>
      <c r="D9170" s="10">
        <v>0.0287567155339123</v>
      </c>
      <c r="E9170" s="7">
        <f t="shared" si="1"/>
        <v>0.02550023934</v>
      </c>
      <c r="F9170" s="7"/>
    </row>
    <row r="9171">
      <c r="A9171" s="9">
        <v>44840.041666666664</v>
      </c>
      <c r="B9171" s="10">
        <v>240.74</v>
      </c>
      <c r="C9171" s="10">
        <v>240.65559</v>
      </c>
      <c r="D9171" s="10">
        <v>3.5075021527661E-4</v>
      </c>
      <c r="E9171" s="7">
        <f t="shared" si="1"/>
        <v>0.02544252768</v>
      </c>
      <c r="F9171" s="7"/>
    </row>
    <row r="9172">
      <c r="A9172" s="9">
        <v>44840.083333333336</v>
      </c>
      <c r="B9172" s="10">
        <v>238.29</v>
      </c>
      <c r="C9172" s="10">
        <v>232.85897</v>
      </c>
      <c r="D9172" s="10">
        <v>0.0233232587089086</v>
      </c>
      <c r="E9172" s="7">
        <f t="shared" si="1"/>
        <v>0.02523162341</v>
      </c>
      <c r="F9172" s="7"/>
    </row>
    <row r="9173">
      <c r="A9173" s="9">
        <v>44840.125</v>
      </c>
      <c r="B9173" s="10">
        <v>227.97</v>
      </c>
      <c r="C9173" s="10">
        <v>224.18952</v>
      </c>
      <c r="D9173" s="10">
        <v>0.0168628756598435</v>
      </c>
      <c r="E9173" s="7">
        <f t="shared" si="1"/>
        <v>0.02502600752</v>
      </c>
      <c r="F9173" s="7"/>
    </row>
    <row r="9174">
      <c r="A9174" s="9">
        <v>44840.166666666664</v>
      </c>
      <c r="B9174" s="10">
        <v>217.82</v>
      </c>
      <c r="C9174" s="10">
        <v>217.69344</v>
      </c>
      <c r="D9174" s="10">
        <v>5.81368000799581E-4</v>
      </c>
      <c r="E9174" s="7">
        <f t="shared" si="1"/>
        <v>0.02312379236</v>
      </c>
      <c r="F9174" s="7"/>
    </row>
    <row r="9175">
      <c r="A9175" s="9">
        <v>44840.208333333336</v>
      </c>
      <c r="B9175" s="10">
        <v>211.14</v>
      </c>
      <c r="C9175" s="10">
        <v>215.69232</v>
      </c>
      <c r="D9175" s="10">
        <v>0.0211056193377678</v>
      </c>
      <c r="E9175" s="7">
        <f t="shared" si="1"/>
        <v>0.02375968941</v>
      </c>
      <c r="F9175" s="7"/>
    </row>
    <row r="9176">
      <c r="A9176" s="9">
        <v>44840.25</v>
      </c>
      <c r="B9176" s="10">
        <v>207.04</v>
      </c>
      <c r="C9176" s="10">
        <v>215.95117</v>
      </c>
      <c r="D9176" s="10">
        <v>0.0412647451736427</v>
      </c>
      <c r="E9176" s="7">
        <f t="shared" si="1"/>
        <v>0.02428037854</v>
      </c>
      <c r="F9176" s="7"/>
    </row>
    <row r="9177">
      <c r="A9177" s="9">
        <v>44840.291666666664</v>
      </c>
      <c r="B9177" s="10">
        <v>204.92</v>
      </c>
      <c r="C9177" s="10">
        <v>218.92648</v>
      </c>
      <c r="D9177" s="10">
        <v>0.0639780075941476</v>
      </c>
      <c r="E9177" s="7">
        <f t="shared" si="1"/>
        <v>0.0252091991</v>
      </c>
      <c r="F9177" s="7"/>
    </row>
    <row r="9178">
      <c r="A9178" s="9">
        <v>44840.333333333336</v>
      </c>
      <c r="B9178" s="10">
        <v>205.74</v>
      </c>
      <c r="C9178" s="10">
        <v>223.27023</v>
      </c>
      <c r="D9178" s="10">
        <v>0.0785157519656784</v>
      </c>
      <c r="E9178" s="7">
        <f t="shared" si="1"/>
        <v>0.02527258329</v>
      </c>
      <c r="F9178" s="7"/>
    </row>
    <row r="9179">
      <c r="A9179" s="9">
        <v>44840.375</v>
      </c>
      <c r="B9179" s="10">
        <v>206.94</v>
      </c>
      <c r="C9179" s="10">
        <v>228.79165</v>
      </c>
      <c r="D9179" s="10">
        <v>0.0955089488624257</v>
      </c>
      <c r="E9179" s="7">
        <f t="shared" si="1"/>
        <v>0.0258058157</v>
      </c>
      <c r="F9179" s="7"/>
    </row>
    <row r="9180">
      <c r="A9180" s="9">
        <v>44840.416666666664</v>
      </c>
      <c r="B9180" s="10">
        <v>210.46</v>
      </c>
      <c r="C9180" s="10">
        <v>233.78189</v>
      </c>
      <c r="D9180" s="10">
        <v>0.0997591815174391</v>
      </c>
      <c r="E9180" s="7">
        <f t="shared" si="1"/>
        <v>0.02735748573</v>
      </c>
      <c r="F9180" s="7"/>
    </row>
    <row r="9181">
      <c r="A9181" s="9">
        <v>44840.458333333336</v>
      </c>
      <c r="B9181" s="10">
        <v>217.99</v>
      </c>
      <c r="C9181" s="10">
        <v>238.68108</v>
      </c>
      <c r="D9181" s="10">
        <v>0.0866892340188841</v>
      </c>
      <c r="E9181" s="7">
        <f t="shared" si="1"/>
        <v>0.03092632848</v>
      </c>
      <c r="F9181" s="7"/>
    </row>
    <row r="9182">
      <c r="A9182" s="9">
        <v>44840.5</v>
      </c>
      <c r="B9182" s="10">
        <v>216.36</v>
      </c>
      <c r="C9182" s="10">
        <v>241.33804</v>
      </c>
      <c r="D9182" s="10">
        <v>0.103498147246078</v>
      </c>
      <c r="E9182" s="7">
        <f t="shared" si="1"/>
        <v>0.03399857985</v>
      </c>
      <c r="F9182" s="7"/>
    </row>
    <row r="9183">
      <c r="A9183" s="9">
        <v>44840.541666666664</v>
      </c>
      <c r="B9183" s="10">
        <v>214.76</v>
      </c>
      <c r="C9183" s="10">
        <v>243.19561</v>
      </c>
      <c r="D9183" s="10">
        <v>0.116924849095754</v>
      </c>
      <c r="E9183" s="7">
        <f t="shared" si="1"/>
        <v>0.03844397625</v>
      </c>
      <c r="F9183" s="7"/>
    </row>
    <row r="9184">
      <c r="A9184" s="9">
        <v>44840.583333333336</v>
      </c>
      <c r="B9184" s="10">
        <v>213.22</v>
      </c>
      <c r="C9184" s="10">
        <v>244.43766</v>
      </c>
      <c r="D9184" s="10">
        <v>0.127712153683683</v>
      </c>
      <c r="E9184" s="7">
        <f t="shared" si="1"/>
        <v>0.04319076905</v>
      </c>
      <c r="F9184" s="7"/>
    </row>
    <row r="9185">
      <c r="A9185" s="9">
        <v>44840.625</v>
      </c>
      <c r="B9185" s="10">
        <v>213.0</v>
      </c>
      <c r="C9185" s="10">
        <v>245.0454</v>
      </c>
      <c r="D9185" s="10">
        <v>0.130773317923943</v>
      </c>
      <c r="E9185" s="7">
        <f t="shared" si="1"/>
        <v>0.04861998219</v>
      </c>
      <c r="F9185" s="7"/>
    </row>
    <row r="9186">
      <c r="A9186" s="9">
        <v>44840.666666666664</v>
      </c>
      <c r="B9186" s="10">
        <v>212.69</v>
      </c>
      <c r="C9186" s="10">
        <v>245.03905</v>
      </c>
      <c r="D9186" s="10">
        <v>0.13201589705804</v>
      </c>
      <c r="E9186" s="7">
        <f t="shared" si="1"/>
        <v>0.05386225521</v>
      </c>
      <c r="F9186" s="7"/>
    </row>
    <row r="9187">
      <c r="A9187" s="9">
        <v>44840.708333333336</v>
      </c>
      <c r="B9187" s="10">
        <v>210.82</v>
      </c>
      <c r="C9187" s="10">
        <v>245.12781</v>
      </c>
      <c r="D9187" s="10">
        <v>0.139958864724488</v>
      </c>
      <c r="E9187" s="7">
        <f t="shared" si="1"/>
        <v>0.05917177737</v>
      </c>
      <c r="F9187" s="7"/>
    </row>
    <row r="9188">
      <c r="A9188" s="9">
        <v>44840.75</v>
      </c>
      <c r="B9188" s="10">
        <v>206.74</v>
      </c>
      <c r="C9188" s="10">
        <v>245.51799</v>
      </c>
      <c r="D9188" s="10">
        <v>0.157943578798441</v>
      </c>
      <c r="E9188" s="7">
        <f t="shared" si="1"/>
        <v>0.06502294264</v>
      </c>
      <c r="F9188" s="7"/>
    </row>
    <row r="9189">
      <c r="A9189" s="9">
        <v>44840.791666666664</v>
      </c>
      <c r="B9189" s="10">
        <v>213.43</v>
      </c>
      <c r="C9189" s="10">
        <v>246.8219</v>
      </c>
      <c r="D9189" s="10">
        <v>0.135287427898415</v>
      </c>
      <c r="E9189" s="7">
        <f t="shared" si="1"/>
        <v>0.06985403666</v>
      </c>
      <c r="F9189" s="7"/>
    </row>
    <row r="9190">
      <c r="A9190" s="9">
        <v>44840.833333333336</v>
      </c>
      <c r="B9190" s="10">
        <v>223.93</v>
      </c>
      <c r="C9190" s="10">
        <v>248.15771</v>
      </c>
      <c r="D9190" s="10">
        <v>0.0976302932518195</v>
      </c>
      <c r="E9190" s="7">
        <f t="shared" si="1"/>
        <v>0.0734557001</v>
      </c>
      <c r="F9190" s="7"/>
    </row>
    <row r="9191">
      <c r="A9191" s="9">
        <v>44840.875</v>
      </c>
      <c r="B9191" s="10">
        <v>224.15</v>
      </c>
      <c r="C9191" s="10">
        <v>249.3593</v>
      </c>
      <c r="D9191" s="10">
        <v>0.101096289570912</v>
      </c>
      <c r="E9191" s="7">
        <f t="shared" si="1"/>
        <v>0.07764998442</v>
      </c>
      <c r="F9191" s="7"/>
    </row>
    <row r="9192">
      <c r="A9192" s="9">
        <v>44840.916666666664</v>
      </c>
      <c r="B9192" s="10">
        <v>223.95</v>
      </c>
      <c r="C9192" s="10">
        <v>249.61814</v>
      </c>
      <c r="D9192" s="10">
        <v>0.102829626084065</v>
      </c>
      <c r="E9192" s="7">
        <f t="shared" si="1"/>
        <v>0.08110716213</v>
      </c>
      <c r="F9192" s="7"/>
    </row>
    <row r="9193">
      <c r="A9193" s="9">
        <v>44840.958333333336</v>
      </c>
      <c r="B9193" s="10">
        <v>223.92</v>
      </c>
      <c r="C9193" s="10">
        <v>248.33586</v>
      </c>
      <c r="D9193" s="10">
        <v>0.0983178989937257</v>
      </c>
      <c r="E9193" s="7">
        <f t="shared" si="1"/>
        <v>0.0833618667</v>
      </c>
      <c r="F9193" s="7"/>
    </row>
    <row r="9194">
      <c r="A9194" s="9">
        <v>44841.0</v>
      </c>
      <c r="B9194" s="10">
        <v>224.62</v>
      </c>
      <c r="C9194" s="10">
        <v>248.95756</v>
      </c>
      <c r="D9194" s="10">
        <v>0.0977578668428466</v>
      </c>
      <c r="E9194" s="7">
        <f t="shared" si="1"/>
        <v>0.08623691468</v>
      </c>
      <c r="F9194" s="7"/>
    </row>
    <row r="9195">
      <c r="A9195" s="9">
        <v>44841.041666666664</v>
      </c>
      <c r="B9195" s="10">
        <v>231.22</v>
      </c>
      <c r="C9195" s="10">
        <v>243.65207</v>
      </c>
      <c r="D9195" s="10">
        <v>0.0510238636593566</v>
      </c>
      <c r="E9195" s="7">
        <f t="shared" si="1"/>
        <v>0.0883482944</v>
      </c>
      <c r="F9195" s="7"/>
    </row>
    <row r="9196">
      <c r="A9196" s="9">
        <v>44841.083333333336</v>
      </c>
      <c r="B9196" s="10">
        <v>234.47</v>
      </c>
      <c r="C9196" s="10">
        <v>237.01366</v>
      </c>
      <c r="D9196" s="10">
        <v>0.0107321240471962</v>
      </c>
      <c r="E9196" s="7">
        <f t="shared" si="1"/>
        <v>0.08782366379</v>
      </c>
      <c r="F9196" s="7"/>
    </row>
    <row r="9197">
      <c r="A9197" s="9">
        <v>44841.125</v>
      </c>
      <c r="B9197" s="10">
        <v>224.92</v>
      </c>
      <c r="C9197" s="10">
        <v>229.10212</v>
      </c>
      <c r="D9197" s="10">
        <v>0.0182543924080668</v>
      </c>
      <c r="E9197" s="7">
        <f t="shared" si="1"/>
        <v>0.08788164366</v>
      </c>
      <c r="F9197" s="7"/>
    </row>
    <row r="9198">
      <c r="A9198" s="9">
        <v>44841.166666666664</v>
      </c>
      <c r="B9198" s="10">
        <v>215.38</v>
      </c>
      <c r="C9198" s="10">
        <v>223.14703</v>
      </c>
      <c r="D9198" s="10">
        <v>0.0348067818782979</v>
      </c>
      <c r="E9198" s="7">
        <f t="shared" si="1"/>
        <v>0.08930770257</v>
      </c>
      <c r="F9198" s="7"/>
    </row>
    <row r="9199">
      <c r="A9199" s="9">
        <v>44841.208333333336</v>
      </c>
      <c r="B9199" s="10">
        <v>214.53</v>
      </c>
      <c r="C9199" s="10">
        <v>221.2999</v>
      </c>
      <c r="D9199" s="10">
        <v>0.0305915185682415</v>
      </c>
      <c r="E9199" s="7">
        <f t="shared" si="1"/>
        <v>0.08970294837</v>
      </c>
      <c r="F9199" s="7"/>
    </row>
    <row r="9200">
      <c r="A9200" s="9">
        <v>44841.25</v>
      </c>
      <c r="B9200" s="10">
        <v>212.45</v>
      </c>
      <c r="C9200" s="10">
        <v>221.43123</v>
      </c>
      <c r="D9200" s="10">
        <v>0.0405599065678315</v>
      </c>
      <c r="E9200" s="7">
        <f t="shared" si="1"/>
        <v>0.08967358009</v>
      </c>
      <c r="F9200" s="7"/>
    </row>
    <row r="9201">
      <c r="A9201" s="9">
        <v>44841.291666666664</v>
      </c>
      <c r="B9201" s="10">
        <v>207.19</v>
      </c>
      <c r="C9201" s="10">
        <v>223.92905</v>
      </c>
      <c r="D9201" s="10">
        <v>0.0747515786808366</v>
      </c>
      <c r="E9201" s="7">
        <f t="shared" si="1"/>
        <v>0.09012247889</v>
      </c>
      <c r="F9201" s="7"/>
    </row>
    <row r="9202">
      <c r="A9202" s="9">
        <v>44841.333333333336</v>
      </c>
      <c r="B9202" s="10">
        <v>203.46</v>
      </c>
      <c r="C9202" s="10">
        <v>227.63147</v>
      </c>
      <c r="D9202" s="10">
        <v>0.106186855446656</v>
      </c>
      <c r="E9202" s="7">
        <f t="shared" si="1"/>
        <v>0.09127544153</v>
      </c>
      <c r="F9202" s="7"/>
    </row>
    <row r="9203">
      <c r="A9203" s="9">
        <v>44841.375</v>
      </c>
      <c r="B9203" s="10">
        <v>207.12</v>
      </c>
      <c r="C9203" s="10">
        <v>232.36964</v>
      </c>
      <c r="D9203" s="10">
        <v>0.108661527383697</v>
      </c>
      <c r="E9203" s="7">
        <f t="shared" si="1"/>
        <v>0.09182346564</v>
      </c>
      <c r="F9203" s="7"/>
    </row>
    <row r="9204">
      <c r="A9204" s="9">
        <v>44841.416666666664</v>
      </c>
      <c r="B9204" s="10">
        <v>213.35</v>
      </c>
      <c r="C9204" s="10">
        <v>236.88884</v>
      </c>
      <c r="D9204" s="10">
        <v>0.099366605873033</v>
      </c>
      <c r="E9204" s="7">
        <f t="shared" si="1"/>
        <v>0.09180710832</v>
      </c>
      <c r="F9204" s="7"/>
    </row>
    <row r="9205">
      <c r="A9205" s="9">
        <v>44841.458333333336</v>
      </c>
      <c r="B9205" s="10">
        <v>227.49</v>
      </c>
      <c r="C9205" s="10">
        <v>241.46954</v>
      </c>
      <c r="D9205" s="10">
        <v>0.0578935960204338</v>
      </c>
      <c r="E9205" s="7">
        <f t="shared" si="1"/>
        <v>0.09060729007</v>
      </c>
      <c r="F9205" s="7"/>
    </row>
    <row r="9206">
      <c r="A9206" s="9">
        <v>44841.5</v>
      </c>
      <c r="B9206" s="10">
        <v>224.44</v>
      </c>
      <c r="C9206" s="10">
        <v>244.02703</v>
      </c>
      <c r="D9206" s="10">
        <v>0.0802658213723291</v>
      </c>
      <c r="E9206" s="7">
        <f t="shared" si="1"/>
        <v>0.08963927649</v>
      </c>
      <c r="F9206" s="7"/>
    </row>
    <row r="9207">
      <c r="A9207" s="9">
        <v>44841.541666666664</v>
      </c>
      <c r="B9207" s="10">
        <v>220.8</v>
      </c>
      <c r="C9207" s="10">
        <v>245.88887</v>
      </c>
      <c r="D9207" s="10">
        <v>0.102033369790181</v>
      </c>
      <c r="E9207" s="7">
        <f t="shared" si="1"/>
        <v>0.08901879819</v>
      </c>
      <c r="F9207" s="7"/>
    </row>
    <row r="9208">
      <c r="A9208" s="9">
        <v>44841.583333333336</v>
      </c>
      <c r="B9208" s="10">
        <v>225.21</v>
      </c>
      <c r="C9208" s="10">
        <v>246.91237</v>
      </c>
      <c r="D9208" s="10">
        <v>0.0878950293174862</v>
      </c>
      <c r="E9208" s="7">
        <f t="shared" si="1"/>
        <v>0.08735975134</v>
      </c>
      <c r="F9208" s="7"/>
    </row>
    <row r="9209">
      <c r="A9209" s="9">
        <v>44841.625</v>
      </c>
      <c r="B9209" s="10">
        <v>217.46</v>
      </c>
      <c r="C9209" s="10">
        <v>247.12669</v>
      </c>
      <c r="D9209" s="10">
        <v>0.120046483040743</v>
      </c>
      <c r="E9209" s="7">
        <f t="shared" si="1"/>
        <v>0.08691279989</v>
      </c>
      <c r="F9209" s="7"/>
    </row>
    <row r="9210">
      <c r="A9210" s="9">
        <v>44841.666666666664</v>
      </c>
      <c r="B9210" s="10">
        <v>213.36</v>
      </c>
      <c r="C9210" s="10">
        <v>246.65393</v>
      </c>
      <c r="D9210" s="10">
        <v>0.13498236172438</v>
      </c>
      <c r="E9210" s="7">
        <f t="shared" si="1"/>
        <v>0.08703640258</v>
      </c>
      <c r="F9210" s="7"/>
    </row>
    <row r="9211">
      <c r="A9211" s="9">
        <v>44841.708333333336</v>
      </c>
      <c r="B9211" s="10">
        <v>211.93</v>
      </c>
      <c r="C9211" s="10">
        <v>246.40187</v>
      </c>
      <c r="D9211" s="10">
        <v>0.139901008056472</v>
      </c>
      <c r="E9211" s="7">
        <f t="shared" si="1"/>
        <v>0.08703399189</v>
      </c>
      <c r="F9211" s="7"/>
    </row>
    <row r="9212">
      <c r="A9212" s="9">
        <v>44841.75</v>
      </c>
      <c r="B9212" s="10">
        <v>215.37</v>
      </c>
      <c r="C9212" s="10">
        <v>246.42118</v>
      </c>
      <c r="D9212" s="10">
        <v>0.12600856793235</v>
      </c>
      <c r="E9212" s="7">
        <f t="shared" si="1"/>
        <v>0.08570336643</v>
      </c>
      <c r="F9212" s="7"/>
    </row>
    <row r="9213">
      <c r="A9213" s="9">
        <v>44841.791666666664</v>
      </c>
      <c r="B9213" s="10">
        <v>215.73</v>
      </c>
      <c r="C9213" s="10">
        <v>247.47965</v>
      </c>
      <c r="D9213" s="10">
        <v>0.128291962591671</v>
      </c>
      <c r="E9213" s="7">
        <f t="shared" si="1"/>
        <v>0.08541188871</v>
      </c>
      <c r="F9213" s="7"/>
    </row>
    <row r="9214">
      <c r="A9214" s="9">
        <v>44841.833333333336</v>
      </c>
      <c r="B9214" s="10">
        <v>217.52</v>
      </c>
      <c r="C9214" s="10">
        <v>248.52048</v>
      </c>
      <c r="D9214" s="10">
        <v>0.124740142140398</v>
      </c>
      <c r="E9214" s="7">
        <f t="shared" si="1"/>
        <v>0.08654146575</v>
      </c>
      <c r="F9214" s="7"/>
    </row>
    <row r="9215">
      <c r="A9215" s="9">
        <v>44841.875</v>
      </c>
      <c r="B9215" s="10">
        <v>218.98</v>
      </c>
      <c r="C9215" s="10">
        <v>249.35975</v>
      </c>
      <c r="D9215" s="10">
        <v>0.121831009214598</v>
      </c>
      <c r="E9215" s="7">
        <f t="shared" si="1"/>
        <v>0.0874054124</v>
      </c>
      <c r="F9215" s="7"/>
    </row>
    <row r="9216">
      <c r="A9216" s="9">
        <v>44841.916666666664</v>
      </c>
      <c r="B9216" s="10">
        <v>211.15</v>
      </c>
      <c r="C9216" s="10">
        <v>249.59585</v>
      </c>
      <c r="D9216" s="10">
        <v>0.154032408792053</v>
      </c>
      <c r="E9216" s="7">
        <f t="shared" si="1"/>
        <v>0.08953886168</v>
      </c>
      <c r="F9216" s="7"/>
    </row>
    <row r="9217">
      <c r="A9217" s="9">
        <v>44841.958333333336</v>
      </c>
      <c r="B9217" s="10">
        <v>207.83</v>
      </c>
      <c r="C9217" s="10">
        <v>248.80016</v>
      </c>
      <c r="D9217" s="10">
        <v>0.164670955195527</v>
      </c>
      <c r="E9217" s="7">
        <f t="shared" si="1"/>
        <v>0.09230357236</v>
      </c>
      <c r="F9217" s="7"/>
    </row>
    <row r="9218">
      <c r="A9218" s="9">
        <v>44839.0</v>
      </c>
      <c r="B9218" s="10">
        <v>235.27</v>
      </c>
      <c r="C9218" s="10">
        <v>242.40599</v>
      </c>
      <c r="D9218" s="10">
        <v>0.0294381751870075</v>
      </c>
      <c r="E9218" s="7">
        <f t="shared" si="1"/>
        <v>0.08945691854</v>
      </c>
      <c r="F9218" s="7"/>
    </row>
    <row r="9219">
      <c r="A9219" s="9">
        <v>44839.041666666664</v>
      </c>
      <c r="B9219" s="10">
        <v>235.84</v>
      </c>
      <c r="C9219" s="10">
        <v>235.06848</v>
      </c>
      <c r="D9219" s="10">
        <v>0.00328210740972166</v>
      </c>
      <c r="E9219" s="7">
        <f t="shared" si="1"/>
        <v>0.08746767869</v>
      </c>
      <c r="F9219" s="7"/>
    </row>
    <row r="9220">
      <c r="A9220" s="9">
        <v>44839.083333333336</v>
      </c>
      <c r="B9220" s="10">
        <v>232.97</v>
      </c>
      <c r="C9220" s="10">
        <v>226.10916</v>
      </c>
      <c r="D9220" s="10">
        <v>0.030343043156677</v>
      </c>
      <c r="E9220" s="7">
        <f t="shared" si="1"/>
        <v>0.08828480032</v>
      </c>
      <c r="F9220" s="7"/>
    </row>
    <row r="9221">
      <c r="A9221" s="9">
        <v>44839.125</v>
      </c>
      <c r="B9221" s="10">
        <v>221.22</v>
      </c>
      <c r="C9221" s="10">
        <v>216.58828</v>
      </c>
      <c r="D9221" s="10">
        <v>0.0213849059607472</v>
      </c>
      <c r="E9221" s="7">
        <f t="shared" si="1"/>
        <v>0.08841523839</v>
      </c>
      <c r="F9221" s="7"/>
    </row>
    <row r="9222">
      <c r="A9222" s="9">
        <v>44839.166666666664</v>
      </c>
      <c r="B9222" s="10">
        <v>218.64</v>
      </c>
      <c r="C9222" s="10">
        <v>208.92741</v>
      </c>
      <c r="D9222" s="10">
        <v>0.0464878686812801</v>
      </c>
      <c r="E9222" s="7">
        <f t="shared" si="1"/>
        <v>0.08890195034</v>
      </c>
      <c r="F9222" s="7"/>
    </row>
    <row r="9223">
      <c r="A9223" s="9">
        <v>44839.208333333336</v>
      </c>
      <c r="B9223" s="10">
        <v>205.42</v>
      </c>
      <c r="C9223" s="10">
        <v>205.70486</v>
      </c>
      <c r="D9223" s="10">
        <v>0.00138479956185774</v>
      </c>
      <c r="E9223" s="7">
        <f t="shared" si="1"/>
        <v>0.08768500371</v>
      </c>
      <c r="F9223" s="7"/>
    </row>
    <row r="9224">
      <c r="A9224" s="9">
        <v>44839.25</v>
      </c>
      <c r="B9224" s="10">
        <v>201.28</v>
      </c>
      <c r="C9224" s="10">
        <v>205.17128</v>
      </c>
      <c r="D9224" s="10">
        <v>0.0189660073281211</v>
      </c>
      <c r="E9224" s="7">
        <f t="shared" si="1"/>
        <v>0.08678525791</v>
      </c>
      <c r="F9224" s="7"/>
    </row>
    <row r="9225">
      <c r="A9225" s="9">
        <v>44839.291666666664</v>
      </c>
      <c r="B9225" s="10">
        <v>202.46</v>
      </c>
      <c r="C9225" s="10">
        <v>207.80302</v>
      </c>
      <c r="D9225" s="10">
        <v>0.025711945861037</v>
      </c>
      <c r="E9225" s="7">
        <f t="shared" si="1"/>
        <v>0.08474193988</v>
      </c>
      <c r="F9225" s="7"/>
    </row>
    <row r="9226">
      <c r="A9226" s="9">
        <v>44839.333333333336</v>
      </c>
      <c r="B9226" s="10">
        <v>200.12</v>
      </c>
      <c r="C9226" s="10">
        <v>212.37903</v>
      </c>
      <c r="D9226" s="10">
        <v>0.0577224126129589</v>
      </c>
      <c r="E9226" s="7">
        <f t="shared" si="1"/>
        <v>0.08272258809</v>
      </c>
      <c r="F9226" s="7"/>
    </row>
    <row r="9227">
      <c r="A9227" s="9">
        <v>44839.375</v>
      </c>
      <c r="B9227" s="10">
        <v>205.01</v>
      </c>
      <c r="C9227" s="10">
        <v>218.74838</v>
      </c>
      <c r="D9227" s="10">
        <v>0.0628044879692366</v>
      </c>
      <c r="E9227" s="7">
        <f t="shared" si="1"/>
        <v>0.08081187812</v>
      </c>
      <c r="F9227" s="7"/>
    </row>
    <row r="9228">
      <c r="A9228" s="9">
        <v>44839.416666666664</v>
      </c>
      <c r="B9228" s="10">
        <v>214.73</v>
      </c>
      <c r="C9228" s="10">
        <v>224.65316</v>
      </c>
      <c r="D9228" s="10">
        <v>0.0441710234567812</v>
      </c>
      <c r="E9228" s="7">
        <f t="shared" si="1"/>
        <v>0.07851206218</v>
      </c>
      <c r="F9228" s="7"/>
    </row>
    <row r="9229">
      <c r="A9229" s="9">
        <v>44839.458333333336</v>
      </c>
      <c r="B9229" s="10">
        <v>233.69</v>
      </c>
      <c r="C9229" s="10">
        <v>230.43181</v>
      </c>
      <c r="D9229" s="10">
        <v>0.0141394974938572</v>
      </c>
      <c r="E9229" s="7">
        <f t="shared" si="1"/>
        <v>0.07668897474</v>
      </c>
      <c r="F9229" s="7"/>
    </row>
    <row r="9230">
      <c r="A9230" s="9">
        <v>44839.5</v>
      </c>
      <c r="B9230" s="10">
        <v>243.08</v>
      </c>
      <c r="C9230" s="10">
        <v>233.70166</v>
      </c>
      <c r="D9230" s="10">
        <v>0.0401295395163218</v>
      </c>
      <c r="E9230" s="7">
        <f t="shared" si="1"/>
        <v>0.07501662967</v>
      </c>
      <c r="F9230" s="7"/>
    </row>
    <row r="9231">
      <c r="A9231" s="9">
        <v>44839.541666666664</v>
      </c>
      <c r="B9231" s="10">
        <v>234.89</v>
      </c>
      <c r="C9231" s="10">
        <v>235.68693</v>
      </c>
      <c r="D9231" s="10">
        <v>0.00338130756762796</v>
      </c>
      <c r="E9231" s="7">
        <f t="shared" si="1"/>
        <v>0.07090612707</v>
      </c>
      <c r="F9231" s="7"/>
    </row>
    <row r="9232">
      <c r="A9232" s="9">
        <v>44839.583333333336</v>
      </c>
      <c r="B9232" s="10">
        <v>241.6</v>
      </c>
      <c r="C9232" s="10">
        <v>236.98837</v>
      </c>
      <c r="D9232" s="10">
        <v>0.0194593093323524</v>
      </c>
      <c r="E9232" s="7">
        <f t="shared" si="1"/>
        <v>0.06805463874</v>
      </c>
      <c r="F9232" s="7"/>
    </row>
    <row r="9233">
      <c r="A9233" s="9">
        <v>44839.625</v>
      </c>
      <c r="B9233" s="10">
        <v>239.17</v>
      </c>
      <c r="C9233" s="10">
        <v>237.93907</v>
      </c>
      <c r="D9233" s="10">
        <v>0.00517329919798375</v>
      </c>
      <c r="E9233" s="7">
        <f t="shared" si="1"/>
        <v>0.06326825608</v>
      </c>
      <c r="F9233" s="7"/>
    </row>
    <row r="9234">
      <c r="A9234" s="9">
        <v>44839.666666666664</v>
      </c>
      <c r="B9234" s="10">
        <v>241.41</v>
      </c>
      <c r="C9234" s="10">
        <v>238.47426</v>
      </c>
      <c r="D9234" s="10">
        <v>0.0123105109960295</v>
      </c>
      <c r="E9234" s="7">
        <f t="shared" si="1"/>
        <v>0.05815692897</v>
      </c>
      <c r="F9234" s="7"/>
    </row>
    <row r="9235">
      <c r="A9235" s="9">
        <v>44839.708333333336</v>
      </c>
      <c r="B9235" s="10">
        <v>243.64</v>
      </c>
      <c r="C9235" s="10">
        <v>238.99209</v>
      </c>
      <c r="D9235" s="10">
        <v>0.0194479658301661</v>
      </c>
      <c r="E9235" s="7">
        <f t="shared" si="1"/>
        <v>0.05313805221</v>
      </c>
      <c r="F9235" s="7"/>
    </row>
    <row r="9236">
      <c r="A9236" s="9">
        <v>44839.75</v>
      </c>
      <c r="B9236" s="10">
        <v>245.87</v>
      </c>
      <c r="C9236" s="10">
        <v>239.98272</v>
      </c>
      <c r="D9236" s="10">
        <v>0.0245320996445077</v>
      </c>
      <c r="E9236" s="7">
        <f t="shared" si="1"/>
        <v>0.04890986603</v>
      </c>
      <c r="F9236" s="7"/>
    </row>
    <row r="9237">
      <c r="A9237" s="9">
        <v>44839.791666666664</v>
      </c>
      <c r="B9237" s="10">
        <v>247.95</v>
      </c>
      <c r="C9237" s="10">
        <v>241.74539</v>
      </c>
      <c r="D9237" s="10">
        <v>0.025665887568735</v>
      </c>
      <c r="E9237" s="7">
        <f t="shared" si="1"/>
        <v>0.04463377957</v>
      </c>
      <c r="F9237" s="7"/>
    </row>
    <row r="9238">
      <c r="A9238" s="9">
        <v>44839.833333333336</v>
      </c>
      <c r="B9238" s="10">
        <v>247.7</v>
      </c>
      <c r="C9238" s="10">
        <v>243.44598</v>
      </c>
      <c r="D9238" s="10">
        <v>0.0174741846219847</v>
      </c>
      <c r="E9238" s="7">
        <f t="shared" si="1"/>
        <v>0.04016436467</v>
      </c>
      <c r="F9238" s="7"/>
    </row>
    <row r="9239">
      <c r="A9239" s="9">
        <v>44839.875</v>
      </c>
      <c r="B9239" s="10">
        <v>246.77</v>
      </c>
      <c r="C9239" s="10">
        <v>245.04657</v>
      </c>
      <c r="D9239" s="10">
        <v>0.007033071305589</v>
      </c>
      <c r="E9239" s="7">
        <f t="shared" si="1"/>
        <v>0.03538111726</v>
      </c>
      <c r="F9239" s="7"/>
    </row>
    <row r="9240">
      <c r="A9240" s="9">
        <v>44839.916666666664</v>
      </c>
      <c r="B9240" s="10">
        <v>242.12</v>
      </c>
      <c r="C9240" s="10">
        <v>245.27621</v>
      </c>
      <c r="D9240" s="10">
        <v>0.0128679825899135</v>
      </c>
      <c r="E9240" s="7">
        <f t="shared" si="1"/>
        <v>0.02949926617</v>
      </c>
      <c r="F9240" s="7"/>
    </row>
    <row r="9241">
      <c r="A9241" s="9">
        <v>44839.958333333336</v>
      </c>
      <c r="B9241" s="10">
        <v>234.4</v>
      </c>
      <c r="C9241" s="10">
        <v>243.67749</v>
      </c>
      <c r="D9241" s="10">
        <v>0.0380728232222024</v>
      </c>
      <c r="E9241" s="7">
        <f t="shared" si="1"/>
        <v>0.024224344</v>
      </c>
      <c r="F9241" s="7"/>
    </row>
    <row r="9242">
      <c r="A9242" s="9">
        <v>44840.0</v>
      </c>
      <c r="B9242" s="10">
        <v>240.04</v>
      </c>
      <c r="C9242" s="10">
        <v>247.44097</v>
      </c>
      <c r="D9242" s="10">
        <v>0.0299100427871746</v>
      </c>
      <c r="E9242" s="7">
        <f t="shared" si="1"/>
        <v>0.02424400515</v>
      </c>
      <c r="F9242" s="7"/>
    </row>
    <row r="9243">
      <c r="A9243" s="9">
        <v>44840.041666666664</v>
      </c>
      <c r="B9243" s="10">
        <v>240.74</v>
      </c>
      <c r="C9243" s="10">
        <v>240.75088</v>
      </c>
      <c r="D9243" s="11">
        <v>4.51919428082091E-5</v>
      </c>
      <c r="E9243" s="7">
        <f t="shared" si="1"/>
        <v>0.02410913368</v>
      </c>
      <c r="F9243" s="7"/>
    </row>
    <row r="9244">
      <c r="A9244" s="9">
        <v>44840.083333333336</v>
      </c>
      <c r="B9244" s="10">
        <v>238.29</v>
      </c>
      <c r="C9244" s="10">
        <v>232.43671</v>
      </c>
      <c r="D9244" s="10">
        <v>0.0251822958602364</v>
      </c>
      <c r="E9244" s="7">
        <f t="shared" si="1"/>
        <v>0.02389410254</v>
      </c>
      <c r="F9244" s="7"/>
    </row>
    <row r="9245">
      <c r="A9245" s="9">
        <v>44840.125</v>
      </c>
      <c r="B9245" s="10">
        <v>227.97</v>
      </c>
      <c r="C9245" s="10">
        <v>223.15044</v>
      </c>
      <c r="D9245" s="10">
        <v>0.0215978063946456</v>
      </c>
      <c r="E9245" s="7">
        <f t="shared" si="1"/>
        <v>0.02390297339</v>
      </c>
      <c r="F9245" s="7"/>
    </row>
    <row r="9246">
      <c r="A9246" s="9">
        <v>44840.166666666664</v>
      </c>
      <c r="B9246" s="10">
        <v>217.82</v>
      </c>
      <c r="C9246" s="10">
        <v>215.74634</v>
      </c>
      <c r="D9246" s="10">
        <v>0.00961156513709567</v>
      </c>
      <c r="E9246" s="7">
        <f t="shared" si="1"/>
        <v>0.02236646074</v>
      </c>
      <c r="F9246" s="7"/>
    </row>
    <row r="9247">
      <c r="A9247" s="9">
        <v>44840.208333333336</v>
      </c>
      <c r="B9247" s="10">
        <v>211.14</v>
      </c>
      <c r="C9247" s="10">
        <v>212.72618</v>
      </c>
      <c r="D9247" s="10">
        <v>0.00745644001128593</v>
      </c>
      <c r="E9247" s="7">
        <f t="shared" si="1"/>
        <v>0.02261944576</v>
      </c>
      <c r="F9247" s="7"/>
    </row>
    <row r="9248">
      <c r="A9248" s="9">
        <v>44840.25</v>
      </c>
      <c r="B9248" s="10">
        <v>207.04</v>
      </c>
      <c r="C9248" s="10">
        <v>212.15041</v>
      </c>
      <c r="D9248" s="10">
        <v>0.0240886171278198</v>
      </c>
      <c r="E9248" s="7">
        <f t="shared" si="1"/>
        <v>0.02283288784</v>
      </c>
      <c r="F9248" s="7"/>
    </row>
    <row r="9249">
      <c r="A9249" s="9">
        <v>44840.291666666664</v>
      </c>
      <c r="B9249" s="10">
        <v>204.92</v>
      </c>
      <c r="C9249" s="10">
        <v>214.62324</v>
      </c>
      <c r="D9249" s="10">
        <v>0.0452105745864242</v>
      </c>
      <c r="E9249" s="7">
        <f t="shared" si="1"/>
        <v>0.0236453307</v>
      </c>
      <c r="F9249" s="7"/>
    </row>
    <row r="9250">
      <c r="A9250" s="9">
        <v>44840.333333333336</v>
      </c>
      <c r="B9250" s="10">
        <v>205.74</v>
      </c>
      <c r="C9250" s="10">
        <v>218.87177</v>
      </c>
      <c r="D9250" s="10">
        <v>0.0599975501637328</v>
      </c>
      <c r="E9250" s="7">
        <f t="shared" si="1"/>
        <v>0.0237401281</v>
      </c>
      <c r="F9250" s="7"/>
    </row>
    <row r="9251">
      <c r="A9251" s="9">
        <v>44840.375</v>
      </c>
      <c r="B9251" s="10">
        <v>206.94</v>
      </c>
      <c r="C9251" s="10">
        <v>224.7133</v>
      </c>
      <c r="D9251" s="10">
        <v>0.0790932267916496</v>
      </c>
      <c r="E9251" s="7">
        <f t="shared" si="1"/>
        <v>0.02441882555</v>
      </c>
      <c r="F9251" s="7"/>
    </row>
    <row r="9252">
      <c r="A9252" s="9">
        <v>44840.416666666664</v>
      </c>
      <c r="B9252" s="10">
        <v>210.46</v>
      </c>
      <c r="C9252" s="10">
        <v>230.33704</v>
      </c>
      <c r="D9252" s="10">
        <v>0.086295456432018</v>
      </c>
      <c r="E9252" s="7">
        <f t="shared" si="1"/>
        <v>0.02617401026</v>
      </c>
      <c r="F9252" s="7"/>
    </row>
    <row r="9253">
      <c r="A9253" s="9">
        <v>44840.458333333336</v>
      </c>
      <c r="B9253" s="10">
        <v>217.99</v>
      </c>
      <c r="C9253" s="10">
        <v>235.88497</v>
      </c>
      <c r="D9253" s="10">
        <v>0.0758631209101622</v>
      </c>
      <c r="E9253" s="7">
        <f t="shared" si="1"/>
        <v>0.0287458279</v>
      </c>
      <c r="F9253" s="7"/>
    </row>
    <row r="9254">
      <c r="A9254" s="9">
        <v>44840.5</v>
      </c>
      <c r="B9254" s="10">
        <v>216.36</v>
      </c>
      <c r="C9254" s="10">
        <v>239.00267</v>
      </c>
      <c r="D9254" s="10">
        <v>0.0947381466491566</v>
      </c>
      <c r="E9254" s="7">
        <f t="shared" si="1"/>
        <v>0.03102118653</v>
      </c>
      <c r="F9254" s="7"/>
    </row>
    <row r="9255">
      <c r="A9255" s="9">
        <v>44840.541666666664</v>
      </c>
      <c r="B9255" s="10">
        <v>214.76</v>
      </c>
      <c r="C9255" s="10">
        <v>240.98915</v>
      </c>
      <c r="D9255" s="10">
        <v>0.108839547340616</v>
      </c>
      <c r="E9255" s="7">
        <f t="shared" si="1"/>
        <v>0.03541527985</v>
      </c>
      <c r="F9255" s="7"/>
    </row>
    <row r="9256">
      <c r="A9256" s="9">
        <v>44840.583333333336</v>
      </c>
      <c r="B9256" s="10">
        <v>213.22</v>
      </c>
      <c r="C9256" s="10">
        <v>242.19081</v>
      </c>
      <c r="D9256" s="10">
        <v>0.119619774177228</v>
      </c>
      <c r="E9256" s="7">
        <f t="shared" si="1"/>
        <v>0.03958863255</v>
      </c>
      <c r="F9256" s="7"/>
    </row>
    <row r="9257">
      <c r="A9257" s="9">
        <v>44840.625</v>
      </c>
      <c r="B9257" s="10">
        <v>213.0</v>
      </c>
      <c r="C9257" s="10">
        <v>242.87674</v>
      </c>
      <c r="D9257" s="10">
        <v>0.123011944247934</v>
      </c>
      <c r="E9257" s="7">
        <f t="shared" si="1"/>
        <v>0.0444985761</v>
      </c>
      <c r="F9257" s="7"/>
    </row>
    <row r="9258">
      <c r="A9258" s="9">
        <v>44840.666666666664</v>
      </c>
      <c r="B9258" s="10">
        <v>212.69</v>
      </c>
      <c r="C9258" s="10">
        <v>242.98213</v>
      </c>
      <c r="D9258" s="10">
        <v>0.124668139175502</v>
      </c>
      <c r="E9258" s="7">
        <f t="shared" si="1"/>
        <v>0.04918014394</v>
      </c>
      <c r="F9258" s="7"/>
    </row>
    <row r="9259">
      <c r="A9259" s="9">
        <v>44840.708333333336</v>
      </c>
      <c r="B9259" s="10">
        <v>210.82</v>
      </c>
      <c r="C9259" s="10">
        <v>243.19653</v>
      </c>
      <c r="D9259" s="10">
        <v>0.133129078774273</v>
      </c>
      <c r="E9259" s="7">
        <f t="shared" si="1"/>
        <v>0.05391685698</v>
      </c>
      <c r="F9259" s="7"/>
    </row>
    <row r="9260">
      <c r="A9260" s="9">
        <v>44840.75</v>
      </c>
      <c r="B9260" s="10">
        <v>206.74</v>
      </c>
      <c r="C9260" s="10">
        <v>243.75655</v>
      </c>
      <c r="D9260" s="10">
        <v>0.151858688515241</v>
      </c>
      <c r="E9260" s="7">
        <f t="shared" si="1"/>
        <v>0.05922213151</v>
      </c>
      <c r="F9260" s="7"/>
    </row>
    <row r="9261">
      <c r="A9261" s="9">
        <v>44840.791666666664</v>
      </c>
      <c r="B9261" s="10">
        <v>213.43</v>
      </c>
      <c r="C9261" s="10">
        <v>245.12518</v>
      </c>
      <c r="D9261" s="10">
        <v>0.129302016218815</v>
      </c>
      <c r="E9261" s="7">
        <f t="shared" si="1"/>
        <v>0.06354030354</v>
      </c>
      <c r="F9261" s="7"/>
    </row>
    <row r="9262">
      <c r="A9262" s="9">
        <v>44840.833333333336</v>
      </c>
      <c r="B9262" s="10">
        <v>223.93</v>
      </c>
      <c r="C9262" s="10">
        <v>246.395</v>
      </c>
      <c r="D9262" s="10">
        <v>0.0911747397471539</v>
      </c>
      <c r="E9262" s="7">
        <f t="shared" si="1"/>
        <v>0.06661116</v>
      </c>
      <c r="F9262" s="7"/>
    </row>
    <row r="9263">
      <c r="A9263" s="9">
        <v>44840.875</v>
      </c>
      <c r="B9263" s="10">
        <v>224.15</v>
      </c>
      <c r="C9263" s="10">
        <v>247.59019</v>
      </c>
      <c r="D9263" s="10">
        <v>0.0946733390365749</v>
      </c>
      <c r="E9263" s="7">
        <f t="shared" si="1"/>
        <v>0.07026283783</v>
      </c>
      <c r="F9263" s="7"/>
    </row>
    <row r="9264">
      <c r="A9264" s="9">
        <v>44840.916666666664</v>
      </c>
      <c r="B9264" s="10">
        <v>223.95</v>
      </c>
      <c r="C9264" s="10">
        <v>247.90468</v>
      </c>
      <c r="D9264" s="10">
        <v>0.0966285912795193</v>
      </c>
      <c r="E9264" s="7">
        <f t="shared" si="1"/>
        <v>0.07375286319</v>
      </c>
      <c r="F9264" s="7"/>
    </row>
    <row r="9265">
      <c r="A9265" s="9">
        <v>44840.958333333336</v>
      </c>
      <c r="B9265" s="10">
        <v>223.92</v>
      </c>
      <c r="C9265" s="10">
        <v>246.73007</v>
      </c>
      <c r="D9265" s="10">
        <v>0.0924494934889777</v>
      </c>
      <c r="E9265" s="7">
        <f t="shared" si="1"/>
        <v>0.07601855778</v>
      </c>
      <c r="F9265" s="7"/>
    </row>
    <row r="9266">
      <c r="A9266" s="9">
        <v>44841.0</v>
      </c>
      <c r="B9266" s="10">
        <v>224.62</v>
      </c>
      <c r="C9266" s="10">
        <v>246.38807</v>
      </c>
      <c r="D9266" s="10">
        <v>0.0883487175332799</v>
      </c>
      <c r="E9266" s="12">
        <f t="shared" si="1"/>
        <v>0.07845350256</v>
      </c>
      <c r="F9266" s="7"/>
    </row>
    <row r="9267">
      <c r="A9267" s="9">
        <v>44841.041666666664</v>
      </c>
      <c r="B9267" s="10">
        <v>231.22</v>
      </c>
      <c r="C9267" s="10">
        <v>240.4261</v>
      </c>
      <c r="D9267" s="10">
        <v>0.0382907679324332</v>
      </c>
      <c r="E9267" s="7">
        <f t="shared" si="1"/>
        <v>0.08004706823</v>
      </c>
      <c r="F9267" s="7"/>
    </row>
    <row r="9268">
      <c r="A9268" s="9">
        <v>44841.083333333336</v>
      </c>
      <c r="B9268" s="10">
        <v>234.47</v>
      </c>
      <c r="C9268" s="10">
        <v>232.88645</v>
      </c>
      <c r="D9268" s="10">
        <v>0.00679966567397975</v>
      </c>
      <c r="E9268" s="7">
        <f t="shared" si="1"/>
        <v>0.07928112531</v>
      </c>
      <c r="F9268" s="7"/>
    </row>
    <row r="9269">
      <c r="A9269" s="9">
        <v>44841.125</v>
      </c>
      <c r="B9269" s="10">
        <v>224.92</v>
      </c>
      <c r="C9269" s="10">
        <v>224.11615</v>
      </c>
      <c r="D9269" s="10">
        <v>0.00358675624224306</v>
      </c>
      <c r="E9269" s="7">
        <f t="shared" si="1"/>
        <v>0.07853066488</v>
      </c>
      <c r="F9269" s="7"/>
    </row>
    <row r="9270">
      <c r="A9270" s="9">
        <v>44841.166666666664</v>
      </c>
      <c r="B9270" s="10">
        <v>215.38</v>
      </c>
      <c r="C9270" s="10">
        <v>217.0761</v>
      </c>
      <c r="D9270" s="10">
        <v>0.00781338894516716</v>
      </c>
      <c r="E9270" s="7">
        <f t="shared" si="1"/>
        <v>0.07845574088</v>
      </c>
      <c r="F9270" s="7"/>
    </row>
    <row r="9271">
      <c r="A9271" s="9">
        <v>44841.208333333336</v>
      </c>
      <c r="B9271" s="10">
        <v>214.53</v>
      </c>
      <c r="C9271" s="10">
        <v>214.11266</v>
      </c>
      <c r="D9271" s="10">
        <v>0.00194916078292612</v>
      </c>
      <c r="E9271" s="7">
        <f t="shared" si="1"/>
        <v>0.07822627091</v>
      </c>
      <c r="F9271" s="7"/>
    </row>
    <row r="9272">
      <c r="A9272" s="9">
        <v>44841.25</v>
      </c>
      <c r="B9272" s="10">
        <v>212.45</v>
      </c>
      <c r="C9272" s="10">
        <v>213.71745</v>
      </c>
      <c r="D9272" s="10">
        <v>0.0059304937430239</v>
      </c>
      <c r="E9272" s="7">
        <f t="shared" si="1"/>
        <v>0.07746968243</v>
      </c>
      <c r="F9272" s="7"/>
    </row>
    <row r="9273">
      <c r="A9273" s="9">
        <v>44841.291666666664</v>
      </c>
      <c r="B9273" s="10">
        <v>207.19</v>
      </c>
      <c r="C9273" s="10">
        <v>216.12841</v>
      </c>
      <c r="D9273" s="10">
        <v>0.041356941459015</v>
      </c>
      <c r="E9273" s="7">
        <f t="shared" si="1"/>
        <v>0.07730911439</v>
      </c>
      <c r="F9273" s="7"/>
    </row>
    <row r="9274">
      <c r="A9274" s="9">
        <v>44841.333333333336</v>
      </c>
      <c r="B9274" s="10">
        <v>203.46</v>
      </c>
      <c r="C9274" s="10">
        <v>219.97072</v>
      </c>
      <c r="D9274" s="10">
        <v>0.0750587169055954</v>
      </c>
      <c r="E9274" s="7">
        <f t="shared" si="1"/>
        <v>0.077936663</v>
      </c>
      <c r="F9274" s="7"/>
    </row>
    <row r="9275">
      <c r="A9275" s="9">
        <v>44841.375</v>
      </c>
      <c r="B9275" s="10">
        <v>207.12</v>
      </c>
      <c r="C9275" s="10">
        <v>225.1887</v>
      </c>
      <c r="D9275" s="10">
        <v>0.0802380403634818</v>
      </c>
      <c r="E9275" s="7">
        <f t="shared" si="1"/>
        <v>0.07798436357</v>
      </c>
      <c r="F9275" s="7"/>
    </row>
    <row r="9276">
      <c r="A9276" s="9">
        <v>44841.416666666664</v>
      </c>
      <c r="B9276" s="10">
        <v>213.35</v>
      </c>
      <c r="C9276" s="10">
        <v>230.2493</v>
      </c>
      <c r="D9276" s="10">
        <v>0.0733956628749794</v>
      </c>
      <c r="E9276" s="7">
        <f t="shared" si="1"/>
        <v>0.07744687217</v>
      </c>
      <c r="F9276" s="7"/>
    </row>
    <row r="9277">
      <c r="A9277" s="9">
        <v>44841.458333333336</v>
      </c>
      <c r="B9277" s="10">
        <v>227.49</v>
      </c>
      <c r="C9277" s="10">
        <v>235.18202</v>
      </c>
      <c r="D9277" s="10">
        <v>0.0327066669467333</v>
      </c>
      <c r="E9277" s="7">
        <f t="shared" si="1"/>
        <v>0.07564868659</v>
      </c>
      <c r="F9277" s="7"/>
    </row>
    <row r="9278">
      <c r="A9278" s="9">
        <v>44841.5</v>
      </c>
      <c r="B9278" s="10">
        <v>224.44</v>
      </c>
      <c r="C9278" s="10">
        <v>237.696</v>
      </c>
      <c r="D9278" s="10">
        <v>0.0557687129779213</v>
      </c>
      <c r="E9278" s="7">
        <f t="shared" si="1"/>
        <v>0.07402496018</v>
      </c>
      <c r="F9278" s="7"/>
    </row>
    <row r="9279">
      <c r="A9279" s="9">
        <v>44841.541666666664</v>
      </c>
      <c r="B9279" s="10">
        <v>220.8</v>
      </c>
      <c r="C9279" s="10">
        <v>239.2103</v>
      </c>
      <c r="D9279" s="10">
        <v>0.0769628230891394</v>
      </c>
      <c r="E9279" s="7">
        <f t="shared" si="1"/>
        <v>0.07269676334</v>
      </c>
      <c r="F9279" s="7"/>
    </row>
    <row r="9280">
      <c r="A9280" s="9">
        <v>44841.583333333336</v>
      </c>
      <c r="B9280" s="10">
        <v>225.21</v>
      </c>
      <c r="C9280" s="10">
        <v>240.00146</v>
      </c>
      <c r="D9280" s="10">
        <v>0.0616307084131904</v>
      </c>
      <c r="E9280" s="7">
        <f t="shared" si="1"/>
        <v>0.07028055227</v>
      </c>
      <c r="F9280" s="7"/>
    </row>
    <row r="9281">
      <c r="A9281" s="9">
        <v>44841.625</v>
      </c>
      <c r="B9281" s="10">
        <v>217.46</v>
      </c>
      <c r="C9281" s="10">
        <v>240.32376</v>
      </c>
      <c r="D9281" s="10">
        <v>0.095137326413335</v>
      </c>
      <c r="E9281" s="7">
        <f t="shared" si="1"/>
        <v>0.06911910986</v>
      </c>
      <c r="F9281" s="7"/>
    </row>
    <row r="9282">
      <c r="A9282" s="9">
        <v>44841.666666666664</v>
      </c>
      <c r="B9282" s="10">
        <v>213.36</v>
      </c>
      <c r="C9282" s="10">
        <v>240.15445</v>
      </c>
      <c r="D9282" s="10">
        <v>0.111571740602766</v>
      </c>
      <c r="E9282" s="7">
        <f t="shared" si="1"/>
        <v>0.06857342658</v>
      </c>
      <c r="F9282" s="7"/>
    </row>
    <row r="9283">
      <c r="A9283" s="9">
        <v>44841.708333333336</v>
      </c>
      <c r="B9283" s="10">
        <v>211.93</v>
      </c>
      <c r="C9283" s="10">
        <v>240.33693</v>
      </c>
      <c r="D9283" s="10">
        <v>0.118196275537013</v>
      </c>
      <c r="E9283" s="7">
        <f t="shared" si="1"/>
        <v>0.06795122645</v>
      </c>
      <c r="F9283" s="7"/>
    </row>
    <row r="9284">
      <c r="A9284" s="9">
        <v>44841.75</v>
      </c>
      <c r="B9284" s="10">
        <v>215.37</v>
      </c>
      <c r="C9284" s="10">
        <v>240.67365</v>
      </c>
      <c r="D9284" s="10">
        <v>0.105136769230865</v>
      </c>
      <c r="E9284" s="7">
        <f t="shared" si="1"/>
        <v>0.06600447981</v>
      </c>
      <c r="F9284" s="7"/>
    </row>
    <row r="9285">
      <c r="A9285" s="9">
        <v>44841.791666666664</v>
      </c>
      <c r="B9285" s="10">
        <v>215.73</v>
      </c>
      <c r="C9285" s="10">
        <v>241.87553</v>
      </c>
      <c r="D9285" s="10">
        <v>0.108094977611005</v>
      </c>
      <c r="E9285" s="7">
        <f t="shared" si="1"/>
        <v>0.0651208532</v>
      </c>
      <c r="F9285" s="7"/>
    </row>
    <row r="9286">
      <c r="A9286" s="9">
        <v>44841.833333333336</v>
      </c>
      <c r="B9286" s="10">
        <v>217.52</v>
      </c>
      <c r="C9286" s="10">
        <v>243.07758</v>
      </c>
      <c r="D9286" s="10">
        <v>0.105141658889314</v>
      </c>
      <c r="E9286" s="7">
        <f t="shared" si="1"/>
        <v>0.06570280817</v>
      </c>
      <c r="F9286" s="7"/>
    </row>
    <row r="9287">
      <c r="A9287" s="9">
        <v>44841.875</v>
      </c>
      <c r="B9287" s="10">
        <v>218.98</v>
      </c>
      <c r="C9287" s="10">
        <v>244.23438</v>
      </c>
      <c r="D9287" s="10">
        <v>0.10340223190527</v>
      </c>
      <c r="E9287" s="7">
        <f t="shared" si="1"/>
        <v>0.06606651204</v>
      </c>
      <c r="F9287" s="7"/>
    </row>
    <row r="9288">
      <c r="A9288" s="9">
        <v>44841.916666666664</v>
      </c>
      <c r="B9288" s="10">
        <v>211.15</v>
      </c>
      <c r="C9288" s="10">
        <v>244.7933</v>
      </c>
      <c r="D9288" s="10">
        <v>0.137435542557741</v>
      </c>
      <c r="E9288" s="7">
        <f t="shared" si="1"/>
        <v>0.06776680167</v>
      </c>
      <c r="F9288" s="7"/>
    </row>
    <row r="9289">
      <c r="A9289" s="9">
        <v>44841.958333333336</v>
      </c>
      <c r="B9289" s="10">
        <v>207.83</v>
      </c>
      <c r="C9289" s="10">
        <v>243.9965</v>
      </c>
      <c r="D9289" s="10">
        <v>0.148225486840999</v>
      </c>
      <c r="E9289" s="7">
        <f t="shared" si="1"/>
        <v>0.07009080139</v>
      </c>
      <c r="F9289" s="7"/>
    </row>
    <row r="9290">
      <c r="A9290" s="9">
        <v>44842.0</v>
      </c>
      <c r="B9290" s="10">
        <v>205.34</v>
      </c>
      <c r="C9290" s="10">
        <v>241.18045</v>
      </c>
      <c r="D9290" s="10">
        <v>0.148604291931622</v>
      </c>
      <c r="E9290" s="7">
        <f t="shared" si="1"/>
        <v>0.07260145033</v>
      </c>
      <c r="F9290" s="7"/>
    </row>
    <row r="9291">
      <c r="A9291" s="9">
        <v>44842.041666666664</v>
      </c>
      <c r="B9291" s="10">
        <v>206.27</v>
      </c>
      <c r="C9291" s="10">
        <v>233.35565</v>
      </c>
      <c r="D9291" s="10">
        <v>0.116070255851958</v>
      </c>
      <c r="E9291" s="7">
        <f t="shared" si="1"/>
        <v>0.07584226232</v>
      </c>
      <c r="F9291" s="7"/>
    </row>
    <row r="9292">
      <c r="A9292" s="9">
        <v>44842.083333333336</v>
      </c>
      <c r="B9292" s="10">
        <v>206.08</v>
      </c>
      <c r="C9292" s="10">
        <v>223.7737</v>
      </c>
      <c r="D9292" s="10">
        <v>0.0790696136319861</v>
      </c>
      <c r="E9292" s="7">
        <f t="shared" si="1"/>
        <v>0.07885351016</v>
      </c>
      <c r="F9292" s="7"/>
    </row>
    <row r="9293">
      <c r="A9293" s="9">
        <v>44842.125</v>
      </c>
      <c r="B9293" s="10">
        <v>189.49</v>
      </c>
      <c r="C9293" s="10">
        <v>213.56548</v>
      </c>
      <c r="D9293" s="10">
        <v>0.112731139882718</v>
      </c>
      <c r="E9293" s="7">
        <f t="shared" si="1"/>
        <v>0.08340119281</v>
      </c>
      <c r="F9293" s="7"/>
    </row>
    <row r="9294">
      <c r="A9294" s="9">
        <v>44842.166666666664</v>
      </c>
      <c r="B9294" s="10">
        <v>178.23</v>
      </c>
      <c r="C9294" s="10">
        <v>205.23801</v>
      </c>
      <c r="D9294" s="10">
        <v>0.131593606856741</v>
      </c>
      <c r="E9294" s="7">
        <f t="shared" si="1"/>
        <v>0.08855870189</v>
      </c>
      <c r="F9294" s="7"/>
    </row>
    <row r="9295">
      <c r="A9295" s="9">
        <v>44842.208333333336</v>
      </c>
      <c r="B9295" s="10">
        <v>165.48</v>
      </c>
      <c r="C9295" s="10">
        <v>201.38597</v>
      </c>
      <c r="D9295" s="10">
        <v>0.178294297264104</v>
      </c>
      <c r="E9295" s="7">
        <f t="shared" si="1"/>
        <v>0.09590641591</v>
      </c>
      <c r="F9295" s="7"/>
    </row>
    <row r="9296">
      <c r="A9296" s="9">
        <v>44842.25</v>
      </c>
      <c r="B9296" s="10">
        <v>161.99</v>
      </c>
      <c r="C9296" s="10">
        <v>200.85646</v>
      </c>
      <c r="D9296" s="10">
        <v>0.193503659279865</v>
      </c>
      <c r="E9296" s="7">
        <f t="shared" si="1"/>
        <v>0.1037219645</v>
      </c>
      <c r="F9296" s="7"/>
    </row>
    <row r="9297">
      <c r="A9297" s="9">
        <v>44842.291666666664</v>
      </c>
      <c r="B9297" s="10">
        <v>159.52</v>
      </c>
      <c r="C9297" s="10">
        <v>203.94849</v>
      </c>
      <c r="D9297" s="10">
        <v>0.217841720720756</v>
      </c>
      <c r="E9297" s="7">
        <f t="shared" si="1"/>
        <v>0.1110754969</v>
      </c>
      <c r="F9297" s="7"/>
    </row>
    <row r="9298">
      <c r="A9298" s="9">
        <v>44842.333333333336</v>
      </c>
      <c r="B9298" s="10">
        <v>158.94</v>
      </c>
      <c r="C9298" s="10">
        <v>209.13563</v>
      </c>
      <c r="D9298" s="10">
        <v>0.240014721546969</v>
      </c>
      <c r="E9298" s="7">
        <f t="shared" si="1"/>
        <v>0.1179486638</v>
      </c>
      <c r="F9298" s="7"/>
    </row>
    <row r="9299">
      <c r="A9299" s="9">
        <v>44842.375</v>
      </c>
      <c r="B9299" s="10">
        <v>160.57</v>
      </c>
      <c r="C9299" s="10">
        <v>215.99124</v>
      </c>
      <c r="D9299" s="10">
        <v>0.256590220973776</v>
      </c>
      <c r="E9299" s="7">
        <f t="shared" si="1"/>
        <v>0.1252966713</v>
      </c>
      <c r="F9299" s="7"/>
    </row>
    <row r="9300">
      <c r="A9300" s="9">
        <v>44842.416666666664</v>
      </c>
      <c r="B9300" s="10">
        <v>167.93</v>
      </c>
      <c r="C9300" s="10">
        <v>222.58884</v>
      </c>
      <c r="D9300" s="10">
        <v>0.245559660583163</v>
      </c>
      <c r="E9300" s="7">
        <f t="shared" si="1"/>
        <v>0.1324701712</v>
      </c>
      <c r="F9300" s="7"/>
    </row>
    <row r="9301">
      <c r="A9301" s="9">
        <v>44842.458333333336</v>
      </c>
      <c r="B9301" s="10">
        <v>172.11</v>
      </c>
      <c r="C9301" s="10">
        <v>228.52384</v>
      </c>
      <c r="D9301" s="10">
        <v>0.246861946657294</v>
      </c>
      <c r="E9301" s="7">
        <f t="shared" si="1"/>
        <v>0.1413933079</v>
      </c>
      <c r="F9301" s="7"/>
    </row>
    <row r="9302">
      <c r="A9302" s="9">
        <v>44842.5</v>
      </c>
      <c r="B9302" s="10">
        <v>185.66</v>
      </c>
      <c r="C9302" s="10">
        <v>231.29273</v>
      </c>
      <c r="D9302" s="10">
        <v>0.197294268609307</v>
      </c>
      <c r="E9302" s="7">
        <f t="shared" si="1"/>
        <v>0.147290206</v>
      </c>
      <c r="F9302" s="7"/>
    </row>
    <row r="9303">
      <c r="A9303" s="9">
        <v>44842.541666666664</v>
      </c>
      <c r="B9303" s="10">
        <v>177.13</v>
      </c>
      <c r="C9303" s="10">
        <v>232.72391</v>
      </c>
      <c r="D9303" s="10">
        <v>0.238883533711684</v>
      </c>
      <c r="E9303" s="7">
        <f t="shared" si="1"/>
        <v>0.1540369023</v>
      </c>
      <c r="F9303" s="7"/>
    </row>
    <row r="9304">
      <c r="A9304" s="9">
        <v>44842.583333333336</v>
      </c>
      <c r="B9304" s="10">
        <v>162.11</v>
      </c>
      <c r="C9304" s="10">
        <v>233.41691</v>
      </c>
      <c r="D9304" s="10">
        <v>0.30549162012298</v>
      </c>
      <c r="E9304" s="7">
        <f t="shared" si="1"/>
        <v>0.1641977736</v>
      </c>
      <c r="F9304" s="7"/>
    </row>
    <row r="9305">
      <c r="A9305" s="9">
        <v>44842.625</v>
      </c>
      <c r="B9305" s="10">
        <v>147.44</v>
      </c>
      <c r="C9305" s="10">
        <v>233.93676</v>
      </c>
      <c r="D9305" s="10">
        <v>0.369744199244274</v>
      </c>
      <c r="E9305" s="7">
        <f t="shared" si="1"/>
        <v>0.1756397267</v>
      </c>
      <c r="F9305" s="7"/>
    </row>
    <row r="9306">
      <c r="A9306" s="9">
        <v>44842.666666666664</v>
      </c>
      <c r="B9306" s="10">
        <v>141.06</v>
      </c>
      <c r="C9306" s="10">
        <v>234.10648</v>
      </c>
      <c r="D9306" s="10">
        <v>0.397453671508793</v>
      </c>
      <c r="E9306" s="7">
        <f t="shared" si="1"/>
        <v>0.1875514738</v>
      </c>
      <c r="F9306" s="7"/>
    </row>
    <row r="9307">
      <c r="A9307" s="9">
        <v>44842.708333333336</v>
      </c>
      <c r="B9307" s="10">
        <v>141.08</v>
      </c>
      <c r="C9307" s="10">
        <v>234.50023</v>
      </c>
      <c r="D9307" s="10">
        <v>0.398380120991778</v>
      </c>
      <c r="E9307" s="7">
        <f t="shared" si="1"/>
        <v>0.1992258007</v>
      </c>
      <c r="F9307" s="7"/>
    </row>
    <row r="9308">
      <c r="A9308" s="9">
        <v>44842.75</v>
      </c>
      <c r="B9308" s="10">
        <v>143.81</v>
      </c>
      <c r="C9308" s="10">
        <v>235.35176</v>
      </c>
      <c r="D9308" s="10">
        <v>0.388957193266793</v>
      </c>
      <c r="E9308" s="7">
        <f t="shared" si="1"/>
        <v>0.2110516517</v>
      </c>
      <c r="F9308" s="7"/>
    </row>
    <row r="9309">
      <c r="A9309" s="9">
        <v>44842.791666666664</v>
      </c>
      <c r="B9309" s="10">
        <v>148.0</v>
      </c>
      <c r="C9309" s="10">
        <v>236.89875</v>
      </c>
      <c r="D9309" s="10">
        <v>0.375260527968172</v>
      </c>
      <c r="E9309" s="7">
        <f t="shared" si="1"/>
        <v>0.2221835496</v>
      </c>
      <c r="F9309" s="7"/>
    </row>
    <row r="9310">
      <c r="A9310" s="9">
        <v>44842.833333333336</v>
      </c>
      <c r="B9310" s="10">
        <v>164.56</v>
      </c>
      <c r="C9310" s="10">
        <v>238.55942</v>
      </c>
      <c r="D9310" s="10">
        <v>0.310192823238755</v>
      </c>
      <c r="E9310" s="7">
        <f t="shared" si="1"/>
        <v>0.2307273481</v>
      </c>
      <c r="F9310" s="7"/>
    </row>
    <row r="9311">
      <c r="A9311" s="9">
        <v>44842.875</v>
      </c>
      <c r="B9311" s="10">
        <v>193.98</v>
      </c>
      <c r="C9311" s="10">
        <v>240.3187</v>
      </c>
      <c r="D9311" s="10">
        <v>0.192821865298039</v>
      </c>
      <c r="E9311" s="7">
        <f t="shared" si="1"/>
        <v>0.2344531662</v>
      </c>
      <c r="F9311" s="7"/>
    </row>
    <row r="9312">
      <c r="A9312" s="9">
        <v>44842.916666666664</v>
      </c>
      <c r="B9312" s="10">
        <v>205.64</v>
      </c>
      <c r="C9312" s="10">
        <v>240.82413</v>
      </c>
      <c r="D9312" s="10">
        <v>0.146098856455954</v>
      </c>
      <c r="E9312" s="7">
        <f t="shared" si="1"/>
        <v>0.2348141376</v>
      </c>
      <c r="F9312" s="7"/>
    </row>
    <row r="9313">
      <c r="A9313" s="9">
        <v>44842.958333333336</v>
      </c>
      <c r="B9313" s="10">
        <v>207.16</v>
      </c>
      <c r="C9313" s="10">
        <v>239.33129</v>
      </c>
      <c r="D9313" s="10">
        <v>0.134421579393149</v>
      </c>
      <c r="E9313" s="7">
        <f t="shared" si="1"/>
        <v>0.2342389748</v>
      </c>
      <c r="F9313" s="7"/>
    </row>
    <row r="9314">
      <c r="A9314" s="9">
        <v>44840.0</v>
      </c>
      <c r="B9314" s="10">
        <v>240.04</v>
      </c>
      <c r="C9314" s="10">
        <v>246.49591</v>
      </c>
      <c r="D9314" s="10">
        <v>0.0261907388240235</v>
      </c>
      <c r="E9314" s="7">
        <f t="shared" si="1"/>
        <v>0.2291384101</v>
      </c>
      <c r="F9314" s="7"/>
    </row>
    <row r="9315">
      <c r="A9315" s="9">
        <v>44840.041666666664</v>
      </c>
      <c r="B9315" s="10">
        <v>240.74</v>
      </c>
      <c r="C9315" s="10">
        <v>239.94283</v>
      </c>
      <c r="D9315" s="10">
        <v>0.00332233307409111</v>
      </c>
      <c r="E9315" s="7">
        <f t="shared" si="1"/>
        <v>0.22444058</v>
      </c>
      <c r="F9315" s="7"/>
    </row>
    <row r="9316">
      <c r="A9316" s="9">
        <v>44840.083333333336</v>
      </c>
      <c r="B9316" s="10">
        <v>238.29</v>
      </c>
      <c r="C9316" s="10">
        <v>231.17575</v>
      </c>
      <c r="D9316" s="10">
        <v>0.0307742053394441</v>
      </c>
      <c r="E9316" s="7">
        <f t="shared" si="1"/>
        <v>0.2224282713</v>
      </c>
      <c r="F9316" s="7"/>
    </row>
    <row r="9317">
      <c r="A9317" s="9">
        <v>44840.125</v>
      </c>
      <c r="B9317" s="10">
        <v>227.97</v>
      </c>
      <c r="C9317" s="10">
        <v>221.08395</v>
      </c>
      <c r="D9317" s="10">
        <v>0.0311467657421536</v>
      </c>
      <c r="E9317" s="7">
        <f t="shared" si="1"/>
        <v>0.2190289224</v>
      </c>
      <c r="F9317" s="7"/>
    </row>
    <row r="9318">
      <c r="A9318" s="9">
        <v>44840.166666666664</v>
      </c>
      <c r="B9318" s="10">
        <v>217.82</v>
      </c>
      <c r="C9318" s="10">
        <v>212.02369</v>
      </c>
      <c r="D9318" s="10">
        <v>0.0273380300097597</v>
      </c>
      <c r="E9318" s="7">
        <f t="shared" si="1"/>
        <v>0.21468494</v>
      </c>
      <c r="F9318" s="7"/>
    </row>
    <row r="9319">
      <c r="A9319" s="9">
        <v>44840.208333333336</v>
      </c>
      <c r="B9319" s="10">
        <v>211.14</v>
      </c>
      <c r="C9319" s="10">
        <v>206.66756</v>
      </c>
      <c r="D9319" s="10">
        <v>0.0216407451658111</v>
      </c>
      <c r="E9319" s="7">
        <f t="shared" si="1"/>
        <v>0.2081577087</v>
      </c>
      <c r="F9319" s="7"/>
    </row>
    <row r="9320">
      <c r="A9320" s="9">
        <v>44840.25</v>
      </c>
      <c r="B9320" s="10">
        <v>207.04</v>
      </c>
      <c r="C9320" s="10">
        <v>203.90675</v>
      </c>
      <c r="D9320" s="10">
        <v>0.0153660925888917</v>
      </c>
      <c r="E9320" s="7">
        <f t="shared" si="1"/>
        <v>0.20073531</v>
      </c>
      <c r="F9320" s="7"/>
    </row>
    <row r="9321">
      <c r="A9321" s="9">
        <v>44840.291666666664</v>
      </c>
      <c r="B9321" s="10">
        <v>204.92</v>
      </c>
      <c r="C9321" s="10">
        <v>204.66208</v>
      </c>
      <c r="D9321" s="10">
        <v>0.00126022368188569</v>
      </c>
      <c r="E9321" s="7">
        <f t="shared" si="1"/>
        <v>0.191711081</v>
      </c>
      <c r="F9321" s="7"/>
    </row>
    <row r="9322">
      <c r="A9322" s="9">
        <v>44840.333333333336</v>
      </c>
      <c r="B9322" s="10">
        <v>205.74</v>
      </c>
      <c r="C9322" s="10">
        <v>208.35402</v>
      </c>
      <c r="D9322" s="10">
        <v>0.0125460502273965</v>
      </c>
      <c r="E9322" s="7">
        <f t="shared" si="1"/>
        <v>0.1822332197</v>
      </c>
      <c r="F9322" s="7"/>
    </row>
    <row r="9323">
      <c r="A9323" s="9">
        <v>44840.375</v>
      </c>
      <c r="B9323" s="10">
        <v>206.94</v>
      </c>
      <c r="C9323" s="10">
        <v>214.7881</v>
      </c>
      <c r="D9323" s="10">
        <v>0.0365388026617861</v>
      </c>
      <c r="E9323" s="7">
        <f t="shared" si="1"/>
        <v>0.1730644106</v>
      </c>
      <c r="F9323" s="7"/>
    </row>
    <row r="9324">
      <c r="A9324" s="9">
        <v>44840.416666666664</v>
      </c>
      <c r="B9324" s="10">
        <v>210.46</v>
      </c>
      <c r="C9324" s="10">
        <v>222.22065</v>
      </c>
      <c r="D9324" s="10">
        <v>0.0529232994323434</v>
      </c>
      <c r="E9324" s="7">
        <f t="shared" si="1"/>
        <v>0.1650378956</v>
      </c>
      <c r="F9324" s="7"/>
    </row>
    <row r="9325">
      <c r="A9325" s="9">
        <v>44840.458333333336</v>
      </c>
      <c r="B9325" s="10">
        <v>217.99</v>
      </c>
      <c r="C9325" s="10">
        <v>229.99222</v>
      </c>
      <c r="D9325" s="10">
        <v>0.0521853304429167</v>
      </c>
      <c r="E9325" s="7">
        <f t="shared" si="1"/>
        <v>0.1569263699</v>
      </c>
      <c r="F9325" s="7"/>
    </row>
    <row r="9326">
      <c r="A9326" s="9">
        <v>44840.5</v>
      </c>
      <c r="B9326" s="10">
        <v>216.36</v>
      </c>
      <c r="C9326" s="10">
        <v>235.06911</v>
      </c>
      <c r="D9326" s="10">
        <v>0.07958982785956</v>
      </c>
      <c r="E9326" s="7">
        <f t="shared" si="1"/>
        <v>0.1520220182</v>
      </c>
      <c r="F9326" s="7"/>
    </row>
    <row r="9327">
      <c r="A9327" s="9">
        <v>44840.541666666664</v>
      </c>
      <c r="B9327" s="10">
        <v>214.76</v>
      </c>
      <c r="C9327" s="10">
        <v>238.01282</v>
      </c>
      <c r="D9327" s="10">
        <v>0.0976956619395544</v>
      </c>
      <c r="E9327" s="7">
        <f t="shared" si="1"/>
        <v>0.1461391902</v>
      </c>
      <c r="F9327" s="7"/>
    </row>
    <row r="9328">
      <c r="A9328" s="9">
        <v>44840.583333333336</v>
      </c>
      <c r="B9328" s="10">
        <v>213.22</v>
      </c>
      <c r="C9328" s="10">
        <v>239.36491</v>
      </c>
      <c r="D9328" s="10">
        <v>0.109226160175273</v>
      </c>
      <c r="E9328" s="7">
        <f t="shared" si="1"/>
        <v>0.1379614627</v>
      </c>
      <c r="F9328" s="7"/>
    </row>
    <row r="9329">
      <c r="A9329" s="9">
        <v>44840.625</v>
      </c>
      <c r="B9329" s="10">
        <v>213.0</v>
      </c>
      <c r="C9329" s="10">
        <v>239.84079</v>
      </c>
      <c r="D9329" s="10">
        <v>0.111910863869319</v>
      </c>
      <c r="E9329" s="7">
        <f t="shared" si="1"/>
        <v>0.127218407</v>
      </c>
      <c r="F9329" s="7"/>
    </row>
    <row r="9330">
      <c r="A9330" s="9">
        <v>44840.666666666664</v>
      </c>
      <c r="B9330" s="10">
        <v>212.69</v>
      </c>
      <c r="C9330" s="10">
        <v>239.57326</v>
      </c>
      <c r="D9330" s="10">
        <v>0.11221310758972</v>
      </c>
      <c r="E9330" s="7">
        <f t="shared" si="1"/>
        <v>0.1153333836</v>
      </c>
      <c r="F9330" s="7"/>
    </row>
    <row r="9331">
      <c r="A9331" s="9">
        <v>44840.708333333336</v>
      </c>
      <c r="B9331" s="10">
        <v>210.82</v>
      </c>
      <c r="C9331" s="10">
        <v>239.45412</v>
      </c>
      <c r="D9331" s="10">
        <v>0.119580819908214</v>
      </c>
      <c r="E9331" s="7">
        <f t="shared" si="1"/>
        <v>0.103716746</v>
      </c>
      <c r="F9331" s="7"/>
    </row>
    <row r="9332">
      <c r="A9332" s="9">
        <v>44840.75</v>
      </c>
      <c r="B9332" s="10">
        <v>206.74</v>
      </c>
      <c r="C9332" s="10">
        <v>240.14913</v>
      </c>
      <c r="D9332" s="10">
        <v>0.139118263722212</v>
      </c>
      <c r="E9332" s="7">
        <f t="shared" si="1"/>
        <v>0.09330679061</v>
      </c>
      <c r="F9332" s="7"/>
    </row>
    <row r="9333">
      <c r="A9333" s="9">
        <v>44840.791666666664</v>
      </c>
      <c r="B9333" s="10">
        <v>213.43</v>
      </c>
      <c r="C9333" s="10">
        <v>241.88228</v>
      </c>
      <c r="D9333" s="10">
        <v>0.11762862496583</v>
      </c>
      <c r="E9333" s="7">
        <f t="shared" si="1"/>
        <v>0.08257212798</v>
      </c>
      <c r="F9333" s="7"/>
    </row>
    <row r="9334">
      <c r="A9334" s="9">
        <v>44840.833333333336</v>
      </c>
      <c r="B9334" s="10">
        <v>223.93</v>
      </c>
      <c r="C9334" s="10">
        <v>243.34069</v>
      </c>
      <c r="D9334" s="10">
        <v>0.0797675473016863</v>
      </c>
      <c r="E9334" s="7">
        <f t="shared" si="1"/>
        <v>0.07297107482</v>
      </c>
      <c r="F9334" s="7"/>
    </row>
    <row r="9335">
      <c r="A9335" s="9">
        <v>44840.875</v>
      </c>
      <c r="B9335" s="10">
        <v>224.15</v>
      </c>
      <c r="C9335" s="10">
        <v>244.72203</v>
      </c>
      <c r="D9335" s="10">
        <v>0.0840628446895442</v>
      </c>
      <c r="E9335" s="7">
        <f t="shared" si="1"/>
        <v>0.06843944896</v>
      </c>
      <c r="F9335" s="7"/>
    </row>
    <row r="9336">
      <c r="A9336" s="9">
        <v>44840.916666666664</v>
      </c>
      <c r="B9336" s="10">
        <v>223.95</v>
      </c>
      <c r="C9336" s="10">
        <v>245.02874</v>
      </c>
      <c r="D9336" s="10">
        <v>0.0860255821419153</v>
      </c>
      <c r="E9336" s="7">
        <f t="shared" si="1"/>
        <v>0.06593639586</v>
      </c>
      <c r="F9336" s="7"/>
    </row>
    <row r="9337">
      <c r="A9337" s="9">
        <v>44840.958333333336</v>
      </c>
      <c r="B9337" s="10">
        <v>223.92</v>
      </c>
      <c r="C9337" s="10">
        <v>243.96668</v>
      </c>
      <c r="D9337" s="10">
        <v>0.0821697454750788</v>
      </c>
      <c r="E9337" s="7">
        <f t="shared" si="1"/>
        <v>0.06375923612</v>
      </c>
      <c r="F9337" s="7"/>
    </row>
    <row r="9338">
      <c r="A9338" s="9">
        <v>44841.0</v>
      </c>
      <c r="B9338" s="10">
        <v>224.62</v>
      </c>
      <c r="C9338" s="10">
        <v>246.83867</v>
      </c>
      <c r="D9338" s="10">
        <v>0.0900129222054226</v>
      </c>
      <c r="E9338" s="7">
        <f t="shared" si="1"/>
        <v>0.06641849376</v>
      </c>
      <c r="F9338" s="7"/>
    </row>
    <row r="9339">
      <c r="A9339" s="9">
        <v>44841.041666666664</v>
      </c>
      <c r="B9339" s="10">
        <v>231.22</v>
      </c>
      <c r="C9339" s="10">
        <v>240.42</v>
      </c>
      <c r="D9339" s="10">
        <v>0.0382663671907494</v>
      </c>
      <c r="E9339" s="7">
        <f t="shared" si="1"/>
        <v>0.06787449518</v>
      </c>
      <c r="F9339" s="7"/>
    </row>
    <row r="9340">
      <c r="A9340" s="9">
        <v>44841.083333333336</v>
      </c>
      <c r="B9340" s="10">
        <v>234.47</v>
      </c>
      <c r="C9340" s="10">
        <v>232.21153</v>
      </c>
      <c r="D9340" s="10">
        <v>0.00972591671050954</v>
      </c>
      <c r="E9340" s="7">
        <f t="shared" si="1"/>
        <v>0.06699748315</v>
      </c>
      <c r="F9340" s="7"/>
    </row>
    <row r="9341">
      <c r="A9341" s="9">
        <v>44841.125</v>
      </c>
      <c r="B9341" s="10">
        <v>224.92</v>
      </c>
      <c r="C9341" s="10">
        <v>222.7537</v>
      </c>
      <c r="D9341" s="10">
        <v>0.00972509098614289</v>
      </c>
      <c r="E9341" s="7">
        <f t="shared" si="1"/>
        <v>0.06610491337</v>
      </c>
      <c r="F9341" s="7"/>
    </row>
    <row r="9342">
      <c r="A9342" s="9">
        <v>44841.166666666664</v>
      </c>
      <c r="B9342" s="10">
        <v>215.38</v>
      </c>
      <c r="C9342" s="10">
        <v>214.89691</v>
      </c>
      <c r="D9342" s="10">
        <v>0.00224800812631509</v>
      </c>
      <c r="E9342" s="7">
        <f t="shared" si="1"/>
        <v>0.06505949579</v>
      </c>
      <c r="F9342" s="7"/>
    </row>
    <row r="9343">
      <c r="A9343" s="9">
        <v>44841.208333333336</v>
      </c>
      <c r="B9343" s="10">
        <v>214.53</v>
      </c>
      <c r="C9343" s="10">
        <v>211.14378</v>
      </c>
      <c r="D9343" s="10">
        <v>0.0160375077115698</v>
      </c>
      <c r="E9343" s="7">
        <f t="shared" si="1"/>
        <v>0.06482602757</v>
      </c>
      <c r="F9343" s="7"/>
    </row>
    <row r="9344">
      <c r="A9344" s="9">
        <v>44841.25</v>
      </c>
      <c r="B9344" s="10">
        <v>212.45</v>
      </c>
      <c r="C9344" s="10">
        <v>210.11623</v>
      </c>
      <c r="D9344" s="10">
        <v>0.0111070429923475</v>
      </c>
      <c r="E9344" s="7">
        <f t="shared" si="1"/>
        <v>0.06464856717</v>
      </c>
      <c r="F9344" s="7"/>
    </row>
    <row r="9345">
      <c r="A9345" s="9">
        <v>44841.291666666664</v>
      </c>
      <c r="B9345" s="10">
        <v>207.19</v>
      </c>
      <c r="C9345" s="10">
        <v>212.26027</v>
      </c>
      <c r="D9345" s="10">
        <v>0.0238870420733941</v>
      </c>
      <c r="E9345" s="7">
        <f t="shared" si="1"/>
        <v>0.06559135127</v>
      </c>
      <c r="F9345" s="7"/>
    </row>
    <row r="9346">
      <c r="A9346" s="9">
        <v>44841.333333333336</v>
      </c>
      <c r="B9346" s="10">
        <v>203.46</v>
      </c>
      <c r="C9346" s="10">
        <v>216.30382</v>
      </c>
      <c r="D9346" s="10">
        <v>0.0593786092173499</v>
      </c>
      <c r="E9346" s="7">
        <f t="shared" si="1"/>
        <v>0.06754270789</v>
      </c>
      <c r="F9346" s="7"/>
    </row>
    <row r="9347">
      <c r="A9347" s="9">
        <v>44841.375</v>
      </c>
      <c r="B9347" s="10">
        <v>207.12</v>
      </c>
      <c r="C9347" s="10">
        <v>222.07786</v>
      </c>
      <c r="D9347" s="10">
        <v>0.0673541252603928</v>
      </c>
      <c r="E9347" s="7">
        <f t="shared" si="1"/>
        <v>0.06882667967</v>
      </c>
      <c r="F9347" s="7"/>
    </row>
    <row r="9348">
      <c r="A9348" s="9">
        <v>44841.416666666664</v>
      </c>
      <c r="B9348" s="10">
        <v>213.35</v>
      </c>
      <c r="C9348" s="10">
        <v>227.96966</v>
      </c>
      <c r="D9348" s="10">
        <v>0.0641298495598055</v>
      </c>
      <c r="E9348" s="7">
        <f t="shared" si="1"/>
        <v>0.06929361925</v>
      </c>
      <c r="F9348" s="7"/>
    </row>
    <row r="9349">
      <c r="A9349" s="9">
        <v>44841.458333333336</v>
      </c>
      <c r="B9349" s="10">
        <v>227.49</v>
      </c>
      <c r="C9349" s="10">
        <v>233.73976</v>
      </c>
      <c r="D9349" s="10">
        <v>0.0267381125059766</v>
      </c>
      <c r="E9349" s="7">
        <f t="shared" si="1"/>
        <v>0.06823331851</v>
      </c>
      <c r="F9349" s="7"/>
    </row>
    <row r="9350">
      <c r="A9350" s="9">
        <v>44841.5</v>
      </c>
      <c r="B9350" s="10">
        <v>224.44</v>
      </c>
      <c r="C9350" s="10">
        <v>236.88776</v>
      </c>
      <c r="D9350" s="10">
        <v>0.052547079680267</v>
      </c>
      <c r="E9350" s="7">
        <f t="shared" si="1"/>
        <v>0.06710653733</v>
      </c>
      <c r="F9350" s="7"/>
    </row>
    <row r="9351">
      <c r="A9351" s="9">
        <v>44841.541666666664</v>
      </c>
      <c r="B9351" s="10">
        <v>220.8</v>
      </c>
      <c r="C9351" s="10">
        <v>238.74306</v>
      </c>
      <c r="D9351" s="10">
        <v>0.0751563626603428</v>
      </c>
      <c r="E9351" s="7">
        <f t="shared" si="1"/>
        <v>0.06616739986</v>
      </c>
      <c r="F9351" s="7"/>
    </row>
    <row r="9352">
      <c r="A9352" s="9">
        <v>44841.583333333336</v>
      </c>
      <c r="B9352" s="10">
        <v>225.21</v>
      </c>
      <c r="C9352" s="10">
        <v>239.70699</v>
      </c>
      <c r="D9352" s="10">
        <v>0.0604779610306732</v>
      </c>
      <c r="E9352" s="7">
        <f t="shared" si="1"/>
        <v>0.0641362249</v>
      </c>
      <c r="F9352" s="7"/>
    </row>
    <row r="9353">
      <c r="A9353" s="9">
        <v>44841.625</v>
      </c>
      <c r="B9353" s="10">
        <v>217.46</v>
      </c>
      <c r="C9353" s="10">
        <v>240.1501</v>
      </c>
      <c r="D9353" s="10">
        <v>0.0944829920953603</v>
      </c>
      <c r="E9353" s="7">
        <f t="shared" si="1"/>
        <v>0.06341006358</v>
      </c>
      <c r="F9353" s="7"/>
    </row>
    <row r="9354">
      <c r="A9354" s="9">
        <v>44841.666666666664</v>
      </c>
      <c r="B9354" s="10">
        <v>213.36</v>
      </c>
      <c r="C9354" s="10">
        <v>240.00986</v>
      </c>
      <c r="D9354" s="10">
        <v>0.111036521582904</v>
      </c>
      <c r="E9354" s="7">
        <f t="shared" si="1"/>
        <v>0.06336103916</v>
      </c>
      <c r="F9354" s="7"/>
    </row>
    <row r="9355">
      <c r="A9355" s="9">
        <v>44841.708333333336</v>
      </c>
      <c r="B9355" s="10">
        <v>211.93</v>
      </c>
      <c r="C9355" s="10">
        <v>240.14166</v>
      </c>
      <c r="D9355" s="10">
        <v>0.117479241211208</v>
      </c>
      <c r="E9355" s="7">
        <f t="shared" si="1"/>
        <v>0.06327347338</v>
      </c>
      <c r="F9355" s="7"/>
    </row>
    <row r="9356">
      <c r="A9356" s="9">
        <v>44841.75</v>
      </c>
      <c r="B9356" s="10">
        <v>215.37</v>
      </c>
      <c r="C9356" s="10">
        <v>240.58009</v>
      </c>
      <c r="D9356" s="10">
        <v>0.104788762860634</v>
      </c>
      <c r="E9356" s="7">
        <f t="shared" si="1"/>
        <v>0.06184307751</v>
      </c>
      <c r="F9356" s="7"/>
    </row>
    <row r="9357">
      <c r="A9357" s="9">
        <v>44841.791666666664</v>
      </c>
      <c r="B9357" s="10">
        <v>215.73</v>
      </c>
      <c r="C9357" s="10">
        <v>241.88628</v>
      </c>
      <c r="D9357" s="10">
        <v>0.10813461598566</v>
      </c>
      <c r="E9357" s="7">
        <f t="shared" si="1"/>
        <v>0.0614474938</v>
      </c>
      <c r="F9357" s="7"/>
    </row>
    <row r="9358">
      <c r="A9358" s="9">
        <v>44841.833333333336</v>
      </c>
      <c r="B9358" s="10">
        <v>217.52</v>
      </c>
      <c r="C9358" s="10">
        <v>243.13776</v>
      </c>
      <c r="D9358" s="10">
        <v>0.10536314885849</v>
      </c>
      <c r="E9358" s="7">
        <f t="shared" si="1"/>
        <v>0.0625139772</v>
      </c>
      <c r="F9358" s="7"/>
    </row>
    <row r="9359">
      <c r="A9359" s="9">
        <v>44841.875</v>
      </c>
      <c r="B9359" s="10">
        <v>218.98</v>
      </c>
      <c r="C9359" s="10">
        <v>244.38175</v>
      </c>
      <c r="D9359" s="10">
        <v>0.103942908993818</v>
      </c>
      <c r="E9359" s="7">
        <f t="shared" si="1"/>
        <v>0.06334231321</v>
      </c>
      <c r="F9359" s="7"/>
    </row>
    <row r="9360">
      <c r="A9360" s="9">
        <v>44841.916666666664</v>
      </c>
      <c r="B9360" s="10">
        <v>211.15</v>
      </c>
      <c r="C9360" s="10">
        <v>244.90751</v>
      </c>
      <c r="D9360" s="10">
        <v>0.137837790274377</v>
      </c>
      <c r="E9360" s="7">
        <f t="shared" si="1"/>
        <v>0.06550115522</v>
      </c>
      <c r="F9360" s="7"/>
    </row>
    <row r="9361">
      <c r="A9361" s="9">
        <v>44841.958333333336</v>
      </c>
      <c r="B9361" s="10">
        <v>207.83</v>
      </c>
      <c r="C9361" s="10">
        <v>243.97809</v>
      </c>
      <c r="D9361" s="10">
        <v>0.148161213984419</v>
      </c>
      <c r="E9361" s="7">
        <f t="shared" si="1"/>
        <v>0.06825079974</v>
      </c>
      <c r="F9361" s="7"/>
    </row>
    <row r="9362">
      <c r="A9362" s="9">
        <v>44842.0</v>
      </c>
      <c r="B9362" s="10">
        <v>205.34</v>
      </c>
      <c r="C9362" s="10">
        <v>243.21751</v>
      </c>
      <c r="D9362" s="10">
        <v>0.155735127787468</v>
      </c>
      <c r="E9362" s="7">
        <f t="shared" si="1"/>
        <v>0.07098922497</v>
      </c>
      <c r="F9362" s="7"/>
    </row>
    <row r="9363">
      <c r="A9363" s="9">
        <v>44842.041666666664</v>
      </c>
      <c r="B9363" s="10">
        <v>206.27</v>
      </c>
      <c r="C9363" s="10">
        <v>234.84331</v>
      </c>
      <c r="D9363" s="10">
        <v>0.121669678391094</v>
      </c>
      <c r="E9363" s="7">
        <f t="shared" si="1"/>
        <v>0.07446436294</v>
      </c>
      <c r="F9363" s="7"/>
    </row>
    <row r="9364">
      <c r="A9364" s="9">
        <v>44842.083333333336</v>
      </c>
      <c r="B9364" s="10">
        <v>206.08</v>
      </c>
      <c r="C9364" s="10">
        <v>224.83219</v>
      </c>
      <c r="D9364" s="10">
        <v>0.083405272172103</v>
      </c>
      <c r="E9364" s="7">
        <f t="shared" si="1"/>
        <v>0.07753433608</v>
      </c>
      <c r="F9364" s="7"/>
    </row>
    <row r="9365">
      <c r="A9365" s="9">
        <v>44842.125</v>
      </c>
      <c r="B9365" s="10">
        <v>189.49</v>
      </c>
      <c r="C9365" s="10">
        <v>214.32357</v>
      </c>
      <c r="D9365" s="10">
        <v>0.115869523823254</v>
      </c>
      <c r="E9365" s="7">
        <f t="shared" si="1"/>
        <v>0.08195702078</v>
      </c>
      <c r="F9365" s="7"/>
    </row>
    <row r="9366">
      <c r="A9366" s="9">
        <v>44842.166666666664</v>
      </c>
      <c r="B9366" s="10">
        <v>178.23</v>
      </c>
      <c r="C9366" s="10">
        <v>206.08744</v>
      </c>
      <c r="D9366" s="10">
        <v>0.135172914952992</v>
      </c>
      <c r="E9366" s="7">
        <f t="shared" si="1"/>
        <v>0.08749555857</v>
      </c>
      <c r="F9366" s="7"/>
    </row>
    <row r="9367">
      <c r="A9367" s="9">
        <v>44842.208333333336</v>
      </c>
      <c r="B9367" s="10">
        <v>165.48</v>
      </c>
      <c r="C9367" s="10">
        <v>202.80679</v>
      </c>
      <c r="D9367" s="10">
        <v>0.184050987641981</v>
      </c>
      <c r="E9367" s="7">
        <f t="shared" si="1"/>
        <v>0.09449612023</v>
      </c>
      <c r="F9367" s="7"/>
    </row>
    <row r="9368">
      <c r="A9368" s="9">
        <v>44842.25</v>
      </c>
      <c r="B9368" s="10">
        <v>161.99</v>
      </c>
      <c r="C9368" s="10">
        <v>202.95886</v>
      </c>
      <c r="D9368" s="10">
        <v>0.201857952887594</v>
      </c>
      <c r="E9368" s="7">
        <f t="shared" si="1"/>
        <v>0.1024440748</v>
      </c>
      <c r="F9368" s="7"/>
    </row>
    <row r="9369">
      <c r="A9369" s="9">
        <v>44842.291666666664</v>
      </c>
      <c r="B9369" s="10">
        <v>159.52</v>
      </c>
      <c r="C9369" s="10">
        <v>206.82602</v>
      </c>
      <c r="D9369" s="10">
        <v>0.228723736017354</v>
      </c>
      <c r="E9369" s="7">
        <f t="shared" si="1"/>
        <v>0.1109789371</v>
      </c>
      <c r="F9369" s="7"/>
    </row>
    <row r="9370">
      <c r="A9370" s="9">
        <v>44842.333333333336</v>
      </c>
      <c r="B9370" s="10">
        <v>158.94</v>
      </c>
      <c r="C9370" s="10">
        <v>212.49524</v>
      </c>
      <c r="D9370" s="10">
        <v>0.252030304302345</v>
      </c>
      <c r="E9370" s="7">
        <f t="shared" si="1"/>
        <v>0.119006091</v>
      </c>
      <c r="F9370" s="7"/>
    </row>
    <row r="9371">
      <c r="A9371" s="9">
        <v>44842.375</v>
      </c>
      <c r="B9371" s="10">
        <v>160.57</v>
      </c>
      <c r="C9371" s="10">
        <v>219.45898</v>
      </c>
      <c r="D9371" s="10">
        <v>0.268337071465473</v>
      </c>
      <c r="E9371" s="7">
        <f t="shared" si="1"/>
        <v>0.1273803804</v>
      </c>
      <c r="F9371" s="7"/>
    </row>
    <row r="9372">
      <c r="A9372" s="9">
        <v>44842.416666666664</v>
      </c>
      <c r="B9372" s="10">
        <v>167.93</v>
      </c>
      <c r="C9372" s="10">
        <v>225.67431</v>
      </c>
      <c r="D9372" s="10">
        <v>0.255874538843167</v>
      </c>
      <c r="E9372" s="7">
        <f t="shared" si="1"/>
        <v>0.1353697425</v>
      </c>
      <c r="F9372" s="7"/>
    </row>
    <row r="9373">
      <c r="A9373" s="9">
        <v>44842.458333333336</v>
      </c>
      <c r="B9373" s="10">
        <v>172.11</v>
      </c>
      <c r="C9373" s="10">
        <v>230.98075</v>
      </c>
      <c r="D9373" s="10">
        <v>0.254872971015982</v>
      </c>
      <c r="E9373" s="7">
        <f t="shared" si="1"/>
        <v>0.1448753616</v>
      </c>
      <c r="F9373" s="7"/>
    </row>
    <row r="9374">
      <c r="A9374" s="9">
        <v>44842.5</v>
      </c>
      <c r="B9374" s="10">
        <v>185.66</v>
      </c>
      <c r="C9374" s="10">
        <v>233.08047</v>
      </c>
      <c r="D9374" s="10">
        <v>0.203451065634113</v>
      </c>
      <c r="E9374" s="7">
        <f t="shared" si="1"/>
        <v>0.1511630277</v>
      </c>
      <c r="F9374" s="7"/>
    </row>
    <row r="9375">
      <c r="A9375" s="9">
        <v>44842.541666666664</v>
      </c>
      <c r="B9375" s="10">
        <v>177.13</v>
      </c>
      <c r="C9375" s="10">
        <v>234.14818</v>
      </c>
      <c r="D9375" s="10">
        <v>0.243513231663812</v>
      </c>
      <c r="E9375" s="7">
        <f t="shared" si="1"/>
        <v>0.1581778972</v>
      </c>
      <c r="F9375" s="7"/>
    </row>
    <row r="9376">
      <c r="A9376" s="9">
        <v>44842.583333333336</v>
      </c>
      <c r="B9376" s="10">
        <v>162.11</v>
      </c>
      <c r="C9376" s="10">
        <v>234.82759</v>
      </c>
      <c r="D9376" s="10">
        <v>0.30966374095991</v>
      </c>
      <c r="E9376" s="7">
        <f t="shared" si="1"/>
        <v>0.1685606381</v>
      </c>
      <c r="F9376" s="7"/>
    </row>
    <row r="9377">
      <c r="A9377" s="9">
        <v>44842.625</v>
      </c>
      <c r="B9377" s="10">
        <v>147.44</v>
      </c>
      <c r="C9377" s="10">
        <v>235.5507</v>
      </c>
      <c r="D9377" s="10">
        <v>0.374062569119938</v>
      </c>
      <c r="E9377" s="7">
        <f t="shared" si="1"/>
        <v>0.1802097871</v>
      </c>
      <c r="F9377" s="7"/>
    </row>
    <row r="9378">
      <c r="A9378" s="9">
        <v>44842.666666666664</v>
      </c>
      <c r="B9378" s="10">
        <v>141.06</v>
      </c>
      <c r="C9378" s="10">
        <v>235.96442</v>
      </c>
      <c r="D9378" s="10">
        <v>0.402198009343951</v>
      </c>
      <c r="E9378" s="7">
        <f t="shared" si="1"/>
        <v>0.1923415158</v>
      </c>
      <c r="F9378" s="7"/>
    </row>
    <row r="9379">
      <c r="A9379" s="9">
        <v>44842.708333333336</v>
      </c>
      <c r="B9379" s="10">
        <v>141.08</v>
      </c>
      <c r="C9379" s="10">
        <v>236.58035</v>
      </c>
      <c r="D9379" s="10">
        <v>0.403669831412456</v>
      </c>
      <c r="E9379" s="7">
        <f t="shared" si="1"/>
        <v>0.2042661237</v>
      </c>
      <c r="F9379" s="7"/>
    </row>
    <row r="9380">
      <c r="A9380" s="9">
        <v>44842.75</v>
      </c>
      <c r="B9380" s="10">
        <v>143.81</v>
      </c>
      <c r="C9380" s="10">
        <v>237.49675</v>
      </c>
      <c r="D9380" s="10">
        <v>0.394475924407386</v>
      </c>
      <c r="E9380" s="7">
        <f t="shared" si="1"/>
        <v>0.2163364221</v>
      </c>
      <c r="F9380" s="7"/>
    </row>
    <row r="9381">
      <c r="A9381" s="9">
        <v>44842.791666666664</v>
      </c>
      <c r="B9381" s="10">
        <v>148.0</v>
      </c>
      <c r="C9381" s="10">
        <v>238.97278</v>
      </c>
      <c r="D9381" s="10">
        <v>0.380682603265526</v>
      </c>
      <c r="E9381" s="7">
        <f t="shared" si="1"/>
        <v>0.2276925882</v>
      </c>
      <c r="F9381" s="7"/>
    </row>
    <row r="9382">
      <c r="A9382" s="9">
        <v>44842.833333333336</v>
      </c>
      <c r="B9382" s="10">
        <v>164.56</v>
      </c>
      <c r="C9382" s="10">
        <v>240.59279</v>
      </c>
      <c r="D9382" s="10">
        <v>0.316022728694405</v>
      </c>
      <c r="E9382" s="7">
        <f t="shared" si="1"/>
        <v>0.2364700707</v>
      </c>
      <c r="F9382" s="7"/>
    </row>
    <row r="9383">
      <c r="A9383" s="9">
        <v>44842.875</v>
      </c>
      <c r="B9383" s="10">
        <v>193.98</v>
      </c>
      <c r="C9383" s="10">
        <v>242.33186</v>
      </c>
      <c r="D9383" s="10">
        <v>0.199527457924847</v>
      </c>
      <c r="E9383" s="7">
        <f t="shared" si="1"/>
        <v>0.2404527602</v>
      </c>
      <c r="F9383" s="7"/>
    </row>
    <row r="9384">
      <c r="A9384" s="9">
        <v>44842.916666666664</v>
      </c>
      <c r="B9384" s="10">
        <v>205.64</v>
      </c>
      <c r="C9384" s="10">
        <v>242.85399</v>
      </c>
      <c r="D9384" s="10">
        <v>0.153236065835278</v>
      </c>
      <c r="E9384" s="7">
        <f t="shared" si="1"/>
        <v>0.2410943551</v>
      </c>
      <c r="F9384" s="7"/>
    </row>
    <row r="9385">
      <c r="A9385" s="9">
        <v>44842.958333333336</v>
      </c>
      <c r="B9385" s="10">
        <v>207.16</v>
      </c>
      <c r="C9385" s="10">
        <v>241.20355</v>
      </c>
      <c r="D9385" s="10">
        <v>0.141140335621096</v>
      </c>
      <c r="E9385" s="7">
        <f t="shared" si="1"/>
        <v>0.2408018185</v>
      </c>
      <c r="F9385" s="7"/>
    </row>
    <row r="9386">
      <c r="A9386" s="9">
        <v>44843.0</v>
      </c>
      <c r="B9386" s="10">
        <v>198.98</v>
      </c>
      <c r="C9386" s="10">
        <v>236.74015</v>
      </c>
      <c r="D9386" s="10">
        <v>0.159500405824698</v>
      </c>
      <c r="E9386" s="7">
        <f t="shared" si="1"/>
        <v>0.2409587051</v>
      </c>
      <c r="F9386" s="7"/>
    </row>
    <row r="9387">
      <c r="A9387" s="9">
        <v>44843.041666666664</v>
      </c>
      <c r="B9387" s="10">
        <v>199.89</v>
      </c>
      <c r="C9387" s="10">
        <v>231.44338</v>
      </c>
      <c r="D9387" s="10">
        <v>0.136333041800547</v>
      </c>
      <c r="E9387" s="7">
        <f t="shared" si="1"/>
        <v>0.2415696785</v>
      </c>
      <c r="F9387" s="7"/>
    </row>
    <row r="9388">
      <c r="A9388" s="9">
        <v>44843.083333333336</v>
      </c>
      <c r="B9388" s="10">
        <v>201.78</v>
      </c>
      <c r="C9388" s="10">
        <v>225.05208</v>
      </c>
      <c r="D9388" s="10">
        <v>0.103407531270095</v>
      </c>
      <c r="E9388" s="7">
        <f t="shared" si="1"/>
        <v>0.242403106</v>
      </c>
      <c r="F9388" s="7"/>
    </row>
    <row r="9389">
      <c r="A9389" s="9">
        <v>44843.125</v>
      </c>
      <c r="B9389" s="10">
        <v>193.39</v>
      </c>
      <c r="C9389" s="10">
        <v>217.98008</v>
      </c>
      <c r="D9389" s="10">
        <v>0.112808840147228</v>
      </c>
      <c r="E9389" s="7">
        <f t="shared" si="1"/>
        <v>0.2422755775</v>
      </c>
      <c r="F9389" s="7"/>
    </row>
    <row r="9390">
      <c r="A9390" s="9">
        <v>44843.166666666664</v>
      </c>
      <c r="B9390" s="10">
        <v>187.86</v>
      </c>
      <c r="C9390" s="10">
        <v>212.68616</v>
      </c>
      <c r="D9390" s="10">
        <v>0.11672673012668</v>
      </c>
      <c r="E9390" s="7">
        <f t="shared" si="1"/>
        <v>0.2415069865</v>
      </c>
      <c r="F9390" s="7"/>
    </row>
    <row r="9391">
      <c r="A9391" s="9">
        <v>44843.208333333336</v>
      </c>
      <c r="B9391" s="10">
        <v>179.92</v>
      </c>
      <c r="C9391" s="10">
        <v>211.29416</v>
      </c>
      <c r="D9391" s="10">
        <v>0.148485694067455</v>
      </c>
      <c r="E9391" s="7">
        <f t="shared" si="1"/>
        <v>0.2400250992</v>
      </c>
      <c r="F9391" s="7"/>
    </row>
    <row r="9392">
      <c r="A9392" s="9">
        <v>44843.25</v>
      </c>
      <c r="B9392" s="10">
        <v>179.44</v>
      </c>
      <c r="C9392" s="10">
        <v>212.18102</v>
      </c>
      <c r="D9392" s="10">
        <v>0.154307015773606</v>
      </c>
      <c r="E9392" s="7">
        <f t="shared" si="1"/>
        <v>0.2380438102</v>
      </c>
      <c r="F9392" s="7"/>
    </row>
    <row r="9393">
      <c r="A9393" s="9">
        <v>44843.291666666664</v>
      </c>
      <c r="B9393" s="10">
        <v>175.51</v>
      </c>
      <c r="C9393" s="10">
        <v>215.08162</v>
      </c>
      <c r="D9393" s="10">
        <v>0.183984200974495</v>
      </c>
      <c r="E9393" s="7">
        <f t="shared" si="1"/>
        <v>0.2361796629</v>
      </c>
      <c r="F9393" s="7"/>
    </row>
    <row r="9394">
      <c r="A9394" s="9">
        <v>44843.333333333336</v>
      </c>
      <c r="B9394" s="10">
        <v>175.35</v>
      </c>
      <c r="C9394" s="10">
        <v>218.72933</v>
      </c>
      <c r="D9394" s="10">
        <v>0.19832424851299</v>
      </c>
      <c r="E9394" s="7">
        <f t="shared" si="1"/>
        <v>0.2339419106</v>
      </c>
      <c r="F9394" s="7"/>
    </row>
    <row r="9395">
      <c r="A9395" s="9">
        <v>44843.375</v>
      </c>
      <c r="B9395" s="10">
        <v>178.8</v>
      </c>
      <c r="C9395" s="10">
        <v>223.36145</v>
      </c>
      <c r="D9395" s="10">
        <v>0.199503763966431</v>
      </c>
      <c r="E9395" s="7">
        <f t="shared" si="1"/>
        <v>0.2310738561</v>
      </c>
      <c r="F9395" s="7"/>
    </row>
    <row r="9396">
      <c r="A9396" s="9">
        <v>44843.416666666664</v>
      </c>
      <c r="B9396" s="10">
        <v>184.46</v>
      </c>
      <c r="C9396" s="10">
        <v>226.98333</v>
      </c>
      <c r="D9396" s="10">
        <v>0.187341202545578</v>
      </c>
      <c r="E9396" s="7">
        <f t="shared" si="1"/>
        <v>0.2282183004</v>
      </c>
      <c r="F9396" s="7"/>
    </row>
    <row r="9397">
      <c r="A9397" s="9">
        <v>44843.458333333336</v>
      </c>
      <c r="B9397" s="10">
        <v>177.91</v>
      </c>
      <c r="C9397" s="10">
        <v>230.67717</v>
      </c>
      <c r="D9397" s="10">
        <v>0.228748991501846</v>
      </c>
      <c r="E9397" s="7">
        <f t="shared" si="1"/>
        <v>0.2271298013</v>
      </c>
      <c r="F9397" s="7"/>
    </row>
    <row r="9398">
      <c r="A9398" s="9">
        <v>44843.5</v>
      </c>
      <c r="B9398" s="10">
        <v>181.6</v>
      </c>
      <c r="C9398" s="10">
        <v>232.59984</v>
      </c>
      <c r="D9398" s="10">
        <v>0.219259996051588</v>
      </c>
      <c r="E9398" s="7">
        <f t="shared" si="1"/>
        <v>0.2277885067</v>
      </c>
      <c r="F9398" s="7"/>
    </row>
    <row r="9399">
      <c r="A9399" s="9">
        <v>44843.541666666664</v>
      </c>
      <c r="B9399" s="10">
        <v>174.43</v>
      </c>
      <c r="C9399" s="10">
        <v>233.99143</v>
      </c>
      <c r="D9399" s="10">
        <v>0.254545348092449</v>
      </c>
      <c r="E9399" s="7">
        <f t="shared" si="1"/>
        <v>0.2282481782</v>
      </c>
      <c r="F9399" s="7"/>
    </row>
    <row r="9400">
      <c r="A9400" s="9">
        <v>44843.583333333336</v>
      </c>
      <c r="B9400" s="10">
        <v>165.07</v>
      </c>
      <c r="C9400" s="10">
        <v>235.07714</v>
      </c>
      <c r="D9400" s="10">
        <v>0.297804967339657</v>
      </c>
      <c r="E9400" s="7">
        <f t="shared" si="1"/>
        <v>0.2277540627</v>
      </c>
      <c r="F9400" s="7"/>
    </row>
    <row r="9401">
      <c r="A9401" s="9">
        <v>44843.625</v>
      </c>
      <c r="B9401" s="10">
        <v>156.12</v>
      </c>
      <c r="C9401" s="10">
        <v>235.68652</v>
      </c>
      <c r="D9401" s="10">
        <v>0.337594699942958</v>
      </c>
      <c r="E9401" s="7">
        <f t="shared" si="1"/>
        <v>0.2262345681</v>
      </c>
      <c r="F9401" s="7"/>
    </row>
    <row r="9402">
      <c r="A9402" s="9">
        <v>44843.666666666664</v>
      </c>
      <c r="B9402" s="10">
        <v>145.37</v>
      </c>
      <c r="C9402" s="10">
        <v>235.97213</v>
      </c>
      <c r="D9402" s="10">
        <v>0.383952672716053</v>
      </c>
      <c r="E9402" s="7">
        <f t="shared" si="1"/>
        <v>0.2254743457</v>
      </c>
      <c r="F9402" s="7"/>
    </row>
    <row r="9403">
      <c r="A9403" s="9">
        <v>44843.708333333336</v>
      </c>
      <c r="B9403" s="10">
        <v>139.56</v>
      </c>
      <c r="C9403" s="10">
        <v>236.27132</v>
      </c>
      <c r="D9403" s="10">
        <v>0.409323145949326</v>
      </c>
      <c r="E9403" s="7">
        <f t="shared" si="1"/>
        <v>0.2257099005</v>
      </c>
      <c r="F9403" s="7"/>
    </row>
    <row r="9404">
      <c r="A9404" s="9">
        <v>44843.75</v>
      </c>
      <c r="B9404" s="10">
        <v>141.56</v>
      </c>
      <c r="C9404" s="10">
        <v>236.62643</v>
      </c>
      <c r="D9404" s="10">
        <v>0.401757445269321</v>
      </c>
      <c r="E9404" s="7">
        <f t="shared" si="1"/>
        <v>0.2260132972</v>
      </c>
      <c r="F9404" s="7"/>
    </row>
    <row r="9405">
      <c r="A9405" s="9">
        <v>44843.791666666664</v>
      </c>
      <c r="B9405" s="10">
        <v>157.05</v>
      </c>
      <c r="C9405" s="10">
        <v>238.02464</v>
      </c>
      <c r="D9405" s="10">
        <v>0.340194359709986</v>
      </c>
      <c r="E9405" s="7">
        <f t="shared" si="1"/>
        <v>0.2243262871</v>
      </c>
      <c r="F9405" s="7"/>
    </row>
    <row r="9406">
      <c r="A9406" s="9">
        <v>44843.833333333336</v>
      </c>
      <c r="B9406" s="10">
        <v>165.67</v>
      </c>
      <c r="C9406" s="10">
        <v>239.75617</v>
      </c>
      <c r="D9406" s="10">
        <v>0.309006312538275</v>
      </c>
      <c r="E9406" s="7">
        <f t="shared" si="1"/>
        <v>0.2240339364</v>
      </c>
      <c r="F9406" s="7"/>
    </row>
    <row r="9407">
      <c r="A9407" s="9">
        <v>44843.875</v>
      </c>
      <c r="B9407" s="10">
        <v>186.38</v>
      </c>
      <c r="C9407" s="10">
        <v>241.28778</v>
      </c>
      <c r="D9407" s="10">
        <v>0.227561379196244</v>
      </c>
      <c r="E9407" s="7">
        <f t="shared" si="1"/>
        <v>0.2252020164</v>
      </c>
      <c r="F9407" s="7"/>
    </row>
    <row r="9408">
      <c r="A9408" s="9">
        <v>44843.916666666664</v>
      </c>
      <c r="B9408" s="10">
        <v>195.95</v>
      </c>
      <c r="C9408" s="10">
        <v>241.61953</v>
      </c>
      <c r="D9408" s="10">
        <v>0.189014232417387</v>
      </c>
      <c r="E9408" s="7">
        <f t="shared" si="1"/>
        <v>0.2266927734</v>
      </c>
      <c r="F9408" s="7"/>
    </row>
    <row r="9409">
      <c r="A9409" s="9">
        <v>44843.958333333336</v>
      </c>
      <c r="B9409" s="10">
        <v>199.0</v>
      </c>
      <c r="C9409" s="10">
        <v>240.5011</v>
      </c>
      <c r="D9409" s="10">
        <v>0.172560957101651</v>
      </c>
      <c r="E9409" s="7">
        <f t="shared" si="1"/>
        <v>0.228001966</v>
      </c>
      <c r="F9409" s="7"/>
    </row>
    <row r="9410">
      <c r="A9410" s="9">
        <v>44841.0</v>
      </c>
      <c r="B9410" s="10">
        <v>224.62</v>
      </c>
      <c r="C9410" s="10">
        <v>235.11148</v>
      </c>
      <c r="D9410" s="10">
        <v>0.0446234271503883</v>
      </c>
      <c r="E9410" s="7">
        <f t="shared" si="1"/>
        <v>0.2232154252</v>
      </c>
      <c r="F9410" s="7"/>
    </row>
    <row r="9411">
      <c r="A9411" s="9">
        <v>44841.041666666664</v>
      </c>
      <c r="B9411" s="10">
        <v>231.22</v>
      </c>
      <c r="C9411" s="10">
        <v>230.984</v>
      </c>
      <c r="D9411" s="10">
        <v>0.00102171578983821</v>
      </c>
      <c r="E9411" s="7">
        <f t="shared" si="1"/>
        <v>0.2175774533</v>
      </c>
      <c r="F9411" s="7"/>
    </row>
    <row r="9412">
      <c r="A9412" s="9">
        <v>44841.083333333336</v>
      </c>
      <c r="B9412" s="10">
        <v>234.47</v>
      </c>
      <c r="C9412" s="10">
        <v>224.6395</v>
      </c>
      <c r="D9412" s="10">
        <v>0.0437612263203933</v>
      </c>
      <c r="E9412" s="7">
        <f t="shared" si="1"/>
        <v>0.2150921906</v>
      </c>
      <c r="F9412" s="7"/>
    </row>
    <row r="9413">
      <c r="A9413" s="9">
        <v>44841.125</v>
      </c>
      <c r="B9413" s="10">
        <v>224.92</v>
      </c>
      <c r="C9413" s="10">
        <v>216.71761</v>
      </c>
      <c r="D9413" s="10">
        <v>0.0378482856100156</v>
      </c>
      <c r="E9413" s="7">
        <f t="shared" si="1"/>
        <v>0.2119688341</v>
      </c>
      <c r="F9413" s="7"/>
    </row>
    <row r="9414">
      <c r="A9414" s="9">
        <v>44841.166666666664</v>
      </c>
      <c r="B9414" s="10">
        <v>215.38</v>
      </c>
      <c r="C9414" s="10">
        <v>208.67837</v>
      </c>
      <c r="D9414" s="10">
        <v>0.0321146365097637</v>
      </c>
      <c r="E9414" s="7">
        <f t="shared" si="1"/>
        <v>0.2084433302</v>
      </c>
      <c r="F9414" s="7"/>
    </row>
    <row r="9415">
      <c r="A9415" s="9">
        <v>44841.208333333336</v>
      </c>
      <c r="B9415" s="10">
        <v>214.53</v>
      </c>
      <c r="C9415" s="10">
        <v>202.67985</v>
      </c>
      <c r="D9415" s="10">
        <v>0.0584673316069654</v>
      </c>
      <c r="E9415" s="7">
        <f t="shared" si="1"/>
        <v>0.2046925651</v>
      </c>
      <c r="F9415" s="7"/>
    </row>
    <row r="9416">
      <c r="A9416" s="9">
        <v>44841.25</v>
      </c>
      <c r="B9416" s="10">
        <v>212.45</v>
      </c>
      <c r="C9416" s="10">
        <v>198.74227</v>
      </c>
      <c r="D9416" s="10">
        <v>0.0689723932407534</v>
      </c>
      <c r="E9416" s="7">
        <f t="shared" si="1"/>
        <v>0.2011369558</v>
      </c>
      <c r="F9416" s="7"/>
    </row>
    <row r="9417">
      <c r="A9417" s="9">
        <v>44841.291666666664</v>
      </c>
      <c r="B9417" s="10">
        <v>207.19</v>
      </c>
      <c r="C9417" s="10">
        <v>197.5247</v>
      </c>
      <c r="D9417" s="10">
        <v>0.0489321082376027</v>
      </c>
      <c r="E9417" s="7">
        <f t="shared" si="1"/>
        <v>0.1955097853</v>
      </c>
      <c r="F9417" s="7"/>
    </row>
    <row r="9418">
      <c r="A9418" s="9">
        <v>44841.333333333336</v>
      </c>
      <c r="B9418" s="10">
        <v>203.46</v>
      </c>
      <c r="C9418" s="10">
        <v>199.14594</v>
      </c>
      <c r="D9418" s="10">
        <v>0.0216628066833801</v>
      </c>
      <c r="E9418" s="7">
        <f t="shared" si="1"/>
        <v>0.1881488919</v>
      </c>
      <c r="F9418" s="7"/>
    </row>
    <row r="9419">
      <c r="A9419" s="9">
        <v>44841.375</v>
      </c>
      <c r="B9419" s="10">
        <v>207.12</v>
      </c>
      <c r="C9419" s="10">
        <v>203.93584</v>
      </c>
      <c r="D9419" s="10">
        <v>0.0156135380617746</v>
      </c>
      <c r="E9419" s="7">
        <f t="shared" si="1"/>
        <v>0.1804867991</v>
      </c>
      <c r="F9419" s="7"/>
    </row>
    <row r="9420">
      <c r="A9420" s="9">
        <v>44841.416666666664</v>
      </c>
      <c r="B9420" s="10">
        <v>213.35</v>
      </c>
      <c r="C9420" s="10">
        <v>210.72382</v>
      </c>
      <c r="D9420" s="10">
        <v>0.0124626632148183</v>
      </c>
      <c r="E9420" s="7">
        <f t="shared" si="1"/>
        <v>0.1732001933</v>
      </c>
      <c r="F9420" s="7"/>
    </row>
    <row r="9421">
      <c r="A9421" s="9">
        <v>44841.458333333336</v>
      </c>
      <c r="B9421" s="10">
        <v>227.49</v>
      </c>
      <c r="C9421" s="10">
        <v>218.60204</v>
      </c>
      <c r="D9421" s="10">
        <v>0.0406581750106267</v>
      </c>
      <c r="E9421" s="7">
        <f t="shared" si="1"/>
        <v>0.165363076</v>
      </c>
      <c r="F9421" s="7"/>
    </row>
    <row r="9422">
      <c r="A9422" s="9">
        <v>44841.5</v>
      </c>
      <c r="B9422" s="10">
        <v>224.44</v>
      </c>
      <c r="C9422" s="10">
        <v>224.49289</v>
      </c>
      <c r="D9422" s="10">
        <v>2.35597661912547E-4</v>
      </c>
      <c r="E9422" s="7">
        <f t="shared" si="1"/>
        <v>0.1562370594</v>
      </c>
      <c r="F9422" s="7"/>
    </row>
    <row r="9423">
      <c r="A9423" s="9">
        <v>44841.541666666664</v>
      </c>
      <c r="B9423" s="10">
        <v>220.8</v>
      </c>
      <c r="C9423" s="10">
        <v>228.02895</v>
      </c>
      <c r="D9423" s="10">
        <v>0.0317018957461322</v>
      </c>
      <c r="E9423" s="7">
        <f t="shared" si="1"/>
        <v>0.1469519155</v>
      </c>
      <c r="F9423" s="7"/>
    </row>
    <row r="9424">
      <c r="A9424" s="9">
        <v>44841.583333333336</v>
      </c>
      <c r="B9424" s="10">
        <v>225.21</v>
      </c>
      <c r="C9424" s="10">
        <v>229.34199</v>
      </c>
      <c r="D9424" s="10">
        <v>0.0180167181770769</v>
      </c>
      <c r="E9424" s="7">
        <f t="shared" si="1"/>
        <v>0.1352940718</v>
      </c>
      <c r="F9424" s="7"/>
    </row>
    <row r="9425">
      <c r="A9425" s="9">
        <v>44841.625</v>
      </c>
      <c r="B9425" s="10">
        <v>217.46</v>
      </c>
      <c r="C9425" s="10">
        <v>229.27661</v>
      </c>
      <c r="D9425" s="10">
        <v>0.0515386632766421</v>
      </c>
      <c r="E9425" s="7">
        <f t="shared" si="1"/>
        <v>0.1233750703</v>
      </c>
      <c r="F9425" s="7"/>
    </row>
    <row r="9426">
      <c r="A9426" s="9">
        <v>44841.666666666664</v>
      </c>
      <c r="B9426" s="10">
        <v>213.36</v>
      </c>
      <c r="C9426" s="10">
        <v>228.4145</v>
      </c>
      <c r="D9426" s="10">
        <v>0.0659086879335593</v>
      </c>
      <c r="E9426" s="7">
        <f t="shared" si="1"/>
        <v>0.1101232376</v>
      </c>
      <c r="F9426" s="7"/>
    </row>
    <row r="9427">
      <c r="A9427" s="9">
        <v>44841.708333333336</v>
      </c>
      <c r="B9427" s="10">
        <v>211.93</v>
      </c>
      <c r="C9427" s="10">
        <v>227.89384</v>
      </c>
      <c r="D9427" s="10">
        <v>0.0700494581161123</v>
      </c>
      <c r="E9427" s="7">
        <f t="shared" si="1"/>
        <v>0.09598683394</v>
      </c>
      <c r="F9427" s="7"/>
    </row>
    <row r="9428">
      <c r="A9428" s="9">
        <v>44841.75</v>
      </c>
      <c r="B9428" s="10">
        <v>215.37</v>
      </c>
      <c r="C9428" s="10">
        <v>228.30025</v>
      </c>
      <c r="D9428" s="10">
        <v>0.0566370382862042</v>
      </c>
      <c r="E9428" s="7">
        <f t="shared" si="1"/>
        <v>0.08160681698</v>
      </c>
      <c r="F9428" s="7"/>
    </row>
    <row r="9429">
      <c r="A9429" s="9">
        <v>44841.791666666664</v>
      </c>
      <c r="B9429" s="10">
        <v>215.73</v>
      </c>
      <c r="C9429" s="10">
        <v>230.15923</v>
      </c>
      <c r="D9429" s="10">
        <v>0.0626923804011684</v>
      </c>
      <c r="E9429" s="7">
        <f t="shared" si="1"/>
        <v>0.07004423451</v>
      </c>
      <c r="F9429" s="7"/>
    </row>
    <row r="9430">
      <c r="A9430" s="9">
        <v>44841.833333333336</v>
      </c>
      <c r="B9430" s="10">
        <v>217.52</v>
      </c>
      <c r="C9430" s="10">
        <v>231.97413</v>
      </c>
      <c r="D9430" s="10">
        <v>0.0623092324993308</v>
      </c>
      <c r="E9430" s="7">
        <f t="shared" si="1"/>
        <v>0.05976518951</v>
      </c>
      <c r="F9430" s="7"/>
    </row>
    <row r="9431">
      <c r="A9431" s="9">
        <v>44841.875</v>
      </c>
      <c r="B9431" s="10">
        <v>218.98</v>
      </c>
      <c r="C9431" s="10">
        <v>233.68847</v>
      </c>
      <c r="D9431" s="10">
        <v>0.0629405036542881</v>
      </c>
      <c r="E9431" s="7">
        <f t="shared" si="1"/>
        <v>0.05290598636</v>
      </c>
      <c r="F9431" s="7"/>
    </row>
    <row r="9432">
      <c r="A9432" s="9">
        <v>44841.916666666664</v>
      </c>
      <c r="B9432" s="10">
        <v>211.15</v>
      </c>
      <c r="C9432" s="10">
        <v>234.28391</v>
      </c>
      <c r="D9432" s="10">
        <v>0.0987430592224621</v>
      </c>
      <c r="E9432" s="7">
        <f t="shared" si="1"/>
        <v>0.04914468748</v>
      </c>
      <c r="F9432" s="7"/>
    </row>
    <row r="9433">
      <c r="A9433" s="9">
        <v>44841.958333333336</v>
      </c>
      <c r="B9433" s="10">
        <v>207.83</v>
      </c>
      <c r="C9433" s="10">
        <v>234.01113</v>
      </c>
      <c r="D9433" s="10">
        <v>0.111879849475535</v>
      </c>
      <c r="E9433" s="7">
        <f t="shared" si="1"/>
        <v>0.046616308</v>
      </c>
      <c r="F9433" s="7"/>
    </row>
    <row r="9434">
      <c r="A9434" s="9">
        <v>44842.0</v>
      </c>
      <c r="B9434" s="10">
        <v>205.34</v>
      </c>
      <c r="C9434" s="10">
        <v>237.06042</v>
      </c>
      <c r="D9434" s="10">
        <v>0.133807322200812</v>
      </c>
      <c r="E9434" s="7">
        <f t="shared" si="1"/>
        <v>0.05033230362</v>
      </c>
      <c r="F9434" s="7"/>
    </row>
    <row r="9435">
      <c r="A9435" s="9">
        <v>44842.041666666664</v>
      </c>
      <c r="B9435" s="10">
        <v>206.27</v>
      </c>
      <c r="C9435" s="10">
        <v>231.27348</v>
      </c>
      <c r="D9435" s="10">
        <v>0.108112179571994</v>
      </c>
      <c r="E9435" s="7">
        <f t="shared" si="1"/>
        <v>0.05479440628</v>
      </c>
      <c r="F9435" s="7"/>
    </row>
    <row r="9436">
      <c r="A9436" s="9">
        <v>44842.083333333336</v>
      </c>
      <c r="B9436" s="10">
        <v>206.08</v>
      </c>
      <c r="C9436" s="10">
        <v>222.74556</v>
      </c>
      <c r="D9436" s="10">
        <v>0.0748188201820947</v>
      </c>
      <c r="E9436" s="7">
        <f t="shared" si="1"/>
        <v>0.05608847269</v>
      </c>
      <c r="F9436" s="7"/>
    </row>
    <row r="9437">
      <c r="A9437" s="9">
        <v>44842.125</v>
      </c>
      <c r="B9437" s="10">
        <v>189.49</v>
      </c>
      <c r="C9437" s="10">
        <v>212.58924</v>
      </c>
      <c r="D9437" s="10">
        <v>0.108656675192027</v>
      </c>
      <c r="E9437" s="7">
        <f t="shared" si="1"/>
        <v>0.05903882226</v>
      </c>
      <c r="F9437" s="7"/>
    </row>
    <row r="9438">
      <c r="A9438" s="9">
        <v>44842.166666666664</v>
      </c>
      <c r="B9438" s="10">
        <v>178.23</v>
      </c>
      <c r="C9438" s="10">
        <v>202.45461</v>
      </c>
      <c r="D9438" s="10">
        <v>0.119654524043685</v>
      </c>
      <c r="E9438" s="7">
        <f t="shared" si="1"/>
        <v>0.06268631757</v>
      </c>
      <c r="F9438" s="7"/>
    </row>
    <row r="9439">
      <c r="A9439" s="9">
        <v>44842.208333333336</v>
      </c>
      <c r="B9439" s="10">
        <v>165.48</v>
      </c>
      <c r="C9439" s="10">
        <v>194.98721</v>
      </c>
      <c r="D9439" s="10">
        <v>0.151328951268137</v>
      </c>
      <c r="E9439" s="7">
        <f t="shared" si="1"/>
        <v>0.06655555172</v>
      </c>
      <c r="F9439" s="7"/>
    </row>
    <row r="9440">
      <c r="A9440" s="9">
        <v>44842.25</v>
      </c>
      <c r="B9440" s="10">
        <v>161.99</v>
      </c>
      <c r="C9440" s="10">
        <v>190.55444</v>
      </c>
      <c r="D9440" s="10">
        <v>0.149901728870762</v>
      </c>
      <c r="E9440" s="7">
        <f t="shared" si="1"/>
        <v>0.06992760737</v>
      </c>
      <c r="F9440" s="7"/>
    </row>
    <row r="9441">
      <c r="A9441" s="9">
        <v>44842.291666666664</v>
      </c>
      <c r="B9441" s="10">
        <v>159.52</v>
      </c>
      <c r="C9441" s="10">
        <v>190.15329</v>
      </c>
      <c r="D9441" s="10">
        <v>0.161097870039482</v>
      </c>
      <c r="E9441" s="7">
        <f t="shared" si="1"/>
        <v>0.07460118078</v>
      </c>
      <c r="F9441" s="7"/>
    </row>
    <row r="9442">
      <c r="A9442" s="9">
        <v>44842.333333333336</v>
      </c>
      <c r="B9442" s="10">
        <v>158.94</v>
      </c>
      <c r="C9442" s="10">
        <v>193.59077</v>
      </c>
      <c r="D9442" s="10">
        <v>0.178989783448869</v>
      </c>
      <c r="E9442" s="7">
        <f t="shared" si="1"/>
        <v>0.08115647148</v>
      </c>
      <c r="F9442" s="7"/>
    </row>
    <row r="9443">
      <c r="A9443" s="9">
        <v>44842.375</v>
      </c>
      <c r="B9443" s="10">
        <v>160.57</v>
      </c>
      <c r="C9443" s="10">
        <v>200.45849</v>
      </c>
      <c r="D9443" s="10">
        <v>0.198986283893488</v>
      </c>
      <c r="E9443" s="7">
        <f t="shared" si="1"/>
        <v>0.08879700256</v>
      </c>
      <c r="F9443" s="7"/>
    </row>
    <row r="9444">
      <c r="A9444" s="9">
        <v>44842.416666666664</v>
      </c>
      <c r="B9444" s="10">
        <v>167.93</v>
      </c>
      <c r="C9444" s="10">
        <v>209.63983</v>
      </c>
      <c r="D9444" s="10">
        <v>0.198959472539163</v>
      </c>
      <c r="E9444" s="7">
        <f t="shared" si="1"/>
        <v>0.09656770295</v>
      </c>
      <c r="F9444" s="7"/>
    </row>
    <row r="9445">
      <c r="A9445" s="9">
        <v>44842.458333333336</v>
      </c>
      <c r="B9445" s="10">
        <v>172.11</v>
      </c>
      <c r="C9445" s="10">
        <v>219.08982</v>
      </c>
      <c r="D9445" s="10">
        <v>0.214431779623535</v>
      </c>
      <c r="E9445" s="7">
        <f t="shared" si="1"/>
        <v>0.1038082698</v>
      </c>
      <c r="F9445" s="7"/>
    </row>
    <row r="9446">
      <c r="A9446" s="9">
        <v>44842.5</v>
      </c>
      <c r="B9446" s="10">
        <v>185.66</v>
      </c>
      <c r="C9446" s="10">
        <v>225.46891</v>
      </c>
      <c r="D9446" s="10">
        <v>0.176560528899527</v>
      </c>
      <c r="E9446" s="7">
        <f t="shared" si="1"/>
        <v>0.1111551419</v>
      </c>
      <c r="F9446" s="7"/>
    </row>
    <row r="9447">
      <c r="A9447" s="9">
        <v>44842.541666666664</v>
      </c>
      <c r="B9447" s="10">
        <v>177.13</v>
      </c>
      <c r="C9447" s="10">
        <v>229.01205</v>
      </c>
      <c r="D9447" s="10">
        <v>0.226547249369629</v>
      </c>
      <c r="E9447" s="7">
        <f t="shared" si="1"/>
        <v>0.1192736983</v>
      </c>
      <c r="F9447" s="7"/>
    </row>
    <row r="9448">
      <c r="A9448" s="9">
        <v>44842.583333333336</v>
      </c>
      <c r="B9448" s="10">
        <v>162.11</v>
      </c>
      <c r="C9448" s="10">
        <v>230.06741</v>
      </c>
      <c r="D9448" s="10">
        <v>0.295380427849385</v>
      </c>
      <c r="E9448" s="7">
        <f t="shared" si="1"/>
        <v>0.1308305196</v>
      </c>
      <c r="F9448" s="7"/>
    </row>
    <row r="9449">
      <c r="A9449" s="9">
        <v>44842.625</v>
      </c>
      <c r="B9449" s="10">
        <v>147.44</v>
      </c>
      <c r="C9449" s="10">
        <v>229.68738</v>
      </c>
      <c r="D9449" s="10">
        <v>0.358084018373147</v>
      </c>
      <c r="E9449" s="7">
        <f t="shared" si="1"/>
        <v>0.1436032427</v>
      </c>
      <c r="F9449" s="7"/>
    </row>
    <row r="9450">
      <c r="A9450" s="9">
        <v>44842.666666666664</v>
      </c>
      <c r="B9450" s="10">
        <v>141.06</v>
      </c>
      <c r="C9450" s="10">
        <v>228.24623</v>
      </c>
      <c r="D9450" s="10">
        <v>0.381983220489556</v>
      </c>
      <c r="E9450" s="7">
        <f t="shared" si="1"/>
        <v>0.1567730149</v>
      </c>
      <c r="F9450" s="7"/>
    </row>
    <row r="9451">
      <c r="A9451" s="9">
        <v>44842.708333333336</v>
      </c>
      <c r="B9451" s="10">
        <v>141.08</v>
      </c>
      <c r="C9451" s="10">
        <v>226.96515</v>
      </c>
      <c r="D9451" s="10">
        <v>0.378406773022201</v>
      </c>
      <c r="E9451" s="7">
        <f t="shared" si="1"/>
        <v>0.1696212364</v>
      </c>
      <c r="F9451" s="7"/>
    </row>
    <row r="9452">
      <c r="A9452" s="9">
        <v>44842.75</v>
      </c>
      <c r="B9452" s="10">
        <v>143.81</v>
      </c>
      <c r="C9452" s="10">
        <v>226.87369</v>
      </c>
      <c r="D9452" s="10">
        <v>0.366123061691287</v>
      </c>
      <c r="E9452" s="7">
        <f t="shared" si="1"/>
        <v>0.1825164873</v>
      </c>
      <c r="F9452" s="7"/>
    </row>
    <row r="9453">
      <c r="A9453" s="9">
        <v>44842.791666666664</v>
      </c>
      <c r="B9453" s="10">
        <v>148.0</v>
      </c>
      <c r="C9453" s="10">
        <v>228.26573</v>
      </c>
      <c r="D9453" s="10">
        <v>0.35163285351682</v>
      </c>
      <c r="E9453" s="7">
        <f t="shared" si="1"/>
        <v>0.1945556737</v>
      </c>
      <c r="F9453" s="7"/>
    </row>
    <row r="9454">
      <c r="A9454" s="9">
        <v>44842.833333333336</v>
      </c>
      <c r="B9454" s="10">
        <v>164.56</v>
      </c>
      <c r="C9454" s="10">
        <v>229.97907</v>
      </c>
      <c r="D9454" s="10">
        <v>0.284456624683281</v>
      </c>
      <c r="E9454" s="7">
        <f t="shared" si="1"/>
        <v>0.203811815</v>
      </c>
      <c r="F9454" s="7"/>
    </row>
    <row r="9455">
      <c r="A9455" s="9">
        <v>44842.875</v>
      </c>
      <c r="B9455" s="10">
        <v>193.98</v>
      </c>
      <c r="C9455" s="10">
        <v>232.06968</v>
      </c>
      <c r="D9455" s="10">
        <v>0.164130359467897</v>
      </c>
      <c r="E9455" s="7">
        <f t="shared" si="1"/>
        <v>0.208028059</v>
      </c>
      <c r="F9455" s="7"/>
    </row>
    <row r="9456">
      <c r="A9456" s="9">
        <v>44842.916666666664</v>
      </c>
      <c r="B9456" s="10">
        <v>205.64</v>
      </c>
      <c r="C9456" s="10">
        <v>233.0624</v>
      </c>
      <c r="D9456" s="10">
        <v>0.117661192882249</v>
      </c>
      <c r="E9456" s="7">
        <f t="shared" si="1"/>
        <v>0.2088163146</v>
      </c>
      <c r="F9456" s="7"/>
    </row>
    <row r="9457">
      <c r="A9457" s="9">
        <v>44842.958333333336</v>
      </c>
      <c r="B9457" s="10">
        <v>207.16</v>
      </c>
      <c r="C9457" s="10">
        <v>232.76429</v>
      </c>
      <c r="D9457" s="10">
        <v>0.110000936999399</v>
      </c>
      <c r="E9457" s="7">
        <f t="shared" si="1"/>
        <v>0.2087380266</v>
      </c>
      <c r="F9457" s="7"/>
    </row>
    <row r="9458">
      <c r="A9458" s="9">
        <v>44843.0</v>
      </c>
      <c r="B9458" s="10">
        <v>198.98</v>
      </c>
      <c r="C9458" s="10">
        <v>232.47638</v>
      </c>
      <c r="D9458" s="10">
        <v>0.144085089418546</v>
      </c>
      <c r="E9458" s="7">
        <f t="shared" si="1"/>
        <v>0.2091662669</v>
      </c>
      <c r="F9458" s="7"/>
    </row>
    <row r="9459">
      <c r="A9459" s="9">
        <v>44843.041666666664</v>
      </c>
      <c r="B9459" s="10">
        <v>199.89</v>
      </c>
      <c r="C9459" s="10">
        <v>227.69494</v>
      </c>
      <c r="D9459" s="10">
        <v>0.122114878793529</v>
      </c>
      <c r="E9459" s="7">
        <f t="shared" si="1"/>
        <v>0.2097497127</v>
      </c>
      <c r="F9459" s="7"/>
    </row>
    <row r="9460">
      <c r="A9460" s="9">
        <v>44843.083333333336</v>
      </c>
      <c r="B9460" s="10">
        <v>201.78</v>
      </c>
      <c r="C9460" s="10">
        <v>221.35632</v>
      </c>
      <c r="D9460" s="10">
        <v>0.0884380441452948</v>
      </c>
      <c r="E9460" s="7">
        <f t="shared" si="1"/>
        <v>0.2103171804</v>
      </c>
      <c r="F9460" s="7"/>
    </row>
    <row r="9461">
      <c r="A9461" s="9">
        <v>44843.125</v>
      </c>
      <c r="B9461" s="10">
        <v>193.39</v>
      </c>
      <c r="C9461" s="10">
        <v>214.27611</v>
      </c>
      <c r="D9461" s="10">
        <v>0.0974728820679076</v>
      </c>
      <c r="E9461" s="7">
        <f t="shared" si="1"/>
        <v>0.209851189</v>
      </c>
      <c r="F9461" s="7"/>
    </row>
    <row r="9462">
      <c r="A9462" s="9">
        <v>44843.166666666664</v>
      </c>
      <c r="B9462" s="10">
        <v>187.86</v>
      </c>
      <c r="C9462" s="10">
        <v>208.23176</v>
      </c>
      <c r="D9462" s="10">
        <v>0.0978321462585726</v>
      </c>
      <c r="E9462" s="7">
        <f t="shared" si="1"/>
        <v>0.2089419232</v>
      </c>
      <c r="F9462" s="7"/>
    </row>
    <row r="9463">
      <c r="A9463" s="9">
        <v>44843.208333333336</v>
      </c>
      <c r="B9463" s="10">
        <v>179.92</v>
      </c>
      <c r="C9463" s="10">
        <v>205.23956</v>
      </c>
      <c r="D9463" s="10">
        <v>0.123365885212383</v>
      </c>
      <c r="E9463" s="7">
        <f t="shared" si="1"/>
        <v>0.2077767955</v>
      </c>
      <c r="F9463" s="7"/>
    </row>
    <row r="9464">
      <c r="A9464" s="9">
        <v>44843.25</v>
      </c>
      <c r="B9464" s="10">
        <v>179.44</v>
      </c>
      <c r="C9464" s="10">
        <v>204.36593</v>
      </c>
      <c r="D9464" s="10">
        <v>0.121967149808189</v>
      </c>
      <c r="E9464" s="7">
        <f t="shared" si="1"/>
        <v>0.2066128547</v>
      </c>
      <c r="F9464" s="7"/>
    </row>
    <row r="9465">
      <c r="A9465" s="9">
        <v>44843.291666666664</v>
      </c>
      <c r="B9465" s="10">
        <v>175.51</v>
      </c>
      <c r="C9465" s="10">
        <v>205.6234</v>
      </c>
      <c r="D9465" s="10">
        <v>0.146449285441248</v>
      </c>
      <c r="E9465" s="7">
        <f t="shared" si="1"/>
        <v>0.206002497</v>
      </c>
      <c r="F9465" s="7"/>
    </row>
    <row r="9466">
      <c r="A9466" s="9">
        <v>44843.333333333336</v>
      </c>
      <c r="B9466" s="10">
        <v>175.35</v>
      </c>
      <c r="C9466" s="10">
        <v>207.97558</v>
      </c>
      <c r="D9466" s="10">
        <v>0.156872167395806</v>
      </c>
      <c r="E9466" s="7">
        <f t="shared" si="1"/>
        <v>0.2050809297</v>
      </c>
      <c r="F9466" s="7"/>
    </row>
    <row r="9467">
      <c r="A9467" s="9">
        <v>44843.375</v>
      </c>
      <c r="B9467" s="10">
        <v>178.8</v>
      </c>
      <c r="C9467" s="10">
        <v>212.07761</v>
      </c>
      <c r="D9467" s="10">
        <v>0.156912415223841</v>
      </c>
      <c r="E9467" s="7">
        <f t="shared" si="1"/>
        <v>0.2033278518</v>
      </c>
      <c r="F9467" s="7"/>
    </row>
    <row r="9468">
      <c r="A9468" s="9">
        <v>44843.416666666664</v>
      </c>
      <c r="B9468" s="10">
        <v>184.46</v>
      </c>
      <c r="C9468" s="10">
        <v>216.20004</v>
      </c>
      <c r="D9468" s="10">
        <v>0.146808668490533</v>
      </c>
      <c r="E9468" s="7">
        <f t="shared" si="1"/>
        <v>0.2011549016</v>
      </c>
      <c r="F9468" s="7"/>
    </row>
    <row r="9469">
      <c r="A9469" s="9">
        <v>44843.458333333336</v>
      </c>
      <c r="B9469" s="10">
        <v>177.91</v>
      </c>
      <c r="C9469" s="10">
        <v>220.80493</v>
      </c>
      <c r="D9469" s="10">
        <v>0.194266178748816</v>
      </c>
      <c r="E9469" s="7">
        <f t="shared" si="1"/>
        <v>0.2003146683</v>
      </c>
      <c r="F9469" s="7"/>
    </row>
    <row r="9470">
      <c r="A9470" s="9">
        <v>44843.5</v>
      </c>
      <c r="B9470" s="10">
        <v>181.6</v>
      </c>
      <c r="C9470" s="10">
        <v>223.67871</v>
      </c>
      <c r="D9470" s="10">
        <v>0.188121211893612</v>
      </c>
      <c r="E9470" s="7">
        <f t="shared" si="1"/>
        <v>0.2007963634</v>
      </c>
      <c r="F9470" s="7"/>
    </row>
    <row r="9471">
      <c r="A9471" s="9">
        <v>44843.541666666664</v>
      </c>
      <c r="B9471" s="10">
        <v>174.43</v>
      </c>
      <c r="C9471" s="10">
        <v>225.30892</v>
      </c>
      <c r="D9471" s="10">
        <v>0.225818489565348</v>
      </c>
      <c r="E9471" s="7">
        <f t="shared" si="1"/>
        <v>0.2007659984</v>
      </c>
      <c r="F9471" s="7"/>
    </row>
    <row r="9472">
      <c r="A9472" s="9">
        <v>44843.583333333336</v>
      </c>
      <c r="B9472" s="10">
        <v>165.07</v>
      </c>
      <c r="C9472" s="10">
        <v>225.93897</v>
      </c>
      <c r="D9472" s="10">
        <v>0.269404476793003</v>
      </c>
      <c r="E9472" s="7">
        <f t="shared" si="1"/>
        <v>0.1996836671</v>
      </c>
      <c r="F9472" s="7"/>
    </row>
    <row r="9473">
      <c r="A9473" s="9">
        <v>44843.625</v>
      </c>
      <c r="B9473" s="10">
        <v>156.12</v>
      </c>
      <c r="C9473" s="10">
        <v>226.2083</v>
      </c>
      <c r="D9473" s="10">
        <v>0.309839647793648</v>
      </c>
      <c r="E9473" s="7">
        <f t="shared" si="1"/>
        <v>0.197673485</v>
      </c>
      <c r="F9473" s="7"/>
    </row>
    <row r="9474">
      <c r="A9474" s="9">
        <v>44843.666666666664</v>
      </c>
      <c r="B9474" s="10">
        <v>145.37</v>
      </c>
      <c r="C9474" s="10">
        <v>226.33841</v>
      </c>
      <c r="D9474" s="10">
        <v>0.357731637330137</v>
      </c>
      <c r="E9474" s="7">
        <f t="shared" si="1"/>
        <v>0.1966630024</v>
      </c>
      <c r="F9474" s="7"/>
    </row>
    <row r="9475">
      <c r="A9475" s="9">
        <v>44843.708333333336</v>
      </c>
      <c r="B9475" s="10">
        <v>139.56</v>
      </c>
      <c r="C9475" s="10">
        <v>226.84285</v>
      </c>
      <c r="D9475" s="10">
        <v>0.384772321455139</v>
      </c>
      <c r="E9475" s="7">
        <f t="shared" si="1"/>
        <v>0.1969282335</v>
      </c>
      <c r="F9475" s="7"/>
    </row>
    <row r="9476">
      <c r="A9476" s="9">
        <v>44843.75</v>
      </c>
      <c r="B9476" s="10">
        <v>141.56</v>
      </c>
      <c r="C9476" s="10">
        <v>227.66973</v>
      </c>
      <c r="D9476" s="10">
        <v>0.378222129046316</v>
      </c>
      <c r="E9476" s="7">
        <f t="shared" si="1"/>
        <v>0.1974323614</v>
      </c>
      <c r="F9476" s="7"/>
    </row>
    <row r="9477">
      <c r="A9477" s="9">
        <v>44843.791666666664</v>
      </c>
      <c r="B9477" s="10">
        <v>157.05</v>
      </c>
      <c r="C9477" s="10">
        <v>229.53034</v>
      </c>
      <c r="D9477" s="10">
        <v>0.31577672912435</v>
      </c>
      <c r="E9477" s="7">
        <f t="shared" si="1"/>
        <v>0.1959383562</v>
      </c>
      <c r="F9477" s="7"/>
    </row>
    <row r="9478">
      <c r="A9478" s="9">
        <v>44843.833333333336</v>
      </c>
      <c r="B9478" s="10">
        <v>165.67</v>
      </c>
      <c r="C9478" s="10">
        <v>231.57383</v>
      </c>
      <c r="D9478" s="10">
        <v>0.284591009269052</v>
      </c>
      <c r="E9478" s="7">
        <f t="shared" si="1"/>
        <v>0.1959439555</v>
      </c>
      <c r="F9478" s="7"/>
    </row>
    <row r="9479">
      <c r="A9479" s="9">
        <v>44843.875</v>
      </c>
      <c r="B9479" s="10">
        <v>186.38</v>
      </c>
      <c r="C9479" s="10">
        <v>233.45968</v>
      </c>
      <c r="D9479" s="10">
        <v>0.201660860667675</v>
      </c>
      <c r="E9479" s="7">
        <f t="shared" si="1"/>
        <v>0.1975077264</v>
      </c>
      <c r="F9479" s="7"/>
    </row>
    <row r="9480">
      <c r="A9480" s="9">
        <v>44843.916666666664</v>
      </c>
      <c r="B9480" s="10">
        <v>195.95</v>
      </c>
      <c r="C9480" s="10">
        <v>234.08221</v>
      </c>
      <c r="D9480" s="10">
        <v>0.162900931258296</v>
      </c>
      <c r="E9480" s="7">
        <f t="shared" si="1"/>
        <v>0.1993927155</v>
      </c>
      <c r="F9480" s="7"/>
    </row>
    <row r="9481">
      <c r="A9481" s="9">
        <v>44843.958333333336</v>
      </c>
      <c r="B9481" s="10">
        <v>199.0</v>
      </c>
      <c r="C9481" s="10">
        <v>233.51068</v>
      </c>
      <c r="D9481" s="10">
        <v>0.147790584995941</v>
      </c>
      <c r="E9481" s="7">
        <f t="shared" si="1"/>
        <v>0.2009672842</v>
      </c>
      <c r="F9481" s="7"/>
    </row>
    <row r="9482">
      <c r="A9482" s="9">
        <v>44844.0</v>
      </c>
      <c r="B9482" s="10">
        <v>197.45</v>
      </c>
      <c r="C9482" s="10">
        <v>230.84545</v>
      </c>
      <c r="D9482" s="10">
        <v>0.144665835952149</v>
      </c>
      <c r="E9482" s="7">
        <f t="shared" si="1"/>
        <v>0.2009914819</v>
      </c>
      <c r="F9482" s="7"/>
    </row>
    <row r="9483">
      <c r="A9483" s="9">
        <v>44844.041666666664</v>
      </c>
      <c r="B9483" s="10">
        <v>204.45</v>
      </c>
      <c r="C9483" s="10">
        <v>225.43047</v>
      </c>
      <c r="D9483" s="10">
        <v>0.0930684747274848</v>
      </c>
      <c r="E9483" s="7">
        <f t="shared" si="1"/>
        <v>0.1997812151</v>
      </c>
      <c r="F9483" s="7"/>
    </row>
    <row r="9484">
      <c r="A9484" s="9">
        <v>44844.083333333336</v>
      </c>
      <c r="B9484" s="10">
        <v>203.15</v>
      </c>
      <c r="C9484" s="10">
        <v>219.06185</v>
      </c>
      <c r="D9484" s="10">
        <v>0.0726363353546041</v>
      </c>
      <c r="E9484" s="7">
        <f t="shared" si="1"/>
        <v>0.1991228106</v>
      </c>
      <c r="F9484" s="7"/>
    </row>
    <row r="9485">
      <c r="A9485" s="9">
        <v>44844.125</v>
      </c>
      <c r="B9485" s="10">
        <v>202.24</v>
      </c>
      <c r="C9485" s="10">
        <v>212.47501</v>
      </c>
      <c r="D9485" s="10">
        <v>0.0481704177823076</v>
      </c>
      <c r="E9485" s="7">
        <f t="shared" si="1"/>
        <v>0.1970685412</v>
      </c>
      <c r="F9485" s="7"/>
    </row>
    <row r="9486">
      <c r="A9486" s="9">
        <v>44844.166666666664</v>
      </c>
      <c r="B9486" s="10">
        <v>192.84</v>
      </c>
      <c r="C9486" s="10">
        <v>207.69591</v>
      </c>
      <c r="D9486" s="10">
        <v>0.0715272149557494</v>
      </c>
      <c r="E9486" s="7">
        <f t="shared" si="1"/>
        <v>0.1959725024</v>
      </c>
      <c r="F9486" s="7"/>
    </row>
    <row r="9487">
      <c r="A9487" s="9">
        <v>44844.208333333336</v>
      </c>
      <c r="B9487" s="10">
        <v>193.44</v>
      </c>
      <c r="C9487" s="10">
        <v>206.74222</v>
      </c>
      <c r="D9487" s="10">
        <v>0.064342058433928</v>
      </c>
      <c r="E9487" s="7">
        <f t="shared" si="1"/>
        <v>0.1935131763</v>
      </c>
      <c r="F9487" s="7"/>
    </row>
    <row r="9488">
      <c r="A9488" s="9">
        <v>44844.25</v>
      </c>
      <c r="B9488" s="10">
        <v>194.31</v>
      </c>
      <c r="C9488" s="10">
        <v>208.02181</v>
      </c>
      <c r="D9488" s="10">
        <v>0.0659152518670998</v>
      </c>
      <c r="E9488" s="7">
        <f t="shared" si="1"/>
        <v>0.1911776806</v>
      </c>
      <c r="F9488" s="7"/>
    </row>
    <row r="9489">
      <c r="A9489" s="9">
        <v>44844.291666666664</v>
      </c>
      <c r="B9489" s="10">
        <v>194.0</v>
      </c>
      <c r="C9489" s="10">
        <v>211.09318</v>
      </c>
      <c r="D9489" s="10">
        <v>0.0809745724613177</v>
      </c>
      <c r="E9489" s="7">
        <f t="shared" si="1"/>
        <v>0.1884495675</v>
      </c>
      <c r="F9489" s="7"/>
    </row>
    <row r="9490">
      <c r="A9490" s="9">
        <v>44844.333333333336</v>
      </c>
      <c r="B9490" s="10">
        <v>192.0</v>
      </c>
      <c r="C9490" s="10">
        <v>214.74088</v>
      </c>
      <c r="D9490" s="10">
        <v>0.105899165543142</v>
      </c>
      <c r="E9490" s="7">
        <f t="shared" si="1"/>
        <v>0.1863256924</v>
      </c>
      <c r="F9490" s="7"/>
    </row>
    <row r="9491">
      <c r="A9491" s="9">
        <v>44844.375</v>
      </c>
      <c r="B9491" s="10">
        <v>188.48</v>
      </c>
      <c r="C9491" s="10">
        <v>219.33532</v>
      </c>
      <c r="D9491" s="10">
        <v>0.140676476547416</v>
      </c>
      <c r="E9491" s="7">
        <f t="shared" si="1"/>
        <v>0.185649195</v>
      </c>
      <c r="F9491" s="7"/>
    </row>
    <row r="9492">
      <c r="A9492" s="9">
        <v>44844.416666666664</v>
      </c>
      <c r="B9492" s="10">
        <v>200.03</v>
      </c>
      <c r="C9492" s="10">
        <v>222.53832</v>
      </c>
      <c r="D9492" s="10">
        <v>0.101143569341226</v>
      </c>
      <c r="E9492" s="7">
        <f t="shared" si="1"/>
        <v>0.1837464825</v>
      </c>
      <c r="F9492" s="7"/>
    </row>
    <row r="9493">
      <c r="A9493" s="9">
        <v>44844.458333333336</v>
      </c>
      <c r="B9493" s="10">
        <v>212.08</v>
      </c>
      <c r="C9493" s="10">
        <v>225.93201</v>
      </c>
      <c r="D9493" s="10">
        <v>0.061310524347568</v>
      </c>
      <c r="E9493" s="7">
        <f t="shared" si="1"/>
        <v>0.1782066636</v>
      </c>
      <c r="F9493" s="7"/>
    </row>
    <row r="9494">
      <c r="A9494" s="9">
        <v>44844.5</v>
      </c>
      <c r="B9494" s="10">
        <v>214.47</v>
      </c>
      <c r="C9494" s="10">
        <v>227.87059</v>
      </c>
      <c r="D9494" s="10">
        <v>0.0588078961835311</v>
      </c>
      <c r="E9494" s="7">
        <f t="shared" si="1"/>
        <v>0.1728186088</v>
      </c>
      <c r="F9494" s="7"/>
    </row>
    <row r="9495">
      <c r="A9495" s="9">
        <v>44844.541666666664</v>
      </c>
      <c r="B9495" s="10">
        <v>220.6</v>
      </c>
      <c r="C9495" s="10">
        <v>229.54292</v>
      </c>
      <c r="D9495" s="10">
        <v>0.0389596856221922</v>
      </c>
      <c r="E9495" s="7">
        <f t="shared" si="1"/>
        <v>0.1650328253</v>
      </c>
      <c r="F9495" s="7"/>
    </row>
    <row r="9496">
      <c r="A9496" s="9">
        <v>44844.583333333336</v>
      </c>
      <c r="B9496" s="10">
        <v>214.01</v>
      </c>
      <c r="C9496" s="10">
        <v>231.18973</v>
      </c>
      <c r="D9496" s="10">
        <v>0.0743100915425612</v>
      </c>
      <c r="E9496" s="7">
        <f t="shared" si="1"/>
        <v>0.1569038926</v>
      </c>
      <c r="F9496" s="7"/>
    </row>
    <row r="9497">
      <c r="A9497" s="9">
        <v>44844.625</v>
      </c>
      <c r="B9497" s="10">
        <v>211.32</v>
      </c>
      <c r="C9497" s="10">
        <v>232.4326</v>
      </c>
      <c r="D9497" s="10">
        <v>0.0908332135853577</v>
      </c>
      <c r="E9497" s="7">
        <f t="shared" si="1"/>
        <v>0.1477786245</v>
      </c>
      <c r="F9497" s="7"/>
    </row>
    <row r="9498">
      <c r="A9498" s="9">
        <v>44844.666666666664</v>
      </c>
      <c r="B9498" s="10">
        <v>210.95</v>
      </c>
      <c r="C9498" s="10">
        <v>233.37848</v>
      </c>
      <c r="D9498" s="10">
        <v>0.0961034624957708</v>
      </c>
      <c r="E9498" s="7">
        <f t="shared" si="1"/>
        <v>0.1368774505</v>
      </c>
      <c r="F9498" s="7"/>
    </row>
    <row r="9499">
      <c r="A9499" s="9">
        <v>44844.708333333336</v>
      </c>
      <c r="B9499" s="10">
        <v>215.13</v>
      </c>
      <c r="C9499" s="10">
        <v>234.0171</v>
      </c>
      <c r="D9499" s="10">
        <v>0.0807082046568392</v>
      </c>
      <c r="E9499" s="7">
        <f t="shared" si="1"/>
        <v>0.1242081123</v>
      </c>
      <c r="F9499" s="7"/>
    </row>
    <row r="9500">
      <c r="A9500" s="9">
        <v>44844.75</v>
      </c>
      <c r="B9500" s="10">
        <v>213.33</v>
      </c>
      <c r="C9500" s="10">
        <v>234.64728</v>
      </c>
      <c r="D9500" s="10">
        <v>0.0908481871172765</v>
      </c>
      <c r="E9500" s="7">
        <f t="shared" si="1"/>
        <v>0.1122341981</v>
      </c>
      <c r="F9500" s="7"/>
    </row>
    <row r="9501">
      <c r="A9501" s="9">
        <v>44844.791666666664</v>
      </c>
      <c r="B9501" s="10">
        <v>220.28</v>
      </c>
      <c r="C9501" s="10">
        <v>236.21871</v>
      </c>
      <c r="D9501" s="10">
        <v>0.0674743757596508</v>
      </c>
      <c r="E9501" s="7">
        <f t="shared" si="1"/>
        <v>0.1018882667</v>
      </c>
      <c r="F9501" s="7"/>
    </row>
    <row r="9502">
      <c r="A9502" s="9">
        <v>44844.833333333336</v>
      </c>
      <c r="B9502" s="10">
        <v>222.83</v>
      </c>
      <c r="C9502" s="10">
        <v>238.19325</v>
      </c>
      <c r="D9502" s="10">
        <v>0.0644990989459188</v>
      </c>
      <c r="E9502" s="7">
        <f t="shared" si="1"/>
        <v>0.09271777042</v>
      </c>
      <c r="F9502" s="7"/>
    </row>
    <row r="9503">
      <c r="A9503" s="9">
        <v>44844.875</v>
      </c>
      <c r="B9503" s="10">
        <v>224.4</v>
      </c>
      <c r="C9503" s="10">
        <v>239.81057</v>
      </c>
      <c r="D9503" s="10">
        <v>0.0642614293440026</v>
      </c>
      <c r="E9503" s="7">
        <f t="shared" si="1"/>
        <v>0.08699279412</v>
      </c>
      <c r="F9503" s="7"/>
    </row>
    <row r="9504">
      <c r="A9504" s="9">
        <v>44844.916666666664</v>
      </c>
      <c r="B9504" s="10">
        <v>231.05</v>
      </c>
      <c r="C9504" s="10">
        <v>239.79203</v>
      </c>
      <c r="D9504" s="10">
        <v>0.0364567162636723</v>
      </c>
      <c r="E9504" s="7">
        <f t="shared" si="1"/>
        <v>0.08172428516</v>
      </c>
      <c r="F9504" s="7"/>
    </row>
    <row r="9505">
      <c r="A9505" s="9">
        <v>44844.958333333336</v>
      </c>
      <c r="B9505" s="10">
        <v>227.17</v>
      </c>
      <c r="C9505" s="10">
        <v>238.12872</v>
      </c>
      <c r="D9505" s="10">
        <v>0.0460201524620801</v>
      </c>
      <c r="E9505" s="7">
        <f t="shared" si="1"/>
        <v>0.07748385047</v>
      </c>
      <c r="F9505" s="7"/>
    </row>
    <row r="9506">
      <c r="A9506" s="9">
        <v>44842.0</v>
      </c>
      <c r="B9506" s="10">
        <v>205.34</v>
      </c>
      <c r="C9506" s="10">
        <v>220.18561</v>
      </c>
      <c r="D9506" s="10">
        <v>0.0674231617588451</v>
      </c>
      <c r="E9506" s="7">
        <f t="shared" si="1"/>
        <v>0.07426540571</v>
      </c>
      <c r="F9506" s="7"/>
    </row>
    <row r="9507">
      <c r="A9507" s="9">
        <v>44842.041666666664</v>
      </c>
      <c r="B9507" s="10">
        <v>206.27</v>
      </c>
      <c r="C9507" s="10">
        <v>211.39977</v>
      </c>
      <c r="D9507" s="10">
        <v>0.0242657312257245</v>
      </c>
      <c r="E9507" s="7">
        <f t="shared" si="1"/>
        <v>0.07139862473</v>
      </c>
      <c r="F9507" s="7"/>
    </row>
    <row r="9508">
      <c r="A9508" s="9">
        <v>44842.083333333336</v>
      </c>
      <c r="B9508" s="10">
        <v>206.08</v>
      </c>
      <c r="C9508" s="10">
        <v>200.77962</v>
      </c>
      <c r="D9508" s="10">
        <v>0.0263989940811722</v>
      </c>
      <c r="E9508" s="7">
        <f t="shared" si="1"/>
        <v>0.06947206885</v>
      </c>
      <c r="F9508" s="7"/>
    </row>
    <row r="9509">
      <c r="A9509" s="9">
        <v>44842.125</v>
      </c>
      <c r="B9509" s="10">
        <v>189.49</v>
      </c>
      <c r="C9509" s="10">
        <v>191.23328</v>
      </c>
      <c r="D9509" s="10">
        <v>0.0091159865061144</v>
      </c>
      <c r="E9509" s="7">
        <f t="shared" si="1"/>
        <v>0.06784480088</v>
      </c>
      <c r="F9509" s="7"/>
    </row>
    <row r="9510">
      <c r="A9510" s="9">
        <v>44842.166666666664</v>
      </c>
      <c r="B9510" s="10">
        <v>178.23</v>
      </c>
      <c r="C9510" s="10">
        <v>183.84508</v>
      </c>
      <c r="D9510" s="10">
        <v>0.0305424545492324</v>
      </c>
      <c r="E9510" s="7">
        <f t="shared" si="1"/>
        <v>0.06613710253</v>
      </c>
      <c r="F9510" s="7"/>
    </row>
    <row r="9511">
      <c r="A9511" s="9">
        <v>44842.208333333336</v>
      </c>
      <c r="B9511" s="10">
        <v>165.48</v>
      </c>
      <c r="C9511" s="10">
        <v>181.04699</v>
      </c>
      <c r="D9511" s="10">
        <v>0.085983147248126</v>
      </c>
      <c r="E9511" s="7">
        <f t="shared" si="1"/>
        <v>0.06703881456</v>
      </c>
      <c r="F9511" s="7"/>
    </row>
    <row r="9512">
      <c r="A9512" s="9">
        <v>44842.25</v>
      </c>
      <c r="B9512" s="10">
        <v>161.99</v>
      </c>
      <c r="C9512" s="10">
        <v>181.56145</v>
      </c>
      <c r="D9512" s="10">
        <v>0.107795184495387</v>
      </c>
      <c r="E9512" s="7">
        <f t="shared" si="1"/>
        <v>0.06878381175</v>
      </c>
      <c r="F9512" s="7"/>
    </row>
    <row r="9513">
      <c r="A9513" s="9">
        <v>44842.291666666664</v>
      </c>
      <c r="B9513" s="10">
        <v>159.52</v>
      </c>
      <c r="C9513" s="10">
        <v>185.91805</v>
      </c>
      <c r="D9513" s="10">
        <v>0.141987558496875</v>
      </c>
      <c r="E9513" s="7">
        <f t="shared" si="1"/>
        <v>0.0713260195</v>
      </c>
      <c r="F9513" s="7"/>
    </row>
    <row r="9514">
      <c r="A9514" s="9">
        <v>44842.333333333336</v>
      </c>
      <c r="B9514" s="10">
        <v>158.94</v>
      </c>
      <c r="C9514" s="10">
        <v>191.85491</v>
      </c>
      <c r="D9514" s="10">
        <v>0.171561467986406</v>
      </c>
      <c r="E9514" s="7">
        <f t="shared" si="1"/>
        <v>0.07406194877</v>
      </c>
      <c r="F9514" s="7"/>
    </row>
    <row r="9515">
      <c r="A9515" s="9">
        <v>44842.375</v>
      </c>
      <c r="B9515" s="10">
        <v>160.57</v>
      </c>
      <c r="C9515" s="10">
        <v>199.07372</v>
      </c>
      <c r="D9515" s="10">
        <v>0.193414379356552</v>
      </c>
      <c r="E9515" s="7">
        <f t="shared" si="1"/>
        <v>0.07625936139</v>
      </c>
      <c r="F9515" s="7"/>
    </row>
    <row r="9516">
      <c r="A9516" s="9">
        <v>44842.416666666664</v>
      </c>
      <c r="B9516" s="10">
        <v>167.93</v>
      </c>
      <c r="C9516" s="10">
        <v>205.05227</v>
      </c>
      <c r="D9516" s="10">
        <v>0.181038083606682</v>
      </c>
      <c r="E9516" s="7">
        <f t="shared" si="1"/>
        <v>0.07958829948</v>
      </c>
      <c r="F9516" s="7"/>
    </row>
    <row r="9517">
      <c r="A9517" s="9">
        <v>44842.458333333336</v>
      </c>
      <c r="B9517" s="10">
        <v>172.11</v>
      </c>
      <c r="C9517" s="10">
        <v>209.81127</v>
      </c>
      <c r="D9517" s="10">
        <v>0.179691348324615</v>
      </c>
      <c r="E9517" s="7">
        <f t="shared" si="1"/>
        <v>0.08452083382</v>
      </c>
      <c r="F9517" s="7"/>
    </row>
    <row r="9518">
      <c r="A9518" s="9">
        <v>44842.5</v>
      </c>
      <c r="B9518" s="10">
        <v>185.66</v>
      </c>
      <c r="C9518" s="10">
        <v>211.52035</v>
      </c>
      <c r="D9518" s="10">
        <v>0.122259394899828</v>
      </c>
      <c r="E9518" s="7">
        <f t="shared" si="1"/>
        <v>0.08716464626</v>
      </c>
      <c r="F9518" s="7"/>
    </row>
    <row r="9519">
      <c r="A9519" s="9">
        <v>44842.541666666664</v>
      </c>
      <c r="B9519" s="10">
        <v>177.13</v>
      </c>
      <c r="C9519" s="10">
        <v>212.14286</v>
      </c>
      <c r="D9519" s="10">
        <v>0.165043782288972</v>
      </c>
      <c r="E9519" s="7">
        <f t="shared" si="1"/>
        <v>0.09241815029</v>
      </c>
      <c r="F9519" s="7"/>
    </row>
    <row r="9520">
      <c r="A9520" s="9">
        <v>44842.583333333336</v>
      </c>
      <c r="B9520" s="10">
        <v>162.11</v>
      </c>
      <c r="C9520" s="10">
        <v>212.18732</v>
      </c>
      <c r="D9520" s="10">
        <v>0.236005242914609</v>
      </c>
      <c r="E9520" s="7">
        <f t="shared" si="1"/>
        <v>0.09915544827</v>
      </c>
      <c r="F9520" s="7"/>
    </row>
    <row r="9521">
      <c r="A9521" s="9">
        <v>44842.625</v>
      </c>
      <c r="B9521" s="10">
        <v>147.44</v>
      </c>
      <c r="C9521" s="10">
        <v>213.06732</v>
      </c>
      <c r="D9521" s="10">
        <v>0.308012134380814</v>
      </c>
      <c r="E9521" s="7">
        <f t="shared" si="1"/>
        <v>0.10820457</v>
      </c>
      <c r="F9521" s="7"/>
    </row>
    <row r="9522">
      <c r="A9522" s="9">
        <v>44842.666666666664</v>
      </c>
      <c r="B9522" s="10">
        <v>141.06</v>
      </c>
      <c r="C9522" s="10">
        <v>214.1369</v>
      </c>
      <c r="D9522" s="10">
        <v>0.341262528784156</v>
      </c>
      <c r="E9522" s="7">
        <f t="shared" si="1"/>
        <v>0.1184195311</v>
      </c>
      <c r="F9522" s="7"/>
    </row>
    <row r="9523">
      <c r="A9523" s="9">
        <v>44842.708333333336</v>
      </c>
      <c r="B9523" s="10">
        <v>141.08</v>
      </c>
      <c r="C9523" s="10">
        <v>214.99255</v>
      </c>
      <c r="D9523" s="10">
        <v>0.343791215090941</v>
      </c>
      <c r="E9523" s="7">
        <f t="shared" si="1"/>
        <v>0.1293813232</v>
      </c>
      <c r="F9523" s="7"/>
    </row>
    <row r="9524">
      <c r="A9524" s="9">
        <v>44842.75</v>
      </c>
      <c r="B9524" s="10">
        <v>143.81</v>
      </c>
      <c r="C9524" s="10">
        <v>216.521</v>
      </c>
      <c r="D9524" s="10">
        <v>0.335815001778118</v>
      </c>
      <c r="E9524" s="7">
        <f t="shared" si="1"/>
        <v>0.1395882738</v>
      </c>
      <c r="F9524" s="7"/>
    </row>
    <row r="9525">
      <c r="A9525" s="9">
        <v>44842.791666666664</v>
      </c>
      <c r="B9525" s="10">
        <v>148.0</v>
      </c>
      <c r="C9525" s="10">
        <v>218.37675</v>
      </c>
      <c r="D9525" s="10">
        <v>0.3222721741211</v>
      </c>
      <c r="E9525" s="7">
        <f t="shared" si="1"/>
        <v>0.1502048487</v>
      </c>
      <c r="F9525" s="7"/>
    </row>
    <row r="9526">
      <c r="A9526" s="9">
        <v>44842.833333333336</v>
      </c>
      <c r="B9526" s="10">
        <v>164.56</v>
      </c>
      <c r="C9526" s="10">
        <v>221.30578</v>
      </c>
      <c r="D9526" s="10">
        <v>0.256413456530597</v>
      </c>
      <c r="E9526" s="7">
        <f t="shared" si="1"/>
        <v>0.1582012803</v>
      </c>
      <c r="F9526" s="7"/>
    </row>
    <row r="9527">
      <c r="A9527" s="9">
        <v>44842.875</v>
      </c>
      <c r="B9527" s="10">
        <v>193.98</v>
      </c>
      <c r="C9527" s="10">
        <v>224.67483</v>
      </c>
      <c r="D9527" s="10">
        <v>0.13661890831296</v>
      </c>
      <c r="E9527" s="7">
        <f t="shared" si="1"/>
        <v>0.1612161752</v>
      </c>
      <c r="F9527" s="7"/>
    </row>
    <row r="9528">
      <c r="A9528" s="9">
        <v>44842.916666666664</v>
      </c>
      <c r="B9528" s="10">
        <v>205.64</v>
      </c>
      <c r="C9528" s="10">
        <v>225.51442</v>
      </c>
      <c r="D9528" s="10">
        <v>0.0881292646385983</v>
      </c>
      <c r="E9528" s="7">
        <f t="shared" si="1"/>
        <v>0.1633691981</v>
      </c>
      <c r="F9528" s="7"/>
    </row>
    <row r="9529">
      <c r="A9529" s="9">
        <v>44842.958333333336</v>
      </c>
      <c r="B9529" s="10">
        <v>207.16</v>
      </c>
      <c r="C9529" s="10">
        <v>223.91332</v>
      </c>
      <c r="D9529" s="10">
        <v>0.0748205600274249</v>
      </c>
      <c r="E9529" s="7">
        <f t="shared" si="1"/>
        <v>0.1645692151</v>
      </c>
      <c r="F9529" s="7"/>
    </row>
    <row r="9530">
      <c r="A9530" s="9">
        <v>44843.0</v>
      </c>
      <c r="B9530" s="10">
        <v>198.98</v>
      </c>
      <c r="C9530" s="10">
        <v>225.75734</v>
      </c>
      <c r="D9530" s="10">
        <v>0.118611160106688</v>
      </c>
      <c r="E9530" s="7">
        <f t="shared" si="1"/>
        <v>0.1667020483</v>
      </c>
      <c r="F9530" s="7"/>
    </row>
    <row r="9531">
      <c r="A9531" s="9">
        <v>44843.041666666664</v>
      </c>
      <c r="B9531" s="10">
        <v>199.89</v>
      </c>
      <c r="C9531" s="10">
        <v>218.7184</v>
      </c>
      <c r="D9531" s="10">
        <v>0.0860851213249549</v>
      </c>
      <c r="E9531" s="7">
        <f t="shared" si="1"/>
        <v>0.1692778562</v>
      </c>
      <c r="F9531" s="7"/>
    </row>
    <row r="9532">
      <c r="A9532" s="9">
        <v>44843.083333333336</v>
      </c>
      <c r="B9532" s="10">
        <v>201.78</v>
      </c>
      <c r="C9532" s="10">
        <v>210.41942</v>
      </c>
      <c r="D9532" s="10">
        <v>0.0410580924517328</v>
      </c>
      <c r="E9532" s="7">
        <f t="shared" si="1"/>
        <v>0.169888652</v>
      </c>
      <c r="F9532" s="7"/>
    </row>
    <row r="9533">
      <c r="A9533" s="9">
        <v>44843.125</v>
      </c>
      <c r="B9533" s="10">
        <v>193.39</v>
      </c>
      <c r="C9533" s="10">
        <v>202.47427</v>
      </c>
      <c r="D9533" s="10">
        <v>0.0448662933813763</v>
      </c>
      <c r="E9533" s="7">
        <f t="shared" si="1"/>
        <v>0.1713782481</v>
      </c>
      <c r="F9533" s="7"/>
    </row>
    <row r="9534">
      <c r="A9534" s="9">
        <v>44843.166666666664</v>
      </c>
      <c r="B9534" s="10">
        <v>187.86</v>
      </c>
      <c r="C9534" s="10">
        <v>196.72579</v>
      </c>
      <c r="D9534" s="10">
        <v>0.0450667398514448</v>
      </c>
      <c r="E9534" s="7">
        <f t="shared" si="1"/>
        <v>0.1719834267</v>
      </c>
      <c r="F9534" s="7"/>
    </row>
    <row r="9535">
      <c r="A9535" s="9">
        <v>44843.208333333336</v>
      </c>
      <c r="B9535" s="10">
        <v>179.92</v>
      </c>
      <c r="C9535" s="10">
        <v>195.33984</v>
      </c>
      <c r="D9535" s="10">
        <v>0.0789385309212909</v>
      </c>
      <c r="E9535" s="7">
        <f t="shared" si="1"/>
        <v>0.171689901</v>
      </c>
      <c r="F9535" s="7"/>
    </row>
    <row r="9536">
      <c r="A9536" s="9">
        <v>44843.25</v>
      </c>
      <c r="B9536" s="10">
        <v>179.44</v>
      </c>
      <c r="C9536" s="10">
        <v>196.89637</v>
      </c>
      <c r="D9536" s="10">
        <v>0.0886576527540857</v>
      </c>
      <c r="E9536" s="7">
        <f t="shared" si="1"/>
        <v>0.1708925038</v>
      </c>
      <c r="F9536" s="7"/>
    </row>
    <row r="9537">
      <c r="A9537" s="9">
        <v>44843.291666666664</v>
      </c>
      <c r="B9537" s="10">
        <v>175.51</v>
      </c>
      <c r="C9537" s="10">
        <v>201.08897</v>
      </c>
      <c r="D9537" s="10">
        <v>0.127202252813766</v>
      </c>
      <c r="E9537" s="7">
        <f t="shared" si="1"/>
        <v>0.1702764494</v>
      </c>
      <c r="F9537" s="7"/>
    </row>
    <row r="9538">
      <c r="A9538" s="9">
        <v>44843.333333333336</v>
      </c>
      <c r="B9538" s="10">
        <v>175.35</v>
      </c>
      <c r="C9538" s="10">
        <v>205.88238</v>
      </c>
      <c r="D9538" s="10">
        <v>0.148300111937699</v>
      </c>
      <c r="E9538" s="7">
        <f t="shared" si="1"/>
        <v>0.1693072263</v>
      </c>
      <c r="F9538" s="7"/>
    </row>
    <row r="9539">
      <c r="A9539" s="9">
        <v>44843.375</v>
      </c>
      <c r="B9539" s="10">
        <v>178.8</v>
      </c>
      <c r="C9539" s="10">
        <v>211.36869</v>
      </c>
      <c r="D9539" s="10">
        <v>0.154084741689982</v>
      </c>
      <c r="E9539" s="7">
        <f t="shared" si="1"/>
        <v>0.1676684914</v>
      </c>
      <c r="F9539" s="7"/>
    </row>
    <row r="9540">
      <c r="A9540" s="9">
        <v>44843.416666666664</v>
      </c>
      <c r="B9540" s="10">
        <v>184.46</v>
      </c>
      <c r="C9540" s="10">
        <v>215.09889</v>
      </c>
      <c r="D9540" s="10">
        <v>0.142440948904943</v>
      </c>
      <c r="E9540" s="7">
        <f t="shared" si="1"/>
        <v>0.1660602774</v>
      </c>
      <c r="F9540" s="7"/>
    </row>
    <row r="9541">
      <c r="A9541" s="9">
        <v>44843.458333333336</v>
      </c>
      <c r="B9541" s="10">
        <v>177.91</v>
      </c>
      <c r="C9541" s="10">
        <v>218.13502</v>
      </c>
      <c r="D9541" s="10">
        <v>0.18440422817024</v>
      </c>
      <c r="E9541" s="7">
        <f t="shared" si="1"/>
        <v>0.1662566474</v>
      </c>
      <c r="F9541" s="7"/>
    </row>
    <row r="9542">
      <c r="A9542" s="9">
        <v>44843.5</v>
      </c>
      <c r="B9542" s="10">
        <v>181.6</v>
      </c>
      <c r="C9542" s="10">
        <v>218.88727</v>
      </c>
      <c r="D9542" s="10">
        <v>0.170349193902413</v>
      </c>
      <c r="E9542" s="7">
        <f t="shared" si="1"/>
        <v>0.168260389</v>
      </c>
      <c r="F9542" s="7"/>
    </row>
    <row r="9543">
      <c r="A9543" s="9">
        <v>44843.541666666664</v>
      </c>
      <c r="B9543" s="10">
        <v>174.43</v>
      </c>
      <c r="C9543" s="10">
        <v>219.24491</v>
      </c>
      <c r="D9543" s="10">
        <v>0.204405703192835</v>
      </c>
      <c r="E9543" s="7">
        <f t="shared" si="1"/>
        <v>0.1699004691</v>
      </c>
      <c r="F9543" s="7"/>
    </row>
    <row r="9544">
      <c r="A9544" s="9">
        <v>44843.583333333336</v>
      </c>
      <c r="B9544" s="10">
        <v>165.07</v>
      </c>
      <c r="C9544" s="10">
        <v>219.62686</v>
      </c>
      <c r="D9544" s="10">
        <v>0.248407048208948</v>
      </c>
      <c r="E9544" s="7">
        <f t="shared" si="1"/>
        <v>0.170417211</v>
      </c>
      <c r="F9544" s="7"/>
    </row>
    <row r="9545">
      <c r="A9545" s="9">
        <v>44843.625</v>
      </c>
      <c r="B9545" s="10">
        <v>156.12</v>
      </c>
      <c r="C9545" s="10">
        <v>220.56015</v>
      </c>
      <c r="D9545" s="10">
        <v>0.292165878559658</v>
      </c>
      <c r="E9545" s="7">
        <f t="shared" si="1"/>
        <v>0.1697569503</v>
      </c>
      <c r="F9545" s="7"/>
    </row>
    <row r="9546">
      <c r="A9546" s="9">
        <v>44843.666666666664</v>
      </c>
      <c r="B9546" s="10">
        <v>145.37</v>
      </c>
      <c r="C9546" s="10">
        <v>221.67679</v>
      </c>
      <c r="D9546" s="10">
        <v>0.344225437403708</v>
      </c>
      <c r="E9546" s="7">
        <f t="shared" si="1"/>
        <v>0.1698804048</v>
      </c>
      <c r="F9546" s="7"/>
    </row>
    <row r="9547">
      <c r="A9547" s="9">
        <v>44843.708333333336</v>
      </c>
      <c r="B9547" s="10">
        <v>139.56</v>
      </c>
      <c r="C9547" s="10">
        <v>222.83559</v>
      </c>
      <c r="D9547" s="10">
        <v>0.373708661170327</v>
      </c>
      <c r="E9547" s="7">
        <f t="shared" si="1"/>
        <v>0.1711269651</v>
      </c>
      <c r="F9547" s="7"/>
    </row>
    <row r="9548">
      <c r="A9548" s="9">
        <v>44843.75</v>
      </c>
      <c r="B9548" s="10">
        <v>141.56</v>
      </c>
      <c r="C9548" s="10">
        <v>224.14289</v>
      </c>
      <c r="D9548" s="10">
        <v>0.368438588437937</v>
      </c>
      <c r="E9548" s="7">
        <f t="shared" si="1"/>
        <v>0.1724862812</v>
      </c>
      <c r="F9548" s="7"/>
    </row>
    <row r="9549">
      <c r="A9549" s="9">
        <v>44843.791666666664</v>
      </c>
      <c r="B9549" s="10">
        <v>157.05</v>
      </c>
      <c r="C9549" s="10">
        <v>226.03708</v>
      </c>
      <c r="D9549" s="10">
        <v>0.30520249155581</v>
      </c>
      <c r="E9549" s="7">
        <f t="shared" si="1"/>
        <v>0.1717750444</v>
      </c>
      <c r="F9549" s="7"/>
    </row>
    <row r="9550">
      <c r="A9550" s="9">
        <v>44843.833333333336</v>
      </c>
      <c r="B9550" s="10">
        <v>165.67</v>
      </c>
      <c r="C9550" s="10">
        <v>228.74154</v>
      </c>
      <c r="D9550" s="10">
        <v>0.275732776827505</v>
      </c>
      <c r="E9550" s="7">
        <f t="shared" si="1"/>
        <v>0.1725800161</v>
      </c>
      <c r="F9550" s="7"/>
    </row>
    <row r="9551">
      <c r="A9551" s="9">
        <v>44843.875</v>
      </c>
      <c r="B9551" s="10">
        <v>186.38</v>
      </c>
      <c r="C9551" s="10">
        <v>231.42021</v>
      </c>
      <c r="D9551" s="10">
        <v>0.194625223095251</v>
      </c>
      <c r="E9551" s="7">
        <f t="shared" si="1"/>
        <v>0.1749969459</v>
      </c>
      <c r="F9551" s="7"/>
    </row>
    <row r="9552">
      <c r="A9552" s="9">
        <v>44843.916666666664</v>
      </c>
      <c r="B9552" s="10">
        <v>195.95</v>
      </c>
      <c r="C9552" s="10">
        <v>232.07337</v>
      </c>
      <c r="D9552" s="10">
        <v>0.155654955154915</v>
      </c>
      <c r="E9552" s="7">
        <f t="shared" si="1"/>
        <v>0.1778105163</v>
      </c>
      <c r="F9552" s="7"/>
    </row>
    <row r="9553">
      <c r="A9553" s="9">
        <v>44843.958333333336</v>
      </c>
      <c r="B9553" s="10">
        <v>199.0</v>
      </c>
      <c r="C9553" s="10">
        <v>230.60184</v>
      </c>
      <c r="D9553" s="10">
        <v>0.137040710516446</v>
      </c>
      <c r="E9553" s="7">
        <f t="shared" si="1"/>
        <v>0.1804030226</v>
      </c>
      <c r="F9553" s="7"/>
    </row>
    <row r="9554">
      <c r="A9554" s="9">
        <v>44844.0</v>
      </c>
      <c r="B9554" s="10">
        <v>197.45</v>
      </c>
      <c r="C9554" s="10">
        <v>228.38683</v>
      </c>
      <c r="D9554" s="10">
        <v>0.135458029694619</v>
      </c>
      <c r="E9554" s="7">
        <f t="shared" si="1"/>
        <v>0.1811049755</v>
      </c>
      <c r="F9554" s="7"/>
    </row>
    <row r="9555">
      <c r="A9555" s="9">
        <v>44844.041666666664</v>
      </c>
      <c r="B9555" s="10">
        <v>204.45</v>
      </c>
      <c r="C9555" s="10">
        <v>222.39632</v>
      </c>
      <c r="D9555" s="10">
        <v>0.0806952201367361</v>
      </c>
      <c r="E9555" s="7">
        <f t="shared" si="1"/>
        <v>0.1808803963</v>
      </c>
      <c r="F9555" s="7"/>
    </row>
    <row r="9556">
      <c r="A9556" s="9">
        <v>44844.083333333336</v>
      </c>
      <c r="B9556" s="10">
        <v>203.15</v>
      </c>
      <c r="C9556" s="10">
        <v>215.63038</v>
      </c>
      <c r="D9556" s="10">
        <v>0.0578785790759168</v>
      </c>
      <c r="E9556" s="7">
        <f t="shared" si="1"/>
        <v>0.1815812499</v>
      </c>
      <c r="F9556" s="7"/>
    </row>
    <row r="9557">
      <c r="A9557" s="9">
        <v>44844.125</v>
      </c>
      <c r="B9557" s="10">
        <v>202.24</v>
      </c>
      <c r="C9557" s="10">
        <v>208.8939</v>
      </c>
      <c r="D9557" s="10">
        <v>0.0318530124623073</v>
      </c>
      <c r="E9557" s="7">
        <f t="shared" si="1"/>
        <v>0.1810390299</v>
      </c>
      <c r="F9557" s="7"/>
    </row>
    <row r="9558">
      <c r="A9558" s="9">
        <v>44844.166666666664</v>
      </c>
      <c r="B9558" s="10">
        <v>192.84</v>
      </c>
      <c r="C9558" s="10">
        <v>204.38057</v>
      </c>
      <c r="D9558" s="10">
        <v>0.0564660818785269</v>
      </c>
      <c r="E9558" s="7">
        <f t="shared" si="1"/>
        <v>0.1815140024</v>
      </c>
      <c r="F9558" s="7"/>
    </row>
    <row r="9559">
      <c r="A9559" s="9">
        <v>44844.208333333336</v>
      </c>
      <c r="B9559" s="10">
        <v>193.44</v>
      </c>
      <c r="C9559" s="10">
        <v>204.089</v>
      </c>
      <c r="D9559" s="10">
        <v>0.0521782163663891</v>
      </c>
      <c r="E9559" s="7">
        <f t="shared" si="1"/>
        <v>0.1803989893</v>
      </c>
      <c r="F9559" s="7"/>
    </row>
    <row r="9560">
      <c r="A9560" s="9">
        <v>44844.25</v>
      </c>
      <c r="B9560" s="10">
        <v>194.31</v>
      </c>
      <c r="C9560" s="10">
        <v>206.40132</v>
      </c>
      <c r="D9560" s="10">
        <v>0.0585816020944051</v>
      </c>
      <c r="E9560" s="7">
        <f t="shared" si="1"/>
        <v>0.1791458206</v>
      </c>
      <c r="F9560" s="7"/>
    </row>
    <row r="9561">
      <c r="A9561" s="9">
        <v>44844.291666666664</v>
      </c>
      <c r="B9561" s="10">
        <v>194.0</v>
      </c>
      <c r="C9561" s="10">
        <v>210.63132</v>
      </c>
      <c r="D9561" s="10">
        <v>0.0789593874263333</v>
      </c>
      <c r="E9561" s="7">
        <f t="shared" si="1"/>
        <v>0.1771357012</v>
      </c>
      <c r="F9561" s="7"/>
    </row>
    <row r="9562">
      <c r="A9562" s="9">
        <v>44844.333333333336</v>
      </c>
      <c r="B9562" s="10">
        <v>192.0</v>
      </c>
      <c r="C9562" s="10">
        <v>215.19747</v>
      </c>
      <c r="D9562" s="10">
        <v>0.10779620225089</v>
      </c>
      <c r="E9562" s="7">
        <f t="shared" si="1"/>
        <v>0.1754480383</v>
      </c>
      <c r="F9562" s="7"/>
    </row>
    <row r="9563">
      <c r="A9563" s="9">
        <v>44844.375</v>
      </c>
      <c r="B9563" s="10">
        <v>188.48</v>
      </c>
      <c r="C9563" s="10">
        <v>220.20055</v>
      </c>
      <c r="D9563" s="10">
        <v>0.144053000775883</v>
      </c>
      <c r="E9563" s="7">
        <f t="shared" si="1"/>
        <v>0.1750300491</v>
      </c>
      <c r="F9563" s="7"/>
    </row>
    <row r="9564">
      <c r="A9564" s="9">
        <v>44844.416666666664</v>
      </c>
      <c r="B9564" s="10">
        <v>200.03</v>
      </c>
      <c r="C9564" s="10">
        <v>223.20839</v>
      </c>
      <c r="D9564" s="10">
        <v>0.103841929956127</v>
      </c>
      <c r="E9564" s="7">
        <f t="shared" si="1"/>
        <v>0.1734217566</v>
      </c>
      <c r="F9564" s="7"/>
    </row>
    <row r="9565">
      <c r="A9565" s="9">
        <v>44844.458333333336</v>
      </c>
      <c r="B9565" s="10">
        <v>212.08</v>
      </c>
      <c r="C9565" s="10">
        <v>225.9235</v>
      </c>
      <c r="D9565" s="10">
        <v>0.0612751661513741</v>
      </c>
      <c r="E9565" s="7">
        <f t="shared" si="1"/>
        <v>0.168291379</v>
      </c>
      <c r="F9565" s="7"/>
    </row>
    <row r="9566">
      <c r="A9566" s="9">
        <v>44844.5</v>
      </c>
      <c r="B9566" s="10">
        <v>214.47</v>
      </c>
      <c r="C9566" s="10">
        <v>226.94554</v>
      </c>
      <c r="D9566" s="10">
        <v>0.0549715143113189</v>
      </c>
      <c r="E9566" s="7">
        <f t="shared" si="1"/>
        <v>0.1634839757</v>
      </c>
      <c r="F9566" s="7"/>
    </row>
    <row r="9567">
      <c r="A9567" s="9">
        <v>44844.541666666664</v>
      </c>
      <c r="B9567" s="10">
        <v>220.6</v>
      </c>
      <c r="C9567" s="10">
        <v>228.06353</v>
      </c>
      <c r="D9567" s="10">
        <v>0.0327256620118086</v>
      </c>
      <c r="E9567" s="7">
        <f t="shared" si="1"/>
        <v>0.1563306406</v>
      </c>
      <c r="F9567" s="7"/>
    </row>
    <row r="9568">
      <c r="A9568" s="9">
        <v>44844.583333333336</v>
      </c>
      <c r="B9568" s="10">
        <v>214.01</v>
      </c>
      <c r="C9568" s="10">
        <v>229.53037</v>
      </c>
      <c r="D9568" s="10">
        <v>0.0676179365719665</v>
      </c>
      <c r="E9568" s="7">
        <f t="shared" si="1"/>
        <v>0.148797761</v>
      </c>
      <c r="F9568" s="7"/>
    </row>
    <row r="9569">
      <c r="A9569" s="9">
        <v>44844.625</v>
      </c>
      <c r="B9569" s="10">
        <v>211.32</v>
      </c>
      <c r="C9569" s="10">
        <v>230.76746</v>
      </c>
      <c r="D9569" s="10">
        <v>0.0842729733212819</v>
      </c>
      <c r="E9569" s="7">
        <f t="shared" si="1"/>
        <v>0.1401355566</v>
      </c>
      <c r="F9569" s="7"/>
    </row>
    <row r="9570">
      <c r="A9570" s="9">
        <v>44844.666666666664</v>
      </c>
      <c r="B9570" s="10">
        <v>210.95</v>
      </c>
      <c r="C9570" s="10">
        <v>231.76061</v>
      </c>
      <c r="D9570" s="10">
        <v>0.0897935589658657</v>
      </c>
      <c r="E9570" s="7">
        <f t="shared" si="1"/>
        <v>0.1295342283</v>
      </c>
      <c r="F9570" s="7"/>
    </row>
    <row r="9571">
      <c r="A9571" s="9">
        <v>44844.708333333336</v>
      </c>
      <c r="B9571" s="10">
        <v>215.13</v>
      </c>
      <c r="C9571" s="10">
        <v>232.45284</v>
      </c>
      <c r="D9571" s="10">
        <v>0.0745219546468006</v>
      </c>
      <c r="E9571" s="7">
        <f t="shared" si="1"/>
        <v>0.1170681156</v>
      </c>
      <c r="F9571" s="7"/>
    </row>
    <row r="9572">
      <c r="A9572" s="9">
        <v>44844.75</v>
      </c>
      <c r="B9572" s="10">
        <v>213.33</v>
      </c>
      <c r="C9572" s="10">
        <v>233.07235</v>
      </c>
      <c r="D9572" s="10">
        <v>0.084704813762765</v>
      </c>
      <c r="E9572" s="7">
        <f t="shared" si="1"/>
        <v>0.105245875</v>
      </c>
      <c r="F9572" s="7"/>
    </row>
    <row r="9573">
      <c r="A9573" s="9">
        <v>44844.791666666664</v>
      </c>
      <c r="B9573" s="10">
        <v>220.28</v>
      </c>
      <c r="C9573" s="10">
        <v>234.59742</v>
      </c>
      <c r="D9573" s="10">
        <v>0.0610297419298132</v>
      </c>
      <c r="E9573" s="7">
        <f t="shared" si="1"/>
        <v>0.09507201039</v>
      </c>
      <c r="F9573" s="7"/>
    </row>
    <row r="9574">
      <c r="A9574" s="9">
        <v>44844.833333333336</v>
      </c>
      <c r="B9574" s="10">
        <v>222.83</v>
      </c>
      <c r="C9574" s="10">
        <v>236.87223</v>
      </c>
      <c r="D9574" s="10">
        <v>0.0592818752962303</v>
      </c>
      <c r="E9574" s="7">
        <f t="shared" si="1"/>
        <v>0.08605322283</v>
      </c>
      <c r="F9574" s="7"/>
    </row>
    <row r="9575">
      <c r="A9575" s="9">
        <v>44844.875</v>
      </c>
      <c r="B9575" s="10">
        <v>224.4</v>
      </c>
      <c r="C9575" s="10">
        <v>238.8363</v>
      </c>
      <c r="D9575" s="10">
        <v>0.0604443294423837</v>
      </c>
      <c r="E9575" s="7">
        <f t="shared" si="1"/>
        <v>0.08046235226</v>
      </c>
      <c r="F9575" s="7"/>
    </row>
    <row r="9576">
      <c r="A9576" s="9">
        <v>44844.916666666664</v>
      </c>
      <c r="B9576" s="10">
        <v>231.05</v>
      </c>
      <c r="C9576" s="10">
        <v>238.95434</v>
      </c>
      <c r="D9576" s="10">
        <v>0.0330788718882443</v>
      </c>
      <c r="E9576" s="7">
        <f t="shared" si="1"/>
        <v>0.07535501546</v>
      </c>
      <c r="F9576" s="7"/>
    </row>
    <row r="9577">
      <c r="A9577" s="9">
        <v>44844.958333333336</v>
      </c>
      <c r="B9577" s="10">
        <v>227.17</v>
      </c>
      <c r="C9577" s="10">
        <v>237.04062</v>
      </c>
      <c r="D9577" s="10">
        <v>0.0416410486945233</v>
      </c>
      <c r="E9577" s="7">
        <f t="shared" si="1"/>
        <v>0.07138002955</v>
      </c>
      <c r="F9577" s="7"/>
    </row>
    <row r="9578">
      <c r="A9578" s="9">
        <v>44845.0</v>
      </c>
      <c r="B9578" s="10">
        <v>222.39</v>
      </c>
      <c r="C9578" s="10">
        <v>240.39222</v>
      </c>
      <c r="D9578" s="10">
        <v>0.0748868661390124</v>
      </c>
      <c r="E9578" s="7">
        <f t="shared" si="1"/>
        <v>0.06885623106</v>
      </c>
      <c r="F9578" s="7"/>
    </row>
    <row r="9579">
      <c r="A9579" s="9">
        <v>44845.041666666664</v>
      </c>
      <c r="B9579" s="10">
        <v>231.56</v>
      </c>
      <c r="C9579" s="10">
        <v>233.89022</v>
      </c>
      <c r="D9579" s="10">
        <v>0.00996287916613186</v>
      </c>
      <c r="E9579" s="7">
        <f t="shared" si="1"/>
        <v>0.06590905019</v>
      </c>
      <c r="F9579" s="7"/>
    </row>
    <row r="9580">
      <c r="A9580" s="9">
        <v>44845.083333333336</v>
      </c>
      <c r="B9580" s="10">
        <v>233.62</v>
      </c>
      <c r="C9580" s="10">
        <v>226.19472</v>
      </c>
      <c r="D9580" s="10">
        <v>0.0328269377817484</v>
      </c>
      <c r="E9580" s="7">
        <f t="shared" si="1"/>
        <v>0.0648652318</v>
      </c>
      <c r="F9580" s="7"/>
    </row>
    <row r="9581">
      <c r="A9581" s="9">
        <v>44845.125</v>
      </c>
      <c r="B9581" s="10">
        <v>218.9</v>
      </c>
      <c r="C9581" s="10">
        <v>217.89405</v>
      </c>
      <c r="D9581" s="10">
        <v>0.00461669329658158</v>
      </c>
      <c r="E9581" s="7">
        <f t="shared" si="1"/>
        <v>0.06373038517</v>
      </c>
      <c r="F9581" s="7"/>
    </row>
    <row r="9582">
      <c r="A9582" s="9">
        <v>44845.166666666664</v>
      </c>
      <c r="B9582" s="10">
        <v>213.19</v>
      </c>
      <c r="C9582" s="10">
        <v>211.78636</v>
      </c>
      <c r="D9582" s="10">
        <v>0.00662762228880082</v>
      </c>
      <c r="E9582" s="7">
        <f t="shared" si="1"/>
        <v>0.06165378269</v>
      </c>
      <c r="F9582" s="7"/>
    </row>
    <row r="9583">
      <c r="A9583" s="9">
        <v>44845.208333333336</v>
      </c>
      <c r="B9583" s="10">
        <v>209.73</v>
      </c>
      <c r="C9583" s="10">
        <v>210.17796</v>
      </c>
      <c r="D9583" s="10">
        <v>0.00213133670152675</v>
      </c>
      <c r="E9583" s="7">
        <f t="shared" si="1"/>
        <v>0.05956849604</v>
      </c>
      <c r="F9583" s="7"/>
    </row>
    <row r="9584">
      <c r="A9584" s="9">
        <v>44845.25</v>
      </c>
      <c r="B9584" s="10">
        <v>208.22</v>
      </c>
      <c r="C9584" s="10">
        <v>211.18095</v>
      </c>
      <c r="D9584" s="10">
        <v>0.0140209142917483</v>
      </c>
      <c r="E9584" s="7">
        <f t="shared" si="1"/>
        <v>0.05771180071</v>
      </c>
      <c r="F9584" s="7"/>
    </row>
    <row r="9585">
      <c r="A9585" s="9">
        <v>44845.291666666664</v>
      </c>
      <c r="B9585" s="10">
        <v>208.95</v>
      </c>
      <c r="C9585" s="10">
        <v>214.74187</v>
      </c>
      <c r="D9585" s="10">
        <v>0.0269713121153318</v>
      </c>
      <c r="E9585" s="7">
        <f t="shared" si="1"/>
        <v>0.05554563091</v>
      </c>
      <c r="F9585" s="7"/>
    </row>
    <row r="9586">
      <c r="A9586" s="9">
        <v>44845.333333333336</v>
      </c>
      <c r="B9586" s="10">
        <v>212.38</v>
      </c>
      <c r="C9586" s="10">
        <v>219.24038</v>
      </c>
      <c r="D9586" s="10">
        <v>0.0312915896241376</v>
      </c>
      <c r="E9586" s="7">
        <f t="shared" si="1"/>
        <v>0.05235793871</v>
      </c>
      <c r="F9586" s="7"/>
    </row>
    <row r="9587">
      <c r="A9587" s="9">
        <v>44845.375</v>
      </c>
      <c r="B9587" s="10">
        <v>212.58</v>
      </c>
      <c r="C9587" s="10">
        <v>224.60781</v>
      </c>
      <c r="D9587" s="10">
        <v>0.0535502750327336</v>
      </c>
      <c r="E9587" s="7">
        <f t="shared" si="1"/>
        <v>0.04858699181</v>
      </c>
      <c r="F9587" s="7"/>
    </row>
    <row r="9588">
      <c r="A9588" s="9">
        <v>44845.416666666664</v>
      </c>
      <c r="B9588" s="10">
        <v>218.74</v>
      </c>
      <c r="C9588" s="10">
        <v>228.84556</v>
      </c>
      <c r="D9588" s="10">
        <v>0.044158864170229</v>
      </c>
      <c r="E9588" s="7">
        <f t="shared" si="1"/>
        <v>0.0461001974</v>
      </c>
      <c r="F9588" s="7"/>
    </row>
    <row r="9589">
      <c r="A9589" s="9">
        <v>44845.458333333336</v>
      </c>
      <c r="B9589" s="10">
        <v>223.27</v>
      </c>
      <c r="C9589" s="10">
        <v>232.7736</v>
      </c>
      <c r="D9589" s="10">
        <v>0.0408276539951265</v>
      </c>
      <c r="E9589" s="7">
        <f t="shared" si="1"/>
        <v>0.04524821773</v>
      </c>
      <c r="F9589" s="7"/>
    </row>
    <row r="9590">
      <c r="A9590" s="9">
        <v>44845.5</v>
      </c>
      <c r="B9590" s="10">
        <v>230.17</v>
      </c>
      <c r="C9590" s="10">
        <v>234.50482</v>
      </c>
      <c r="D9590" s="10">
        <v>0.0184849931869204</v>
      </c>
      <c r="E9590" s="7">
        <f t="shared" si="1"/>
        <v>0.04372794601</v>
      </c>
      <c r="F9590" s="7"/>
    </row>
    <row r="9591">
      <c r="A9591" s="9">
        <v>44845.541666666664</v>
      </c>
      <c r="B9591" s="10">
        <v>228.54</v>
      </c>
      <c r="C9591" s="10">
        <v>235.65696</v>
      </c>
      <c r="D9591" s="10">
        <v>0.0302005084000065</v>
      </c>
      <c r="E9591" s="7">
        <f t="shared" si="1"/>
        <v>0.04362273128</v>
      </c>
      <c r="F9591" s="7"/>
    </row>
    <row r="9592">
      <c r="A9592" s="9">
        <v>44845.583333333336</v>
      </c>
      <c r="B9592" s="10">
        <v>224.31</v>
      </c>
      <c r="C9592" s="10">
        <v>236.5635</v>
      </c>
      <c r="D9592" s="10">
        <v>0.0517979316335783</v>
      </c>
      <c r="E9592" s="7">
        <f t="shared" si="1"/>
        <v>0.04296356441</v>
      </c>
      <c r="F9592" s="7"/>
    </row>
    <row r="9593">
      <c r="A9593" s="9">
        <v>44845.625</v>
      </c>
      <c r="B9593" s="10">
        <v>218.37</v>
      </c>
      <c r="C9593" s="10">
        <v>237.17465</v>
      </c>
      <c r="D9593" s="10">
        <v>0.0792860872778773</v>
      </c>
      <c r="E9593" s="7">
        <f t="shared" si="1"/>
        <v>0.04275577749</v>
      </c>
      <c r="F9593" s="7"/>
    </row>
    <row r="9594">
      <c r="A9594" s="9">
        <v>44845.666666666664</v>
      </c>
      <c r="B9594" s="10">
        <v>210.32</v>
      </c>
      <c r="C9594" s="10">
        <v>237.46773</v>
      </c>
      <c r="D9594" s="10">
        <v>0.114321764898329</v>
      </c>
      <c r="E9594" s="7">
        <f t="shared" si="1"/>
        <v>0.04377778607</v>
      </c>
      <c r="F9594" s="7"/>
    </row>
    <row r="9595">
      <c r="A9595" s="9">
        <v>44845.708333333336</v>
      </c>
      <c r="B9595" s="10">
        <v>202.19</v>
      </c>
      <c r="C9595" s="10">
        <v>237.91161</v>
      </c>
      <c r="D9595" s="10">
        <v>0.150146560733206</v>
      </c>
      <c r="E9595" s="7">
        <f t="shared" si="1"/>
        <v>0.04692881132</v>
      </c>
      <c r="F9595" s="7"/>
    </row>
    <row r="9596">
      <c r="A9596" s="9">
        <v>44845.75</v>
      </c>
      <c r="B9596" s="10">
        <v>204.61</v>
      </c>
      <c r="C9596" s="10">
        <v>238.5207</v>
      </c>
      <c r="D9596" s="10">
        <v>0.142170889151339</v>
      </c>
      <c r="E9596" s="7">
        <f t="shared" si="1"/>
        <v>0.04932323113</v>
      </c>
      <c r="F9596" s="7"/>
    </row>
    <row r="9597">
      <c r="A9597" s="9">
        <v>44845.791666666664</v>
      </c>
      <c r="B9597" s="10">
        <v>202.85</v>
      </c>
      <c r="C9597" s="10">
        <v>240.05616</v>
      </c>
      <c r="D9597" s="10">
        <v>0.154989399147266</v>
      </c>
      <c r="E9597" s="7">
        <f t="shared" si="1"/>
        <v>0.05323821685</v>
      </c>
      <c r="F9597" s="7"/>
    </row>
    <row r="9598">
      <c r="A9598" s="9">
        <v>44845.833333333336</v>
      </c>
      <c r="B9598" s="10">
        <v>212.97</v>
      </c>
      <c r="C9598" s="10">
        <v>241.92376</v>
      </c>
      <c r="D9598" s="10">
        <v>0.119681340931539</v>
      </c>
      <c r="E9598" s="7">
        <f t="shared" si="1"/>
        <v>0.05575486125</v>
      </c>
      <c r="F9598" s="7"/>
    </row>
    <row r="9599">
      <c r="A9599" s="9">
        <v>44845.875</v>
      </c>
      <c r="B9599" s="10">
        <v>223.59</v>
      </c>
      <c r="C9599" s="10">
        <v>243.66921</v>
      </c>
      <c r="D9599" s="10">
        <v>0.0824035584963729</v>
      </c>
      <c r="E9599" s="7">
        <f t="shared" si="1"/>
        <v>0.05666982913</v>
      </c>
      <c r="F9599" s="7"/>
    </row>
    <row r="9600">
      <c r="A9600" s="9">
        <v>44845.916666666664</v>
      </c>
      <c r="B9600" s="10">
        <v>221.43</v>
      </c>
      <c r="C9600" s="10">
        <v>244.15058</v>
      </c>
      <c r="D9600" s="10">
        <v>0.0930597011074066</v>
      </c>
      <c r="E9600" s="7">
        <f t="shared" si="1"/>
        <v>0.05916903034</v>
      </c>
      <c r="F9600" s="7"/>
    </row>
    <row r="9601">
      <c r="A9601" s="9">
        <v>44845.958333333336</v>
      </c>
      <c r="B9601" s="10">
        <v>213.35</v>
      </c>
      <c r="C9601" s="10">
        <v>242.83121</v>
      </c>
      <c r="D9601" s="10">
        <v>0.1214061816848</v>
      </c>
      <c r="E9601" s="7">
        <f t="shared" si="1"/>
        <v>0.06249257755</v>
      </c>
      <c r="F9601" s="7"/>
    </row>
    <row r="9602">
      <c r="A9602" s="9">
        <v>44843.0</v>
      </c>
      <c r="B9602" s="10">
        <v>198.98</v>
      </c>
      <c r="C9602" s="10">
        <v>217.17338</v>
      </c>
      <c r="D9602" s="10">
        <v>0.0837735269396277</v>
      </c>
      <c r="E9602" s="7">
        <f t="shared" si="1"/>
        <v>0.06286285509</v>
      </c>
      <c r="F9602" s="7"/>
    </row>
    <row r="9603">
      <c r="A9603" s="9">
        <v>44843.041666666664</v>
      </c>
      <c r="B9603" s="10">
        <v>199.89</v>
      </c>
      <c r="C9603" s="10">
        <v>211.0578</v>
      </c>
      <c r="D9603" s="10">
        <v>0.0529134673061123</v>
      </c>
      <c r="E9603" s="7">
        <f t="shared" si="1"/>
        <v>0.06465246292</v>
      </c>
      <c r="F9603" s="7"/>
    </row>
    <row r="9604">
      <c r="A9604" s="9">
        <v>44843.083333333336</v>
      </c>
      <c r="B9604" s="10">
        <v>201.78</v>
      </c>
      <c r="C9604" s="10">
        <v>203.40042</v>
      </c>
      <c r="D9604" s="10">
        <v>0.00796665021635646</v>
      </c>
      <c r="E9604" s="7">
        <f t="shared" si="1"/>
        <v>0.06361661761</v>
      </c>
      <c r="F9604" s="7"/>
    </row>
    <row r="9605">
      <c r="A9605" s="9">
        <v>44843.125</v>
      </c>
      <c r="B9605" s="10">
        <v>193.39</v>
      </c>
      <c r="C9605" s="10">
        <v>196.31478</v>
      </c>
      <c r="D9605" s="10">
        <v>0.0148984197725715</v>
      </c>
      <c r="E9605" s="7">
        <f t="shared" si="1"/>
        <v>0.06404502288</v>
      </c>
      <c r="F9605" s="7"/>
    </row>
    <row r="9606">
      <c r="A9606" s="9">
        <v>44843.166666666664</v>
      </c>
      <c r="B9606" s="10">
        <v>187.86</v>
      </c>
      <c r="C9606" s="10">
        <v>190.81264</v>
      </c>
      <c r="D9606" s="10">
        <v>0.0154740272971432</v>
      </c>
      <c r="E9606" s="7">
        <f t="shared" si="1"/>
        <v>0.06441362309</v>
      </c>
      <c r="F9606" s="7"/>
    </row>
    <row r="9607">
      <c r="A9607" s="9">
        <v>44843.208333333336</v>
      </c>
      <c r="B9607" s="10">
        <v>179.92</v>
      </c>
      <c r="C9607" s="10">
        <v>188.70524</v>
      </c>
      <c r="D9607" s="10">
        <v>0.0465553579752211</v>
      </c>
      <c r="E9607" s="7">
        <f t="shared" si="1"/>
        <v>0.06626462397</v>
      </c>
      <c r="F9607" s="7"/>
    </row>
    <row r="9608">
      <c r="A9608" s="9">
        <v>44843.25</v>
      </c>
      <c r="B9608" s="10">
        <v>179.44</v>
      </c>
      <c r="C9608" s="10">
        <v>188.90959</v>
      </c>
      <c r="D9608" s="10">
        <v>0.0501276298360502</v>
      </c>
      <c r="E9608" s="7">
        <f t="shared" si="1"/>
        <v>0.06776907046</v>
      </c>
      <c r="F9608" s="7"/>
    </row>
    <row r="9609">
      <c r="A9609" s="9">
        <v>44843.291666666664</v>
      </c>
      <c r="B9609" s="10">
        <v>175.51</v>
      </c>
      <c r="C9609" s="10">
        <v>191.76276</v>
      </c>
      <c r="D9609" s="10">
        <v>0.084754516466075</v>
      </c>
      <c r="E9609" s="7">
        <f t="shared" si="1"/>
        <v>0.07017670397</v>
      </c>
      <c r="F9609" s="7"/>
    </row>
    <row r="9610">
      <c r="A9610" s="9">
        <v>44843.333333333336</v>
      </c>
      <c r="B9610" s="10">
        <v>175.35</v>
      </c>
      <c r="C9610" s="10">
        <v>195.47481</v>
      </c>
      <c r="D9610" s="10">
        <v>0.10295347006604</v>
      </c>
      <c r="E9610" s="7">
        <f t="shared" si="1"/>
        <v>0.07316261566</v>
      </c>
      <c r="F9610" s="7"/>
    </row>
    <row r="9611">
      <c r="A9611" s="9">
        <v>44843.375</v>
      </c>
      <c r="B9611" s="10">
        <v>178.8</v>
      </c>
      <c r="C9611" s="10">
        <v>200.35069</v>
      </c>
      <c r="D9611" s="10">
        <v>0.107564840430546</v>
      </c>
      <c r="E9611" s="7">
        <f t="shared" si="1"/>
        <v>0.07541322255</v>
      </c>
      <c r="F9611" s="7"/>
    </row>
    <row r="9612">
      <c r="A9612" s="9">
        <v>44843.416666666664</v>
      </c>
      <c r="B9612" s="10">
        <v>184.46</v>
      </c>
      <c r="C9612" s="10">
        <v>204.59026</v>
      </c>
      <c r="D9612" s="10">
        <v>0.0983930515558267</v>
      </c>
      <c r="E9612" s="7">
        <f t="shared" si="1"/>
        <v>0.07767298035</v>
      </c>
      <c r="F9612" s="7"/>
    </row>
    <row r="9613">
      <c r="A9613" s="9">
        <v>44843.458333333336</v>
      </c>
      <c r="B9613" s="10">
        <v>177.91</v>
      </c>
      <c r="C9613" s="10">
        <v>208.49144</v>
      </c>
      <c r="D9613" s="10">
        <v>0.146679595095127</v>
      </c>
      <c r="E9613" s="7">
        <f t="shared" si="1"/>
        <v>0.0820834779</v>
      </c>
      <c r="F9613" s="7"/>
    </row>
    <row r="9614">
      <c r="A9614" s="9">
        <v>44843.5</v>
      </c>
      <c r="B9614" s="10">
        <v>181.6</v>
      </c>
      <c r="C9614" s="10">
        <v>210.29619</v>
      </c>
      <c r="D9614" s="10">
        <v>0.136456062280538</v>
      </c>
      <c r="E9614" s="7">
        <f t="shared" si="1"/>
        <v>0.08699893911</v>
      </c>
      <c r="F9614" s="7"/>
    </row>
    <row r="9615">
      <c r="A9615" s="9">
        <v>44843.541666666664</v>
      </c>
      <c r="B9615" s="10">
        <v>174.43</v>
      </c>
      <c r="C9615" s="10">
        <v>211.27281</v>
      </c>
      <c r="D9615" s="10">
        <v>0.174385004866456</v>
      </c>
      <c r="E9615" s="7">
        <f t="shared" si="1"/>
        <v>0.09300662647</v>
      </c>
      <c r="F9615" s="7"/>
    </row>
    <row r="9616">
      <c r="A9616" s="9">
        <v>44843.583333333336</v>
      </c>
      <c r="B9616" s="10">
        <v>165.07</v>
      </c>
      <c r="C9616" s="10">
        <v>211.35878</v>
      </c>
      <c r="D9616" s="10">
        <v>0.219005711520477</v>
      </c>
      <c r="E9616" s="7">
        <f t="shared" si="1"/>
        <v>0.09997361729</v>
      </c>
      <c r="F9616" s="7"/>
    </row>
    <row r="9617">
      <c r="A9617" s="9">
        <v>44843.625</v>
      </c>
      <c r="B9617" s="10">
        <v>156.12</v>
      </c>
      <c r="C9617" s="10">
        <v>211.89376</v>
      </c>
      <c r="D9617" s="10">
        <v>0.263215679404622</v>
      </c>
      <c r="E9617" s="7">
        <f t="shared" si="1"/>
        <v>0.1076373503</v>
      </c>
      <c r="F9617" s="7"/>
    </row>
    <row r="9618">
      <c r="A9618" s="9">
        <v>44843.666666666664</v>
      </c>
      <c r="B9618" s="10">
        <v>145.37</v>
      </c>
      <c r="C9618" s="10">
        <v>212.55264</v>
      </c>
      <c r="D9618" s="10">
        <v>0.316075302569753</v>
      </c>
      <c r="E9618" s="7">
        <f t="shared" si="1"/>
        <v>0.1160437477</v>
      </c>
      <c r="F9618" s="7"/>
    </row>
    <row r="9619">
      <c r="A9619" s="9">
        <v>44843.708333333336</v>
      </c>
      <c r="B9619" s="10">
        <v>139.56</v>
      </c>
      <c r="C9619" s="10">
        <v>213.35645</v>
      </c>
      <c r="D9619" s="10">
        <v>0.345883379668156</v>
      </c>
      <c r="E9619" s="7">
        <f t="shared" si="1"/>
        <v>0.1241994485</v>
      </c>
      <c r="F9619" s="7"/>
    </row>
    <row r="9620">
      <c r="A9620" s="9">
        <v>44843.75</v>
      </c>
      <c r="B9620" s="10">
        <v>141.56</v>
      </c>
      <c r="C9620" s="10">
        <v>214.66233</v>
      </c>
      <c r="D9620" s="10">
        <v>0.3405456840052</v>
      </c>
      <c r="E9620" s="7">
        <f t="shared" si="1"/>
        <v>0.1324650649</v>
      </c>
      <c r="F9620" s="7"/>
    </row>
    <row r="9621">
      <c r="A9621" s="9">
        <v>44843.791666666664</v>
      </c>
      <c r="B9621" s="10">
        <v>157.05</v>
      </c>
      <c r="C9621" s="10">
        <v>216.56098</v>
      </c>
      <c r="D9621" s="10">
        <v>0.274800104801889</v>
      </c>
      <c r="E9621" s="7">
        <f t="shared" si="1"/>
        <v>0.1374571777</v>
      </c>
      <c r="F9621" s="7"/>
    </row>
    <row r="9622">
      <c r="A9622" s="9">
        <v>44843.833333333336</v>
      </c>
      <c r="B9622" s="10">
        <v>165.67</v>
      </c>
      <c r="C9622" s="10">
        <v>219.5036</v>
      </c>
      <c r="D9622" s="10">
        <v>0.24525155851658</v>
      </c>
      <c r="E9622" s="7">
        <f t="shared" si="1"/>
        <v>0.1426892701</v>
      </c>
      <c r="F9622" s="7"/>
    </row>
    <row r="9623">
      <c r="A9623" s="9">
        <v>44843.875</v>
      </c>
      <c r="B9623" s="10">
        <v>186.38</v>
      </c>
      <c r="C9623" s="10">
        <v>222.52765</v>
      </c>
      <c r="D9623" s="10">
        <v>0.162441161806184</v>
      </c>
      <c r="E9623" s="7">
        <f t="shared" si="1"/>
        <v>0.1460241702</v>
      </c>
      <c r="F9623" s="7"/>
    </row>
    <row r="9624">
      <c r="A9624" s="9">
        <v>44843.916666666664</v>
      </c>
      <c r="B9624" s="10">
        <v>195.95</v>
      </c>
      <c r="C9624" s="10">
        <v>223.29347</v>
      </c>
      <c r="D9624" s="10">
        <v>0.122455305119312</v>
      </c>
      <c r="E9624" s="7">
        <f t="shared" si="1"/>
        <v>0.1472489871</v>
      </c>
      <c r="F9624" s="7"/>
    </row>
    <row r="9625">
      <c r="A9625" s="9">
        <v>44843.958333333336</v>
      </c>
      <c r="B9625" s="10">
        <v>199.0</v>
      </c>
      <c r="C9625" s="10">
        <v>222.34647</v>
      </c>
      <c r="D9625" s="10">
        <v>0.10500040769705</v>
      </c>
      <c r="E9625" s="7">
        <f t="shared" si="1"/>
        <v>0.1465654131</v>
      </c>
      <c r="F9625" s="7"/>
    </row>
    <row r="9626">
      <c r="A9626" s="9">
        <v>44844.0</v>
      </c>
      <c r="B9626" s="10">
        <v>197.45</v>
      </c>
      <c r="C9626" s="10">
        <v>223.8623</v>
      </c>
      <c r="D9626" s="10">
        <v>0.117984582486644</v>
      </c>
      <c r="E9626" s="7">
        <f t="shared" si="1"/>
        <v>0.1479908738</v>
      </c>
      <c r="F9626" s="7"/>
    </row>
    <row r="9627">
      <c r="A9627" s="9">
        <v>44844.041666666664</v>
      </c>
      <c r="B9627" s="10">
        <v>204.45</v>
      </c>
      <c r="C9627" s="10">
        <v>218.08111</v>
      </c>
      <c r="D9627" s="10">
        <v>0.0625047717337829</v>
      </c>
      <c r="E9627" s="7">
        <f t="shared" si="1"/>
        <v>0.1483905115</v>
      </c>
      <c r="F9627" s="7"/>
    </row>
    <row r="9628">
      <c r="A9628" s="9">
        <v>44844.083333333336</v>
      </c>
      <c r="B9628" s="10">
        <v>203.15</v>
      </c>
      <c r="C9628" s="10">
        <v>211.46203</v>
      </c>
      <c r="D9628" s="10">
        <v>0.039307435003816</v>
      </c>
      <c r="E9628" s="7">
        <f t="shared" si="1"/>
        <v>0.1496963775</v>
      </c>
      <c r="F9628" s="7"/>
    </row>
    <row r="9629">
      <c r="A9629" s="9">
        <v>44844.125</v>
      </c>
      <c r="B9629" s="10">
        <v>202.24</v>
      </c>
      <c r="C9629" s="10">
        <v>205.07511</v>
      </c>
      <c r="D9629" s="10">
        <v>0.0138247396283244</v>
      </c>
      <c r="E9629" s="7">
        <f t="shared" si="1"/>
        <v>0.1496516408</v>
      </c>
      <c r="F9629" s="7"/>
    </row>
    <row r="9630">
      <c r="A9630" s="9">
        <v>44844.166666666664</v>
      </c>
      <c r="B9630" s="10">
        <v>192.84</v>
      </c>
      <c r="C9630" s="10">
        <v>200.80612</v>
      </c>
      <c r="D9630" s="10">
        <v>0.0396707032634263</v>
      </c>
      <c r="E9630" s="7">
        <f t="shared" si="1"/>
        <v>0.1506598357</v>
      </c>
      <c r="F9630" s="7"/>
    </row>
    <row r="9631">
      <c r="A9631" s="9">
        <v>44844.208333333336</v>
      </c>
      <c r="B9631" s="10">
        <v>193.44</v>
      </c>
      <c r="C9631" s="10">
        <v>200.54568</v>
      </c>
      <c r="D9631" s="10">
        <v>0.0354317280731253</v>
      </c>
      <c r="E9631" s="7">
        <f t="shared" si="1"/>
        <v>0.1501963511</v>
      </c>
      <c r="F9631" s="7"/>
    </row>
    <row r="9632">
      <c r="A9632" s="9">
        <v>44844.25</v>
      </c>
      <c r="B9632" s="10">
        <v>194.31</v>
      </c>
      <c r="C9632" s="10">
        <v>202.8399</v>
      </c>
      <c r="D9632" s="10">
        <v>0.0420523772689692</v>
      </c>
      <c r="E9632" s="7">
        <f t="shared" si="1"/>
        <v>0.1498598822</v>
      </c>
      <c r="F9632" s="7"/>
    </row>
    <row r="9633">
      <c r="A9633" s="9">
        <v>44844.291666666664</v>
      </c>
      <c r="B9633" s="10">
        <v>194.0</v>
      </c>
      <c r="C9633" s="10">
        <v>206.92603</v>
      </c>
      <c r="D9633" s="10">
        <v>0.0624669114852297</v>
      </c>
      <c r="E9633" s="7">
        <f t="shared" si="1"/>
        <v>0.148931232</v>
      </c>
      <c r="F9633" s="7"/>
    </row>
    <row r="9634">
      <c r="A9634" s="9">
        <v>44844.333333333336</v>
      </c>
      <c r="B9634" s="10">
        <v>192.0</v>
      </c>
      <c r="C9634" s="10">
        <v>211.21954</v>
      </c>
      <c r="D9634" s="10">
        <v>0.0909931912549378</v>
      </c>
      <c r="E9634" s="7">
        <f t="shared" si="1"/>
        <v>0.1484328871</v>
      </c>
      <c r="F9634" s="7"/>
    </row>
    <row r="9635">
      <c r="A9635" s="9">
        <v>44844.375</v>
      </c>
      <c r="B9635" s="10">
        <v>188.48</v>
      </c>
      <c r="C9635" s="10">
        <v>215.96967</v>
      </c>
      <c r="D9635" s="10">
        <v>0.127284863657012</v>
      </c>
      <c r="E9635" s="7">
        <f t="shared" si="1"/>
        <v>0.1492545547</v>
      </c>
      <c r="F9635" s="7"/>
    </row>
    <row r="9636">
      <c r="A9636" s="9">
        <v>44844.416666666664</v>
      </c>
      <c r="B9636" s="10">
        <v>200.03</v>
      </c>
      <c r="C9636" s="10">
        <v>218.63822</v>
      </c>
      <c r="D9636" s="10">
        <v>0.0851096391106732</v>
      </c>
      <c r="E9636" s="7">
        <f t="shared" si="1"/>
        <v>0.1487010792</v>
      </c>
      <c r="F9636" s="7"/>
    </row>
    <row r="9637">
      <c r="A9637" s="9">
        <v>44844.458333333336</v>
      </c>
      <c r="B9637" s="10">
        <v>212.08</v>
      </c>
      <c r="C9637" s="10">
        <v>221.1085</v>
      </c>
      <c r="D9637" s="10">
        <v>0.0408328942577964</v>
      </c>
      <c r="E9637" s="7">
        <f t="shared" si="1"/>
        <v>0.1442908</v>
      </c>
      <c r="F9637" s="7"/>
    </row>
    <row r="9638">
      <c r="A9638" s="9">
        <v>44844.5</v>
      </c>
      <c r="B9638" s="10">
        <v>214.47</v>
      </c>
      <c r="C9638" s="10">
        <v>222.10384</v>
      </c>
      <c r="D9638" s="10">
        <v>0.0343705899006518</v>
      </c>
      <c r="E9638" s="7">
        <f t="shared" si="1"/>
        <v>0.1400372386</v>
      </c>
      <c r="F9638" s="7"/>
    </row>
    <row r="9639">
      <c r="A9639" s="9">
        <v>44844.541666666664</v>
      </c>
      <c r="B9639" s="10">
        <v>220.6</v>
      </c>
      <c r="C9639" s="10">
        <v>223.32108</v>
      </c>
      <c r="D9639" s="10">
        <v>0.0121846088152538</v>
      </c>
      <c r="E9639" s="7">
        <f t="shared" si="1"/>
        <v>0.1332788888</v>
      </c>
      <c r="F9639" s="7"/>
    </row>
    <row r="9640">
      <c r="A9640" s="9">
        <v>44844.583333333336</v>
      </c>
      <c r="B9640" s="10">
        <v>214.01</v>
      </c>
      <c r="C9640" s="10">
        <v>224.96909</v>
      </c>
      <c r="D9640" s="10">
        <v>0.0487137588546053</v>
      </c>
      <c r="E9640" s="7">
        <f t="shared" si="1"/>
        <v>0.1261833908</v>
      </c>
      <c r="F9640" s="7"/>
    </row>
    <row r="9641">
      <c r="A9641" s="9">
        <v>44844.625</v>
      </c>
      <c r="B9641" s="10">
        <v>211.32</v>
      </c>
      <c r="C9641" s="10">
        <v>226.51974</v>
      </c>
      <c r="D9641" s="10">
        <v>0.0671011718448909</v>
      </c>
      <c r="E9641" s="7">
        <f t="shared" si="1"/>
        <v>0.118011953</v>
      </c>
      <c r="F9641" s="7"/>
    </row>
    <row r="9642">
      <c r="A9642" s="9">
        <v>44844.666666666664</v>
      </c>
      <c r="B9642" s="10">
        <v>210.95</v>
      </c>
      <c r="C9642" s="10">
        <v>227.87878</v>
      </c>
      <c r="D9642" s="10">
        <v>0.0742885318238057</v>
      </c>
      <c r="E9642" s="7">
        <f t="shared" si="1"/>
        <v>0.1079375042</v>
      </c>
      <c r="F9642" s="7"/>
    </row>
    <row r="9643">
      <c r="A9643" s="9">
        <v>44844.708333333336</v>
      </c>
      <c r="B9643" s="10">
        <v>215.13</v>
      </c>
      <c r="C9643" s="10">
        <v>228.83197</v>
      </c>
      <c r="D9643" s="10">
        <v>0.0598778658419101</v>
      </c>
      <c r="E9643" s="7">
        <f t="shared" si="1"/>
        <v>0.09602060776</v>
      </c>
      <c r="F9643" s="7"/>
    </row>
    <row r="9644">
      <c r="A9644" s="9">
        <v>44844.75</v>
      </c>
      <c r="B9644" s="10">
        <v>213.33</v>
      </c>
      <c r="C9644" s="10">
        <v>229.66452</v>
      </c>
      <c r="D9644" s="10">
        <v>0.0711233933739525</v>
      </c>
      <c r="E9644" s="7">
        <f t="shared" si="1"/>
        <v>0.08479467898</v>
      </c>
      <c r="F9644" s="7"/>
    </row>
    <row r="9645">
      <c r="A9645" s="9">
        <v>44844.791666666664</v>
      </c>
      <c r="B9645" s="10">
        <v>220.28</v>
      </c>
      <c r="C9645" s="10">
        <v>231.31565</v>
      </c>
      <c r="D9645" s="10">
        <v>0.0477081857626148</v>
      </c>
      <c r="E9645" s="7">
        <f t="shared" si="1"/>
        <v>0.07533251569</v>
      </c>
      <c r="F9645" s="7"/>
    </row>
    <row r="9646">
      <c r="A9646" s="9">
        <v>44844.833333333336</v>
      </c>
      <c r="B9646" s="10">
        <v>222.83</v>
      </c>
      <c r="C9646" s="10">
        <v>233.81432</v>
      </c>
      <c r="D9646" s="10">
        <v>0.0469788163530787</v>
      </c>
      <c r="E9646" s="7">
        <f t="shared" si="1"/>
        <v>0.06707115143</v>
      </c>
      <c r="F9646" s="7"/>
    </row>
    <row r="9647">
      <c r="A9647" s="9">
        <v>44844.875</v>
      </c>
      <c r="B9647" s="10">
        <v>224.4</v>
      </c>
      <c r="C9647" s="10">
        <v>235.91785</v>
      </c>
      <c r="D9647" s="10">
        <v>0.0488214435660548</v>
      </c>
      <c r="E9647" s="7">
        <f t="shared" si="1"/>
        <v>0.06233699651</v>
      </c>
      <c r="F9647" s="7"/>
    </row>
    <row r="9648">
      <c r="A9648" s="9">
        <v>44844.916666666664</v>
      </c>
      <c r="B9648" s="10">
        <v>231.05</v>
      </c>
      <c r="C9648" s="10">
        <v>235.97296</v>
      </c>
      <c r="D9648" s="10">
        <v>0.0208623903348925</v>
      </c>
      <c r="E9648" s="7">
        <f t="shared" si="1"/>
        <v>0.05810395839</v>
      </c>
      <c r="F9648" s="7"/>
    </row>
    <row r="9649">
      <c r="A9649" s="9">
        <v>44844.958333333336</v>
      </c>
      <c r="B9649" s="10">
        <v>227.17</v>
      </c>
      <c r="C9649" s="10">
        <v>233.99069</v>
      </c>
      <c r="D9649" s="10">
        <v>0.0291494076110464</v>
      </c>
      <c r="E9649" s="7">
        <f t="shared" si="1"/>
        <v>0.05494350005</v>
      </c>
      <c r="F9649" s="7"/>
    </row>
    <row r="9650">
      <c r="A9650" s="9">
        <v>44845.0</v>
      </c>
      <c r="B9650" s="10">
        <v>222.39</v>
      </c>
      <c r="C9650" s="10">
        <v>239.10294</v>
      </c>
      <c r="D9650" s="10">
        <v>0.0698985131675921</v>
      </c>
      <c r="E9650" s="7">
        <f t="shared" si="1"/>
        <v>0.05293991383</v>
      </c>
      <c r="F9650" s="7"/>
    </row>
    <row r="9651">
      <c r="A9651" s="9">
        <v>44845.041666666664</v>
      </c>
      <c r="B9651" s="10">
        <v>231.56</v>
      </c>
      <c r="C9651" s="10">
        <v>232.66538</v>
      </c>
      <c r="D9651" s="10">
        <v>0.00475094317856828</v>
      </c>
      <c r="E9651" s="7">
        <f t="shared" si="1"/>
        <v>0.05053350431</v>
      </c>
      <c r="F9651" s="7"/>
    </row>
    <row r="9652">
      <c r="A9652" s="9">
        <v>44845.083333333336</v>
      </c>
      <c r="B9652" s="10">
        <v>233.62</v>
      </c>
      <c r="C9652" s="10">
        <v>225.06314</v>
      </c>
      <c r="D9652" s="10">
        <v>0.038019819682601</v>
      </c>
      <c r="E9652" s="7">
        <f t="shared" si="1"/>
        <v>0.05047985367</v>
      </c>
      <c r="F9652" s="7"/>
    </row>
    <row r="9653">
      <c r="A9653" s="9">
        <v>44845.125</v>
      </c>
      <c r="B9653" s="10">
        <v>218.9</v>
      </c>
      <c r="C9653" s="10">
        <v>216.91374</v>
      </c>
      <c r="D9653" s="10">
        <v>0.00915691186736264</v>
      </c>
      <c r="E9653" s="7">
        <f t="shared" si="1"/>
        <v>0.05028536085</v>
      </c>
      <c r="F9653" s="7"/>
    </row>
    <row r="9654">
      <c r="A9654" s="9">
        <v>44845.166666666664</v>
      </c>
      <c r="B9654" s="10">
        <v>213.19</v>
      </c>
      <c r="C9654" s="10">
        <v>210.93882</v>
      </c>
      <c r="D9654" s="10">
        <v>0.0106721939565225</v>
      </c>
      <c r="E9654" s="7">
        <f t="shared" si="1"/>
        <v>0.04907708963</v>
      </c>
      <c r="F9654" s="7"/>
    </row>
    <row r="9655">
      <c r="A9655" s="9">
        <v>44845.208333333336</v>
      </c>
      <c r="B9655" s="10">
        <v>209.73</v>
      </c>
      <c r="C9655" s="10">
        <v>209.42231</v>
      </c>
      <c r="D9655" s="10">
        <v>0.00146923219402927</v>
      </c>
      <c r="E9655" s="7">
        <f t="shared" si="1"/>
        <v>0.04766198563</v>
      </c>
      <c r="F9655" s="7"/>
    </row>
    <row r="9656">
      <c r="A9656" s="9">
        <v>44845.25</v>
      </c>
      <c r="B9656" s="10">
        <v>208.22</v>
      </c>
      <c r="C9656" s="10">
        <v>210.51676</v>
      </c>
      <c r="D9656" s="10">
        <v>0.0109101052096754</v>
      </c>
      <c r="E9656" s="7">
        <f t="shared" si="1"/>
        <v>0.04636439096</v>
      </c>
      <c r="F9656" s="7"/>
    </row>
    <row r="9657">
      <c r="A9657" s="9">
        <v>44845.291666666664</v>
      </c>
      <c r="B9657" s="10">
        <v>208.95</v>
      </c>
      <c r="C9657" s="10">
        <v>214.10186</v>
      </c>
      <c r="D9657" s="10">
        <v>0.0240626587737257</v>
      </c>
      <c r="E9657" s="7">
        <f t="shared" si="1"/>
        <v>0.04476421377</v>
      </c>
      <c r="F9657" s="7"/>
    </row>
    <row r="9658">
      <c r="A9658" s="9">
        <v>44845.333333333336</v>
      </c>
      <c r="B9658" s="10">
        <v>212.38</v>
      </c>
      <c r="C9658" s="10">
        <v>218.56349</v>
      </c>
      <c r="D9658" s="10">
        <v>0.0282915046790294</v>
      </c>
      <c r="E9658" s="7">
        <f t="shared" si="1"/>
        <v>0.04215164349</v>
      </c>
      <c r="F9658" s="7"/>
    </row>
    <row r="9659">
      <c r="A9659" s="9">
        <v>44845.375</v>
      </c>
      <c r="B9659" s="10">
        <v>212.58</v>
      </c>
      <c r="C9659" s="10">
        <v>223.87267</v>
      </c>
      <c r="D9659" s="10">
        <v>0.0504423786967832</v>
      </c>
      <c r="E9659" s="7">
        <f t="shared" si="1"/>
        <v>0.03894987329</v>
      </c>
      <c r="F9659" s="7"/>
    </row>
    <row r="9660">
      <c r="A9660" s="9">
        <v>44845.416666666664</v>
      </c>
      <c r="B9660" s="10">
        <v>218.74</v>
      </c>
      <c r="C9660" s="10">
        <v>227.97475</v>
      </c>
      <c r="D9660" s="10">
        <v>0.0405077755321586</v>
      </c>
      <c r="E9660" s="7">
        <f t="shared" si="1"/>
        <v>0.0370914623</v>
      </c>
      <c r="F9660" s="7"/>
    </row>
    <row r="9661">
      <c r="A9661" s="9">
        <v>44845.458333333336</v>
      </c>
      <c r="B9661" s="10">
        <v>223.27</v>
      </c>
      <c r="C9661" s="10">
        <v>231.78298</v>
      </c>
      <c r="D9661" s="10">
        <v>0.0367282360421804</v>
      </c>
      <c r="E9661" s="7">
        <f t="shared" si="1"/>
        <v>0.03692043488</v>
      </c>
      <c r="F9661" s="7"/>
    </row>
    <row r="9662">
      <c r="A9662" s="9">
        <v>44845.5</v>
      </c>
      <c r="B9662" s="10">
        <v>230.17</v>
      </c>
      <c r="C9662" s="10">
        <v>233.44936</v>
      </c>
      <c r="D9662" s="10">
        <v>0.0140474148226408</v>
      </c>
      <c r="E9662" s="7">
        <f t="shared" si="1"/>
        <v>0.03607363592</v>
      </c>
      <c r="F9662" s="7"/>
    </row>
    <row r="9663">
      <c r="A9663" s="9">
        <v>44845.541666666664</v>
      </c>
      <c r="B9663" s="10">
        <v>228.54</v>
      </c>
      <c r="C9663" s="10">
        <v>234.57278</v>
      </c>
      <c r="D9663" s="10">
        <v>0.0257181587735797</v>
      </c>
      <c r="E9663" s="7">
        <f t="shared" si="1"/>
        <v>0.03663753383</v>
      </c>
      <c r="F9663" s="7"/>
    </row>
    <row r="9664">
      <c r="A9664" s="9">
        <v>44845.583333333336</v>
      </c>
      <c r="B9664" s="10">
        <v>224.31</v>
      </c>
      <c r="C9664" s="10">
        <v>235.4964</v>
      </c>
      <c r="D9664" s="10">
        <v>0.0475013630781616</v>
      </c>
      <c r="E9664" s="7">
        <f t="shared" si="1"/>
        <v>0.03658701734</v>
      </c>
      <c r="F9664" s="7"/>
    </row>
    <row r="9665">
      <c r="A9665" s="9">
        <v>44845.625</v>
      </c>
      <c r="B9665" s="10">
        <v>218.37</v>
      </c>
      <c r="C9665" s="10">
        <v>236.1432</v>
      </c>
      <c r="D9665" s="10">
        <v>0.0752645005234112</v>
      </c>
      <c r="E9665" s="7">
        <f t="shared" si="1"/>
        <v>0.03692715604</v>
      </c>
      <c r="F9665" s="7"/>
    </row>
    <row r="9666">
      <c r="A9666" s="9">
        <v>44845.666666666664</v>
      </c>
      <c r="B9666" s="10">
        <v>210.32</v>
      </c>
      <c r="C9666" s="10">
        <v>236.4983</v>
      </c>
      <c r="D9666" s="10">
        <v>0.110691281924648</v>
      </c>
      <c r="E9666" s="7">
        <f t="shared" si="1"/>
        <v>0.03844393729</v>
      </c>
      <c r="F9666" s="7"/>
    </row>
    <row r="9667">
      <c r="A9667" s="9">
        <v>44845.708333333336</v>
      </c>
      <c r="B9667" s="10">
        <v>202.19</v>
      </c>
      <c r="C9667" s="10">
        <v>236.97484</v>
      </c>
      <c r="D9667" s="10">
        <v>0.146787059757061</v>
      </c>
      <c r="E9667" s="7">
        <f t="shared" si="1"/>
        <v>0.0420651537</v>
      </c>
      <c r="F9667" s="7"/>
    </row>
    <row r="9668">
      <c r="A9668" s="9">
        <v>44845.75</v>
      </c>
      <c r="B9668" s="10">
        <v>204.61</v>
      </c>
      <c r="C9668" s="10">
        <v>237.60308</v>
      </c>
      <c r="D9668" s="10">
        <v>0.138857964299115</v>
      </c>
      <c r="E9668" s="7">
        <f t="shared" si="1"/>
        <v>0.04488742749</v>
      </c>
      <c r="F9668" s="7"/>
    </row>
    <row r="9669">
      <c r="A9669" s="9">
        <v>44845.791666666664</v>
      </c>
      <c r="B9669" s="10">
        <v>202.85</v>
      </c>
      <c r="C9669" s="10">
        <v>239.17047</v>
      </c>
      <c r="D9669" s="10">
        <v>0.151860177387283</v>
      </c>
      <c r="E9669" s="7">
        <f t="shared" si="1"/>
        <v>0.04922709381</v>
      </c>
      <c r="F9669" s="7"/>
    </row>
    <row r="9670">
      <c r="A9670" s="9">
        <v>44845.833333333336</v>
      </c>
      <c r="B9670" s="10">
        <v>212.97</v>
      </c>
      <c r="C9670" s="10">
        <v>241.11408</v>
      </c>
      <c r="D9670" s="10">
        <v>0.116725161798929</v>
      </c>
      <c r="E9670" s="7">
        <f t="shared" si="1"/>
        <v>0.05213319154</v>
      </c>
      <c r="F9670" s="7"/>
    </row>
    <row r="9671">
      <c r="A9671" s="9">
        <v>44845.875</v>
      </c>
      <c r="B9671" s="10">
        <v>223.59</v>
      </c>
      <c r="C9671" s="10">
        <v>242.92495</v>
      </c>
      <c r="D9671" s="10">
        <v>0.0795922773679689</v>
      </c>
      <c r="E9671" s="7">
        <f t="shared" si="1"/>
        <v>0.05341530961</v>
      </c>
      <c r="F9671" s="7"/>
    </row>
    <row r="9672">
      <c r="A9672" s="9">
        <v>44845.916666666664</v>
      </c>
      <c r="B9672" s="10">
        <v>221.43</v>
      </c>
      <c r="C9672" s="10">
        <v>243.40417</v>
      </c>
      <c r="D9672" s="10">
        <v>0.090278527274204</v>
      </c>
      <c r="E9672" s="7">
        <f t="shared" si="1"/>
        <v>0.05630764865</v>
      </c>
      <c r="F9672" s="7"/>
    </row>
    <row r="9673">
      <c r="A9673" s="9">
        <v>44845.958333333336</v>
      </c>
      <c r="B9673" s="10">
        <v>213.35</v>
      </c>
      <c r="C9673" s="10">
        <v>242.06222</v>
      </c>
      <c r="D9673" s="10">
        <v>0.11861504038094</v>
      </c>
      <c r="E9673" s="7">
        <f t="shared" si="1"/>
        <v>0.06003538335</v>
      </c>
      <c r="F9673" s="7"/>
    </row>
    <row r="9674">
      <c r="A9674" s="9">
        <v>44846.0</v>
      </c>
      <c r="B9674" s="10">
        <v>210.07</v>
      </c>
      <c r="C9674" s="10">
        <v>244.99966</v>
      </c>
      <c r="D9674" s="10">
        <v>0.142570238668902</v>
      </c>
      <c r="E9674" s="7">
        <f t="shared" si="1"/>
        <v>0.06306337191</v>
      </c>
      <c r="F9674" s="7"/>
    </row>
    <row r="9675">
      <c r="A9675" s="9">
        <v>44846.041666666664</v>
      </c>
      <c r="B9675" s="10">
        <v>218.91</v>
      </c>
      <c r="C9675" s="10">
        <v>237.77681</v>
      </c>
      <c r="D9675" s="10">
        <v>0.0793467201448283</v>
      </c>
      <c r="E9675" s="7">
        <f t="shared" si="1"/>
        <v>0.06617152928</v>
      </c>
      <c r="F9675" s="7"/>
    </row>
    <row r="9676">
      <c r="A9676" s="9">
        <v>44846.083333333336</v>
      </c>
      <c r="B9676" s="10">
        <v>210.01</v>
      </c>
      <c r="C9676" s="10">
        <v>229.55853</v>
      </c>
      <c r="D9676" s="10">
        <v>0.0851570621226752</v>
      </c>
      <c r="E9676" s="7">
        <f t="shared" si="1"/>
        <v>0.06813558105</v>
      </c>
      <c r="F9676" s="7"/>
    </row>
    <row r="9677">
      <c r="A9677" s="9">
        <v>44846.125</v>
      </c>
      <c r="B9677" s="10">
        <v>197.89</v>
      </c>
      <c r="C9677" s="10">
        <v>220.79983</v>
      </c>
      <c r="D9677" s="10">
        <v>0.103758367929902</v>
      </c>
      <c r="E9677" s="7">
        <f t="shared" si="1"/>
        <v>0.07207730839</v>
      </c>
      <c r="F9677" s="7"/>
    </row>
    <row r="9678">
      <c r="A9678" s="9">
        <v>44846.166666666664</v>
      </c>
      <c r="B9678" s="10">
        <v>182.7</v>
      </c>
      <c r="C9678" s="10">
        <v>214.82857</v>
      </c>
      <c r="D9678" s="10">
        <v>0.149554456374215</v>
      </c>
      <c r="E9678" s="7">
        <f t="shared" si="1"/>
        <v>0.07786406932</v>
      </c>
      <c r="F9678" s="7"/>
    </row>
    <row r="9679">
      <c r="A9679" s="9">
        <v>44846.208333333336</v>
      </c>
      <c r="B9679" s="10">
        <v>183.29</v>
      </c>
      <c r="C9679" s="10">
        <v>213.92065</v>
      </c>
      <c r="D9679" s="10">
        <v>0.143186971430761</v>
      </c>
      <c r="E9679" s="7">
        <f t="shared" si="1"/>
        <v>0.08376897512</v>
      </c>
      <c r="F9679" s="7"/>
    </row>
    <row r="9680">
      <c r="A9680" s="9">
        <v>44846.25</v>
      </c>
      <c r="B9680" s="10">
        <v>186.5</v>
      </c>
      <c r="C9680" s="10">
        <v>215.61302</v>
      </c>
      <c r="D9680" s="10">
        <v>0.13502440622556</v>
      </c>
      <c r="E9680" s="7">
        <f t="shared" si="1"/>
        <v>0.08894040433</v>
      </c>
      <c r="F9680" s="7"/>
    </row>
    <row r="9681">
      <c r="A9681" s="9">
        <v>44846.291666666664</v>
      </c>
      <c r="B9681" s="10">
        <v>187.98</v>
      </c>
      <c r="C9681" s="10">
        <v>220.07081</v>
      </c>
      <c r="D9681" s="10">
        <v>0.145820383902799</v>
      </c>
      <c r="E9681" s="7">
        <f t="shared" si="1"/>
        <v>0.09401364288</v>
      </c>
      <c r="F9681" s="7"/>
    </row>
    <row r="9682">
      <c r="A9682" s="9">
        <v>44846.333333333336</v>
      </c>
      <c r="B9682" s="10">
        <v>193.37</v>
      </c>
      <c r="C9682" s="10">
        <v>225.45383</v>
      </c>
      <c r="D9682" s="10">
        <v>0.142307762081486</v>
      </c>
      <c r="E9682" s="7">
        <f t="shared" si="1"/>
        <v>0.09876432027</v>
      </c>
      <c r="F9682" s="7"/>
    </row>
    <row r="9683">
      <c r="A9683" s="9">
        <v>44846.375</v>
      </c>
      <c r="B9683" s="10">
        <v>201.17</v>
      </c>
      <c r="C9683" s="10">
        <v>231.29929</v>
      </c>
      <c r="D9683" s="10">
        <v>0.130261057005406</v>
      </c>
      <c r="E9683" s="7">
        <f t="shared" si="1"/>
        <v>0.1020900985</v>
      </c>
      <c r="F9683" s="7"/>
    </row>
    <row r="9684">
      <c r="A9684" s="9">
        <v>44846.416666666664</v>
      </c>
      <c r="B9684" s="10">
        <v>213.18</v>
      </c>
      <c r="C9684" s="10">
        <v>235.84524</v>
      </c>
      <c r="D9684" s="10">
        <v>0.0961021727638004</v>
      </c>
      <c r="E9684" s="7">
        <f t="shared" si="1"/>
        <v>0.1044065318</v>
      </c>
      <c r="F9684" s="7"/>
    </row>
    <row r="9685">
      <c r="A9685" s="9">
        <v>44846.458333333336</v>
      </c>
      <c r="B9685" s="10">
        <v>223.22</v>
      </c>
      <c r="C9685" s="10">
        <v>239.77095</v>
      </c>
      <c r="D9685" s="10">
        <v>0.0690281704268177</v>
      </c>
      <c r="E9685" s="7">
        <f t="shared" si="1"/>
        <v>0.1057523624</v>
      </c>
      <c r="F9685" s="7"/>
    </row>
    <row r="9686">
      <c r="A9686" s="9">
        <v>44846.5</v>
      </c>
      <c r="B9686" s="10">
        <v>221.0</v>
      </c>
      <c r="C9686" s="10">
        <v>241.28799</v>
      </c>
      <c r="D9686" s="10">
        <v>0.0840820548092758</v>
      </c>
      <c r="E9686" s="7">
        <f t="shared" si="1"/>
        <v>0.1086704724</v>
      </c>
      <c r="F9686" s="7"/>
    </row>
    <row r="9687">
      <c r="A9687" s="9">
        <v>44846.541666666664</v>
      </c>
      <c r="B9687" s="10">
        <v>220.87</v>
      </c>
      <c r="C9687" s="10">
        <v>242.44685</v>
      </c>
      <c r="D9687" s="10">
        <v>0.0889962067974898</v>
      </c>
      <c r="E9687" s="7">
        <f t="shared" si="1"/>
        <v>0.1113070577</v>
      </c>
      <c r="F9687" s="7"/>
    </row>
    <row r="9688">
      <c r="A9688" s="9">
        <v>44846.583333333336</v>
      </c>
      <c r="B9688" s="10">
        <v>220.76</v>
      </c>
      <c r="C9688" s="10">
        <v>243.40105</v>
      </c>
      <c r="D9688" s="10">
        <v>0.0930195247719761</v>
      </c>
      <c r="E9688" s="7">
        <f t="shared" si="1"/>
        <v>0.1132036478</v>
      </c>
      <c r="F9688" s="7"/>
    </row>
    <row r="9689">
      <c r="A9689" s="9">
        <v>44846.625</v>
      </c>
      <c r="B9689" s="10">
        <v>216.57</v>
      </c>
      <c r="C9689" s="10">
        <v>243.93621</v>
      </c>
      <c r="D9689" s="10">
        <v>0.112185927624275</v>
      </c>
      <c r="E9689" s="7">
        <f t="shared" si="1"/>
        <v>0.1147420406</v>
      </c>
      <c r="F9689" s="7"/>
    </row>
    <row r="9690">
      <c r="A9690" s="9">
        <v>44846.666666666664</v>
      </c>
      <c r="B9690" s="10">
        <v>209.99</v>
      </c>
      <c r="C9690" s="10">
        <v>243.99182</v>
      </c>
      <c r="D9690" s="10">
        <v>0.139356393177443</v>
      </c>
      <c r="E9690" s="7">
        <f t="shared" si="1"/>
        <v>0.1159364202</v>
      </c>
      <c r="F9690" s="7"/>
    </row>
    <row r="9691">
      <c r="A9691" s="9">
        <v>44846.708333333336</v>
      </c>
      <c r="B9691" s="10">
        <v>206.6</v>
      </c>
      <c r="C9691" s="10">
        <v>244.22918</v>
      </c>
      <c r="D9691" s="10">
        <v>0.154073235638755</v>
      </c>
      <c r="E9691" s="7">
        <f t="shared" si="1"/>
        <v>0.1162400109</v>
      </c>
      <c r="F9691" s="7"/>
    </row>
    <row r="9692">
      <c r="A9692" s="9">
        <v>44846.75</v>
      </c>
      <c r="B9692" s="10">
        <v>208.59</v>
      </c>
      <c r="C9692" s="10">
        <v>244.73209</v>
      </c>
      <c r="D9692" s="10">
        <v>0.147680224526338</v>
      </c>
      <c r="E9692" s="7">
        <f t="shared" si="1"/>
        <v>0.116607605</v>
      </c>
      <c r="F9692" s="7"/>
    </row>
    <row r="9693">
      <c r="A9693" s="9">
        <v>44846.791666666664</v>
      </c>
      <c r="B9693" s="10">
        <v>209.85</v>
      </c>
      <c r="C9693" s="10">
        <v>246.11657</v>
      </c>
      <c r="D9693" s="10">
        <v>0.147355255275985</v>
      </c>
      <c r="E9693" s="7">
        <f t="shared" si="1"/>
        <v>0.1164198999</v>
      </c>
      <c r="F9693" s="7"/>
    </row>
    <row r="9694">
      <c r="A9694" s="9">
        <v>44846.833333333336</v>
      </c>
      <c r="B9694" s="10">
        <v>220.6</v>
      </c>
      <c r="C9694" s="10">
        <v>247.79482</v>
      </c>
      <c r="D9694" s="10">
        <v>0.109747330472848</v>
      </c>
      <c r="E9694" s="7">
        <f t="shared" si="1"/>
        <v>0.116129157</v>
      </c>
      <c r="F9694" s="7"/>
    </row>
    <row r="9695">
      <c r="A9695" s="9">
        <v>44846.875</v>
      </c>
      <c r="B9695" s="10">
        <v>231.44</v>
      </c>
      <c r="C9695" s="10">
        <v>249.32227</v>
      </c>
      <c r="D9695" s="10">
        <v>0.0717235167159355</v>
      </c>
      <c r="E9695" s="7">
        <f t="shared" si="1"/>
        <v>0.1158012919</v>
      </c>
      <c r="F9695" s="7"/>
    </row>
    <row r="9696">
      <c r="A9696" s="9">
        <v>44846.916666666664</v>
      </c>
      <c r="B9696" s="10">
        <v>231.5</v>
      </c>
      <c r="C9696" s="10">
        <v>249.61432</v>
      </c>
      <c r="D9696" s="10">
        <v>0.0725692340086898</v>
      </c>
      <c r="E9696" s="7">
        <f t="shared" si="1"/>
        <v>0.1150634047</v>
      </c>
      <c r="F9696" s="7"/>
    </row>
    <row r="9697">
      <c r="A9697" s="9">
        <v>44846.958333333336</v>
      </c>
      <c r="B9697" s="10">
        <v>222.77</v>
      </c>
      <c r="C9697" s="10">
        <v>247.93275</v>
      </c>
      <c r="D9697" s="10">
        <v>0.101490222651101</v>
      </c>
      <c r="E9697" s="7">
        <f t="shared" si="1"/>
        <v>0.1143498706</v>
      </c>
      <c r="F9697" s="7"/>
    </row>
    <row r="9698">
      <c r="A9698" s="9">
        <v>44844.0</v>
      </c>
      <c r="B9698" s="10">
        <v>197.45</v>
      </c>
      <c r="C9698" s="10">
        <v>209.79711</v>
      </c>
      <c r="D9698" s="10">
        <v>0.0588526219450783</v>
      </c>
      <c r="E9698" s="7">
        <f t="shared" si="1"/>
        <v>0.1108616366</v>
      </c>
      <c r="F9698" s="7"/>
    </row>
    <row r="9699">
      <c r="A9699" s="9">
        <v>44844.041666666664</v>
      </c>
      <c r="B9699" s="10">
        <v>204.45</v>
      </c>
      <c r="C9699" s="10">
        <v>202.76007</v>
      </c>
      <c r="D9699" s="10">
        <v>0.00833462919992075</v>
      </c>
      <c r="E9699" s="7">
        <f t="shared" si="1"/>
        <v>0.1079027995</v>
      </c>
      <c r="F9699" s="7"/>
    </row>
    <row r="9700">
      <c r="A9700" s="9">
        <v>44844.083333333336</v>
      </c>
      <c r="B9700" s="10">
        <v>203.15</v>
      </c>
      <c r="C9700" s="10">
        <v>194.63337</v>
      </c>
      <c r="D9700" s="10">
        <v>0.0437572960895656</v>
      </c>
      <c r="E9700" s="7">
        <f t="shared" si="1"/>
        <v>0.1061778092</v>
      </c>
      <c r="F9700" s="7"/>
    </row>
    <row r="9701">
      <c r="A9701" s="9">
        <v>44844.125</v>
      </c>
      <c r="B9701" s="10">
        <v>202.24</v>
      </c>
      <c r="C9701" s="10">
        <v>187.90192</v>
      </c>
      <c r="D9701" s="10">
        <v>0.076306192081486</v>
      </c>
      <c r="E9701" s="7">
        <f t="shared" si="1"/>
        <v>0.1050339686</v>
      </c>
      <c r="F9701" s="7"/>
    </row>
    <row r="9702">
      <c r="A9702" s="9">
        <v>44844.166666666664</v>
      </c>
      <c r="B9702" s="10">
        <v>192.84</v>
      </c>
      <c r="C9702" s="10">
        <v>183.67125</v>
      </c>
      <c r="D9702" s="10">
        <v>0.0499193531921845</v>
      </c>
      <c r="E9702" s="7">
        <f t="shared" si="1"/>
        <v>0.100882506</v>
      </c>
      <c r="F9702" s="7"/>
    </row>
    <row r="9703">
      <c r="A9703" s="9">
        <v>44844.208333333336</v>
      </c>
      <c r="B9703" s="10">
        <v>193.44</v>
      </c>
      <c r="C9703" s="10">
        <v>183.44992</v>
      </c>
      <c r="D9703" s="10">
        <v>0.0544567149443292</v>
      </c>
      <c r="E9703" s="7">
        <f t="shared" si="1"/>
        <v>0.09718541193</v>
      </c>
      <c r="F9703" s="7"/>
    </row>
    <row r="9704">
      <c r="A9704" s="9">
        <v>44844.25</v>
      </c>
      <c r="B9704" s="10">
        <v>194.31</v>
      </c>
      <c r="C9704" s="10">
        <v>185.5696</v>
      </c>
      <c r="D9704" s="10">
        <v>0.0471003871323751</v>
      </c>
      <c r="E9704" s="7">
        <f t="shared" si="1"/>
        <v>0.09352191113</v>
      </c>
      <c r="F9704" s="7"/>
    </row>
    <row r="9705">
      <c r="A9705" s="9">
        <v>44844.291666666664</v>
      </c>
      <c r="B9705" s="10">
        <v>194.0</v>
      </c>
      <c r="C9705" s="10">
        <v>189.96158</v>
      </c>
      <c r="D9705" s="10">
        <v>0.0212591409273391</v>
      </c>
      <c r="E9705" s="7">
        <f t="shared" si="1"/>
        <v>0.08833185934</v>
      </c>
      <c r="F9705" s="7"/>
    </row>
    <row r="9706">
      <c r="A9706" s="9">
        <v>44844.333333333336</v>
      </c>
      <c r="B9706" s="10">
        <v>192.0</v>
      </c>
      <c r="C9706" s="10">
        <v>194.51635</v>
      </c>
      <c r="D9706" s="10">
        <v>0.0129364446741879</v>
      </c>
      <c r="E9706" s="7">
        <f t="shared" si="1"/>
        <v>0.08294138779</v>
      </c>
      <c r="F9706" s="7"/>
    </row>
    <row r="9707">
      <c r="A9707" s="9">
        <v>44844.375</v>
      </c>
      <c r="B9707" s="10">
        <v>188.48</v>
      </c>
      <c r="C9707" s="10">
        <v>199.39452</v>
      </c>
      <c r="D9707" s="10">
        <v>0.0547383147741473</v>
      </c>
      <c r="E9707" s="7">
        <f t="shared" si="1"/>
        <v>0.07979460686</v>
      </c>
      <c r="F9707" s="7"/>
    </row>
    <row r="9708">
      <c r="A9708" s="9">
        <v>44844.416666666664</v>
      </c>
      <c r="B9708" s="10">
        <v>200.03</v>
      </c>
      <c r="C9708" s="10">
        <v>202.49308</v>
      </c>
      <c r="D9708" s="10">
        <v>0.0121637736953775</v>
      </c>
      <c r="E9708" s="7">
        <f t="shared" si="1"/>
        <v>0.07629717356</v>
      </c>
      <c r="F9708" s="7"/>
    </row>
    <row r="9709">
      <c r="A9709" s="9">
        <v>44844.458333333336</v>
      </c>
      <c r="B9709" s="10">
        <v>212.08</v>
      </c>
      <c r="C9709" s="10">
        <v>205.03451</v>
      </c>
      <c r="D9709" s="10">
        <v>0.034362459275758</v>
      </c>
      <c r="E9709" s="7">
        <f t="shared" si="1"/>
        <v>0.07485276893</v>
      </c>
      <c r="F9709" s="7"/>
    </row>
    <row r="9710">
      <c r="A9710" s="9">
        <v>44844.5</v>
      </c>
      <c r="B9710" s="10">
        <v>214.47</v>
      </c>
      <c r="C9710" s="10">
        <v>205.93621</v>
      </c>
      <c r="D9710" s="10">
        <v>0.0414389970564186</v>
      </c>
      <c r="E9710" s="7">
        <f t="shared" si="1"/>
        <v>0.07307597486</v>
      </c>
      <c r="F9710" s="7"/>
    </row>
    <row r="9711">
      <c r="A9711" s="9">
        <v>44844.541666666664</v>
      </c>
      <c r="B9711" s="10">
        <v>220.6</v>
      </c>
      <c r="C9711" s="10">
        <v>207.14826</v>
      </c>
      <c r="D9711" s="10">
        <v>0.0649377407273418</v>
      </c>
      <c r="E9711" s="7">
        <f t="shared" si="1"/>
        <v>0.07207353877</v>
      </c>
      <c r="F9711" s="7"/>
    </row>
    <row r="9712">
      <c r="A9712" s="9">
        <v>44844.583333333336</v>
      </c>
      <c r="B9712" s="10">
        <v>214.01</v>
      </c>
      <c r="C9712" s="10">
        <v>208.40419</v>
      </c>
      <c r="D9712" s="10">
        <v>0.0268987394159397</v>
      </c>
      <c r="E9712" s="7">
        <f t="shared" si="1"/>
        <v>0.06931850605</v>
      </c>
      <c r="F9712" s="7"/>
    </row>
    <row r="9713">
      <c r="A9713" s="9">
        <v>44844.625</v>
      </c>
      <c r="B9713" s="10">
        <v>211.32</v>
      </c>
      <c r="C9713" s="10">
        <v>210.30278</v>
      </c>
      <c r="D9713" s="10">
        <v>0.00483693082896945</v>
      </c>
      <c r="E9713" s="7">
        <f t="shared" si="1"/>
        <v>0.06484563118</v>
      </c>
      <c r="F9713" s="7"/>
    </row>
    <row r="9714">
      <c r="A9714" s="9">
        <v>44844.666666666664</v>
      </c>
      <c r="B9714" s="10">
        <v>210.95</v>
      </c>
      <c r="C9714" s="10">
        <v>212.31902</v>
      </c>
      <c r="D9714" s="10">
        <v>0.00644793857846558</v>
      </c>
      <c r="E9714" s="7">
        <f t="shared" si="1"/>
        <v>0.05930777891</v>
      </c>
      <c r="F9714" s="7"/>
    </row>
    <row r="9715">
      <c r="A9715" s="9">
        <v>44844.708333333336</v>
      </c>
      <c r="B9715" s="10">
        <v>215.13</v>
      </c>
      <c r="C9715" s="10">
        <v>214.17717</v>
      </c>
      <c r="D9715" s="10">
        <v>0.00444879349185539</v>
      </c>
      <c r="E9715" s="7">
        <f t="shared" si="1"/>
        <v>0.05307342715</v>
      </c>
      <c r="F9715" s="7"/>
    </row>
    <row r="9716">
      <c r="A9716" s="9">
        <v>44844.75</v>
      </c>
      <c r="B9716" s="10">
        <v>213.33</v>
      </c>
      <c r="C9716" s="10">
        <v>216.32272</v>
      </c>
      <c r="D9716" s="10">
        <v>0.0138345153944069</v>
      </c>
      <c r="E9716" s="7">
        <f t="shared" si="1"/>
        <v>0.04749652261</v>
      </c>
      <c r="F9716" s="7"/>
    </row>
    <row r="9717">
      <c r="A9717" s="9">
        <v>44844.791666666664</v>
      </c>
      <c r="B9717" s="10">
        <v>220.28</v>
      </c>
      <c r="C9717" s="10">
        <v>218.69094</v>
      </c>
      <c r="D9717" s="10">
        <v>0.00726623608641487</v>
      </c>
      <c r="E9717" s="7">
        <f t="shared" si="1"/>
        <v>0.04165948014</v>
      </c>
      <c r="F9717" s="7"/>
    </row>
    <row r="9718">
      <c r="A9718" s="9">
        <v>44844.833333333336</v>
      </c>
      <c r="B9718" s="10">
        <v>222.83</v>
      </c>
      <c r="C9718" s="10">
        <v>222.36258</v>
      </c>
      <c r="D9718" s="10">
        <v>0.00210206231642034</v>
      </c>
      <c r="E9718" s="7">
        <f t="shared" si="1"/>
        <v>0.03717426063</v>
      </c>
      <c r="F9718" s="7"/>
    </row>
    <row r="9719">
      <c r="A9719" s="9">
        <v>44844.875</v>
      </c>
      <c r="B9719" s="10">
        <v>224.4</v>
      </c>
      <c r="C9719" s="10">
        <v>225.56363</v>
      </c>
      <c r="D9719" s="10">
        <v>0.0051587660652561</v>
      </c>
      <c r="E9719" s="7">
        <f t="shared" si="1"/>
        <v>0.03440072936</v>
      </c>
      <c r="F9719" s="7"/>
    </row>
    <row r="9720">
      <c r="A9720" s="9">
        <v>44844.916666666664</v>
      </c>
      <c r="B9720" s="10">
        <v>231.05</v>
      </c>
      <c r="C9720" s="10">
        <v>225.58563</v>
      </c>
      <c r="D9720" s="10">
        <v>0.0242230411573645</v>
      </c>
      <c r="E9720" s="7">
        <f t="shared" si="1"/>
        <v>0.03238630465</v>
      </c>
      <c r="F9720" s="7"/>
    </row>
    <row r="9721">
      <c r="A9721" s="9">
        <v>44844.958333333336</v>
      </c>
      <c r="B9721" s="10">
        <v>227.17</v>
      </c>
      <c r="C9721" s="10">
        <v>223.15807</v>
      </c>
      <c r="D9721" s="10">
        <v>0.0179779740880532</v>
      </c>
      <c r="E9721" s="7">
        <f t="shared" si="1"/>
        <v>0.02890662763</v>
      </c>
      <c r="F9721" s="7"/>
    </row>
    <row r="9722">
      <c r="A9722" s="9">
        <v>44845.0</v>
      </c>
      <c r="B9722" s="10">
        <v>222.39</v>
      </c>
      <c r="C9722" s="10">
        <v>232.86138</v>
      </c>
      <c r="D9722" s="10">
        <v>0.0449682983069155</v>
      </c>
      <c r="E9722" s="7">
        <f t="shared" si="1"/>
        <v>0.02832811415</v>
      </c>
      <c r="F9722" s="7"/>
    </row>
    <row r="9723">
      <c r="A9723" s="9">
        <v>44845.041666666664</v>
      </c>
      <c r="B9723" s="10">
        <v>231.56</v>
      </c>
      <c r="C9723" s="10">
        <v>224.87131</v>
      </c>
      <c r="D9723" s="10">
        <v>0.0297445236566639</v>
      </c>
      <c r="E9723" s="7">
        <f t="shared" si="1"/>
        <v>0.02922019308</v>
      </c>
      <c r="F9723" s="7"/>
    </row>
    <row r="9724">
      <c r="A9724" s="9">
        <v>44845.083333333336</v>
      </c>
      <c r="B9724" s="10">
        <v>233.62</v>
      </c>
      <c r="C9724" s="10">
        <v>215.51322</v>
      </c>
      <c r="D9724" s="10">
        <v>0.0840170268905082</v>
      </c>
      <c r="E9724" s="7">
        <f t="shared" si="1"/>
        <v>0.03089768186</v>
      </c>
      <c r="F9724" s="7"/>
    </row>
    <row r="9725">
      <c r="A9725" s="9">
        <v>44845.125</v>
      </c>
      <c r="B9725" s="10">
        <v>218.9</v>
      </c>
      <c r="C9725" s="10">
        <v>206.33233</v>
      </c>
      <c r="D9725" s="10">
        <v>0.0609098438426978</v>
      </c>
      <c r="E9725" s="7">
        <f t="shared" si="1"/>
        <v>0.03025616735</v>
      </c>
      <c r="F9725" s="7"/>
    </row>
    <row r="9726">
      <c r="A9726" s="9">
        <v>44845.166666666664</v>
      </c>
      <c r="B9726" s="10">
        <v>213.19</v>
      </c>
      <c r="C9726" s="10">
        <v>199.54022</v>
      </c>
      <c r="D9726" s="10">
        <v>0.0684061589187382</v>
      </c>
      <c r="E9726" s="7">
        <f t="shared" si="1"/>
        <v>0.03102645093</v>
      </c>
      <c r="F9726" s="7"/>
    </row>
    <row r="9727">
      <c r="A9727" s="9">
        <v>44845.208333333336</v>
      </c>
      <c r="B9727" s="10">
        <v>209.73</v>
      </c>
      <c r="C9727" s="10">
        <v>197.61346</v>
      </c>
      <c r="D9727" s="10">
        <v>0.0613143456928489</v>
      </c>
      <c r="E9727" s="7">
        <f t="shared" si="1"/>
        <v>0.03131218554</v>
      </c>
      <c r="F9727" s="7"/>
    </row>
    <row r="9728">
      <c r="A9728" s="9">
        <v>44845.25</v>
      </c>
      <c r="B9728" s="10">
        <v>208.22</v>
      </c>
      <c r="C9728" s="10">
        <v>198.90502</v>
      </c>
      <c r="D9728" s="10">
        <v>0.0468312966661172</v>
      </c>
      <c r="E9728" s="7">
        <f t="shared" si="1"/>
        <v>0.03130097344</v>
      </c>
      <c r="F9728" s="7"/>
    </row>
    <row r="9729">
      <c r="A9729" s="9">
        <v>44845.291666666664</v>
      </c>
      <c r="B9729" s="10">
        <v>208.95</v>
      </c>
      <c r="C9729" s="10">
        <v>203.29299</v>
      </c>
      <c r="D9729" s="10">
        <v>0.0278268817827903</v>
      </c>
      <c r="E9729" s="7">
        <f t="shared" si="1"/>
        <v>0.03157462931</v>
      </c>
      <c r="F9729" s="7"/>
    </row>
    <row r="9730">
      <c r="A9730" s="9">
        <v>44845.333333333336</v>
      </c>
      <c r="B9730" s="10">
        <v>212.38</v>
      </c>
      <c r="C9730" s="10">
        <v>208.66631</v>
      </c>
      <c r="D9730" s="10">
        <v>0.0177972668419736</v>
      </c>
      <c r="E9730" s="7">
        <f t="shared" si="1"/>
        <v>0.03177716356</v>
      </c>
      <c r="F9730" s="7"/>
    </row>
    <row r="9731">
      <c r="A9731" s="9">
        <v>44845.375</v>
      </c>
      <c r="B9731" s="10">
        <v>212.58</v>
      </c>
      <c r="C9731" s="10">
        <v>214.90335</v>
      </c>
      <c r="D9731" s="10">
        <v>0.0108111390539048</v>
      </c>
      <c r="E9731" s="7">
        <f t="shared" si="1"/>
        <v>0.02994686458</v>
      </c>
      <c r="F9731" s="7"/>
    </row>
    <row r="9732">
      <c r="A9732" s="9">
        <v>44845.416666666664</v>
      </c>
      <c r="B9732" s="10">
        <v>218.74</v>
      </c>
      <c r="C9732" s="10">
        <v>219.43688</v>
      </c>
      <c r="D9732" s="10">
        <v>0.00317576516764179</v>
      </c>
      <c r="E9732" s="7">
        <f t="shared" si="1"/>
        <v>0.02957236422</v>
      </c>
      <c r="F9732" s="7"/>
    </row>
    <row r="9733">
      <c r="A9733" s="9">
        <v>44845.458333333336</v>
      </c>
      <c r="B9733" s="10">
        <v>223.27</v>
      </c>
      <c r="C9733" s="10">
        <v>223.14145</v>
      </c>
      <c r="D9733" s="10">
        <v>5.76091981117889E-4</v>
      </c>
      <c r="E9733" s="7">
        <f t="shared" si="1"/>
        <v>0.02816459892</v>
      </c>
      <c r="F9733" s="7"/>
    </row>
    <row r="9734">
      <c r="A9734" s="9">
        <v>44845.5</v>
      </c>
      <c r="B9734" s="10">
        <v>230.17</v>
      </c>
      <c r="C9734" s="10">
        <v>224.23931</v>
      </c>
      <c r="D9734" s="10">
        <v>0.0264480389276973</v>
      </c>
      <c r="E9734" s="7">
        <f t="shared" si="1"/>
        <v>0.02753997566</v>
      </c>
      <c r="F9734" s="7"/>
    </row>
    <row r="9735">
      <c r="A9735" s="9">
        <v>44845.541666666664</v>
      </c>
      <c r="B9735" s="10">
        <v>228.54</v>
      </c>
      <c r="C9735" s="10">
        <v>224.70695</v>
      </c>
      <c r="D9735" s="10">
        <v>0.0170579948684274</v>
      </c>
      <c r="E9735" s="7">
        <f t="shared" si="1"/>
        <v>0.02554498625</v>
      </c>
      <c r="F9735" s="7"/>
    </row>
    <row r="9736">
      <c r="A9736" s="9">
        <v>44845.583333333336</v>
      </c>
      <c r="B9736" s="10">
        <v>224.31</v>
      </c>
      <c r="C9736" s="10">
        <v>225.21138</v>
      </c>
      <c r="D9736" s="10">
        <v>0.00400237323708948</v>
      </c>
      <c r="E9736" s="7">
        <f t="shared" si="1"/>
        <v>0.02459097099</v>
      </c>
      <c r="F9736" s="7"/>
    </row>
    <row r="9737">
      <c r="A9737" s="9">
        <v>44845.625</v>
      </c>
      <c r="B9737" s="10">
        <v>218.37</v>
      </c>
      <c r="C9737" s="10">
        <v>226.18904</v>
      </c>
      <c r="D9737" s="10">
        <v>0.0345686068608806</v>
      </c>
      <c r="E9737" s="7">
        <f t="shared" si="1"/>
        <v>0.02582979083</v>
      </c>
      <c r="F9737" s="7"/>
    </row>
    <row r="9738">
      <c r="A9738" s="9">
        <v>44845.666666666664</v>
      </c>
      <c r="B9738" s="10">
        <v>210.32</v>
      </c>
      <c r="C9738" s="10">
        <v>227.24545</v>
      </c>
      <c r="D9738" s="10">
        <v>0.0744809191999224</v>
      </c>
      <c r="E9738" s="7">
        <f t="shared" si="1"/>
        <v>0.02866449835</v>
      </c>
      <c r="F9738" s="7"/>
    </row>
    <row r="9739">
      <c r="A9739" s="9">
        <v>44845.708333333336</v>
      </c>
      <c r="B9739" s="10">
        <v>202.19</v>
      </c>
      <c r="C9739" s="10">
        <v>228.36076</v>
      </c>
      <c r="D9739" s="10">
        <v>0.114602701444854</v>
      </c>
      <c r="E9739" s="7">
        <f t="shared" si="1"/>
        <v>0.03325424452</v>
      </c>
      <c r="F9739" s="7"/>
    </row>
    <row r="9740">
      <c r="A9740" s="9">
        <v>44845.75</v>
      </c>
      <c r="B9740" s="10">
        <v>204.61</v>
      </c>
      <c r="C9740" s="10">
        <v>229.69882</v>
      </c>
      <c r="D9740" s="10">
        <v>0.109224853658368</v>
      </c>
      <c r="E9740" s="7">
        <f t="shared" si="1"/>
        <v>0.03722884195</v>
      </c>
      <c r="F9740" s="7"/>
    </row>
    <row r="9741">
      <c r="A9741" s="9">
        <v>44845.791666666664</v>
      </c>
      <c r="B9741" s="10">
        <v>202.85</v>
      </c>
      <c r="C9741" s="10">
        <v>231.62037</v>
      </c>
      <c r="D9741" s="10">
        <v>0.124213470516431</v>
      </c>
      <c r="E9741" s="7">
        <f t="shared" si="1"/>
        <v>0.04210164338</v>
      </c>
      <c r="F9741" s="7"/>
    </row>
    <row r="9742">
      <c r="A9742" s="9">
        <v>44845.833333333336</v>
      </c>
      <c r="B9742" s="10">
        <v>212.97</v>
      </c>
      <c r="C9742" s="10">
        <v>234.10266</v>
      </c>
      <c r="D9742" s="10">
        <v>0.0902709093523328</v>
      </c>
      <c r="E9742" s="7">
        <f t="shared" si="1"/>
        <v>0.04577534534</v>
      </c>
      <c r="F9742" s="7"/>
    </row>
    <row r="9743">
      <c r="A9743" s="9">
        <v>44845.875</v>
      </c>
      <c r="B9743" s="10">
        <v>223.59</v>
      </c>
      <c r="C9743" s="10">
        <v>236.61906</v>
      </c>
      <c r="D9743" s="10">
        <v>0.0550634424800774</v>
      </c>
      <c r="E9743" s="7">
        <f t="shared" si="1"/>
        <v>0.04785470686</v>
      </c>
      <c r="F9743" s="7"/>
    </row>
    <row r="9744">
      <c r="A9744" s="9">
        <v>44845.916666666664</v>
      </c>
      <c r="B9744" s="10">
        <v>221.43</v>
      </c>
      <c r="C9744" s="10">
        <v>237.26364</v>
      </c>
      <c r="D9744" s="10">
        <v>0.0667343719416932</v>
      </c>
      <c r="E9744" s="7">
        <f t="shared" si="1"/>
        <v>0.04962601231</v>
      </c>
      <c r="F9744" s="7"/>
    </row>
    <row r="9745">
      <c r="A9745" s="9">
        <v>44845.958333333336</v>
      </c>
      <c r="B9745" s="10">
        <v>213.35</v>
      </c>
      <c r="C9745" s="10">
        <v>235.58292</v>
      </c>
      <c r="D9745" s="10">
        <v>0.094374074317442</v>
      </c>
      <c r="E9745" s="7">
        <f t="shared" si="1"/>
        <v>0.05280918315</v>
      </c>
      <c r="F9745" s="7"/>
    </row>
    <row r="9746">
      <c r="A9746" s="9">
        <v>44846.0</v>
      </c>
      <c r="B9746" s="10">
        <v>210.07</v>
      </c>
      <c r="C9746" s="10">
        <v>241.2927</v>
      </c>
      <c r="D9746" s="10">
        <v>0.129397615427238</v>
      </c>
      <c r="E9746" s="7">
        <f t="shared" si="1"/>
        <v>0.05632707136</v>
      </c>
      <c r="F9746" s="7"/>
    </row>
    <row r="9747">
      <c r="A9747" s="9">
        <v>44846.041666666664</v>
      </c>
      <c r="B9747" s="10">
        <v>218.91</v>
      </c>
      <c r="C9747" s="10">
        <v>233.30164</v>
      </c>
      <c r="D9747" s="10">
        <v>0.0616868359776639</v>
      </c>
      <c r="E9747" s="7">
        <f t="shared" si="1"/>
        <v>0.05765800104</v>
      </c>
      <c r="F9747" s="7"/>
    </row>
    <row r="9748">
      <c r="A9748" s="9">
        <v>44846.083333333336</v>
      </c>
      <c r="B9748" s="10">
        <v>210.01</v>
      </c>
      <c r="C9748" s="10">
        <v>224.17508</v>
      </c>
      <c r="D9748" s="10">
        <v>0.063187576424641</v>
      </c>
      <c r="E9748" s="7">
        <f t="shared" si="1"/>
        <v>0.05679010727</v>
      </c>
      <c r="F9748" s="7"/>
    </row>
    <row r="9749">
      <c r="A9749" s="9">
        <v>44846.125</v>
      </c>
      <c r="B9749" s="10">
        <v>197.89</v>
      </c>
      <c r="C9749" s="10">
        <v>214.80029</v>
      </c>
      <c r="D9749" s="10">
        <v>0.0787256385920149</v>
      </c>
      <c r="E9749" s="7">
        <f t="shared" si="1"/>
        <v>0.05753243206</v>
      </c>
      <c r="F9749" s="7"/>
    </row>
    <row r="9750">
      <c r="A9750" s="9">
        <v>44846.166666666664</v>
      </c>
      <c r="B9750" s="10">
        <v>182.7</v>
      </c>
      <c r="C9750" s="10">
        <v>208.17012</v>
      </c>
      <c r="D9750" s="10">
        <v>0.122352429829987</v>
      </c>
      <c r="E9750" s="7">
        <f t="shared" si="1"/>
        <v>0.05978019334</v>
      </c>
      <c r="F9750" s="7"/>
    </row>
    <row r="9751">
      <c r="A9751" s="9">
        <v>44846.208333333336</v>
      </c>
      <c r="B9751" s="10">
        <v>183.29</v>
      </c>
      <c r="C9751" s="10">
        <v>206.74813</v>
      </c>
      <c r="D9751" s="10">
        <v>0.113462356346342</v>
      </c>
      <c r="E9751" s="7">
        <f t="shared" si="1"/>
        <v>0.06195302712</v>
      </c>
      <c r="F9751" s="7"/>
    </row>
    <row r="9752">
      <c r="A9752" s="9">
        <v>44846.25</v>
      </c>
      <c r="B9752" s="10">
        <v>186.5</v>
      </c>
      <c r="C9752" s="10">
        <v>208.41468</v>
      </c>
      <c r="D9752" s="10">
        <v>0.105149406941967</v>
      </c>
      <c r="E9752" s="7">
        <f t="shared" si="1"/>
        <v>0.06438294838</v>
      </c>
      <c r="F9752" s="7"/>
    </row>
    <row r="9753">
      <c r="A9753" s="9">
        <v>44846.291666666664</v>
      </c>
      <c r="B9753" s="10">
        <v>187.98</v>
      </c>
      <c r="C9753" s="10">
        <v>213.14512</v>
      </c>
      <c r="D9753" s="10">
        <v>0.118065663431562</v>
      </c>
      <c r="E9753" s="7">
        <f t="shared" si="1"/>
        <v>0.06814289762</v>
      </c>
      <c r="F9753" s="7"/>
    </row>
    <row r="9754">
      <c r="A9754" s="9">
        <v>44846.333333333336</v>
      </c>
      <c r="B9754" s="10">
        <v>193.37</v>
      </c>
      <c r="C9754" s="10">
        <v>218.83686</v>
      </c>
      <c r="D9754" s="10">
        <v>0.116373722415867</v>
      </c>
      <c r="E9754" s="7">
        <f t="shared" si="1"/>
        <v>0.07225024993</v>
      </c>
      <c r="F9754" s="7"/>
    </row>
    <row r="9755">
      <c r="A9755" s="9">
        <v>44846.375</v>
      </c>
      <c r="B9755" s="10">
        <v>201.17</v>
      </c>
      <c r="C9755" s="10">
        <v>225.08603</v>
      </c>
      <c r="D9755" s="10">
        <v>0.106252840302883</v>
      </c>
      <c r="E9755" s="7">
        <f t="shared" si="1"/>
        <v>0.07622698749</v>
      </c>
      <c r="F9755" s="7"/>
    </row>
    <row r="9756">
      <c r="A9756" s="9">
        <v>44846.416666666664</v>
      </c>
      <c r="B9756" s="10">
        <v>213.18</v>
      </c>
      <c r="C9756" s="10">
        <v>229.70965</v>
      </c>
      <c r="D9756" s="10">
        <v>0.0719588837473741</v>
      </c>
      <c r="E9756" s="7">
        <f t="shared" si="1"/>
        <v>0.07909295076</v>
      </c>
      <c r="F9756" s="7"/>
    </row>
    <row r="9757">
      <c r="A9757" s="9">
        <v>44846.458333333336</v>
      </c>
      <c r="B9757" s="10">
        <v>223.22</v>
      </c>
      <c r="C9757" s="10">
        <v>233.44934</v>
      </c>
      <c r="D9757" s="10">
        <v>0.0438182433927635</v>
      </c>
      <c r="E9757" s="7">
        <f t="shared" si="1"/>
        <v>0.08089470707</v>
      </c>
      <c r="F9757" s="7"/>
    </row>
    <row r="9758">
      <c r="A9758" s="9">
        <v>44846.5</v>
      </c>
      <c r="B9758" s="10">
        <v>221.0</v>
      </c>
      <c r="C9758" s="10">
        <v>234.49676</v>
      </c>
      <c r="D9758" s="10">
        <v>0.057556274977957</v>
      </c>
      <c r="E9758" s="7">
        <f t="shared" si="1"/>
        <v>0.08219088357</v>
      </c>
      <c r="F9758" s="7"/>
    </row>
    <row r="9759">
      <c r="A9759" s="9">
        <v>44846.541666666664</v>
      </c>
      <c r="B9759" s="10">
        <v>220.87</v>
      </c>
      <c r="C9759" s="10">
        <v>235.13331</v>
      </c>
      <c r="D9759" s="10">
        <v>0.060660524874166</v>
      </c>
      <c r="E9759" s="7">
        <f t="shared" si="1"/>
        <v>0.08400765565</v>
      </c>
      <c r="F9759" s="7"/>
    </row>
    <row r="9760">
      <c r="A9760" s="9">
        <v>44846.583333333336</v>
      </c>
      <c r="B9760" s="10">
        <v>220.76</v>
      </c>
      <c r="C9760" s="10">
        <v>235.83083</v>
      </c>
      <c r="D9760" s="10">
        <v>0.0639052578494508</v>
      </c>
      <c r="E9760" s="7">
        <f t="shared" si="1"/>
        <v>0.08650360918</v>
      </c>
      <c r="F9760" s="7"/>
    </row>
    <row r="9761">
      <c r="A9761" s="9">
        <v>44846.625</v>
      </c>
      <c r="B9761" s="10">
        <v>216.57</v>
      </c>
      <c r="C9761" s="10">
        <v>236.61237</v>
      </c>
      <c r="D9761" s="10">
        <v>0.0847055037739574</v>
      </c>
      <c r="E9761" s="7">
        <f t="shared" si="1"/>
        <v>0.08859264655</v>
      </c>
      <c r="F9761" s="7"/>
    </row>
    <row r="9762">
      <c r="A9762" s="9">
        <v>44846.666666666664</v>
      </c>
      <c r="B9762" s="10">
        <v>209.99</v>
      </c>
      <c r="C9762" s="10">
        <v>237.20042</v>
      </c>
      <c r="D9762" s="10">
        <v>0.114714889627935</v>
      </c>
      <c r="E9762" s="7">
        <f t="shared" si="1"/>
        <v>0.09026906199</v>
      </c>
      <c r="F9762" s="7"/>
    </row>
    <row r="9763">
      <c r="A9763" s="9">
        <v>44846.708333333336</v>
      </c>
      <c r="B9763" s="10">
        <v>206.6</v>
      </c>
      <c r="C9763" s="10">
        <v>238.00073</v>
      </c>
      <c r="D9763" s="10">
        <v>0.131935435660218</v>
      </c>
      <c r="E9763" s="7">
        <f t="shared" si="1"/>
        <v>0.09099125924</v>
      </c>
      <c r="F9763" s="7"/>
    </row>
    <row r="9764">
      <c r="A9764" s="9">
        <v>44846.75</v>
      </c>
      <c r="B9764" s="10">
        <v>208.59</v>
      </c>
      <c r="C9764" s="10">
        <v>238.97048</v>
      </c>
      <c r="D9764" s="10">
        <v>0.127130681580419</v>
      </c>
      <c r="E9764" s="7">
        <f t="shared" si="1"/>
        <v>0.09173733541</v>
      </c>
      <c r="F9764" s="7"/>
    </row>
    <row r="9765">
      <c r="A9765" s="9">
        <v>44846.791666666664</v>
      </c>
      <c r="B9765" s="10">
        <v>209.85</v>
      </c>
      <c r="C9765" s="10">
        <v>240.61158</v>
      </c>
      <c r="D9765" s="10">
        <v>0.127847462703166</v>
      </c>
      <c r="E9765" s="7">
        <f t="shared" si="1"/>
        <v>0.09188875175</v>
      </c>
      <c r="F9765" s="7"/>
    </row>
    <row r="9766">
      <c r="A9766" s="9">
        <v>44846.833333333336</v>
      </c>
      <c r="B9766" s="10">
        <v>220.6</v>
      </c>
      <c r="C9766" s="10">
        <v>242.63062</v>
      </c>
      <c r="D9766" s="10">
        <v>0.0907990096221161</v>
      </c>
      <c r="E9766" s="7">
        <f t="shared" si="1"/>
        <v>0.09191075593</v>
      </c>
      <c r="F9766" s="7"/>
    </row>
    <row r="9767">
      <c r="A9767" s="9">
        <v>44846.875</v>
      </c>
      <c r="B9767" s="10">
        <v>231.44</v>
      </c>
      <c r="C9767" s="10">
        <v>244.59261</v>
      </c>
      <c r="D9767" s="10">
        <v>0.0537735379658445</v>
      </c>
      <c r="E9767" s="7">
        <f t="shared" si="1"/>
        <v>0.09185700991</v>
      </c>
      <c r="F9767" s="7"/>
    </row>
    <row r="9768">
      <c r="A9768" s="9">
        <v>44846.916666666664</v>
      </c>
      <c r="B9768" s="10">
        <v>231.5</v>
      </c>
      <c r="C9768" s="10">
        <v>245.10514</v>
      </c>
      <c r="D9768" s="10">
        <v>0.0555073630850826</v>
      </c>
      <c r="E9768" s="7">
        <f t="shared" si="1"/>
        <v>0.09138921787</v>
      </c>
      <c r="F9768" s="7"/>
    </row>
    <row r="9769">
      <c r="A9769" s="9">
        <v>44846.958333333336</v>
      </c>
      <c r="B9769" s="10">
        <v>222.77</v>
      </c>
      <c r="C9769" s="10">
        <v>243.32664</v>
      </c>
      <c r="D9769" s="10">
        <v>0.0844816662902179</v>
      </c>
      <c r="E9769" s="7">
        <f t="shared" si="1"/>
        <v>0.0909770342</v>
      </c>
      <c r="F9769" s="7"/>
    </row>
    <row r="9770">
      <c r="A9770" s="9">
        <v>44847.0</v>
      </c>
      <c r="B9770" s="10">
        <v>226.15</v>
      </c>
      <c r="C9770" s="10">
        <v>243.18196</v>
      </c>
      <c r="D9770" s="10">
        <v>0.0700379255105929</v>
      </c>
      <c r="E9770" s="7">
        <f t="shared" si="1"/>
        <v>0.08850371379</v>
      </c>
      <c r="F9770" s="7"/>
    </row>
    <row r="9771">
      <c r="A9771" s="9">
        <v>44847.041666666664</v>
      </c>
      <c r="B9771" s="10">
        <v>232.33</v>
      </c>
      <c r="C9771" s="10">
        <v>236.60464</v>
      </c>
      <c r="D9771" s="10">
        <v>0.0180665941293458</v>
      </c>
      <c r="E9771" s="7">
        <f t="shared" si="1"/>
        <v>0.08668620371</v>
      </c>
      <c r="F9771" s="7"/>
    </row>
    <row r="9772">
      <c r="A9772" s="9">
        <v>44847.083333333336</v>
      </c>
      <c r="B9772" s="10">
        <v>226.71</v>
      </c>
      <c r="C9772" s="10">
        <v>228.67427</v>
      </c>
      <c r="D9772" s="10">
        <v>0.00858981642315945</v>
      </c>
      <c r="E9772" s="7">
        <f t="shared" si="1"/>
        <v>0.08441129704</v>
      </c>
      <c r="F9772" s="7"/>
    </row>
    <row r="9773">
      <c r="A9773" s="9">
        <v>44847.125</v>
      </c>
      <c r="B9773" s="10">
        <v>214.63</v>
      </c>
      <c r="C9773" s="10">
        <v>219.82175</v>
      </c>
      <c r="D9773" s="10">
        <v>0.0236179995837537</v>
      </c>
      <c r="E9773" s="7">
        <f t="shared" si="1"/>
        <v>0.08211514542</v>
      </c>
      <c r="F9773" s="7"/>
    </row>
    <row r="9774">
      <c r="A9774" s="9">
        <v>44847.166666666664</v>
      </c>
      <c r="B9774" s="10">
        <v>201.56</v>
      </c>
      <c r="C9774" s="10">
        <v>213.09397</v>
      </c>
      <c r="D9774" s="10">
        <v>0.0541262148337656</v>
      </c>
      <c r="E9774" s="7">
        <f t="shared" si="1"/>
        <v>0.07927238646</v>
      </c>
      <c r="F9774" s="7"/>
    </row>
    <row r="9775">
      <c r="A9775" s="9">
        <v>44847.208333333336</v>
      </c>
      <c r="B9775" s="10">
        <v>182.39</v>
      </c>
      <c r="C9775" s="10">
        <v>210.83479</v>
      </c>
      <c r="D9775" s="10">
        <v>0.134915067859531</v>
      </c>
      <c r="E9775" s="7">
        <f t="shared" si="1"/>
        <v>0.08016624944</v>
      </c>
      <c r="F9775" s="7"/>
    </row>
    <row r="9776">
      <c r="A9776" s="9">
        <v>44847.25</v>
      </c>
      <c r="B9776" s="10">
        <v>180.61</v>
      </c>
      <c r="C9776" s="10">
        <v>211.5128</v>
      </c>
      <c r="D9776" s="10">
        <v>0.146103687341853</v>
      </c>
      <c r="E9776" s="7">
        <f t="shared" si="1"/>
        <v>0.08187267779</v>
      </c>
      <c r="F9776" s="7"/>
    </row>
    <row r="9777">
      <c r="A9777" s="9">
        <v>44847.291666666664</v>
      </c>
      <c r="B9777" s="10">
        <v>178.56</v>
      </c>
      <c r="C9777" s="10">
        <v>215.02639</v>
      </c>
      <c r="D9777" s="10">
        <v>0.169590300055728</v>
      </c>
      <c r="E9777" s="7">
        <f t="shared" si="1"/>
        <v>0.08401953765</v>
      </c>
      <c r="F9777" s="7"/>
    </row>
    <row r="9778">
      <c r="A9778" s="9">
        <v>44847.333333333336</v>
      </c>
      <c r="B9778" s="10">
        <v>180.48</v>
      </c>
      <c r="C9778" s="10">
        <v>219.51325</v>
      </c>
      <c r="D9778" s="10">
        <v>0.17781728437805</v>
      </c>
      <c r="E9778" s="7">
        <f t="shared" si="1"/>
        <v>0.08657968607</v>
      </c>
      <c r="F9778" s="7"/>
    </row>
    <row r="9779">
      <c r="A9779" s="9">
        <v>44847.375</v>
      </c>
      <c r="B9779" s="10">
        <v>187.69</v>
      </c>
      <c r="C9779" s="10">
        <v>224.82671</v>
      </c>
      <c r="D9779" s="10">
        <v>0.165179261841264</v>
      </c>
      <c r="E9779" s="7">
        <f t="shared" si="1"/>
        <v>0.08903495363</v>
      </c>
      <c r="F9779" s="7"/>
    </row>
    <row r="9780">
      <c r="A9780" s="9">
        <v>44847.416666666664</v>
      </c>
      <c r="B9780" s="10">
        <v>193.81</v>
      </c>
      <c r="C9780" s="10">
        <v>229.34178</v>
      </c>
      <c r="D9780" s="10">
        <v>0.154929380944021</v>
      </c>
      <c r="E9780" s="7">
        <f t="shared" si="1"/>
        <v>0.09249205768</v>
      </c>
      <c r="F9780" s="7"/>
    </row>
    <row r="9781">
      <c r="A9781" s="9">
        <v>44847.458333333336</v>
      </c>
      <c r="B9781" s="10">
        <v>206.14</v>
      </c>
      <c r="C9781" s="10">
        <v>233.29263</v>
      </c>
      <c r="D9781" s="10">
        <v>0.116388717466128</v>
      </c>
      <c r="E9781" s="7">
        <f t="shared" si="1"/>
        <v>0.09551582743</v>
      </c>
      <c r="F9781" s="7"/>
    </row>
    <row r="9782">
      <c r="A9782" s="9">
        <v>44847.5</v>
      </c>
      <c r="B9782" s="10">
        <v>214.08</v>
      </c>
      <c r="C9782" s="10">
        <v>234.66138</v>
      </c>
      <c r="D9782" s="10">
        <v>0.0877067202110547</v>
      </c>
      <c r="E9782" s="7">
        <f t="shared" si="1"/>
        <v>0.09677209598</v>
      </c>
      <c r="F9782" s="7"/>
    </row>
    <row r="9783">
      <c r="A9783" s="9">
        <v>44847.541666666664</v>
      </c>
      <c r="B9783" s="10">
        <v>225.12</v>
      </c>
      <c r="C9783" s="10">
        <v>235.43182</v>
      </c>
      <c r="D9783" s="10">
        <v>0.0437996019399586</v>
      </c>
      <c r="E9783" s="7">
        <f t="shared" si="1"/>
        <v>0.09606955753</v>
      </c>
      <c r="F9783" s="7"/>
    </row>
    <row r="9784">
      <c r="A9784" s="9">
        <v>44847.583333333336</v>
      </c>
      <c r="B9784" s="10">
        <v>233.52</v>
      </c>
      <c r="C9784" s="10">
        <v>235.92028</v>
      </c>
      <c r="D9784" s="10">
        <v>0.0101741147475748</v>
      </c>
      <c r="E9784" s="7">
        <f t="shared" si="1"/>
        <v>0.0938307599</v>
      </c>
      <c r="F9784" s="7"/>
    </row>
    <row r="9785">
      <c r="A9785" s="9">
        <v>44847.625</v>
      </c>
      <c r="B9785" s="10">
        <v>231.94</v>
      </c>
      <c r="C9785" s="10">
        <v>236.28402</v>
      </c>
      <c r="D9785" s="10">
        <v>0.0183847388409931</v>
      </c>
      <c r="E9785" s="7">
        <f t="shared" si="1"/>
        <v>0.09106739469</v>
      </c>
      <c r="F9785" s="7"/>
    </row>
    <row r="9786">
      <c r="A9786" s="9">
        <v>44847.666666666664</v>
      </c>
      <c r="B9786" s="10">
        <v>229.82</v>
      </c>
      <c r="C9786" s="10">
        <v>236.36662</v>
      </c>
      <c r="D9786" s="10">
        <v>0.0276968888415801</v>
      </c>
      <c r="E9786" s="7">
        <f t="shared" si="1"/>
        <v>0.08744164466</v>
      </c>
      <c r="F9786" s="7"/>
    </row>
    <row r="9787">
      <c r="A9787" s="9">
        <v>44847.708333333336</v>
      </c>
      <c r="B9787" s="10">
        <v>230.28</v>
      </c>
      <c r="C9787" s="10">
        <v>236.90036</v>
      </c>
      <c r="D9787" s="10">
        <v>0.0279457574484057</v>
      </c>
      <c r="E9787" s="7">
        <f t="shared" si="1"/>
        <v>0.0831087414</v>
      </c>
      <c r="F9787" s="7"/>
    </row>
    <row r="9788">
      <c r="A9788" s="9">
        <v>44847.75</v>
      </c>
      <c r="B9788" s="10">
        <v>229.32</v>
      </c>
      <c r="C9788" s="10">
        <v>237.42641</v>
      </c>
      <c r="D9788" s="10">
        <v>0.0341428318778859</v>
      </c>
      <c r="E9788" s="7">
        <f t="shared" si="1"/>
        <v>0.07923424766</v>
      </c>
      <c r="F9788" s="7"/>
    </row>
    <row r="9789">
      <c r="A9789" s="9">
        <v>44847.791666666664</v>
      </c>
      <c r="B9789" s="10">
        <v>229.16</v>
      </c>
      <c r="C9789" s="10">
        <v>238.7052</v>
      </c>
      <c r="D9789" s="10">
        <v>0.039987398682559</v>
      </c>
      <c r="E9789" s="7">
        <f t="shared" si="1"/>
        <v>0.07557341166</v>
      </c>
      <c r="F9789" s="7"/>
    </row>
    <row r="9790">
      <c r="A9790" s="9">
        <v>44847.833333333336</v>
      </c>
      <c r="B9790" s="10">
        <v>233.8</v>
      </c>
      <c r="C9790" s="10">
        <v>240.2247</v>
      </c>
      <c r="D9790" s="10">
        <v>0.0267445437542434</v>
      </c>
      <c r="E9790" s="7">
        <f t="shared" si="1"/>
        <v>0.07290447559</v>
      </c>
      <c r="F9790" s="7"/>
    </row>
    <row r="9791">
      <c r="A9791" s="9">
        <v>44847.875</v>
      </c>
      <c r="B9791" s="10">
        <v>231.34</v>
      </c>
      <c r="C9791" s="10">
        <v>241.74134</v>
      </c>
      <c r="D9791" s="10">
        <v>0.0430267326225626</v>
      </c>
      <c r="E9791" s="7">
        <f t="shared" si="1"/>
        <v>0.07245669203</v>
      </c>
      <c r="F9791" s="7"/>
    </row>
    <row r="9792">
      <c r="A9792" s="9">
        <v>44847.916666666664</v>
      </c>
      <c r="B9792" s="10">
        <v>229.77</v>
      </c>
      <c r="C9792" s="10">
        <v>242.44379</v>
      </c>
      <c r="D9792" s="10">
        <v>0.0522751686071233</v>
      </c>
      <c r="E9792" s="7">
        <f t="shared" si="1"/>
        <v>0.07232201726</v>
      </c>
      <c r="F9792" s="7"/>
    </row>
    <row r="9793">
      <c r="A9793" s="9">
        <v>44847.958333333336</v>
      </c>
      <c r="B9793" s="10">
        <v>224.82</v>
      </c>
      <c r="C9793" s="10">
        <v>241.41927</v>
      </c>
      <c r="D9793" s="10">
        <v>0.068757021757211</v>
      </c>
      <c r="E9793" s="7">
        <f t="shared" si="1"/>
        <v>0.07166682374</v>
      </c>
      <c r="F9793" s="7"/>
    </row>
    <row r="9794">
      <c r="A9794" s="9">
        <v>44845.0</v>
      </c>
      <c r="B9794" s="10">
        <v>222.39</v>
      </c>
      <c r="C9794" s="10">
        <v>239.00327</v>
      </c>
      <c r="D9794" s="10">
        <v>0.0695106389130157</v>
      </c>
      <c r="E9794" s="7">
        <f t="shared" si="1"/>
        <v>0.07164485346</v>
      </c>
      <c r="F9794" s="7"/>
    </row>
    <row r="9795">
      <c r="A9795" s="9">
        <v>44845.041666666664</v>
      </c>
      <c r="B9795" s="10">
        <v>231.56</v>
      </c>
      <c r="C9795" s="10">
        <v>232.27779</v>
      </c>
      <c r="D9795" s="10">
        <v>0.00309022227221986</v>
      </c>
      <c r="E9795" s="7">
        <f t="shared" si="1"/>
        <v>0.07102083797</v>
      </c>
      <c r="F9795" s="7"/>
    </row>
    <row r="9796">
      <c r="A9796" s="9">
        <v>44845.083333333336</v>
      </c>
      <c r="B9796" s="10">
        <v>233.62</v>
      </c>
      <c r="C9796" s="10">
        <v>224.00977</v>
      </c>
      <c r="D9796" s="10">
        <v>0.0429009413294786</v>
      </c>
      <c r="E9796" s="7">
        <f t="shared" si="1"/>
        <v>0.07245046817</v>
      </c>
      <c r="F9796" s="7"/>
    </row>
    <row r="9797">
      <c r="A9797" s="9">
        <v>44845.125</v>
      </c>
      <c r="B9797" s="10">
        <v>218.9</v>
      </c>
      <c r="C9797" s="10">
        <v>215.15252</v>
      </c>
      <c r="D9797" s="10">
        <v>0.017417783440324</v>
      </c>
      <c r="E9797" s="7">
        <f t="shared" si="1"/>
        <v>0.07219212583</v>
      </c>
      <c r="F9797" s="7"/>
    </row>
    <row r="9798">
      <c r="A9798" s="9">
        <v>44845.166666666664</v>
      </c>
      <c r="B9798" s="10">
        <v>213.19</v>
      </c>
      <c r="C9798" s="10">
        <v>208.11975</v>
      </c>
      <c r="D9798" s="10">
        <v>0.0243621761029406</v>
      </c>
      <c r="E9798" s="7">
        <f t="shared" si="1"/>
        <v>0.07095195755</v>
      </c>
      <c r="F9798" s="7"/>
    </row>
    <row r="9799">
      <c r="A9799" s="9">
        <v>44845.208333333336</v>
      </c>
      <c r="B9799" s="10">
        <v>209.73</v>
      </c>
      <c r="C9799" s="10">
        <v>205.36942</v>
      </c>
      <c r="D9799" s="10">
        <v>0.0212328593030062</v>
      </c>
      <c r="E9799" s="7">
        <f t="shared" si="1"/>
        <v>0.06621519886</v>
      </c>
      <c r="F9799" s="7"/>
    </row>
    <row r="9800">
      <c r="A9800" s="9">
        <v>44845.25</v>
      </c>
      <c r="B9800" s="10">
        <v>208.22</v>
      </c>
      <c r="C9800" s="10">
        <v>205.3727</v>
      </c>
      <c r="D9800" s="10">
        <v>0.013864062750307</v>
      </c>
      <c r="E9800" s="7">
        <f t="shared" si="1"/>
        <v>0.06070521451</v>
      </c>
      <c r="F9800" s="7"/>
    </row>
    <row r="9801">
      <c r="A9801" s="9">
        <v>44845.291666666664</v>
      </c>
      <c r="B9801" s="10">
        <v>208.95</v>
      </c>
      <c r="C9801" s="10">
        <v>208.26551</v>
      </c>
      <c r="D9801" s="10">
        <v>0.0032866219663543</v>
      </c>
      <c r="E9801" s="7">
        <f t="shared" si="1"/>
        <v>0.05377589458</v>
      </c>
      <c r="F9801" s="7"/>
    </row>
    <row r="9802">
      <c r="A9802" s="9">
        <v>44845.333333333336</v>
      </c>
      <c r="B9802" s="10">
        <v>212.38</v>
      </c>
      <c r="C9802" s="10">
        <v>212.49674</v>
      </c>
      <c r="D9802" s="10">
        <v>5.49373133912515E-4</v>
      </c>
      <c r="E9802" s="7">
        <f t="shared" si="1"/>
        <v>0.04638973162</v>
      </c>
      <c r="F9802" s="7"/>
    </row>
    <row r="9803">
      <c r="A9803" s="9">
        <v>44845.375</v>
      </c>
      <c r="B9803" s="10">
        <v>212.58</v>
      </c>
      <c r="C9803" s="10">
        <v>218.1332</v>
      </c>
      <c r="D9803" s="10">
        <v>0.0254578395219066</v>
      </c>
      <c r="E9803" s="7">
        <f t="shared" si="1"/>
        <v>0.04056800569</v>
      </c>
      <c r="F9803" s="7"/>
    </row>
    <row r="9804">
      <c r="A9804" s="9">
        <v>44845.416666666664</v>
      </c>
      <c r="B9804" s="10">
        <v>218.74</v>
      </c>
      <c r="C9804" s="10">
        <v>223.03631</v>
      </c>
      <c r="D9804" s="10">
        <v>0.0192628276534882</v>
      </c>
      <c r="E9804" s="7">
        <f t="shared" si="1"/>
        <v>0.03491523263</v>
      </c>
      <c r="F9804" s="7"/>
    </row>
    <row r="9805">
      <c r="A9805" s="9">
        <v>44845.458333333336</v>
      </c>
      <c r="B9805" s="10">
        <v>223.27</v>
      </c>
      <c r="C9805" s="10">
        <v>227.71966</v>
      </c>
      <c r="D9805" s="10">
        <v>0.0195400783577491</v>
      </c>
      <c r="E9805" s="7">
        <f t="shared" si="1"/>
        <v>0.03087987267</v>
      </c>
      <c r="F9805" s="7"/>
    </row>
    <row r="9806">
      <c r="A9806" s="9">
        <v>44845.5</v>
      </c>
      <c r="B9806" s="10">
        <v>230.17</v>
      </c>
      <c r="C9806" s="10">
        <v>230.05615</v>
      </c>
      <c r="D9806" s="10">
        <v>4.94879184929353E-4</v>
      </c>
      <c r="E9806" s="7">
        <f t="shared" si="1"/>
        <v>0.02724604596</v>
      </c>
      <c r="F9806" s="7"/>
    </row>
    <row r="9807">
      <c r="A9807" s="9">
        <v>44845.541666666664</v>
      </c>
      <c r="B9807" s="10">
        <v>228.54</v>
      </c>
      <c r="C9807" s="10">
        <v>231.3578</v>
      </c>
      <c r="D9807" s="10">
        <v>0.0121794035040098</v>
      </c>
      <c r="E9807" s="7">
        <f t="shared" si="1"/>
        <v>0.02592853769</v>
      </c>
      <c r="F9807" s="7"/>
    </row>
    <row r="9808">
      <c r="A9808" s="9">
        <v>44845.583333333336</v>
      </c>
      <c r="B9808" s="10">
        <v>224.31</v>
      </c>
      <c r="C9808" s="10">
        <v>232.17567</v>
      </c>
      <c r="D9808" s="10">
        <v>0.0338780975629358</v>
      </c>
      <c r="E9808" s="7">
        <f t="shared" si="1"/>
        <v>0.02691620364</v>
      </c>
      <c r="F9808" s="7"/>
    </row>
    <row r="9809">
      <c r="A9809" s="9">
        <v>44845.625</v>
      </c>
      <c r="B9809" s="10">
        <v>218.37</v>
      </c>
      <c r="C9809" s="10">
        <v>232.85432</v>
      </c>
      <c r="D9809" s="10">
        <v>0.0622033552995709</v>
      </c>
      <c r="E9809" s="7">
        <f t="shared" si="1"/>
        <v>0.02874197933</v>
      </c>
      <c r="F9809" s="7"/>
    </row>
    <row r="9810">
      <c r="A9810" s="9">
        <v>44845.666666666664</v>
      </c>
      <c r="B9810" s="10">
        <v>210.32</v>
      </c>
      <c r="C9810" s="10">
        <v>233.29136</v>
      </c>
      <c r="D9810" s="10">
        <v>0.0984663984126973</v>
      </c>
      <c r="E9810" s="7">
        <f t="shared" si="1"/>
        <v>0.03169070889</v>
      </c>
      <c r="F9810" s="7"/>
    </row>
    <row r="9811">
      <c r="A9811" s="9">
        <v>44845.708333333336</v>
      </c>
      <c r="B9811" s="10">
        <v>202.19</v>
      </c>
      <c r="C9811" s="10">
        <v>233.87023</v>
      </c>
      <c r="D9811" s="10">
        <v>0.135460721101612</v>
      </c>
      <c r="E9811" s="7">
        <f t="shared" si="1"/>
        <v>0.03617049905</v>
      </c>
      <c r="F9811" s="7"/>
    </row>
    <row r="9812">
      <c r="A9812" s="9">
        <v>44845.75</v>
      </c>
      <c r="B9812" s="10">
        <v>204.61</v>
      </c>
      <c r="C9812" s="10">
        <v>234.70439</v>
      </c>
      <c r="D9812" s="10">
        <v>0.12822252706905</v>
      </c>
      <c r="E9812" s="7">
        <f t="shared" si="1"/>
        <v>0.04009048635</v>
      </c>
      <c r="F9812" s="7"/>
    </row>
    <row r="9813">
      <c r="A9813" s="9">
        <v>44845.791666666664</v>
      </c>
      <c r="B9813" s="10">
        <v>202.85</v>
      </c>
      <c r="C9813" s="10">
        <v>236.37579</v>
      </c>
      <c r="D9813" s="10">
        <v>0.141832587846665</v>
      </c>
      <c r="E9813" s="7">
        <f t="shared" si="1"/>
        <v>0.04433403589</v>
      </c>
      <c r="F9813" s="7"/>
    </row>
    <row r="9814">
      <c r="A9814" s="9">
        <v>44845.833333333336</v>
      </c>
      <c r="B9814" s="10">
        <v>212.97</v>
      </c>
      <c r="C9814" s="10">
        <v>238.28107</v>
      </c>
      <c r="D9814" s="10">
        <v>0.106223587127588</v>
      </c>
      <c r="E9814" s="7">
        <f t="shared" si="1"/>
        <v>0.0476456627</v>
      </c>
      <c r="F9814" s="7"/>
    </row>
    <row r="9815">
      <c r="A9815" s="9">
        <v>44845.875</v>
      </c>
      <c r="B9815" s="10">
        <v>223.59</v>
      </c>
      <c r="C9815" s="10">
        <v>240.17929</v>
      </c>
      <c r="D9815" s="10">
        <v>0.0690704431676852</v>
      </c>
      <c r="E9815" s="7">
        <f t="shared" si="1"/>
        <v>0.04873081731</v>
      </c>
      <c r="F9815" s="7"/>
    </row>
    <row r="9816">
      <c r="A9816" s="9">
        <v>44845.916666666664</v>
      </c>
      <c r="B9816" s="10">
        <v>221.43</v>
      </c>
      <c r="C9816" s="10">
        <v>240.78448</v>
      </c>
      <c r="D9816" s="10">
        <v>0.0803809282060039</v>
      </c>
      <c r="E9816" s="7">
        <f t="shared" si="1"/>
        <v>0.04990189062</v>
      </c>
      <c r="F9816" s="7"/>
    </row>
    <row r="9817">
      <c r="A9817" s="9">
        <v>44845.958333333336</v>
      </c>
      <c r="B9817" s="10">
        <v>213.35</v>
      </c>
      <c r="C9817" s="10">
        <v>239.62583</v>
      </c>
      <c r="D9817" s="10">
        <v>0.109653579499338</v>
      </c>
      <c r="E9817" s="7">
        <f t="shared" si="1"/>
        <v>0.05160591386</v>
      </c>
      <c r="F9817" s="7"/>
    </row>
    <row r="9818">
      <c r="A9818" s="9">
        <v>44846.0</v>
      </c>
      <c r="B9818" s="10">
        <v>210.07</v>
      </c>
      <c r="C9818" s="10">
        <v>243.98574</v>
      </c>
      <c r="D9818" s="10">
        <v>0.139007058363328</v>
      </c>
      <c r="E9818" s="7">
        <f t="shared" si="1"/>
        <v>0.05450159801</v>
      </c>
      <c r="F9818" s="7"/>
    </row>
    <row r="9819">
      <c r="A9819" s="9">
        <v>44846.041666666664</v>
      </c>
      <c r="B9819" s="10">
        <v>218.91</v>
      </c>
      <c r="C9819" s="10">
        <v>236.60374</v>
      </c>
      <c r="D9819" s="10">
        <v>0.0747821653199564</v>
      </c>
      <c r="E9819" s="7">
        <f t="shared" si="1"/>
        <v>0.0574887623</v>
      </c>
      <c r="F9819" s="7"/>
    </row>
    <row r="9820">
      <c r="A9820" s="9">
        <v>44846.083333333336</v>
      </c>
      <c r="B9820" s="10">
        <v>210.01</v>
      </c>
      <c r="C9820" s="10">
        <v>228.01683</v>
      </c>
      <c r="D9820" s="10">
        <v>0.0789714952181381</v>
      </c>
      <c r="E9820" s="7">
        <f t="shared" si="1"/>
        <v>0.05899170205</v>
      </c>
      <c r="F9820" s="7"/>
    </row>
    <row r="9821">
      <c r="A9821" s="9">
        <v>44846.125</v>
      </c>
      <c r="B9821" s="10">
        <v>197.89</v>
      </c>
      <c r="C9821" s="10">
        <v>218.87281</v>
      </c>
      <c r="D9821" s="10">
        <v>0.0958675954313375</v>
      </c>
      <c r="E9821" s="7">
        <f t="shared" si="1"/>
        <v>0.06226044421</v>
      </c>
      <c r="F9821" s="7"/>
    </row>
    <row r="9822">
      <c r="A9822" s="9">
        <v>44846.166666666664</v>
      </c>
      <c r="B9822" s="10">
        <v>182.7</v>
      </c>
      <c r="C9822" s="10">
        <v>212.29478</v>
      </c>
      <c r="D9822" s="10">
        <v>0.139404181299229</v>
      </c>
      <c r="E9822" s="7">
        <f t="shared" si="1"/>
        <v>0.0670538611</v>
      </c>
      <c r="F9822" s="7"/>
    </row>
    <row r="9823">
      <c r="A9823" s="9">
        <v>44846.208333333336</v>
      </c>
      <c r="B9823" s="10">
        <v>183.29</v>
      </c>
      <c r="C9823" s="10">
        <v>210.69126</v>
      </c>
      <c r="D9823" s="10">
        <v>0.130054089571632</v>
      </c>
      <c r="E9823" s="7">
        <f t="shared" si="1"/>
        <v>0.07158807902</v>
      </c>
      <c r="F9823" s="7"/>
    </row>
    <row r="9824">
      <c r="A9824" s="9">
        <v>44846.25</v>
      </c>
      <c r="B9824" s="10">
        <v>186.5</v>
      </c>
      <c r="C9824" s="10">
        <v>211.91445</v>
      </c>
      <c r="D9824" s="10">
        <v>0.119927876555845</v>
      </c>
      <c r="E9824" s="7">
        <f t="shared" si="1"/>
        <v>0.0760074046</v>
      </c>
      <c r="F9824" s="7"/>
    </row>
    <row r="9825">
      <c r="A9825" s="9">
        <v>44846.291666666664</v>
      </c>
      <c r="B9825" s="10">
        <v>187.98</v>
      </c>
      <c r="C9825" s="10">
        <v>216.08097</v>
      </c>
      <c r="D9825" s="10">
        <v>0.130048333270625</v>
      </c>
      <c r="E9825" s="7">
        <f t="shared" si="1"/>
        <v>0.08128914257</v>
      </c>
      <c r="F9825" s="7"/>
    </row>
    <row r="9826">
      <c r="A9826" s="9">
        <v>44846.333333333336</v>
      </c>
      <c r="B9826" s="10">
        <v>193.37</v>
      </c>
      <c r="C9826" s="10">
        <v>221.29891</v>
      </c>
      <c r="D9826" s="10">
        <v>0.126204462552481</v>
      </c>
      <c r="E9826" s="7">
        <f t="shared" si="1"/>
        <v>0.0865247713</v>
      </c>
      <c r="F9826" s="7"/>
    </row>
    <row r="9827">
      <c r="A9827" s="9">
        <v>44846.375</v>
      </c>
      <c r="B9827" s="10">
        <v>201.17</v>
      </c>
      <c r="C9827" s="10">
        <v>227.22136</v>
      </c>
      <c r="D9827" s="10">
        <v>0.114651897163189</v>
      </c>
      <c r="E9827" s="7">
        <f t="shared" si="1"/>
        <v>0.09024119036</v>
      </c>
      <c r="F9827" s="7"/>
    </row>
    <row r="9828">
      <c r="A9828" s="9">
        <v>44846.416666666664</v>
      </c>
      <c r="B9828" s="10">
        <v>213.18</v>
      </c>
      <c r="C9828" s="10">
        <v>231.91359</v>
      </c>
      <c r="D9828" s="10">
        <v>0.0807783192006988</v>
      </c>
      <c r="E9828" s="7">
        <f t="shared" si="1"/>
        <v>0.09280433585</v>
      </c>
      <c r="F9828" s="7"/>
    </row>
    <row r="9829">
      <c r="A9829" s="9">
        <v>44846.458333333336</v>
      </c>
      <c r="B9829" s="10">
        <v>223.22</v>
      </c>
      <c r="C9829" s="10">
        <v>235.96533</v>
      </c>
      <c r="D9829" s="10">
        <v>0.0540135705529282</v>
      </c>
      <c r="E9829" s="7">
        <f t="shared" si="1"/>
        <v>0.09424073135</v>
      </c>
      <c r="F9829" s="7"/>
    </row>
    <row r="9830">
      <c r="A9830" s="9">
        <v>44846.5</v>
      </c>
      <c r="B9830" s="10">
        <v>221.0</v>
      </c>
      <c r="C9830" s="10">
        <v>237.47068</v>
      </c>
      <c r="D9830" s="10">
        <v>0.0693587941046026</v>
      </c>
      <c r="E9830" s="7">
        <f t="shared" si="1"/>
        <v>0.09711006114</v>
      </c>
      <c r="F9830" s="7"/>
    </row>
    <row r="9831">
      <c r="A9831" s="9">
        <v>44846.541666666664</v>
      </c>
      <c r="B9831" s="10">
        <v>220.87</v>
      </c>
      <c r="C9831" s="10">
        <v>238.45617</v>
      </c>
      <c r="D9831" s="10">
        <v>0.0737501151679152</v>
      </c>
      <c r="E9831" s="7">
        <f t="shared" si="1"/>
        <v>0.09967550746</v>
      </c>
      <c r="F9831" s="7"/>
    </row>
    <row r="9832">
      <c r="A9832" s="9">
        <v>44846.583333333336</v>
      </c>
      <c r="B9832" s="10">
        <v>220.76</v>
      </c>
      <c r="C9832" s="10">
        <v>239.26469</v>
      </c>
      <c r="D9832" s="10">
        <v>0.0773398281208982</v>
      </c>
      <c r="E9832" s="7">
        <f t="shared" si="1"/>
        <v>0.1014864129</v>
      </c>
      <c r="F9832" s="7"/>
    </row>
    <row r="9833">
      <c r="A9833" s="9">
        <v>44846.625</v>
      </c>
      <c r="B9833" s="10">
        <v>216.57</v>
      </c>
      <c r="C9833" s="10">
        <v>239.90104</v>
      </c>
      <c r="D9833" s="10">
        <v>0.0972527672243521</v>
      </c>
      <c r="E9833" s="7">
        <f t="shared" si="1"/>
        <v>0.1029468051</v>
      </c>
      <c r="F9833" s="7"/>
    </row>
    <row r="9834">
      <c r="A9834" s="9">
        <v>44846.666666666664</v>
      </c>
      <c r="B9834" s="10">
        <v>209.99</v>
      </c>
      <c r="C9834" s="10">
        <v>240.19534</v>
      </c>
      <c r="D9834" s="10">
        <v>0.125753230682993</v>
      </c>
      <c r="E9834" s="7">
        <f t="shared" si="1"/>
        <v>0.1040837564</v>
      </c>
      <c r="F9834" s="7"/>
    </row>
    <row r="9835">
      <c r="A9835" s="9">
        <v>44846.708333333336</v>
      </c>
      <c r="B9835" s="10">
        <v>206.6</v>
      </c>
      <c r="C9835" s="10">
        <v>240.73071</v>
      </c>
      <c r="D9835" s="10">
        <v>0.141779625873242</v>
      </c>
      <c r="E9835" s="7">
        <f t="shared" si="1"/>
        <v>0.1043470441</v>
      </c>
      <c r="F9835" s="7"/>
    </row>
    <row r="9836">
      <c r="A9836" s="9">
        <v>44846.75</v>
      </c>
      <c r="B9836" s="10">
        <v>208.59</v>
      </c>
      <c r="C9836" s="10">
        <v>241.4584</v>
      </c>
      <c r="D9836" s="10">
        <v>0.136124483554931</v>
      </c>
      <c r="E9836" s="7">
        <f t="shared" si="1"/>
        <v>0.1046762923</v>
      </c>
      <c r="F9836" s="7"/>
    </row>
    <row r="9837">
      <c r="A9837" s="9">
        <v>44846.791666666664</v>
      </c>
      <c r="B9837" s="10">
        <v>209.85</v>
      </c>
      <c r="C9837" s="10">
        <v>242.95538</v>
      </c>
      <c r="D9837" s="10">
        <v>0.136261152150654</v>
      </c>
      <c r="E9837" s="7">
        <f t="shared" si="1"/>
        <v>0.1044441491</v>
      </c>
      <c r="F9837" s="7"/>
    </row>
    <row r="9838">
      <c r="A9838" s="9">
        <v>44846.833333333336</v>
      </c>
      <c r="B9838" s="10">
        <v>220.6</v>
      </c>
      <c r="C9838" s="10">
        <v>244.71439</v>
      </c>
      <c r="D9838" s="10">
        <v>0.0985409562551675</v>
      </c>
      <c r="E9838" s="7">
        <f t="shared" si="1"/>
        <v>0.1041240395</v>
      </c>
      <c r="F9838" s="7"/>
    </row>
    <row r="9839">
      <c r="A9839" s="9">
        <v>44846.875</v>
      </c>
      <c r="B9839" s="10">
        <v>231.44</v>
      </c>
      <c r="C9839" s="10">
        <v>246.38404</v>
      </c>
      <c r="D9839" s="10">
        <v>0.0606534416758488</v>
      </c>
      <c r="E9839" s="7">
        <f t="shared" si="1"/>
        <v>0.1037733311</v>
      </c>
      <c r="F9839" s="7"/>
    </row>
    <row r="9840">
      <c r="A9840" s="9">
        <v>44846.916666666664</v>
      </c>
      <c r="B9840" s="10">
        <v>231.5</v>
      </c>
      <c r="C9840" s="10">
        <v>246.85452</v>
      </c>
      <c r="D9840" s="10">
        <v>0.062200684030416</v>
      </c>
      <c r="E9840" s="7">
        <f t="shared" si="1"/>
        <v>0.103015821</v>
      </c>
      <c r="F9840" s="7"/>
    </row>
    <row r="9841">
      <c r="A9841" s="9">
        <v>44846.958333333336</v>
      </c>
      <c r="B9841" s="10">
        <v>222.77</v>
      </c>
      <c r="C9841" s="10">
        <v>245.31931</v>
      </c>
      <c r="D9841" s="10">
        <v>0.0919182024439902</v>
      </c>
      <c r="E9841" s="7">
        <f t="shared" si="1"/>
        <v>0.1022768469</v>
      </c>
      <c r="F9841" s="7"/>
    </row>
    <row r="9842">
      <c r="A9842" s="9">
        <v>44847.0</v>
      </c>
      <c r="B9842" s="10">
        <v>226.15</v>
      </c>
      <c r="C9842" s="10">
        <v>246.0959</v>
      </c>
      <c r="D9842" s="10">
        <v>0.0810492982613688</v>
      </c>
      <c r="E9842" s="7">
        <f t="shared" si="1"/>
        <v>0.09986194024</v>
      </c>
      <c r="F9842" s="7"/>
    </row>
    <row r="9843">
      <c r="A9843" s="9">
        <v>44847.041666666664</v>
      </c>
      <c r="B9843" s="10">
        <v>232.33</v>
      </c>
      <c r="C9843" s="10">
        <v>239.2527</v>
      </c>
      <c r="D9843" s="10">
        <v>0.0289346786891014</v>
      </c>
      <c r="E9843" s="7">
        <f t="shared" si="1"/>
        <v>0.09795162829</v>
      </c>
      <c r="F9843" s="7"/>
    </row>
    <row r="9844">
      <c r="A9844" s="9">
        <v>44847.083333333336</v>
      </c>
      <c r="B9844" s="10">
        <v>226.71</v>
      </c>
      <c r="C9844" s="10">
        <v>230.9804</v>
      </c>
      <c r="D9844" s="10">
        <v>0.0184881487779915</v>
      </c>
      <c r="E9844" s="7">
        <f t="shared" si="1"/>
        <v>0.09543148886</v>
      </c>
      <c r="F9844" s="7"/>
    </row>
    <row r="9845">
      <c r="A9845" s="9">
        <v>44847.125</v>
      </c>
      <c r="B9845" s="10">
        <v>214.63</v>
      </c>
      <c r="C9845" s="10">
        <v>221.69288</v>
      </c>
      <c r="D9845" s="10">
        <v>0.0318588490527977</v>
      </c>
      <c r="E9845" s="7">
        <f t="shared" si="1"/>
        <v>0.09276445776</v>
      </c>
      <c r="F9845" s="7"/>
    </row>
    <row r="9846">
      <c r="A9846" s="9">
        <v>44847.166666666664</v>
      </c>
      <c r="B9846" s="10">
        <v>201.56</v>
      </c>
      <c r="C9846" s="10">
        <v>214.62368</v>
      </c>
      <c r="D9846" s="10">
        <v>0.0608678408645309</v>
      </c>
      <c r="E9846" s="7">
        <f t="shared" si="1"/>
        <v>0.08949211024</v>
      </c>
      <c r="F9846" s="7"/>
    </row>
    <row r="9847">
      <c r="A9847" s="9">
        <v>44847.208333333336</v>
      </c>
      <c r="B9847" s="10">
        <v>182.39</v>
      </c>
      <c r="C9847" s="10">
        <v>212.16831</v>
      </c>
      <c r="D9847" s="10">
        <v>0.140352298606705</v>
      </c>
      <c r="E9847" s="7">
        <f t="shared" si="1"/>
        <v>0.08992120228</v>
      </c>
      <c r="F9847" s="7"/>
    </row>
    <row r="9848">
      <c r="A9848" s="9">
        <v>44847.25</v>
      </c>
      <c r="B9848" s="10">
        <v>180.61</v>
      </c>
      <c r="C9848" s="10">
        <v>212.69838</v>
      </c>
      <c r="D9848" s="10">
        <v>0.150863302296895</v>
      </c>
      <c r="E9848" s="7">
        <f t="shared" si="1"/>
        <v>0.09121017836</v>
      </c>
      <c r="F9848" s="7"/>
    </row>
    <row r="9849">
      <c r="A9849" s="9">
        <v>44847.291666666664</v>
      </c>
      <c r="B9849" s="10">
        <v>178.56</v>
      </c>
      <c r="C9849" s="10">
        <v>216.24985</v>
      </c>
      <c r="D9849" s="10">
        <v>0.17428844459314</v>
      </c>
      <c r="E9849" s="7">
        <f t="shared" si="1"/>
        <v>0.09305351633</v>
      </c>
      <c r="F9849" s="7"/>
    </row>
    <row r="9850">
      <c r="A9850" s="9">
        <v>44847.333333333336</v>
      </c>
      <c r="B9850" s="10">
        <v>180.48</v>
      </c>
      <c r="C9850" s="10">
        <v>220.90649</v>
      </c>
      <c r="D9850" s="10">
        <v>0.18300272662881</v>
      </c>
      <c r="E9850" s="7">
        <f t="shared" si="1"/>
        <v>0.09542011067</v>
      </c>
      <c r="F9850" s="7"/>
    </row>
    <row r="9851">
      <c r="A9851" s="9">
        <v>44847.375</v>
      </c>
      <c r="B9851" s="10">
        <v>187.69</v>
      </c>
      <c r="C9851" s="10">
        <v>226.41102</v>
      </c>
      <c r="D9851" s="10">
        <v>0.171020915854714</v>
      </c>
      <c r="E9851" s="7">
        <f t="shared" si="1"/>
        <v>0.09776881978</v>
      </c>
      <c r="F9851" s="7"/>
    </row>
    <row r="9852">
      <c r="A9852" s="9">
        <v>44847.416666666664</v>
      </c>
      <c r="B9852" s="10">
        <v>193.81</v>
      </c>
      <c r="C9852" s="10">
        <v>231.23967</v>
      </c>
      <c r="D9852" s="10">
        <v>0.161865262997477</v>
      </c>
      <c r="E9852" s="7">
        <f t="shared" si="1"/>
        <v>0.1011474424</v>
      </c>
      <c r="F9852" s="7"/>
    </row>
    <row r="9853">
      <c r="A9853" s="9">
        <v>44847.458333333336</v>
      </c>
      <c r="B9853" s="10">
        <v>206.14</v>
      </c>
      <c r="C9853" s="10">
        <v>235.443</v>
      </c>
      <c r="D9853" s="10">
        <v>0.124458998568655</v>
      </c>
      <c r="E9853" s="7">
        <f t="shared" si="1"/>
        <v>0.1040826686</v>
      </c>
      <c r="F9853" s="7"/>
    </row>
    <row r="9854">
      <c r="A9854" s="9">
        <v>44847.5</v>
      </c>
      <c r="B9854" s="10">
        <v>214.08</v>
      </c>
      <c r="C9854" s="10">
        <v>236.9431</v>
      </c>
      <c r="D9854" s="10">
        <v>0.0964919425803071</v>
      </c>
      <c r="E9854" s="7">
        <f t="shared" si="1"/>
        <v>0.1052132165</v>
      </c>
      <c r="F9854" s="7"/>
    </row>
    <row r="9855">
      <c r="A9855" s="9">
        <v>44847.541666666664</v>
      </c>
      <c r="B9855" s="10">
        <v>225.12</v>
      </c>
      <c r="C9855" s="10">
        <v>237.83362</v>
      </c>
      <c r="D9855" s="10">
        <v>0.0534559411743385</v>
      </c>
      <c r="E9855" s="7">
        <f t="shared" si="1"/>
        <v>0.1043676259</v>
      </c>
      <c r="F9855" s="7"/>
    </row>
    <row r="9856">
      <c r="A9856" s="9">
        <v>44847.583333333336</v>
      </c>
      <c r="B9856" s="10">
        <v>233.52</v>
      </c>
      <c r="C9856" s="10">
        <v>238.40827</v>
      </c>
      <c r="D9856" s="10">
        <v>0.0205037769872663</v>
      </c>
      <c r="E9856" s="7">
        <f t="shared" si="1"/>
        <v>0.1019994571</v>
      </c>
      <c r="F9856" s="7"/>
    </row>
    <row r="9857">
      <c r="A9857" s="9">
        <v>44847.625</v>
      </c>
      <c r="B9857" s="10">
        <v>231.94</v>
      </c>
      <c r="C9857" s="10">
        <v>238.82756</v>
      </c>
      <c r="D9857" s="10">
        <v>0.028839050233566</v>
      </c>
      <c r="E9857" s="7">
        <f t="shared" si="1"/>
        <v>0.09914888553</v>
      </c>
      <c r="F9857" s="7"/>
    </row>
    <row r="9858">
      <c r="A9858" s="9">
        <v>44847.666666666664</v>
      </c>
      <c r="B9858" s="10">
        <v>229.82</v>
      </c>
      <c r="C9858" s="10">
        <v>238.87314</v>
      </c>
      <c r="D9858" s="10">
        <v>0.0378993636538625</v>
      </c>
      <c r="E9858" s="7">
        <f t="shared" si="1"/>
        <v>0.09548830774</v>
      </c>
      <c r="F9858" s="7"/>
    </row>
    <row r="9859">
      <c r="A9859" s="9">
        <v>44847.708333333336</v>
      </c>
      <c r="B9859" s="10">
        <v>230.28</v>
      </c>
      <c r="C9859" s="10">
        <v>239.38295</v>
      </c>
      <c r="D9859" s="10">
        <v>0.0380267266319509</v>
      </c>
      <c r="E9859" s="7">
        <f t="shared" si="1"/>
        <v>0.09116527027</v>
      </c>
      <c r="F9859" s="7"/>
    </row>
    <row r="9860">
      <c r="A9860" s="9">
        <v>44847.75</v>
      </c>
      <c r="B9860" s="10">
        <v>229.32</v>
      </c>
      <c r="C9860" s="10">
        <v>239.89161</v>
      </c>
      <c r="D9860" s="10">
        <v>0.0440682773357517</v>
      </c>
      <c r="E9860" s="7">
        <f t="shared" si="1"/>
        <v>0.08732959501</v>
      </c>
      <c r="F9860" s="7"/>
    </row>
    <row r="9861">
      <c r="A9861" s="9">
        <v>44847.791666666664</v>
      </c>
      <c r="B9861" s="10">
        <v>229.16</v>
      </c>
      <c r="C9861" s="10">
        <v>241.09293</v>
      </c>
      <c r="D9861" s="10">
        <v>0.04949514695433</v>
      </c>
      <c r="E9861" s="7">
        <f t="shared" si="1"/>
        <v>0.0837143448</v>
      </c>
      <c r="F9861" s="7"/>
    </row>
    <row r="9862">
      <c r="A9862" s="9">
        <v>44847.833333333336</v>
      </c>
      <c r="B9862" s="10">
        <v>233.8</v>
      </c>
      <c r="C9862" s="10">
        <v>242.44247</v>
      </c>
      <c r="D9862" s="10">
        <v>0.0356475084583982</v>
      </c>
      <c r="E9862" s="7">
        <f t="shared" si="1"/>
        <v>0.08109378447</v>
      </c>
      <c r="F9862" s="7"/>
    </row>
    <row r="9863">
      <c r="A9863" s="9">
        <v>44847.875</v>
      </c>
      <c r="B9863" s="10">
        <v>231.34</v>
      </c>
      <c r="C9863" s="10">
        <v>243.7848</v>
      </c>
      <c r="D9863" s="10">
        <v>0.0510483016168357</v>
      </c>
      <c r="E9863" s="7">
        <f t="shared" si="1"/>
        <v>0.0806935703</v>
      </c>
      <c r="F9863" s="7"/>
    </row>
    <row r="9864">
      <c r="A9864" s="9">
        <v>44847.916666666664</v>
      </c>
      <c r="B9864" s="10">
        <v>229.77</v>
      </c>
      <c r="C9864" s="10">
        <v>244.43763</v>
      </c>
      <c r="D9864" s="10">
        <v>0.0600056137019492</v>
      </c>
      <c r="E9864" s="7">
        <f t="shared" si="1"/>
        <v>0.08060210904</v>
      </c>
      <c r="F9864" s="7"/>
    </row>
    <row r="9865">
      <c r="A9865" s="9">
        <v>44847.958333333336</v>
      </c>
      <c r="B9865" s="10">
        <v>224.82</v>
      </c>
      <c r="C9865" s="10">
        <v>243.35396</v>
      </c>
      <c r="D9865" s="10">
        <v>0.0761605029973623</v>
      </c>
      <c r="E9865" s="7">
        <f t="shared" si="1"/>
        <v>0.07994553823</v>
      </c>
      <c r="F9865" s="7"/>
    </row>
    <row r="9866">
      <c r="A9866" s="9">
        <v>44848.0</v>
      </c>
      <c r="B9866" s="10">
        <v>224.92</v>
      </c>
      <c r="C9866" s="10">
        <v>244.97862</v>
      </c>
      <c r="D9866" s="10">
        <v>0.0818790635688943</v>
      </c>
      <c r="E9866" s="7">
        <f t="shared" si="1"/>
        <v>0.07998011178</v>
      </c>
      <c r="F9866" s="7"/>
    </row>
    <row r="9867">
      <c r="A9867" s="9">
        <v>44848.041666666664</v>
      </c>
      <c r="B9867" s="10">
        <v>229.4</v>
      </c>
      <c r="C9867" s="10">
        <v>234.11979</v>
      </c>
      <c r="D9867" s="10">
        <v>0.0201597225078665</v>
      </c>
      <c r="E9867" s="7">
        <f t="shared" si="1"/>
        <v>0.07961448861</v>
      </c>
      <c r="F9867" s="7"/>
    </row>
    <row r="9868">
      <c r="A9868" s="9">
        <v>44848.083333333336</v>
      </c>
      <c r="B9868" s="10">
        <v>226.27</v>
      </c>
      <c r="C9868" s="10">
        <v>222.1825</v>
      </c>
      <c r="D9868" s="10">
        <v>0.0183970384706266</v>
      </c>
      <c r="E9868" s="7">
        <f t="shared" si="1"/>
        <v>0.07961069235</v>
      </c>
      <c r="F9868" s="7"/>
    </row>
    <row r="9869">
      <c r="A9869" s="9">
        <v>44848.125</v>
      </c>
      <c r="B9869" s="10">
        <v>210.3</v>
      </c>
      <c r="C9869" s="10">
        <v>210.68618</v>
      </c>
      <c r="D9869" s="10">
        <v>0.00183296313028218</v>
      </c>
      <c r="E9869" s="7">
        <f t="shared" si="1"/>
        <v>0.07835961377</v>
      </c>
      <c r="F9869" s="7"/>
    </row>
    <row r="9870">
      <c r="A9870" s="9">
        <v>44848.166666666664</v>
      </c>
      <c r="B9870" s="10">
        <v>189.98</v>
      </c>
      <c r="C9870" s="10">
        <v>202.81007</v>
      </c>
      <c r="D9870" s="10">
        <v>0.0632615037310524</v>
      </c>
      <c r="E9870" s="7">
        <f t="shared" si="1"/>
        <v>0.07845934972</v>
      </c>
      <c r="F9870" s="7"/>
    </row>
    <row r="9871">
      <c r="A9871" s="9">
        <v>44848.208333333336</v>
      </c>
      <c r="B9871" s="10">
        <v>184.0</v>
      </c>
      <c r="C9871" s="10">
        <v>201.24821</v>
      </c>
      <c r="D9871" s="10">
        <v>0.0857061536100122</v>
      </c>
      <c r="E9871" s="7">
        <f t="shared" si="1"/>
        <v>0.07618242701</v>
      </c>
      <c r="F9871" s="7"/>
    </row>
    <row r="9872">
      <c r="A9872" s="9">
        <v>44848.25</v>
      </c>
      <c r="B9872" s="10">
        <v>170.78</v>
      </c>
      <c r="C9872" s="10">
        <v>203.50481</v>
      </c>
      <c r="D9872" s="10">
        <v>0.160806076278983</v>
      </c>
      <c r="E9872" s="7">
        <f t="shared" si="1"/>
        <v>0.07659670926</v>
      </c>
      <c r="F9872" s="7"/>
    </row>
    <row r="9873">
      <c r="A9873" s="9">
        <v>44848.291666666664</v>
      </c>
      <c r="B9873" s="10">
        <v>169.72</v>
      </c>
      <c r="C9873" s="10">
        <v>209.91277</v>
      </c>
      <c r="D9873" s="10">
        <v>0.191473677375607</v>
      </c>
      <c r="E9873" s="7">
        <f t="shared" si="1"/>
        <v>0.07731276063</v>
      </c>
      <c r="F9873" s="7"/>
    </row>
    <row r="9874">
      <c r="A9874" s="9">
        <v>44848.333333333336</v>
      </c>
      <c r="B9874" s="10">
        <v>170.43</v>
      </c>
      <c r="C9874" s="10">
        <v>217.69921</v>
      </c>
      <c r="D9874" s="10">
        <v>0.217130829275861</v>
      </c>
      <c r="E9874" s="7">
        <f t="shared" si="1"/>
        <v>0.0787347649</v>
      </c>
      <c r="F9874" s="7"/>
    </row>
    <row r="9875">
      <c r="A9875" s="9">
        <v>44848.375</v>
      </c>
      <c r="B9875" s="10">
        <v>174.28</v>
      </c>
      <c r="C9875" s="10">
        <v>225.88603</v>
      </c>
      <c r="D9875" s="10">
        <v>0.228460476285319</v>
      </c>
      <c r="E9875" s="7">
        <f t="shared" si="1"/>
        <v>0.08112807992</v>
      </c>
      <c r="F9875" s="7"/>
    </row>
    <row r="9876">
      <c r="A9876" s="9">
        <v>44848.416666666664</v>
      </c>
      <c r="B9876" s="10">
        <v>188.09</v>
      </c>
      <c r="C9876" s="10">
        <v>232.0249</v>
      </c>
      <c r="D9876" s="10">
        <v>0.189354246031352</v>
      </c>
      <c r="E9876" s="7">
        <f t="shared" si="1"/>
        <v>0.08227345422</v>
      </c>
      <c r="F9876" s="7"/>
    </row>
    <row r="9877">
      <c r="A9877" s="9">
        <v>44848.458333333336</v>
      </c>
      <c r="B9877" s="10">
        <v>202.25</v>
      </c>
      <c r="C9877" s="10">
        <v>236.33629</v>
      </c>
      <c r="D9877" s="10">
        <v>0.14422791353795</v>
      </c>
      <c r="E9877" s="7">
        <f t="shared" si="1"/>
        <v>0.08309715901</v>
      </c>
      <c r="F9877" s="7"/>
    </row>
    <row r="9878">
      <c r="A9878" s="9">
        <v>44848.5</v>
      </c>
      <c r="B9878" s="10">
        <v>206.67</v>
      </c>
      <c r="C9878" s="10">
        <v>236.88772</v>
      </c>
      <c r="D9878" s="10">
        <v>0.127561361137673</v>
      </c>
      <c r="E9878" s="7">
        <f t="shared" si="1"/>
        <v>0.08439171811</v>
      </c>
      <c r="F9878" s="7"/>
    </row>
    <row r="9879">
      <c r="A9879" s="9">
        <v>44848.541666666664</v>
      </c>
      <c r="B9879" s="10">
        <v>207.89</v>
      </c>
      <c r="C9879" s="10">
        <v>237.06693</v>
      </c>
      <c r="D9879" s="10">
        <v>0.123074652377706</v>
      </c>
      <c r="E9879" s="7">
        <f t="shared" si="1"/>
        <v>0.08729249775</v>
      </c>
      <c r="F9879" s="7"/>
    </row>
    <row r="9880">
      <c r="A9880" s="9">
        <v>44848.583333333336</v>
      </c>
      <c r="B9880" s="10">
        <v>209.72</v>
      </c>
      <c r="C9880" s="10">
        <v>237.61983</v>
      </c>
      <c r="D9880" s="10">
        <v>0.117413727633758</v>
      </c>
      <c r="E9880" s="7">
        <f t="shared" si="1"/>
        <v>0.09133041236</v>
      </c>
      <c r="F9880" s="7"/>
    </row>
    <row r="9881">
      <c r="A9881" s="9">
        <v>44848.625</v>
      </c>
      <c r="B9881" s="10">
        <v>213.32</v>
      </c>
      <c r="C9881" s="10">
        <v>238.79937</v>
      </c>
      <c r="D9881" s="10">
        <v>0.106697810802432</v>
      </c>
      <c r="E9881" s="7">
        <f t="shared" si="1"/>
        <v>0.09457452738</v>
      </c>
      <c r="F9881" s="7"/>
    </row>
    <row r="9882">
      <c r="A9882" s="9">
        <v>44848.666666666664</v>
      </c>
      <c r="B9882" s="10">
        <v>209.36</v>
      </c>
      <c r="C9882" s="10">
        <v>239.87952</v>
      </c>
      <c r="D9882" s="10">
        <v>0.127228535391433</v>
      </c>
      <c r="E9882" s="7">
        <f t="shared" si="1"/>
        <v>0.0982965762</v>
      </c>
      <c r="F9882" s="7"/>
    </row>
    <row r="9883">
      <c r="A9883" s="9">
        <v>44848.708333333336</v>
      </c>
      <c r="B9883" s="10">
        <v>200.68</v>
      </c>
      <c r="C9883" s="10">
        <v>241.12823</v>
      </c>
      <c r="D9883" s="10">
        <v>0.167745725998154</v>
      </c>
      <c r="E9883" s="7">
        <f t="shared" si="1"/>
        <v>0.1037015345</v>
      </c>
      <c r="F9883" s="7"/>
    </row>
    <row r="9884">
      <c r="A9884" s="9">
        <v>44848.75</v>
      </c>
      <c r="B9884" s="10">
        <v>198.35</v>
      </c>
      <c r="C9884" s="10">
        <v>242.56032</v>
      </c>
      <c r="D9884" s="10">
        <v>0.182265260863771</v>
      </c>
      <c r="E9884" s="7">
        <f t="shared" si="1"/>
        <v>0.1094597422</v>
      </c>
      <c r="F9884" s="7"/>
    </row>
    <row r="9885">
      <c r="A9885" s="9">
        <v>44848.791666666664</v>
      </c>
      <c r="B9885" s="10">
        <v>194.93</v>
      </c>
      <c r="C9885" s="10">
        <v>244.02171</v>
      </c>
      <c r="D9885" s="10">
        <v>0.201177632924545</v>
      </c>
      <c r="E9885" s="7">
        <f t="shared" si="1"/>
        <v>0.1157798457</v>
      </c>
      <c r="F9885" s="7"/>
    </row>
    <row r="9886">
      <c r="A9886" s="9">
        <v>44848.833333333336</v>
      </c>
      <c r="B9886" s="10">
        <v>198.52</v>
      </c>
      <c r="C9886" s="10">
        <v>245.64254</v>
      </c>
      <c r="D9886" s="10">
        <v>0.191833792306495</v>
      </c>
      <c r="E9886" s="7">
        <f t="shared" si="1"/>
        <v>0.1222876076</v>
      </c>
      <c r="F9886" s="7"/>
    </row>
    <row r="9887">
      <c r="A9887" s="9">
        <v>44848.875</v>
      </c>
      <c r="B9887" s="10">
        <v>206.33</v>
      </c>
      <c r="C9887" s="10">
        <v>247.39594</v>
      </c>
      <c r="D9887" s="10">
        <v>0.165992780641428</v>
      </c>
      <c r="E9887" s="7">
        <f t="shared" si="1"/>
        <v>0.1270769609</v>
      </c>
      <c r="F9887" s="7"/>
    </row>
    <row r="9888">
      <c r="A9888" s="9">
        <v>44848.916666666664</v>
      </c>
      <c r="B9888" s="10">
        <v>209.95</v>
      </c>
      <c r="C9888" s="10">
        <v>247.6092</v>
      </c>
      <c r="D9888" s="10">
        <v>0.152091279322416</v>
      </c>
      <c r="E9888" s="7">
        <f t="shared" si="1"/>
        <v>0.1309138636</v>
      </c>
      <c r="F9888" s="7"/>
    </row>
    <row r="9889">
      <c r="A9889" s="9">
        <v>44848.958333333336</v>
      </c>
      <c r="B9889" s="10">
        <v>215.56</v>
      </c>
      <c r="C9889" s="10">
        <v>244.82415</v>
      </c>
      <c r="D9889" s="10">
        <v>0.119531304407673</v>
      </c>
      <c r="E9889" s="7">
        <f t="shared" si="1"/>
        <v>0.1327209803</v>
      </c>
      <c r="F9889" s="7"/>
    </row>
    <row r="9890">
      <c r="A9890" s="9">
        <v>44846.0</v>
      </c>
      <c r="B9890" s="10">
        <v>210.07</v>
      </c>
      <c r="C9890" s="10">
        <v>228.12169</v>
      </c>
      <c r="D9890" s="10">
        <v>0.0791318440609483</v>
      </c>
      <c r="E9890" s="7">
        <f t="shared" si="1"/>
        <v>0.1326065128</v>
      </c>
      <c r="F9890" s="7"/>
    </row>
    <row r="9891">
      <c r="A9891" s="9">
        <v>44846.041666666664</v>
      </c>
      <c r="B9891" s="10">
        <v>218.91</v>
      </c>
      <c r="C9891" s="10">
        <v>220.67164</v>
      </c>
      <c r="D9891" s="10">
        <v>0.00798308291903753</v>
      </c>
      <c r="E9891" s="7">
        <f t="shared" si="1"/>
        <v>0.1320991529</v>
      </c>
      <c r="F9891" s="7"/>
    </row>
    <row r="9892">
      <c r="A9892" s="9">
        <v>44846.083333333336</v>
      </c>
      <c r="B9892" s="10">
        <v>210.01</v>
      </c>
      <c r="C9892" s="10">
        <v>211.53743</v>
      </c>
      <c r="D9892" s="10">
        <v>0.0072206133921548</v>
      </c>
      <c r="E9892" s="7">
        <f t="shared" si="1"/>
        <v>0.1316334685</v>
      </c>
      <c r="F9892" s="7"/>
    </row>
    <row r="9893">
      <c r="A9893" s="9">
        <v>44846.125</v>
      </c>
      <c r="B9893" s="10">
        <v>197.89</v>
      </c>
      <c r="C9893" s="10">
        <v>202.59795</v>
      </c>
      <c r="D9893" s="10">
        <v>0.0232378955463271</v>
      </c>
      <c r="E9893" s="7">
        <f t="shared" si="1"/>
        <v>0.1325253407</v>
      </c>
      <c r="F9893" s="7"/>
    </row>
    <row r="9894">
      <c r="A9894" s="9">
        <v>44846.166666666664</v>
      </c>
      <c r="B9894" s="10">
        <v>182.7</v>
      </c>
      <c r="C9894" s="10">
        <v>195.43533</v>
      </c>
      <c r="D9894" s="10">
        <v>0.065163908695526</v>
      </c>
      <c r="E9894" s="7">
        <f t="shared" si="1"/>
        <v>0.1326046075</v>
      </c>
      <c r="F9894" s="7"/>
    </row>
    <row r="9895">
      <c r="A9895" s="9">
        <v>44846.208333333336</v>
      </c>
      <c r="B9895" s="10">
        <v>183.29</v>
      </c>
      <c r="C9895" s="10">
        <v>192.41105</v>
      </c>
      <c r="D9895" s="10">
        <v>0.0474039822556968</v>
      </c>
      <c r="E9895" s="7">
        <f t="shared" si="1"/>
        <v>0.1310086837</v>
      </c>
      <c r="F9895" s="7"/>
    </row>
    <row r="9896">
      <c r="A9896" s="9">
        <v>44846.25</v>
      </c>
      <c r="B9896" s="10">
        <v>186.5</v>
      </c>
      <c r="C9896" s="10">
        <v>192.29201</v>
      </c>
      <c r="D9896" s="10">
        <v>0.03012090829983</v>
      </c>
      <c r="E9896" s="7">
        <f t="shared" si="1"/>
        <v>0.1255634684</v>
      </c>
      <c r="F9896" s="7"/>
    </row>
    <row r="9897">
      <c r="A9897" s="9">
        <v>44846.291666666664</v>
      </c>
      <c r="B9897" s="10">
        <v>187.98</v>
      </c>
      <c r="C9897" s="10">
        <v>195.33186</v>
      </c>
      <c r="D9897" s="10">
        <v>0.0376377924215743</v>
      </c>
      <c r="E9897" s="7">
        <f t="shared" si="1"/>
        <v>0.1191536399</v>
      </c>
      <c r="F9897" s="7"/>
    </row>
    <row r="9898">
      <c r="A9898" s="9">
        <v>44846.333333333336</v>
      </c>
      <c r="B9898" s="10">
        <v>193.37</v>
      </c>
      <c r="C9898" s="10">
        <v>199.90658</v>
      </c>
      <c r="D9898" s="10">
        <v>0.0326981733167561</v>
      </c>
      <c r="E9898" s="7">
        <f t="shared" si="1"/>
        <v>0.1114689459</v>
      </c>
      <c r="F9898" s="7"/>
    </row>
    <row r="9899">
      <c r="A9899" s="9">
        <v>44846.375</v>
      </c>
      <c r="B9899" s="10">
        <v>201.17</v>
      </c>
      <c r="C9899" s="10">
        <v>206.0702</v>
      </c>
      <c r="D9899" s="10">
        <v>0.0237792752178627</v>
      </c>
      <c r="E9899" s="7">
        <f t="shared" si="1"/>
        <v>0.1029405625</v>
      </c>
      <c r="F9899" s="7"/>
    </row>
    <row r="9900">
      <c r="A9900" s="9">
        <v>44846.416666666664</v>
      </c>
      <c r="B9900" s="10">
        <v>213.18</v>
      </c>
      <c r="C9900" s="10">
        <v>211.425</v>
      </c>
      <c r="D9900" s="10">
        <v>0.00830081589216032</v>
      </c>
      <c r="E9900" s="7">
        <f t="shared" si="1"/>
        <v>0.09539666956</v>
      </c>
      <c r="F9900" s="7"/>
    </row>
    <row r="9901">
      <c r="A9901" s="9">
        <v>44846.458333333336</v>
      </c>
      <c r="B9901" s="10">
        <v>223.22</v>
      </c>
      <c r="C9901" s="10">
        <v>216.40078</v>
      </c>
      <c r="D9901" s="10">
        <v>0.0315119936259009</v>
      </c>
      <c r="E9901" s="7">
        <f t="shared" si="1"/>
        <v>0.09070017289</v>
      </c>
      <c r="F9901" s="7"/>
    </row>
    <row r="9902">
      <c r="A9902" s="9">
        <v>44846.5</v>
      </c>
      <c r="B9902" s="10">
        <v>221.0</v>
      </c>
      <c r="C9902" s="10">
        <v>218.9326</v>
      </c>
      <c r="D9902" s="10">
        <v>0.00944308887758146</v>
      </c>
      <c r="E9902" s="7">
        <f t="shared" si="1"/>
        <v>0.08577857822</v>
      </c>
      <c r="F9902" s="7"/>
    </row>
    <row r="9903">
      <c r="A9903" s="9">
        <v>44846.541666666664</v>
      </c>
      <c r="B9903" s="10">
        <v>220.87</v>
      </c>
      <c r="C9903" s="10">
        <v>220.28442</v>
      </c>
      <c r="D9903" s="10">
        <v>0.00265829058632468</v>
      </c>
      <c r="E9903" s="7">
        <f t="shared" si="1"/>
        <v>0.08076122981</v>
      </c>
      <c r="F9903" s="7"/>
    </row>
    <row r="9904">
      <c r="A9904" s="9">
        <v>44846.583333333336</v>
      </c>
      <c r="B9904" s="10">
        <v>220.76</v>
      </c>
      <c r="C9904" s="10">
        <v>221.02423</v>
      </c>
      <c r="D9904" s="10">
        <v>0.00119547978970449</v>
      </c>
      <c r="E9904" s="7">
        <f t="shared" si="1"/>
        <v>0.07591880281</v>
      </c>
      <c r="F9904" s="7"/>
    </row>
    <row r="9905">
      <c r="A9905" s="9">
        <v>44846.625</v>
      </c>
      <c r="B9905" s="10">
        <v>216.57</v>
      </c>
      <c r="C9905" s="10">
        <v>221.98127</v>
      </c>
      <c r="D9905" s="10">
        <v>0.0243771467745904</v>
      </c>
      <c r="E9905" s="7">
        <f t="shared" si="1"/>
        <v>0.07248877515</v>
      </c>
      <c r="F9905" s="7"/>
    </row>
    <row r="9906">
      <c r="A9906" s="9">
        <v>44846.666666666664</v>
      </c>
      <c r="B9906" s="10">
        <v>209.99</v>
      </c>
      <c r="C9906" s="10">
        <v>222.89815</v>
      </c>
      <c r="D9906" s="10">
        <v>0.0579105299886965</v>
      </c>
      <c r="E9906" s="7">
        <f t="shared" si="1"/>
        <v>0.06960052492</v>
      </c>
      <c r="F9906" s="7"/>
    </row>
    <row r="9907">
      <c r="A9907" s="9">
        <v>44846.708333333336</v>
      </c>
      <c r="B9907" s="10">
        <v>206.6</v>
      </c>
      <c r="C9907" s="10">
        <v>223.80456</v>
      </c>
      <c r="D9907" s="10">
        <v>0.0768731432460536</v>
      </c>
      <c r="E9907" s="7">
        <f t="shared" si="1"/>
        <v>0.06581416731</v>
      </c>
      <c r="F9907" s="7"/>
    </row>
    <row r="9908">
      <c r="A9908" s="9">
        <v>44846.75</v>
      </c>
      <c r="B9908" s="10">
        <v>208.59</v>
      </c>
      <c r="C9908" s="10">
        <v>225.25773</v>
      </c>
      <c r="D9908" s="10">
        <v>0.0739940422910237</v>
      </c>
      <c r="E9908" s="7">
        <f t="shared" si="1"/>
        <v>0.06130286653</v>
      </c>
      <c r="F9908" s="7"/>
    </row>
    <row r="9909">
      <c r="A9909" s="9">
        <v>44846.791666666664</v>
      </c>
      <c r="B9909" s="10">
        <v>209.85</v>
      </c>
      <c r="C9909" s="10">
        <v>227.3824</v>
      </c>
      <c r="D9909" s="10">
        <v>0.0771053520413189</v>
      </c>
      <c r="E9909" s="7">
        <f t="shared" si="1"/>
        <v>0.05613318816</v>
      </c>
      <c r="F9909" s="7"/>
    </row>
    <row r="9910">
      <c r="A9910" s="9">
        <v>44846.833333333336</v>
      </c>
      <c r="B9910" s="10">
        <v>220.6</v>
      </c>
      <c r="C9910" s="10">
        <v>230.01239</v>
      </c>
      <c r="D9910" s="10">
        <v>0.0409212303737203</v>
      </c>
      <c r="E9910" s="7">
        <f t="shared" si="1"/>
        <v>0.04984516475</v>
      </c>
      <c r="F9910" s="7"/>
    </row>
    <row r="9911">
      <c r="A9911" s="9">
        <v>44846.875</v>
      </c>
      <c r="B9911" s="10">
        <v>231.44</v>
      </c>
      <c r="C9911" s="10">
        <v>232.65118</v>
      </c>
      <c r="D9911" s="10">
        <v>0.00520599121826939</v>
      </c>
      <c r="E9911" s="7">
        <f t="shared" si="1"/>
        <v>0.04314571519</v>
      </c>
      <c r="F9911" s="7"/>
    </row>
    <row r="9912">
      <c r="A9912" s="9">
        <v>44846.916666666664</v>
      </c>
      <c r="B9912" s="10">
        <v>231.5</v>
      </c>
      <c r="C9912" s="10">
        <v>233.19868</v>
      </c>
      <c r="D9912" s="10">
        <v>0.00728426078569568</v>
      </c>
      <c r="E9912" s="7">
        <f t="shared" si="1"/>
        <v>0.03711208942</v>
      </c>
      <c r="F9912" s="7"/>
    </row>
    <row r="9913">
      <c r="A9913" s="9">
        <v>44846.958333333336</v>
      </c>
      <c r="B9913" s="10">
        <v>222.77</v>
      </c>
      <c r="C9913" s="10">
        <v>231.6478</v>
      </c>
      <c r="D9913" s="10">
        <v>0.038324559956969</v>
      </c>
      <c r="E9913" s="7">
        <f t="shared" si="1"/>
        <v>0.03372847507</v>
      </c>
      <c r="F9913" s="7"/>
    </row>
    <row r="9914">
      <c r="A9914" s="9">
        <v>44847.0</v>
      </c>
      <c r="B9914" s="10">
        <v>226.15</v>
      </c>
      <c r="C9914" s="10">
        <v>236.88674</v>
      </c>
      <c r="D9914" s="10">
        <v>0.0453243604939643</v>
      </c>
      <c r="E9914" s="7">
        <f t="shared" si="1"/>
        <v>0.03231982992</v>
      </c>
      <c r="F9914" s="7"/>
    </row>
    <row r="9915">
      <c r="A9915" s="9">
        <v>44847.041666666664</v>
      </c>
      <c r="B9915" s="10">
        <v>232.33</v>
      </c>
      <c r="C9915" s="10">
        <v>230.74693</v>
      </c>
      <c r="D9915" s="10">
        <v>0.00686063298870334</v>
      </c>
      <c r="E9915" s="7">
        <f t="shared" si="1"/>
        <v>0.03227306117</v>
      </c>
      <c r="F9915" s="7"/>
    </row>
    <row r="9916">
      <c r="A9916" s="9">
        <v>44847.083333333336</v>
      </c>
      <c r="B9916" s="10">
        <v>226.71</v>
      </c>
      <c r="C9916" s="10">
        <v>222.39534</v>
      </c>
      <c r="D9916" s="10">
        <v>0.0194008561510326</v>
      </c>
      <c r="E9916" s="7">
        <f t="shared" si="1"/>
        <v>0.03278057128</v>
      </c>
      <c r="F9916" s="7"/>
    </row>
    <row r="9917">
      <c r="A9917" s="9">
        <v>44847.125</v>
      </c>
      <c r="B9917" s="10">
        <v>214.63</v>
      </c>
      <c r="C9917" s="10">
        <v>212.84962</v>
      </c>
      <c r="D9917" s="10">
        <v>0.00836449696269135</v>
      </c>
      <c r="E9917" s="7">
        <f t="shared" si="1"/>
        <v>0.03216084634</v>
      </c>
      <c r="F9917" s="7"/>
    </row>
    <row r="9918">
      <c r="A9918" s="9">
        <v>44847.166666666664</v>
      </c>
      <c r="B9918" s="10">
        <v>201.56</v>
      </c>
      <c r="C9918" s="10">
        <v>204.042</v>
      </c>
      <c r="D9918" s="10">
        <v>0.0121641622803148</v>
      </c>
      <c r="E9918" s="7">
        <f t="shared" si="1"/>
        <v>0.02995252358</v>
      </c>
      <c r="F9918" s="7"/>
    </row>
    <row r="9919">
      <c r="A9919" s="9">
        <v>44847.208333333336</v>
      </c>
      <c r="B9919" s="10">
        <v>182.39</v>
      </c>
      <c r="C9919" s="10">
        <v>198.54393</v>
      </c>
      <c r="D9919" s="10">
        <v>0.0813619937914999</v>
      </c>
      <c r="E9919" s="7">
        <f t="shared" si="1"/>
        <v>0.03136744072</v>
      </c>
      <c r="F9919" s="7"/>
    </row>
    <row r="9920">
      <c r="A9920" s="9">
        <v>44847.25</v>
      </c>
      <c r="B9920" s="10">
        <v>180.61</v>
      </c>
      <c r="C9920" s="10">
        <v>196.14752</v>
      </c>
      <c r="D9920" s="10">
        <v>0.0792134409856416</v>
      </c>
      <c r="E9920" s="7">
        <f t="shared" si="1"/>
        <v>0.03341296292</v>
      </c>
      <c r="F9920" s="7"/>
    </row>
    <row r="9921">
      <c r="A9921" s="9">
        <v>44847.291666666664</v>
      </c>
      <c r="B9921" s="10">
        <v>178.56</v>
      </c>
      <c r="C9921" s="10">
        <v>197.38346</v>
      </c>
      <c r="D9921" s="10">
        <v>0.0953649307799144</v>
      </c>
      <c r="E9921" s="7">
        <f t="shared" si="1"/>
        <v>0.03581826035</v>
      </c>
      <c r="F9921" s="7"/>
    </row>
    <row r="9922">
      <c r="A9922" s="9">
        <v>44847.333333333336</v>
      </c>
      <c r="B9922" s="10">
        <v>180.48</v>
      </c>
      <c r="C9922" s="10">
        <v>201.19847</v>
      </c>
      <c r="D9922" s="10">
        <v>0.10297528604467</v>
      </c>
      <c r="E9922" s="7">
        <f t="shared" si="1"/>
        <v>0.03874647338</v>
      </c>
      <c r="F9922" s="7"/>
    </row>
    <row r="9923">
      <c r="A9923" s="9">
        <v>44847.375</v>
      </c>
      <c r="B9923" s="10">
        <v>187.69</v>
      </c>
      <c r="C9923" s="10">
        <v>207.43912</v>
      </c>
      <c r="D9923" s="10">
        <v>0.0952044146735678</v>
      </c>
      <c r="E9923" s="7">
        <f t="shared" si="1"/>
        <v>0.04172252086</v>
      </c>
      <c r="F9923" s="7"/>
    </row>
    <row r="9924">
      <c r="A9924" s="9">
        <v>44847.416666666664</v>
      </c>
      <c r="B9924" s="10">
        <v>193.81</v>
      </c>
      <c r="C9924" s="10">
        <v>214.71785</v>
      </c>
      <c r="D9924" s="10">
        <v>0.097373599819484</v>
      </c>
      <c r="E9924" s="7">
        <f t="shared" si="1"/>
        <v>0.04543388686</v>
      </c>
      <c r="F9924" s="7"/>
    </row>
    <row r="9925">
      <c r="A9925" s="9">
        <v>44847.458333333336</v>
      </c>
      <c r="B9925" s="10">
        <v>206.14</v>
      </c>
      <c r="C9925" s="10">
        <v>221.86008</v>
      </c>
      <c r="D9925" s="10">
        <v>0.0708558294939766</v>
      </c>
      <c r="E9925" s="7">
        <f t="shared" si="1"/>
        <v>0.04707321335</v>
      </c>
      <c r="F9925" s="7"/>
    </row>
    <row r="9926">
      <c r="A9926" s="9">
        <v>44847.5</v>
      </c>
      <c r="B9926" s="10">
        <v>214.08</v>
      </c>
      <c r="C9926" s="10">
        <v>226.06713</v>
      </c>
      <c r="D9926" s="10">
        <v>0.053024648032644</v>
      </c>
      <c r="E9926" s="7">
        <f t="shared" si="1"/>
        <v>0.04888911165</v>
      </c>
      <c r="F9926" s="7"/>
    </row>
    <row r="9927">
      <c r="A9927" s="9">
        <v>44847.541666666664</v>
      </c>
      <c r="B9927" s="10">
        <v>225.12</v>
      </c>
      <c r="C9927" s="10">
        <v>228.22087</v>
      </c>
      <c r="D9927" s="10">
        <v>0.0135871447690125</v>
      </c>
      <c r="E9927" s="7">
        <f t="shared" si="1"/>
        <v>0.04934448057</v>
      </c>
      <c r="F9927" s="7"/>
    </row>
    <row r="9928">
      <c r="A9928" s="9">
        <v>44847.583333333336</v>
      </c>
      <c r="B9928" s="10">
        <v>233.52</v>
      </c>
      <c r="C9928" s="10">
        <v>228.77748</v>
      </c>
      <c r="D9928" s="10">
        <v>0.0207298375696769</v>
      </c>
      <c r="E9928" s="7">
        <f t="shared" si="1"/>
        <v>0.05015841215</v>
      </c>
      <c r="F9928" s="7"/>
    </row>
    <row r="9929">
      <c r="A9929" s="9">
        <v>44847.625</v>
      </c>
      <c r="B9929" s="10">
        <v>231.94</v>
      </c>
      <c r="C9929" s="10">
        <v>228.655</v>
      </c>
      <c r="D9929" s="10">
        <v>0.0143666222037567</v>
      </c>
      <c r="E9929" s="7">
        <f t="shared" si="1"/>
        <v>0.04974130696</v>
      </c>
      <c r="F9929" s="7"/>
    </row>
    <row r="9930">
      <c r="A9930" s="9">
        <v>44847.666666666664</v>
      </c>
      <c r="B9930" s="10">
        <v>229.82</v>
      </c>
      <c r="C9930" s="10">
        <v>227.92918</v>
      </c>
      <c r="D9930" s="10">
        <v>0.00829564691980198</v>
      </c>
      <c r="E9930" s="7">
        <f t="shared" si="1"/>
        <v>0.04767402016</v>
      </c>
      <c r="F9930" s="7"/>
    </row>
    <row r="9931">
      <c r="A9931" s="9">
        <v>44847.708333333336</v>
      </c>
      <c r="B9931" s="10">
        <v>230.28</v>
      </c>
      <c r="C9931" s="10">
        <v>227.43881</v>
      </c>
      <c r="D9931" s="10">
        <v>0.0124921072177611</v>
      </c>
      <c r="E9931" s="7">
        <f t="shared" si="1"/>
        <v>0.04499147699</v>
      </c>
      <c r="F9931" s="7"/>
    </row>
    <row r="9932">
      <c r="A9932" s="9">
        <v>44847.75</v>
      </c>
      <c r="B9932" s="10">
        <v>229.32</v>
      </c>
      <c r="C9932" s="10">
        <v>227.56454</v>
      </c>
      <c r="D9932" s="10">
        <v>0.00771411925601413</v>
      </c>
      <c r="E9932" s="7">
        <f t="shared" si="1"/>
        <v>0.04222981353</v>
      </c>
      <c r="F9932" s="7"/>
    </row>
    <row r="9933">
      <c r="A9933" s="9">
        <v>44847.791666666664</v>
      </c>
      <c r="B9933" s="10">
        <v>229.16</v>
      </c>
      <c r="C9933" s="10">
        <v>228.77836</v>
      </c>
      <c r="D9933" s="10">
        <v>0.00166816476873076</v>
      </c>
      <c r="E9933" s="7">
        <f t="shared" si="1"/>
        <v>0.0390865974</v>
      </c>
      <c r="F9933" s="7"/>
    </row>
    <row r="9934">
      <c r="A9934" s="9">
        <v>44847.833333333336</v>
      </c>
      <c r="B9934" s="10">
        <v>233.8</v>
      </c>
      <c r="C9934" s="10">
        <v>230.27759</v>
      </c>
      <c r="D9934" s="10">
        <v>0.0152963647048764</v>
      </c>
      <c r="E9934" s="7">
        <f t="shared" si="1"/>
        <v>0.03801889466</v>
      </c>
      <c r="F9934" s="7"/>
    </row>
    <row r="9935">
      <c r="A9935" s="9">
        <v>44847.875</v>
      </c>
      <c r="B9935" s="10">
        <v>231.34</v>
      </c>
      <c r="C9935" s="10">
        <v>232.13083</v>
      </c>
      <c r="D9935" s="10">
        <v>0.00340682881287246</v>
      </c>
      <c r="E9935" s="7">
        <f t="shared" si="1"/>
        <v>0.03794392956</v>
      </c>
      <c r="F9935" s="7"/>
    </row>
    <row r="9936">
      <c r="A9936" s="9">
        <v>44847.916666666664</v>
      </c>
      <c r="B9936" s="10">
        <v>229.77</v>
      </c>
      <c r="C9936" s="10">
        <v>233.00658</v>
      </c>
      <c r="D9936" s="10">
        <v>0.0138905090148098</v>
      </c>
      <c r="E9936" s="7">
        <f t="shared" si="1"/>
        <v>0.0382191899</v>
      </c>
      <c r="F9936" s="7"/>
    </row>
    <row r="9937">
      <c r="A9937" s="9">
        <v>44847.958333333336</v>
      </c>
      <c r="B9937" s="10">
        <v>224.82</v>
      </c>
      <c r="C9937" s="10">
        <v>232.48702</v>
      </c>
      <c r="D9937" s="10">
        <v>0.032978271217034</v>
      </c>
      <c r="E9937" s="7">
        <f t="shared" si="1"/>
        <v>0.03799642787</v>
      </c>
      <c r="F9937" s="7"/>
    </row>
    <row r="9938">
      <c r="A9938" s="9">
        <v>44848.0</v>
      </c>
      <c r="B9938" s="10">
        <v>224.92</v>
      </c>
      <c r="C9938" s="10">
        <v>238.20148</v>
      </c>
      <c r="D9938" s="10">
        <v>0.0557573361844771</v>
      </c>
      <c r="E9938" s="7">
        <f t="shared" si="1"/>
        <v>0.03843113519</v>
      </c>
      <c r="F9938" s="7"/>
    </row>
    <row r="9939">
      <c r="A9939" s="9">
        <v>44848.041666666664</v>
      </c>
      <c r="B9939" s="10">
        <v>229.4</v>
      </c>
      <c r="C9939" s="10">
        <v>229.015</v>
      </c>
      <c r="D9939" s="10">
        <v>0.00168111259087841</v>
      </c>
      <c r="E9939" s="7">
        <f t="shared" si="1"/>
        <v>0.03821532184</v>
      </c>
      <c r="F9939" s="7"/>
    </row>
    <row r="9940">
      <c r="A9940" s="9">
        <v>44848.083333333336</v>
      </c>
      <c r="B9940" s="10">
        <v>226.27</v>
      </c>
      <c r="C9940" s="10">
        <v>217.66876</v>
      </c>
      <c r="D9940" s="10">
        <v>0.0395152708179162</v>
      </c>
      <c r="E9940" s="7">
        <f t="shared" si="1"/>
        <v>0.03905342245</v>
      </c>
      <c r="F9940" s="7"/>
    </row>
    <row r="9941">
      <c r="A9941" s="9">
        <v>44848.125</v>
      </c>
      <c r="B9941" s="10">
        <v>210.3</v>
      </c>
      <c r="C9941" s="10">
        <v>206.08893</v>
      </c>
      <c r="D9941" s="10">
        <v>0.0204332663573924</v>
      </c>
      <c r="E9941" s="7">
        <f t="shared" si="1"/>
        <v>0.03955628785</v>
      </c>
      <c r="F9941" s="7"/>
    </row>
    <row r="9942">
      <c r="A9942" s="9">
        <v>44848.166666666664</v>
      </c>
      <c r="B9942" s="10">
        <v>189.98</v>
      </c>
      <c r="C9942" s="10">
        <v>196.40937</v>
      </c>
      <c r="D9942" s="10">
        <v>0.0327345380721907</v>
      </c>
      <c r="E9942" s="7">
        <f t="shared" si="1"/>
        <v>0.04041338684</v>
      </c>
      <c r="F9942" s="7"/>
    </row>
    <row r="9943">
      <c r="A9943" s="9">
        <v>44848.208333333336</v>
      </c>
      <c r="B9943" s="10">
        <v>184.0</v>
      </c>
      <c r="C9943" s="10">
        <v>191.54615</v>
      </c>
      <c r="D9943" s="10">
        <v>0.0393959889039795</v>
      </c>
      <c r="E9943" s="7">
        <f t="shared" si="1"/>
        <v>0.0386648033</v>
      </c>
      <c r="F9943" s="7"/>
    </row>
    <row r="9944">
      <c r="A9944" s="9">
        <v>44848.25</v>
      </c>
      <c r="B9944" s="10">
        <v>170.78</v>
      </c>
      <c r="C9944" s="10">
        <v>190.48735</v>
      </c>
      <c r="D9944" s="10">
        <v>0.103457526182184</v>
      </c>
      <c r="E9944" s="7">
        <f t="shared" si="1"/>
        <v>0.03967497352</v>
      </c>
      <c r="F9944" s="7"/>
    </row>
    <row r="9945">
      <c r="A9945" s="9">
        <v>44848.291666666664</v>
      </c>
      <c r="B9945" s="10">
        <v>169.72</v>
      </c>
      <c r="C9945" s="10">
        <v>193.88891</v>
      </c>
      <c r="D9945" s="10">
        <v>0.124653390438885</v>
      </c>
      <c r="E9945" s="7">
        <f t="shared" si="1"/>
        <v>0.040895326</v>
      </c>
      <c r="F9945" s="7"/>
    </row>
    <row r="9946">
      <c r="A9946" s="9">
        <v>44848.333333333336</v>
      </c>
      <c r="B9946" s="10">
        <v>170.43</v>
      </c>
      <c r="C9946" s="10">
        <v>200.07879</v>
      </c>
      <c r="D9946" s="10">
        <v>0.148185572293794</v>
      </c>
      <c r="E9946" s="7">
        <f t="shared" si="1"/>
        <v>0.04277908793</v>
      </c>
      <c r="F9946" s="7"/>
    </row>
    <row r="9947">
      <c r="A9947" s="9">
        <v>44848.375</v>
      </c>
      <c r="B9947" s="10">
        <v>174.28</v>
      </c>
      <c r="C9947" s="10">
        <v>208.38524</v>
      </c>
      <c r="D9947" s="10">
        <v>0.163664374693716</v>
      </c>
      <c r="E9947" s="7">
        <f t="shared" si="1"/>
        <v>0.04563158626</v>
      </c>
      <c r="F9947" s="7"/>
    </row>
    <row r="9948">
      <c r="A9948" s="9">
        <v>44848.416666666664</v>
      </c>
      <c r="B9948" s="10">
        <v>188.09</v>
      </c>
      <c r="C9948" s="10">
        <v>216.51878</v>
      </c>
      <c r="D9948" s="10">
        <v>0.131299372738013</v>
      </c>
      <c r="E9948" s="7">
        <f t="shared" si="1"/>
        <v>0.04704516014</v>
      </c>
      <c r="F9948" s="7"/>
    </row>
    <row r="9949">
      <c r="A9949" s="9">
        <v>44848.458333333336</v>
      </c>
      <c r="B9949" s="10">
        <v>202.25</v>
      </c>
      <c r="C9949" s="10">
        <v>223.63214</v>
      </c>
      <c r="D9949" s="10">
        <v>0.0956130008861874</v>
      </c>
      <c r="E9949" s="7">
        <f t="shared" si="1"/>
        <v>0.04807670894</v>
      </c>
      <c r="F9949" s="7"/>
    </row>
    <row r="9950">
      <c r="A9950" s="9">
        <v>44848.5</v>
      </c>
      <c r="B9950" s="10">
        <v>206.67</v>
      </c>
      <c r="C9950" s="10">
        <v>227.06795</v>
      </c>
      <c r="D9950" s="10">
        <v>0.08983192035688</v>
      </c>
      <c r="E9950" s="7">
        <f t="shared" si="1"/>
        <v>0.04961034529</v>
      </c>
      <c r="F9950" s="7"/>
    </row>
    <row r="9951">
      <c r="A9951" s="9">
        <v>44848.541666666664</v>
      </c>
      <c r="B9951" s="10">
        <v>207.89</v>
      </c>
      <c r="C9951" s="10">
        <v>228.64568</v>
      </c>
      <c r="D9951" s="10">
        <v>0.0907766112178459</v>
      </c>
      <c r="E9951" s="7">
        <f t="shared" si="1"/>
        <v>0.05282657306</v>
      </c>
      <c r="F9951" s="7"/>
    </row>
    <row r="9952">
      <c r="A9952" s="9">
        <v>44848.583333333336</v>
      </c>
      <c r="B9952" s="10">
        <v>209.72</v>
      </c>
      <c r="C9952" s="10">
        <v>229.28497</v>
      </c>
      <c r="D9952" s="10">
        <v>0.0853303642188146</v>
      </c>
      <c r="E9952" s="7">
        <f t="shared" si="1"/>
        <v>0.05551826167</v>
      </c>
      <c r="F9952" s="7"/>
    </row>
    <row r="9953">
      <c r="A9953" s="9">
        <v>44848.625</v>
      </c>
      <c r="B9953" s="10">
        <v>213.32</v>
      </c>
      <c r="C9953" s="10">
        <v>229.89407</v>
      </c>
      <c r="D9953" s="10">
        <v>0.0720943780759547</v>
      </c>
      <c r="E9953" s="7">
        <f t="shared" si="1"/>
        <v>0.05792358483</v>
      </c>
      <c r="F9953" s="7"/>
    </row>
    <row r="9954">
      <c r="A9954" s="9">
        <v>44848.666666666664</v>
      </c>
      <c r="B9954" s="10">
        <v>209.36</v>
      </c>
      <c r="C9954" s="10">
        <v>230.14914</v>
      </c>
      <c r="D9954" s="10">
        <v>0.0903289927566098</v>
      </c>
      <c r="E9954" s="7">
        <f t="shared" si="1"/>
        <v>0.06134164091</v>
      </c>
      <c r="F9954" s="7"/>
    </row>
    <row r="9955">
      <c r="A9955" s="9">
        <v>44848.708333333336</v>
      </c>
      <c r="B9955" s="10">
        <v>200.68</v>
      </c>
      <c r="C9955" s="10">
        <v>230.36272</v>
      </c>
      <c r="D9955" s="10">
        <v>0.12885209898546</v>
      </c>
      <c r="E9955" s="7">
        <f t="shared" si="1"/>
        <v>0.0661899739</v>
      </c>
      <c r="F9955" s="7"/>
    </row>
    <row r="9956">
      <c r="A9956" s="9">
        <v>44848.75</v>
      </c>
      <c r="B9956" s="10">
        <v>198.35</v>
      </c>
      <c r="C9956" s="10">
        <v>231.34391</v>
      </c>
      <c r="D9956" s="10">
        <v>0.142618450600234</v>
      </c>
      <c r="E9956" s="7">
        <f t="shared" si="1"/>
        <v>0.0718109877</v>
      </c>
      <c r="F9956" s="7"/>
    </row>
    <row r="9957">
      <c r="A9957" s="9">
        <v>44848.791666666664</v>
      </c>
      <c r="B9957" s="10">
        <v>194.93</v>
      </c>
      <c r="C9957" s="10">
        <v>232.95787</v>
      </c>
      <c r="D9957" s="10">
        <v>0.163239258669389</v>
      </c>
      <c r="E9957" s="7">
        <f t="shared" si="1"/>
        <v>0.07854311662</v>
      </c>
      <c r="F9957" s="7"/>
    </row>
    <row r="9958">
      <c r="A9958" s="9">
        <v>44848.833333333336</v>
      </c>
      <c r="B9958" s="10">
        <v>198.52</v>
      </c>
      <c r="C9958" s="10">
        <v>234.87219</v>
      </c>
      <c r="D9958" s="10">
        <v>0.154774347699487</v>
      </c>
      <c r="E9958" s="7">
        <f t="shared" si="1"/>
        <v>0.08435469924</v>
      </c>
      <c r="F9958" s="7"/>
    </row>
    <row r="9959">
      <c r="A9959" s="9">
        <v>44848.875</v>
      </c>
      <c r="B9959" s="10">
        <v>206.33</v>
      </c>
      <c r="C9959" s="10">
        <v>237.17242</v>
      </c>
      <c r="D9959" s="10">
        <v>0.130042186186741</v>
      </c>
      <c r="E9959" s="7">
        <f t="shared" si="1"/>
        <v>0.08963117246</v>
      </c>
      <c r="F9959" s="7"/>
    </row>
    <row r="9960">
      <c r="A9960" s="9">
        <v>44848.916666666664</v>
      </c>
      <c r="B9960" s="10">
        <v>209.95</v>
      </c>
      <c r="C9960" s="10">
        <v>237.81656</v>
      </c>
      <c r="D9960" s="10">
        <v>0.117176701235607</v>
      </c>
      <c r="E9960" s="7">
        <f t="shared" si="1"/>
        <v>0.09393476381</v>
      </c>
      <c r="F9960" s="7"/>
    </row>
    <row r="9961">
      <c r="A9961" s="9">
        <v>44848.958333333336</v>
      </c>
      <c r="B9961" s="10">
        <v>215.56</v>
      </c>
      <c r="C9961" s="10">
        <v>236.10775</v>
      </c>
      <c r="D9961" s="10">
        <v>0.0870270035608742</v>
      </c>
      <c r="E9961" s="7">
        <f t="shared" si="1"/>
        <v>0.09618679432</v>
      </c>
      <c r="F9961" s="7"/>
    </row>
    <row r="9962">
      <c r="A9962" s="9">
        <v>44849.0</v>
      </c>
      <c r="B9962" s="10">
        <v>219.61</v>
      </c>
      <c r="C9962" s="10">
        <v>240.53515</v>
      </c>
      <c r="D9962" s="10">
        <v>0.0869941461778038</v>
      </c>
      <c r="E9962" s="7">
        <f t="shared" si="1"/>
        <v>0.09748832807</v>
      </c>
      <c r="F9962" s="7"/>
    </row>
    <row r="9963">
      <c r="A9963" s="9">
        <v>44849.041666666664</v>
      </c>
      <c r="B9963" s="10">
        <v>220.88</v>
      </c>
      <c r="C9963" s="10">
        <v>233.69481</v>
      </c>
      <c r="D9963" s="10">
        <v>0.0548356636589404</v>
      </c>
      <c r="E9963" s="7">
        <f t="shared" si="1"/>
        <v>0.09970310103</v>
      </c>
      <c r="F9963" s="7"/>
    </row>
    <row r="9964">
      <c r="A9964" s="9">
        <v>44849.083333333336</v>
      </c>
      <c r="B9964" s="10">
        <v>218.67</v>
      </c>
      <c r="C9964" s="10">
        <v>225.29001</v>
      </c>
      <c r="D9964" s="10">
        <v>0.0293843921441523</v>
      </c>
      <c r="E9964" s="7">
        <f t="shared" si="1"/>
        <v>0.09928098109</v>
      </c>
      <c r="F9964" s="7"/>
    </row>
    <row r="9965">
      <c r="A9965" s="9">
        <v>44849.125</v>
      </c>
      <c r="B9965" s="10">
        <v>201.54</v>
      </c>
      <c r="C9965" s="10">
        <v>216.27017</v>
      </c>
      <c r="D9965" s="10">
        <v>0.0681100403259497</v>
      </c>
      <c r="E9965" s="7">
        <f t="shared" si="1"/>
        <v>0.1012675133</v>
      </c>
      <c r="F9965" s="7"/>
    </row>
    <row r="9966">
      <c r="A9966" s="9">
        <v>44849.166666666664</v>
      </c>
      <c r="B9966" s="10">
        <v>187.08</v>
      </c>
      <c r="C9966" s="10">
        <v>209.07015</v>
      </c>
      <c r="D9966" s="10">
        <v>0.10518072522548</v>
      </c>
      <c r="E9966" s="7">
        <f t="shared" si="1"/>
        <v>0.1042861045</v>
      </c>
      <c r="F9966" s="7"/>
    </row>
    <row r="9967">
      <c r="A9967" s="9">
        <v>44849.208333333336</v>
      </c>
      <c r="B9967" s="10">
        <v>170.49</v>
      </c>
      <c r="C9967" s="10">
        <v>206.18145</v>
      </c>
      <c r="D9967" s="10">
        <v>0.173106989013803</v>
      </c>
      <c r="E9967" s="7">
        <f t="shared" si="1"/>
        <v>0.1098573961</v>
      </c>
      <c r="F9967" s="7"/>
    </row>
    <row r="9968">
      <c r="A9968" s="9">
        <v>44849.25</v>
      </c>
      <c r="B9968" s="10">
        <v>167.83</v>
      </c>
      <c r="C9968" s="10">
        <v>205.9837</v>
      </c>
      <c r="D9968" s="10">
        <v>0.185226792217054</v>
      </c>
      <c r="E9968" s="7">
        <f t="shared" si="1"/>
        <v>0.1132644489</v>
      </c>
      <c r="F9968" s="7"/>
    </row>
    <row r="9969">
      <c r="A9969" s="9">
        <v>44849.291666666664</v>
      </c>
      <c r="B9969" s="10">
        <v>166.89</v>
      </c>
      <c r="C9969" s="10">
        <v>208.73305</v>
      </c>
      <c r="D9969" s="10">
        <v>0.200462025539319</v>
      </c>
      <c r="E9969" s="7">
        <f t="shared" si="1"/>
        <v>0.116423142</v>
      </c>
      <c r="F9969" s="7"/>
    </row>
    <row r="9970">
      <c r="A9970" s="9">
        <v>44849.333333333336</v>
      </c>
      <c r="B9970" s="10">
        <v>173.69</v>
      </c>
      <c r="C9970" s="10">
        <v>213.00413</v>
      </c>
      <c r="D9970" s="10">
        <v>0.184569801533895</v>
      </c>
      <c r="E9970" s="7">
        <f t="shared" si="1"/>
        <v>0.1179391516</v>
      </c>
      <c r="F9970" s="7"/>
    </row>
    <row r="9971">
      <c r="A9971" s="9">
        <v>44849.375</v>
      </c>
      <c r="B9971" s="10">
        <v>171.83</v>
      </c>
      <c r="C9971" s="10">
        <v>218.81428</v>
      </c>
      <c r="D9971" s="10">
        <v>0.214722183579609</v>
      </c>
      <c r="E9971" s="7">
        <f t="shared" si="1"/>
        <v>0.1200665603</v>
      </c>
      <c r="F9971" s="7"/>
    </row>
    <row r="9972">
      <c r="A9972" s="9">
        <v>44849.416666666664</v>
      </c>
      <c r="B9972" s="10">
        <v>171.16</v>
      </c>
      <c r="C9972" s="10">
        <v>224.00279</v>
      </c>
      <c r="D9972" s="10">
        <v>0.235902374251677</v>
      </c>
      <c r="E9972" s="7">
        <f t="shared" si="1"/>
        <v>0.1244250187</v>
      </c>
      <c r="F9972" s="7"/>
    </row>
    <row r="9973">
      <c r="A9973" s="9">
        <v>44849.458333333336</v>
      </c>
      <c r="B9973" s="10">
        <v>177.35</v>
      </c>
      <c r="C9973" s="10">
        <v>229.03824</v>
      </c>
      <c r="D9973" s="10">
        <v>0.225675153633733</v>
      </c>
      <c r="E9973" s="7">
        <f t="shared" si="1"/>
        <v>0.129844275</v>
      </c>
      <c r="F9973" s="7"/>
    </row>
    <row r="9974">
      <c r="A9974" s="9">
        <v>44849.5</v>
      </c>
      <c r="B9974" s="10">
        <v>190.78</v>
      </c>
      <c r="C9974" s="10">
        <v>231.70777</v>
      </c>
      <c r="D9974" s="10">
        <v>0.176635293671852</v>
      </c>
      <c r="E9974" s="7">
        <f t="shared" si="1"/>
        <v>0.1334610823</v>
      </c>
      <c r="F9974" s="7"/>
    </row>
    <row r="9975">
      <c r="A9975" s="9">
        <v>44849.541666666664</v>
      </c>
      <c r="B9975" s="10">
        <v>193.04</v>
      </c>
      <c r="C9975" s="10">
        <v>233.26221</v>
      </c>
      <c r="D9975" s="10">
        <v>0.172433460181998</v>
      </c>
      <c r="E9975" s="7">
        <f t="shared" si="1"/>
        <v>0.136863451</v>
      </c>
      <c r="F9975" s="7"/>
    </row>
    <row r="9976">
      <c r="A9976" s="9">
        <v>44849.583333333336</v>
      </c>
      <c r="B9976" s="10">
        <v>179.51</v>
      </c>
      <c r="C9976" s="10">
        <v>234.25837</v>
      </c>
      <c r="D9976" s="10">
        <v>0.233709344088751</v>
      </c>
      <c r="E9976" s="7">
        <f t="shared" si="1"/>
        <v>0.1430459085</v>
      </c>
      <c r="F9976" s="7"/>
    </row>
    <row r="9977">
      <c r="A9977" s="9">
        <v>44849.625</v>
      </c>
      <c r="B9977" s="10">
        <v>168.34</v>
      </c>
      <c r="C9977" s="10">
        <v>235.01927</v>
      </c>
      <c r="D9977" s="10">
        <v>0.2837183095667</v>
      </c>
      <c r="E9977" s="7">
        <f t="shared" si="1"/>
        <v>0.1518635723</v>
      </c>
      <c r="F9977" s="7"/>
    </row>
    <row r="9978">
      <c r="A9978" s="9">
        <v>44849.666666666664</v>
      </c>
      <c r="B9978" s="10">
        <v>165.69</v>
      </c>
      <c r="C9978" s="10">
        <v>235.4673</v>
      </c>
      <c r="D9978" s="10">
        <v>0.296335414726376</v>
      </c>
      <c r="E9978" s="7">
        <f t="shared" si="1"/>
        <v>0.1604471732</v>
      </c>
      <c r="F9978" s="7"/>
    </row>
    <row r="9979">
      <c r="A9979" s="9">
        <v>44849.708333333336</v>
      </c>
      <c r="B9979" s="10">
        <v>164.38</v>
      </c>
      <c r="C9979" s="10">
        <v>236.0032</v>
      </c>
      <c r="D9979" s="10">
        <v>0.303484020555653</v>
      </c>
      <c r="E9979" s="7">
        <f t="shared" si="1"/>
        <v>0.1677235033</v>
      </c>
      <c r="F9979" s="7"/>
    </row>
    <row r="9980">
      <c r="A9980" s="9">
        <v>44849.75</v>
      </c>
      <c r="B9980" s="10">
        <v>162.7</v>
      </c>
      <c r="C9980" s="10">
        <v>236.85192</v>
      </c>
      <c r="D9980" s="10">
        <v>0.313072910703024</v>
      </c>
      <c r="E9980" s="7">
        <f t="shared" si="1"/>
        <v>0.1748257724</v>
      </c>
      <c r="F9980" s="7"/>
    </row>
    <row r="9981">
      <c r="A9981" s="9">
        <v>44849.791666666664</v>
      </c>
      <c r="B9981" s="10">
        <v>175.0</v>
      </c>
      <c r="C9981" s="10">
        <v>238.52586</v>
      </c>
      <c r="D9981" s="10">
        <v>0.266326929918626</v>
      </c>
      <c r="E9981" s="7">
        <f t="shared" si="1"/>
        <v>0.1791210921</v>
      </c>
      <c r="F9981" s="7"/>
    </row>
    <row r="9982">
      <c r="A9982" s="9">
        <v>44849.833333333336</v>
      </c>
      <c r="B9982" s="10">
        <v>187.3</v>
      </c>
      <c r="C9982" s="10">
        <v>240.32065</v>
      </c>
      <c r="D9982" s="10">
        <v>0.220624611326575</v>
      </c>
      <c r="E9982" s="7">
        <f t="shared" si="1"/>
        <v>0.181864853</v>
      </c>
      <c r="F9982" s="7"/>
    </row>
    <row r="9983">
      <c r="A9983" s="9">
        <v>44849.875</v>
      </c>
      <c r="B9983" s="10">
        <v>207.49</v>
      </c>
      <c r="C9983" s="10">
        <v>242.075</v>
      </c>
      <c r="D9983" s="10">
        <v>0.142868945574718</v>
      </c>
      <c r="E9983" s="7">
        <f t="shared" si="1"/>
        <v>0.1823993014</v>
      </c>
      <c r="F9983" s="7"/>
    </row>
    <row r="9984">
      <c r="A9984" s="9">
        <v>44849.916666666664</v>
      </c>
      <c r="B9984" s="10">
        <v>218.94</v>
      </c>
      <c r="C9984" s="10">
        <v>242.5517</v>
      </c>
      <c r="D9984" s="10">
        <v>0.0973470810552967</v>
      </c>
      <c r="E9984" s="7">
        <f t="shared" si="1"/>
        <v>0.1815730672</v>
      </c>
      <c r="F9984" s="7"/>
    </row>
    <row r="9985">
      <c r="A9985" s="9">
        <v>44849.958333333336</v>
      </c>
      <c r="B9985" s="10">
        <v>215.47</v>
      </c>
      <c r="C9985" s="10">
        <v>241.28146</v>
      </c>
      <c r="D9985" s="10">
        <v>0.106976557585485</v>
      </c>
      <c r="E9985" s="7">
        <f t="shared" si="1"/>
        <v>0.1824042986</v>
      </c>
      <c r="F9985" s="7"/>
    </row>
    <row r="9986">
      <c r="A9986" s="9">
        <v>44847.0</v>
      </c>
      <c r="B9986" s="10">
        <v>226.15</v>
      </c>
      <c r="C9986" s="10">
        <v>234.12597</v>
      </c>
      <c r="D9986" s="10">
        <v>0.0340670024773415</v>
      </c>
      <c r="E9986" s="7">
        <f t="shared" si="1"/>
        <v>0.1801990009</v>
      </c>
      <c r="F9986" s="7"/>
    </row>
    <row r="9987">
      <c r="A9987" s="9">
        <v>44847.041666666664</v>
      </c>
      <c r="B9987" s="10">
        <v>232.33</v>
      </c>
      <c r="C9987" s="10">
        <v>225.5857</v>
      </c>
      <c r="D9987" s="10">
        <v>0.0298968418654197</v>
      </c>
      <c r="E9987" s="7">
        <f t="shared" si="1"/>
        <v>0.1791598834</v>
      </c>
      <c r="F9987" s="7"/>
    </row>
    <row r="9988">
      <c r="A9988" s="9">
        <v>44847.083333333336</v>
      </c>
      <c r="B9988" s="10">
        <v>226.71</v>
      </c>
      <c r="C9988" s="10">
        <v>215.27424</v>
      </c>
      <c r="D9988" s="10">
        <v>0.0531218226574624</v>
      </c>
      <c r="E9988" s="7">
        <f t="shared" si="1"/>
        <v>0.180148943</v>
      </c>
      <c r="F9988" s="7"/>
    </row>
    <row r="9989">
      <c r="A9989" s="9">
        <v>44847.125</v>
      </c>
      <c r="B9989" s="10">
        <v>214.63</v>
      </c>
      <c r="C9989" s="10">
        <v>204.93713</v>
      </c>
      <c r="D9989" s="10">
        <v>0.0472967978033068</v>
      </c>
      <c r="E9989" s="7">
        <f t="shared" si="1"/>
        <v>0.1792817245</v>
      </c>
      <c r="F9989" s="7"/>
    </row>
    <row r="9990">
      <c r="A9990" s="9">
        <v>44847.166666666664</v>
      </c>
      <c r="B9990" s="10">
        <v>201.56</v>
      </c>
      <c r="C9990" s="10">
        <v>196.68681</v>
      </c>
      <c r="D9990" s="10">
        <v>0.0247763945126772</v>
      </c>
      <c r="E9990" s="7">
        <f t="shared" si="1"/>
        <v>0.1759315441</v>
      </c>
      <c r="F9990" s="7"/>
    </row>
    <row r="9991">
      <c r="A9991" s="9">
        <v>44847.208333333336</v>
      </c>
      <c r="B9991" s="10">
        <v>182.39</v>
      </c>
      <c r="C9991" s="10">
        <v>193.3047</v>
      </c>
      <c r="D9991" s="10">
        <v>0.0564637072973394</v>
      </c>
      <c r="E9991" s="7">
        <f t="shared" si="1"/>
        <v>0.1710714073</v>
      </c>
      <c r="F9991" s="7"/>
    </row>
    <row r="9992">
      <c r="A9992" s="9">
        <v>44847.25</v>
      </c>
      <c r="B9992" s="10">
        <v>180.61</v>
      </c>
      <c r="C9992" s="10">
        <v>193.68384</v>
      </c>
      <c r="D9992" s="10">
        <v>0.0675009334800466</v>
      </c>
      <c r="E9992" s="7">
        <f t="shared" si="1"/>
        <v>0.1661661632</v>
      </c>
      <c r="F9992" s="7"/>
    </row>
    <row r="9993">
      <c r="A9993" s="9">
        <v>44847.291666666664</v>
      </c>
      <c r="B9993" s="10">
        <v>178.56</v>
      </c>
      <c r="C9993" s="10">
        <v>197.98795</v>
      </c>
      <c r="D9993" s="10">
        <v>0.098126931462243</v>
      </c>
      <c r="E9993" s="7">
        <f t="shared" si="1"/>
        <v>0.161902201</v>
      </c>
      <c r="F9993" s="7"/>
    </row>
    <row r="9994">
      <c r="A9994" s="9">
        <v>44847.333333333336</v>
      </c>
      <c r="B9994" s="10">
        <v>180.48</v>
      </c>
      <c r="C9994" s="10">
        <v>203.83479</v>
      </c>
      <c r="D9994" s="10">
        <v>0.114577055271085</v>
      </c>
      <c r="E9994" s="7">
        <f t="shared" si="1"/>
        <v>0.1589858366</v>
      </c>
      <c r="F9994" s="7"/>
    </row>
    <row r="9995">
      <c r="A9995" s="9">
        <v>44847.375</v>
      </c>
      <c r="B9995" s="10">
        <v>187.69</v>
      </c>
      <c r="C9995" s="10">
        <v>210.85484</v>
      </c>
      <c r="D9995" s="10">
        <v>0.10986155214649</v>
      </c>
      <c r="E9995" s="7">
        <f t="shared" si="1"/>
        <v>0.1546166436</v>
      </c>
      <c r="F9995" s="7"/>
    </row>
    <row r="9996">
      <c r="A9996" s="9">
        <v>44847.416666666664</v>
      </c>
      <c r="B9996" s="10">
        <v>193.81</v>
      </c>
      <c r="C9996" s="10">
        <v>216.79245</v>
      </c>
      <c r="D9996" s="10">
        <v>0.106011302515378</v>
      </c>
      <c r="E9996" s="7">
        <f t="shared" si="1"/>
        <v>0.1492045156</v>
      </c>
      <c r="F9996" s="7"/>
    </row>
    <row r="9997">
      <c r="A9997" s="9">
        <v>44847.458333333336</v>
      </c>
      <c r="B9997" s="10">
        <v>206.14</v>
      </c>
      <c r="C9997" s="10">
        <v>221.49643</v>
      </c>
      <c r="D9997" s="10">
        <v>0.0693303725030693</v>
      </c>
      <c r="E9997" s="7">
        <f t="shared" si="1"/>
        <v>0.1426901497</v>
      </c>
      <c r="F9997" s="7"/>
    </row>
    <row r="9998">
      <c r="A9998" s="9">
        <v>44847.5</v>
      </c>
      <c r="B9998" s="10">
        <v>214.08</v>
      </c>
      <c r="C9998" s="10">
        <v>222.93877</v>
      </c>
      <c r="D9998" s="10">
        <v>0.0397363365734905</v>
      </c>
      <c r="E9998" s="7">
        <f t="shared" si="1"/>
        <v>0.1369860265</v>
      </c>
      <c r="F9998" s="7"/>
    </row>
    <row r="9999">
      <c r="A9999" s="9">
        <v>44847.541666666664</v>
      </c>
      <c r="B9999" s="10">
        <v>225.12</v>
      </c>
      <c r="C9999" s="10">
        <v>223.34136</v>
      </c>
      <c r="D9999" s="10">
        <v>0.00796377348109636</v>
      </c>
      <c r="E9999" s="7">
        <f t="shared" si="1"/>
        <v>0.1301331229</v>
      </c>
      <c r="F9999" s="7"/>
    </row>
    <row r="10000">
      <c r="A10000" s="9">
        <v>44847.583333333336</v>
      </c>
      <c r="B10000" s="10">
        <v>233.52</v>
      </c>
      <c r="C10000" s="10">
        <v>223.48759</v>
      </c>
      <c r="D10000" s="10">
        <v>0.0448902330549987</v>
      </c>
      <c r="E10000" s="7">
        <f t="shared" si="1"/>
        <v>0.1222656599</v>
      </c>
      <c r="F10000" s="7"/>
    </row>
    <row r="10001">
      <c r="A10001" s="9">
        <v>44847.625</v>
      </c>
      <c r="B10001" s="10">
        <v>231.94</v>
      </c>
      <c r="C10001" s="10">
        <v>224.1715</v>
      </c>
      <c r="D10001" s="10">
        <v>0.0346542713948918</v>
      </c>
      <c r="E10001" s="7">
        <f t="shared" si="1"/>
        <v>0.1118879917</v>
      </c>
      <c r="F10001" s="7"/>
    </row>
    <row r="10002">
      <c r="A10002" s="9">
        <v>44847.666666666664</v>
      </c>
      <c r="B10002" s="10">
        <v>229.82</v>
      </c>
      <c r="C10002" s="10">
        <v>224.79535</v>
      </c>
      <c r="D10002" s="10">
        <v>0.0223521082620257</v>
      </c>
      <c r="E10002" s="7">
        <f t="shared" si="1"/>
        <v>0.1004720206</v>
      </c>
      <c r="F10002" s="7"/>
    </row>
    <row r="10003">
      <c r="A10003" s="9">
        <v>44847.708333333336</v>
      </c>
      <c r="B10003" s="10">
        <v>230.28</v>
      </c>
      <c r="C10003" s="10">
        <v>225.42833</v>
      </c>
      <c r="D10003" s="10">
        <v>0.0215220065729982</v>
      </c>
      <c r="E10003" s="7">
        <f t="shared" si="1"/>
        <v>0.08872360331</v>
      </c>
      <c r="F10003" s="7"/>
    </row>
    <row r="10004">
      <c r="A10004" s="9">
        <v>44847.75</v>
      </c>
      <c r="B10004" s="10">
        <v>229.32</v>
      </c>
      <c r="C10004" s="10">
        <v>226.25662</v>
      </c>
      <c r="D10004" s="10">
        <v>0.0135394049464718</v>
      </c>
      <c r="E10004" s="7">
        <f t="shared" si="1"/>
        <v>0.07624304057</v>
      </c>
      <c r="F10004" s="7"/>
    </row>
    <row r="10005">
      <c r="A10005" s="9">
        <v>44847.791666666664</v>
      </c>
      <c r="B10005" s="10">
        <v>229.16</v>
      </c>
      <c r="C10005" s="10">
        <v>227.55716</v>
      </c>
      <c r="D10005" s="10">
        <v>0.00704368080529738</v>
      </c>
      <c r="E10005" s="7">
        <f t="shared" si="1"/>
        <v>0.06543957186</v>
      </c>
      <c r="F10005" s="7"/>
    </row>
    <row r="10006">
      <c r="A10006" s="9">
        <v>44847.833333333336</v>
      </c>
      <c r="B10006" s="10">
        <v>233.8</v>
      </c>
      <c r="C10006" s="10">
        <v>229.46909</v>
      </c>
      <c r="D10006" s="10">
        <v>0.0188736095131593</v>
      </c>
      <c r="E10006" s="7">
        <f t="shared" si="1"/>
        <v>0.05703328012</v>
      </c>
      <c r="F10006" s="7"/>
    </row>
    <row r="10007">
      <c r="A10007" s="9">
        <v>44847.875</v>
      </c>
      <c r="B10007" s="10">
        <v>231.34</v>
      </c>
      <c r="C10007" s="10">
        <v>231.87985</v>
      </c>
      <c r="D10007" s="10">
        <v>0.00232814537356308</v>
      </c>
      <c r="E10007" s="7">
        <f t="shared" si="1"/>
        <v>0.05117741344</v>
      </c>
      <c r="F10007" s="7"/>
    </row>
    <row r="10008">
      <c r="A10008" s="9">
        <v>44847.916666666664</v>
      </c>
      <c r="B10008" s="10">
        <v>229.77</v>
      </c>
      <c r="C10008" s="10">
        <v>232.79833</v>
      </c>
      <c r="D10008" s="10">
        <v>0.0130083836941613</v>
      </c>
      <c r="E10008" s="7">
        <f t="shared" si="1"/>
        <v>0.04766330105</v>
      </c>
      <c r="F10008" s="7"/>
    </row>
    <row r="10009">
      <c r="A10009" s="9">
        <v>44847.958333333336</v>
      </c>
      <c r="B10009" s="10">
        <v>224.82</v>
      </c>
      <c r="C10009" s="10">
        <v>231.47854</v>
      </c>
      <c r="D10009" s="10">
        <v>0.0287652583258906</v>
      </c>
      <c r="E10009" s="7">
        <f t="shared" si="1"/>
        <v>0.04440449692</v>
      </c>
      <c r="F10009" s="7"/>
    </row>
    <row r="10010">
      <c r="A10010" s="9">
        <v>44848.0</v>
      </c>
      <c r="B10010" s="10">
        <v>224.92</v>
      </c>
      <c r="C10010" s="10">
        <v>239.16618</v>
      </c>
      <c r="D10010" s="10">
        <v>0.0595660306151982</v>
      </c>
      <c r="E10010" s="7">
        <f t="shared" si="1"/>
        <v>0.04546695642</v>
      </c>
      <c r="F10010" s="7"/>
    </row>
    <row r="10011">
      <c r="A10011" s="9">
        <v>44848.041666666664</v>
      </c>
      <c r="B10011" s="10">
        <v>229.4</v>
      </c>
      <c r="C10011" s="10">
        <v>228.10036</v>
      </c>
      <c r="D10011" s="10">
        <v>0.00569766746532101</v>
      </c>
      <c r="E10011" s="7">
        <f t="shared" si="1"/>
        <v>0.04445865749</v>
      </c>
      <c r="F10011" s="7"/>
    </row>
    <row r="10012">
      <c r="A10012" s="9">
        <v>44848.083333333336</v>
      </c>
      <c r="B10012" s="10">
        <v>226.27</v>
      </c>
      <c r="C10012" s="10">
        <v>215.24074</v>
      </c>
      <c r="D10012" s="10">
        <v>0.0512415075324495</v>
      </c>
      <c r="E10012" s="7">
        <f t="shared" si="1"/>
        <v>0.04438031103</v>
      </c>
      <c r="F10012" s="7"/>
    </row>
    <row r="10013">
      <c r="A10013" s="9">
        <v>44848.125</v>
      </c>
      <c r="B10013" s="10">
        <v>210.3</v>
      </c>
      <c r="C10013" s="10">
        <v>202.87977</v>
      </c>
      <c r="D10013" s="10">
        <v>0.03657451898728</v>
      </c>
      <c r="E10013" s="7">
        <f t="shared" si="1"/>
        <v>0.04393354941</v>
      </c>
      <c r="F10013" s="7"/>
    </row>
    <row r="10014">
      <c r="A10014" s="9">
        <v>44848.166666666664</v>
      </c>
      <c r="B10014" s="10">
        <v>189.98</v>
      </c>
      <c r="C10014" s="10">
        <v>193.45706</v>
      </c>
      <c r="D10014" s="10">
        <v>0.0179732908170941</v>
      </c>
      <c r="E10014" s="7">
        <f t="shared" si="1"/>
        <v>0.04365008675</v>
      </c>
      <c r="F10014" s="7"/>
    </row>
    <row r="10015">
      <c r="A10015" s="9">
        <v>44848.208333333336</v>
      </c>
      <c r="B10015" s="10">
        <v>184.0</v>
      </c>
      <c r="C10015" s="10">
        <v>190.03941</v>
      </c>
      <c r="D10015" s="10">
        <v>0.0317797766263324</v>
      </c>
      <c r="E10015" s="7">
        <f t="shared" si="1"/>
        <v>0.04262158964</v>
      </c>
      <c r="F10015" s="7"/>
    </row>
    <row r="10016">
      <c r="A10016" s="9">
        <v>44848.25</v>
      </c>
      <c r="B10016" s="10">
        <v>170.78</v>
      </c>
      <c r="C10016" s="10">
        <v>190.89587</v>
      </c>
      <c r="D10016" s="10">
        <v>0.105376140405761</v>
      </c>
      <c r="E10016" s="7">
        <f t="shared" si="1"/>
        <v>0.04419972326</v>
      </c>
      <c r="F10016" s="7"/>
    </row>
    <row r="10017">
      <c r="A10017" s="9">
        <v>44848.291666666664</v>
      </c>
      <c r="B10017" s="10">
        <v>169.72</v>
      </c>
      <c r="C10017" s="10">
        <v>196.48503</v>
      </c>
      <c r="D10017" s="10">
        <v>0.13621918168524</v>
      </c>
      <c r="E10017" s="7">
        <f t="shared" si="1"/>
        <v>0.04578690036</v>
      </c>
      <c r="F10017" s="7"/>
    </row>
    <row r="10018">
      <c r="A10018" s="9">
        <v>44848.333333333336</v>
      </c>
      <c r="B10018" s="10">
        <v>170.43</v>
      </c>
      <c r="C10018" s="10">
        <v>204.22706</v>
      </c>
      <c r="D10018" s="10">
        <v>0.165487668480366</v>
      </c>
      <c r="E10018" s="7">
        <f t="shared" si="1"/>
        <v>0.04790817591</v>
      </c>
      <c r="F10018" s="7"/>
    </row>
    <row r="10019">
      <c r="A10019" s="9">
        <v>44848.375</v>
      </c>
      <c r="B10019" s="10">
        <v>174.28</v>
      </c>
      <c r="C10019" s="10">
        <v>213.21019</v>
      </c>
      <c r="D10019" s="10">
        <v>0.182590663232371</v>
      </c>
      <c r="E10019" s="7">
        <f t="shared" si="1"/>
        <v>0.05093855554</v>
      </c>
      <c r="F10019" s="7"/>
    </row>
    <row r="10020">
      <c r="A10020" s="9">
        <v>44848.416666666664</v>
      </c>
      <c r="B10020" s="10">
        <v>188.09</v>
      </c>
      <c r="C10020" s="10">
        <v>220.63623</v>
      </c>
      <c r="D10020" s="10">
        <v>0.147510814520353</v>
      </c>
      <c r="E10020" s="7">
        <f t="shared" si="1"/>
        <v>0.05266770187</v>
      </c>
      <c r="F10020" s="7"/>
    </row>
    <row r="10021">
      <c r="A10021" s="9">
        <v>44848.458333333336</v>
      </c>
      <c r="B10021" s="10">
        <v>202.25</v>
      </c>
      <c r="C10021" s="10">
        <v>226.26492</v>
      </c>
      <c r="D10021" s="10">
        <v>0.106136293686179</v>
      </c>
      <c r="E10021" s="7">
        <f t="shared" si="1"/>
        <v>0.05420128192</v>
      </c>
      <c r="F10021" s="7"/>
    </row>
    <row r="10022">
      <c r="A10022" s="9">
        <v>44848.5</v>
      </c>
      <c r="B10022" s="10">
        <v>206.67</v>
      </c>
      <c r="C10022" s="10">
        <v>227.90247</v>
      </c>
      <c r="D10022" s="10">
        <v>0.0931647208562505</v>
      </c>
      <c r="E10022" s="7">
        <f t="shared" si="1"/>
        <v>0.0564274646</v>
      </c>
      <c r="F10022" s="7"/>
    </row>
    <row r="10023">
      <c r="A10023" s="9">
        <v>44848.541666666664</v>
      </c>
      <c r="B10023" s="10">
        <v>207.89</v>
      </c>
      <c r="C10023" s="10">
        <v>228.40973</v>
      </c>
      <c r="D10023" s="10">
        <v>0.0898373725147348</v>
      </c>
      <c r="E10023" s="7">
        <f t="shared" si="1"/>
        <v>0.05983886456</v>
      </c>
      <c r="F10023" s="7"/>
    </row>
    <row r="10024">
      <c r="A10024" s="9">
        <v>44848.583333333336</v>
      </c>
      <c r="B10024" s="10">
        <v>209.72</v>
      </c>
      <c r="C10024" s="10">
        <v>228.90303</v>
      </c>
      <c r="D10024" s="10">
        <v>0.083804176816707</v>
      </c>
      <c r="E10024" s="7">
        <f t="shared" si="1"/>
        <v>0.06146027888</v>
      </c>
      <c r="F10024" s="7"/>
    </row>
    <row r="10025">
      <c r="A10025" s="9">
        <v>44848.625</v>
      </c>
      <c r="B10025" s="10">
        <v>213.32</v>
      </c>
      <c r="C10025" s="10">
        <v>230.1192</v>
      </c>
      <c r="D10025" s="10">
        <v>0.0730021658340547</v>
      </c>
      <c r="E10025" s="7">
        <f t="shared" si="1"/>
        <v>0.06305810782</v>
      </c>
      <c r="F10025" s="7"/>
    </row>
    <row r="10026">
      <c r="A10026" s="9">
        <v>44848.666666666664</v>
      </c>
      <c r="B10026" s="10">
        <v>209.36</v>
      </c>
      <c r="C10026" s="10">
        <v>231.28462</v>
      </c>
      <c r="D10026" s="10">
        <v>0.0947949759910536</v>
      </c>
      <c r="E10026" s="7">
        <f t="shared" si="1"/>
        <v>0.06607656064</v>
      </c>
      <c r="F10026" s="7"/>
    </row>
    <row r="10027">
      <c r="A10027" s="9">
        <v>44848.708333333336</v>
      </c>
      <c r="B10027" s="10">
        <v>200.68</v>
      </c>
      <c r="C10027" s="10">
        <v>232.29717</v>
      </c>
      <c r="D10027" s="10">
        <v>0.136106565568577</v>
      </c>
      <c r="E10027" s="7">
        <f t="shared" si="1"/>
        <v>0.07085091726</v>
      </c>
      <c r="F10027" s="7"/>
    </row>
    <row r="10028">
      <c r="A10028" s="9">
        <v>44848.75</v>
      </c>
      <c r="B10028" s="10">
        <v>198.35</v>
      </c>
      <c r="C10028" s="10">
        <v>233.75337</v>
      </c>
      <c r="D10028" s="10">
        <v>0.15145608382031</v>
      </c>
      <c r="E10028" s="7">
        <f t="shared" si="1"/>
        <v>0.07659744555</v>
      </c>
      <c r="F10028" s="7"/>
    </row>
    <row r="10029">
      <c r="A10029" s="9">
        <v>44848.791666666664</v>
      </c>
      <c r="B10029" s="10">
        <v>194.93</v>
      </c>
      <c r="C10029" s="10">
        <v>235.33589</v>
      </c>
      <c r="D10029" s="10">
        <v>0.1716945511371</v>
      </c>
      <c r="E10029" s="7">
        <f t="shared" si="1"/>
        <v>0.08345789848</v>
      </c>
      <c r="F10029" s="7"/>
    </row>
    <row r="10030">
      <c r="A10030" s="9">
        <v>44848.833333333336</v>
      </c>
      <c r="B10030" s="10">
        <v>198.52</v>
      </c>
      <c r="C10030" s="10">
        <v>237.26888</v>
      </c>
      <c r="D10030" s="10">
        <v>0.163312103972505</v>
      </c>
      <c r="E10030" s="7">
        <f t="shared" si="1"/>
        <v>0.08947616908</v>
      </c>
      <c r="F10030" s="7"/>
    </row>
    <row r="10031">
      <c r="A10031" s="9">
        <v>44848.875</v>
      </c>
      <c r="B10031" s="10">
        <v>206.33</v>
      </c>
      <c r="C10031" s="10">
        <v>239.61938</v>
      </c>
      <c r="D10031" s="10">
        <v>0.138926075178059</v>
      </c>
      <c r="E10031" s="7">
        <f t="shared" si="1"/>
        <v>0.09516774949</v>
      </c>
      <c r="F10031" s="7"/>
    </row>
    <row r="10032">
      <c r="A10032" s="9">
        <v>44848.916666666664</v>
      </c>
      <c r="B10032" s="10">
        <v>209.95</v>
      </c>
      <c r="C10032" s="10">
        <v>240.08796</v>
      </c>
      <c r="D10032" s="10">
        <v>0.125528827018231</v>
      </c>
      <c r="E10032" s="7">
        <f t="shared" si="1"/>
        <v>0.0998561013</v>
      </c>
      <c r="F10032" s="7"/>
    </row>
    <row r="10033">
      <c r="A10033" s="9">
        <v>44848.958333333336</v>
      </c>
      <c r="B10033" s="10">
        <v>215.56</v>
      </c>
      <c r="C10033" s="10">
        <v>237.59393</v>
      </c>
      <c r="D10033" s="10">
        <v>0.0927377648073753</v>
      </c>
      <c r="E10033" s="7">
        <f t="shared" si="1"/>
        <v>0.1025216224</v>
      </c>
      <c r="F10033" s="7"/>
    </row>
    <row r="10034">
      <c r="A10034" s="9">
        <v>44849.0</v>
      </c>
      <c r="B10034" s="10">
        <v>219.61</v>
      </c>
      <c r="C10034" s="10">
        <v>241.21338</v>
      </c>
      <c r="D10034" s="10">
        <v>0.0895612838723954</v>
      </c>
      <c r="E10034" s="7">
        <f t="shared" si="1"/>
        <v>0.1037714246</v>
      </c>
      <c r="F10034" s="7"/>
    </row>
    <row r="10035">
      <c r="A10035" s="9">
        <v>44849.041666666664</v>
      </c>
      <c r="B10035" s="10">
        <v>220.88</v>
      </c>
      <c r="C10035" s="10">
        <v>234.77302</v>
      </c>
      <c r="D10035" s="10">
        <v>0.059176390881712</v>
      </c>
      <c r="E10035" s="7">
        <f t="shared" si="1"/>
        <v>0.1059997048</v>
      </c>
      <c r="F10035" s="7"/>
    </row>
    <row r="10036">
      <c r="A10036" s="9">
        <v>44849.083333333336</v>
      </c>
      <c r="B10036" s="10">
        <v>218.67</v>
      </c>
      <c r="C10036" s="10">
        <v>227.08681</v>
      </c>
      <c r="D10036" s="10">
        <v>0.0370642839185597</v>
      </c>
      <c r="E10036" s="7">
        <f t="shared" si="1"/>
        <v>0.1054089871</v>
      </c>
      <c r="F10036" s="7"/>
    </row>
    <row r="10037">
      <c r="A10037" s="9">
        <v>44849.125</v>
      </c>
      <c r="B10037" s="10">
        <v>201.54</v>
      </c>
      <c r="C10037" s="10">
        <v>218.79339</v>
      </c>
      <c r="D10037" s="10">
        <v>0.0788569983764134</v>
      </c>
      <c r="E10037" s="7">
        <f t="shared" si="1"/>
        <v>0.1071707571</v>
      </c>
      <c r="F10037" s="7"/>
    </row>
    <row r="10038">
      <c r="A10038" s="9">
        <v>44849.166666666664</v>
      </c>
      <c r="B10038" s="10">
        <v>187.08</v>
      </c>
      <c r="C10038" s="10">
        <v>212.57193</v>
      </c>
      <c r="D10038" s="10">
        <v>0.119921430830495</v>
      </c>
      <c r="E10038" s="7">
        <f t="shared" si="1"/>
        <v>0.1114185963</v>
      </c>
      <c r="F10038" s="7"/>
    </row>
    <row r="10039">
      <c r="A10039" s="9">
        <v>44849.208333333336</v>
      </c>
      <c r="B10039" s="10">
        <v>170.49</v>
      </c>
      <c r="C10039" s="10">
        <v>210.75648</v>
      </c>
      <c r="D10039" s="10">
        <v>0.191056901310934</v>
      </c>
      <c r="E10039" s="7">
        <f t="shared" si="1"/>
        <v>0.1180551431</v>
      </c>
      <c r="F10039" s="7"/>
    </row>
    <row r="10040">
      <c r="A10040" s="9">
        <v>44849.25</v>
      </c>
      <c r="B10040" s="10">
        <v>167.83</v>
      </c>
      <c r="C10040" s="10">
        <v>211.36765</v>
      </c>
      <c r="D10040" s="10">
        <v>0.205980669227291</v>
      </c>
      <c r="E10040" s="7">
        <f t="shared" si="1"/>
        <v>0.1222469985</v>
      </c>
      <c r="F10040" s="7"/>
    </row>
    <row r="10041">
      <c r="A10041" s="9">
        <v>44849.291666666664</v>
      </c>
      <c r="B10041" s="10">
        <v>166.89</v>
      </c>
      <c r="C10041" s="10">
        <v>214.53294</v>
      </c>
      <c r="D10041" s="10">
        <v>0.22207750474123</v>
      </c>
      <c r="E10041" s="7">
        <f t="shared" si="1"/>
        <v>0.1258244286</v>
      </c>
      <c r="F10041" s="7"/>
    </row>
    <row r="10042">
      <c r="A10042" s="9">
        <v>44849.333333333336</v>
      </c>
      <c r="B10042" s="10">
        <v>173.69</v>
      </c>
      <c r="C10042" s="10">
        <v>218.81811</v>
      </c>
      <c r="D10042" s="10">
        <v>0.206235717875453</v>
      </c>
      <c r="E10042" s="7">
        <f t="shared" si="1"/>
        <v>0.127522264</v>
      </c>
      <c r="F10042" s="7"/>
    </row>
    <row r="10043">
      <c r="A10043" s="9">
        <v>44849.375</v>
      </c>
      <c r="B10043" s="10">
        <v>171.83</v>
      </c>
      <c r="C10043" s="10">
        <v>224.20676</v>
      </c>
      <c r="D10043" s="10">
        <v>0.233609191801353</v>
      </c>
      <c r="E10043" s="7">
        <f t="shared" si="1"/>
        <v>0.129648036</v>
      </c>
      <c r="F10043" s="7"/>
    </row>
    <row r="10044">
      <c r="A10044" s="9">
        <v>44849.416666666664</v>
      </c>
      <c r="B10044" s="10">
        <v>171.16</v>
      </c>
      <c r="C10044" s="10">
        <v>228.67055</v>
      </c>
      <c r="D10044" s="10">
        <v>0.251499591880108</v>
      </c>
      <c r="E10044" s="7">
        <f t="shared" si="1"/>
        <v>0.1339809017</v>
      </c>
      <c r="F10044" s="7"/>
    </row>
    <row r="10045">
      <c r="A10045" s="9">
        <v>44849.458333333336</v>
      </c>
      <c r="B10045" s="10">
        <v>177.35</v>
      </c>
      <c r="C10045" s="10">
        <v>233.02553</v>
      </c>
      <c r="D10045" s="10">
        <v>0.238924593369662</v>
      </c>
      <c r="E10045" s="7">
        <f t="shared" si="1"/>
        <v>0.1395137476</v>
      </c>
      <c r="F10045" s="7"/>
    </row>
    <row r="10046">
      <c r="A10046" s="9">
        <v>44849.5</v>
      </c>
      <c r="B10046" s="10">
        <v>190.78</v>
      </c>
      <c r="C10046" s="10">
        <v>235.29547</v>
      </c>
      <c r="D10046" s="10">
        <v>0.189189660132428</v>
      </c>
      <c r="E10046" s="7">
        <f t="shared" si="1"/>
        <v>0.1435147867</v>
      </c>
      <c r="F10046" s="7"/>
    </row>
    <row r="10047">
      <c r="A10047" s="9">
        <v>44849.541666666664</v>
      </c>
      <c r="B10047" s="10">
        <v>193.04</v>
      </c>
      <c r="C10047" s="10">
        <v>236.85627</v>
      </c>
      <c r="D10047" s="10">
        <v>0.184990965195897</v>
      </c>
      <c r="E10047" s="7">
        <f t="shared" si="1"/>
        <v>0.1474795197</v>
      </c>
      <c r="F10047" s="7"/>
    </row>
    <row r="10048">
      <c r="A10048" s="9">
        <v>44849.583333333336</v>
      </c>
      <c r="B10048" s="10">
        <v>179.51</v>
      </c>
      <c r="C10048" s="10">
        <v>238.03604</v>
      </c>
      <c r="D10048" s="10">
        <v>0.245870499273975</v>
      </c>
      <c r="E10048" s="7">
        <f t="shared" si="1"/>
        <v>0.1542322832</v>
      </c>
      <c r="F10048" s="7"/>
    </row>
    <row r="10049">
      <c r="A10049" s="9">
        <v>44849.625</v>
      </c>
      <c r="B10049" s="10">
        <v>168.34</v>
      </c>
      <c r="C10049" s="10">
        <v>238.79491</v>
      </c>
      <c r="D10049" s="10">
        <v>0.295043600384949</v>
      </c>
      <c r="E10049" s="7">
        <f t="shared" si="1"/>
        <v>0.1634840096</v>
      </c>
      <c r="F10049" s="7"/>
    </row>
    <row r="10050">
      <c r="A10050" s="9">
        <v>44849.666666666664</v>
      </c>
      <c r="B10050" s="10">
        <v>165.69</v>
      </c>
      <c r="C10050" s="10">
        <v>239.14846</v>
      </c>
      <c r="D10050" s="10">
        <v>0.307166769963728</v>
      </c>
      <c r="E10050" s="7">
        <f t="shared" si="1"/>
        <v>0.1723328344</v>
      </c>
      <c r="F10050" s="7"/>
    </row>
    <row r="10051">
      <c r="A10051" s="9">
        <v>44849.708333333336</v>
      </c>
      <c r="B10051" s="10">
        <v>164.38</v>
      </c>
      <c r="C10051" s="10">
        <v>239.52704</v>
      </c>
      <c r="D10051" s="10">
        <v>0.313730925744333</v>
      </c>
      <c r="E10051" s="7">
        <f t="shared" si="1"/>
        <v>0.1797338494</v>
      </c>
      <c r="F10051" s="7"/>
    </row>
    <row r="10052">
      <c r="A10052" s="9">
        <v>44849.75</v>
      </c>
      <c r="B10052" s="10">
        <v>162.7</v>
      </c>
      <c r="C10052" s="10">
        <v>240.13038</v>
      </c>
      <c r="D10052" s="10">
        <v>0.322451411603979</v>
      </c>
      <c r="E10052" s="7">
        <f t="shared" si="1"/>
        <v>0.1868586547</v>
      </c>
      <c r="F10052" s="7"/>
    </row>
    <row r="10053">
      <c r="A10053" s="9">
        <v>44849.791666666664</v>
      </c>
      <c r="B10053" s="10">
        <v>175.0</v>
      </c>
      <c r="C10053" s="10">
        <v>241.65913</v>
      </c>
      <c r="D10053" s="10">
        <v>0.275839485145874</v>
      </c>
      <c r="E10053" s="7">
        <f t="shared" si="1"/>
        <v>0.1911980269</v>
      </c>
      <c r="F10053" s="7"/>
    </row>
    <row r="10054">
      <c r="A10054" s="9">
        <v>44849.833333333336</v>
      </c>
      <c r="B10054" s="10">
        <v>187.3</v>
      </c>
      <c r="C10054" s="10">
        <v>243.39164</v>
      </c>
      <c r="D10054" s="10">
        <v>0.230458367427903</v>
      </c>
      <c r="E10054" s="7">
        <f t="shared" si="1"/>
        <v>0.1939957879</v>
      </c>
      <c r="F10054" s="7"/>
    </row>
    <row r="10055">
      <c r="A10055" s="9">
        <v>44849.875</v>
      </c>
      <c r="B10055" s="10">
        <v>207.49</v>
      </c>
      <c r="C10055" s="10">
        <v>244.97927</v>
      </c>
      <c r="D10055" s="10">
        <v>0.153030376815148</v>
      </c>
      <c r="E10055" s="7">
        <f t="shared" si="1"/>
        <v>0.1945834671</v>
      </c>
      <c r="F10055" s="7"/>
    </row>
    <row r="10056">
      <c r="A10056" s="9">
        <v>44849.916666666664</v>
      </c>
      <c r="B10056" s="10">
        <v>218.94</v>
      </c>
      <c r="C10056" s="10">
        <v>245.29814</v>
      </c>
      <c r="D10056" s="10">
        <v>0.10745348497139</v>
      </c>
      <c r="E10056" s="7">
        <f t="shared" si="1"/>
        <v>0.1938303279</v>
      </c>
      <c r="F10056" s="7"/>
    </row>
    <row r="10057">
      <c r="A10057" s="9">
        <v>44849.958333333336</v>
      </c>
      <c r="B10057" s="10">
        <v>215.47</v>
      </c>
      <c r="C10057" s="10">
        <v>243.92127</v>
      </c>
      <c r="D10057" s="10">
        <v>0.116641201482757</v>
      </c>
      <c r="E10057" s="7">
        <f t="shared" si="1"/>
        <v>0.1948263044</v>
      </c>
      <c r="F10057" s="7"/>
    </row>
    <row r="10058">
      <c r="A10058" s="9">
        <v>44850.0</v>
      </c>
      <c r="B10058" s="10">
        <v>212.84</v>
      </c>
      <c r="C10058" s="10">
        <v>239.16563</v>
      </c>
      <c r="D10058" s="10">
        <v>0.110072797667457</v>
      </c>
      <c r="E10058" s="7">
        <f t="shared" si="1"/>
        <v>0.1956809508</v>
      </c>
      <c r="F10058" s="7"/>
    </row>
    <row r="10059">
      <c r="A10059" s="9">
        <v>44850.041666666664</v>
      </c>
      <c r="B10059" s="10">
        <v>219.22</v>
      </c>
      <c r="C10059" s="10">
        <v>233.72861</v>
      </c>
      <c r="D10059" s="10">
        <v>0.0620746001099309</v>
      </c>
      <c r="E10059" s="7">
        <f t="shared" si="1"/>
        <v>0.1958017096</v>
      </c>
      <c r="F10059" s="7"/>
    </row>
    <row r="10060">
      <c r="A10060" s="9">
        <v>44850.083333333336</v>
      </c>
      <c r="B10060" s="10">
        <v>214.84</v>
      </c>
      <c r="C10060" s="10">
        <v>227.25767</v>
      </c>
      <c r="D10060" s="10">
        <v>0.0546413680999193</v>
      </c>
      <c r="E10060" s="7">
        <f t="shared" si="1"/>
        <v>0.1965340881</v>
      </c>
      <c r="F10060" s="7"/>
    </row>
    <row r="10061">
      <c r="A10061" s="9">
        <v>44850.125</v>
      </c>
      <c r="B10061" s="10">
        <v>206.41</v>
      </c>
      <c r="C10061" s="10">
        <v>220.037</v>
      </c>
      <c r="D10061" s="10">
        <v>0.06193049350791</v>
      </c>
      <c r="E10061" s="7">
        <f t="shared" si="1"/>
        <v>0.195828817</v>
      </c>
      <c r="F10061" s="7"/>
    </row>
    <row r="10062">
      <c r="A10062" s="9">
        <v>44850.166666666664</v>
      </c>
      <c r="B10062" s="10">
        <v>201.21</v>
      </c>
      <c r="C10062" s="10">
        <v>214.77831</v>
      </c>
      <c r="D10062" s="10">
        <v>0.0631735578885968</v>
      </c>
      <c r="E10062" s="7">
        <f t="shared" si="1"/>
        <v>0.1934643223</v>
      </c>
      <c r="F10062" s="7"/>
    </row>
    <row r="10063">
      <c r="A10063" s="9">
        <v>44850.208333333336</v>
      </c>
      <c r="B10063" s="10">
        <v>199.89</v>
      </c>
      <c r="C10063" s="10">
        <v>213.61255</v>
      </c>
      <c r="D10063" s="10">
        <v>0.06424037351738</v>
      </c>
      <c r="E10063" s="7">
        <f t="shared" si="1"/>
        <v>0.1881803003</v>
      </c>
      <c r="F10063" s="7"/>
    </row>
    <row r="10064">
      <c r="A10064" s="9">
        <v>44850.25</v>
      </c>
      <c r="B10064" s="10">
        <v>197.5</v>
      </c>
      <c r="C10064" s="10">
        <v>214.71429</v>
      </c>
      <c r="D10064" s="10">
        <v>0.0801730057184363</v>
      </c>
      <c r="E10064" s="7">
        <f t="shared" si="1"/>
        <v>0.1829383143</v>
      </c>
      <c r="F10064" s="7"/>
    </row>
    <row r="10065">
      <c r="A10065" s="9">
        <v>44850.291666666664</v>
      </c>
      <c r="B10065" s="10">
        <v>196.05</v>
      </c>
      <c r="C10065" s="10">
        <v>217.89116</v>
      </c>
      <c r="D10065" s="10">
        <v>0.100238853196247</v>
      </c>
      <c r="E10065" s="7">
        <f t="shared" si="1"/>
        <v>0.1778617039</v>
      </c>
      <c r="F10065" s="7"/>
    </row>
    <row r="10066">
      <c r="A10066" s="9">
        <v>44850.333333333336</v>
      </c>
      <c r="B10066" s="10">
        <v>193.03</v>
      </c>
      <c r="C10066" s="10">
        <v>221.81192</v>
      </c>
      <c r="D10066" s="10">
        <v>0.129758220387795</v>
      </c>
      <c r="E10066" s="7">
        <f t="shared" si="1"/>
        <v>0.1746751415</v>
      </c>
      <c r="F10066" s="7"/>
    </row>
    <row r="10067">
      <c r="A10067" s="9">
        <v>44850.375</v>
      </c>
      <c r="B10067" s="10">
        <v>193.5</v>
      </c>
      <c r="C10067" s="10">
        <v>226.56624</v>
      </c>
      <c r="D10067" s="10">
        <v>0.145945132867103</v>
      </c>
      <c r="E10067" s="7">
        <f t="shared" si="1"/>
        <v>0.1710224723</v>
      </c>
      <c r="F10067" s="7"/>
    </row>
    <row r="10068">
      <c r="A10068" s="9">
        <v>44850.416666666664</v>
      </c>
      <c r="B10068" s="10">
        <v>189.04</v>
      </c>
      <c r="C10068" s="10">
        <v>230.28859</v>
      </c>
      <c r="D10068" s="10">
        <v>0.179116950605325</v>
      </c>
      <c r="E10068" s="7">
        <f t="shared" si="1"/>
        <v>0.168006529</v>
      </c>
      <c r="F10068" s="7"/>
    </row>
    <row r="10069">
      <c r="A10069" s="9">
        <v>44850.458333333336</v>
      </c>
      <c r="B10069" s="10">
        <v>190.63</v>
      </c>
      <c r="C10069" s="10">
        <v>233.98113</v>
      </c>
      <c r="D10069" s="10">
        <v>0.185276180177435</v>
      </c>
      <c r="E10069" s="7">
        <f t="shared" si="1"/>
        <v>0.1657711784</v>
      </c>
      <c r="F10069" s="7"/>
    </row>
    <row r="10070">
      <c r="A10070" s="9">
        <v>44850.5</v>
      </c>
      <c r="B10070" s="10">
        <v>186.85</v>
      </c>
      <c r="C10070" s="10">
        <v>235.8291</v>
      </c>
      <c r="D10070" s="10">
        <v>0.207688957808854</v>
      </c>
      <c r="E10070" s="7">
        <f t="shared" si="1"/>
        <v>0.1665419825</v>
      </c>
      <c r="F10070" s="7"/>
    </row>
    <row r="10071">
      <c r="A10071" s="9">
        <v>44850.541666666664</v>
      </c>
      <c r="B10071" s="10">
        <v>188.65</v>
      </c>
      <c r="C10071" s="10">
        <v>237.21083</v>
      </c>
      <c r="D10071" s="10">
        <v>0.204715906099228</v>
      </c>
      <c r="E10071" s="7">
        <f t="shared" si="1"/>
        <v>0.167363855</v>
      </c>
      <c r="F10071" s="7"/>
    </row>
    <row r="10072">
      <c r="A10072" s="9">
        <v>44850.583333333336</v>
      </c>
      <c r="B10072" s="10">
        <v>183.04</v>
      </c>
      <c r="C10072" s="10">
        <v>238.28425</v>
      </c>
      <c r="D10072" s="10">
        <v>0.231841802385176</v>
      </c>
      <c r="E10072" s="7">
        <f t="shared" si="1"/>
        <v>0.166779326</v>
      </c>
      <c r="F10072" s="7"/>
    </row>
    <row r="10073">
      <c r="A10073" s="9">
        <v>44850.625</v>
      </c>
      <c r="B10073" s="10">
        <v>181.81</v>
      </c>
      <c r="C10073" s="10">
        <v>238.78937</v>
      </c>
      <c r="D10073" s="10">
        <v>0.238617698936933</v>
      </c>
      <c r="E10073" s="7">
        <f t="shared" si="1"/>
        <v>0.1644282468</v>
      </c>
      <c r="F10073" s="7"/>
    </row>
    <row r="10074">
      <c r="A10074" s="9">
        <v>44850.666666666664</v>
      </c>
      <c r="B10074" s="10">
        <v>179.47</v>
      </c>
      <c r="C10074" s="10">
        <v>238.88365</v>
      </c>
      <c r="D10074" s="10">
        <v>0.248713756676105</v>
      </c>
      <c r="E10074" s="7">
        <f t="shared" si="1"/>
        <v>0.1619927045</v>
      </c>
      <c r="F10074" s="7"/>
    </row>
    <row r="10075">
      <c r="A10075" s="9">
        <v>44850.708333333336</v>
      </c>
      <c r="B10075" s="10">
        <v>182.07</v>
      </c>
      <c r="C10075" s="10">
        <v>239.01031</v>
      </c>
      <c r="D10075" s="10">
        <v>0.238233697952192</v>
      </c>
      <c r="E10075" s="7">
        <f t="shared" si="1"/>
        <v>0.1588469867</v>
      </c>
      <c r="F10075" s="7"/>
    </row>
    <row r="10076">
      <c r="A10076" s="9">
        <v>44850.75</v>
      </c>
      <c r="B10076" s="10">
        <v>185.31</v>
      </c>
      <c r="C10076" s="10">
        <v>239.22074</v>
      </c>
      <c r="D10076" s="10">
        <v>0.225359807849436</v>
      </c>
      <c r="E10076" s="7">
        <f t="shared" si="1"/>
        <v>0.1548015032</v>
      </c>
      <c r="F10076" s="7"/>
    </row>
    <row r="10077">
      <c r="A10077" s="9">
        <v>44850.791666666664</v>
      </c>
      <c r="B10077" s="10">
        <v>189.56</v>
      </c>
      <c r="C10077" s="10">
        <v>240.50954</v>
      </c>
      <c r="D10077" s="10">
        <v>0.211839996035084</v>
      </c>
      <c r="E10077" s="7">
        <f t="shared" si="1"/>
        <v>0.1521348578</v>
      </c>
      <c r="F10077" s="7"/>
    </row>
    <row r="10078">
      <c r="A10078" s="9">
        <v>44850.833333333336</v>
      </c>
      <c r="B10078" s="10">
        <v>200.48</v>
      </c>
      <c r="C10078" s="10">
        <v>242.13788</v>
      </c>
      <c r="D10078" s="10">
        <v>0.172041978727161</v>
      </c>
      <c r="E10078" s="7">
        <f t="shared" si="1"/>
        <v>0.1497008416</v>
      </c>
      <c r="F10078" s="7"/>
    </row>
    <row r="10079">
      <c r="A10079" s="9">
        <v>44850.875</v>
      </c>
      <c r="B10079" s="10">
        <v>218.16</v>
      </c>
      <c r="C10079" s="10">
        <v>243.57844</v>
      </c>
      <c r="D10079" s="10">
        <v>0.104354227738711</v>
      </c>
      <c r="E10079" s="7">
        <f t="shared" si="1"/>
        <v>0.1476726688</v>
      </c>
      <c r="F10079" s="7"/>
    </row>
    <row r="10080">
      <c r="A10080" s="9">
        <v>44850.916666666664</v>
      </c>
      <c r="B10080" s="10">
        <v>224.99</v>
      </c>
      <c r="C10080" s="10">
        <v>243.88622</v>
      </c>
      <c r="D10080" s="10">
        <v>0.0774796542420477</v>
      </c>
      <c r="E10080" s="7">
        <f t="shared" si="1"/>
        <v>0.1464237592</v>
      </c>
      <c r="F10080" s="7"/>
    </row>
    <row r="10081">
      <c r="A10081" s="9">
        <v>44850.958333333336</v>
      </c>
      <c r="B10081" s="10">
        <v>219.46</v>
      </c>
      <c r="C10081" s="10">
        <v>242.7266</v>
      </c>
      <c r="D10081" s="10">
        <v>0.095855172033061</v>
      </c>
      <c r="E10081" s="7">
        <f t="shared" si="1"/>
        <v>0.1455576746</v>
      </c>
      <c r="F10081" s="7"/>
    </row>
    <row r="10082">
      <c r="A10082" s="9">
        <v>44848.0</v>
      </c>
      <c r="B10082" s="10">
        <v>224.92</v>
      </c>
      <c r="C10082" s="10">
        <v>239.14494</v>
      </c>
      <c r="D10082" s="10">
        <v>0.0594825046266921</v>
      </c>
      <c r="E10082" s="7">
        <f t="shared" si="1"/>
        <v>0.1434497457</v>
      </c>
      <c r="F10082" s="7"/>
    </row>
    <row r="10083">
      <c r="A10083" s="9">
        <v>44848.041666666664</v>
      </c>
      <c r="B10083" s="10">
        <v>229.4</v>
      </c>
      <c r="C10083" s="10">
        <v>229.99116</v>
      </c>
      <c r="D10083" s="10">
        <v>0.00257035966078001</v>
      </c>
      <c r="E10083" s="7">
        <f t="shared" si="1"/>
        <v>0.1409704024</v>
      </c>
      <c r="F10083" s="7"/>
    </row>
    <row r="10084">
      <c r="A10084" s="9">
        <v>44848.083333333336</v>
      </c>
      <c r="B10084" s="10">
        <v>226.27</v>
      </c>
      <c r="C10084" s="10">
        <v>218.15549</v>
      </c>
      <c r="D10084" s="10">
        <v>0.037195992638095</v>
      </c>
      <c r="E10084" s="7">
        <f t="shared" si="1"/>
        <v>0.1402435117</v>
      </c>
      <c r="F10084" s="7"/>
    </row>
    <row r="10085">
      <c r="A10085" s="9">
        <v>44848.125</v>
      </c>
      <c r="B10085" s="10">
        <v>210.3</v>
      </c>
      <c r="C10085" s="10">
        <v>205.67459</v>
      </c>
      <c r="D10085" s="10">
        <v>0.0224889715350837</v>
      </c>
      <c r="E10085" s="7">
        <f t="shared" si="1"/>
        <v>0.138600115</v>
      </c>
      <c r="F10085" s="7"/>
    </row>
    <row r="10086">
      <c r="A10086" s="9">
        <v>44848.166666666664</v>
      </c>
      <c r="B10086" s="10">
        <v>189.98</v>
      </c>
      <c r="C10086" s="10">
        <v>194.48499</v>
      </c>
      <c r="D10086" s="10">
        <v>0.0231636899073806</v>
      </c>
      <c r="E10086" s="7">
        <f t="shared" si="1"/>
        <v>0.1369330371</v>
      </c>
      <c r="F10086" s="7"/>
    </row>
    <row r="10087">
      <c r="A10087" s="9">
        <v>44848.208333333336</v>
      </c>
      <c r="B10087" s="10">
        <v>184.0</v>
      </c>
      <c r="C10087" s="10">
        <v>187.82584</v>
      </c>
      <c r="D10087" s="10">
        <v>0.0203690823371267</v>
      </c>
      <c r="E10087" s="7">
        <f t="shared" si="1"/>
        <v>0.1351050667</v>
      </c>
      <c r="F10087" s="7"/>
    </row>
    <row r="10088">
      <c r="A10088" s="9">
        <v>44848.25</v>
      </c>
      <c r="B10088" s="10">
        <v>170.78</v>
      </c>
      <c r="C10088" s="10">
        <v>185.35471</v>
      </c>
      <c r="D10088" s="10">
        <v>0.0786314520952826</v>
      </c>
      <c r="E10088" s="7">
        <f t="shared" si="1"/>
        <v>0.1350408353</v>
      </c>
      <c r="F10088" s="7"/>
    </row>
    <row r="10089">
      <c r="A10089" s="9">
        <v>44848.291666666664</v>
      </c>
      <c r="B10089" s="10">
        <v>169.72</v>
      </c>
      <c r="C10089" s="10">
        <v>188.10796</v>
      </c>
      <c r="D10089" s="10">
        <v>0.0977521631726801</v>
      </c>
      <c r="E10089" s="7">
        <f t="shared" si="1"/>
        <v>0.1349372232</v>
      </c>
      <c r="F10089" s="7"/>
    </row>
    <row r="10090">
      <c r="A10090" s="9">
        <v>44848.333333333336</v>
      </c>
      <c r="B10090" s="10">
        <v>170.43</v>
      </c>
      <c r="C10090" s="10">
        <v>194.36796</v>
      </c>
      <c r="D10090" s="10">
        <v>0.123157952576134</v>
      </c>
      <c r="E10090" s="7">
        <f t="shared" si="1"/>
        <v>0.134662212</v>
      </c>
      <c r="F10090" s="7"/>
    </row>
    <row r="10091">
      <c r="A10091" s="9">
        <v>44848.375</v>
      </c>
      <c r="B10091" s="10">
        <v>174.28</v>
      </c>
      <c r="C10091" s="10">
        <v>203.29467</v>
      </c>
      <c r="D10091" s="10">
        <v>0.142722236642997</v>
      </c>
      <c r="E10091" s="7">
        <f t="shared" si="1"/>
        <v>0.1345279247</v>
      </c>
      <c r="F10091" s="7"/>
    </row>
    <row r="10092">
      <c r="A10092" s="9">
        <v>44848.416666666664</v>
      </c>
      <c r="B10092" s="10">
        <v>188.09</v>
      </c>
      <c r="C10092" s="10">
        <v>212.92287</v>
      </c>
      <c r="D10092" s="10">
        <v>0.116628476781286</v>
      </c>
      <c r="E10092" s="7">
        <f t="shared" si="1"/>
        <v>0.1319242383</v>
      </c>
      <c r="F10092" s="7"/>
    </row>
    <row r="10093">
      <c r="A10093" s="9">
        <v>44848.458333333336</v>
      </c>
      <c r="B10093" s="10">
        <v>202.25</v>
      </c>
      <c r="C10093" s="10">
        <v>221.45211</v>
      </c>
      <c r="D10093" s="10">
        <v>0.0867099889000832</v>
      </c>
      <c r="E10093" s="7">
        <f t="shared" si="1"/>
        <v>0.1278173136</v>
      </c>
      <c r="F10093" s="7"/>
    </row>
    <row r="10094">
      <c r="A10094" s="9">
        <v>44848.5</v>
      </c>
      <c r="B10094" s="10">
        <v>206.67</v>
      </c>
      <c r="C10094" s="10">
        <v>225.93741</v>
      </c>
      <c r="D10094" s="10">
        <v>0.0852776439280241</v>
      </c>
      <c r="E10094" s="7">
        <f t="shared" si="1"/>
        <v>0.1227168422</v>
      </c>
      <c r="F10094" s="7"/>
    </row>
    <row r="10095">
      <c r="A10095" s="9">
        <v>44848.541666666664</v>
      </c>
      <c r="B10095" s="10">
        <v>207.89</v>
      </c>
      <c r="C10095" s="10">
        <v>227.92822</v>
      </c>
      <c r="D10095" s="10">
        <v>0.0879146075023093</v>
      </c>
      <c r="E10095" s="7">
        <f t="shared" si="1"/>
        <v>0.1178501215</v>
      </c>
      <c r="F10095" s="7"/>
    </row>
    <row r="10096">
      <c r="A10096" s="9">
        <v>44848.583333333336</v>
      </c>
      <c r="B10096" s="10">
        <v>209.72</v>
      </c>
      <c r="C10096" s="10">
        <v>228.44884</v>
      </c>
      <c r="D10096" s="10">
        <v>0.0819826443417265</v>
      </c>
      <c r="E10096" s="7">
        <f t="shared" si="1"/>
        <v>0.1116059899</v>
      </c>
      <c r="F10096" s="7"/>
    </row>
    <row r="10097">
      <c r="A10097" s="9">
        <v>44848.625</v>
      </c>
      <c r="B10097" s="10">
        <v>213.32</v>
      </c>
      <c r="C10097" s="10">
        <v>228.63614</v>
      </c>
      <c r="D10097" s="10">
        <v>0.0669891470351101</v>
      </c>
      <c r="E10097" s="7">
        <f t="shared" si="1"/>
        <v>0.1044548002</v>
      </c>
      <c r="F10097" s="7"/>
    </row>
    <row r="10098">
      <c r="A10098" s="9">
        <v>44848.666666666664</v>
      </c>
      <c r="B10098" s="10">
        <v>209.36</v>
      </c>
      <c r="C10098" s="10">
        <v>228.08845</v>
      </c>
      <c r="D10098" s="10">
        <v>0.082110470740627</v>
      </c>
      <c r="E10098" s="7">
        <f t="shared" si="1"/>
        <v>0.09751299662</v>
      </c>
      <c r="F10098" s="7"/>
    </row>
    <row r="10099">
      <c r="A10099" s="9">
        <v>44848.708333333336</v>
      </c>
      <c r="B10099" s="10">
        <v>200.68</v>
      </c>
      <c r="C10099" s="10">
        <v>227.33224</v>
      </c>
      <c r="D10099" s="10">
        <v>0.117239156223507</v>
      </c>
      <c r="E10099" s="7">
        <f t="shared" si="1"/>
        <v>0.09247155739</v>
      </c>
      <c r="F10099" s="7"/>
    </row>
    <row r="10100">
      <c r="A10100" s="9">
        <v>44848.75</v>
      </c>
      <c r="B10100" s="10">
        <v>198.35</v>
      </c>
      <c r="C10100" s="10">
        <v>227.49021</v>
      </c>
      <c r="D10100" s="10">
        <v>0.128094347444665</v>
      </c>
      <c r="E10100" s="7">
        <f t="shared" si="1"/>
        <v>0.08841882987</v>
      </c>
      <c r="F10100" s="7"/>
    </row>
    <row r="10101">
      <c r="A10101" s="9">
        <v>44848.791666666664</v>
      </c>
      <c r="B10101" s="10">
        <v>194.93</v>
      </c>
      <c r="C10101" s="10">
        <v>228.55659</v>
      </c>
      <c r="D10101" s="10">
        <v>0.147125882478383</v>
      </c>
      <c r="E10101" s="7">
        <f t="shared" si="1"/>
        <v>0.08572240847</v>
      </c>
      <c r="F10101" s="7"/>
    </row>
    <row r="10102">
      <c r="A10102" s="9">
        <v>44848.833333333336</v>
      </c>
      <c r="B10102" s="10">
        <v>198.52</v>
      </c>
      <c r="C10102" s="10">
        <v>230.1577</v>
      </c>
      <c r="D10102" s="10">
        <v>0.137460966980465</v>
      </c>
      <c r="E10102" s="7">
        <f t="shared" si="1"/>
        <v>0.08428153298</v>
      </c>
      <c r="F10102" s="7"/>
    </row>
    <row r="10103">
      <c r="A10103" s="9">
        <v>44848.875</v>
      </c>
      <c r="B10103" s="10">
        <v>206.33</v>
      </c>
      <c r="C10103" s="10">
        <v>232.60802</v>
      </c>
      <c r="D10103" s="10">
        <v>0.112971255247347</v>
      </c>
      <c r="E10103" s="7">
        <f t="shared" si="1"/>
        <v>0.08464057579</v>
      </c>
      <c r="F10103" s="7"/>
    </row>
    <row r="10104">
      <c r="A10104" s="9">
        <v>44848.916666666664</v>
      </c>
      <c r="B10104" s="10">
        <v>209.95</v>
      </c>
      <c r="C10104" s="10">
        <v>233.72916</v>
      </c>
      <c r="D10104" s="10">
        <v>0.101738097206185</v>
      </c>
      <c r="E10104" s="7">
        <f t="shared" si="1"/>
        <v>0.08565134425</v>
      </c>
      <c r="F10104" s="7"/>
    </row>
    <row r="10105">
      <c r="A10105" s="9">
        <v>44848.958333333336</v>
      </c>
      <c r="B10105" s="10">
        <v>215.56</v>
      </c>
      <c r="C10105" s="10">
        <v>232.64886</v>
      </c>
      <c r="D10105" s="10">
        <v>0.0734534439584187</v>
      </c>
      <c r="E10105" s="7">
        <f t="shared" si="1"/>
        <v>0.08471793892</v>
      </c>
      <c r="F10105" s="7"/>
    </row>
    <row r="10106">
      <c r="A10106" s="9">
        <v>44849.0</v>
      </c>
      <c r="B10106" s="10">
        <v>219.61</v>
      </c>
      <c r="C10106" s="10">
        <v>239.58112</v>
      </c>
      <c r="D10106" s="10">
        <v>0.0833584883483305</v>
      </c>
      <c r="E10106" s="7">
        <f t="shared" si="1"/>
        <v>0.08571277157</v>
      </c>
      <c r="F10106" s="7"/>
    </row>
    <row r="10107">
      <c r="A10107" s="9">
        <v>44849.041666666664</v>
      </c>
      <c r="B10107" s="10">
        <v>220.88</v>
      </c>
      <c r="C10107" s="10">
        <v>232.14171</v>
      </c>
      <c r="D10107" s="10">
        <v>0.0485122212634687</v>
      </c>
      <c r="E10107" s="7">
        <f t="shared" si="1"/>
        <v>0.0876270158</v>
      </c>
      <c r="F10107" s="7"/>
    </row>
    <row r="10108">
      <c r="A10108" s="9">
        <v>44849.083333333336</v>
      </c>
      <c r="B10108" s="10">
        <v>218.67</v>
      </c>
      <c r="C10108" s="10">
        <v>223.24418</v>
      </c>
      <c r="D10108" s="10">
        <v>0.0204895823040045</v>
      </c>
      <c r="E10108" s="7">
        <f t="shared" si="1"/>
        <v>0.08693091537</v>
      </c>
      <c r="F10108" s="7"/>
    </row>
    <row r="10109">
      <c r="A10109" s="9">
        <v>44849.125</v>
      </c>
      <c r="B10109" s="10">
        <v>201.54</v>
      </c>
      <c r="C10109" s="10">
        <v>213.97628</v>
      </c>
      <c r="D10109" s="10">
        <v>0.0581199000188245</v>
      </c>
      <c r="E10109" s="7">
        <f t="shared" si="1"/>
        <v>0.08841553739</v>
      </c>
      <c r="F10109" s="7"/>
    </row>
    <row r="10110">
      <c r="A10110" s="9">
        <v>44849.166666666664</v>
      </c>
      <c r="B10110" s="10">
        <v>187.08</v>
      </c>
      <c r="C10110" s="10">
        <v>206.85468</v>
      </c>
      <c r="D10110" s="10">
        <v>0.095596966914164</v>
      </c>
      <c r="E10110" s="7">
        <f t="shared" si="1"/>
        <v>0.0914335906</v>
      </c>
      <c r="F10110" s="7"/>
    </row>
    <row r="10111">
      <c r="A10111" s="9">
        <v>44849.208333333336</v>
      </c>
      <c r="B10111" s="10">
        <v>170.49</v>
      </c>
      <c r="C10111" s="10">
        <v>204.4066</v>
      </c>
      <c r="D10111" s="10">
        <v>0.165927127597641</v>
      </c>
      <c r="E10111" s="7">
        <f t="shared" si="1"/>
        <v>0.09749850915</v>
      </c>
      <c r="F10111" s="7"/>
    </row>
    <row r="10112">
      <c r="A10112" s="9">
        <v>44849.25</v>
      </c>
      <c r="B10112" s="10">
        <v>167.83</v>
      </c>
      <c r="C10112" s="10">
        <v>204.88266</v>
      </c>
      <c r="D10112" s="10">
        <v>0.180848198671375</v>
      </c>
      <c r="E10112" s="7">
        <f t="shared" si="1"/>
        <v>0.1017575403</v>
      </c>
      <c r="F10112" s="7"/>
    </row>
    <row r="10113">
      <c r="A10113" s="9">
        <v>44849.291666666664</v>
      </c>
      <c r="B10113" s="10">
        <v>166.89</v>
      </c>
      <c r="C10113" s="10">
        <v>208.42406</v>
      </c>
      <c r="D10113" s="10">
        <v>0.199276705386124</v>
      </c>
      <c r="E10113" s="7">
        <f t="shared" si="1"/>
        <v>0.1059877295</v>
      </c>
      <c r="F10113" s="7"/>
    </row>
    <row r="10114">
      <c r="A10114" s="9">
        <v>44849.333333333336</v>
      </c>
      <c r="B10114" s="10">
        <v>173.69</v>
      </c>
      <c r="C10114" s="10">
        <v>213.28255</v>
      </c>
      <c r="D10114" s="10">
        <v>0.185634267782338</v>
      </c>
      <c r="E10114" s="7">
        <f t="shared" si="1"/>
        <v>0.1085909093</v>
      </c>
      <c r="F10114" s="7"/>
    </row>
    <row r="10115">
      <c r="A10115" s="9">
        <v>44849.375</v>
      </c>
      <c r="B10115" s="10">
        <v>171.83</v>
      </c>
      <c r="C10115" s="10">
        <v>219.35527</v>
      </c>
      <c r="D10115" s="10">
        <v>0.216658893128029</v>
      </c>
      <c r="E10115" s="7">
        <f t="shared" si="1"/>
        <v>0.1116716033</v>
      </c>
      <c r="F10115" s="7"/>
    </row>
    <row r="10116">
      <c r="A10116" s="9">
        <v>44849.416666666664</v>
      </c>
      <c r="B10116" s="10">
        <v>171.16</v>
      </c>
      <c r="C10116" s="10">
        <v>224.35858</v>
      </c>
      <c r="D10116" s="10">
        <v>0.237114087635962</v>
      </c>
      <c r="E10116" s="7">
        <f t="shared" si="1"/>
        <v>0.1166918371</v>
      </c>
      <c r="F10116" s="7"/>
    </row>
    <row r="10117">
      <c r="A10117" s="9">
        <v>44849.458333333336</v>
      </c>
      <c r="B10117" s="10">
        <v>177.35</v>
      </c>
      <c r="C10117" s="10">
        <v>228.89126</v>
      </c>
      <c r="D10117" s="10">
        <v>0.225177929467468</v>
      </c>
      <c r="E10117" s="7">
        <f t="shared" si="1"/>
        <v>0.1224613347</v>
      </c>
      <c r="F10117" s="7"/>
    </row>
    <row r="10118">
      <c r="A10118" s="9">
        <v>44849.5</v>
      </c>
      <c r="B10118" s="10">
        <v>190.78</v>
      </c>
      <c r="C10118" s="10">
        <v>230.90444</v>
      </c>
      <c r="D10118" s="10">
        <v>0.173770759886643</v>
      </c>
      <c r="E10118" s="7">
        <f t="shared" si="1"/>
        <v>0.1261485478</v>
      </c>
      <c r="F10118" s="7"/>
    </row>
    <row r="10119">
      <c r="A10119" s="9">
        <v>44849.541666666664</v>
      </c>
      <c r="B10119" s="10">
        <v>193.04</v>
      </c>
      <c r="C10119" s="10">
        <v>232.01774</v>
      </c>
      <c r="D10119" s="10">
        <v>0.167994654201872</v>
      </c>
      <c r="E10119" s="7">
        <f t="shared" si="1"/>
        <v>0.1294852164</v>
      </c>
      <c r="F10119" s="7"/>
    </row>
    <row r="10120">
      <c r="A10120" s="9">
        <v>44849.583333333336</v>
      </c>
      <c r="B10120" s="10">
        <v>179.51</v>
      </c>
      <c r="C10120" s="10">
        <v>232.83411</v>
      </c>
      <c r="D10120" s="10">
        <v>0.229021898896171</v>
      </c>
      <c r="E10120" s="7">
        <f t="shared" si="1"/>
        <v>0.135611852</v>
      </c>
      <c r="F10120" s="7"/>
    </row>
    <row r="10121">
      <c r="A10121" s="9">
        <v>44849.625</v>
      </c>
      <c r="B10121" s="10">
        <v>168.34</v>
      </c>
      <c r="C10121" s="10">
        <v>233.65475</v>
      </c>
      <c r="D10121" s="10">
        <v>0.279535297270866</v>
      </c>
      <c r="E10121" s="7">
        <f t="shared" si="1"/>
        <v>0.1444679416</v>
      </c>
      <c r="F10121" s="7"/>
    </row>
    <row r="10122">
      <c r="A10122" s="9">
        <v>44849.666666666664</v>
      </c>
      <c r="B10122" s="10">
        <v>165.69</v>
      </c>
      <c r="C10122" s="10">
        <v>234.27643</v>
      </c>
      <c r="D10122" s="10">
        <v>0.29275855876752</v>
      </c>
      <c r="E10122" s="7">
        <f t="shared" si="1"/>
        <v>0.1532449453</v>
      </c>
      <c r="F10122" s="7"/>
    </row>
    <row r="10123">
      <c r="A10123" s="9">
        <v>44849.708333333336</v>
      </c>
      <c r="B10123" s="10">
        <v>164.38</v>
      </c>
      <c r="C10123" s="10">
        <v>235.00358</v>
      </c>
      <c r="D10123" s="10">
        <v>0.300521294186241</v>
      </c>
      <c r="E10123" s="7">
        <f t="shared" si="1"/>
        <v>0.160881701</v>
      </c>
      <c r="F10123" s="7"/>
    </row>
    <row r="10124">
      <c r="A10124" s="9">
        <v>44849.75</v>
      </c>
      <c r="B10124" s="10">
        <v>162.7</v>
      </c>
      <c r="C10124" s="10">
        <v>235.99093</v>
      </c>
      <c r="D10124" s="10">
        <v>0.310566723899092</v>
      </c>
      <c r="E10124" s="7">
        <f t="shared" si="1"/>
        <v>0.1684847167</v>
      </c>
      <c r="F10124" s="7"/>
    </row>
    <row r="10125">
      <c r="A10125" s="9">
        <v>44849.791666666664</v>
      </c>
      <c r="B10125" s="10">
        <v>175.0</v>
      </c>
      <c r="C10125" s="10">
        <v>237.70741</v>
      </c>
      <c r="D10125" s="10">
        <v>0.263800821354285</v>
      </c>
      <c r="E10125" s="7">
        <f t="shared" si="1"/>
        <v>0.1733461725</v>
      </c>
      <c r="F10125" s="7"/>
    </row>
    <row r="10126">
      <c r="A10126" s="9">
        <v>44849.833333333336</v>
      </c>
      <c r="B10126" s="10">
        <v>187.3</v>
      </c>
      <c r="C10126" s="10">
        <v>239.6753</v>
      </c>
      <c r="D10126" s="10">
        <v>0.218526064221052</v>
      </c>
      <c r="E10126" s="7">
        <f t="shared" si="1"/>
        <v>0.1767238849</v>
      </c>
      <c r="F10126" s="7"/>
    </row>
    <row r="10127">
      <c r="A10127" s="9">
        <v>44849.875</v>
      </c>
      <c r="B10127" s="10">
        <v>207.49</v>
      </c>
      <c r="C10127" s="10">
        <v>241.6343</v>
      </c>
      <c r="D10127" s="10">
        <v>0.141305683837104</v>
      </c>
      <c r="E10127" s="7">
        <f t="shared" si="1"/>
        <v>0.1779044861</v>
      </c>
      <c r="F10127" s="7"/>
    </row>
    <row r="10128">
      <c r="A10128" s="9">
        <v>44849.916666666664</v>
      </c>
      <c r="B10128" s="10">
        <v>218.94</v>
      </c>
      <c r="C10128" s="10">
        <v>242.17069</v>
      </c>
      <c r="D10128" s="10">
        <v>0.0959269265822383</v>
      </c>
      <c r="E10128" s="7">
        <f t="shared" si="1"/>
        <v>0.177662354</v>
      </c>
      <c r="F10128" s="7"/>
    </row>
    <row r="10129">
      <c r="A10129" s="9">
        <v>44849.958333333336</v>
      </c>
      <c r="B10129" s="10">
        <v>215.47</v>
      </c>
      <c r="C10129" s="10">
        <v>240.70316</v>
      </c>
      <c r="D10129" s="10">
        <v>0.104831029222881</v>
      </c>
      <c r="E10129" s="7">
        <f t="shared" si="1"/>
        <v>0.1789697534</v>
      </c>
      <c r="F10129" s="7"/>
    </row>
    <row r="10130">
      <c r="A10130" s="9">
        <v>44850.0</v>
      </c>
      <c r="B10130" s="10">
        <v>212.84</v>
      </c>
      <c r="C10130" s="10">
        <v>238.39082</v>
      </c>
      <c r="D10130" s="10">
        <v>0.107180385553436</v>
      </c>
      <c r="E10130" s="7">
        <f t="shared" si="1"/>
        <v>0.1799623324</v>
      </c>
      <c r="F10130" s="7"/>
    </row>
    <row r="10131">
      <c r="A10131" s="9">
        <v>44850.041666666664</v>
      </c>
      <c r="B10131" s="10">
        <v>219.22</v>
      </c>
      <c r="C10131" s="10">
        <v>231.19344</v>
      </c>
      <c r="D10131" s="10">
        <v>0.051789704759789</v>
      </c>
      <c r="E10131" s="7">
        <f t="shared" si="1"/>
        <v>0.1800988942</v>
      </c>
      <c r="F10131" s="7"/>
    </row>
    <row r="10132">
      <c r="A10132" s="9">
        <v>44850.083333333336</v>
      </c>
      <c r="B10132" s="10">
        <v>214.84</v>
      </c>
      <c r="C10132" s="10">
        <v>222.7863</v>
      </c>
      <c r="D10132" s="10">
        <v>0.0356678126078668</v>
      </c>
      <c r="E10132" s="7">
        <f t="shared" si="1"/>
        <v>0.1807313205</v>
      </c>
      <c r="F10132" s="7"/>
    </row>
    <row r="10133">
      <c r="A10133" s="9">
        <v>44850.125</v>
      </c>
      <c r="B10133" s="10">
        <v>206.41</v>
      </c>
      <c r="C10133" s="10">
        <v>214.12582</v>
      </c>
      <c r="D10133" s="10">
        <v>0.0360340476454451</v>
      </c>
      <c r="E10133" s="7">
        <f t="shared" si="1"/>
        <v>0.1798110766</v>
      </c>
      <c r="F10133" s="7"/>
    </row>
    <row r="10134">
      <c r="A10134" s="9">
        <v>44850.166666666664</v>
      </c>
      <c r="B10134" s="10">
        <v>201.21</v>
      </c>
      <c r="C10134" s="10">
        <v>207.76363</v>
      </c>
      <c r="D10134" s="10">
        <v>0.0315436825973824</v>
      </c>
      <c r="E10134" s="7">
        <f t="shared" si="1"/>
        <v>0.1771421898</v>
      </c>
      <c r="F10134" s="7"/>
    </row>
    <row r="10135">
      <c r="A10135" s="9">
        <v>44850.208333333336</v>
      </c>
      <c r="B10135" s="10">
        <v>199.89</v>
      </c>
      <c r="C10135" s="10">
        <v>206.0947</v>
      </c>
      <c r="D10135" s="10">
        <v>0.030106062892447</v>
      </c>
      <c r="E10135" s="7">
        <f t="shared" si="1"/>
        <v>0.1714829788</v>
      </c>
      <c r="F10135" s="7"/>
    </row>
    <row r="10136">
      <c r="A10136" s="9">
        <v>44850.25</v>
      </c>
      <c r="B10136" s="10">
        <v>197.5</v>
      </c>
      <c r="C10136" s="10">
        <v>207.16181</v>
      </c>
      <c r="D10136" s="10">
        <v>0.0466389533862443</v>
      </c>
      <c r="E10136" s="7">
        <f t="shared" si="1"/>
        <v>0.1658909269</v>
      </c>
      <c r="F10136" s="7"/>
    </row>
    <row r="10137">
      <c r="A10137" s="9">
        <v>44850.291666666664</v>
      </c>
      <c r="B10137" s="10">
        <v>196.05</v>
      </c>
      <c r="C10137" s="10">
        <v>210.96258</v>
      </c>
      <c r="D10137" s="10">
        <v>0.0706882708772332</v>
      </c>
      <c r="E10137" s="7">
        <f t="shared" si="1"/>
        <v>0.1605330754</v>
      </c>
      <c r="F10137" s="7"/>
    </row>
    <row r="10138">
      <c r="A10138" s="9">
        <v>44850.333333333336</v>
      </c>
      <c r="B10138" s="10">
        <v>193.03</v>
      </c>
      <c r="C10138" s="10">
        <v>215.80367</v>
      </c>
      <c r="D10138" s="10">
        <v>0.105529576952977</v>
      </c>
      <c r="E10138" s="7">
        <f t="shared" si="1"/>
        <v>0.15719538</v>
      </c>
      <c r="F10138" s="7"/>
    </row>
    <row r="10139">
      <c r="A10139" s="9">
        <v>44850.375</v>
      </c>
      <c r="B10139" s="10">
        <v>193.5</v>
      </c>
      <c r="C10139" s="10">
        <v>221.60316</v>
      </c>
      <c r="D10139" s="10">
        <v>0.126817505670948</v>
      </c>
      <c r="E10139" s="7">
        <f t="shared" si="1"/>
        <v>0.1534519888</v>
      </c>
      <c r="F10139" s="7"/>
    </row>
    <row r="10140">
      <c r="A10140" s="9">
        <v>44850.416666666664</v>
      </c>
      <c r="B10140" s="10">
        <v>189.04</v>
      </c>
      <c r="C10140" s="10">
        <v>226.042</v>
      </c>
      <c r="D10140" s="10">
        <v>0.163695242477061</v>
      </c>
      <c r="E10140" s="7">
        <f t="shared" si="1"/>
        <v>0.1503928703</v>
      </c>
      <c r="F10140" s="7"/>
    </row>
    <row r="10141">
      <c r="A10141" s="9">
        <v>44850.458333333336</v>
      </c>
      <c r="B10141" s="10">
        <v>190.63</v>
      </c>
      <c r="C10141" s="10">
        <v>230.09764</v>
      </c>
      <c r="D10141" s="10">
        <v>0.171525618428767</v>
      </c>
      <c r="E10141" s="7">
        <f t="shared" si="1"/>
        <v>0.1481573573</v>
      </c>
      <c r="F10141" s="7"/>
    </row>
    <row r="10142">
      <c r="A10142" s="9">
        <v>44850.5</v>
      </c>
      <c r="B10142" s="10">
        <v>186.85</v>
      </c>
      <c r="C10142" s="10">
        <v>231.90055</v>
      </c>
      <c r="D10142" s="10">
        <v>0.194266680264449</v>
      </c>
      <c r="E10142" s="7">
        <f t="shared" si="1"/>
        <v>0.149011354</v>
      </c>
      <c r="F10142" s="7"/>
    </row>
    <row r="10143">
      <c r="A10143" s="9">
        <v>44850.541666666664</v>
      </c>
      <c r="B10143" s="10">
        <v>188.65</v>
      </c>
      <c r="C10143" s="10">
        <v>233.08756</v>
      </c>
      <c r="D10143" s="10">
        <v>0.190647497446882</v>
      </c>
      <c r="E10143" s="7">
        <f t="shared" si="1"/>
        <v>0.1499552225</v>
      </c>
      <c r="F10143" s="7"/>
    </row>
    <row r="10144">
      <c r="A10144" s="9">
        <v>44850.583333333336</v>
      </c>
      <c r="B10144" s="10">
        <v>183.04</v>
      </c>
      <c r="C10144" s="10">
        <v>234.1439</v>
      </c>
      <c r="D10144" s="10">
        <v>0.218258515383061</v>
      </c>
      <c r="E10144" s="7">
        <f t="shared" si="1"/>
        <v>0.1495067482</v>
      </c>
      <c r="F10144" s="7"/>
    </row>
    <row r="10145">
      <c r="A10145" s="9">
        <v>44850.625</v>
      </c>
      <c r="B10145" s="10">
        <v>181.81</v>
      </c>
      <c r="C10145" s="10">
        <v>235.08551</v>
      </c>
      <c r="D10145" s="10">
        <v>0.226621836454318</v>
      </c>
      <c r="E10145" s="7">
        <f t="shared" si="1"/>
        <v>0.1473020206</v>
      </c>
      <c r="F10145" s="7"/>
    </row>
    <row r="10146">
      <c r="A10146" s="9">
        <v>44850.666666666664</v>
      </c>
      <c r="B10146" s="10">
        <v>179.47</v>
      </c>
      <c r="C10146" s="10">
        <v>235.7905</v>
      </c>
      <c r="D10146" s="10">
        <v>0.238858223719785</v>
      </c>
      <c r="E10146" s="7">
        <f t="shared" si="1"/>
        <v>0.1450561734</v>
      </c>
      <c r="F10146" s="7"/>
    </row>
    <row r="10147">
      <c r="A10147" s="9">
        <v>44850.708333333336</v>
      </c>
      <c r="B10147" s="10">
        <v>182.07</v>
      </c>
      <c r="C10147" s="10">
        <v>236.50524</v>
      </c>
      <c r="D10147" s="10">
        <v>0.230165048351571</v>
      </c>
      <c r="E10147" s="7">
        <f t="shared" si="1"/>
        <v>0.1421246631</v>
      </c>
      <c r="F10147" s="7"/>
    </row>
    <row r="10148">
      <c r="A10148" s="9">
        <v>44850.75</v>
      </c>
      <c r="B10148" s="10">
        <v>185.31</v>
      </c>
      <c r="C10148" s="10">
        <v>237.44643</v>
      </c>
      <c r="D10148" s="10">
        <v>0.219571336574738</v>
      </c>
      <c r="E10148" s="7">
        <f t="shared" si="1"/>
        <v>0.1383331886</v>
      </c>
      <c r="F10148" s="7"/>
    </row>
    <row r="10149">
      <c r="A10149" s="9">
        <v>44850.791666666664</v>
      </c>
      <c r="B10149" s="10">
        <v>189.56</v>
      </c>
      <c r="C10149" s="10">
        <v>239.19454</v>
      </c>
      <c r="D10149" s="10">
        <v>0.207506994097774</v>
      </c>
      <c r="E10149" s="7">
        <f t="shared" si="1"/>
        <v>0.1359876125</v>
      </c>
      <c r="F10149" s="7"/>
    </row>
    <row r="10150">
      <c r="A10150" s="9">
        <v>44850.833333333336</v>
      </c>
      <c r="B10150" s="10">
        <v>200.48</v>
      </c>
      <c r="C10150" s="10">
        <v>241.26628</v>
      </c>
      <c r="D10150" s="10">
        <v>0.16905089264857</v>
      </c>
      <c r="E10150" s="7">
        <f t="shared" si="1"/>
        <v>0.133926147</v>
      </c>
      <c r="F10150" s="7"/>
    </row>
    <row r="10151">
      <c r="A10151" s="9">
        <v>44850.875</v>
      </c>
      <c r="B10151" s="10">
        <v>218.16</v>
      </c>
      <c r="C10151" s="10">
        <v>243.20715</v>
      </c>
      <c r="D10151" s="10">
        <v>0.102986898205912</v>
      </c>
      <c r="E10151" s="7">
        <f t="shared" si="1"/>
        <v>0.132329531</v>
      </c>
      <c r="F10151" s="7"/>
    </row>
    <row r="10152">
      <c r="A10152" s="9">
        <v>44850.916666666664</v>
      </c>
      <c r="B10152" s="10">
        <v>224.99</v>
      </c>
      <c r="C10152" s="10">
        <v>243.57852</v>
      </c>
      <c r="D10152" s="10">
        <v>0.0763142825566063</v>
      </c>
      <c r="E10152" s="7">
        <f t="shared" si="1"/>
        <v>0.1315123374</v>
      </c>
      <c r="F10152" s="7"/>
    </row>
    <row r="10153">
      <c r="A10153" s="9">
        <v>44850.958333333336</v>
      </c>
      <c r="B10153" s="10">
        <v>219.46</v>
      </c>
      <c r="C10153" s="10">
        <v>241.90462</v>
      </c>
      <c r="D10153" s="10">
        <v>0.092782932380539</v>
      </c>
      <c r="E10153" s="7">
        <f t="shared" si="1"/>
        <v>0.1310103334</v>
      </c>
      <c r="F10153" s="7"/>
    </row>
    <row r="10154">
      <c r="A10154" s="9">
        <v>44851.0</v>
      </c>
      <c r="B10154" s="10">
        <v>221.22</v>
      </c>
      <c r="C10154" s="10">
        <v>239.23005</v>
      </c>
      <c r="D10154" s="10">
        <v>0.0752833935368905</v>
      </c>
      <c r="E10154" s="7">
        <f t="shared" si="1"/>
        <v>0.1296812921</v>
      </c>
      <c r="F10154" s="7"/>
    </row>
    <row r="10155">
      <c r="A10155" s="9">
        <v>44851.041666666664</v>
      </c>
      <c r="B10155" s="10">
        <v>225.68</v>
      </c>
      <c r="C10155" s="10">
        <v>233.33309</v>
      </c>
      <c r="D10155" s="10">
        <v>0.0327989913475195</v>
      </c>
      <c r="E10155" s="7">
        <f t="shared" si="1"/>
        <v>0.1288900124</v>
      </c>
      <c r="F10155" s="7"/>
    </row>
    <row r="10156">
      <c r="A10156" s="9">
        <v>44851.083333333336</v>
      </c>
      <c r="B10156" s="10">
        <v>227.4</v>
      </c>
      <c r="C10156" s="10">
        <v>226.18371</v>
      </c>
      <c r="D10156" s="10">
        <v>0.00537744296439392</v>
      </c>
      <c r="E10156" s="7">
        <f t="shared" si="1"/>
        <v>0.1276279136</v>
      </c>
      <c r="F10156" s="7"/>
    </row>
    <row r="10157">
      <c r="A10157" s="9">
        <v>44851.125</v>
      </c>
      <c r="B10157" s="10">
        <v>215.21</v>
      </c>
      <c r="C10157" s="10">
        <v>218.3832</v>
      </c>
      <c r="D10157" s="10">
        <v>0.0145304217540542</v>
      </c>
      <c r="E10157" s="7">
        <f t="shared" si="1"/>
        <v>0.1267319292</v>
      </c>
      <c r="F10157" s="7"/>
    </row>
    <row r="10158">
      <c r="A10158" s="9">
        <v>44851.166666666664</v>
      </c>
      <c r="B10158" s="10">
        <v>202.92</v>
      </c>
      <c r="C10158" s="10">
        <v>212.40692</v>
      </c>
      <c r="D10158" s="10">
        <v>0.0446638932479225</v>
      </c>
      <c r="E10158" s="7">
        <f t="shared" si="1"/>
        <v>0.1272786047</v>
      </c>
      <c r="F10158" s="7"/>
    </row>
    <row r="10159">
      <c r="A10159" s="9">
        <v>44851.208333333336</v>
      </c>
      <c r="B10159" s="10">
        <v>199.28</v>
      </c>
      <c r="C10159" s="10">
        <v>210.51718</v>
      </c>
      <c r="D10159" s="10">
        <v>0.0533789213782931</v>
      </c>
      <c r="E10159" s="7">
        <f t="shared" si="1"/>
        <v>0.1282483071</v>
      </c>
      <c r="F10159" s="7"/>
    </row>
    <row r="10160">
      <c r="A10160" s="9">
        <v>44851.25</v>
      </c>
      <c r="B10160" s="10">
        <v>195.98</v>
      </c>
      <c r="C10160" s="10">
        <v>210.9285</v>
      </c>
      <c r="D10160" s="10">
        <v>0.0708699867490643</v>
      </c>
      <c r="E10160" s="7">
        <f t="shared" si="1"/>
        <v>0.1292579335</v>
      </c>
      <c r="F10160" s="7"/>
    </row>
    <row r="10161">
      <c r="A10161" s="9">
        <v>44851.291666666664</v>
      </c>
      <c r="B10161" s="10">
        <v>191.12</v>
      </c>
      <c r="C10161" s="10">
        <v>213.66855</v>
      </c>
      <c r="D10161" s="10">
        <v>0.105530505074331</v>
      </c>
      <c r="E10161" s="7">
        <f t="shared" si="1"/>
        <v>0.1307096932</v>
      </c>
      <c r="F10161" s="7"/>
    </row>
    <row r="10162">
      <c r="A10162" s="9">
        <v>44851.333333333336</v>
      </c>
      <c r="B10162" s="10">
        <v>197.09</v>
      </c>
      <c r="C10162" s="10">
        <v>217.47571</v>
      </c>
      <c r="D10162" s="10">
        <v>0.0937378707718668</v>
      </c>
      <c r="E10162" s="7">
        <f t="shared" si="1"/>
        <v>0.1302183721</v>
      </c>
      <c r="F10162" s="7"/>
    </row>
    <row r="10163">
      <c r="A10163" s="9">
        <v>44851.375</v>
      </c>
      <c r="B10163" s="10">
        <v>203.48</v>
      </c>
      <c r="C10163" s="10">
        <v>222.51029</v>
      </c>
      <c r="D10163" s="10">
        <v>0.0855254379471619</v>
      </c>
      <c r="E10163" s="7">
        <f t="shared" si="1"/>
        <v>0.1284978693</v>
      </c>
      <c r="F10163" s="7"/>
    </row>
    <row r="10164">
      <c r="A10164" s="9">
        <v>44851.416666666664</v>
      </c>
      <c r="B10164" s="10">
        <v>213.5</v>
      </c>
      <c r="C10164" s="10">
        <v>226.7252</v>
      </c>
      <c r="D10164" s="10">
        <v>0.0583314073600993</v>
      </c>
      <c r="E10164" s="7">
        <f t="shared" si="1"/>
        <v>0.1241077095</v>
      </c>
      <c r="F10164" s="7"/>
    </row>
    <row r="10165">
      <c r="A10165" s="9">
        <v>44851.458333333336</v>
      </c>
      <c r="B10165" s="10">
        <v>228.17</v>
      </c>
      <c r="C10165" s="10">
        <v>231.03214</v>
      </c>
      <c r="D10165" s="10">
        <v>0.012388492787194</v>
      </c>
      <c r="E10165" s="7">
        <f t="shared" si="1"/>
        <v>0.117476996</v>
      </c>
      <c r="F10165" s="7"/>
    </row>
    <row r="10166">
      <c r="A10166" s="9">
        <v>44851.5</v>
      </c>
      <c r="B10166" s="10">
        <v>236.06</v>
      </c>
      <c r="C10166" s="10">
        <v>233.44257</v>
      </c>
      <c r="D10166" s="10">
        <v>0.0112123080207693</v>
      </c>
      <c r="E10166" s="7">
        <f t="shared" si="1"/>
        <v>0.1098497304</v>
      </c>
      <c r="F10166" s="7"/>
    </row>
    <row r="10167">
      <c r="A10167" s="9">
        <v>44851.541666666664</v>
      </c>
      <c r="B10167" s="10">
        <v>235.27</v>
      </c>
      <c r="C10167" s="10">
        <v>235.11332</v>
      </c>
      <c r="D10167" s="10">
        <v>6.66402056676426E-4</v>
      </c>
      <c r="E10167" s="7">
        <f t="shared" si="1"/>
        <v>0.1019338515</v>
      </c>
      <c r="F10167" s="7"/>
    </row>
    <row r="10168">
      <c r="A10168" s="9">
        <v>44851.583333333336</v>
      </c>
      <c r="B10168" s="10">
        <v>237.15</v>
      </c>
      <c r="C10168" s="10">
        <v>236.35786</v>
      </c>
      <c r="D10168" s="10">
        <v>0.00335144344258328</v>
      </c>
      <c r="E10168" s="7">
        <f t="shared" si="1"/>
        <v>0.09297939014</v>
      </c>
      <c r="F10168" s="7"/>
    </row>
    <row r="10169">
      <c r="A10169" s="9">
        <v>44851.625</v>
      </c>
      <c r="B10169" s="10">
        <v>239.47</v>
      </c>
      <c r="C10169" s="10">
        <v>237.13034</v>
      </c>
      <c r="D10169" s="10">
        <v>0.00986655693236053</v>
      </c>
      <c r="E10169" s="7">
        <f t="shared" si="1"/>
        <v>0.08394792016</v>
      </c>
      <c r="F10169" s="7"/>
    </row>
    <row r="10170">
      <c r="A10170" s="9">
        <v>44851.666666666664</v>
      </c>
      <c r="B10170" s="10">
        <v>235.91</v>
      </c>
      <c r="C10170" s="10">
        <v>237.51805</v>
      </c>
      <c r="D10170" s="10">
        <v>0.00677022230521003</v>
      </c>
      <c r="E10170" s="7">
        <f t="shared" si="1"/>
        <v>0.07427758677</v>
      </c>
      <c r="F10170" s="7"/>
    </row>
    <row r="10171">
      <c r="A10171" s="9">
        <v>44851.708333333336</v>
      </c>
      <c r="B10171" s="10">
        <v>234.76</v>
      </c>
      <c r="C10171" s="10">
        <v>237.8899</v>
      </c>
      <c r="D10171" s="10">
        <v>0.0131569267968081</v>
      </c>
      <c r="E10171" s="7">
        <f t="shared" si="1"/>
        <v>0.06523558171</v>
      </c>
      <c r="F10171" s="7"/>
    </row>
    <row r="10172">
      <c r="A10172" s="9">
        <v>44851.75</v>
      </c>
      <c r="B10172" s="10">
        <v>233.08</v>
      </c>
      <c r="C10172" s="10">
        <v>238.44423</v>
      </c>
      <c r="D10172" s="10">
        <v>0.0224967909686889</v>
      </c>
      <c r="E10172" s="7">
        <f t="shared" si="1"/>
        <v>0.05702414231</v>
      </c>
      <c r="F10172" s="7"/>
    </row>
    <row r="10173">
      <c r="A10173" s="9">
        <v>44851.791666666664</v>
      </c>
      <c r="B10173" s="10">
        <v>233.19</v>
      </c>
      <c r="C10173" s="10">
        <v>239.97171</v>
      </c>
      <c r="D10173" s="10">
        <v>0.0282604562012747</v>
      </c>
      <c r="E10173" s="7">
        <f t="shared" si="1"/>
        <v>0.04955553656</v>
      </c>
      <c r="F10173" s="7"/>
    </row>
    <row r="10174">
      <c r="A10174" s="9">
        <v>44851.833333333336</v>
      </c>
      <c r="B10174" s="10">
        <v>231.58</v>
      </c>
      <c r="C10174" s="10">
        <v>241.6968</v>
      </c>
      <c r="D10174" s="10">
        <v>0.041857401504695</v>
      </c>
      <c r="E10174" s="7">
        <f t="shared" si="1"/>
        <v>0.04425580776</v>
      </c>
      <c r="F10174" s="7"/>
    </row>
    <row r="10175">
      <c r="A10175" s="9">
        <v>44851.875</v>
      </c>
      <c r="B10175" s="10">
        <v>228.53</v>
      </c>
      <c r="C10175" s="10">
        <v>243.24741</v>
      </c>
      <c r="D10175" s="10">
        <v>0.0605038713464616</v>
      </c>
      <c r="E10175" s="7">
        <f t="shared" si="1"/>
        <v>0.04248568164</v>
      </c>
      <c r="F10175" s="7"/>
    </row>
    <row r="10176">
      <c r="A10176" s="9">
        <v>44851.916666666664</v>
      </c>
      <c r="B10176" s="10">
        <v>216.66</v>
      </c>
      <c r="C10176" s="10">
        <v>243.54344</v>
      </c>
      <c r="D10176" s="10">
        <v>0.110384578619732</v>
      </c>
      <c r="E10176" s="7">
        <f t="shared" si="1"/>
        <v>0.04390527731</v>
      </c>
      <c r="F10176" s="7"/>
    </row>
    <row r="10177">
      <c r="A10177" s="9">
        <v>44851.958333333336</v>
      </c>
      <c r="B10177" s="10">
        <v>216.37</v>
      </c>
      <c r="C10177" s="10">
        <v>242.29652</v>
      </c>
      <c r="D10177" s="10">
        <v>0.107003270207925</v>
      </c>
      <c r="E10177" s="7">
        <f t="shared" si="1"/>
        <v>0.04449779139</v>
      </c>
      <c r="F10177" s="7"/>
    </row>
    <row r="10178">
      <c r="A10178" s="9">
        <v>44849.0</v>
      </c>
      <c r="B10178" s="10">
        <v>219.61</v>
      </c>
      <c r="C10178" s="10">
        <v>228.13775</v>
      </c>
      <c r="D10178" s="10">
        <v>0.0373798286342352</v>
      </c>
      <c r="E10178" s="7">
        <f t="shared" si="1"/>
        <v>0.04291847618</v>
      </c>
      <c r="F10178" s="7"/>
    </row>
    <row r="10179">
      <c r="A10179" s="9">
        <v>44849.041666666664</v>
      </c>
      <c r="B10179" s="10">
        <v>220.88</v>
      </c>
      <c r="C10179" s="10">
        <v>224.68724</v>
      </c>
      <c r="D10179" s="10">
        <v>0.0169446204421755</v>
      </c>
      <c r="E10179" s="7">
        <f t="shared" si="1"/>
        <v>0.0422578774</v>
      </c>
      <c r="F10179" s="7"/>
    </row>
    <row r="10180">
      <c r="A10180" s="9">
        <v>44849.083333333336</v>
      </c>
      <c r="B10180" s="10">
        <v>218.67</v>
      </c>
      <c r="C10180" s="10">
        <v>218.64643</v>
      </c>
      <c r="D10180" s="10">
        <v>1.07799610540076E-4</v>
      </c>
      <c r="E10180" s="7">
        <f t="shared" si="1"/>
        <v>0.04203830892</v>
      </c>
      <c r="F10180" s="7"/>
    </row>
    <row r="10181">
      <c r="A10181" s="9">
        <v>44849.125</v>
      </c>
      <c r="B10181" s="10">
        <v>201.54</v>
      </c>
      <c r="C10181" s="10">
        <v>210.96314</v>
      </c>
      <c r="D10181" s="10">
        <v>0.0446672342855724</v>
      </c>
      <c r="E10181" s="7">
        <f t="shared" si="1"/>
        <v>0.04329400945</v>
      </c>
      <c r="F10181" s="7"/>
    </row>
    <row r="10182">
      <c r="A10182" s="9">
        <v>44849.166666666664</v>
      </c>
      <c r="B10182" s="10">
        <v>187.08</v>
      </c>
      <c r="C10182" s="10">
        <v>202.47182</v>
      </c>
      <c r="D10182" s="10">
        <v>0.076019566574746</v>
      </c>
      <c r="E10182" s="7">
        <f t="shared" si="1"/>
        <v>0.04460049583</v>
      </c>
      <c r="F10182" s="7"/>
    </row>
    <row r="10183">
      <c r="A10183" s="9">
        <v>44849.208333333336</v>
      </c>
      <c r="B10183" s="10">
        <v>170.49</v>
      </c>
      <c r="C10183" s="10">
        <v>195.13779</v>
      </c>
      <c r="D10183" s="10">
        <v>0.126309670720366</v>
      </c>
      <c r="E10183" s="7">
        <f t="shared" si="1"/>
        <v>0.04763927706</v>
      </c>
      <c r="F10183" s="7"/>
    </row>
    <row r="10184">
      <c r="A10184" s="9">
        <v>44849.25</v>
      </c>
      <c r="B10184" s="10">
        <v>167.83</v>
      </c>
      <c r="C10184" s="10">
        <v>189.60068</v>
      </c>
      <c r="D10184" s="10">
        <v>0.11482384978788</v>
      </c>
      <c r="E10184" s="7">
        <f t="shared" si="1"/>
        <v>0.04947068802</v>
      </c>
      <c r="F10184" s="7"/>
    </row>
    <row r="10185">
      <c r="A10185" s="9">
        <v>44849.291666666664</v>
      </c>
      <c r="B10185" s="10">
        <v>166.89</v>
      </c>
      <c r="C10185" s="10">
        <v>187.03104</v>
      </c>
      <c r="D10185" s="10">
        <v>0.107688221163717</v>
      </c>
      <c r="E10185" s="7">
        <f t="shared" si="1"/>
        <v>0.04956059285</v>
      </c>
      <c r="F10185" s="7"/>
    </row>
    <row r="10186">
      <c r="A10186" s="9">
        <v>44849.333333333336</v>
      </c>
      <c r="B10186" s="10">
        <v>173.69</v>
      </c>
      <c r="C10186" s="10">
        <v>187.98335</v>
      </c>
      <c r="D10186" s="10">
        <v>0.0760351914145588</v>
      </c>
      <c r="E10186" s="7">
        <f t="shared" si="1"/>
        <v>0.04882298121</v>
      </c>
      <c r="F10186" s="7"/>
    </row>
    <row r="10187">
      <c r="A10187" s="9">
        <v>44849.375</v>
      </c>
      <c r="B10187" s="10">
        <v>171.83</v>
      </c>
      <c r="C10187" s="10">
        <v>192.71943</v>
      </c>
      <c r="D10187" s="10">
        <v>0.108392962764574</v>
      </c>
      <c r="E10187" s="7">
        <f t="shared" si="1"/>
        <v>0.04977579475</v>
      </c>
      <c r="F10187" s="7"/>
    </row>
    <row r="10188">
      <c r="A10188" s="9">
        <v>44849.416666666664</v>
      </c>
      <c r="B10188" s="10">
        <v>171.16</v>
      </c>
      <c r="C10188" s="10">
        <v>200.74907</v>
      </c>
      <c r="D10188" s="10">
        <v>0.147393310464651</v>
      </c>
      <c r="E10188" s="7">
        <f t="shared" si="1"/>
        <v>0.05348670738</v>
      </c>
      <c r="F10188" s="7"/>
    </row>
    <row r="10189">
      <c r="A10189" s="9">
        <v>44849.458333333336</v>
      </c>
      <c r="B10189" s="10">
        <v>177.35</v>
      </c>
      <c r="C10189" s="10">
        <v>210.15554</v>
      </c>
      <c r="D10189" s="10">
        <v>0.156101238159127</v>
      </c>
      <c r="E10189" s="7">
        <f t="shared" si="1"/>
        <v>0.05947473843</v>
      </c>
      <c r="F10189" s="7"/>
    </row>
    <row r="10190">
      <c r="A10190" s="9">
        <v>44849.5</v>
      </c>
      <c r="B10190" s="10">
        <v>190.78</v>
      </c>
      <c r="C10190" s="10">
        <v>217.60738</v>
      </c>
      <c r="D10190" s="10">
        <v>0.123283410700501</v>
      </c>
      <c r="E10190" s="7">
        <f t="shared" si="1"/>
        <v>0.06414436771</v>
      </c>
      <c r="F10190" s="7"/>
    </row>
    <row r="10191">
      <c r="A10191" s="9">
        <v>44849.541666666664</v>
      </c>
      <c r="B10191" s="10">
        <v>193.04</v>
      </c>
      <c r="C10191" s="10">
        <v>222.15143</v>
      </c>
      <c r="D10191" s="10">
        <v>0.131043180770882</v>
      </c>
      <c r="E10191" s="7">
        <f t="shared" si="1"/>
        <v>0.06957673349</v>
      </c>
      <c r="F10191" s="7"/>
    </row>
    <row r="10192">
      <c r="A10192" s="9">
        <v>44849.583333333336</v>
      </c>
      <c r="B10192" s="10">
        <v>179.51</v>
      </c>
      <c r="C10192" s="10">
        <v>223.47187</v>
      </c>
      <c r="D10192" s="10">
        <v>0.196722164628595</v>
      </c>
      <c r="E10192" s="7">
        <f t="shared" si="1"/>
        <v>0.07763384688</v>
      </c>
      <c r="F10192" s="7"/>
    </row>
    <row r="10193">
      <c r="A10193" s="9">
        <v>44849.625</v>
      </c>
      <c r="B10193" s="10">
        <v>168.34</v>
      </c>
      <c r="C10193" s="10">
        <v>222.8429</v>
      </c>
      <c r="D10193" s="10">
        <v>0.24457992603758</v>
      </c>
      <c r="E10193" s="7">
        <f t="shared" si="1"/>
        <v>0.08741357059</v>
      </c>
      <c r="F10193" s="7"/>
    </row>
    <row r="10194">
      <c r="A10194" s="9">
        <v>44849.666666666664</v>
      </c>
      <c r="B10194" s="10">
        <v>165.69</v>
      </c>
      <c r="C10194" s="10">
        <v>221.09315</v>
      </c>
      <c r="D10194" s="10">
        <v>0.250587365551578</v>
      </c>
      <c r="E10194" s="7">
        <f t="shared" si="1"/>
        <v>0.09757261822</v>
      </c>
      <c r="F10194" s="7"/>
    </row>
    <row r="10195">
      <c r="A10195" s="9">
        <v>44849.708333333336</v>
      </c>
      <c r="B10195" s="10">
        <v>164.38</v>
      </c>
      <c r="C10195" s="10">
        <v>219.78925</v>
      </c>
      <c r="D10195" s="10">
        <v>0.252101729270198</v>
      </c>
      <c r="E10195" s="7">
        <f t="shared" si="1"/>
        <v>0.1075286517</v>
      </c>
      <c r="F10195" s="7"/>
    </row>
    <row r="10196">
      <c r="A10196" s="9">
        <v>44849.75</v>
      </c>
      <c r="B10196" s="10">
        <v>162.7</v>
      </c>
      <c r="C10196" s="10">
        <v>219.96588</v>
      </c>
      <c r="D10196" s="10">
        <v>0.260339830886499</v>
      </c>
      <c r="E10196" s="7">
        <f t="shared" si="1"/>
        <v>0.1174387783</v>
      </c>
      <c r="F10196" s="7"/>
    </row>
    <row r="10197">
      <c r="A10197" s="9">
        <v>44849.791666666664</v>
      </c>
      <c r="B10197" s="10">
        <v>175.0</v>
      </c>
      <c r="C10197" s="10">
        <v>221.96795</v>
      </c>
      <c r="D10197" s="10">
        <v>0.211597890596367</v>
      </c>
      <c r="E10197" s="7">
        <f t="shared" si="1"/>
        <v>0.1250778381</v>
      </c>
      <c r="F10197" s="7"/>
    </row>
    <row r="10198">
      <c r="A10198" s="9">
        <v>44849.833333333336</v>
      </c>
      <c r="B10198" s="10">
        <v>187.3</v>
      </c>
      <c r="C10198" s="10">
        <v>224.26716</v>
      </c>
      <c r="D10198" s="10">
        <v>0.164835368673683</v>
      </c>
      <c r="E10198" s="7">
        <f t="shared" si="1"/>
        <v>0.1302019201</v>
      </c>
      <c r="F10198" s="7"/>
    </row>
    <row r="10199">
      <c r="A10199" s="9">
        <v>44849.875</v>
      </c>
      <c r="B10199" s="10">
        <v>207.49</v>
      </c>
      <c r="C10199" s="10">
        <v>226.57644</v>
      </c>
      <c r="D10199" s="10">
        <v>0.0842384141969923</v>
      </c>
      <c r="E10199" s="7">
        <f t="shared" si="1"/>
        <v>0.1311908593</v>
      </c>
      <c r="F10199" s="7"/>
    </row>
    <row r="10200">
      <c r="A10200" s="9">
        <v>44849.916666666664</v>
      </c>
      <c r="B10200" s="10">
        <v>218.94</v>
      </c>
      <c r="C10200" s="10">
        <v>227.48979</v>
      </c>
      <c r="D10200" s="10">
        <v>0.0375831812056268</v>
      </c>
      <c r="E10200" s="7">
        <f t="shared" si="1"/>
        <v>0.1281574678</v>
      </c>
      <c r="F10200" s="7"/>
    </row>
    <row r="10201">
      <c r="A10201" s="9">
        <v>44849.958333333336</v>
      </c>
      <c r="B10201" s="10">
        <v>215.47</v>
      </c>
      <c r="C10201" s="10">
        <v>227.66631</v>
      </c>
      <c r="D10201" s="10">
        <v>0.0535709916851553</v>
      </c>
      <c r="E10201" s="7">
        <f t="shared" si="1"/>
        <v>0.1259311228</v>
      </c>
      <c r="F10201" s="7"/>
    </row>
    <row r="10202">
      <c r="A10202" s="9">
        <v>44850.0</v>
      </c>
      <c r="B10202" s="10">
        <v>212.84</v>
      </c>
      <c r="C10202" s="10">
        <v>231.34072</v>
      </c>
      <c r="D10202" s="10">
        <v>0.0799717403836211</v>
      </c>
      <c r="E10202" s="7">
        <f t="shared" si="1"/>
        <v>0.1277057858</v>
      </c>
      <c r="F10202" s="7"/>
    </row>
    <row r="10203">
      <c r="A10203" s="9">
        <v>44850.041666666664</v>
      </c>
      <c r="B10203" s="10">
        <v>219.22</v>
      </c>
      <c r="C10203" s="10">
        <v>225.85856</v>
      </c>
      <c r="D10203" s="10">
        <v>0.0293925543490581</v>
      </c>
      <c r="E10203" s="7">
        <f t="shared" si="1"/>
        <v>0.1282244497</v>
      </c>
      <c r="F10203" s="7"/>
    </row>
    <row r="10204">
      <c r="A10204" s="9">
        <v>44850.083333333336</v>
      </c>
      <c r="B10204" s="10">
        <v>214.84</v>
      </c>
      <c r="C10204" s="10">
        <v>218.55498</v>
      </c>
      <c r="D10204" s="10">
        <v>0.0169979196996563</v>
      </c>
      <c r="E10204" s="7">
        <f t="shared" si="1"/>
        <v>0.1289282047</v>
      </c>
      <c r="F10204" s="7"/>
    </row>
    <row r="10205">
      <c r="A10205" s="9">
        <v>44850.125</v>
      </c>
      <c r="B10205" s="10">
        <v>206.41</v>
      </c>
      <c r="C10205" s="10">
        <v>210.61047</v>
      </c>
      <c r="D10205" s="10">
        <v>0.0199442601310371</v>
      </c>
      <c r="E10205" s="7">
        <f t="shared" si="1"/>
        <v>0.1278980808</v>
      </c>
      <c r="F10205" s="7"/>
    </row>
    <row r="10206">
      <c r="A10206" s="9">
        <v>44850.166666666664</v>
      </c>
      <c r="B10206" s="10">
        <v>201.21</v>
      </c>
      <c r="C10206" s="10">
        <v>203.47582</v>
      </c>
      <c r="D10206" s="10">
        <v>0.0111355737502372</v>
      </c>
      <c r="E10206" s="7">
        <f t="shared" si="1"/>
        <v>0.1251945811</v>
      </c>
      <c r="F10206" s="7"/>
    </row>
    <row r="10207">
      <c r="A10207" s="9">
        <v>44850.208333333336</v>
      </c>
      <c r="B10207" s="10">
        <v>199.89</v>
      </c>
      <c r="C10207" s="10">
        <v>199.23295</v>
      </c>
      <c r="D10207" s="10">
        <v>0.00329789826431821</v>
      </c>
      <c r="E10207" s="7">
        <f t="shared" si="1"/>
        <v>0.1200690906</v>
      </c>
      <c r="F10207" s="7"/>
    </row>
    <row r="10208">
      <c r="A10208" s="9">
        <v>44850.25</v>
      </c>
      <c r="B10208" s="10">
        <v>197.5</v>
      </c>
      <c r="C10208" s="10">
        <v>197.13626</v>
      </c>
      <c r="D10208" s="10">
        <v>0.00184511971567284</v>
      </c>
      <c r="E10208" s="7">
        <f t="shared" si="1"/>
        <v>0.1153616435</v>
      </c>
      <c r="F10208" s="7"/>
    </row>
    <row r="10209">
      <c r="A10209" s="9">
        <v>44850.291666666664</v>
      </c>
      <c r="B10209" s="10">
        <v>196.05</v>
      </c>
      <c r="C10209" s="10">
        <v>197.61656</v>
      </c>
      <c r="D10209" s="10">
        <v>0.00792727087244096</v>
      </c>
      <c r="E10209" s="7">
        <f t="shared" si="1"/>
        <v>0.1112049373</v>
      </c>
      <c r="F10209" s="7"/>
    </row>
    <row r="10210">
      <c r="A10210" s="9">
        <v>44850.333333333336</v>
      </c>
      <c r="B10210" s="10">
        <v>193.03</v>
      </c>
      <c r="C10210" s="10">
        <v>200.10593</v>
      </c>
      <c r="D10210" s="10">
        <v>0.0353609210881456</v>
      </c>
      <c r="E10210" s="7">
        <f t="shared" si="1"/>
        <v>0.109510176</v>
      </c>
      <c r="F10210" s="7"/>
    </row>
    <row r="10211">
      <c r="A10211" s="9">
        <v>44850.375</v>
      </c>
      <c r="B10211" s="10">
        <v>193.5</v>
      </c>
      <c r="C10211" s="10">
        <v>205.02832</v>
      </c>
      <c r="D10211" s="10">
        <v>0.0562279396329248</v>
      </c>
      <c r="E10211" s="7">
        <f t="shared" si="1"/>
        <v>0.1073366334</v>
      </c>
      <c r="F10211" s="7"/>
    </row>
    <row r="10212">
      <c r="A10212" s="9">
        <v>44850.416666666664</v>
      </c>
      <c r="B10212" s="10">
        <v>189.04</v>
      </c>
      <c r="C10212" s="10">
        <v>210.64335</v>
      </c>
      <c r="D10212" s="10">
        <v>0.102558898726211</v>
      </c>
      <c r="E10212" s="7">
        <f t="shared" si="1"/>
        <v>0.1054685329</v>
      </c>
      <c r="F10212" s="7"/>
    </row>
    <row r="10213">
      <c r="A10213" s="9">
        <v>44850.458333333336</v>
      </c>
      <c r="B10213" s="10">
        <v>190.63</v>
      </c>
      <c r="C10213" s="10">
        <v>216.95909</v>
      </c>
      <c r="D10213" s="10">
        <v>0.121355090491944</v>
      </c>
      <c r="E10213" s="7">
        <f t="shared" si="1"/>
        <v>0.1040207767</v>
      </c>
      <c r="F10213" s="7"/>
    </row>
    <row r="10214">
      <c r="A10214" s="9">
        <v>44850.5</v>
      </c>
      <c r="B10214" s="10">
        <v>186.85</v>
      </c>
      <c r="C10214" s="10">
        <v>221.37051</v>
      </c>
      <c r="D10214" s="10">
        <v>0.155939966890802</v>
      </c>
      <c r="E10214" s="7">
        <f t="shared" si="1"/>
        <v>0.1053814666</v>
      </c>
      <c r="F10214" s="7"/>
    </row>
    <row r="10215">
      <c r="A10215" s="9">
        <v>44850.541666666664</v>
      </c>
      <c r="B10215" s="10">
        <v>188.65</v>
      </c>
      <c r="C10215" s="10">
        <v>223.98394</v>
      </c>
      <c r="D10215" s="10">
        <v>0.15775211383459</v>
      </c>
      <c r="E10215" s="7">
        <f t="shared" si="1"/>
        <v>0.1064943388</v>
      </c>
      <c r="F10215" s="7"/>
    </row>
    <row r="10216">
      <c r="A10216" s="9">
        <v>44850.583333333336</v>
      </c>
      <c r="B10216" s="10">
        <v>183.04</v>
      </c>
      <c r="C10216" s="10">
        <v>225.06857</v>
      </c>
      <c r="D10216" s="10">
        <v>0.186736735386909</v>
      </c>
      <c r="E10216" s="7">
        <f t="shared" si="1"/>
        <v>0.1060782792</v>
      </c>
      <c r="F10216" s="7"/>
    </row>
    <row r="10217">
      <c r="A10217" s="9">
        <v>44850.625</v>
      </c>
      <c r="B10217" s="10">
        <v>181.81</v>
      </c>
      <c r="C10217" s="10">
        <v>225.48171</v>
      </c>
      <c r="D10217" s="10">
        <v>0.19368182900511</v>
      </c>
      <c r="E10217" s="7">
        <f t="shared" si="1"/>
        <v>0.1039575252</v>
      </c>
      <c r="F10217" s="7"/>
    </row>
    <row r="10218">
      <c r="A10218" s="9">
        <v>44850.666666666664</v>
      </c>
      <c r="B10218" s="10">
        <v>179.47</v>
      </c>
      <c r="C10218" s="10">
        <v>225.5566</v>
      </c>
      <c r="D10218" s="10">
        <v>0.204323881455918</v>
      </c>
      <c r="E10218" s="7">
        <f t="shared" si="1"/>
        <v>0.10202988</v>
      </c>
      <c r="F10218" s="7"/>
    </row>
    <row r="10219">
      <c r="A10219" s="9">
        <v>44850.708333333336</v>
      </c>
      <c r="B10219" s="10">
        <v>182.07</v>
      </c>
      <c r="C10219" s="10">
        <v>225.97858</v>
      </c>
      <c r="D10219" s="10">
        <v>0.194304168120713</v>
      </c>
      <c r="E10219" s="7">
        <f t="shared" si="1"/>
        <v>0.09962164829</v>
      </c>
      <c r="F10219" s="7"/>
    </row>
    <row r="10220">
      <c r="A10220" s="9">
        <v>44850.75</v>
      </c>
      <c r="B10220" s="10">
        <v>185.31</v>
      </c>
      <c r="C10220" s="10">
        <v>227.27005</v>
      </c>
      <c r="D10220" s="10">
        <v>0.184626394898931</v>
      </c>
      <c r="E10220" s="7">
        <f t="shared" si="1"/>
        <v>0.09646692179</v>
      </c>
      <c r="F10220" s="7"/>
    </row>
    <row r="10221">
      <c r="A10221" s="9">
        <v>44850.791666666664</v>
      </c>
      <c r="B10221" s="10">
        <v>189.56</v>
      </c>
      <c r="C10221" s="10">
        <v>229.71908</v>
      </c>
      <c r="D10221" s="10">
        <v>0.174818217102384</v>
      </c>
      <c r="E10221" s="7">
        <f t="shared" si="1"/>
        <v>0.0949344354</v>
      </c>
      <c r="F10221" s="7"/>
    </row>
    <row r="10222">
      <c r="A10222" s="9">
        <v>44850.833333333336</v>
      </c>
      <c r="B10222" s="10">
        <v>200.48</v>
      </c>
      <c r="C10222" s="10">
        <v>232.21153</v>
      </c>
      <c r="D10222" s="10">
        <v>0.136649243902746</v>
      </c>
      <c r="E10222" s="7">
        <f t="shared" si="1"/>
        <v>0.09376001353</v>
      </c>
      <c r="F10222" s="7"/>
    </row>
    <row r="10223">
      <c r="A10223" s="9">
        <v>44850.875</v>
      </c>
      <c r="B10223" s="10">
        <v>218.16</v>
      </c>
      <c r="C10223" s="10">
        <v>234.4129</v>
      </c>
      <c r="D10223" s="10">
        <v>0.0693344948166249</v>
      </c>
      <c r="E10223" s="7">
        <f t="shared" si="1"/>
        <v>0.09313901689</v>
      </c>
      <c r="F10223" s="7"/>
    </row>
    <row r="10224">
      <c r="A10224" s="9">
        <v>44850.916666666664</v>
      </c>
      <c r="B10224" s="10">
        <v>224.99</v>
      </c>
      <c r="C10224" s="10">
        <v>234.83022</v>
      </c>
      <c r="D10224" s="10">
        <v>0.0419035505736867</v>
      </c>
      <c r="E10224" s="7">
        <f t="shared" si="1"/>
        <v>0.09331903228</v>
      </c>
      <c r="F10224" s="7"/>
    </row>
    <row r="10225">
      <c r="A10225" s="9">
        <v>44850.958333333336</v>
      </c>
      <c r="B10225" s="10">
        <v>219.46</v>
      </c>
      <c r="C10225" s="10">
        <v>233.80656</v>
      </c>
      <c r="D10225" s="10">
        <v>0.0613608104066882</v>
      </c>
      <c r="E10225" s="7">
        <f t="shared" si="1"/>
        <v>0.09364360806</v>
      </c>
      <c r="F10225" s="7"/>
    </row>
    <row r="10226">
      <c r="A10226" s="9">
        <v>44851.0</v>
      </c>
      <c r="B10226" s="10">
        <v>221.22</v>
      </c>
      <c r="C10226" s="10">
        <v>235.35317</v>
      </c>
      <c r="D10226" s="10">
        <v>0.0600509013751546</v>
      </c>
      <c r="E10226" s="7">
        <f t="shared" si="1"/>
        <v>0.0928135731</v>
      </c>
      <c r="F10226" s="7"/>
    </row>
    <row r="10227">
      <c r="A10227" s="9">
        <v>44851.041666666664</v>
      </c>
      <c r="B10227" s="10">
        <v>225.68</v>
      </c>
      <c r="C10227" s="10">
        <v>229.49018</v>
      </c>
      <c r="D10227" s="10">
        <v>0.0166028019150972</v>
      </c>
      <c r="E10227" s="7">
        <f t="shared" si="1"/>
        <v>0.09228066675</v>
      </c>
      <c r="F10227" s="7"/>
    </row>
    <row r="10228">
      <c r="A10228" s="9">
        <v>44851.083333333336</v>
      </c>
      <c r="B10228" s="10">
        <v>227.4</v>
      </c>
      <c r="C10228" s="10">
        <v>222.11461</v>
      </c>
      <c r="D10228" s="10">
        <v>0.0237957782245841</v>
      </c>
      <c r="E10228" s="7">
        <f t="shared" si="1"/>
        <v>0.09256391086</v>
      </c>
      <c r="F10228" s="7"/>
    </row>
    <row r="10229">
      <c r="A10229" s="9">
        <v>44851.125</v>
      </c>
      <c r="B10229" s="10">
        <v>215.21</v>
      </c>
      <c r="C10229" s="10">
        <v>214.23237</v>
      </c>
      <c r="D10229" s="10">
        <v>0.00456340934845656</v>
      </c>
      <c r="E10229" s="7">
        <f t="shared" si="1"/>
        <v>0.09192304208</v>
      </c>
      <c r="F10229" s="7"/>
    </row>
    <row r="10230">
      <c r="A10230" s="9">
        <v>44851.166666666664</v>
      </c>
      <c r="B10230" s="10">
        <v>202.92</v>
      </c>
      <c r="C10230" s="10">
        <v>207.80213</v>
      </c>
      <c r="D10230" s="10">
        <v>0.0234941287656676</v>
      </c>
      <c r="E10230" s="7">
        <f t="shared" si="1"/>
        <v>0.09243798187</v>
      </c>
      <c r="F10230" s="7"/>
    </row>
    <row r="10231">
      <c r="A10231" s="9">
        <v>44851.208333333336</v>
      </c>
      <c r="B10231" s="10">
        <v>199.28</v>
      </c>
      <c r="C10231" s="10">
        <v>205.02597</v>
      </c>
      <c r="D10231" s="10">
        <v>0.0280255715897844</v>
      </c>
      <c r="E10231" s="7">
        <f t="shared" si="1"/>
        <v>0.09346830159</v>
      </c>
      <c r="F10231" s="7"/>
    </row>
    <row r="10232">
      <c r="A10232" s="9">
        <v>44851.25</v>
      </c>
      <c r="B10232" s="10">
        <v>195.98</v>
      </c>
      <c r="C10232" s="10">
        <v>204.51344</v>
      </c>
      <c r="D10232" s="10">
        <v>0.0417255707008791</v>
      </c>
      <c r="E10232" s="7">
        <f t="shared" si="1"/>
        <v>0.09512998705</v>
      </c>
      <c r="F10232" s="7"/>
    </row>
    <row r="10233">
      <c r="A10233" s="9">
        <v>44851.291666666664</v>
      </c>
      <c r="B10233" s="10">
        <v>191.12</v>
      </c>
      <c r="C10233" s="10">
        <v>206.36953</v>
      </c>
      <c r="D10233" s="10">
        <v>0.0738942904991836</v>
      </c>
      <c r="E10233" s="7">
        <f t="shared" si="1"/>
        <v>0.09787861286</v>
      </c>
      <c r="F10233" s="7"/>
    </row>
    <row r="10234">
      <c r="A10234" s="9">
        <v>44851.333333333336</v>
      </c>
      <c r="B10234" s="10">
        <v>197.09</v>
      </c>
      <c r="C10234" s="10">
        <v>209.48714</v>
      </c>
      <c r="D10234" s="10">
        <v>0.0591785252307134</v>
      </c>
      <c r="E10234" s="7">
        <f t="shared" si="1"/>
        <v>0.09887101304</v>
      </c>
      <c r="F10234" s="7"/>
    </row>
    <row r="10235">
      <c r="A10235" s="9">
        <v>44851.375</v>
      </c>
      <c r="B10235" s="10">
        <v>203.48</v>
      </c>
      <c r="C10235" s="10">
        <v>214.30464</v>
      </c>
      <c r="D10235" s="10">
        <v>0.0505105255770477</v>
      </c>
      <c r="E10235" s="7">
        <f t="shared" si="1"/>
        <v>0.09863278745</v>
      </c>
      <c r="F10235" s="7"/>
    </row>
    <row r="10236">
      <c r="A10236" s="9">
        <v>44851.416666666664</v>
      </c>
      <c r="B10236" s="10">
        <v>213.5</v>
      </c>
      <c r="C10236" s="10">
        <v>218.70761</v>
      </c>
      <c r="D10236" s="10">
        <v>0.0238108312737722</v>
      </c>
      <c r="E10236" s="7">
        <f t="shared" si="1"/>
        <v>0.09535161797</v>
      </c>
      <c r="F10236" s="7"/>
    </row>
    <row r="10237">
      <c r="A10237" s="9">
        <v>44851.458333333336</v>
      </c>
      <c r="B10237" s="10">
        <v>228.17</v>
      </c>
      <c r="C10237" s="10">
        <v>223.46155</v>
      </c>
      <c r="D10237" s="10">
        <v>0.0210705152631403</v>
      </c>
      <c r="E10237" s="7">
        <f t="shared" si="1"/>
        <v>0.09117309401</v>
      </c>
      <c r="F10237" s="7"/>
    </row>
    <row r="10238">
      <c r="A10238" s="9">
        <v>44851.5</v>
      </c>
      <c r="B10238" s="10">
        <v>236.06</v>
      </c>
      <c r="C10238" s="10">
        <v>226.39749</v>
      </c>
      <c r="D10238" s="10">
        <v>0.0426794042637133</v>
      </c>
      <c r="E10238" s="7">
        <f t="shared" si="1"/>
        <v>0.0864539039</v>
      </c>
      <c r="F10238" s="7"/>
    </row>
    <row r="10239">
      <c r="A10239" s="9">
        <v>44851.541666666664</v>
      </c>
      <c r="B10239" s="10">
        <v>235.27</v>
      </c>
      <c r="C10239" s="10">
        <v>228.2301</v>
      </c>
      <c r="D10239" s="10">
        <v>0.0308456246568704</v>
      </c>
      <c r="E10239" s="7">
        <f t="shared" si="1"/>
        <v>0.08116613351</v>
      </c>
      <c r="F10239" s="7"/>
    </row>
    <row r="10240">
      <c r="A10240" s="9">
        <v>44851.583333333336</v>
      </c>
      <c r="B10240" s="10">
        <v>237.15</v>
      </c>
      <c r="C10240" s="10">
        <v>229.3635</v>
      </c>
      <c r="D10240" s="10">
        <v>0.0339482960453603</v>
      </c>
      <c r="E10240" s="7">
        <f t="shared" si="1"/>
        <v>0.07479994854</v>
      </c>
      <c r="F10240" s="7"/>
    </row>
    <row r="10241">
      <c r="A10241" s="9">
        <v>44851.625</v>
      </c>
      <c r="B10241" s="10">
        <v>239.47</v>
      </c>
      <c r="C10241" s="10">
        <v>230.18307</v>
      </c>
      <c r="D10241" s="10">
        <v>0.0403458429848903</v>
      </c>
      <c r="E10241" s="7">
        <f t="shared" si="1"/>
        <v>0.06841094912</v>
      </c>
      <c r="F10241" s="7"/>
    </row>
    <row r="10242">
      <c r="A10242" s="9">
        <v>44851.666666666664</v>
      </c>
      <c r="B10242" s="10">
        <v>235.91</v>
      </c>
      <c r="C10242" s="10">
        <v>230.79097</v>
      </c>
      <c r="D10242" s="10">
        <v>0.0221803738681804</v>
      </c>
      <c r="E10242" s="7">
        <f t="shared" si="1"/>
        <v>0.06082163631</v>
      </c>
      <c r="F10242" s="7"/>
    </row>
    <row r="10243">
      <c r="A10243" s="9">
        <v>44851.708333333336</v>
      </c>
      <c r="B10243" s="10">
        <v>234.76</v>
      </c>
      <c r="C10243" s="10">
        <v>231.53483</v>
      </c>
      <c r="D10243" s="10">
        <v>0.013929524123865</v>
      </c>
      <c r="E10243" s="7">
        <f t="shared" si="1"/>
        <v>0.05330602614</v>
      </c>
      <c r="F10243" s="7"/>
    </row>
    <row r="10244">
      <c r="A10244" s="9">
        <v>44851.75</v>
      </c>
      <c r="B10244" s="10">
        <v>233.08</v>
      </c>
      <c r="C10244" s="10">
        <v>232.64439</v>
      </c>
      <c r="D10244" s="10">
        <v>0.00187242855931331</v>
      </c>
      <c r="E10244" s="7">
        <f t="shared" si="1"/>
        <v>0.04569127754</v>
      </c>
      <c r="F10244" s="7"/>
    </row>
    <row r="10245">
      <c r="A10245" s="9">
        <v>44851.791666666664</v>
      </c>
      <c r="B10245" s="10">
        <v>233.19</v>
      </c>
      <c r="C10245" s="10">
        <v>234.68317</v>
      </c>
      <c r="D10245" s="10">
        <v>0.00636249288775156</v>
      </c>
      <c r="E10245" s="7">
        <f t="shared" si="1"/>
        <v>0.03867228904</v>
      </c>
      <c r="F10245" s="7"/>
    </row>
    <row r="10246">
      <c r="A10246" s="9">
        <v>44851.833333333336</v>
      </c>
      <c r="B10246" s="10">
        <v>231.58</v>
      </c>
      <c r="C10246" s="10">
        <v>236.82298</v>
      </c>
      <c r="D10246" s="10">
        <v>0.0221388144005281</v>
      </c>
      <c r="E10246" s="7">
        <f t="shared" si="1"/>
        <v>0.03390102114</v>
      </c>
      <c r="F10246" s="7"/>
    </row>
    <row r="10247">
      <c r="A10247" s="9">
        <v>44851.875</v>
      </c>
      <c r="B10247" s="10">
        <v>228.53</v>
      </c>
      <c r="C10247" s="10">
        <v>238.72357</v>
      </c>
      <c r="D10247" s="10">
        <v>0.0427003081430124</v>
      </c>
      <c r="E10247" s="7">
        <f t="shared" si="1"/>
        <v>0.03279126336</v>
      </c>
      <c r="F10247" s="7"/>
    </row>
    <row r="10248">
      <c r="A10248" s="9">
        <v>44851.916666666664</v>
      </c>
      <c r="B10248" s="10">
        <v>216.66</v>
      </c>
      <c r="C10248" s="10">
        <v>239.10371</v>
      </c>
      <c r="D10248" s="10">
        <v>0.0938660048394899</v>
      </c>
      <c r="E10248" s="7">
        <f t="shared" si="1"/>
        <v>0.03495636562</v>
      </c>
      <c r="F10248" s="7"/>
    </row>
    <row r="10249">
      <c r="A10249" s="9">
        <v>44851.958333333336</v>
      </c>
      <c r="B10249" s="10">
        <v>216.37</v>
      </c>
      <c r="C10249" s="10">
        <v>237.93482</v>
      </c>
      <c r="D10249" s="10">
        <v>0.0906333087355604</v>
      </c>
      <c r="E10249" s="7">
        <f t="shared" si="1"/>
        <v>0.03617605305</v>
      </c>
      <c r="F10249" s="7"/>
    </row>
    <row r="10250">
      <c r="A10250" s="9">
        <v>44852.0</v>
      </c>
      <c r="B10250" s="10">
        <v>223.74</v>
      </c>
      <c r="C10250" s="10">
        <v>244.36321</v>
      </c>
      <c r="D10250" s="10">
        <v>0.0843957238898605</v>
      </c>
      <c r="E10250" s="7">
        <f t="shared" si="1"/>
        <v>0.03719042066</v>
      </c>
      <c r="F10250" s="7"/>
    </row>
    <row r="10251">
      <c r="A10251" s="9">
        <v>44852.041666666664</v>
      </c>
      <c r="B10251" s="10">
        <v>227.64</v>
      </c>
      <c r="C10251" s="10">
        <v>238.29606</v>
      </c>
      <c r="D10251" s="10">
        <v>0.0447177347372005</v>
      </c>
      <c r="E10251" s="7">
        <f t="shared" si="1"/>
        <v>0.03836187619</v>
      </c>
      <c r="F10251" s="7"/>
    </row>
    <row r="10252">
      <c r="A10252" s="9">
        <v>44852.083333333336</v>
      </c>
      <c r="B10252" s="10">
        <v>224.05</v>
      </c>
      <c r="C10252" s="10">
        <v>229.64948</v>
      </c>
      <c r="D10252" s="10">
        <v>0.0243827244895133</v>
      </c>
      <c r="E10252" s="7">
        <f t="shared" si="1"/>
        <v>0.03838633229</v>
      </c>
      <c r="F10252" s="7"/>
    </row>
    <row r="10253">
      <c r="A10253" s="9">
        <v>44852.125</v>
      </c>
      <c r="B10253" s="10">
        <v>206.62</v>
      </c>
      <c r="C10253" s="10">
        <v>219.34636</v>
      </c>
      <c r="D10253" s="10">
        <v>0.0580194720350043</v>
      </c>
      <c r="E10253" s="7">
        <f t="shared" si="1"/>
        <v>0.04061366823</v>
      </c>
      <c r="F10253" s="7"/>
    </row>
    <row r="10254">
      <c r="A10254" s="9">
        <v>44852.166666666664</v>
      </c>
      <c r="B10254" s="10">
        <v>192.38</v>
      </c>
      <c r="C10254" s="10">
        <v>209.40088</v>
      </c>
      <c r="D10254" s="10">
        <v>0.081283708072287</v>
      </c>
      <c r="E10254" s="7">
        <f t="shared" si="1"/>
        <v>0.04302156737</v>
      </c>
      <c r="F10254" s="7"/>
    </row>
    <row r="10255">
      <c r="A10255" s="9">
        <v>44852.208333333336</v>
      </c>
      <c r="B10255" s="10">
        <v>189.97</v>
      </c>
      <c r="C10255" s="10">
        <v>202.46919</v>
      </c>
      <c r="D10255" s="10">
        <v>0.0617337877432116</v>
      </c>
      <c r="E10255" s="7">
        <f t="shared" si="1"/>
        <v>0.04442607638</v>
      </c>
      <c r="F10255" s="7"/>
    </row>
    <row r="10256">
      <c r="A10256" s="9">
        <v>44852.25</v>
      </c>
      <c r="B10256" s="10">
        <v>184.12</v>
      </c>
      <c r="C10256" s="10">
        <v>198.202</v>
      </c>
      <c r="D10256" s="10">
        <v>0.071048728065307</v>
      </c>
      <c r="E10256" s="7">
        <f t="shared" si="1"/>
        <v>0.0456478746</v>
      </c>
      <c r="F10256" s="7"/>
    </row>
    <row r="10257">
      <c r="A10257" s="9">
        <v>44852.291666666664</v>
      </c>
      <c r="B10257" s="10">
        <v>185.5</v>
      </c>
      <c r="C10257" s="10">
        <v>197.63912</v>
      </c>
      <c r="D10257" s="10">
        <v>0.061420633728788</v>
      </c>
      <c r="E10257" s="7">
        <f t="shared" si="1"/>
        <v>0.0451281389</v>
      </c>
      <c r="F10257" s="7"/>
    </row>
    <row r="10258">
      <c r="A10258" s="9">
        <v>44852.333333333336</v>
      </c>
      <c r="B10258" s="10">
        <v>182.9</v>
      </c>
      <c r="C10258" s="10">
        <v>200.88577</v>
      </c>
      <c r="D10258" s="10">
        <v>0.0895323247634713</v>
      </c>
      <c r="E10258" s="7">
        <f t="shared" si="1"/>
        <v>0.04639288055</v>
      </c>
      <c r="F10258" s="7"/>
    </row>
    <row r="10259">
      <c r="A10259" s="9">
        <v>44852.375</v>
      </c>
      <c r="B10259" s="10">
        <v>183.44</v>
      </c>
      <c r="C10259" s="10">
        <v>207.58363</v>
      </c>
      <c r="D10259" s="10">
        <v>0.116307967058866</v>
      </c>
      <c r="E10259" s="7">
        <f t="shared" si="1"/>
        <v>0.04913444061</v>
      </c>
      <c r="F10259" s="7"/>
    </row>
    <row r="10260">
      <c r="A10260" s="9">
        <v>44852.416666666664</v>
      </c>
      <c r="B10260" s="10">
        <v>183.1</v>
      </c>
      <c r="C10260" s="10">
        <v>216.21518</v>
      </c>
      <c r="D10260" s="10">
        <v>0.15315844151183</v>
      </c>
      <c r="E10260" s="7">
        <f t="shared" si="1"/>
        <v>0.05452392437</v>
      </c>
      <c r="F10260" s="7"/>
    </row>
    <row r="10261">
      <c r="A10261" s="9">
        <v>44852.458333333336</v>
      </c>
      <c r="B10261" s="10">
        <v>196.26</v>
      </c>
      <c r="C10261" s="10">
        <v>225.48041</v>
      </c>
      <c r="D10261" s="10">
        <v>0.129591790257965</v>
      </c>
      <c r="E10261" s="7">
        <f t="shared" si="1"/>
        <v>0.05904564416</v>
      </c>
      <c r="F10261" s="7"/>
    </row>
    <row r="10262">
      <c r="A10262" s="9">
        <v>44852.5</v>
      </c>
      <c r="B10262" s="10">
        <v>199.39</v>
      </c>
      <c r="C10262" s="10">
        <v>231.97929</v>
      </c>
      <c r="D10262" s="10">
        <v>0.14048361817126</v>
      </c>
      <c r="E10262" s="7">
        <f t="shared" si="1"/>
        <v>0.06312081974</v>
      </c>
      <c r="F10262" s="7"/>
    </row>
    <row r="10263">
      <c r="A10263" s="9">
        <v>44852.541666666664</v>
      </c>
      <c r="B10263" s="10">
        <v>193.28</v>
      </c>
      <c r="C10263" s="10">
        <v>235.91706</v>
      </c>
      <c r="D10263" s="10">
        <v>0.1807290240053</v>
      </c>
      <c r="E10263" s="7">
        <f t="shared" si="1"/>
        <v>0.06936596138</v>
      </c>
      <c r="F10263" s="7"/>
    </row>
    <row r="10264">
      <c r="A10264" s="9">
        <v>44852.583333333336</v>
      </c>
      <c r="B10264" s="10">
        <v>198.55</v>
      </c>
      <c r="C10264" s="10">
        <v>237.74679</v>
      </c>
      <c r="D10264" s="10">
        <v>0.164867799056298</v>
      </c>
      <c r="E10264" s="7">
        <f t="shared" si="1"/>
        <v>0.07482094067</v>
      </c>
      <c r="F10264" s="7"/>
    </row>
    <row r="10265">
      <c r="A10265" s="9">
        <v>44852.625</v>
      </c>
      <c r="B10265" s="10">
        <v>205.31</v>
      </c>
      <c r="C10265" s="10">
        <v>238.20037</v>
      </c>
      <c r="D10265" s="10">
        <v>0.138078584848545</v>
      </c>
      <c r="E10265" s="7">
        <f t="shared" si="1"/>
        <v>0.07889313825</v>
      </c>
      <c r="F10265" s="7"/>
    </row>
    <row r="10266">
      <c r="A10266" s="9">
        <v>44852.666666666664</v>
      </c>
      <c r="B10266" s="10">
        <v>207.39</v>
      </c>
      <c r="C10266" s="10">
        <v>237.60146</v>
      </c>
      <c r="D10266" s="10">
        <v>0.127151828107453</v>
      </c>
      <c r="E10266" s="7">
        <f t="shared" si="1"/>
        <v>0.08326694884</v>
      </c>
      <c r="F10266" s="7"/>
    </row>
    <row r="10267">
      <c r="A10267" s="9">
        <v>44852.708333333336</v>
      </c>
      <c r="B10267" s="10">
        <v>198.32</v>
      </c>
      <c r="C10267" s="10">
        <v>237.05971</v>
      </c>
      <c r="D10267" s="10">
        <v>0.163417520421331</v>
      </c>
      <c r="E10267" s="7">
        <f t="shared" si="1"/>
        <v>0.08949561536</v>
      </c>
      <c r="F10267" s="7"/>
    </row>
    <row r="10268">
      <c r="A10268" s="9">
        <v>44852.75</v>
      </c>
      <c r="B10268" s="10">
        <v>190.8</v>
      </c>
      <c r="C10268" s="10">
        <v>237.61579</v>
      </c>
      <c r="D10268" s="10">
        <v>0.197023059789082</v>
      </c>
      <c r="E10268" s="7">
        <f t="shared" si="1"/>
        <v>0.09762689166</v>
      </c>
      <c r="F10268" s="7"/>
    </row>
    <row r="10269">
      <c r="A10269" s="9">
        <v>44852.791666666664</v>
      </c>
      <c r="B10269" s="10">
        <v>189.33</v>
      </c>
      <c r="C10269" s="10">
        <v>239.40957</v>
      </c>
      <c r="D10269" s="10">
        <v>0.209179482674815</v>
      </c>
      <c r="E10269" s="7">
        <f t="shared" si="1"/>
        <v>0.1060775996</v>
      </c>
      <c r="F10269" s="7"/>
    </row>
    <row r="10270">
      <c r="A10270" s="9">
        <v>44852.833333333336</v>
      </c>
      <c r="B10270" s="10">
        <v>197.13</v>
      </c>
      <c r="C10270" s="10">
        <v>240.96036</v>
      </c>
      <c r="D10270" s="10">
        <v>0.181898632621564</v>
      </c>
      <c r="E10270" s="7">
        <f t="shared" si="1"/>
        <v>0.1127342587</v>
      </c>
      <c r="F10270" s="7"/>
    </row>
    <row r="10271">
      <c r="A10271" s="9">
        <v>44852.875</v>
      </c>
      <c r="B10271" s="10">
        <v>206.04</v>
      </c>
      <c r="C10271" s="10">
        <v>242.43443</v>
      </c>
      <c r="D10271" s="10">
        <v>0.150120715114598</v>
      </c>
      <c r="E10271" s="7">
        <f t="shared" si="1"/>
        <v>0.1172101089</v>
      </c>
      <c r="F10271" s="7"/>
    </row>
    <row r="10272">
      <c r="A10272" s="9">
        <v>44852.916666666664</v>
      </c>
      <c r="B10272" s="10">
        <v>207.61</v>
      </c>
      <c r="C10272" s="10">
        <v>242.73532</v>
      </c>
      <c r="D10272" s="10">
        <v>0.144706258652428</v>
      </c>
      <c r="E10272" s="7">
        <f t="shared" si="1"/>
        <v>0.1193284529</v>
      </c>
      <c r="F10272" s="7"/>
    </row>
    <row r="10273">
      <c r="A10273" s="9">
        <v>44852.958333333336</v>
      </c>
      <c r="B10273" s="10">
        <v>206.27</v>
      </c>
      <c r="C10273" s="10">
        <v>241.76572</v>
      </c>
      <c r="D10273" s="10">
        <v>0.146818663952854</v>
      </c>
      <c r="E10273" s="7">
        <f t="shared" si="1"/>
        <v>0.1216695093</v>
      </c>
      <c r="F10273" s="7"/>
    </row>
    <row r="10274">
      <c r="A10274" s="9">
        <v>44850.0</v>
      </c>
      <c r="B10274" s="10">
        <v>212.84</v>
      </c>
      <c r="C10274" s="10">
        <v>225.33225</v>
      </c>
      <c r="D10274" s="10">
        <v>0.0554392458247764</v>
      </c>
      <c r="E10274" s="7">
        <f t="shared" si="1"/>
        <v>0.1204629894</v>
      </c>
      <c r="F10274" s="7"/>
    </row>
    <row r="10275">
      <c r="A10275" s="9">
        <v>44850.041666666664</v>
      </c>
      <c r="B10275" s="10">
        <v>219.22</v>
      </c>
      <c r="C10275" s="10">
        <v>220.05334</v>
      </c>
      <c r="D10275" s="10">
        <v>0.00378699091774745</v>
      </c>
      <c r="E10275" s="7">
        <f t="shared" si="1"/>
        <v>0.1187575417</v>
      </c>
      <c r="F10275" s="7"/>
    </row>
    <row r="10276">
      <c r="A10276" s="9">
        <v>44850.083333333336</v>
      </c>
      <c r="B10276" s="10">
        <v>214.84</v>
      </c>
      <c r="C10276" s="10">
        <v>212.38843</v>
      </c>
      <c r="D10276" s="10">
        <v>0.0115428604091098</v>
      </c>
      <c r="E10276" s="7">
        <f t="shared" si="1"/>
        <v>0.1182225474</v>
      </c>
      <c r="F10276" s="7"/>
    </row>
    <row r="10277">
      <c r="A10277" s="9">
        <v>44850.125</v>
      </c>
      <c r="B10277" s="10">
        <v>206.41</v>
      </c>
      <c r="C10277" s="10">
        <v>203.96001</v>
      </c>
      <c r="D10277" s="10">
        <v>0.0120121096287452</v>
      </c>
      <c r="E10277" s="7">
        <f t="shared" si="1"/>
        <v>0.116305574</v>
      </c>
      <c r="F10277" s="7"/>
    </row>
    <row r="10278">
      <c r="A10278" s="9">
        <v>44850.166666666664</v>
      </c>
      <c r="B10278" s="10">
        <v>201.21</v>
      </c>
      <c r="C10278" s="10">
        <v>195.6464</v>
      </c>
      <c r="D10278" s="10">
        <v>0.0284370169857457</v>
      </c>
      <c r="E10278" s="7">
        <f t="shared" si="1"/>
        <v>0.1141036285</v>
      </c>
      <c r="F10278" s="7"/>
    </row>
    <row r="10279">
      <c r="A10279" s="9">
        <v>44850.208333333336</v>
      </c>
      <c r="B10279" s="10">
        <v>199.89</v>
      </c>
      <c r="C10279" s="10">
        <v>189.60835</v>
      </c>
      <c r="D10279" s="10">
        <v>0.0542257237088977</v>
      </c>
      <c r="E10279" s="7">
        <f t="shared" si="1"/>
        <v>0.1137907925</v>
      </c>
      <c r="F10279" s="7"/>
    </row>
    <row r="10280">
      <c r="A10280" s="9">
        <v>44850.25</v>
      </c>
      <c r="B10280" s="10">
        <v>197.5</v>
      </c>
      <c r="C10280" s="10">
        <v>185.9013</v>
      </c>
      <c r="D10280" s="10">
        <v>0.0623917100095588</v>
      </c>
      <c r="E10280" s="7">
        <f t="shared" si="1"/>
        <v>0.1134300834</v>
      </c>
      <c r="F10280" s="7"/>
    </row>
    <row r="10281">
      <c r="A10281" s="9">
        <v>44850.291666666664</v>
      </c>
      <c r="B10281" s="10">
        <v>196.05</v>
      </c>
      <c r="C10281" s="10">
        <v>185.57933</v>
      </c>
      <c r="D10281" s="10">
        <v>0.056421531428096</v>
      </c>
      <c r="E10281" s="7">
        <f t="shared" si="1"/>
        <v>0.1132217875</v>
      </c>
      <c r="F10281" s="7"/>
    </row>
    <row r="10282">
      <c r="A10282" s="9">
        <v>44850.333333333336</v>
      </c>
      <c r="B10282" s="10">
        <v>193.03</v>
      </c>
      <c r="C10282" s="10">
        <v>188.26944</v>
      </c>
      <c r="D10282" s="10">
        <v>0.0252858881398914</v>
      </c>
      <c r="E10282" s="7">
        <f t="shared" si="1"/>
        <v>0.1105448526</v>
      </c>
      <c r="F10282" s="7"/>
    </row>
    <row r="10283">
      <c r="A10283" s="9">
        <v>44850.375</v>
      </c>
      <c r="B10283" s="10">
        <v>193.5</v>
      </c>
      <c r="C10283" s="10">
        <v>194.00501</v>
      </c>
      <c r="D10283" s="10">
        <v>0.00260307710610153</v>
      </c>
      <c r="E10283" s="7">
        <f t="shared" si="1"/>
        <v>0.1058071489</v>
      </c>
      <c r="F10283" s="7"/>
    </row>
    <row r="10284">
      <c r="A10284" s="9">
        <v>44850.416666666664</v>
      </c>
      <c r="B10284" s="10">
        <v>189.04</v>
      </c>
      <c r="C10284" s="10">
        <v>201.66881</v>
      </c>
      <c r="D10284" s="10">
        <v>0.0626215327992465</v>
      </c>
      <c r="E10284" s="7">
        <f t="shared" si="1"/>
        <v>0.1020347777</v>
      </c>
      <c r="F10284" s="7"/>
    </row>
    <row r="10285">
      <c r="A10285" s="9">
        <v>44850.458333333336</v>
      </c>
      <c r="B10285" s="10">
        <v>190.63</v>
      </c>
      <c r="C10285" s="10">
        <v>209.85732</v>
      </c>
      <c r="D10285" s="10">
        <v>0.091620916535101</v>
      </c>
      <c r="E10285" s="7">
        <f t="shared" si="1"/>
        <v>0.100452658</v>
      </c>
      <c r="F10285" s="7"/>
    </row>
    <row r="10286">
      <c r="A10286" s="9">
        <v>44850.5</v>
      </c>
      <c r="B10286" s="10">
        <v>186.85</v>
      </c>
      <c r="C10286" s="10">
        <v>215.66243</v>
      </c>
      <c r="D10286" s="10">
        <v>0.133599672413966</v>
      </c>
      <c r="E10286" s="7">
        <f t="shared" si="1"/>
        <v>0.1001658269</v>
      </c>
      <c r="F10286" s="7"/>
    </row>
    <row r="10287">
      <c r="A10287" s="9">
        <v>44850.541666666664</v>
      </c>
      <c r="B10287" s="10">
        <v>188.65</v>
      </c>
      <c r="C10287" s="10">
        <v>218.99133</v>
      </c>
      <c r="D10287" s="10">
        <v>0.138550370921077</v>
      </c>
      <c r="E10287" s="7">
        <f t="shared" si="1"/>
        <v>0.098408383</v>
      </c>
      <c r="F10287" s="7"/>
    </row>
    <row r="10288">
      <c r="A10288" s="9">
        <v>44850.583333333336</v>
      </c>
      <c r="B10288" s="10">
        <v>183.04</v>
      </c>
      <c r="C10288" s="10">
        <v>219.80955</v>
      </c>
      <c r="D10288" s="10">
        <v>0.167279128682079</v>
      </c>
      <c r="E10288" s="7">
        <f t="shared" si="1"/>
        <v>0.09850885507</v>
      </c>
      <c r="F10288" s="7"/>
    </row>
    <row r="10289">
      <c r="A10289" s="9">
        <v>44850.625</v>
      </c>
      <c r="B10289" s="10">
        <v>181.81</v>
      </c>
      <c r="C10289" s="10">
        <v>219.55901</v>
      </c>
      <c r="D10289" s="10">
        <v>0.171931044870351</v>
      </c>
      <c r="E10289" s="7">
        <f t="shared" si="1"/>
        <v>0.09991937424</v>
      </c>
      <c r="F10289" s="7"/>
    </row>
    <row r="10290">
      <c r="A10290" s="9">
        <v>44850.666666666664</v>
      </c>
      <c r="B10290" s="10">
        <v>179.47</v>
      </c>
      <c r="C10290" s="10">
        <v>218.59668</v>
      </c>
      <c r="D10290" s="10">
        <v>0.178990275607113</v>
      </c>
      <c r="E10290" s="7">
        <f t="shared" si="1"/>
        <v>0.1020793096</v>
      </c>
      <c r="F10290" s="7"/>
    </row>
    <row r="10291">
      <c r="A10291" s="9">
        <v>44850.708333333336</v>
      </c>
      <c r="B10291" s="10">
        <v>182.07</v>
      </c>
      <c r="C10291" s="10">
        <v>217.88285</v>
      </c>
      <c r="D10291" s="10">
        <v>0.164367457099078</v>
      </c>
      <c r="E10291" s="7">
        <f t="shared" si="1"/>
        <v>0.1021188902</v>
      </c>
      <c r="F10291" s="7"/>
    </row>
    <row r="10292">
      <c r="A10292" s="9">
        <v>44850.75</v>
      </c>
      <c r="B10292" s="10">
        <v>185.31</v>
      </c>
      <c r="C10292" s="10">
        <v>218.46054</v>
      </c>
      <c r="D10292" s="10">
        <v>0.151746123121365</v>
      </c>
      <c r="E10292" s="7">
        <f t="shared" si="1"/>
        <v>0.1002323512</v>
      </c>
      <c r="F10292" s="7"/>
    </row>
    <row r="10293">
      <c r="A10293" s="9">
        <v>44850.791666666664</v>
      </c>
      <c r="B10293" s="10">
        <v>189.56</v>
      </c>
      <c r="C10293" s="10">
        <v>220.40207</v>
      </c>
      <c r="D10293" s="10">
        <v>0.139935482457129</v>
      </c>
      <c r="E10293" s="7">
        <f t="shared" si="1"/>
        <v>0.09734718454</v>
      </c>
      <c r="F10293" s="7"/>
    </row>
    <row r="10294">
      <c r="A10294" s="9">
        <v>44850.833333333336</v>
      </c>
      <c r="B10294" s="10">
        <v>200.48</v>
      </c>
      <c r="C10294" s="10">
        <v>222.89475</v>
      </c>
      <c r="D10294" s="10">
        <v>0.100562036566585</v>
      </c>
      <c r="E10294" s="7">
        <f t="shared" si="1"/>
        <v>0.09395815971</v>
      </c>
      <c r="F10294" s="7"/>
    </row>
    <row r="10295">
      <c r="A10295" s="9">
        <v>44850.875</v>
      </c>
      <c r="B10295" s="10">
        <v>218.16</v>
      </c>
      <c r="C10295" s="10">
        <v>225.54761</v>
      </c>
      <c r="D10295" s="10">
        <v>0.032754104554688</v>
      </c>
      <c r="E10295" s="7">
        <f t="shared" si="1"/>
        <v>0.08906788427</v>
      </c>
      <c r="F10295" s="7"/>
    </row>
    <row r="10296">
      <c r="A10296" s="9">
        <v>44850.916666666664</v>
      </c>
      <c r="B10296" s="10">
        <v>224.99</v>
      </c>
      <c r="C10296" s="10">
        <v>226.4026</v>
      </c>
      <c r="D10296" s="10">
        <v>0.00623932764023026</v>
      </c>
      <c r="E10296" s="7">
        <f t="shared" si="1"/>
        <v>0.08329842881</v>
      </c>
      <c r="F10296" s="7"/>
    </row>
    <row r="10297">
      <c r="A10297" s="9">
        <v>44850.958333333336</v>
      </c>
      <c r="B10297" s="10">
        <v>219.46</v>
      </c>
      <c r="C10297" s="10">
        <v>225.96213</v>
      </c>
      <c r="D10297" s="10">
        <v>0.0287753084997029</v>
      </c>
      <c r="E10297" s="7">
        <f t="shared" si="1"/>
        <v>0.07837995566</v>
      </c>
      <c r="F10297" s="7"/>
    </row>
    <row r="10298">
      <c r="A10298" s="9">
        <v>44851.0</v>
      </c>
      <c r="B10298" s="10">
        <v>221.22</v>
      </c>
      <c r="C10298" s="10">
        <v>229.98125</v>
      </c>
      <c r="D10298" s="10">
        <v>0.0380954969155093</v>
      </c>
      <c r="E10298" s="7">
        <f t="shared" si="1"/>
        <v>0.07765729946</v>
      </c>
      <c r="F10298" s="7"/>
    </row>
    <row r="10299">
      <c r="A10299" s="9">
        <v>44851.041666666664</v>
      </c>
      <c r="B10299" s="10">
        <v>225.68</v>
      </c>
      <c r="C10299" s="10">
        <v>223.74082</v>
      </c>
      <c r="D10299" s="10">
        <v>0.00866708184943629</v>
      </c>
      <c r="E10299" s="7">
        <f t="shared" si="1"/>
        <v>0.07786063658</v>
      </c>
      <c r="F10299" s="7"/>
    </row>
    <row r="10300">
      <c r="A10300" s="9">
        <v>44851.083333333336</v>
      </c>
      <c r="B10300" s="10">
        <v>227.4</v>
      </c>
      <c r="C10300" s="10">
        <v>215.93016</v>
      </c>
      <c r="D10300" s="10">
        <v>0.053118286023592</v>
      </c>
      <c r="E10300" s="7">
        <f t="shared" si="1"/>
        <v>0.07959294598</v>
      </c>
      <c r="F10300" s="7"/>
    </row>
    <row r="10301">
      <c r="A10301" s="9">
        <v>44851.125</v>
      </c>
      <c r="B10301" s="10">
        <v>215.21</v>
      </c>
      <c r="C10301" s="10">
        <v>207.96655</v>
      </c>
      <c r="D10301" s="10">
        <v>0.0348298800936977</v>
      </c>
      <c r="E10301" s="7">
        <f t="shared" si="1"/>
        <v>0.08054368642</v>
      </c>
      <c r="F10301" s="7"/>
    </row>
    <row r="10302">
      <c r="A10302" s="9">
        <v>44851.166666666664</v>
      </c>
      <c r="B10302" s="10">
        <v>202.92</v>
      </c>
      <c r="C10302" s="10">
        <v>201.53929</v>
      </c>
      <c r="D10302" s="10">
        <v>0.006850822983449</v>
      </c>
      <c r="E10302" s="7">
        <f t="shared" si="1"/>
        <v>0.07964426167</v>
      </c>
      <c r="F10302" s="7"/>
    </row>
    <row r="10303">
      <c r="A10303" s="9">
        <v>44851.208333333336</v>
      </c>
      <c r="B10303" s="10">
        <v>199.28</v>
      </c>
      <c r="C10303" s="10">
        <v>198.8182</v>
      </c>
      <c r="D10303" s="10">
        <v>0.0023227249819182</v>
      </c>
      <c r="E10303" s="7">
        <f t="shared" si="1"/>
        <v>0.07748163672</v>
      </c>
      <c r="F10303" s="7"/>
    </row>
    <row r="10304">
      <c r="A10304" s="9">
        <v>44851.25</v>
      </c>
      <c r="B10304" s="10">
        <v>195.98</v>
      </c>
      <c r="C10304" s="10">
        <v>198.57883</v>
      </c>
      <c r="D10304" s="10">
        <v>0.0130871452913687</v>
      </c>
      <c r="E10304" s="7">
        <f t="shared" si="1"/>
        <v>0.07542727986</v>
      </c>
      <c r="F10304" s="7"/>
    </row>
    <row r="10305">
      <c r="A10305" s="9">
        <v>44851.291666666664</v>
      </c>
      <c r="B10305" s="10">
        <v>191.12</v>
      </c>
      <c r="C10305" s="10">
        <v>200.90893</v>
      </c>
      <c r="D10305" s="10">
        <v>0.0487232200181445</v>
      </c>
      <c r="E10305" s="7">
        <f t="shared" si="1"/>
        <v>0.07510651688</v>
      </c>
      <c r="F10305" s="7"/>
    </row>
    <row r="10306">
      <c r="A10306" s="9">
        <v>44851.333333333336</v>
      </c>
      <c r="B10306" s="10">
        <v>197.09</v>
      </c>
      <c r="C10306" s="10">
        <v>204.38864</v>
      </c>
      <c r="D10306" s="10">
        <v>0.0357096167379948</v>
      </c>
      <c r="E10306" s="7">
        <f t="shared" si="1"/>
        <v>0.07554083891</v>
      </c>
      <c r="F10306" s="7"/>
    </row>
    <row r="10307">
      <c r="A10307" s="9">
        <v>44851.375</v>
      </c>
      <c r="B10307" s="10">
        <v>203.48</v>
      </c>
      <c r="C10307" s="10">
        <v>209.41549</v>
      </c>
      <c r="D10307" s="10">
        <v>0.0283431278173358</v>
      </c>
      <c r="E10307" s="7">
        <f t="shared" si="1"/>
        <v>0.07661334102</v>
      </c>
      <c r="F10307" s="7"/>
    </row>
    <row r="10308">
      <c r="A10308" s="9">
        <v>44851.416666666664</v>
      </c>
      <c r="B10308" s="10">
        <v>213.5</v>
      </c>
      <c r="C10308" s="10">
        <v>213.81504</v>
      </c>
      <c r="D10308" s="10">
        <v>0.00147342301084156</v>
      </c>
      <c r="E10308" s="7">
        <f t="shared" si="1"/>
        <v>0.07406550311</v>
      </c>
      <c r="F10308" s="7"/>
    </row>
    <row r="10309">
      <c r="A10309" s="9">
        <v>44851.458333333336</v>
      </c>
      <c r="B10309" s="10">
        <v>228.17</v>
      </c>
      <c r="C10309" s="10">
        <v>218.27255</v>
      </c>
      <c r="D10309" s="10">
        <v>0.0453444558191123</v>
      </c>
      <c r="E10309" s="7">
        <f t="shared" si="1"/>
        <v>0.07213731725</v>
      </c>
      <c r="F10309" s="7"/>
    </row>
    <row r="10310">
      <c r="A10310" s="9">
        <v>44851.5</v>
      </c>
      <c r="B10310" s="10">
        <v>236.06</v>
      </c>
      <c r="C10310" s="10">
        <v>220.75777</v>
      </c>
      <c r="D10310" s="10">
        <v>0.0693168353711854</v>
      </c>
      <c r="E10310" s="7">
        <f t="shared" si="1"/>
        <v>0.06945886571</v>
      </c>
      <c r="F10310" s="7"/>
    </row>
    <row r="10311">
      <c r="A10311" s="9">
        <v>44851.541666666664</v>
      </c>
      <c r="B10311" s="10">
        <v>235.27</v>
      </c>
      <c r="C10311" s="10">
        <v>222.17829</v>
      </c>
      <c r="D10311" s="10">
        <v>0.0589243440481966</v>
      </c>
      <c r="E10311" s="7">
        <f t="shared" si="1"/>
        <v>0.06614111459</v>
      </c>
      <c r="F10311" s="7"/>
    </row>
    <row r="10312">
      <c r="A10312" s="9">
        <v>44851.583333333336</v>
      </c>
      <c r="B10312" s="10">
        <v>237.15</v>
      </c>
      <c r="C10312" s="10">
        <v>222.94771</v>
      </c>
      <c r="D10312" s="10">
        <v>0.0637023363011892</v>
      </c>
      <c r="E10312" s="7">
        <f t="shared" si="1"/>
        <v>0.0618254149</v>
      </c>
      <c r="F10312" s="7"/>
    </row>
    <row r="10313">
      <c r="A10313" s="9">
        <v>44851.625</v>
      </c>
      <c r="B10313" s="10">
        <v>239.47</v>
      </c>
      <c r="C10313" s="10">
        <v>223.73924</v>
      </c>
      <c r="D10313" s="10">
        <v>0.0703084537160312</v>
      </c>
      <c r="E10313" s="7">
        <f t="shared" si="1"/>
        <v>0.05759114027</v>
      </c>
      <c r="F10313" s="7"/>
    </row>
    <row r="10314">
      <c r="A10314" s="9">
        <v>44851.666666666664</v>
      </c>
      <c r="B10314" s="10">
        <v>235.91</v>
      </c>
      <c r="C10314" s="10">
        <v>224.47777</v>
      </c>
      <c r="D10314" s="10">
        <v>0.0509281164010138</v>
      </c>
      <c r="E10314" s="7">
        <f t="shared" si="1"/>
        <v>0.05225521697</v>
      </c>
      <c r="F10314" s="7"/>
    </row>
    <row r="10315">
      <c r="A10315" s="9">
        <v>44851.708333333336</v>
      </c>
      <c r="B10315" s="10">
        <v>234.76</v>
      </c>
      <c r="C10315" s="10">
        <v>225.36345</v>
      </c>
      <c r="D10315" s="10">
        <v>0.041695092970932</v>
      </c>
      <c r="E10315" s="7">
        <f t="shared" si="1"/>
        <v>0.04714386847</v>
      </c>
      <c r="F10315" s="7"/>
    </row>
    <row r="10316">
      <c r="A10316" s="9">
        <v>44851.75</v>
      </c>
      <c r="B10316" s="10">
        <v>233.08</v>
      </c>
      <c r="C10316" s="10">
        <v>226.65093</v>
      </c>
      <c r="D10316" s="10">
        <v>0.0283655134351313</v>
      </c>
      <c r="E10316" s="7">
        <f t="shared" si="1"/>
        <v>0.04200300973</v>
      </c>
      <c r="F10316" s="7"/>
    </row>
    <row r="10317">
      <c r="A10317" s="9">
        <v>44851.791666666664</v>
      </c>
      <c r="B10317" s="10">
        <v>233.19</v>
      </c>
      <c r="C10317" s="10">
        <v>228.76338</v>
      </c>
      <c r="D10317" s="10">
        <v>0.0193502124334759</v>
      </c>
      <c r="E10317" s="7">
        <f t="shared" si="1"/>
        <v>0.03697862348</v>
      </c>
      <c r="F10317" s="7"/>
    </row>
    <row r="10318">
      <c r="A10318" s="9">
        <v>44851.833333333336</v>
      </c>
      <c r="B10318" s="10">
        <v>231.58</v>
      </c>
      <c r="C10318" s="10">
        <v>231.25507</v>
      </c>
      <c r="D10318" s="10">
        <v>0.00140507189745082</v>
      </c>
      <c r="E10318" s="7">
        <f t="shared" si="1"/>
        <v>0.03284708328</v>
      </c>
      <c r="F10318" s="7"/>
    </row>
    <row r="10319">
      <c r="A10319" s="9">
        <v>44851.875</v>
      </c>
      <c r="B10319" s="10">
        <v>228.53</v>
      </c>
      <c r="C10319" s="10">
        <v>233.6164</v>
      </c>
      <c r="D10319" s="10">
        <v>0.0217724440578657</v>
      </c>
      <c r="E10319" s="7">
        <f t="shared" si="1"/>
        <v>0.0323895141</v>
      </c>
      <c r="F10319" s="7"/>
    </row>
    <row r="10320">
      <c r="A10320" s="9">
        <v>44851.916666666664</v>
      </c>
      <c r="B10320" s="10">
        <v>216.66</v>
      </c>
      <c r="C10320" s="10">
        <v>234.18708</v>
      </c>
      <c r="D10320" s="10">
        <v>0.0748422158899629</v>
      </c>
      <c r="E10320" s="7">
        <f t="shared" si="1"/>
        <v>0.03524796777</v>
      </c>
      <c r="F10320" s="7"/>
    </row>
    <row r="10321">
      <c r="A10321" s="9">
        <v>44851.958333333336</v>
      </c>
      <c r="B10321" s="10">
        <v>216.37</v>
      </c>
      <c r="C10321" s="10">
        <v>233.02318</v>
      </c>
      <c r="D10321" s="10">
        <v>0.0714657657663069</v>
      </c>
      <c r="E10321" s="7">
        <f t="shared" si="1"/>
        <v>0.03702673683</v>
      </c>
      <c r="F10321" s="7"/>
    </row>
    <row r="10322">
      <c r="A10322" s="9">
        <v>44852.0</v>
      </c>
      <c r="B10322" s="10">
        <v>223.74</v>
      </c>
      <c r="C10322" s="10">
        <v>239.12096</v>
      </c>
      <c r="D10322" s="10">
        <v>0.0643229267731276</v>
      </c>
      <c r="E10322" s="7">
        <f t="shared" si="1"/>
        <v>0.0381195464</v>
      </c>
      <c r="F10322" s="7"/>
    </row>
    <row r="10323">
      <c r="A10323" s="9">
        <v>44852.041666666664</v>
      </c>
      <c r="B10323" s="10">
        <v>227.64</v>
      </c>
      <c r="C10323" s="10">
        <v>231.70013</v>
      </c>
      <c r="D10323" s="10">
        <v>0.017523209848868</v>
      </c>
      <c r="E10323" s="7">
        <f t="shared" si="1"/>
        <v>0.03848855174</v>
      </c>
      <c r="F10323" s="7"/>
    </row>
    <row r="10324">
      <c r="A10324" s="9">
        <v>44852.083333333336</v>
      </c>
      <c r="B10324" s="10">
        <v>224.05</v>
      </c>
      <c r="C10324" s="10">
        <v>222.09228</v>
      </c>
      <c r="D10324" s="10">
        <v>0.00881489442136405</v>
      </c>
      <c r="E10324" s="7">
        <f t="shared" si="1"/>
        <v>0.03664257709</v>
      </c>
      <c r="F10324" s="7"/>
    </row>
    <row r="10325">
      <c r="A10325" s="9">
        <v>44852.125</v>
      </c>
      <c r="B10325" s="10">
        <v>206.62</v>
      </c>
      <c r="C10325" s="10">
        <v>211.68893</v>
      </c>
      <c r="D10325" s="10">
        <v>0.0239451822067407</v>
      </c>
      <c r="E10325" s="7">
        <f t="shared" si="1"/>
        <v>0.03618904801</v>
      </c>
      <c r="F10325" s="7"/>
    </row>
    <row r="10326">
      <c r="A10326" s="9">
        <v>44852.166666666664</v>
      </c>
      <c r="B10326" s="10">
        <v>192.38</v>
      </c>
      <c r="C10326" s="10">
        <v>202.50537</v>
      </c>
      <c r="D10326" s="10">
        <v>0.0500005012212762</v>
      </c>
      <c r="E10326" s="7">
        <f t="shared" si="1"/>
        <v>0.03798695127</v>
      </c>
      <c r="F10326" s="7"/>
    </row>
    <row r="10327">
      <c r="A10327" s="9">
        <v>44852.208333333336</v>
      </c>
      <c r="B10327" s="10">
        <v>189.97</v>
      </c>
      <c r="C10327" s="10">
        <v>197.25039</v>
      </c>
      <c r="D10327" s="10">
        <v>0.0369093820296122</v>
      </c>
      <c r="E10327" s="7">
        <f t="shared" si="1"/>
        <v>0.03942806198</v>
      </c>
      <c r="F10327" s="7"/>
    </row>
    <row r="10328">
      <c r="A10328" s="9">
        <v>44852.25</v>
      </c>
      <c r="B10328" s="10">
        <v>184.12</v>
      </c>
      <c r="C10328" s="10">
        <v>195.1858</v>
      </c>
      <c r="D10328" s="10">
        <v>0.0566936734127175</v>
      </c>
      <c r="E10328" s="7">
        <f t="shared" si="1"/>
        <v>0.04124500065</v>
      </c>
      <c r="F10328" s="7"/>
    </row>
    <row r="10329">
      <c r="A10329" s="9">
        <v>44852.291666666664</v>
      </c>
      <c r="B10329" s="10">
        <v>185.5</v>
      </c>
      <c r="C10329" s="10">
        <v>196.94557</v>
      </c>
      <c r="D10329" s="10">
        <v>0.0581153970612286</v>
      </c>
      <c r="E10329" s="7">
        <f t="shared" si="1"/>
        <v>0.04163634136</v>
      </c>
      <c r="F10329" s="7"/>
    </row>
    <row r="10330">
      <c r="A10330" s="9">
        <v>44852.333333333336</v>
      </c>
      <c r="B10330" s="10">
        <v>182.9</v>
      </c>
      <c r="C10330" s="10">
        <v>201.55203</v>
      </c>
      <c r="D10330" s="10">
        <v>0.0925420101201659</v>
      </c>
      <c r="E10330" s="7">
        <f t="shared" si="1"/>
        <v>0.04400435775</v>
      </c>
      <c r="F10330" s="7"/>
    </row>
    <row r="10331">
      <c r="A10331" s="9">
        <v>44852.375</v>
      </c>
      <c r="B10331" s="10">
        <v>183.44</v>
      </c>
      <c r="C10331" s="10">
        <v>208.65725</v>
      </c>
      <c r="D10331" s="10">
        <v>0.12085489480955</v>
      </c>
      <c r="E10331" s="7">
        <f t="shared" si="1"/>
        <v>0.04785901471</v>
      </c>
      <c r="F10331" s="7"/>
    </row>
    <row r="10332">
      <c r="A10332" s="9">
        <v>44852.416666666664</v>
      </c>
      <c r="B10332" s="10">
        <v>183.1</v>
      </c>
      <c r="C10332" s="10">
        <v>216.28783</v>
      </c>
      <c r="D10332" s="10">
        <v>0.153442891354543</v>
      </c>
      <c r="E10332" s="7">
        <f t="shared" si="1"/>
        <v>0.05419107589</v>
      </c>
      <c r="F10332" s="7"/>
    </row>
    <row r="10333">
      <c r="A10333" s="9">
        <v>44852.458333333336</v>
      </c>
      <c r="B10333" s="10">
        <v>196.26</v>
      </c>
      <c r="C10333" s="10">
        <v>223.6827</v>
      </c>
      <c r="D10333" s="10">
        <v>0.122596427886466</v>
      </c>
      <c r="E10333" s="7">
        <f t="shared" si="1"/>
        <v>0.05740990806</v>
      </c>
      <c r="F10333" s="7"/>
    </row>
    <row r="10334">
      <c r="A10334" s="9">
        <v>44852.5</v>
      </c>
      <c r="B10334" s="10">
        <v>199.39</v>
      </c>
      <c r="C10334" s="10">
        <v>228.01966</v>
      </c>
      <c r="D10334" s="10">
        <v>0.12555785759877</v>
      </c>
      <c r="E10334" s="7">
        <f t="shared" si="1"/>
        <v>0.05975328399</v>
      </c>
      <c r="F10334" s="7"/>
    </row>
    <row r="10335">
      <c r="A10335" s="9">
        <v>44852.541666666664</v>
      </c>
      <c r="B10335" s="10">
        <v>193.28</v>
      </c>
      <c r="C10335" s="10">
        <v>230.34218</v>
      </c>
      <c r="D10335" s="10">
        <v>0.160900535021419</v>
      </c>
      <c r="E10335" s="7">
        <f t="shared" si="1"/>
        <v>0.06400229194</v>
      </c>
      <c r="F10335" s="7"/>
    </row>
    <row r="10336">
      <c r="A10336" s="9">
        <v>44852.583333333336</v>
      </c>
      <c r="B10336" s="10">
        <v>198.55</v>
      </c>
      <c r="C10336" s="10">
        <v>231.32602</v>
      </c>
      <c r="D10336" s="10">
        <v>0.141687562860416</v>
      </c>
      <c r="E10336" s="7">
        <f t="shared" si="1"/>
        <v>0.06725167638</v>
      </c>
      <c r="F10336" s="7"/>
    </row>
    <row r="10337">
      <c r="A10337" s="9">
        <v>44852.625</v>
      </c>
      <c r="B10337" s="10">
        <v>205.31</v>
      </c>
      <c r="C10337" s="10">
        <v>231.79228</v>
      </c>
      <c r="D10337" s="10">
        <v>0.114250051813632</v>
      </c>
      <c r="E10337" s="7">
        <f t="shared" si="1"/>
        <v>0.0690825763</v>
      </c>
      <c r="F10337" s="7"/>
    </row>
    <row r="10338">
      <c r="A10338" s="9">
        <v>44852.666666666664</v>
      </c>
      <c r="B10338" s="10">
        <v>207.39</v>
      </c>
      <c r="C10338" s="10">
        <v>231.74315</v>
      </c>
      <c r="D10338" s="10">
        <v>0.105086817021344</v>
      </c>
      <c r="E10338" s="7">
        <f t="shared" si="1"/>
        <v>0.07133918883</v>
      </c>
      <c r="F10338" s="7"/>
    </row>
    <row r="10339">
      <c r="A10339" s="9">
        <v>44852.708333333336</v>
      </c>
      <c r="B10339" s="10">
        <v>198.32</v>
      </c>
      <c r="C10339" s="10">
        <v>231.77391</v>
      </c>
      <c r="D10339" s="10">
        <v>0.144338549580494</v>
      </c>
      <c r="E10339" s="7">
        <f t="shared" si="1"/>
        <v>0.07561599952</v>
      </c>
      <c r="F10339" s="7"/>
    </row>
    <row r="10340">
      <c r="A10340" s="9">
        <v>44852.75</v>
      </c>
      <c r="B10340" s="10">
        <v>190.8</v>
      </c>
      <c r="C10340" s="10">
        <v>232.60654</v>
      </c>
      <c r="D10340" s="10">
        <v>0.179730716083907</v>
      </c>
      <c r="E10340" s="7">
        <f t="shared" si="1"/>
        <v>0.08192288297</v>
      </c>
      <c r="F10340" s="7"/>
    </row>
    <row r="10341">
      <c r="A10341" s="9">
        <v>44852.791666666664</v>
      </c>
      <c r="B10341" s="10">
        <v>189.33</v>
      </c>
      <c r="C10341" s="10">
        <v>234.34493</v>
      </c>
      <c r="D10341" s="10">
        <v>0.192088346012008</v>
      </c>
      <c r="E10341" s="7">
        <f t="shared" si="1"/>
        <v>0.0891203052</v>
      </c>
      <c r="F10341" s="7"/>
    </row>
    <row r="10342">
      <c r="A10342" s="9">
        <v>44852.833333333336</v>
      </c>
      <c r="B10342" s="10">
        <v>197.13</v>
      </c>
      <c r="C10342" s="10">
        <v>236.14885</v>
      </c>
      <c r="D10342" s="10">
        <v>0.165229896313278</v>
      </c>
      <c r="E10342" s="7">
        <f t="shared" si="1"/>
        <v>0.09594633955</v>
      </c>
      <c r="F10342" s="7"/>
    </row>
    <row r="10343">
      <c r="A10343" s="9">
        <v>44852.875</v>
      </c>
      <c r="B10343" s="10">
        <v>206.04</v>
      </c>
      <c r="C10343" s="10">
        <v>238.09212</v>
      </c>
      <c r="D10343" s="10">
        <v>0.134620666992254</v>
      </c>
      <c r="E10343" s="7">
        <f t="shared" si="1"/>
        <v>0.1006483488</v>
      </c>
      <c r="F10343" s="7"/>
    </row>
    <row r="10344">
      <c r="A10344" s="9">
        <v>44852.916666666664</v>
      </c>
      <c r="B10344" s="10">
        <v>207.61</v>
      </c>
      <c r="C10344" s="10">
        <v>238.61514</v>
      </c>
      <c r="D10344" s="10">
        <v>0.129937857254154</v>
      </c>
      <c r="E10344" s="7">
        <f t="shared" si="1"/>
        <v>0.1029440006</v>
      </c>
      <c r="F10344" s="7"/>
    </row>
    <row r="10345">
      <c r="A10345" s="9">
        <v>44852.958333333336</v>
      </c>
      <c r="B10345" s="10">
        <v>206.27</v>
      </c>
      <c r="C10345" s="10">
        <v>237.33133</v>
      </c>
      <c r="D10345" s="10">
        <v>0.130877495187845</v>
      </c>
      <c r="E10345" s="7">
        <f t="shared" si="1"/>
        <v>0.1054194893</v>
      </c>
      <c r="F10345" s="7"/>
    </row>
    <row r="10346">
      <c r="A10346" s="9">
        <v>44853.0</v>
      </c>
      <c r="B10346" s="10">
        <v>216.02</v>
      </c>
      <c r="C10346" s="10">
        <v>238.85631</v>
      </c>
      <c r="D10346" s="10">
        <v>0.0956068943709295</v>
      </c>
      <c r="E10346" s="7">
        <f t="shared" si="1"/>
        <v>0.1067229879</v>
      </c>
      <c r="F10346" s="7"/>
    </row>
    <row r="10347">
      <c r="A10347" s="9">
        <v>44853.041666666664</v>
      </c>
      <c r="B10347" s="10">
        <v>225.17</v>
      </c>
      <c r="C10347" s="10">
        <v>233.22706</v>
      </c>
      <c r="D10347" s="10">
        <v>0.0345459913613797</v>
      </c>
      <c r="E10347" s="7">
        <f t="shared" si="1"/>
        <v>0.1074322705</v>
      </c>
      <c r="F10347" s="7"/>
    </row>
    <row r="10348">
      <c r="A10348" s="9">
        <v>44853.083333333336</v>
      </c>
      <c r="B10348" s="10">
        <v>220.03</v>
      </c>
      <c r="C10348" s="10">
        <v>225.8282</v>
      </c>
      <c r="D10348" s="10">
        <v>0.0256752699618559</v>
      </c>
      <c r="E10348" s="7">
        <f t="shared" si="1"/>
        <v>0.1081347861</v>
      </c>
      <c r="F10348" s="7"/>
    </row>
    <row r="10349">
      <c r="A10349" s="9">
        <v>44853.125</v>
      </c>
      <c r="B10349" s="10">
        <v>200.66</v>
      </c>
      <c r="C10349" s="10">
        <v>217.34368</v>
      </c>
      <c r="D10349" s="10">
        <v>0.076761744348858</v>
      </c>
      <c r="E10349" s="7">
        <f t="shared" si="1"/>
        <v>0.1103354762</v>
      </c>
      <c r="F10349" s="7"/>
    </row>
    <row r="10350">
      <c r="A10350" s="9">
        <v>44853.166666666664</v>
      </c>
      <c r="B10350" s="10">
        <v>186.53</v>
      </c>
      <c r="C10350" s="10">
        <v>209.89284</v>
      </c>
      <c r="D10350" s="10">
        <v>0.111308418143277</v>
      </c>
      <c r="E10350" s="7">
        <f t="shared" si="1"/>
        <v>0.1128899728</v>
      </c>
      <c r="F10350" s="7"/>
    </row>
    <row r="10351">
      <c r="A10351" s="9">
        <v>44853.208333333336</v>
      </c>
      <c r="B10351" s="10">
        <v>187.2</v>
      </c>
      <c r="C10351" s="10">
        <v>205.8185</v>
      </c>
      <c r="D10351" s="10">
        <v>0.0904607700473961</v>
      </c>
      <c r="E10351" s="7">
        <f t="shared" si="1"/>
        <v>0.1151212806</v>
      </c>
      <c r="F10351" s="7"/>
    </row>
    <row r="10352">
      <c r="A10352" s="9">
        <v>44853.25</v>
      </c>
      <c r="B10352" s="10">
        <v>179.92</v>
      </c>
      <c r="C10352" s="10">
        <v>204.27558</v>
      </c>
      <c r="D10352" s="10">
        <v>0.11922903364171</v>
      </c>
      <c r="E10352" s="7">
        <f t="shared" si="1"/>
        <v>0.1177269206</v>
      </c>
      <c r="F10352" s="7"/>
    </row>
    <row r="10353">
      <c r="A10353" s="9">
        <v>44853.291666666664</v>
      </c>
      <c r="B10353" s="10">
        <v>179.94</v>
      </c>
      <c r="C10353" s="10">
        <v>205.53459</v>
      </c>
      <c r="D10353" s="10">
        <v>0.124526922694618</v>
      </c>
      <c r="E10353" s="7">
        <f t="shared" si="1"/>
        <v>0.1204940675</v>
      </c>
      <c r="F10353" s="7"/>
    </row>
    <row r="10354">
      <c r="A10354" s="9">
        <v>44853.333333333336</v>
      </c>
      <c r="B10354" s="10">
        <v>175.68</v>
      </c>
      <c r="C10354" s="10">
        <v>208.80193</v>
      </c>
      <c r="D10354" s="10">
        <v>0.158628466700475</v>
      </c>
      <c r="E10354" s="7">
        <f t="shared" si="1"/>
        <v>0.1232476699</v>
      </c>
      <c r="F10354" s="7"/>
    </row>
    <row r="10355">
      <c r="A10355" s="9">
        <v>44853.375</v>
      </c>
      <c r="B10355" s="10">
        <v>183.88</v>
      </c>
      <c r="C10355" s="10">
        <v>214.21697</v>
      </c>
      <c r="D10355" s="10">
        <v>0.141617958651921</v>
      </c>
      <c r="E10355" s="7">
        <f t="shared" si="1"/>
        <v>0.1241127975</v>
      </c>
      <c r="F10355" s="7"/>
    </row>
    <row r="10356">
      <c r="A10356" s="9">
        <v>44853.416666666664</v>
      </c>
      <c r="B10356" s="10">
        <v>194.03</v>
      </c>
      <c r="C10356" s="10">
        <v>220.02185</v>
      </c>
      <c r="D10356" s="10">
        <v>0.11813303996853</v>
      </c>
      <c r="E10356" s="7">
        <f t="shared" si="1"/>
        <v>0.1226415537</v>
      </c>
      <c r="F10356" s="7"/>
    </row>
    <row r="10357">
      <c r="A10357" s="9">
        <v>44853.458333333336</v>
      </c>
      <c r="B10357" s="10">
        <v>211.13</v>
      </c>
      <c r="C10357" s="10">
        <v>226.10519</v>
      </c>
      <c r="D10357" s="10">
        <v>0.0662310758987885</v>
      </c>
      <c r="E10357" s="7">
        <f t="shared" si="1"/>
        <v>0.1202929974</v>
      </c>
      <c r="F10357" s="7"/>
    </row>
    <row r="10358">
      <c r="A10358" s="9">
        <v>44853.5</v>
      </c>
      <c r="B10358" s="10">
        <v>214.52</v>
      </c>
      <c r="C10358" s="10">
        <v>229.86116</v>
      </c>
      <c r="D10358" s="10">
        <v>0.0667409839922499</v>
      </c>
      <c r="E10358" s="7">
        <f t="shared" si="1"/>
        <v>0.1178422943</v>
      </c>
      <c r="F10358" s="7"/>
    </row>
    <row r="10359">
      <c r="A10359" s="9">
        <v>44853.541666666664</v>
      </c>
      <c r="B10359" s="10">
        <v>215.14</v>
      </c>
      <c r="C10359" s="10">
        <v>232.00563</v>
      </c>
      <c r="D10359" s="10">
        <v>0.0726949169293866</v>
      </c>
      <c r="E10359" s="7">
        <f t="shared" si="1"/>
        <v>0.1141670602</v>
      </c>
      <c r="F10359" s="7"/>
    </row>
    <row r="10360">
      <c r="A10360" s="9">
        <v>44853.583333333336</v>
      </c>
      <c r="B10360" s="10">
        <v>198.17</v>
      </c>
      <c r="C10360" s="10">
        <v>232.97212</v>
      </c>
      <c r="D10360" s="10">
        <v>0.149383196581633</v>
      </c>
      <c r="E10360" s="7">
        <f t="shared" si="1"/>
        <v>0.1144877116</v>
      </c>
      <c r="F10360" s="7"/>
    </row>
    <row r="10361">
      <c r="A10361" s="9">
        <v>44853.625</v>
      </c>
      <c r="B10361" s="10">
        <v>182.32</v>
      </c>
      <c r="C10361" s="10">
        <v>233.30602</v>
      </c>
      <c r="D10361" s="10">
        <v>0.218537095613735</v>
      </c>
      <c r="E10361" s="7">
        <f t="shared" si="1"/>
        <v>0.1188330051</v>
      </c>
      <c r="F10361" s="7"/>
    </row>
    <row r="10362">
      <c r="A10362" s="9">
        <v>44853.666666666664</v>
      </c>
      <c r="B10362" s="10">
        <v>179.39</v>
      </c>
      <c r="C10362" s="10">
        <v>233.2017</v>
      </c>
      <c r="D10362" s="10">
        <v>0.230751748379192</v>
      </c>
      <c r="E10362" s="7">
        <f t="shared" si="1"/>
        <v>0.1240690439</v>
      </c>
      <c r="F10362" s="7"/>
    </row>
    <row r="10363">
      <c r="A10363" s="9">
        <v>44853.708333333336</v>
      </c>
      <c r="B10363" s="10">
        <v>180.42</v>
      </c>
      <c r="C10363" s="10">
        <v>233.33362</v>
      </c>
      <c r="D10363" s="10">
        <v>0.226772378536792</v>
      </c>
      <c r="E10363" s="7">
        <f t="shared" si="1"/>
        <v>0.1275037868</v>
      </c>
      <c r="F10363" s="7"/>
    </row>
    <row r="10364">
      <c r="A10364" s="9">
        <v>44853.75</v>
      </c>
      <c r="B10364" s="10">
        <v>179.33</v>
      </c>
      <c r="C10364" s="10">
        <v>233.93467</v>
      </c>
      <c r="D10364" s="10">
        <v>0.233418458238789</v>
      </c>
      <c r="E10364" s="7">
        <f t="shared" si="1"/>
        <v>0.1297407761</v>
      </c>
      <c r="F10364" s="7"/>
    </row>
    <row r="10365">
      <c r="A10365" s="9">
        <v>44853.791666666664</v>
      </c>
      <c r="B10365" s="10">
        <v>185.29</v>
      </c>
      <c r="C10365" s="10">
        <v>235.56359</v>
      </c>
      <c r="D10365" s="10">
        <v>0.213418338547141</v>
      </c>
      <c r="E10365" s="7">
        <f t="shared" si="1"/>
        <v>0.1306295258</v>
      </c>
      <c r="F10365" s="7"/>
    </row>
    <row r="10366">
      <c r="A10366" s="9">
        <v>44853.833333333336</v>
      </c>
      <c r="B10366" s="10">
        <v>194.01</v>
      </c>
      <c r="C10366" s="10">
        <v>237.15962</v>
      </c>
      <c r="D10366" s="10">
        <v>0.181943367930847</v>
      </c>
      <c r="E10366" s="7">
        <f t="shared" si="1"/>
        <v>0.1313259204</v>
      </c>
      <c r="F10366" s="7"/>
    </row>
    <row r="10367">
      <c r="A10367" s="9">
        <v>44853.875</v>
      </c>
      <c r="B10367" s="10">
        <v>210.81</v>
      </c>
      <c r="C10367" s="10">
        <v>238.68391</v>
      </c>
      <c r="D10367" s="10">
        <v>0.116781688384441</v>
      </c>
      <c r="E10367" s="7">
        <f t="shared" si="1"/>
        <v>0.1305826296</v>
      </c>
      <c r="F10367" s="7"/>
    </row>
    <row r="10368">
      <c r="A10368" s="9">
        <v>44853.916666666664</v>
      </c>
      <c r="B10368" s="10">
        <v>219.57</v>
      </c>
      <c r="C10368" s="10">
        <v>239.1382</v>
      </c>
      <c r="D10368" s="10">
        <v>0.0818279973672128</v>
      </c>
      <c r="E10368" s="7">
        <f t="shared" si="1"/>
        <v>0.1285780521</v>
      </c>
      <c r="F10368" s="7"/>
    </row>
    <row r="10369">
      <c r="A10369" s="9">
        <v>44853.958333333336</v>
      </c>
      <c r="B10369" s="10">
        <v>210.28</v>
      </c>
      <c r="C10369" s="10">
        <v>238.27341</v>
      </c>
      <c r="D10369" s="10">
        <v>0.117484405834457</v>
      </c>
      <c r="E10369" s="7">
        <f t="shared" si="1"/>
        <v>0.1280200068</v>
      </c>
      <c r="F10369" s="7"/>
    </row>
    <row r="10370">
      <c r="A10370" s="9">
        <v>44851.0</v>
      </c>
      <c r="B10370" s="10">
        <v>221.22</v>
      </c>
      <c r="C10370" s="10">
        <v>228.65138</v>
      </c>
      <c r="D10370" s="10">
        <v>0.0325009190847655</v>
      </c>
      <c r="E10370" s="7">
        <f t="shared" si="1"/>
        <v>0.1253905911</v>
      </c>
      <c r="F10370" s="7"/>
    </row>
    <row r="10371">
      <c r="A10371" s="9">
        <v>44851.041666666664</v>
      </c>
      <c r="B10371" s="10">
        <v>225.68</v>
      </c>
      <c r="C10371" s="10">
        <v>222.63396</v>
      </c>
      <c r="D10371" s="10">
        <v>0.0136818300316807</v>
      </c>
      <c r="E10371" s="7">
        <f t="shared" si="1"/>
        <v>0.1245212511</v>
      </c>
      <c r="F10371" s="7"/>
    </row>
    <row r="10372">
      <c r="A10372" s="9">
        <v>44851.083333333336</v>
      </c>
      <c r="B10372" s="10">
        <v>227.4</v>
      </c>
      <c r="C10372" s="10">
        <v>215.23878</v>
      </c>
      <c r="D10372" s="10">
        <v>0.0565010636094481</v>
      </c>
      <c r="E10372" s="7">
        <f t="shared" si="1"/>
        <v>0.1258056591</v>
      </c>
      <c r="F10372" s="7"/>
    </row>
    <row r="10373">
      <c r="A10373" s="9">
        <v>44851.125</v>
      </c>
      <c r="B10373" s="10">
        <v>215.21</v>
      </c>
      <c r="C10373" s="10">
        <v>207.73004</v>
      </c>
      <c r="D10373" s="10">
        <v>0.0360080804875404</v>
      </c>
      <c r="E10373" s="7">
        <f t="shared" si="1"/>
        <v>0.1241075898</v>
      </c>
      <c r="F10373" s="7"/>
    </row>
    <row r="10374">
      <c r="A10374" s="9">
        <v>44851.166666666664</v>
      </c>
      <c r="B10374" s="10">
        <v>202.92</v>
      </c>
      <c r="C10374" s="10">
        <v>201.91437</v>
      </c>
      <c r="D10374" s="10">
        <v>0.00498047761533761</v>
      </c>
      <c r="E10374" s="7">
        <f t="shared" si="1"/>
        <v>0.1196772589</v>
      </c>
      <c r="F10374" s="7"/>
    </row>
    <row r="10375">
      <c r="A10375" s="9">
        <v>44851.208333333336</v>
      </c>
      <c r="B10375" s="10">
        <v>199.28</v>
      </c>
      <c r="C10375" s="10">
        <v>199.89749</v>
      </c>
      <c r="D10375" s="10">
        <v>0.00308903328400973</v>
      </c>
      <c r="E10375" s="7">
        <f t="shared" si="1"/>
        <v>0.1160367699</v>
      </c>
      <c r="F10375" s="7"/>
    </row>
    <row r="10376">
      <c r="A10376" s="9">
        <v>44851.25</v>
      </c>
      <c r="B10376" s="10">
        <v>195.98</v>
      </c>
      <c r="C10376" s="10">
        <v>200.38595</v>
      </c>
      <c r="D10376" s="10">
        <v>0.0219873199692893</v>
      </c>
      <c r="E10376" s="7">
        <f t="shared" si="1"/>
        <v>0.1119850318</v>
      </c>
      <c r="F10376" s="7"/>
    </row>
    <row r="10377">
      <c r="A10377" s="9">
        <v>44851.291666666664</v>
      </c>
      <c r="B10377" s="10">
        <v>191.12</v>
      </c>
      <c r="C10377" s="10">
        <v>203.22401</v>
      </c>
      <c r="D10377" s="10">
        <v>0.0595599407766827</v>
      </c>
      <c r="E10377" s="7">
        <f t="shared" si="1"/>
        <v>0.1092780743</v>
      </c>
      <c r="F10377" s="7"/>
    </row>
    <row r="10378">
      <c r="A10378" s="9">
        <v>44851.333333333336</v>
      </c>
      <c r="B10378" s="10">
        <v>197.09</v>
      </c>
      <c r="C10378" s="10">
        <v>206.88222</v>
      </c>
      <c r="D10378" s="10">
        <v>0.0473323420446667</v>
      </c>
      <c r="E10378" s="7">
        <f t="shared" si="1"/>
        <v>0.1046407357</v>
      </c>
      <c r="F10378" s="7"/>
    </row>
    <row r="10379">
      <c r="A10379" s="9">
        <v>44851.375</v>
      </c>
      <c r="B10379" s="10">
        <v>203.48</v>
      </c>
      <c r="C10379" s="10">
        <v>211.74462</v>
      </c>
      <c r="D10379" s="10">
        <v>0.0390310743196214</v>
      </c>
      <c r="E10379" s="7">
        <f t="shared" si="1"/>
        <v>0.1003662822</v>
      </c>
      <c r="F10379" s="7"/>
    </row>
    <row r="10380">
      <c r="A10380" s="9">
        <v>44851.416666666664</v>
      </c>
      <c r="B10380" s="10">
        <v>213.5</v>
      </c>
      <c r="C10380" s="10">
        <v>215.57465</v>
      </c>
      <c r="D10380" s="10">
        <v>0.00962381244733548</v>
      </c>
      <c r="E10380" s="7">
        <f t="shared" si="1"/>
        <v>0.09584506441</v>
      </c>
      <c r="F10380" s="7"/>
    </row>
    <row r="10381">
      <c r="A10381" s="9">
        <v>44851.458333333336</v>
      </c>
      <c r="B10381" s="10">
        <v>228.17</v>
      </c>
      <c r="C10381" s="10">
        <v>219.35535</v>
      </c>
      <c r="D10381" s="10">
        <v>0.04018434015856</v>
      </c>
      <c r="E10381" s="7">
        <f t="shared" si="1"/>
        <v>0.09475978376</v>
      </c>
      <c r="F10381" s="7"/>
    </row>
    <row r="10382">
      <c r="A10382" s="9">
        <v>44851.5</v>
      </c>
      <c r="B10382" s="10">
        <v>236.06</v>
      </c>
      <c r="C10382" s="10">
        <v>221.26021</v>
      </c>
      <c r="D10382" s="10">
        <v>0.0668886195127447</v>
      </c>
      <c r="E10382" s="7">
        <f t="shared" si="1"/>
        <v>0.09476593524</v>
      </c>
      <c r="F10382" s="7"/>
    </row>
    <row r="10383">
      <c r="A10383" s="9">
        <v>44851.541666666664</v>
      </c>
      <c r="B10383" s="10">
        <v>235.27</v>
      </c>
      <c r="C10383" s="10">
        <v>222.44344</v>
      </c>
      <c r="D10383" s="10">
        <v>0.0576621185142614</v>
      </c>
      <c r="E10383" s="7">
        <f t="shared" si="1"/>
        <v>0.09413956864</v>
      </c>
      <c r="F10383" s="7"/>
    </row>
    <row r="10384">
      <c r="A10384" s="9">
        <v>44851.583333333336</v>
      </c>
      <c r="B10384" s="10">
        <v>237.15</v>
      </c>
      <c r="C10384" s="10">
        <v>223.27089</v>
      </c>
      <c r="D10384" s="10">
        <v>0.062162649147858</v>
      </c>
      <c r="E10384" s="7">
        <f t="shared" si="1"/>
        <v>0.09050537916</v>
      </c>
      <c r="F10384" s="7"/>
    </row>
    <row r="10385">
      <c r="A10385" s="9">
        <v>44851.625</v>
      </c>
      <c r="B10385" s="10">
        <v>239.47</v>
      </c>
      <c r="C10385" s="10">
        <v>224.15936</v>
      </c>
      <c r="D10385" s="10">
        <v>0.0683024790934449</v>
      </c>
      <c r="E10385" s="7">
        <f t="shared" si="1"/>
        <v>0.08424560347</v>
      </c>
      <c r="F10385" s="7"/>
    </row>
    <row r="10386">
      <c r="A10386" s="9">
        <v>44851.666666666664</v>
      </c>
      <c r="B10386" s="10">
        <v>235.91</v>
      </c>
      <c r="C10386" s="10">
        <v>225.00827</v>
      </c>
      <c r="D10386" s="10">
        <v>0.0484503525137097</v>
      </c>
      <c r="E10386" s="7">
        <f t="shared" si="1"/>
        <v>0.07664971198</v>
      </c>
      <c r="F10386" s="7"/>
    </row>
    <row r="10387">
      <c r="A10387" s="9">
        <v>44851.708333333336</v>
      </c>
      <c r="B10387" s="10">
        <v>234.76</v>
      </c>
      <c r="C10387" s="10">
        <v>225.91707</v>
      </c>
      <c r="D10387" s="10">
        <v>0.0391423720217334</v>
      </c>
      <c r="E10387" s="7">
        <f t="shared" si="1"/>
        <v>0.06883179504</v>
      </c>
      <c r="F10387" s="7"/>
    </row>
    <row r="10388">
      <c r="A10388" s="9">
        <v>44851.75</v>
      </c>
      <c r="B10388" s="10">
        <v>233.08</v>
      </c>
      <c r="C10388" s="10">
        <v>227.04061</v>
      </c>
      <c r="D10388" s="10">
        <v>0.0266004834994057</v>
      </c>
      <c r="E10388" s="7">
        <f t="shared" si="1"/>
        <v>0.06021437942</v>
      </c>
      <c r="F10388" s="7"/>
    </row>
    <row r="10389">
      <c r="A10389" s="9">
        <v>44851.791666666664</v>
      </c>
      <c r="B10389" s="10">
        <v>233.19</v>
      </c>
      <c r="C10389" s="10">
        <v>228.97927</v>
      </c>
      <c r="D10389" s="10">
        <v>0.0183891319070061</v>
      </c>
      <c r="E10389" s="7">
        <f t="shared" si="1"/>
        <v>0.05208816248</v>
      </c>
      <c r="F10389" s="7"/>
    </row>
    <row r="10390">
      <c r="A10390" s="9">
        <v>44851.833333333336</v>
      </c>
      <c r="B10390" s="10">
        <v>231.58</v>
      </c>
      <c r="C10390" s="10">
        <v>231.43622</v>
      </c>
      <c r="D10390" s="10">
        <v>6.21251072973888E-4</v>
      </c>
      <c r="E10390" s="7">
        <f t="shared" si="1"/>
        <v>0.04453307428</v>
      </c>
      <c r="F10390" s="7"/>
    </row>
    <row r="10391">
      <c r="A10391" s="9">
        <v>44851.875</v>
      </c>
      <c r="B10391" s="10">
        <v>228.53</v>
      </c>
      <c r="C10391" s="10">
        <v>233.73526</v>
      </c>
      <c r="D10391" s="10">
        <v>0.0222698962920699</v>
      </c>
      <c r="E10391" s="7">
        <f t="shared" si="1"/>
        <v>0.04059508294</v>
      </c>
      <c r="F10391" s="7"/>
    </row>
    <row r="10392">
      <c r="A10392" s="9">
        <v>44851.916666666664</v>
      </c>
      <c r="B10392" s="10">
        <v>216.66</v>
      </c>
      <c r="C10392" s="10">
        <v>234.26562</v>
      </c>
      <c r="D10392" s="10">
        <v>0.0751523847161184</v>
      </c>
      <c r="E10392" s="7">
        <f t="shared" si="1"/>
        <v>0.04031693241</v>
      </c>
      <c r="F10392" s="7"/>
    </row>
    <row r="10393">
      <c r="A10393" s="9">
        <v>44851.958333333336</v>
      </c>
      <c r="B10393" s="10">
        <v>216.37</v>
      </c>
      <c r="C10393" s="10">
        <v>233.04313</v>
      </c>
      <c r="D10393" s="10">
        <v>0.0715452543055012</v>
      </c>
      <c r="E10393" s="7">
        <f t="shared" si="1"/>
        <v>0.0384028011</v>
      </c>
      <c r="F10393" s="7"/>
    </row>
    <row r="10394">
      <c r="A10394" s="9">
        <v>44852.0</v>
      </c>
      <c r="B10394" s="10">
        <v>223.74</v>
      </c>
      <c r="C10394" s="10">
        <v>238.97404</v>
      </c>
      <c r="D10394" s="10">
        <v>0.0637476773627796</v>
      </c>
      <c r="E10394" s="7">
        <f t="shared" si="1"/>
        <v>0.03970474936</v>
      </c>
      <c r="F10394" s="7"/>
    </row>
    <row r="10395">
      <c r="A10395" s="9">
        <v>44852.041666666664</v>
      </c>
      <c r="B10395" s="10">
        <v>227.64</v>
      </c>
      <c r="C10395" s="10">
        <v>228.39784</v>
      </c>
      <c r="D10395" s="10">
        <v>0.00331806990819184</v>
      </c>
      <c r="E10395" s="7">
        <f t="shared" si="1"/>
        <v>0.03927292602</v>
      </c>
      <c r="F10395" s="7"/>
    </row>
    <row r="10396">
      <c r="A10396" s="9">
        <v>44852.083333333336</v>
      </c>
      <c r="B10396" s="10">
        <v>224.05</v>
      </c>
      <c r="C10396" s="10">
        <v>216.08635</v>
      </c>
      <c r="D10396" s="10">
        <v>0.0368540169242527</v>
      </c>
      <c r="E10396" s="7">
        <f t="shared" si="1"/>
        <v>0.03845429908</v>
      </c>
      <c r="F10396" s="7"/>
    </row>
    <row r="10397">
      <c r="A10397" s="9">
        <v>44852.125</v>
      </c>
      <c r="B10397" s="10">
        <v>206.62</v>
      </c>
      <c r="C10397" s="10">
        <v>204.11936</v>
      </c>
      <c r="D10397" s="10">
        <v>0.0122508712549363</v>
      </c>
      <c r="E10397" s="7">
        <f t="shared" si="1"/>
        <v>0.03746441536</v>
      </c>
      <c r="F10397" s="7"/>
    </row>
    <row r="10398">
      <c r="A10398" s="9">
        <v>44852.166666666664</v>
      </c>
      <c r="B10398" s="10">
        <v>192.38</v>
      </c>
      <c r="C10398" s="10">
        <v>195.01581</v>
      </c>
      <c r="D10398" s="10">
        <v>0.0135158785331301</v>
      </c>
      <c r="E10398" s="7">
        <f t="shared" si="1"/>
        <v>0.03782005707</v>
      </c>
      <c r="F10398" s="7"/>
    </row>
    <row r="10399">
      <c r="A10399" s="9">
        <v>44852.208333333336</v>
      </c>
      <c r="B10399" s="10">
        <v>189.97</v>
      </c>
      <c r="C10399" s="10">
        <v>191.81691</v>
      </c>
      <c r="D10399" s="10">
        <v>0.00962850459847366</v>
      </c>
      <c r="E10399" s="7">
        <f t="shared" si="1"/>
        <v>0.03809253504</v>
      </c>
      <c r="F10399" s="7"/>
    </row>
    <row r="10400">
      <c r="A10400" s="9">
        <v>44852.25</v>
      </c>
      <c r="B10400" s="10">
        <v>184.12</v>
      </c>
      <c r="C10400" s="10">
        <v>192.83769</v>
      </c>
      <c r="D10400" s="10">
        <v>0.0452073969564767</v>
      </c>
      <c r="E10400" s="7">
        <f t="shared" si="1"/>
        <v>0.03906003825</v>
      </c>
      <c r="F10400" s="7"/>
    </row>
    <row r="10401">
      <c r="A10401" s="9">
        <v>44852.291666666664</v>
      </c>
      <c r="B10401" s="10">
        <v>185.5</v>
      </c>
      <c r="C10401" s="10">
        <v>198.3877</v>
      </c>
      <c r="D10401" s="10">
        <v>0.0649621927165847</v>
      </c>
      <c r="E10401" s="7">
        <f t="shared" si="1"/>
        <v>0.03928513208</v>
      </c>
      <c r="F10401" s="7"/>
    </row>
    <row r="10402">
      <c r="A10402" s="9">
        <v>44852.333333333336</v>
      </c>
      <c r="B10402" s="10">
        <v>182.9</v>
      </c>
      <c r="C10402" s="10">
        <v>205.80004</v>
      </c>
      <c r="D10402" s="10">
        <v>0.11127325339684</v>
      </c>
      <c r="E10402" s="7">
        <f t="shared" si="1"/>
        <v>0.04194933672</v>
      </c>
      <c r="F10402" s="7"/>
    </row>
    <row r="10403">
      <c r="A10403" s="9">
        <v>44852.375</v>
      </c>
      <c r="B10403" s="10">
        <v>183.44</v>
      </c>
      <c r="C10403" s="10">
        <v>214.24335</v>
      </c>
      <c r="D10403" s="10">
        <v>0.143777391456957</v>
      </c>
      <c r="E10403" s="7">
        <f t="shared" si="1"/>
        <v>0.0463137666</v>
      </c>
      <c r="F10403" s="7"/>
    </row>
    <row r="10404">
      <c r="A10404" s="9">
        <v>44852.416666666664</v>
      </c>
      <c r="B10404" s="10">
        <v>183.1</v>
      </c>
      <c r="C10404" s="10">
        <v>221.0505</v>
      </c>
      <c r="D10404" s="10">
        <v>0.171682488843047</v>
      </c>
      <c r="E10404" s="7">
        <f t="shared" si="1"/>
        <v>0.05306621145</v>
      </c>
      <c r="F10404" s="7"/>
    </row>
    <row r="10405">
      <c r="A10405" s="9">
        <v>44852.458333333336</v>
      </c>
      <c r="B10405" s="10">
        <v>196.26</v>
      </c>
      <c r="C10405" s="10">
        <v>226.11474</v>
      </c>
      <c r="D10405" s="10">
        <v>0.13203358613419</v>
      </c>
      <c r="E10405" s="7">
        <f t="shared" si="1"/>
        <v>0.05689326336</v>
      </c>
      <c r="F10405" s="7"/>
    </row>
    <row r="10406">
      <c r="A10406" s="9">
        <v>44852.5</v>
      </c>
      <c r="B10406" s="10">
        <v>199.39</v>
      </c>
      <c r="C10406" s="10">
        <v>227.37786</v>
      </c>
      <c r="D10406" s="10">
        <v>0.123089644699796</v>
      </c>
      <c r="E10406" s="7">
        <f t="shared" si="1"/>
        <v>0.05923497274</v>
      </c>
      <c r="F10406" s="7"/>
    </row>
    <row r="10407">
      <c r="A10407" s="9">
        <v>44852.541666666664</v>
      </c>
      <c r="B10407" s="10">
        <v>193.28</v>
      </c>
      <c r="C10407" s="10">
        <v>227.71433</v>
      </c>
      <c r="D10407" s="10">
        <v>0.151217229060639</v>
      </c>
      <c r="E10407" s="7">
        <f t="shared" si="1"/>
        <v>0.06313310235</v>
      </c>
      <c r="F10407" s="7"/>
    </row>
    <row r="10408">
      <c r="A10408" s="9">
        <v>44852.583333333336</v>
      </c>
      <c r="B10408" s="10">
        <v>198.55</v>
      </c>
      <c r="C10408" s="10">
        <v>228.14513</v>
      </c>
      <c r="D10408" s="10">
        <v>0.129720630021775</v>
      </c>
      <c r="E10408" s="7">
        <f t="shared" si="1"/>
        <v>0.06594801822</v>
      </c>
      <c r="F10408" s="7"/>
    </row>
    <row r="10409">
      <c r="A10409" s="9">
        <v>44852.625</v>
      </c>
      <c r="B10409" s="10">
        <v>205.31</v>
      </c>
      <c r="C10409" s="10">
        <v>229.3057</v>
      </c>
      <c r="D10409" s="10">
        <v>0.104645021907436</v>
      </c>
      <c r="E10409" s="7">
        <f t="shared" si="1"/>
        <v>0.06746229084</v>
      </c>
      <c r="F10409" s="7"/>
    </row>
    <row r="10410">
      <c r="A10410" s="9">
        <v>44852.666666666664</v>
      </c>
      <c r="B10410" s="10">
        <v>207.39</v>
      </c>
      <c r="C10410" s="10">
        <v>230.41146</v>
      </c>
      <c r="D10410" s="10">
        <v>0.09991456154134</v>
      </c>
      <c r="E10410" s="7">
        <f t="shared" si="1"/>
        <v>0.06960663288</v>
      </c>
      <c r="F10410" s="7"/>
    </row>
    <row r="10411">
      <c r="A10411" s="9">
        <v>44852.708333333336</v>
      </c>
      <c r="B10411" s="10">
        <v>198.32</v>
      </c>
      <c r="C10411" s="10">
        <v>231.42914</v>
      </c>
      <c r="D10411" s="10">
        <v>0.143063833707371</v>
      </c>
      <c r="E10411" s="7">
        <f t="shared" si="1"/>
        <v>0.07393669378</v>
      </c>
      <c r="F10411" s="7"/>
    </row>
    <row r="10412">
      <c r="A10412" s="9">
        <v>44852.75</v>
      </c>
      <c r="B10412" s="10">
        <v>190.8</v>
      </c>
      <c r="C10412" s="10">
        <v>232.76219</v>
      </c>
      <c r="D10412" s="10">
        <v>0.180279236932768</v>
      </c>
      <c r="E10412" s="7">
        <f t="shared" si="1"/>
        <v>0.08033997518</v>
      </c>
      <c r="F10412" s="7"/>
    </row>
    <row r="10413">
      <c r="A10413" s="9">
        <v>44852.791666666664</v>
      </c>
      <c r="B10413" s="10">
        <v>189.33</v>
      </c>
      <c r="C10413" s="10">
        <v>234.30718</v>
      </c>
      <c r="D10413" s="10">
        <v>0.191958180709613</v>
      </c>
      <c r="E10413" s="7">
        <f t="shared" si="1"/>
        <v>0.08757201888</v>
      </c>
      <c r="F10413" s="7"/>
    </row>
    <row r="10414">
      <c r="A10414" s="9">
        <v>44852.833333333336</v>
      </c>
      <c r="B10414" s="10">
        <v>197.13</v>
      </c>
      <c r="C10414" s="10">
        <v>236.29714</v>
      </c>
      <c r="D10414" s="10">
        <v>0.16575376240271</v>
      </c>
      <c r="E10414" s="7">
        <f t="shared" si="1"/>
        <v>0.09445254018</v>
      </c>
      <c r="F10414" s="7"/>
    </row>
    <row r="10415">
      <c r="A10415" s="9">
        <v>44852.875</v>
      </c>
      <c r="B10415" s="10">
        <v>206.04</v>
      </c>
      <c r="C10415" s="10">
        <v>238.70451</v>
      </c>
      <c r="D10415" s="10">
        <v>0.136840774395087</v>
      </c>
      <c r="E10415" s="7">
        <f t="shared" si="1"/>
        <v>0.09922632677</v>
      </c>
      <c r="F10415" s="7"/>
    </row>
    <row r="10416">
      <c r="A10416" s="9">
        <v>44852.916666666664</v>
      </c>
      <c r="B10416" s="10">
        <v>207.61</v>
      </c>
      <c r="C10416" s="10">
        <v>239.3381</v>
      </c>
      <c r="D10416" s="10">
        <v>0.132566022710132</v>
      </c>
      <c r="E10416" s="7">
        <f t="shared" si="1"/>
        <v>0.1016185617</v>
      </c>
      <c r="F10416" s="7"/>
    </row>
    <row r="10417">
      <c r="A10417" s="9">
        <v>44852.958333333336</v>
      </c>
      <c r="B10417" s="10">
        <v>206.27</v>
      </c>
      <c r="C10417" s="10">
        <v>237.10936</v>
      </c>
      <c r="D10417" s="10">
        <v>0.130063865888719</v>
      </c>
      <c r="E10417" s="7">
        <f t="shared" si="1"/>
        <v>0.1040568372</v>
      </c>
      <c r="F10417" s="7"/>
    </row>
    <row r="10418">
      <c r="A10418" s="9">
        <v>44853.0</v>
      </c>
      <c r="B10418" s="10">
        <v>216.02</v>
      </c>
      <c r="C10418" s="10">
        <v>235.80229</v>
      </c>
      <c r="D10418" s="10">
        <v>0.0838935448845725</v>
      </c>
      <c r="E10418" s="7">
        <f t="shared" si="1"/>
        <v>0.1048962483</v>
      </c>
      <c r="F10418" s="7"/>
    </row>
    <row r="10419">
      <c r="A10419" s="9">
        <v>44853.041666666664</v>
      </c>
      <c r="B10419" s="10">
        <v>225.17</v>
      </c>
      <c r="C10419" s="10">
        <v>228.49823</v>
      </c>
      <c r="D10419" s="10">
        <v>0.0145656708150431</v>
      </c>
      <c r="E10419" s="7">
        <f t="shared" si="1"/>
        <v>0.1053648984</v>
      </c>
      <c r="F10419" s="7"/>
    </row>
    <row r="10420">
      <c r="A10420" s="9">
        <v>44853.083333333336</v>
      </c>
      <c r="B10420" s="10">
        <v>220.03</v>
      </c>
      <c r="C10420" s="10">
        <v>219.52639</v>
      </c>
      <c r="D10420" s="10">
        <v>0.00229407498569993</v>
      </c>
      <c r="E10420" s="7">
        <f t="shared" si="1"/>
        <v>0.1039249008</v>
      </c>
      <c r="F10420" s="7"/>
    </row>
    <row r="10421">
      <c r="A10421" s="9">
        <v>44853.125</v>
      </c>
      <c r="B10421" s="10">
        <v>200.66</v>
      </c>
      <c r="C10421" s="10">
        <v>210.11859</v>
      </c>
      <c r="D10421" s="10">
        <v>0.0450154838750822</v>
      </c>
      <c r="E10421" s="7">
        <f t="shared" si="1"/>
        <v>0.105290093</v>
      </c>
      <c r="F10421" s="7"/>
    </row>
    <row r="10422">
      <c r="A10422" s="9">
        <v>44853.166666666664</v>
      </c>
      <c r="B10422" s="10">
        <v>186.53</v>
      </c>
      <c r="C10422" s="10">
        <v>202.42935</v>
      </c>
      <c r="D10422" s="10">
        <v>0.0785427113212585</v>
      </c>
      <c r="E10422" s="7">
        <f t="shared" si="1"/>
        <v>0.1079995443</v>
      </c>
      <c r="F10422" s="7"/>
    </row>
    <row r="10423">
      <c r="A10423" s="9">
        <v>44853.208333333336</v>
      </c>
      <c r="B10423" s="10">
        <v>187.2</v>
      </c>
      <c r="C10423" s="10">
        <v>198.94242</v>
      </c>
      <c r="D10423" s="10">
        <v>0.0590242141419613</v>
      </c>
      <c r="E10423" s="7">
        <f t="shared" si="1"/>
        <v>0.1100576989</v>
      </c>
      <c r="F10423" s="7"/>
    </row>
    <row r="10424">
      <c r="A10424" s="9">
        <v>44853.25</v>
      </c>
      <c r="B10424" s="10">
        <v>179.92</v>
      </c>
      <c r="C10424" s="10">
        <v>198.6022</v>
      </c>
      <c r="D10424" s="10">
        <v>0.0940684443576154</v>
      </c>
      <c r="E10424" s="7">
        <f t="shared" si="1"/>
        <v>0.1120935759</v>
      </c>
      <c r="F10424" s="7"/>
    </row>
    <row r="10425">
      <c r="A10425" s="9">
        <v>44853.291666666664</v>
      </c>
      <c r="B10425" s="10">
        <v>179.94</v>
      </c>
      <c r="C10425" s="10">
        <v>201.5852</v>
      </c>
      <c r="D10425" s="10">
        <v>0.107374946176604</v>
      </c>
      <c r="E10425" s="7">
        <f t="shared" si="1"/>
        <v>0.1138607739</v>
      </c>
      <c r="F10425" s="7"/>
    </row>
    <row r="10426">
      <c r="A10426" s="9">
        <v>44853.333333333336</v>
      </c>
      <c r="B10426" s="10">
        <v>175.68</v>
      </c>
      <c r="C10426" s="10">
        <v>206.38247</v>
      </c>
      <c r="D10426" s="10">
        <v>0.148764912058664</v>
      </c>
      <c r="E10426" s="7">
        <f t="shared" si="1"/>
        <v>0.1154229264</v>
      </c>
      <c r="F10426" s="7"/>
    </row>
    <row r="10427">
      <c r="A10427" s="9">
        <v>44853.375</v>
      </c>
      <c r="B10427" s="10">
        <v>183.88</v>
      </c>
      <c r="C10427" s="10">
        <v>212.81245</v>
      </c>
      <c r="D10427" s="10">
        <v>0.135952807272318</v>
      </c>
      <c r="E10427" s="7">
        <f t="shared" si="1"/>
        <v>0.115096902</v>
      </c>
      <c r="F10427" s="7"/>
    </row>
    <row r="10428">
      <c r="A10428" s="9">
        <v>44853.416666666664</v>
      </c>
      <c r="B10428" s="10">
        <v>194.03</v>
      </c>
      <c r="C10428" s="10">
        <v>218.826</v>
      </c>
      <c r="D10428" s="10">
        <v>0.113313774414374</v>
      </c>
      <c r="E10428" s="7">
        <f t="shared" si="1"/>
        <v>0.1126648723</v>
      </c>
      <c r="F10428" s="7"/>
    </row>
    <row r="10429">
      <c r="A10429" s="9">
        <v>44853.458333333336</v>
      </c>
      <c r="B10429" s="10">
        <v>211.13</v>
      </c>
      <c r="C10429" s="10">
        <v>224.30735</v>
      </c>
      <c r="D10429" s="10">
        <v>0.0587468489106577</v>
      </c>
      <c r="E10429" s="7">
        <f t="shared" si="1"/>
        <v>0.1096112582</v>
      </c>
      <c r="F10429" s="7"/>
    </row>
    <row r="10430">
      <c r="A10430" s="9">
        <v>44853.5</v>
      </c>
      <c r="B10430" s="10">
        <v>214.52</v>
      </c>
      <c r="C10430" s="10">
        <v>226.89492</v>
      </c>
      <c r="D10430" s="10">
        <v>0.0545403131987265</v>
      </c>
      <c r="E10430" s="7">
        <f t="shared" si="1"/>
        <v>0.1067550361</v>
      </c>
      <c r="F10430" s="7"/>
    </row>
    <row r="10431">
      <c r="A10431" s="9">
        <v>44853.541666666664</v>
      </c>
      <c r="B10431" s="10">
        <v>215.14</v>
      </c>
      <c r="C10431" s="10">
        <v>228.15443</v>
      </c>
      <c r="D10431" s="10">
        <v>0.057042197252098</v>
      </c>
      <c r="E10431" s="7">
        <f t="shared" si="1"/>
        <v>0.1028310764</v>
      </c>
      <c r="F10431" s="7"/>
    </row>
    <row r="10432">
      <c r="A10432" s="9">
        <v>44853.583333333336</v>
      </c>
      <c r="B10432" s="10">
        <v>198.17</v>
      </c>
      <c r="C10432" s="10">
        <v>228.68127</v>
      </c>
      <c r="D10432" s="10">
        <v>0.13342268914284</v>
      </c>
      <c r="E10432" s="7">
        <f t="shared" si="1"/>
        <v>0.1029853289</v>
      </c>
      <c r="F10432" s="7"/>
    </row>
    <row r="10433">
      <c r="A10433" s="9">
        <v>44853.625</v>
      </c>
      <c r="B10433" s="10">
        <v>182.32</v>
      </c>
      <c r="C10433" s="10">
        <v>229.1524</v>
      </c>
      <c r="D10433" s="10">
        <v>0.204372286740178</v>
      </c>
      <c r="E10433" s="7">
        <f t="shared" si="1"/>
        <v>0.1071406316</v>
      </c>
      <c r="F10433" s="7"/>
    </row>
    <row r="10434">
      <c r="A10434" s="9">
        <v>44853.666666666664</v>
      </c>
      <c r="B10434" s="10">
        <v>179.39</v>
      </c>
      <c r="C10434" s="10">
        <v>229.44078</v>
      </c>
      <c r="D10434" s="10">
        <v>0.218142476677424</v>
      </c>
      <c r="E10434" s="7">
        <f t="shared" si="1"/>
        <v>0.1120667947</v>
      </c>
      <c r="F10434" s="7"/>
    </row>
    <row r="10435">
      <c r="A10435" s="9">
        <v>44853.708333333336</v>
      </c>
      <c r="B10435" s="10">
        <v>180.42</v>
      </c>
      <c r="C10435" s="10">
        <v>229.92386</v>
      </c>
      <c r="D10435" s="10">
        <v>0.215305449377894</v>
      </c>
      <c r="E10435" s="7">
        <f t="shared" si="1"/>
        <v>0.115076862</v>
      </c>
      <c r="F10435" s="7"/>
    </row>
    <row r="10436">
      <c r="A10436" s="9">
        <v>44853.75</v>
      </c>
      <c r="B10436" s="10">
        <v>179.33</v>
      </c>
      <c r="C10436" s="10">
        <v>230.82422</v>
      </c>
      <c r="D10436" s="10">
        <v>0.223088460994257</v>
      </c>
      <c r="E10436" s="7">
        <f t="shared" si="1"/>
        <v>0.1168605797</v>
      </c>
      <c r="F10436" s="7"/>
    </row>
    <row r="10437">
      <c r="A10437" s="9">
        <v>44853.791666666664</v>
      </c>
      <c r="B10437" s="10">
        <v>185.29</v>
      </c>
      <c r="C10437" s="10">
        <v>232.44163</v>
      </c>
      <c r="D10437" s="10">
        <v>0.202853636846377</v>
      </c>
      <c r="E10437" s="7">
        <f t="shared" si="1"/>
        <v>0.117314557</v>
      </c>
      <c r="F10437" s="7"/>
    </row>
    <row r="10438">
      <c r="A10438" s="9">
        <v>44853.833333333336</v>
      </c>
      <c r="B10438" s="10">
        <v>194.01</v>
      </c>
      <c r="C10438" s="10">
        <v>234.30271</v>
      </c>
      <c r="D10438" s="10">
        <v>0.171968604204364</v>
      </c>
      <c r="E10438" s="7">
        <f t="shared" si="1"/>
        <v>0.1175735088</v>
      </c>
      <c r="F10438" s="7"/>
    </row>
    <row r="10439">
      <c r="A10439" s="9">
        <v>44853.875</v>
      </c>
      <c r="B10439" s="10">
        <v>210.81</v>
      </c>
      <c r="C10439" s="10">
        <v>236.27411</v>
      </c>
      <c r="D10439" s="10">
        <v>0.107773593983699</v>
      </c>
      <c r="E10439" s="7">
        <f t="shared" si="1"/>
        <v>0.1163623763</v>
      </c>
      <c r="F10439" s="7"/>
    </row>
    <row r="10440">
      <c r="A10440" s="9">
        <v>44853.916666666664</v>
      </c>
      <c r="B10440" s="10">
        <v>219.57</v>
      </c>
      <c r="C10440" s="10">
        <v>236.82238</v>
      </c>
      <c r="D10440" s="10">
        <v>0.0728494494481476</v>
      </c>
      <c r="E10440" s="7">
        <f t="shared" si="1"/>
        <v>0.1138741857</v>
      </c>
      <c r="F10440" s="7"/>
    </row>
    <row r="10441">
      <c r="A10441" s="9">
        <v>44853.958333333336</v>
      </c>
      <c r="B10441" s="10">
        <v>210.28</v>
      </c>
      <c r="C10441" s="10">
        <v>235.4769</v>
      </c>
      <c r="D10441" s="10">
        <v>0.10700370184931</v>
      </c>
      <c r="E10441" s="7">
        <f t="shared" si="1"/>
        <v>0.1129133455</v>
      </c>
      <c r="F10441" s="7"/>
    </row>
    <row r="10442">
      <c r="A10442" s="9">
        <v>44854.0</v>
      </c>
      <c r="B10442" s="10">
        <v>213.56</v>
      </c>
      <c r="C10442" s="10">
        <v>235.02149</v>
      </c>
      <c r="D10442" s="10">
        <v>0.0913171387008056</v>
      </c>
      <c r="E10442" s="7">
        <f t="shared" si="1"/>
        <v>0.1132226619</v>
      </c>
      <c r="F10442" s="7"/>
    </row>
    <row r="10443">
      <c r="A10443" s="9">
        <v>44854.041666666664</v>
      </c>
      <c r="B10443" s="10">
        <v>219.75</v>
      </c>
      <c r="C10443" s="10">
        <v>229.66473</v>
      </c>
      <c r="D10443" s="10">
        <v>0.0431704511180275</v>
      </c>
      <c r="E10443" s="7">
        <f t="shared" si="1"/>
        <v>0.1144145278</v>
      </c>
      <c r="F10443" s="7"/>
    </row>
    <row r="10444">
      <c r="A10444" s="9">
        <v>44854.083333333336</v>
      </c>
      <c r="B10444" s="10">
        <v>211.0</v>
      </c>
      <c r="C10444" s="10">
        <v>222.1037</v>
      </c>
      <c r="D10444" s="10">
        <v>0.0499933139339867</v>
      </c>
      <c r="E10444" s="7">
        <f t="shared" si="1"/>
        <v>0.1164019961</v>
      </c>
      <c r="F10444" s="7"/>
    </row>
    <row r="10445">
      <c r="A10445" s="9">
        <v>44854.125</v>
      </c>
      <c r="B10445" s="10">
        <v>193.27</v>
      </c>
      <c r="C10445" s="10">
        <v>213.20191</v>
      </c>
      <c r="D10445" s="10">
        <v>0.0934884213748366</v>
      </c>
      <c r="E10445" s="7">
        <f t="shared" si="1"/>
        <v>0.1184217018</v>
      </c>
      <c r="F10445" s="7"/>
    </row>
    <row r="10446">
      <c r="A10446" s="9">
        <v>44854.166666666664</v>
      </c>
      <c r="B10446" s="10">
        <v>182.74</v>
      </c>
      <c r="C10446" s="10">
        <v>204.75611</v>
      </c>
      <c r="D10446" s="10">
        <v>0.107523580126619</v>
      </c>
      <c r="E10446" s="7">
        <f t="shared" si="1"/>
        <v>0.119629238</v>
      </c>
      <c r="F10446" s="7"/>
    </row>
    <row r="10447">
      <c r="A10447" s="9">
        <v>44854.208333333336</v>
      </c>
      <c r="B10447" s="10">
        <v>180.65</v>
      </c>
      <c r="C10447" s="10">
        <v>199.22479</v>
      </c>
      <c r="D10447" s="10">
        <v>0.0932353348195272</v>
      </c>
      <c r="E10447" s="7">
        <f t="shared" si="1"/>
        <v>0.1210547014</v>
      </c>
      <c r="F10447" s="7"/>
    </row>
    <row r="10448">
      <c r="A10448" s="9">
        <v>44854.25</v>
      </c>
      <c r="B10448" s="10">
        <v>177.26</v>
      </c>
      <c r="C10448" s="10">
        <v>196.59558</v>
      </c>
      <c r="D10448" s="10">
        <v>0.0983520585762915</v>
      </c>
      <c r="E10448" s="7">
        <f t="shared" si="1"/>
        <v>0.1212331853</v>
      </c>
      <c r="F10448" s="7"/>
    </row>
    <row r="10449">
      <c r="A10449" s="9">
        <v>44854.291666666664</v>
      </c>
      <c r="B10449" s="10">
        <v>176.01</v>
      </c>
      <c r="C10449" s="10">
        <v>197.39667</v>
      </c>
      <c r="D10449" s="10">
        <v>0.108343620994214</v>
      </c>
      <c r="E10449" s="7">
        <f t="shared" si="1"/>
        <v>0.1212735468</v>
      </c>
      <c r="F10449" s="7"/>
    </row>
    <row r="10450">
      <c r="A10450" s="9">
        <v>44854.333333333336</v>
      </c>
      <c r="B10450" s="10">
        <v>173.29</v>
      </c>
      <c r="C10450" s="10">
        <v>200.65181</v>
      </c>
      <c r="D10450" s="10">
        <v>0.136364630849828</v>
      </c>
      <c r="E10450" s="7">
        <f t="shared" si="1"/>
        <v>0.1207568684</v>
      </c>
      <c r="F10450" s="7"/>
    </row>
    <row r="10451">
      <c r="A10451" s="9">
        <v>44854.375</v>
      </c>
      <c r="B10451" s="10">
        <v>180.95</v>
      </c>
      <c r="C10451" s="10">
        <v>206.37853</v>
      </c>
      <c r="D10451" s="10">
        <v>0.123213059032836</v>
      </c>
      <c r="E10451" s="7">
        <f t="shared" si="1"/>
        <v>0.1202260455</v>
      </c>
      <c r="F10451" s="7"/>
    </row>
    <row r="10452">
      <c r="A10452" s="9">
        <v>44854.416666666664</v>
      </c>
      <c r="B10452" s="10">
        <v>197.85</v>
      </c>
      <c r="C10452" s="10">
        <v>213.42026</v>
      </c>
      <c r="D10452" s="10">
        <v>0.0729558665142663</v>
      </c>
      <c r="E10452" s="7">
        <f t="shared" si="1"/>
        <v>0.118544466</v>
      </c>
      <c r="F10452" s="7"/>
    </row>
    <row r="10453">
      <c r="A10453" s="9">
        <v>44854.458333333336</v>
      </c>
      <c r="B10453" s="10">
        <v>203.51</v>
      </c>
      <c r="C10453" s="10">
        <v>220.4964</v>
      </c>
      <c r="D10453" s="10">
        <v>0.0770370854127323</v>
      </c>
      <c r="E10453" s="7">
        <f t="shared" si="1"/>
        <v>0.1193065592</v>
      </c>
      <c r="F10453" s="7"/>
    </row>
    <row r="10454">
      <c r="A10454" s="9">
        <v>44854.5</v>
      </c>
      <c r="B10454" s="10">
        <v>202.67</v>
      </c>
      <c r="C10454" s="10">
        <v>224.81324</v>
      </c>
      <c r="D10454" s="10">
        <v>0.0984961561872424</v>
      </c>
      <c r="E10454" s="7">
        <f t="shared" si="1"/>
        <v>0.1211380527</v>
      </c>
      <c r="F10454" s="7"/>
    </row>
    <row r="10455">
      <c r="A10455" s="9">
        <v>44854.541666666664</v>
      </c>
      <c r="B10455" s="10">
        <v>206.27</v>
      </c>
      <c r="C10455" s="10">
        <v>227.01647</v>
      </c>
      <c r="D10455" s="10">
        <v>0.0913875103423112</v>
      </c>
      <c r="E10455" s="7">
        <f t="shared" si="1"/>
        <v>0.1225691074</v>
      </c>
      <c r="F10455" s="7"/>
    </row>
    <row r="10456">
      <c r="A10456" s="9">
        <v>44854.583333333336</v>
      </c>
      <c r="B10456" s="10">
        <v>196.14</v>
      </c>
      <c r="C10456" s="10">
        <v>227.44229</v>
      </c>
      <c r="D10456" s="10">
        <v>0.137627395503272</v>
      </c>
      <c r="E10456" s="7">
        <f t="shared" si="1"/>
        <v>0.1227443035</v>
      </c>
      <c r="F10456" s="7"/>
    </row>
    <row r="10457">
      <c r="A10457" s="9">
        <v>44854.625</v>
      </c>
      <c r="B10457" s="10">
        <v>190.44</v>
      </c>
      <c r="C10457" s="10">
        <v>227.07554</v>
      </c>
      <c r="D10457" s="10">
        <v>0.161336355293925</v>
      </c>
      <c r="E10457" s="7">
        <f t="shared" si="1"/>
        <v>0.1209511397</v>
      </c>
      <c r="F10457" s="7"/>
    </row>
    <row r="10458">
      <c r="A10458" s="9">
        <v>44854.666666666664</v>
      </c>
      <c r="B10458" s="10">
        <v>176.09</v>
      </c>
      <c r="C10458" s="10">
        <v>226.07815</v>
      </c>
      <c r="D10458" s="10">
        <v>0.221110045353785</v>
      </c>
      <c r="E10458" s="7">
        <f t="shared" si="1"/>
        <v>0.1210747884</v>
      </c>
      <c r="F10458" s="7"/>
    </row>
    <row r="10459">
      <c r="A10459" s="9">
        <v>44854.708333333336</v>
      </c>
      <c r="B10459" s="10">
        <v>176.43</v>
      </c>
      <c r="C10459" s="10">
        <v>225.36793</v>
      </c>
      <c r="D10459" s="10">
        <v>0.217146822975212</v>
      </c>
      <c r="E10459" s="7">
        <f t="shared" si="1"/>
        <v>0.1211515123</v>
      </c>
      <c r="F10459" s="7"/>
    </row>
    <row r="10460">
      <c r="A10460" s="9">
        <v>44854.75</v>
      </c>
      <c r="B10460" s="10">
        <v>187.05</v>
      </c>
      <c r="C10460" s="10">
        <v>225.2183</v>
      </c>
      <c r="D10460" s="10">
        <v>0.16947246293929</v>
      </c>
      <c r="E10460" s="7">
        <f t="shared" si="1"/>
        <v>0.1189175123</v>
      </c>
      <c r="F10460" s="7"/>
    </row>
    <row r="10461">
      <c r="A10461" s="9">
        <v>44854.791666666664</v>
      </c>
      <c r="B10461" s="10">
        <v>181.09</v>
      </c>
      <c r="C10461" s="10">
        <v>226.24804</v>
      </c>
      <c r="D10461" s="10">
        <v>0.199595276051894</v>
      </c>
      <c r="E10461" s="7">
        <f t="shared" si="1"/>
        <v>0.1187817473</v>
      </c>
      <c r="F10461" s="7"/>
    </row>
    <row r="10462">
      <c r="A10462" s="9">
        <v>44854.833333333336</v>
      </c>
      <c r="B10462" s="10">
        <v>188.66</v>
      </c>
      <c r="C10462" s="10">
        <v>227.63359</v>
      </c>
      <c r="D10462" s="10">
        <v>0.171211946356423</v>
      </c>
      <c r="E10462" s="7">
        <f t="shared" si="1"/>
        <v>0.1187502199</v>
      </c>
      <c r="F10462" s="7"/>
    </row>
    <row r="10463">
      <c r="A10463" s="9">
        <v>44854.875</v>
      </c>
      <c r="B10463" s="10">
        <v>206.44</v>
      </c>
      <c r="C10463" s="10">
        <v>229.43172</v>
      </c>
      <c r="D10463" s="10">
        <v>0.10021160108114</v>
      </c>
      <c r="E10463" s="7">
        <f t="shared" si="1"/>
        <v>0.1184351369</v>
      </c>
      <c r="F10463" s="7"/>
    </row>
    <row r="10464">
      <c r="A10464" s="9">
        <v>44854.916666666664</v>
      </c>
      <c r="B10464" s="10">
        <v>217.24</v>
      </c>
      <c r="C10464" s="10">
        <v>230.41552</v>
      </c>
      <c r="D10464" s="10">
        <v>0.057181564852923</v>
      </c>
      <c r="E10464" s="7">
        <f t="shared" si="1"/>
        <v>0.1177823083</v>
      </c>
      <c r="F10464" s="7"/>
    </row>
    <row r="10465">
      <c r="A10465" s="9">
        <v>44854.958333333336</v>
      </c>
      <c r="B10465" s="10">
        <v>216.03</v>
      </c>
      <c r="C10465" s="10">
        <v>230.25359</v>
      </c>
      <c r="D10465" s="10">
        <v>0.061773586244627</v>
      </c>
      <c r="E10465" s="7">
        <f t="shared" si="1"/>
        <v>0.1158977202</v>
      </c>
      <c r="F10465" s="7"/>
    </row>
    <row r="10466">
      <c r="A10466" s="9">
        <v>44852.0</v>
      </c>
      <c r="B10466" s="10">
        <v>223.74</v>
      </c>
      <c r="C10466" s="10">
        <v>229.00471</v>
      </c>
      <c r="D10466" s="10">
        <v>0.0229895271586334</v>
      </c>
      <c r="E10466" s="7">
        <f t="shared" si="1"/>
        <v>0.1130507364</v>
      </c>
      <c r="F10466" s="7"/>
    </row>
    <row r="10467">
      <c r="A10467" s="9">
        <v>44852.041666666664</v>
      </c>
      <c r="B10467" s="10">
        <v>227.64</v>
      </c>
      <c r="C10467" s="10">
        <v>219.94548</v>
      </c>
      <c r="D10467" s="10">
        <v>0.0349837605210163</v>
      </c>
      <c r="E10467" s="7">
        <f t="shared" si="1"/>
        <v>0.1127096243</v>
      </c>
      <c r="F10467" s="7"/>
    </row>
    <row r="10468">
      <c r="A10468" s="9">
        <v>44852.083333333336</v>
      </c>
      <c r="B10468" s="10">
        <v>224.05</v>
      </c>
      <c r="C10468" s="10">
        <v>208.41507</v>
      </c>
      <c r="D10468" s="10">
        <v>0.0750182316470686</v>
      </c>
      <c r="E10468" s="7">
        <f t="shared" si="1"/>
        <v>0.1137523292</v>
      </c>
      <c r="F10468" s="7"/>
    </row>
    <row r="10469">
      <c r="A10469" s="9">
        <v>44852.125</v>
      </c>
      <c r="B10469" s="10">
        <v>206.62</v>
      </c>
      <c r="C10469" s="10">
        <v>197.06735</v>
      </c>
      <c r="D10469" s="10">
        <v>0.0484740369218949</v>
      </c>
      <c r="E10469" s="7">
        <f t="shared" si="1"/>
        <v>0.1118767298</v>
      </c>
      <c r="F10469" s="7"/>
    </row>
    <row r="10470">
      <c r="A10470" s="9">
        <v>44852.166666666664</v>
      </c>
      <c r="B10470" s="10">
        <v>192.38</v>
      </c>
      <c r="C10470" s="10">
        <v>187.12159</v>
      </c>
      <c r="D10470" s="10">
        <v>0.0281015675422595</v>
      </c>
      <c r="E10470" s="7">
        <f t="shared" si="1"/>
        <v>0.1085674793</v>
      </c>
      <c r="F10470" s="7"/>
    </row>
    <row r="10471">
      <c r="A10471" s="9">
        <v>44852.208333333336</v>
      </c>
      <c r="B10471" s="10">
        <v>189.97</v>
      </c>
      <c r="C10471" s="10">
        <v>181.52726</v>
      </c>
      <c r="D10471" s="10">
        <v>0.0465094884371635</v>
      </c>
      <c r="E10471" s="7">
        <f t="shared" si="1"/>
        <v>0.106620569</v>
      </c>
      <c r="F10471" s="7"/>
    </row>
    <row r="10472">
      <c r="A10472" s="9">
        <v>44852.25</v>
      </c>
      <c r="B10472" s="10">
        <v>184.12</v>
      </c>
      <c r="C10472" s="10">
        <v>179.72744</v>
      </c>
      <c r="D10472" s="10">
        <v>0.0244401188822363</v>
      </c>
      <c r="E10472" s="7">
        <f t="shared" si="1"/>
        <v>0.1035409049</v>
      </c>
      <c r="F10472" s="7"/>
    </row>
    <row r="10473">
      <c r="A10473" s="9">
        <v>44852.291666666664</v>
      </c>
      <c r="B10473" s="10">
        <v>185.5</v>
      </c>
      <c r="C10473" s="10">
        <v>182.76358</v>
      </c>
      <c r="D10473" s="10">
        <v>0.0149724578605869</v>
      </c>
      <c r="E10473" s="7">
        <f t="shared" si="1"/>
        <v>0.09965043975</v>
      </c>
      <c r="F10473" s="7"/>
    </row>
    <row r="10474">
      <c r="A10474" s="9">
        <v>44852.333333333336</v>
      </c>
      <c r="B10474" s="10">
        <v>182.9</v>
      </c>
      <c r="C10474" s="10">
        <v>188.91038</v>
      </c>
      <c r="D10474" s="10">
        <v>0.0318160389069144</v>
      </c>
      <c r="E10474" s="7">
        <f t="shared" si="1"/>
        <v>0.09529424842</v>
      </c>
      <c r="F10474" s="7"/>
    </row>
    <row r="10475">
      <c r="A10475" s="9">
        <v>44852.375</v>
      </c>
      <c r="B10475" s="10">
        <v>183.44</v>
      </c>
      <c r="C10475" s="10">
        <v>197.51924</v>
      </c>
      <c r="D10475" s="10">
        <v>0.07128034717023</v>
      </c>
      <c r="E10475" s="7">
        <f t="shared" si="1"/>
        <v>0.09313038542</v>
      </c>
      <c r="F10475" s="7"/>
    </row>
    <row r="10476">
      <c r="A10476" s="9">
        <v>44852.416666666664</v>
      </c>
      <c r="B10476" s="10">
        <v>183.1</v>
      </c>
      <c r="C10476" s="10">
        <v>206.28204</v>
      </c>
      <c r="D10476" s="10">
        <v>0.112380311926331</v>
      </c>
      <c r="E10476" s="7">
        <f t="shared" si="1"/>
        <v>0.09477307065</v>
      </c>
      <c r="F10476" s="7"/>
    </row>
    <row r="10477">
      <c r="A10477" s="9">
        <v>44852.458333333336</v>
      </c>
      <c r="B10477" s="10">
        <v>196.26</v>
      </c>
      <c r="C10477" s="10">
        <v>213.96815</v>
      </c>
      <c r="D10477" s="10">
        <v>0.0827606819052275</v>
      </c>
      <c r="E10477" s="7">
        <f t="shared" si="1"/>
        <v>0.09501155384</v>
      </c>
      <c r="F10477" s="7"/>
    </row>
    <row r="10478">
      <c r="A10478" s="9">
        <v>44852.5</v>
      </c>
      <c r="B10478" s="10">
        <v>199.39</v>
      </c>
      <c r="C10478" s="10">
        <v>217.94557</v>
      </c>
      <c r="D10478" s="10">
        <v>0.0851385508776343</v>
      </c>
      <c r="E10478" s="7">
        <f t="shared" si="1"/>
        <v>0.09445498695</v>
      </c>
      <c r="F10478" s="7"/>
    </row>
    <row r="10479">
      <c r="A10479" s="9">
        <v>44852.541666666664</v>
      </c>
      <c r="B10479" s="10">
        <v>193.28</v>
      </c>
      <c r="C10479" s="10">
        <v>219.61578</v>
      </c>
      <c r="D10479" s="10">
        <v>0.119917521409436</v>
      </c>
      <c r="E10479" s="7">
        <f t="shared" si="1"/>
        <v>0.09564373741</v>
      </c>
      <c r="F10479" s="7"/>
    </row>
    <row r="10480">
      <c r="A10480" s="9">
        <v>44852.583333333336</v>
      </c>
      <c r="B10480" s="10">
        <v>198.55</v>
      </c>
      <c r="C10480" s="10">
        <v>219.84321</v>
      </c>
      <c r="D10480" s="10">
        <v>0.096856345938544</v>
      </c>
      <c r="E10480" s="7">
        <f t="shared" si="1"/>
        <v>0.09394494368</v>
      </c>
      <c r="F10480" s="7"/>
    </row>
    <row r="10481">
      <c r="A10481" s="9">
        <v>44852.625</v>
      </c>
      <c r="B10481" s="10">
        <v>205.31</v>
      </c>
      <c r="C10481" s="10">
        <v>220.11623</v>
      </c>
      <c r="D10481" s="10">
        <v>0.0672655078637318</v>
      </c>
      <c r="E10481" s="7">
        <f t="shared" si="1"/>
        <v>0.09002532503</v>
      </c>
      <c r="F10481" s="7"/>
    </row>
    <row r="10482">
      <c r="A10482" s="9">
        <v>44852.666666666664</v>
      </c>
      <c r="B10482" s="10">
        <v>207.39</v>
      </c>
      <c r="C10482" s="10">
        <v>220.02834</v>
      </c>
      <c r="D10482" s="10">
        <v>0.0574396007350689</v>
      </c>
      <c r="E10482" s="7">
        <f t="shared" si="1"/>
        <v>0.08320572318</v>
      </c>
      <c r="F10482" s="7"/>
    </row>
    <row r="10483">
      <c r="A10483" s="9">
        <v>44852.708333333336</v>
      </c>
      <c r="B10483" s="10">
        <v>198.32</v>
      </c>
      <c r="C10483" s="10">
        <v>219.66633</v>
      </c>
      <c r="D10483" s="10">
        <v>0.0971761580393317</v>
      </c>
      <c r="E10483" s="7">
        <f t="shared" si="1"/>
        <v>0.07820694547</v>
      </c>
      <c r="F10483" s="7"/>
    </row>
    <row r="10484">
      <c r="A10484" s="9">
        <v>44852.75</v>
      </c>
      <c r="B10484" s="10">
        <v>190.8</v>
      </c>
      <c r="C10484" s="10">
        <v>220.38169</v>
      </c>
      <c r="D10484" s="10">
        <v>0.134229345459688</v>
      </c>
      <c r="E10484" s="7">
        <f t="shared" si="1"/>
        <v>0.07673848224</v>
      </c>
      <c r="F10484" s="7"/>
    </row>
    <row r="10485">
      <c r="A10485" s="9">
        <v>44852.791666666664</v>
      </c>
      <c r="B10485" s="10">
        <v>189.33</v>
      </c>
      <c r="C10485" s="10">
        <v>221.86869</v>
      </c>
      <c r="D10485" s="10">
        <v>0.14665742155867</v>
      </c>
      <c r="E10485" s="7">
        <f t="shared" si="1"/>
        <v>0.0745327383</v>
      </c>
      <c r="F10485" s="7"/>
    </row>
    <row r="10486">
      <c r="A10486" s="9">
        <v>44852.833333333336</v>
      </c>
      <c r="B10486" s="10">
        <v>197.13</v>
      </c>
      <c r="C10486" s="10">
        <v>224.1602</v>
      </c>
      <c r="D10486" s="10">
        <v>0.120584296409442</v>
      </c>
      <c r="E10486" s="7">
        <f t="shared" si="1"/>
        <v>0.07242325289</v>
      </c>
      <c r="F10486" s="7"/>
    </row>
    <row r="10487">
      <c r="A10487" s="9">
        <v>44852.875</v>
      </c>
      <c r="B10487" s="10">
        <v>206.04</v>
      </c>
      <c r="C10487" s="10">
        <v>227.24112</v>
      </c>
      <c r="D10487" s="10">
        <v>0.0932979031259835</v>
      </c>
      <c r="E10487" s="7">
        <f t="shared" si="1"/>
        <v>0.07213518214</v>
      </c>
      <c r="F10487" s="7"/>
    </row>
    <row r="10488">
      <c r="A10488" s="9">
        <v>44852.916666666664</v>
      </c>
      <c r="B10488" s="10">
        <v>207.61</v>
      </c>
      <c r="C10488" s="10">
        <v>228.33127</v>
      </c>
      <c r="D10488" s="10">
        <v>0.0907509076614866</v>
      </c>
      <c r="E10488" s="7">
        <f t="shared" si="1"/>
        <v>0.07353390476</v>
      </c>
      <c r="F10488" s="7"/>
    </row>
    <row r="10489">
      <c r="A10489" s="9">
        <v>44852.958333333336</v>
      </c>
      <c r="B10489" s="10">
        <v>206.27</v>
      </c>
      <c r="C10489" s="10">
        <v>227.1228</v>
      </c>
      <c r="D10489" s="10">
        <v>0.0918128871253788</v>
      </c>
      <c r="E10489" s="7">
        <f t="shared" si="1"/>
        <v>0.0747855423</v>
      </c>
      <c r="F10489" s="7"/>
    </row>
    <row r="10490">
      <c r="A10490" s="9">
        <v>44853.0</v>
      </c>
      <c r="B10490" s="10">
        <v>216.02</v>
      </c>
      <c r="C10490" s="10">
        <v>229.2886</v>
      </c>
      <c r="D10490" s="10">
        <v>0.0578685551745703</v>
      </c>
      <c r="E10490" s="7">
        <f t="shared" si="1"/>
        <v>0.07623883513</v>
      </c>
      <c r="F10490" s="7"/>
    </row>
    <row r="10491">
      <c r="A10491" s="9">
        <v>44853.041666666664</v>
      </c>
      <c r="B10491" s="10">
        <v>225.17</v>
      </c>
      <c r="C10491" s="10">
        <v>222.43993</v>
      </c>
      <c r="D10491" s="10">
        <v>0.0122732910408665</v>
      </c>
      <c r="E10491" s="7">
        <f t="shared" si="1"/>
        <v>0.07529256557</v>
      </c>
      <c r="F10491" s="7"/>
    </row>
    <row r="10492">
      <c r="A10492" s="9">
        <v>44853.083333333336</v>
      </c>
      <c r="B10492" s="10">
        <v>220.03</v>
      </c>
      <c r="C10492" s="10">
        <v>213.69251</v>
      </c>
      <c r="D10492" s="10">
        <v>0.0296570525564981</v>
      </c>
      <c r="E10492" s="7">
        <f t="shared" si="1"/>
        <v>0.07340251644</v>
      </c>
      <c r="F10492" s="7"/>
    </row>
    <row r="10493">
      <c r="A10493" s="9">
        <v>44853.125</v>
      </c>
      <c r="B10493" s="10">
        <v>200.66</v>
      </c>
      <c r="C10493" s="10">
        <v>204.65378</v>
      </c>
      <c r="D10493" s="10">
        <v>0.0195148117958046</v>
      </c>
      <c r="E10493" s="7">
        <f t="shared" si="1"/>
        <v>0.07219588206</v>
      </c>
      <c r="F10493" s="7"/>
    </row>
    <row r="10494">
      <c r="A10494" s="9">
        <v>44853.166666666664</v>
      </c>
      <c r="B10494" s="10">
        <v>186.53</v>
      </c>
      <c r="C10494" s="10">
        <v>196.89438</v>
      </c>
      <c r="D10494" s="10">
        <v>0.0526392881300116</v>
      </c>
      <c r="E10494" s="7">
        <f t="shared" si="1"/>
        <v>0.07321828708</v>
      </c>
      <c r="F10494" s="7"/>
    </row>
    <row r="10495">
      <c r="A10495" s="9">
        <v>44853.208333333336</v>
      </c>
      <c r="B10495" s="10">
        <v>187.2</v>
      </c>
      <c r="C10495" s="10">
        <v>192.82454</v>
      </c>
      <c r="D10495" s="10">
        <v>0.0291692125908871</v>
      </c>
      <c r="E10495" s="7">
        <f t="shared" si="1"/>
        <v>0.07249577559</v>
      </c>
      <c r="F10495" s="7"/>
    </row>
    <row r="10496">
      <c r="A10496" s="9">
        <v>44853.25</v>
      </c>
      <c r="B10496" s="10">
        <v>179.92</v>
      </c>
      <c r="C10496" s="10">
        <v>191.72482</v>
      </c>
      <c r="D10496" s="10">
        <v>0.0615716838331104</v>
      </c>
      <c r="E10496" s="7">
        <f t="shared" si="1"/>
        <v>0.07404292413</v>
      </c>
      <c r="F10496" s="7"/>
    </row>
    <row r="10497">
      <c r="A10497" s="9">
        <v>44853.291666666664</v>
      </c>
      <c r="B10497" s="10">
        <v>179.94</v>
      </c>
      <c r="C10497" s="10">
        <v>194.04407</v>
      </c>
      <c r="D10497" s="10">
        <v>0.0726848802954916</v>
      </c>
      <c r="E10497" s="7">
        <f t="shared" si="1"/>
        <v>0.0764476084</v>
      </c>
      <c r="F10497" s="7"/>
    </row>
    <row r="10498">
      <c r="A10498" s="9">
        <v>44853.333333333336</v>
      </c>
      <c r="B10498" s="10">
        <v>175.68</v>
      </c>
      <c r="C10498" s="10">
        <v>198.41283</v>
      </c>
      <c r="D10498" s="10">
        <v>0.114573387214929</v>
      </c>
      <c r="E10498" s="7">
        <f t="shared" si="1"/>
        <v>0.07989583124</v>
      </c>
      <c r="F10498" s="7"/>
    </row>
    <row r="10499">
      <c r="A10499" s="9">
        <v>44853.375</v>
      </c>
      <c r="B10499" s="10">
        <v>183.88</v>
      </c>
      <c r="C10499" s="10">
        <v>204.76007</v>
      </c>
      <c r="D10499" s="10">
        <v>0.101973348612354</v>
      </c>
      <c r="E10499" s="7">
        <f t="shared" si="1"/>
        <v>0.0811747063</v>
      </c>
      <c r="F10499" s="7"/>
    </row>
    <row r="10500">
      <c r="A10500" s="9">
        <v>44853.416666666664</v>
      </c>
      <c r="B10500" s="10">
        <v>194.03</v>
      </c>
      <c r="C10500" s="10">
        <v>211.18414</v>
      </c>
      <c r="D10500" s="10">
        <v>0.0812283536064782</v>
      </c>
      <c r="E10500" s="7">
        <f t="shared" si="1"/>
        <v>0.07987670804</v>
      </c>
      <c r="F10500" s="7"/>
    </row>
    <row r="10501">
      <c r="A10501" s="9">
        <v>44853.458333333336</v>
      </c>
      <c r="B10501" s="10">
        <v>211.13</v>
      </c>
      <c r="C10501" s="10">
        <v>217.23379</v>
      </c>
      <c r="D10501" s="10">
        <v>0.0280977927052693</v>
      </c>
      <c r="E10501" s="7">
        <f t="shared" si="1"/>
        <v>0.07759908766</v>
      </c>
      <c r="F10501" s="7"/>
    </row>
    <row r="10502">
      <c r="A10502" s="9">
        <v>44853.5</v>
      </c>
      <c r="B10502" s="10">
        <v>214.52</v>
      </c>
      <c r="C10502" s="10">
        <v>220.48794</v>
      </c>
      <c r="D10502" s="10">
        <v>0.027066967925774</v>
      </c>
      <c r="E10502" s="7">
        <f t="shared" si="1"/>
        <v>0.07517943837</v>
      </c>
      <c r="F10502" s="7"/>
    </row>
    <row r="10503">
      <c r="A10503" s="9">
        <v>44853.541666666664</v>
      </c>
      <c r="B10503" s="10">
        <v>215.14</v>
      </c>
      <c r="C10503" s="10">
        <v>222.07833</v>
      </c>
      <c r="D10503" s="10">
        <v>0.0312427151266852</v>
      </c>
      <c r="E10503" s="7">
        <f t="shared" si="1"/>
        <v>0.07148465477</v>
      </c>
      <c r="F10503" s="7"/>
    </row>
    <row r="10504">
      <c r="A10504" s="9">
        <v>44853.583333333336</v>
      </c>
      <c r="B10504" s="10">
        <v>198.17</v>
      </c>
      <c r="C10504" s="10">
        <v>222.4777</v>
      </c>
      <c r="D10504" s="10">
        <v>0.109259040344268</v>
      </c>
      <c r="E10504" s="7">
        <f t="shared" si="1"/>
        <v>0.07200143371</v>
      </c>
      <c r="F10504" s="7"/>
    </row>
    <row r="10505">
      <c r="A10505" s="9">
        <v>44853.625</v>
      </c>
      <c r="B10505" s="10">
        <v>182.32</v>
      </c>
      <c r="C10505" s="10">
        <v>222.74625</v>
      </c>
      <c r="D10505" s="10">
        <v>0.181490148543465</v>
      </c>
      <c r="E10505" s="7">
        <f t="shared" si="1"/>
        <v>0.07676079373</v>
      </c>
      <c r="F10505" s="7"/>
    </row>
    <row r="10506">
      <c r="A10506" s="9">
        <v>44853.666666666664</v>
      </c>
      <c r="B10506" s="10">
        <v>179.39</v>
      </c>
      <c r="C10506" s="10">
        <v>222.79738</v>
      </c>
      <c r="D10506" s="10">
        <v>0.194828951758768</v>
      </c>
      <c r="E10506" s="7">
        <f t="shared" si="1"/>
        <v>0.08248535003</v>
      </c>
      <c r="F10506" s="7"/>
    </row>
    <row r="10507">
      <c r="A10507" s="9">
        <v>44853.708333333336</v>
      </c>
      <c r="B10507" s="10">
        <v>180.42</v>
      </c>
      <c r="C10507" s="10">
        <v>222.9683</v>
      </c>
      <c r="D10507" s="10">
        <v>0.19082667805244</v>
      </c>
      <c r="E10507" s="7">
        <f t="shared" si="1"/>
        <v>0.08638745503</v>
      </c>
      <c r="F10507" s="7"/>
    </row>
    <row r="10508">
      <c r="A10508" s="9">
        <v>44853.75</v>
      </c>
      <c r="B10508" s="10">
        <v>179.33</v>
      </c>
      <c r="C10508" s="10">
        <v>223.77925</v>
      </c>
      <c r="D10508" s="10">
        <v>0.198629899778464</v>
      </c>
      <c r="E10508" s="7">
        <f t="shared" si="1"/>
        <v>0.08907081146</v>
      </c>
      <c r="F10508" s="7"/>
    </row>
    <row r="10509">
      <c r="A10509" s="9">
        <v>44853.791666666664</v>
      </c>
      <c r="B10509" s="10">
        <v>185.29</v>
      </c>
      <c r="C10509" s="10">
        <v>225.41758</v>
      </c>
      <c r="D10509" s="10">
        <v>0.17801442105802</v>
      </c>
      <c r="E10509" s="7">
        <f t="shared" si="1"/>
        <v>0.0903773531</v>
      </c>
      <c r="F10509" s="7"/>
    </row>
    <row r="10510">
      <c r="A10510" s="9">
        <v>44853.833333333336</v>
      </c>
      <c r="B10510" s="10">
        <v>194.01</v>
      </c>
      <c r="C10510" s="10">
        <v>227.55549</v>
      </c>
      <c r="D10510" s="10">
        <v>0.147416746570254</v>
      </c>
      <c r="E10510" s="7">
        <f t="shared" si="1"/>
        <v>0.09149537186</v>
      </c>
      <c r="F10510" s="7"/>
    </row>
    <row r="10511">
      <c r="A10511" s="9">
        <v>44853.875</v>
      </c>
      <c r="B10511" s="10">
        <v>210.81</v>
      </c>
      <c r="C10511" s="10">
        <v>229.95117</v>
      </c>
      <c r="D10511" s="10">
        <v>0.0832401505067357</v>
      </c>
      <c r="E10511" s="7">
        <f t="shared" si="1"/>
        <v>0.09107629883</v>
      </c>
      <c r="F10511" s="7"/>
    </row>
    <row r="10512">
      <c r="A10512" s="9">
        <v>44853.916666666664</v>
      </c>
      <c r="B10512" s="10">
        <v>219.57</v>
      </c>
      <c r="C10512" s="10">
        <v>230.69143</v>
      </c>
      <c r="D10512" s="10">
        <v>0.0482091163941374</v>
      </c>
      <c r="E10512" s="7">
        <f t="shared" si="1"/>
        <v>0.0893037242</v>
      </c>
      <c r="F10512" s="7"/>
    </row>
    <row r="10513">
      <c r="A10513" s="9">
        <v>44853.958333333336</v>
      </c>
      <c r="B10513" s="10">
        <v>210.28</v>
      </c>
      <c r="C10513" s="10">
        <v>229.68534</v>
      </c>
      <c r="D10513" s="10">
        <v>0.084486628532757</v>
      </c>
      <c r="E10513" s="7">
        <f t="shared" si="1"/>
        <v>0.08899846342</v>
      </c>
      <c r="F10513" s="7"/>
    </row>
    <row r="10514">
      <c r="A10514" s="9">
        <v>44854.0</v>
      </c>
      <c r="B10514" s="10">
        <v>213.56</v>
      </c>
      <c r="C10514" s="10">
        <v>232.22489</v>
      </c>
      <c r="D10514" s="10">
        <v>0.0803742010600155</v>
      </c>
      <c r="E10514" s="7">
        <f t="shared" si="1"/>
        <v>0.08993619867</v>
      </c>
      <c r="F10514" s="7"/>
    </row>
    <row r="10515">
      <c r="A10515" s="9">
        <v>44854.041666666664</v>
      </c>
      <c r="B10515" s="10">
        <v>219.75</v>
      </c>
      <c r="C10515" s="10">
        <v>224.67528</v>
      </c>
      <c r="D10515" s="10">
        <v>0.0219217708329994</v>
      </c>
      <c r="E10515" s="7">
        <f t="shared" si="1"/>
        <v>0.09033821866</v>
      </c>
      <c r="F10515" s="7"/>
    </row>
    <row r="10516">
      <c r="A10516" s="9">
        <v>44854.083333333336</v>
      </c>
      <c r="B10516" s="10">
        <v>211.0</v>
      </c>
      <c r="C10516" s="10">
        <v>215.23944</v>
      </c>
      <c r="D10516" s="10">
        <v>0.0196963902154735</v>
      </c>
      <c r="E10516" s="7">
        <f t="shared" si="1"/>
        <v>0.08992319106</v>
      </c>
      <c r="F10516" s="7"/>
    </row>
    <row r="10517">
      <c r="A10517" s="9">
        <v>44854.125</v>
      </c>
      <c r="B10517" s="10">
        <v>193.27</v>
      </c>
      <c r="C10517" s="10">
        <v>205.53587</v>
      </c>
      <c r="D10517" s="10">
        <v>0.0596775151704662</v>
      </c>
      <c r="E10517" s="7">
        <f t="shared" si="1"/>
        <v>0.09159663704</v>
      </c>
      <c r="F10517" s="7"/>
    </row>
    <row r="10518">
      <c r="A10518" s="9">
        <v>44854.166666666664</v>
      </c>
      <c r="B10518" s="10">
        <v>182.74</v>
      </c>
      <c r="C10518" s="10">
        <v>197.41841</v>
      </c>
      <c r="D10518" s="10">
        <v>0.0743517790463411</v>
      </c>
      <c r="E10518" s="7">
        <f t="shared" si="1"/>
        <v>0.09250132416</v>
      </c>
      <c r="F10518" s="7"/>
    </row>
    <row r="10519">
      <c r="A10519" s="9">
        <v>44854.208333333336</v>
      </c>
      <c r="B10519" s="10">
        <v>180.65</v>
      </c>
      <c r="C10519" s="10">
        <v>193.4785</v>
      </c>
      <c r="D10519" s="10">
        <v>0.0663045247921603</v>
      </c>
      <c r="E10519" s="7">
        <f t="shared" si="1"/>
        <v>0.09404862883</v>
      </c>
      <c r="F10519" s="7"/>
    </row>
    <row r="10520">
      <c r="A10520" s="9">
        <v>44854.25</v>
      </c>
      <c r="B10520" s="10">
        <v>177.26</v>
      </c>
      <c r="C10520" s="10">
        <v>192.87912</v>
      </c>
      <c r="D10520" s="10">
        <v>0.0809788016452999</v>
      </c>
      <c r="E10520" s="7">
        <f t="shared" si="1"/>
        <v>0.09485725874</v>
      </c>
      <c r="F10520" s="7"/>
    </row>
    <row r="10521">
      <c r="A10521" s="9">
        <v>44854.291666666664</v>
      </c>
      <c r="B10521" s="10">
        <v>176.01</v>
      </c>
      <c r="C10521" s="10">
        <v>195.97085</v>
      </c>
      <c r="D10521" s="10">
        <v>0.101856219942915</v>
      </c>
      <c r="E10521" s="7">
        <f t="shared" si="1"/>
        <v>0.09607273123</v>
      </c>
      <c r="F10521" s="7"/>
    </row>
    <row r="10522">
      <c r="A10522" s="9">
        <v>44854.333333333336</v>
      </c>
      <c r="B10522" s="10">
        <v>173.29</v>
      </c>
      <c r="C10522" s="10">
        <v>200.98438</v>
      </c>
      <c r="D10522" s="10">
        <v>0.137793693221333</v>
      </c>
      <c r="E10522" s="7">
        <f t="shared" si="1"/>
        <v>0.09704024398</v>
      </c>
      <c r="F10522" s="7"/>
    </row>
    <row r="10523">
      <c r="A10523" s="9">
        <v>44854.375</v>
      </c>
      <c r="B10523" s="10">
        <v>180.95</v>
      </c>
      <c r="C10523" s="10">
        <v>207.70079</v>
      </c>
      <c r="D10523" s="10">
        <v>0.128794839923334</v>
      </c>
      <c r="E10523" s="7">
        <f t="shared" si="1"/>
        <v>0.09815780611</v>
      </c>
      <c r="F10523" s="7"/>
    </row>
    <row r="10524">
      <c r="A10524" s="9">
        <v>44854.416666666664</v>
      </c>
      <c r="B10524" s="10">
        <v>197.85</v>
      </c>
      <c r="C10524" s="10">
        <v>214.09575</v>
      </c>
      <c r="D10524" s="10">
        <v>0.075880768301099</v>
      </c>
      <c r="E10524" s="7">
        <f t="shared" si="1"/>
        <v>0.09793499006</v>
      </c>
      <c r="F10524" s="7"/>
    </row>
    <row r="10525">
      <c r="A10525" s="9">
        <v>44854.458333333336</v>
      </c>
      <c r="B10525" s="10">
        <v>203.51</v>
      </c>
      <c r="C10525" s="10">
        <v>219.74878</v>
      </c>
      <c r="D10525" s="10">
        <v>0.0738970200426142</v>
      </c>
      <c r="E10525" s="7">
        <f t="shared" si="1"/>
        <v>0.0998432912</v>
      </c>
      <c r="F10525" s="7"/>
    </row>
    <row r="10526">
      <c r="A10526" s="9">
        <v>44854.5</v>
      </c>
      <c r="B10526" s="10">
        <v>202.67</v>
      </c>
      <c r="C10526" s="10">
        <v>222.33788</v>
      </c>
      <c r="D10526" s="10">
        <v>0.0884594204100534</v>
      </c>
      <c r="E10526" s="7">
        <f t="shared" si="1"/>
        <v>0.1024013101</v>
      </c>
      <c r="F10526" s="7"/>
    </row>
    <row r="10527">
      <c r="A10527" s="9">
        <v>44854.541666666664</v>
      </c>
      <c r="B10527" s="10">
        <v>206.27</v>
      </c>
      <c r="C10527" s="10">
        <v>223.43488</v>
      </c>
      <c r="D10527" s="10">
        <v>0.0768227413732358</v>
      </c>
      <c r="E10527" s="7">
        <f t="shared" si="1"/>
        <v>0.1043004778</v>
      </c>
      <c r="F10527" s="7"/>
    </row>
    <row r="10528">
      <c r="A10528" s="9">
        <v>44854.583333333336</v>
      </c>
      <c r="B10528" s="10">
        <v>196.14</v>
      </c>
      <c r="C10528" s="10">
        <v>223.67613</v>
      </c>
      <c r="D10528" s="10">
        <v>0.123107146032971</v>
      </c>
      <c r="E10528" s="7">
        <f t="shared" si="1"/>
        <v>0.1048774822</v>
      </c>
      <c r="F10528" s="7"/>
    </row>
    <row r="10529">
      <c r="A10529" s="9">
        <v>44854.625</v>
      </c>
      <c r="B10529" s="10">
        <v>190.44</v>
      </c>
      <c r="C10529" s="10">
        <v>224.01997</v>
      </c>
      <c r="D10529" s="10">
        <v>0.149897216752595</v>
      </c>
      <c r="E10529" s="7">
        <f t="shared" si="1"/>
        <v>0.1035611101</v>
      </c>
      <c r="F10529" s="7"/>
    </row>
    <row r="10530">
      <c r="A10530" s="9">
        <v>44854.666666666664</v>
      </c>
      <c r="B10530" s="10">
        <v>176.09</v>
      </c>
      <c r="C10530" s="10">
        <v>224.18822</v>
      </c>
      <c r="D10530" s="10">
        <v>0.214543922066913</v>
      </c>
      <c r="E10530" s="7">
        <f t="shared" si="1"/>
        <v>0.1043825672</v>
      </c>
      <c r="F10530" s="7"/>
    </row>
    <row r="10531">
      <c r="A10531" s="9">
        <v>44854.708333333336</v>
      </c>
      <c r="B10531" s="10">
        <v>176.43</v>
      </c>
      <c r="C10531" s="10">
        <v>224.45022</v>
      </c>
      <c r="D10531" s="10">
        <v>0.213945969845785</v>
      </c>
      <c r="E10531" s="7">
        <f t="shared" si="1"/>
        <v>0.105345871</v>
      </c>
      <c r="F10531" s="7"/>
    </row>
    <row r="10532">
      <c r="A10532" s="9">
        <v>44854.75</v>
      </c>
      <c r="B10532" s="10">
        <v>187.05</v>
      </c>
      <c r="C10532" s="10">
        <v>225.18753</v>
      </c>
      <c r="D10532" s="10">
        <v>0.169358978270244</v>
      </c>
      <c r="E10532" s="7">
        <f t="shared" si="1"/>
        <v>0.1041262493</v>
      </c>
      <c r="F10532" s="7"/>
    </row>
    <row r="10533">
      <c r="A10533" s="9">
        <v>44854.791666666664</v>
      </c>
      <c r="B10533" s="10">
        <v>181.09</v>
      </c>
      <c r="C10533" s="10">
        <v>226.63879</v>
      </c>
      <c r="D10533" s="10">
        <v>0.200975261119246</v>
      </c>
      <c r="E10533" s="7">
        <f t="shared" si="1"/>
        <v>0.1050829509</v>
      </c>
      <c r="F10533" s="7"/>
    </row>
    <row r="10534">
      <c r="A10534" s="9">
        <v>44854.833333333336</v>
      </c>
      <c r="B10534" s="10">
        <v>188.66</v>
      </c>
      <c r="C10534" s="10">
        <v>228.62612</v>
      </c>
      <c r="D10534" s="10">
        <v>0.174809947349847</v>
      </c>
      <c r="E10534" s="7">
        <f t="shared" si="1"/>
        <v>0.1062243343</v>
      </c>
      <c r="F10534" s="7"/>
    </row>
    <row r="10535">
      <c r="A10535" s="9">
        <v>44854.875</v>
      </c>
      <c r="B10535" s="10">
        <v>206.44</v>
      </c>
      <c r="C10535" s="10">
        <v>231.00686</v>
      </c>
      <c r="D10535" s="10">
        <v>0.106346885109818</v>
      </c>
      <c r="E10535" s="7">
        <f t="shared" si="1"/>
        <v>0.1071871149</v>
      </c>
      <c r="F10535" s="7"/>
    </row>
    <row r="10536">
      <c r="A10536" s="9">
        <v>44854.916666666664</v>
      </c>
      <c r="B10536" s="10">
        <v>217.24</v>
      </c>
      <c r="C10536" s="10">
        <v>231.86374</v>
      </c>
      <c r="D10536" s="10">
        <v>0.0630704050577291</v>
      </c>
      <c r="E10536" s="7">
        <f t="shared" si="1"/>
        <v>0.1078063353</v>
      </c>
      <c r="F10536" s="7"/>
    </row>
    <row r="10537">
      <c r="A10537" s="9">
        <v>44854.958333333336</v>
      </c>
      <c r="B10537" s="10">
        <v>216.03</v>
      </c>
      <c r="C10537" s="10">
        <v>230.78821</v>
      </c>
      <c r="D10537" s="10">
        <v>0.0639469841202026</v>
      </c>
      <c r="E10537" s="7">
        <f t="shared" si="1"/>
        <v>0.1069505167</v>
      </c>
      <c r="F10537" s="7"/>
    </row>
    <row r="10538">
      <c r="A10538" s="9">
        <v>44855.0</v>
      </c>
      <c r="B10538" s="10">
        <v>212.72</v>
      </c>
      <c r="C10538" s="10">
        <v>235.22844</v>
      </c>
      <c r="D10538" s="10">
        <v>0.0956875792740027</v>
      </c>
      <c r="E10538" s="7">
        <f t="shared" si="1"/>
        <v>0.1075885742</v>
      </c>
      <c r="F10538" s="7"/>
    </row>
    <row r="10539">
      <c r="A10539" s="9">
        <v>44855.041666666664</v>
      </c>
      <c r="B10539" s="10">
        <v>217.92</v>
      </c>
      <c r="C10539" s="10">
        <v>228.48907</v>
      </c>
      <c r="D10539" s="10">
        <v>0.0462563482795917</v>
      </c>
      <c r="E10539" s="7">
        <f t="shared" si="1"/>
        <v>0.1086025149</v>
      </c>
      <c r="F10539" s="7"/>
    </row>
    <row r="10540">
      <c r="A10540" s="9">
        <v>44855.083333333336</v>
      </c>
      <c r="B10540" s="10">
        <v>209.04</v>
      </c>
      <c r="C10540" s="10">
        <v>220.69533</v>
      </c>
      <c r="D10540" s="10">
        <v>0.0528118560551327</v>
      </c>
      <c r="E10540" s="7">
        <f t="shared" si="1"/>
        <v>0.109982326</v>
      </c>
      <c r="F10540" s="7"/>
    </row>
    <row r="10541">
      <c r="A10541" s="9">
        <v>44855.125</v>
      </c>
      <c r="B10541" s="10">
        <v>200.6</v>
      </c>
      <c r="C10541" s="10">
        <v>212.69634</v>
      </c>
      <c r="D10541" s="10">
        <v>0.0568714064379292</v>
      </c>
      <c r="E10541" s="7">
        <f t="shared" si="1"/>
        <v>0.1098654048</v>
      </c>
      <c r="F10541" s="7"/>
    </row>
    <row r="10542">
      <c r="A10542" s="9">
        <v>44855.166666666664</v>
      </c>
      <c r="B10542" s="10">
        <v>193.78</v>
      </c>
      <c r="C10542" s="10">
        <v>206.94668</v>
      </c>
      <c r="D10542" s="10">
        <v>0.0636235381983416</v>
      </c>
      <c r="E10542" s="7">
        <f t="shared" si="1"/>
        <v>0.1094183947</v>
      </c>
      <c r="F10542" s="7"/>
    </row>
    <row r="10543">
      <c r="A10543" s="9">
        <v>44855.208333333336</v>
      </c>
      <c r="B10543" s="10">
        <v>185.86</v>
      </c>
      <c r="C10543" s="10">
        <v>205.6943</v>
      </c>
      <c r="D10543" s="10">
        <v>0.0964261041749819</v>
      </c>
      <c r="E10543" s="7">
        <f t="shared" si="1"/>
        <v>0.1106734605</v>
      </c>
      <c r="F10543" s="7"/>
    </row>
    <row r="10544">
      <c r="A10544" s="9">
        <v>44855.25</v>
      </c>
      <c r="B10544" s="10">
        <v>178.28</v>
      </c>
      <c r="C10544" s="10">
        <v>207.18996</v>
      </c>
      <c r="D10544" s="10">
        <v>0.139533595160692</v>
      </c>
      <c r="E10544" s="7">
        <f t="shared" si="1"/>
        <v>0.1131132436</v>
      </c>
      <c r="F10544" s="7"/>
    </row>
    <row r="10545">
      <c r="A10545" s="9">
        <v>44855.291666666664</v>
      </c>
      <c r="B10545" s="10">
        <v>185.38</v>
      </c>
      <c r="C10545" s="10">
        <v>211.1442</v>
      </c>
      <c r="D10545" s="10">
        <v>0.122021822053364</v>
      </c>
      <c r="E10545" s="7">
        <f t="shared" si="1"/>
        <v>0.113953477</v>
      </c>
      <c r="F10545" s="7"/>
    </row>
    <row r="10546">
      <c r="A10546" s="9">
        <v>44855.333333333336</v>
      </c>
      <c r="B10546" s="10">
        <v>185.7</v>
      </c>
      <c r="C10546" s="10">
        <v>215.88027</v>
      </c>
      <c r="D10546" s="10">
        <v>0.139800964673612</v>
      </c>
      <c r="E10546" s="7">
        <f t="shared" si="1"/>
        <v>0.1140371133</v>
      </c>
      <c r="F10546" s="7"/>
    </row>
    <row r="10547">
      <c r="A10547" s="9">
        <v>44855.375</v>
      </c>
      <c r="B10547" s="10">
        <v>195.29</v>
      </c>
      <c r="C10547" s="10">
        <v>221.37722</v>
      </c>
      <c r="D10547" s="10">
        <v>0.117840579983794</v>
      </c>
      <c r="E10547" s="7">
        <f t="shared" si="1"/>
        <v>0.1135806858</v>
      </c>
      <c r="F10547" s="7"/>
    </row>
    <row r="10548">
      <c r="A10548" s="9">
        <v>44855.416666666664</v>
      </c>
      <c r="B10548" s="10">
        <v>204.76</v>
      </c>
      <c r="C10548" s="10">
        <v>225.3296</v>
      </c>
      <c r="D10548" s="10">
        <v>0.0912867195432824</v>
      </c>
      <c r="E10548" s="7">
        <f t="shared" si="1"/>
        <v>0.1142226005</v>
      </c>
      <c r="F10548" s="7"/>
    </row>
    <row r="10549">
      <c r="A10549" s="9">
        <v>44855.458333333336</v>
      </c>
      <c r="B10549" s="10">
        <v>209.63</v>
      </c>
      <c r="C10549" s="10">
        <v>228.85125</v>
      </c>
      <c r="D10549" s="10">
        <v>0.0839901464379154</v>
      </c>
      <c r="E10549" s="7">
        <f t="shared" si="1"/>
        <v>0.1146431474</v>
      </c>
      <c r="F10549" s="7"/>
    </row>
    <row r="10550">
      <c r="A10550" s="9">
        <v>44855.5</v>
      </c>
      <c r="B10550" s="10">
        <v>205.83</v>
      </c>
      <c r="C10550" s="10">
        <v>230.17866</v>
      </c>
      <c r="D10550" s="10">
        <v>0.105781569846657</v>
      </c>
      <c r="E10550" s="7">
        <f t="shared" si="1"/>
        <v>0.1153649036</v>
      </c>
      <c r="F10550" s="7"/>
    </row>
    <row r="10551">
      <c r="A10551" s="9">
        <v>44855.541666666664</v>
      </c>
      <c r="B10551" s="10">
        <v>210.63</v>
      </c>
      <c r="C10551" s="10">
        <v>231.06687</v>
      </c>
      <c r="D10551" s="10">
        <v>0.0884456953954498</v>
      </c>
      <c r="E10551" s="7">
        <f t="shared" si="1"/>
        <v>0.1158491934</v>
      </c>
      <c r="F10551" s="7"/>
    </row>
    <row r="10552">
      <c r="A10552" s="9">
        <v>44855.583333333336</v>
      </c>
      <c r="B10552" s="10">
        <v>214.69</v>
      </c>
      <c r="C10552" s="10">
        <v>231.92731</v>
      </c>
      <c r="D10552" s="10">
        <v>0.0743220365035924</v>
      </c>
      <c r="E10552" s="7">
        <f t="shared" si="1"/>
        <v>0.1138164805</v>
      </c>
      <c r="F10552" s="7"/>
    </row>
    <row r="10553">
      <c r="A10553" s="9">
        <v>44855.625</v>
      </c>
      <c r="B10553" s="10">
        <v>211.93</v>
      </c>
      <c r="C10553" s="10">
        <v>232.73267</v>
      </c>
      <c r="D10553" s="10">
        <v>0.089384399706324</v>
      </c>
      <c r="E10553" s="7">
        <f t="shared" si="1"/>
        <v>0.1112951131</v>
      </c>
      <c r="F10553" s="7"/>
    </row>
    <row r="10554">
      <c r="A10554" s="9">
        <v>44855.666666666664</v>
      </c>
      <c r="B10554" s="10">
        <v>207.19</v>
      </c>
      <c r="C10554" s="10">
        <v>233.40693</v>
      </c>
      <c r="D10554" s="10">
        <v>0.112322843199214</v>
      </c>
      <c r="E10554" s="7">
        <f t="shared" si="1"/>
        <v>0.1070359015</v>
      </c>
      <c r="F10554" s="7"/>
    </row>
    <row r="10555">
      <c r="A10555" s="9">
        <v>44855.708333333336</v>
      </c>
      <c r="B10555" s="10">
        <v>203.86</v>
      </c>
      <c r="C10555" s="10">
        <v>234.13422</v>
      </c>
      <c r="D10555" s="10">
        <v>0.129302841763156</v>
      </c>
      <c r="E10555" s="7">
        <f t="shared" si="1"/>
        <v>0.1035091045</v>
      </c>
      <c r="F10555" s="7"/>
    </row>
    <row r="10556">
      <c r="A10556" s="9">
        <v>44855.75</v>
      </c>
      <c r="B10556" s="10">
        <v>199.14</v>
      </c>
      <c r="C10556" s="10">
        <v>234.98276</v>
      </c>
      <c r="D10556" s="10">
        <v>0.152533573101277</v>
      </c>
      <c r="E10556" s="7">
        <f t="shared" si="1"/>
        <v>0.1028080459</v>
      </c>
      <c r="F10556" s="7"/>
    </row>
    <row r="10557">
      <c r="A10557" s="9">
        <v>44855.791666666664</v>
      </c>
      <c r="B10557" s="10">
        <v>199.64</v>
      </c>
      <c r="C10557" s="10">
        <v>236.64883</v>
      </c>
      <c r="D10557" s="10">
        <v>0.156387124331018</v>
      </c>
      <c r="E10557" s="7">
        <f t="shared" si="1"/>
        <v>0.1009502069</v>
      </c>
      <c r="F10557" s="7"/>
    </row>
    <row r="10558">
      <c r="A10558" s="9">
        <v>44855.833333333336</v>
      </c>
      <c r="B10558" s="10">
        <v>202.69</v>
      </c>
      <c r="C10558" s="10">
        <v>238.74733</v>
      </c>
      <c r="D10558" s="10">
        <v>0.151027154942423</v>
      </c>
      <c r="E10558" s="7">
        <f t="shared" si="1"/>
        <v>0.09995925722</v>
      </c>
      <c r="F10558" s="7"/>
    </row>
    <row r="10559">
      <c r="A10559" s="9">
        <v>44855.875</v>
      </c>
      <c r="B10559" s="10">
        <v>213.27</v>
      </c>
      <c r="C10559" s="10">
        <v>240.68529</v>
      </c>
      <c r="D10559" s="10">
        <v>0.113905133130487</v>
      </c>
      <c r="E10559" s="7">
        <f t="shared" si="1"/>
        <v>0.1002741842</v>
      </c>
      <c r="F10559" s="7"/>
    </row>
    <row r="10560">
      <c r="A10560" s="9">
        <v>44855.916666666664</v>
      </c>
      <c r="B10560" s="10">
        <v>207.17</v>
      </c>
      <c r="C10560" s="10">
        <v>241.06225</v>
      </c>
      <c r="D10560" s="10">
        <v>0.14059542711478</v>
      </c>
      <c r="E10560" s="7">
        <f t="shared" si="1"/>
        <v>0.1035043935</v>
      </c>
      <c r="F10560" s="7"/>
    </row>
    <row r="10561">
      <c r="A10561" s="9">
        <v>44855.958333333336</v>
      </c>
      <c r="B10561" s="10">
        <v>200.2</v>
      </c>
      <c r="C10561" s="10">
        <v>239.45252</v>
      </c>
      <c r="D10561" s="10">
        <v>0.163926109443325</v>
      </c>
      <c r="E10561" s="7">
        <f t="shared" si="1"/>
        <v>0.1076701904</v>
      </c>
      <c r="F10561" s="7"/>
    </row>
    <row r="10562">
      <c r="A10562" s="9">
        <v>44853.0</v>
      </c>
      <c r="B10562" s="10">
        <v>216.02</v>
      </c>
      <c r="C10562" s="10">
        <v>210.53217</v>
      </c>
      <c r="D10562" s="10">
        <v>0.0260664676567006</v>
      </c>
      <c r="E10562" s="7">
        <f t="shared" si="1"/>
        <v>0.1047693107</v>
      </c>
      <c r="F10562" s="7"/>
    </row>
    <row r="10563">
      <c r="A10563" s="9">
        <v>44853.041666666664</v>
      </c>
      <c r="B10563" s="10">
        <v>225.17</v>
      </c>
      <c r="C10563" s="10">
        <v>208.31644</v>
      </c>
      <c r="D10563" s="10">
        <v>0.0809036483150345</v>
      </c>
      <c r="E10563" s="7">
        <f t="shared" si="1"/>
        <v>0.1062129482</v>
      </c>
      <c r="F10563" s="7"/>
    </row>
    <row r="10564">
      <c r="A10564" s="9">
        <v>44853.083333333336</v>
      </c>
      <c r="B10564" s="10">
        <v>220.03</v>
      </c>
      <c r="C10564" s="10">
        <v>202.9351</v>
      </c>
      <c r="D10564" s="10">
        <v>0.0842382613948991</v>
      </c>
      <c r="E10564" s="7">
        <f t="shared" si="1"/>
        <v>0.1075223818</v>
      </c>
      <c r="F10564" s="7"/>
    </row>
    <row r="10565">
      <c r="A10565" s="9">
        <v>44853.125</v>
      </c>
      <c r="B10565" s="10">
        <v>200.66</v>
      </c>
      <c r="C10565" s="10">
        <v>196.67614</v>
      </c>
      <c r="D10565" s="10">
        <v>0.0202559395359294</v>
      </c>
      <c r="E10565" s="7">
        <f t="shared" si="1"/>
        <v>0.1059967373</v>
      </c>
      <c r="F10565" s="7"/>
    </row>
    <row r="10566">
      <c r="A10566" s="9">
        <v>44853.166666666664</v>
      </c>
      <c r="B10566" s="10">
        <v>186.53</v>
      </c>
      <c r="C10566" s="10">
        <v>189.14435</v>
      </c>
      <c r="D10566" s="10">
        <v>0.0138219830515688</v>
      </c>
      <c r="E10566" s="7">
        <f t="shared" si="1"/>
        <v>0.1039216725</v>
      </c>
      <c r="F10566" s="7"/>
    </row>
    <row r="10567">
      <c r="A10567" s="9">
        <v>44853.208333333336</v>
      </c>
      <c r="B10567" s="10">
        <v>187.2</v>
      </c>
      <c r="C10567" s="10">
        <v>182.14842</v>
      </c>
      <c r="D10567" s="10">
        <v>0.0277333176977324</v>
      </c>
      <c r="E10567" s="7">
        <f t="shared" si="1"/>
        <v>0.1010594731</v>
      </c>
      <c r="F10567" s="7"/>
    </row>
    <row r="10568">
      <c r="A10568" s="9">
        <v>44853.25</v>
      </c>
      <c r="B10568" s="10">
        <v>179.92</v>
      </c>
      <c r="C10568" s="10">
        <v>176.2881</v>
      </c>
      <c r="D10568" s="10">
        <v>0.0206020712685655</v>
      </c>
      <c r="E10568" s="7">
        <f t="shared" si="1"/>
        <v>0.09610399292</v>
      </c>
      <c r="F10568" s="7"/>
    </row>
    <row r="10569">
      <c r="A10569" s="9">
        <v>44853.291666666664</v>
      </c>
      <c r="B10569" s="10">
        <v>179.94</v>
      </c>
      <c r="C10569" s="10">
        <v>173.03596</v>
      </c>
      <c r="D10569" s="10">
        <v>0.0398994521138843</v>
      </c>
      <c r="E10569" s="7">
        <f t="shared" si="1"/>
        <v>0.09268222751</v>
      </c>
      <c r="F10569" s="7"/>
    </row>
    <row r="10570">
      <c r="A10570" s="9">
        <v>44853.333333333336</v>
      </c>
      <c r="B10570" s="10">
        <v>175.68</v>
      </c>
      <c r="C10570" s="10">
        <v>172.67037</v>
      </c>
      <c r="D10570" s="10">
        <v>0.0174299157406103</v>
      </c>
      <c r="E10570" s="7">
        <f t="shared" si="1"/>
        <v>0.0875834338</v>
      </c>
      <c r="F10570" s="7"/>
    </row>
    <row r="10571">
      <c r="A10571" s="9">
        <v>44853.375</v>
      </c>
      <c r="B10571" s="10">
        <v>183.88</v>
      </c>
      <c r="C10571" s="10">
        <v>175.51985</v>
      </c>
      <c r="D10571" s="10">
        <v>0.0476307950354333</v>
      </c>
      <c r="E10571" s="7">
        <f t="shared" si="1"/>
        <v>0.08465802609</v>
      </c>
      <c r="F10571" s="7"/>
    </row>
    <row r="10572">
      <c r="A10572" s="9">
        <v>44853.416666666664</v>
      </c>
      <c r="B10572" s="10">
        <v>194.03</v>
      </c>
      <c r="C10572" s="10">
        <v>182.1204</v>
      </c>
      <c r="D10572" s="10">
        <v>0.0653941019237823</v>
      </c>
      <c r="E10572" s="7">
        <f t="shared" si="1"/>
        <v>0.08357916703</v>
      </c>
      <c r="F10572" s="7"/>
    </row>
    <row r="10573">
      <c r="A10573" s="9">
        <v>44853.458333333336</v>
      </c>
      <c r="B10573" s="10">
        <v>211.13</v>
      </c>
      <c r="C10573" s="10">
        <v>189.83359</v>
      </c>
      <c r="D10573" s="10">
        <v>0.112184624438699</v>
      </c>
      <c r="E10573" s="7">
        <f t="shared" si="1"/>
        <v>0.08475393694</v>
      </c>
      <c r="F10573" s="7"/>
    </row>
    <row r="10574">
      <c r="A10574" s="9">
        <v>44853.5</v>
      </c>
      <c r="B10574" s="10">
        <v>214.52</v>
      </c>
      <c r="C10574" s="10">
        <v>196.34876</v>
      </c>
      <c r="D10574" s="10">
        <v>0.0925457334184336</v>
      </c>
      <c r="E10574" s="7">
        <f t="shared" si="1"/>
        <v>0.08420244376</v>
      </c>
      <c r="F10574" s="7"/>
    </row>
    <row r="10575">
      <c r="A10575" s="9">
        <v>44853.541666666664</v>
      </c>
      <c r="B10575" s="10">
        <v>215.14</v>
      </c>
      <c r="C10575" s="10">
        <v>201.20862</v>
      </c>
      <c r="D10575" s="10">
        <v>0.0692384849118292</v>
      </c>
      <c r="E10575" s="7">
        <f t="shared" si="1"/>
        <v>0.08340214332</v>
      </c>
      <c r="F10575" s="7"/>
    </row>
    <row r="10576">
      <c r="A10576" s="9">
        <v>44853.583333333336</v>
      </c>
      <c r="B10576" s="10">
        <v>198.17</v>
      </c>
      <c r="C10576" s="10">
        <v>202.38935</v>
      </c>
      <c r="D10576" s="10">
        <v>0.0208476878847628</v>
      </c>
      <c r="E10576" s="7">
        <f t="shared" si="1"/>
        <v>0.08117404546</v>
      </c>
      <c r="F10576" s="7"/>
    </row>
    <row r="10577">
      <c r="A10577" s="9">
        <v>44853.625</v>
      </c>
      <c r="B10577" s="10">
        <v>182.32</v>
      </c>
      <c r="C10577" s="10">
        <v>202.12287</v>
      </c>
      <c r="D10577" s="10">
        <v>0.0979744152653285</v>
      </c>
      <c r="E10577" s="7">
        <f t="shared" si="1"/>
        <v>0.08153196278</v>
      </c>
      <c r="F10577" s="7"/>
    </row>
    <row r="10578">
      <c r="A10578" s="9">
        <v>44853.666666666664</v>
      </c>
      <c r="B10578" s="10">
        <v>179.39</v>
      </c>
      <c r="C10578" s="10">
        <v>201.00017</v>
      </c>
      <c r="D10578" s="10">
        <v>0.107513192650533</v>
      </c>
      <c r="E10578" s="7">
        <f t="shared" si="1"/>
        <v>0.08133156067</v>
      </c>
      <c r="F10578" s="7"/>
    </row>
    <row r="10579">
      <c r="A10579" s="9">
        <v>44853.708333333336</v>
      </c>
      <c r="B10579" s="10">
        <v>180.42</v>
      </c>
      <c r="C10579" s="10">
        <v>200.21698</v>
      </c>
      <c r="D10579" s="10">
        <v>0.0988776276617498</v>
      </c>
      <c r="E10579" s="7">
        <f t="shared" si="1"/>
        <v>0.08006384342</v>
      </c>
      <c r="F10579" s="7"/>
    </row>
    <row r="10580">
      <c r="A10580" s="9">
        <v>44853.75</v>
      </c>
      <c r="B10580" s="10">
        <v>179.33</v>
      </c>
      <c r="C10580" s="10">
        <v>200.81076</v>
      </c>
      <c r="D10580" s="10">
        <v>0.106970164347766</v>
      </c>
      <c r="E10580" s="7">
        <f t="shared" si="1"/>
        <v>0.07816536805</v>
      </c>
      <c r="F10580" s="7"/>
    </row>
    <row r="10581">
      <c r="A10581" s="9">
        <v>44853.791666666664</v>
      </c>
      <c r="B10581" s="10">
        <v>185.29</v>
      </c>
      <c r="C10581" s="10">
        <v>202.84313</v>
      </c>
      <c r="D10581" s="10">
        <v>0.0865354917368905</v>
      </c>
      <c r="E10581" s="7">
        <f t="shared" si="1"/>
        <v>0.07525488336</v>
      </c>
      <c r="F10581" s="7"/>
    </row>
    <row r="10582">
      <c r="A10582" s="9">
        <v>44853.833333333336</v>
      </c>
      <c r="B10582" s="10">
        <v>194.01</v>
      </c>
      <c r="C10582" s="10">
        <v>205.97661</v>
      </c>
      <c r="D10582" s="10">
        <v>0.0580969363463162</v>
      </c>
      <c r="E10582" s="7">
        <f t="shared" si="1"/>
        <v>0.07138279092</v>
      </c>
      <c r="F10582" s="7"/>
    </row>
    <row r="10583">
      <c r="A10583" s="9">
        <v>44853.875</v>
      </c>
      <c r="B10583" s="10">
        <v>210.81</v>
      </c>
      <c r="C10583" s="10">
        <v>209.30974</v>
      </c>
      <c r="D10583" s="10">
        <v>0.00716765497869328</v>
      </c>
      <c r="E10583" s="7">
        <f t="shared" si="1"/>
        <v>0.066935396</v>
      </c>
      <c r="F10583" s="7"/>
    </row>
    <row r="10584">
      <c r="A10584" s="9">
        <v>44853.916666666664</v>
      </c>
      <c r="B10584" s="10">
        <v>219.57</v>
      </c>
      <c r="C10584" s="10">
        <v>210.91095</v>
      </c>
      <c r="D10584" s="10">
        <v>0.0410554786273542</v>
      </c>
      <c r="E10584" s="7">
        <f t="shared" si="1"/>
        <v>0.06278789814</v>
      </c>
      <c r="F10584" s="7"/>
    </row>
    <row r="10585">
      <c r="A10585" s="9">
        <v>44853.958333333336</v>
      </c>
      <c r="B10585" s="10">
        <v>210.28</v>
      </c>
      <c r="C10585" s="10">
        <v>212.26405</v>
      </c>
      <c r="D10585" s="10">
        <v>0.00934708444505792</v>
      </c>
      <c r="E10585" s="7">
        <f t="shared" si="1"/>
        <v>0.05634710544</v>
      </c>
      <c r="F10585" s="7"/>
    </row>
    <row r="10586">
      <c r="A10586" s="9">
        <v>44854.0</v>
      </c>
      <c r="B10586" s="10">
        <v>213.56</v>
      </c>
      <c r="C10586" s="10">
        <v>215.90955</v>
      </c>
      <c r="D10586" s="10">
        <v>0.0108821031770016</v>
      </c>
      <c r="E10586" s="7">
        <f t="shared" si="1"/>
        <v>0.05571442358</v>
      </c>
      <c r="F10586" s="7"/>
    </row>
    <row r="10587">
      <c r="A10587" s="9">
        <v>44854.041666666664</v>
      </c>
      <c r="B10587" s="10">
        <v>219.75</v>
      </c>
      <c r="C10587" s="10">
        <v>213.44586</v>
      </c>
      <c r="D10587" s="10">
        <v>0.0295350774196322</v>
      </c>
      <c r="E10587" s="7">
        <f t="shared" si="1"/>
        <v>0.05357406646</v>
      </c>
      <c r="F10587" s="7"/>
    </row>
    <row r="10588">
      <c r="A10588" s="9">
        <v>44854.083333333336</v>
      </c>
      <c r="B10588" s="10">
        <v>211.0</v>
      </c>
      <c r="C10588" s="10">
        <v>207.49222</v>
      </c>
      <c r="D10588" s="10">
        <v>0.0169055977134949</v>
      </c>
      <c r="E10588" s="7">
        <f t="shared" si="1"/>
        <v>0.05076853881</v>
      </c>
      <c r="F10588" s="7"/>
    </row>
    <row r="10589">
      <c r="A10589" s="9">
        <v>44854.125</v>
      </c>
      <c r="B10589" s="10">
        <v>193.27</v>
      </c>
      <c r="C10589" s="10">
        <v>200.04613</v>
      </c>
      <c r="D10589" s="10">
        <v>0.0338728372300928</v>
      </c>
      <c r="E10589" s="7">
        <f t="shared" si="1"/>
        <v>0.05133590955</v>
      </c>
      <c r="F10589" s="7"/>
    </row>
    <row r="10590">
      <c r="A10590" s="9">
        <v>44854.166666666664</v>
      </c>
      <c r="B10590" s="10">
        <v>182.74</v>
      </c>
      <c r="C10590" s="10">
        <v>190.96767</v>
      </c>
      <c r="D10590" s="10">
        <v>0.0430840989995845</v>
      </c>
      <c r="E10590" s="7">
        <f t="shared" si="1"/>
        <v>0.05255516438</v>
      </c>
      <c r="F10590" s="7"/>
    </row>
    <row r="10591">
      <c r="A10591" s="9">
        <v>44854.208333333336</v>
      </c>
      <c r="B10591" s="10">
        <v>180.65</v>
      </c>
      <c r="C10591" s="10">
        <v>182.24849</v>
      </c>
      <c r="D10591" s="10">
        <v>0.00877093686757019</v>
      </c>
      <c r="E10591" s="7">
        <f t="shared" si="1"/>
        <v>0.05176506518</v>
      </c>
      <c r="F10591" s="7"/>
    </row>
    <row r="10592">
      <c r="A10592" s="9">
        <v>44854.25</v>
      </c>
      <c r="B10592" s="10">
        <v>177.26</v>
      </c>
      <c r="C10592" s="10">
        <v>175.37394</v>
      </c>
      <c r="D10592" s="10">
        <v>0.010754505486961</v>
      </c>
      <c r="E10592" s="7">
        <f t="shared" si="1"/>
        <v>0.05135474993</v>
      </c>
      <c r="F10592" s="7"/>
    </row>
    <row r="10593">
      <c r="A10593" s="9">
        <v>44854.291666666664</v>
      </c>
      <c r="B10593" s="10">
        <v>176.01</v>
      </c>
      <c r="C10593" s="10">
        <v>171.87605</v>
      </c>
      <c r="D10593" s="10">
        <v>0.0240519257918715</v>
      </c>
      <c r="E10593" s="7">
        <f t="shared" si="1"/>
        <v>0.05069443634</v>
      </c>
      <c r="F10593" s="7"/>
    </row>
    <row r="10594">
      <c r="A10594" s="9">
        <v>44854.333333333336</v>
      </c>
      <c r="B10594" s="10">
        <v>173.29</v>
      </c>
      <c r="C10594" s="10">
        <v>172.48879</v>
      </c>
      <c r="D10594" s="10">
        <v>0.00464499750969322</v>
      </c>
      <c r="E10594" s="7">
        <f t="shared" si="1"/>
        <v>0.05016173141</v>
      </c>
      <c r="F10594" s="7"/>
    </row>
    <row r="10595">
      <c r="A10595" s="9">
        <v>44854.375</v>
      </c>
      <c r="B10595" s="10">
        <v>180.95</v>
      </c>
      <c r="C10595" s="10">
        <v>176.99873</v>
      </c>
      <c r="D10595" s="10">
        <v>0.0223237194978743</v>
      </c>
      <c r="E10595" s="7">
        <f t="shared" si="1"/>
        <v>0.04910726993</v>
      </c>
      <c r="F10595" s="7"/>
    </row>
    <row r="10596">
      <c r="A10596" s="9">
        <v>44854.416666666664</v>
      </c>
      <c r="B10596" s="10">
        <v>197.85</v>
      </c>
      <c r="C10596" s="10">
        <v>185.95071</v>
      </c>
      <c r="D10596" s="10">
        <v>0.0639916352026836</v>
      </c>
      <c r="E10596" s="7">
        <f t="shared" si="1"/>
        <v>0.04904883382</v>
      </c>
      <c r="F10596" s="7"/>
    </row>
    <row r="10597">
      <c r="A10597" s="9">
        <v>44854.458333333336</v>
      </c>
      <c r="B10597" s="10">
        <v>203.51</v>
      </c>
      <c r="C10597" s="10">
        <v>195.88909</v>
      </c>
      <c r="D10597" s="10">
        <v>0.0389042084987988</v>
      </c>
      <c r="E10597" s="7">
        <f t="shared" si="1"/>
        <v>0.04599548315</v>
      </c>
      <c r="F10597" s="7"/>
    </row>
    <row r="10598">
      <c r="A10598" s="9">
        <v>44854.5</v>
      </c>
      <c r="B10598" s="10">
        <v>202.67</v>
      </c>
      <c r="C10598" s="10">
        <v>203.76142</v>
      </c>
      <c r="D10598" s="10">
        <v>0.00535636235750614</v>
      </c>
      <c r="E10598" s="7">
        <f t="shared" si="1"/>
        <v>0.04236259269</v>
      </c>
      <c r="F10598" s="7"/>
    </row>
    <row r="10599">
      <c r="A10599" s="9">
        <v>44854.541666666664</v>
      </c>
      <c r="B10599" s="10">
        <v>206.27</v>
      </c>
      <c r="C10599" s="10">
        <v>208.71934</v>
      </c>
      <c r="D10599" s="10">
        <v>0.0117350888518523</v>
      </c>
      <c r="E10599" s="7">
        <f t="shared" si="1"/>
        <v>0.03996661786</v>
      </c>
      <c r="F10599" s="7"/>
    </row>
    <row r="10600">
      <c r="A10600" s="9">
        <v>44854.583333333336</v>
      </c>
      <c r="B10600" s="10">
        <v>196.14</v>
      </c>
      <c r="C10600" s="10">
        <v>209.18735</v>
      </c>
      <c r="D10600" s="10">
        <v>0.0623716013420506</v>
      </c>
      <c r="E10600" s="7">
        <f t="shared" si="1"/>
        <v>0.04169678092</v>
      </c>
      <c r="F10600" s="7"/>
    </row>
    <row r="10601">
      <c r="A10601" s="9">
        <v>44854.625</v>
      </c>
      <c r="B10601" s="10">
        <v>190.44</v>
      </c>
      <c r="C10601" s="10">
        <v>207.61847</v>
      </c>
      <c r="D10601" s="10">
        <v>0.0827405673493307</v>
      </c>
      <c r="E10601" s="7">
        <f t="shared" si="1"/>
        <v>0.04106203725</v>
      </c>
      <c r="F10601" s="7"/>
    </row>
    <row r="10602">
      <c r="A10602" s="9">
        <v>44854.666666666664</v>
      </c>
      <c r="B10602" s="10">
        <v>176.09</v>
      </c>
      <c r="C10602" s="10">
        <v>204.86065</v>
      </c>
      <c r="D10602" s="10">
        <v>0.140440099160087</v>
      </c>
      <c r="E10602" s="7">
        <f t="shared" si="1"/>
        <v>0.04243399169</v>
      </c>
      <c r="F10602" s="7"/>
    </row>
    <row r="10603">
      <c r="A10603" s="9">
        <v>44854.708333333336</v>
      </c>
      <c r="B10603" s="10">
        <v>176.43</v>
      </c>
      <c r="C10603" s="10">
        <v>202.58624</v>
      </c>
      <c r="D10603" s="10">
        <v>0.129111631668567</v>
      </c>
      <c r="E10603" s="7">
        <f t="shared" si="1"/>
        <v>0.04369374186</v>
      </c>
      <c r="F10603" s="7"/>
    </row>
    <row r="10604">
      <c r="A10604" s="9">
        <v>44854.75</v>
      </c>
      <c r="B10604" s="10">
        <v>187.05</v>
      </c>
      <c r="C10604" s="10">
        <v>202.26799</v>
      </c>
      <c r="D10604" s="10">
        <v>0.0752367688036054</v>
      </c>
      <c r="E10604" s="7">
        <f t="shared" si="1"/>
        <v>0.04237151704</v>
      </c>
      <c r="F10604" s="7"/>
    </row>
    <row r="10605">
      <c r="A10605" s="9">
        <v>44854.791666666664</v>
      </c>
      <c r="B10605" s="10">
        <v>181.09</v>
      </c>
      <c r="C10605" s="10">
        <v>203.98648</v>
      </c>
      <c r="D10605" s="10">
        <v>0.112245086046879</v>
      </c>
      <c r="E10605" s="7">
        <f t="shared" si="1"/>
        <v>0.04344275014</v>
      </c>
      <c r="F10605" s="7"/>
    </row>
    <row r="10606">
      <c r="A10606" s="9">
        <v>44854.833333333336</v>
      </c>
      <c r="B10606" s="10">
        <v>188.66</v>
      </c>
      <c r="C10606" s="10">
        <v>206.98326</v>
      </c>
      <c r="D10606" s="10">
        <v>0.0885253232556101</v>
      </c>
      <c r="E10606" s="7">
        <f t="shared" si="1"/>
        <v>0.0447105996</v>
      </c>
      <c r="F10606" s="7"/>
    </row>
    <row r="10607">
      <c r="A10607" s="9">
        <v>44854.875</v>
      </c>
      <c r="B10607" s="10">
        <v>206.44</v>
      </c>
      <c r="C10607" s="10">
        <v>210.36903</v>
      </c>
      <c r="D10607" s="10">
        <v>0.0186768461118065</v>
      </c>
      <c r="E10607" s="7">
        <f t="shared" si="1"/>
        <v>0.04519014923</v>
      </c>
      <c r="F10607" s="7"/>
    </row>
    <row r="10608">
      <c r="A10608" s="9">
        <v>44854.916666666664</v>
      </c>
      <c r="B10608" s="10">
        <v>217.24</v>
      </c>
      <c r="C10608" s="10">
        <v>212.21623</v>
      </c>
      <c r="D10608" s="10">
        <v>0.0236728830777929</v>
      </c>
      <c r="E10608" s="7">
        <f t="shared" si="1"/>
        <v>0.04446587441</v>
      </c>
      <c r="F10608" s="7"/>
    </row>
    <row r="10609">
      <c r="A10609" s="9">
        <v>44854.958333333336</v>
      </c>
      <c r="B10609" s="10">
        <v>216.03</v>
      </c>
      <c r="C10609" s="10">
        <v>213.7479</v>
      </c>
      <c r="D10609" s="10">
        <v>0.0106765961209444</v>
      </c>
      <c r="E10609" s="7">
        <f t="shared" si="1"/>
        <v>0.04452127073</v>
      </c>
      <c r="F10609" s="7"/>
    </row>
    <row r="10610">
      <c r="A10610" s="9">
        <v>44855.0</v>
      </c>
      <c r="B10610" s="10">
        <v>212.72</v>
      </c>
      <c r="C10610" s="10">
        <v>222.91985</v>
      </c>
      <c r="D10610" s="10">
        <v>0.0457556830403393</v>
      </c>
      <c r="E10610" s="7">
        <f t="shared" si="1"/>
        <v>0.04597433656</v>
      </c>
      <c r="F10610" s="7"/>
    </row>
    <row r="10611">
      <c r="A10611" s="9">
        <v>44855.041666666664</v>
      </c>
      <c r="B10611" s="10">
        <v>217.92</v>
      </c>
      <c r="C10611" s="10">
        <v>215.68245</v>
      </c>
      <c r="D10611" s="10">
        <v>0.0103742794093817</v>
      </c>
      <c r="E10611" s="7">
        <f t="shared" si="1"/>
        <v>0.04517596997</v>
      </c>
      <c r="F10611" s="7"/>
    </row>
    <row r="10612">
      <c r="A10612" s="9">
        <v>44855.083333333336</v>
      </c>
      <c r="B10612" s="10">
        <v>209.04</v>
      </c>
      <c r="C10612" s="10">
        <v>206.36876</v>
      </c>
      <c r="D10612" s="10">
        <v>0.0129440134252877</v>
      </c>
      <c r="E10612" s="7">
        <f t="shared" si="1"/>
        <v>0.04501090396</v>
      </c>
      <c r="F10612" s="7"/>
    </row>
    <row r="10613">
      <c r="A10613" s="9">
        <v>44855.125</v>
      </c>
      <c r="B10613" s="10">
        <v>200.6</v>
      </c>
      <c r="C10613" s="10">
        <v>197.19597</v>
      </c>
      <c r="D10613" s="10">
        <v>0.0172621681873113</v>
      </c>
      <c r="E10613" s="7">
        <f t="shared" si="1"/>
        <v>0.04431879275</v>
      </c>
      <c r="F10613" s="7"/>
    </row>
    <row r="10614">
      <c r="A10614" s="9">
        <v>44855.166666666664</v>
      </c>
      <c r="B10614" s="10">
        <v>193.78</v>
      </c>
      <c r="C10614" s="10">
        <v>189.29314</v>
      </c>
      <c r="D10614" s="10">
        <v>0.0237032361553092</v>
      </c>
      <c r="E10614" s="7">
        <f t="shared" si="1"/>
        <v>0.0435112568</v>
      </c>
      <c r="F10614" s="7"/>
    </row>
    <row r="10615">
      <c r="A10615" s="9">
        <v>44855.208333333336</v>
      </c>
      <c r="B10615" s="10">
        <v>185.86</v>
      </c>
      <c r="C10615" s="10">
        <v>184.99432</v>
      </c>
      <c r="D10615" s="10">
        <v>0.00467949502449602</v>
      </c>
      <c r="E10615" s="7">
        <f t="shared" si="1"/>
        <v>0.04334078006</v>
      </c>
      <c r="F10615" s="7"/>
    </row>
    <row r="10616">
      <c r="A10616" s="9">
        <v>44855.25</v>
      </c>
      <c r="B10616" s="10">
        <v>178.28</v>
      </c>
      <c r="C10616" s="10">
        <v>183.59221</v>
      </c>
      <c r="D10616" s="10">
        <v>0.0289348333461424</v>
      </c>
      <c r="E10616" s="7">
        <f t="shared" si="1"/>
        <v>0.04409829372</v>
      </c>
      <c r="F10616" s="7"/>
    </row>
    <row r="10617">
      <c r="A10617" s="9">
        <v>44855.291666666664</v>
      </c>
      <c r="B10617" s="10">
        <v>185.38</v>
      </c>
      <c r="C10617" s="10">
        <v>185.916</v>
      </c>
      <c r="D10617" s="10">
        <v>0.00288302244024183</v>
      </c>
      <c r="E10617" s="7">
        <f t="shared" si="1"/>
        <v>0.04321625608</v>
      </c>
      <c r="F10617" s="7"/>
    </row>
    <row r="10618">
      <c r="A10618" s="9">
        <v>44855.333333333336</v>
      </c>
      <c r="B10618" s="10">
        <v>185.7</v>
      </c>
      <c r="C10618" s="10">
        <v>190.54853</v>
      </c>
      <c r="D10618" s="10">
        <v>0.0254451188891355</v>
      </c>
      <c r="E10618" s="7">
        <f t="shared" si="1"/>
        <v>0.0440829278</v>
      </c>
      <c r="F10618" s="7"/>
    </row>
    <row r="10619">
      <c r="A10619" s="9">
        <v>44855.375</v>
      </c>
      <c r="B10619" s="10">
        <v>195.29</v>
      </c>
      <c r="C10619" s="10">
        <v>197.29854</v>
      </c>
      <c r="D10619" s="10">
        <v>0.0101802071115174</v>
      </c>
      <c r="E10619" s="7">
        <f t="shared" si="1"/>
        <v>0.04357694812</v>
      </c>
      <c r="F10619" s="7"/>
    </row>
    <row r="10620">
      <c r="A10620" s="9">
        <v>44855.416666666664</v>
      </c>
      <c r="B10620" s="10">
        <v>204.76</v>
      </c>
      <c r="C10620" s="10">
        <v>204.38003</v>
      </c>
      <c r="D10620" s="10">
        <v>0.00185913467181693</v>
      </c>
      <c r="E10620" s="7">
        <f t="shared" si="1"/>
        <v>0.04098809393</v>
      </c>
      <c r="F10620" s="7"/>
    </row>
    <row r="10621">
      <c r="A10621" s="9">
        <v>44855.458333333336</v>
      </c>
      <c r="B10621" s="10">
        <v>209.63</v>
      </c>
      <c r="C10621" s="10">
        <v>210.9696</v>
      </c>
      <c r="D10621" s="10">
        <v>0.0063497300084942</v>
      </c>
      <c r="E10621" s="7">
        <f t="shared" si="1"/>
        <v>0.03963165733</v>
      </c>
      <c r="F10621" s="7"/>
    </row>
    <row r="10622">
      <c r="A10622" s="9">
        <v>44855.5</v>
      </c>
      <c r="B10622" s="10">
        <v>205.83</v>
      </c>
      <c r="C10622" s="10">
        <v>214.65521</v>
      </c>
      <c r="D10622" s="10">
        <v>0.0411134209134732</v>
      </c>
      <c r="E10622" s="7">
        <f t="shared" si="1"/>
        <v>0.04112153477</v>
      </c>
      <c r="F10622" s="7"/>
    </row>
    <row r="10623">
      <c r="A10623" s="9">
        <v>44855.541666666664</v>
      </c>
      <c r="B10623" s="10">
        <v>210.63</v>
      </c>
      <c r="C10623" s="10">
        <v>216.50675</v>
      </c>
      <c r="D10623" s="10">
        <v>0.027143495526121</v>
      </c>
      <c r="E10623" s="7">
        <f t="shared" si="1"/>
        <v>0.04176355171</v>
      </c>
      <c r="F10623" s="7"/>
    </row>
    <row r="10624">
      <c r="A10624" s="9">
        <v>44855.583333333336</v>
      </c>
      <c r="B10624" s="10">
        <v>214.69</v>
      </c>
      <c r="C10624" s="10">
        <v>216.82065</v>
      </c>
      <c r="D10624" s="10">
        <v>0.00982678540996903</v>
      </c>
      <c r="E10624" s="7">
        <f t="shared" si="1"/>
        <v>0.03957418438</v>
      </c>
      <c r="F10624" s="7"/>
    </row>
    <row r="10625">
      <c r="A10625" s="9">
        <v>44855.625</v>
      </c>
      <c r="B10625" s="10">
        <v>211.93</v>
      </c>
      <c r="C10625" s="10">
        <v>217.02875</v>
      </c>
      <c r="D10625" s="10">
        <v>0.0234934311698334</v>
      </c>
      <c r="E10625" s="7">
        <f t="shared" si="1"/>
        <v>0.03710555371</v>
      </c>
      <c r="F10625" s="7"/>
    </row>
    <row r="10626">
      <c r="A10626" s="9">
        <v>44855.666666666664</v>
      </c>
      <c r="B10626" s="10">
        <v>207.19</v>
      </c>
      <c r="C10626" s="10">
        <v>216.98424</v>
      </c>
      <c r="D10626" s="10">
        <v>0.0451380247708312</v>
      </c>
      <c r="E10626" s="7">
        <f t="shared" si="1"/>
        <v>0.03313463394</v>
      </c>
      <c r="F10626" s="7"/>
    </row>
    <row r="10627">
      <c r="A10627" s="9">
        <v>44855.708333333336</v>
      </c>
      <c r="B10627" s="10">
        <v>203.86</v>
      </c>
      <c r="C10627" s="10">
        <v>216.97894</v>
      </c>
      <c r="D10627" s="10">
        <v>0.0604618125611636</v>
      </c>
      <c r="E10627" s="7">
        <f t="shared" si="1"/>
        <v>0.03027422481</v>
      </c>
      <c r="F10627" s="7"/>
    </row>
    <row r="10628">
      <c r="A10628" s="9">
        <v>44855.75</v>
      </c>
      <c r="B10628" s="10">
        <v>199.14</v>
      </c>
      <c r="C10628" s="10">
        <v>217.94034</v>
      </c>
      <c r="D10628" s="10">
        <v>0.0862636995060208</v>
      </c>
      <c r="E10628" s="7">
        <f t="shared" si="1"/>
        <v>0.03073368026</v>
      </c>
      <c r="F10628" s="7"/>
    </row>
    <row r="10629">
      <c r="A10629" s="9">
        <v>44855.791666666664</v>
      </c>
      <c r="B10629" s="10">
        <v>199.64</v>
      </c>
      <c r="C10629" s="10">
        <v>219.73293</v>
      </c>
      <c r="D10629" s="10">
        <v>0.0914425070470776</v>
      </c>
      <c r="E10629" s="7">
        <f t="shared" si="1"/>
        <v>0.02986690613</v>
      </c>
      <c r="F10629" s="7"/>
    </row>
    <row r="10630">
      <c r="A10630" s="9">
        <v>44855.833333333336</v>
      </c>
      <c r="B10630" s="10">
        <v>202.69</v>
      </c>
      <c r="C10630" s="10">
        <v>222.37713</v>
      </c>
      <c r="D10630" s="10">
        <v>0.0885303718057697</v>
      </c>
      <c r="E10630" s="7">
        <f t="shared" si="1"/>
        <v>0.02986711649</v>
      </c>
      <c r="F10630" s="7"/>
    </row>
    <row r="10631">
      <c r="A10631" s="9">
        <v>44855.875</v>
      </c>
      <c r="B10631" s="10">
        <v>213.27</v>
      </c>
      <c r="C10631" s="10">
        <v>225.39019</v>
      </c>
      <c r="D10631" s="10">
        <v>0.0537742569896231</v>
      </c>
      <c r="E10631" s="7">
        <f t="shared" si="1"/>
        <v>0.03132950861</v>
      </c>
      <c r="F10631" s="7"/>
    </row>
    <row r="10632">
      <c r="A10632" s="9">
        <v>44855.916666666664</v>
      </c>
      <c r="B10632" s="10">
        <v>207.17</v>
      </c>
      <c r="C10632" s="10">
        <v>226.273</v>
      </c>
      <c r="D10632" s="10">
        <v>0.0844245667843711</v>
      </c>
      <c r="E10632" s="7">
        <f t="shared" si="1"/>
        <v>0.03386082876</v>
      </c>
      <c r="F10632" s="7"/>
    </row>
    <row r="10633">
      <c r="A10633" s="9">
        <v>44855.958333333336</v>
      </c>
      <c r="B10633" s="10">
        <v>200.2</v>
      </c>
      <c r="C10633" s="10">
        <v>225.24748</v>
      </c>
      <c r="D10633" s="10">
        <v>0.111199823412008</v>
      </c>
      <c r="E10633" s="7">
        <f t="shared" si="1"/>
        <v>0.03804929657</v>
      </c>
      <c r="F10633" s="7"/>
    </row>
    <row r="10634">
      <c r="A10634" s="9">
        <v>44856.0</v>
      </c>
      <c r="B10634" s="10">
        <v>203.42</v>
      </c>
      <c r="C10634" s="10">
        <v>233.49697</v>
      </c>
      <c r="D10634" s="10">
        <v>0.128810964870336</v>
      </c>
      <c r="E10634" s="7">
        <f t="shared" si="1"/>
        <v>0.04150993331</v>
      </c>
      <c r="F10634" s="7"/>
    </row>
    <row r="10635">
      <c r="A10635" s="9">
        <v>44856.041666666664</v>
      </c>
      <c r="B10635" s="10">
        <v>206.71</v>
      </c>
      <c r="C10635" s="10">
        <v>228.42973</v>
      </c>
      <c r="D10635" s="10">
        <v>0.0950827635264464</v>
      </c>
      <c r="E10635" s="7">
        <f t="shared" si="1"/>
        <v>0.04503945348</v>
      </c>
      <c r="F10635" s="7"/>
    </row>
    <row r="10636">
      <c r="A10636" s="9">
        <v>44856.083333333336</v>
      </c>
      <c r="B10636" s="10">
        <v>206.99</v>
      </c>
      <c r="C10636" s="10">
        <v>220.88373</v>
      </c>
      <c r="D10636" s="10">
        <v>0.0629006491333698</v>
      </c>
      <c r="E10636" s="7">
        <f t="shared" si="1"/>
        <v>0.04712097997</v>
      </c>
      <c r="F10636" s="7"/>
    </row>
    <row r="10637">
      <c r="A10637" s="9">
        <v>44856.125</v>
      </c>
      <c r="B10637" s="10">
        <v>198.9</v>
      </c>
      <c r="C10637" s="10">
        <v>211.92735</v>
      </c>
      <c r="D10637" s="10">
        <v>0.0614708295083196</v>
      </c>
      <c r="E10637" s="7">
        <f t="shared" si="1"/>
        <v>0.04896300752</v>
      </c>
      <c r="F10637" s="7"/>
    </row>
    <row r="10638">
      <c r="A10638" s="9">
        <v>44856.166666666664</v>
      </c>
      <c r="B10638" s="10">
        <v>192.28</v>
      </c>
      <c r="C10638" s="10">
        <v>203.0457</v>
      </c>
      <c r="D10638" s="10">
        <v>0.0530210686559725</v>
      </c>
      <c r="E10638" s="7">
        <f t="shared" si="1"/>
        <v>0.05018458388</v>
      </c>
      <c r="F10638" s="7"/>
    </row>
    <row r="10639">
      <c r="A10639" s="9">
        <v>44856.208333333336</v>
      </c>
      <c r="B10639" s="10">
        <v>188.93</v>
      </c>
      <c r="C10639" s="10">
        <v>196.62298</v>
      </c>
      <c r="D10639" s="10">
        <v>0.0391255386323613</v>
      </c>
      <c r="E10639" s="7">
        <f t="shared" si="1"/>
        <v>0.0516198357</v>
      </c>
      <c r="F10639" s="7"/>
    </row>
    <row r="10640">
      <c r="A10640" s="9">
        <v>44856.25</v>
      </c>
      <c r="B10640" s="10">
        <v>194.84</v>
      </c>
      <c r="C10640" s="10">
        <v>192.71346</v>
      </c>
      <c r="D10640" s="10">
        <v>0.0110347248189099</v>
      </c>
      <c r="E10640" s="7">
        <f t="shared" si="1"/>
        <v>0.05087399784</v>
      </c>
      <c r="F10640" s="7"/>
    </row>
    <row r="10641">
      <c r="A10641" s="9">
        <v>44856.291666666664</v>
      </c>
      <c r="B10641" s="10">
        <v>196.91</v>
      </c>
      <c r="C10641" s="10">
        <v>192.19251</v>
      </c>
      <c r="D10641" s="10">
        <v>0.0245456495677172</v>
      </c>
      <c r="E10641" s="7">
        <f t="shared" si="1"/>
        <v>0.0517766073</v>
      </c>
      <c r="F10641" s="7"/>
    </row>
    <row r="10642">
      <c r="A10642" s="9">
        <v>44856.333333333336</v>
      </c>
      <c r="B10642" s="10">
        <v>196.4</v>
      </c>
      <c r="C10642" s="10">
        <v>194.77186</v>
      </c>
      <c r="D10642" s="10">
        <v>0.00835921575118706</v>
      </c>
      <c r="E10642" s="7">
        <f t="shared" si="1"/>
        <v>0.05106469467</v>
      </c>
      <c r="F10642" s="7"/>
    </row>
    <row r="10643">
      <c r="A10643" s="9">
        <v>44856.375</v>
      </c>
      <c r="B10643" s="10">
        <v>201.25</v>
      </c>
      <c r="C10643" s="10">
        <v>200.46114</v>
      </c>
      <c r="D10643" s="10">
        <v>0.00393522654814793</v>
      </c>
      <c r="E10643" s="7">
        <f t="shared" si="1"/>
        <v>0.05080448715</v>
      </c>
      <c r="F10643" s="7"/>
    </row>
    <row r="10644">
      <c r="A10644" s="9">
        <v>44856.416666666664</v>
      </c>
      <c r="B10644" s="10">
        <v>204.05</v>
      </c>
      <c r="C10644" s="10">
        <v>208.12718</v>
      </c>
      <c r="D10644" s="10">
        <v>0.0195898488606821</v>
      </c>
      <c r="E10644" s="7">
        <f t="shared" si="1"/>
        <v>0.05154326691</v>
      </c>
      <c r="F10644" s="7"/>
    </row>
    <row r="10645">
      <c r="A10645" s="9">
        <v>44856.458333333336</v>
      </c>
      <c r="B10645" s="10">
        <v>209.07</v>
      </c>
      <c r="C10645" s="10">
        <v>216.38913</v>
      </c>
      <c r="D10645" s="10">
        <v>0.0338239263682052</v>
      </c>
      <c r="E10645" s="7">
        <f t="shared" si="1"/>
        <v>0.05268802509</v>
      </c>
      <c r="F10645" s="7"/>
    </row>
    <row r="10646">
      <c r="A10646" s="9">
        <v>44856.5</v>
      </c>
      <c r="B10646" s="10">
        <v>205.14</v>
      </c>
      <c r="C10646" s="10">
        <v>222.19933</v>
      </c>
      <c r="D10646" s="10">
        <v>0.0767748939657019</v>
      </c>
      <c r="E10646" s="7">
        <f t="shared" si="1"/>
        <v>0.0541739198</v>
      </c>
      <c r="F10646" s="7"/>
    </row>
    <row r="10647">
      <c r="A10647" s="9">
        <v>44856.541666666664</v>
      </c>
      <c r="B10647" s="10">
        <v>201.09</v>
      </c>
      <c r="C10647" s="10">
        <v>225.49507</v>
      </c>
      <c r="D10647" s="10">
        <v>0.108228840657137</v>
      </c>
      <c r="E10647" s="7">
        <f t="shared" si="1"/>
        <v>0.05755247585</v>
      </c>
      <c r="F10647" s="7"/>
    </row>
    <row r="10648">
      <c r="A10648" s="9">
        <v>44856.583333333336</v>
      </c>
      <c r="B10648" s="10">
        <v>193.4</v>
      </c>
      <c r="C10648" s="10">
        <v>226.44117</v>
      </c>
      <c r="D10648" s="10">
        <v>0.145915029497506</v>
      </c>
      <c r="E10648" s="7">
        <f t="shared" si="1"/>
        <v>0.06322281935</v>
      </c>
      <c r="F10648" s="7"/>
    </row>
    <row r="10649">
      <c r="A10649" s="9">
        <v>44856.625</v>
      </c>
      <c r="B10649" s="10">
        <v>192.8</v>
      </c>
      <c r="C10649" s="10">
        <v>226.1555</v>
      </c>
      <c r="D10649" s="10">
        <v>0.147489227544764</v>
      </c>
      <c r="E10649" s="7">
        <f t="shared" si="1"/>
        <v>0.06838931087</v>
      </c>
      <c r="F10649" s="7"/>
    </row>
    <row r="10650">
      <c r="A10650" s="9">
        <v>44856.666666666664</v>
      </c>
      <c r="B10650" s="10">
        <v>195.7</v>
      </c>
      <c r="C10650" s="10">
        <v>225.03064</v>
      </c>
      <c r="D10650" s="10">
        <v>0.13034065049986</v>
      </c>
      <c r="E10650" s="7">
        <f t="shared" si="1"/>
        <v>0.07193942027</v>
      </c>
      <c r="F10650" s="7"/>
    </row>
    <row r="10651">
      <c r="A10651" s="9">
        <v>44856.708333333336</v>
      </c>
      <c r="B10651" s="10">
        <v>196.8</v>
      </c>
      <c r="C10651" s="10">
        <v>224.21939</v>
      </c>
      <c r="D10651" s="10">
        <v>0.122288219587074</v>
      </c>
      <c r="E10651" s="7">
        <f t="shared" si="1"/>
        <v>0.07451552056</v>
      </c>
      <c r="F10651" s="7"/>
    </row>
    <row r="10652">
      <c r="A10652" s="9">
        <v>44856.75</v>
      </c>
      <c r="B10652" s="10">
        <v>196.58</v>
      </c>
      <c r="C10652" s="10">
        <v>224.50135</v>
      </c>
      <c r="D10652" s="10">
        <v>0.124370521602654</v>
      </c>
      <c r="E10652" s="7">
        <f t="shared" si="1"/>
        <v>0.07610330482</v>
      </c>
      <c r="F10652" s="7"/>
    </row>
    <row r="10653">
      <c r="A10653" s="9">
        <v>44856.791666666664</v>
      </c>
      <c r="B10653" s="10">
        <v>202.59</v>
      </c>
      <c r="C10653" s="10">
        <v>226.28228</v>
      </c>
      <c r="D10653" s="10">
        <v>0.104702321366038</v>
      </c>
      <c r="E10653" s="7">
        <f t="shared" si="1"/>
        <v>0.07665579708</v>
      </c>
      <c r="F10653" s="7"/>
    </row>
    <row r="10654">
      <c r="A10654" s="9">
        <v>44856.833333333336</v>
      </c>
      <c r="B10654" s="10">
        <v>208.05</v>
      </c>
      <c r="C10654" s="10">
        <v>228.43083</v>
      </c>
      <c r="D10654" s="10">
        <v>0.0892210127678473</v>
      </c>
      <c r="E10654" s="7">
        <f t="shared" si="1"/>
        <v>0.07668457379</v>
      </c>
      <c r="F10654" s="7"/>
    </row>
    <row r="10655">
      <c r="A10655" s="9">
        <v>44856.875</v>
      </c>
      <c r="B10655" s="10">
        <v>219.21</v>
      </c>
      <c r="C10655" s="10">
        <v>230.74313</v>
      </c>
      <c r="D10655" s="10">
        <v>0.0499825498596642</v>
      </c>
      <c r="E10655" s="7">
        <f t="shared" si="1"/>
        <v>0.07652658599</v>
      </c>
      <c r="F10655" s="7"/>
    </row>
    <row r="10656">
      <c r="A10656" s="9">
        <v>44856.916666666664</v>
      </c>
      <c r="B10656" s="10">
        <v>210.05</v>
      </c>
      <c r="C10656" s="10">
        <v>231.76348</v>
      </c>
      <c r="D10656" s="10">
        <v>0.0936880996091359</v>
      </c>
      <c r="E10656" s="7">
        <f t="shared" si="1"/>
        <v>0.07691256653</v>
      </c>
      <c r="F10656" s="7"/>
    </row>
    <row r="10657">
      <c r="A10657" s="9">
        <v>44856.958333333336</v>
      </c>
      <c r="B10657" s="10">
        <v>205.16</v>
      </c>
      <c r="C10657" s="10">
        <v>231.61166</v>
      </c>
      <c r="D10657" s="10">
        <v>0.114206944503571</v>
      </c>
      <c r="E10657" s="7">
        <f t="shared" si="1"/>
        <v>0.07703786324</v>
      </c>
      <c r="F10657" s="7"/>
    </row>
    <row r="10658">
      <c r="A10658" s="9">
        <v>44854.0</v>
      </c>
      <c r="B10658" s="10">
        <v>213.56</v>
      </c>
      <c r="C10658" s="10">
        <v>224.01826</v>
      </c>
      <c r="D10658" s="10">
        <v>0.0466848550649397</v>
      </c>
      <c r="E10658" s="7">
        <f t="shared" si="1"/>
        <v>0.073615942</v>
      </c>
      <c r="F10658" s="7"/>
    </row>
    <row r="10659">
      <c r="A10659" s="9">
        <v>44854.041666666664</v>
      </c>
      <c r="B10659" s="10">
        <v>219.75</v>
      </c>
      <c r="C10659" s="10">
        <v>219.02748</v>
      </c>
      <c r="D10659" s="10">
        <v>0.00329876415507315</v>
      </c>
      <c r="E10659" s="7">
        <f t="shared" si="1"/>
        <v>0.06979160869</v>
      </c>
      <c r="F10659" s="7"/>
    </row>
    <row r="10660">
      <c r="A10660" s="9">
        <v>44854.083333333336</v>
      </c>
      <c r="B10660" s="10">
        <v>211.0</v>
      </c>
      <c r="C10660" s="10">
        <v>211.32038</v>
      </c>
      <c r="D10660" s="10">
        <v>0.00151608661691787</v>
      </c>
      <c r="E10660" s="7">
        <f t="shared" si="1"/>
        <v>0.06723391858</v>
      </c>
      <c r="F10660" s="7"/>
    </row>
    <row r="10661">
      <c r="A10661" s="9">
        <v>44854.125</v>
      </c>
      <c r="B10661" s="10">
        <v>193.27</v>
      </c>
      <c r="C10661" s="10">
        <v>202.61165</v>
      </c>
      <c r="D10661" s="10">
        <v>0.0461061839237772</v>
      </c>
      <c r="E10661" s="7">
        <f t="shared" si="1"/>
        <v>0.06659372502</v>
      </c>
      <c r="F10661" s="7"/>
    </row>
    <row r="10662">
      <c r="A10662" s="9">
        <v>44854.166666666664</v>
      </c>
      <c r="B10662" s="10">
        <v>182.74</v>
      </c>
      <c r="C10662" s="10">
        <v>193.65165</v>
      </c>
      <c r="D10662" s="10">
        <v>0.0563467959090458</v>
      </c>
      <c r="E10662" s="7">
        <f t="shared" si="1"/>
        <v>0.06673229699</v>
      </c>
      <c r="F10662" s="7"/>
    </row>
    <row r="10663">
      <c r="A10663" s="9">
        <v>44854.208333333336</v>
      </c>
      <c r="B10663" s="10">
        <v>180.65</v>
      </c>
      <c r="C10663" s="10">
        <v>186.82532</v>
      </c>
      <c r="D10663" s="10">
        <v>0.0330539779083477</v>
      </c>
      <c r="E10663" s="7">
        <f t="shared" si="1"/>
        <v>0.06647931529</v>
      </c>
      <c r="F10663" s="7"/>
    </row>
    <row r="10664">
      <c r="A10664" s="9">
        <v>44854.25</v>
      </c>
      <c r="B10664" s="10">
        <v>177.26</v>
      </c>
      <c r="C10664" s="10">
        <v>182.69742</v>
      </c>
      <c r="D10664" s="10">
        <v>0.0297618871684121</v>
      </c>
      <c r="E10664" s="7">
        <f t="shared" si="1"/>
        <v>0.06725961372</v>
      </c>
      <c r="F10664" s="7"/>
    </row>
    <row r="10665">
      <c r="A10665" s="9">
        <v>44854.291666666664</v>
      </c>
      <c r="B10665" s="10">
        <v>176.01</v>
      </c>
      <c r="C10665" s="10">
        <v>182.57147</v>
      </c>
      <c r="D10665" s="10">
        <v>0.0359391858979938</v>
      </c>
      <c r="E10665" s="7">
        <f t="shared" si="1"/>
        <v>0.0677343444</v>
      </c>
      <c r="F10665" s="7"/>
    </row>
    <row r="10666">
      <c r="A10666" s="9">
        <v>44854.333333333336</v>
      </c>
      <c r="B10666" s="10">
        <v>173.29</v>
      </c>
      <c r="C10666" s="10">
        <v>185.79772</v>
      </c>
      <c r="D10666" s="10">
        <v>0.067319017693005</v>
      </c>
      <c r="E10666" s="7">
        <f t="shared" si="1"/>
        <v>0.07019100282</v>
      </c>
      <c r="F10666" s="7"/>
    </row>
    <row r="10667">
      <c r="A10667" s="9">
        <v>44854.375</v>
      </c>
      <c r="B10667" s="10">
        <v>180.95</v>
      </c>
      <c r="C10667" s="10">
        <v>192.24386</v>
      </c>
      <c r="D10667" s="10">
        <v>0.058747571964067</v>
      </c>
      <c r="E10667" s="7">
        <f t="shared" si="1"/>
        <v>0.07247485054</v>
      </c>
      <c r="F10667" s="7"/>
    </row>
    <row r="10668">
      <c r="A10668" s="9">
        <v>44854.416666666664</v>
      </c>
      <c r="B10668" s="10">
        <v>197.85</v>
      </c>
      <c r="C10668" s="10">
        <v>201.06631</v>
      </c>
      <c r="D10668" s="10">
        <v>0.0159962651127381</v>
      </c>
      <c r="E10668" s="7">
        <f t="shared" si="1"/>
        <v>0.07232511789</v>
      </c>
      <c r="F10668" s="7"/>
    </row>
    <row r="10669">
      <c r="A10669" s="9">
        <v>44854.458333333336</v>
      </c>
      <c r="B10669" s="10">
        <v>203.51</v>
      </c>
      <c r="C10669" s="10">
        <v>209.94638</v>
      </c>
      <c r="D10669" s="10">
        <v>0.0306572563908937</v>
      </c>
      <c r="E10669" s="7">
        <f t="shared" si="1"/>
        <v>0.0721931733</v>
      </c>
      <c r="F10669" s="7"/>
    </row>
    <row r="10670">
      <c r="A10670" s="9">
        <v>44854.5</v>
      </c>
      <c r="B10670" s="10">
        <v>202.67</v>
      </c>
      <c r="C10670" s="10">
        <v>215.84782</v>
      </c>
      <c r="D10670" s="10">
        <v>0.0610514389258136</v>
      </c>
      <c r="E10670" s="7">
        <f t="shared" si="1"/>
        <v>0.07153802934</v>
      </c>
      <c r="F10670" s="7"/>
    </row>
    <row r="10671">
      <c r="A10671" s="9">
        <v>44854.541666666664</v>
      </c>
      <c r="B10671" s="10">
        <v>206.27</v>
      </c>
      <c r="C10671" s="10">
        <v>218.79871</v>
      </c>
      <c r="D10671" s="10">
        <v>0.0572613522264367</v>
      </c>
      <c r="E10671" s="7">
        <f t="shared" si="1"/>
        <v>0.06941438399</v>
      </c>
      <c r="F10671" s="7"/>
    </row>
    <row r="10672">
      <c r="A10672" s="9">
        <v>44854.583333333336</v>
      </c>
      <c r="B10672" s="10">
        <v>196.14</v>
      </c>
      <c r="C10672" s="10">
        <v>218.82075</v>
      </c>
      <c r="D10672" s="10">
        <v>0.103649905230651</v>
      </c>
      <c r="E10672" s="7">
        <f t="shared" si="1"/>
        <v>0.06765333715</v>
      </c>
      <c r="F10672" s="7"/>
    </row>
    <row r="10673">
      <c r="A10673" s="9">
        <v>44854.625</v>
      </c>
      <c r="B10673" s="10">
        <v>190.44</v>
      </c>
      <c r="C10673" s="10">
        <v>217.70269</v>
      </c>
      <c r="D10673" s="10">
        <v>0.125228999237446</v>
      </c>
      <c r="E10673" s="7">
        <f t="shared" si="1"/>
        <v>0.06672582763</v>
      </c>
      <c r="F10673" s="7"/>
    </row>
    <row r="10674">
      <c r="A10674" s="9">
        <v>44854.666666666664</v>
      </c>
      <c r="B10674" s="10">
        <v>176.09</v>
      </c>
      <c r="C10674" s="10">
        <v>215.725</v>
      </c>
      <c r="D10674" s="10">
        <v>0.183729284969289</v>
      </c>
      <c r="E10674" s="7">
        <f t="shared" si="1"/>
        <v>0.06895035407</v>
      </c>
      <c r="F10674" s="7"/>
    </row>
    <row r="10675">
      <c r="A10675" s="9">
        <v>44854.708333333336</v>
      </c>
      <c r="B10675" s="10">
        <v>176.43</v>
      </c>
      <c r="C10675" s="10">
        <v>213.82015</v>
      </c>
      <c r="D10675" s="10">
        <v>0.174867289168022</v>
      </c>
      <c r="E10675" s="7">
        <f t="shared" si="1"/>
        <v>0.07114114864</v>
      </c>
      <c r="F10675" s="7"/>
    </row>
    <row r="10676">
      <c r="A10676" s="9">
        <v>44854.75</v>
      </c>
      <c r="B10676" s="10">
        <v>187.05</v>
      </c>
      <c r="C10676" s="10">
        <v>213.15565</v>
      </c>
      <c r="D10676" s="10">
        <v>0.122472240355815</v>
      </c>
      <c r="E10676" s="7">
        <f t="shared" si="1"/>
        <v>0.07106205358</v>
      </c>
      <c r="F10676" s="7"/>
    </row>
    <row r="10677">
      <c r="A10677" s="9">
        <v>44854.791666666664</v>
      </c>
      <c r="B10677" s="10">
        <v>181.09</v>
      </c>
      <c r="C10677" s="10">
        <v>214.00288</v>
      </c>
      <c r="D10677" s="10">
        <v>0.1537964348891</v>
      </c>
      <c r="E10677" s="7">
        <f t="shared" si="1"/>
        <v>0.07310764165</v>
      </c>
      <c r="F10677" s="7"/>
    </row>
    <row r="10678">
      <c r="A10678" s="9">
        <v>44854.833333333336</v>
      </c>
      <c r="B10678" s="10">
        <v>188.66</v>
      </c>
      <c r="C10678" s="10">
        <v>215.85309</v>
      </c>
      <c r="D10678" s="10">
        <v>0.125979618823154</v>
      </c>
      <c r="E10678" s="7">
        <f t="shared" si="1"/>
        <v>0.07463925023</v>
      </c>
      <c r="F10678" s="7"/>
    </row>
    <row r="10679">
      <c r="A10679" s="9">
        <v>44854.875</v>
      </c>
      <c r="B10679" s="10">
        <v>206.44</v>
      </c>
      <c r="C10679" s="10">
        <v>218.55722</v>
      </c>
      <c r="D10679" s="10">
        <v>0.0554418655215325</v>
      </c>
      <c r="E10679" s="7">
        <f t="shared" si="1"/>
        <v>0.07486672172</v>
      </c>
      <c r="F10679" s="7"/>
    </row>
    <row r="10680">
      <c r="A10680" s="9">
        <v>44854.916666666664</v>
      </c>
      <c r="B10680" s="10">
        <v>217.24</v>
      </c>
      <c r="C10680" s="10">
        <v>220.05116</v>
      </c>
      <c r="D10680" s="10">
        <v>0.012775029225022</v>
      </c>
      <c r="E10680" s="7">
        <f t="shared" si="1"/>
        <v>0.07149534379</v>
      </c>
      <c r="F10680" s="7"/>
    </row>
    <row r="10681">
      <c r="A10681" s="9">
        <v>44854.958333333336</v>
      </c>
      <c r="B10681" s="10">
        <v>216.03</v>
      </c>
      <c r="C10681" s="10">
        <v>220.56625</v>
      </c>
      <c r="D10681" s="10">
        <v>0.0205663831161838</v>
      </c>
      <c r="E10681" s="7">
        <f t="shared" si="1"/>
        <v>0.06759365373</v>
      </c>
      <c r="F10681" s="7"/>
    </row>
    <row r="10682">
      <c r="A10682" s="9">
        <v>44855.0</v>
      </c>
      <c r="B10682" s="10">
        <v>212.72</v>
      </c>
      <c r="C10682" s="10">
        <v>228.74935</v>
      </c>
      <c r="D10682" s="10">
        <v>0.0700738603191659</v>
      </c>
      <c r="E10682" s="7">
        <f t="shared" si="1"/>
        <v>0.06856819561</v>
      </c>
      <c r="F10682" s="7"/>
    </row>
    <row r="10683">
      <c r="A10683" s="9">
        <v>44855.041666666664</v>
      </c>
      <c r="B10683" s="10">
        <v>217.92</v>
      </c>
      <c r="C10683" s="10">
        <v>221.09848</v>
      </c>
      <c r="D10683" s="10">
        <v>0.0143758564057066</v>
      </c>
      <c r="E10683" s="7">
        <f t="shared" si="1"/>
        <v>0.06902974112</v>
      </c>
      <c r="F10683" s="7"/>
    </row>
    <row r="10684">
      <c r="A10684" s="9">
        <v>44855.083333333336</v>
      </c>
      <c r="B10684" s="10">
        <v>209.04</v>
      </c>
      <c r="C10684" s="10">
        <v>211.89296</v>
      </c>
      <c r="D10684" s="10">
        <v>0.0134641566194553</v>
      </c>
      <c r="E10684" s="7">
        <f t="shared" si="1"/>
        <v>0.06952757738</v>
      </c>
      <c r="F10684" s="7"/>
    </row>
    <row r="10685">
      <c r="A10685" s="9">
        <v>44855.125</v>
      </c>
      <c r="B10685" s="10">
        <v>200.6</v>
      </c>
      <c r="C10685" s="10">
        <v>202.9453</v>
      </c>
      <c r="D10685" s="10">
        <v>0.0115563159136969</v>
      </c>
      <c r="E10685" s="7">
        <f t="shared" si="1"/>
        <v>0.06808799954</v>
      </c>
      <c r="F10685" s="7"/>
    </row>
    <row r="10686">
      <c r="A10686" s="9">
        <v>44855.166666666664</v>
      </c>
      <c r="B10686" s="10">
        <v>193.78</v>
      </c>
      <c r="C10686" s="10">
        <v>196.09297</v>
      </c>
      <c r="D10686" s="10">
        <v>0.0117952724159362</v>
      </c>
      <c r="E10686" s="7">
        <f t="shared" si="1"/>
        <v>0.06623168606</v>
      </c>
      <c r="F10686" s="7"/>
    </row>
    <row r="10687">
      <c r="A10687" s="9">
        <v>44855.208333333336</v>
      </c>
      <c r="B10687" s="10">
        <v>185.86</v>
      </c>
      <c r="C10687" s="10">
        <v>193.75141</v>
      </c>
      <c r="D10687" s="10">
        <v>0.0407295616584156</v>
      </c>
      <c r="E10687" s="7">
        <f t="shared" si="1"/>
        <v>0.06655150205</v>
      </c>
      <c r="F10687" s="7"/>
    </row>
    <row r="10688">
      <c r="A10688" s="9">
        <v>44855.25</v>
      </c>
      <c r="B10688" s="10">
        <v>178.28</v>
      </c>
      <c r="C10688" s="10">
        <v>194.56464</v>
      </c>
      <c r="D10688" s="10">
        <v>0.0836978394429737</v>
      </c>
      <c r="E10688" s="7">
        <f t="shared" si="1"/>
        <v>0.0687988334</v>
      </c>
      <c r="F10688" s="7"/>
    </row>
    <row r="10689">
      <c r="A10689" s="9">
        <v>44855.291666666664</v>
      </c>
      <c r="B10689" s="10">
        <v>185.38</v>
      </c>
      <c r="C10689" s="10">
        <v>198.55852</v>
      </c>
      <c r="D10689" s="10">
        <v>0.0663709620720379</v>
      </c>
      <c r="E10689" s="7">
        <f t="shared" si="1"/>
        <v>0.07006682407</v>
      </c>
      <c r="F10689" s="7"/>
    </row>
    <row r="10690">
      <c r="A10690" s="9">
        <v>44855.333333333336</v>
      </c>
      <c r="B10690" s="10">
        <v>185.7</v>
      </c>
      <c r="C10690" s="10">
        <v>203.63154</v>
      </c>
      <c r="D10690" s="10">
        <v>0.0880587555346289</v>
      </c>
      <c r="E10690" s="7">
        <f t="shared" si="1"/>
        <v>0.07093097981</v>
      </c>
      <c r="F10690" s="7"/>
    </row>
    <row r="10691">
      <c r="A10691" s="9">
        <v>44855.375</v>
      </c>
      <c r="B10691" s="10">
        <v>195.29</v>
      </c>
      <c r="C10691" s="10">
        <v>209.77279</v>
      </c>
      <c r="D10691" s="10">
        <v>0.0690403650540186</v>
      </c>
      <c r="E10691" s="7">
        <f t="shared" si="1"/>
        <v>0.07135984619</v>
      </c>
      <c r="F10691" s="7"/>
    </row>
    <row r="10692">
      <c r="A10692" s="9">
        <v>44855.416666666664</v>
      </c>
      <c r="B10692" s="10">
        <v>204.76</v>
      </c>
      <c r="C10692" s="10">
        <v>214.55014</v>
      </c>
      <c r="D10692" s="10">
        <v>0.0456310119396799</v>
      </c>
      <c r="E10692" s="7">
        <f t="shared" si="1"/>
        <v>0.07259462731</v>
      </c>
      <c r="F10692" s="7"/>
    </row>
    <row r="10693">
      <c r="A10693" s="9">
        <v>44855.458333333336</v>
      </c>
      <c r="B10693" s="10">
        <v>209.63</v>
      </c>
      <c r="C10693" s="10">
        <v>218.5135</v>
      </c>
      <c r="D10693" s="10">
        <v>0.0406542387541273</v>
      </c>
      <c r="E10693" s="7">
        <f t="shared" si="1"/>
        <v>0.07301116824</v>
      </c>
      <c r="F10693" s="7"/>
    </row>
    <row r="10694">
      <c r="A10694" s="9">
        <v>44855.5</v>
      </c>
      <c r="B10694" s="10">
        <v>205.83</v>
      </c>
      <c r="C10694" s="10">
        <v>219.8324</v>
      </c>
      <c r="D10694" s="10">
        <v>0.0636957973437946</v>
      </c>
      <c r="E10694" s="7">
        <f t="shared" si="1"/>
        <v>0.07312134984</v>
      </c>
      <c r="F10694" s="7"/>
    </row>
    <row r="10695">
      <c r="A10695" s="9">
        <v>44855.541666666664</v>
      </c>
      <c r="B10695" s="10">
        <v>210.63</v>
      </c>
      <c r="C10695" s="10">
        <v>220.31127</v>
      </c>
      <c r="D10695" s="10">
        <v>0.043943598527665</v>
      </c>
      <c r="E10695" s="7">
        <f t="shared" si="1"/>
        <v>0.07256644344</v>
      </c>
      <c r="F10695" s="7"/>
    </row>
    <row r="10696">
      <c r="A10696" s="9">
        <v>44855.583333333336</v>
      </c>
      <c r="B10696" s="10">
        <v>214.69</v>
      </c>
      <c r="C10696" s="10">
        <v>220.55896</v>
      </c>
      <c r="D10696" s="10">
        <v>0.0266094834687287</v>
      </c>
      <c r="E10696" s="7">
        <f t="shared" si="1"/>
        <v>0.06935642587</v>
      </c>
      <c r="F10696" s="7"/>
    </row>
    <row r="10697">
      <c r="A10697" s="9">
        <v>44855.625</v>
      </c>
      <c r="B10697" s="10">
        <v>211.93</v>
      </c>
      <c r="C10697" s="10">
        <v>221.36946</v>
      </c>
      <c r="D10697" s="10">
        <v>0.0426412026302092</v>
      </c>
      <c r="E10697" s="7">
        <f t="shared" si="1"/>
        <v>0.06591526767</v>
      </c>
      <c r="F10697" s="7"/>
    </row>
    <row r="10698">
      <c r="A10698" s="9">
        <v>44855.666666666664</v>
      </c>
      <c r="B10698" s="10">
        <v>207.19</v>
      </c>
      <c r="C10698" s="10">
        <v>222.30786</v>
      </c>
      <c r="D10698" s="10">
        <v>0.0680041632356139</v>
      </c>
      <c r="E10698" s="7">
        <f t="shared" si="1"/>
        <v>0.0610933876</v>
      </c>
      <c r="F10698" s="7"/>
    </row>
    <row r="10699">
      <c r="A10699" s="9">
        <v>44855.708333333336</v>
      </c>
      <c r="B10699" s="10">
        <v>203.86</v>
      </c>
      <c r="C10699" s="10">
        <v>223.27653</v>
      </c>
      <c r="D10699" s="10">
        <v>0.0869618047181223</v>
      </c>
      <c r="E10699" s="7">
        <f t="shared" si="1"/>
        <v>0.05743065908</v>
      </c>
      <c r="F10699" s="7"/>
    </row>
    <row r="10700">
      <c r="A10700" s="9">
        <v>44855.75</v>
      </c>
      <c r="B10700" s="10">
        <v>199.14</v>
      </c>
      <c r="C10700" s="10">
        <v>224.50938</v>
      </c>
      <c r="D10700" s="10">
        <v>0.11299919851901</v>
      </c>
      <c r="E10700" s="7">
        <f t="shared" si="1"/>
        <v>0.05703594901</v>
      </c>
      <c r="F10700" s="7"/>
    </row>
    <row r="10701">
      <c r="A10701" s="9">
        <v>44855.791666666664</v>
      </c>
      <c r="B10701" s="10">
        <v>199.64</v>
      </c>
      <c r="C10701" s="10">
        <v>226.27579</v>
      </c>
      <c r="D10701" s="10">
        <v>0.117713830542808</v>
      </c>
      <c r="E10701" s="7">
        <f t="shared" si="1"/>
        <v>0.05553250716</v>
      </c>
      <c r="F10701" s="7"/>
    </row>
    <row r="10702">
      <c r="A10702" s="9">
        <v>44855.833333333336</v>
      </c>
      <c r="B10702" s="10">
        <v>202.69</v>
      </c>
      <c r="C10702" s="10">
        <v>228.73605</v>
      </c>
      <c r="D10702" s="10">
        <v>0.113869457831417</v>
      </c>
      <c r="E10702" s="7">
        <f t="shared" si="1"/>
        <v>0.05502791712</v>
      </c>
      <c r="F10702" s="7"/>
    </row>
    <row r="10703">
      <c r="A10703" s="9">
        <v>44855.875</v>
      </c>
      <c r="B10703" s="10">
        <v>213.27</v>
      </c>
      <c r="C10703" s="10">
        <v>231.39116</v>
      </c>
      <c r="D10703" s="10">
        <v>0.0783139684333662</v>
      </c>
      <c r="E10703" s="7">
        <f t="shared" si="1"/>
        <v>0.05598092141</v>
      </c>
      <c r="F10703" s="7"/>
    </row>
    <row r="10704">
      <c r="A10704" s="9">
        <v>44855.916666666664</v>
      </c>
      <c r="B10704" s="10">
        <v>207.17</v>
      </c>
      <c r="C10704" s="10">
        <v>232.17556</v>
      </c>
      <c r="D10704" s="10">
        <v>0.107701086195291</v>
      </c>
      <c r="E10704" s="7">
        <f t="shared" si="1"/>
        <v>0.05993617378</v>
      </c>
      <c r="F10704" s="7"/>
    </row>
    <row r="10705">
      <c r="A10705" s="9">
        <v>44855.958333333336</v>
      </c>
      <c r="B10705" s="10">
        <v>200.2</v>
      </c>
      <c r="C10705" s="10">
        <v>230.82458</v>
      </c>
      <c r="D10705" s="10">
        <v>0.132674691750765</v>
      </c>
      <c r="E10705" s="7">
        <f t="shared" si="1"/>
        <v>0.06460735331</v>
      </c>
      <c r="F10705" s="7"/>
    </row>
    <row r="10706">
      <c r="A10706" s="9">
        <v>44856.0</v>
      </c>
      <c r="B10706" s="10">
        <v>203.42</v>
      </c>
      <c r="C10706" s="10">
        <v>237.66755</v>
      </c>
      <c r="D10706" s="10">
        <v>0.14409855278939</v>
      </c>
      <c r="E10706" s="7">
        <f t="shared" si="1"/>
        <v>0.06769171549</v>
      </c>
      <c r="F10706" s="7"/>
    </row>
    <row r="10707">
      <c r="A10707" s="9">
        <v>44856.041666666664</v>
      </c>
      <c r="B10707" s="10">
        <v>206.71</v>
      </c>
      <c r="C10707" s="10">
        <v>230.74567</v>
      </c>
      <c r="D10707" s="10">
        <v>0.104165204920204</v>
      </c>
      <c r="E10707" s="7">
        <f t="shared" si="1"/>
        <v>0.07143293835</v>
      </c>
      <c r="F10707" s="7"/>
    </row>
    <row r="10708">
      <c r="A10708" s="9">
        <v>44856.083333333336</v>
      </c>
      <c r="B10708" s="10">
        <v>206.99</v>
      </c>
      <c r="C10708" s="10">
        <v>222.30705</v>
      </c>
      <c r="D10708" s="10">
        <v>0.068900423985654</v>
      </c>
      <c r="E10708" s="7">
        <f t="shared" si="1"/>
        <v>0.07374278282</v>
      </c>
      <c r="F10708" s="7"/>
    </row>
    <row r="10709">
      <c r="A10709" s="9">
        <v>44856.125</v>
      </c>
      <c r="B10709" s="10">
        <v>198.9</v>
      </c>
      <c r="C10709" s="10">
        <v>213.42146</v>
      </c>
      <c r="D10709" s="10">
        <v>0.0680412363405254</v>
      </c>
      <c r="E10709" s="7">
        <f t="shared" si="1"/>
        <v>0.07609632117</v>
      </c>
      <c r="F10709" s="7"/>
    </row>
    <row r="10710">
      <c r="A10710" s="9">
        <v>44856.166666666664</v>
      </c>
      <c r="B10710" s="10">
        <v>192.28</v>
      </c>
      <c r="C10710" s="10">
        <v>206.43244</v>
      </c>
      <c r="D10710" s="10">
        <v>0.0685572480759323</v>
      </c>
      <c r="E10710" s="7">
        <f t="shared" si="1"/>
        <v>0.07846140349</v>
      </c>
      <c r="F10710" s="7"/>
    </row>
    <row r="10711">
      <c r="A10711" s="9">
        <v>44856.208333333336</v>
      </c>
      <c r="B10711" s="10">
        <v>188.93</v>
      </c>
      <c r="C10711" s="10">
        <v>203.79805</v>
      </c>
      <c r="D10711" s="10">
        <v>0.0729548197345361</v>
      </c>
      <c r="E10711" s="7">
        <f t="shared" si="1"/>
        <v>0.07980412258</v>
      </c>
      <c r="F10711" s="7"/>
    </row>
    <row r="10712">
      <c r="A10712" s="9">
        <v>44856.25</v>
      </c>
      <c r="B10712" s="10">
        <v>194.84</v>
      </c>
      <c r="C10712" s="10">
        <v>203.98624</v>
      </c>
      <c r="D10712" s="10">
        <v>0.0448375341395576</v>
      </c>
      <c r="E10712" s="7">
        <f t="shared" si="1"/>
        <v>0.07818494319</v>
      </c>
      <c r="F10712" s="7"/>
    </row>
    <row r="10713">
      <c r="A10713" s="9">
        <v>44856.291666666664</v>
      </c>
      <c r="B10713" s="10">
        <v>196.91</v>
      </c>
      <c r="C10713" s="10">
        <v>207.08783</v>
      </c>
      <c r="D10713" s="10">
        <v>0.0491474076482427</v>
      </c>
      <c r="E10713" s="7">
        <f t="shared" si="1"/>
        <v>0.07746729509</v>
      </c>
      <c r="F10713" s="7"/>
    </row>
    <row r="10714">
      <c r="A10714" s="9">
        <v>44856.333333333336</v>
      </c>
      <c r="B10714" s="10">
        <v>196.4</v>
      </c>
      <c r="C10714" s="10">
        <v>211.47925</v>
      </c>
      <c r="D10714" s="10">
        <v>0.0713036858226043</v>
      </c>
      <c r="E10714" s="7">
        <f t="shared" si="1"/>
        <v>0.07676916718</v>
      </c>
      <c r="F10714" s="7"/>
    </row>
    <row r="10715">
      <c r="A10715" s="9">
        <v>44856.375</v>
      </c>
      <c r="B10715" s="10">
        <v>201.25</v>
      </c>
      <c r="C10715" s="10">
        <v>217.2155</v>
      </c>
      <c r="D10715" s="10">
        <v>0.0735007400484771</v>
      </c>
      <c r="E10715" s="7">
        <f t="shared" si="1"/>
        <v>0.07695501614</v>
      </c>
      <c r="F10715" s="7"/>
    </row>
    <row r="10716">
      <c r="A10716" s="9">
        <v>44856.416666666664</v>
      </c>
      <c r="B10716" s="10">
        <v>204.05</v>
      </c>
      <c r="C10716" s="10">
        <v>222.06664</v>
      </c>
      <c r="D10716" s="10">
        <v>0.081131681913141</v>
      </c>
      <c r="E10716" s="7">
        <f t="shared" si="1"/>
        <v>0.07843421072</v>
      </c>
      <c r="F10716" s="7"/>
    </row>
    <row r="10717">
      <c r="A10717" s="9">
        <v>44856.458333333336</v>
      </c>
      <c r="B10717" s="10">
        <v>209.07</v>
      </c>
      <c r="C10717" s="10">
        <v>226.61785</v>
      </c>
      <c r="D10717" s="10">
        <v>0.0774336619997057</v>
      </c>
      <c r="E10717" s="7">
        <f t="shared" si="1"/>
        <v>0.07996668669</v>
      </c>
      <c r="F10717" s="7"/>
    </row>
    <row r="10718">
      <c r="A10718" s="9">
        <v>44856.5</v>
      </c>
      <c r="B10718" s="10">
        <v>205.14</v>
      </c>
      <c r="C10718" s="10">
        <v>228.79315</v>
      </c>
      <c r="D10718" s="10">
        <v>0.103382247239482</v>
      </c>
      <c r="E10718" s="7">
        <f t="shared" si="1"/>
        <v>0.08162028877</v>
      </c>
      <c r="F10718" s="7"/>
    </row>
    <row r="10719">
      <c r="A10719" s="9">
        <v>44856.541666666664</v>
      </c>
      <c r="B10719" s="10">
        <v>201.09</v>
      </c>
      <c r="C10719" s="10">
        <v>229.97919</v>
      </c>
      <c r="D10719" s="10">
        <v>0.125616539479071</v>
      </c>
      <c r="E10719" s="7">
        <f t="shared" si="1"/>
        <v>0.08502332798</v>
      </c>
      <c r="F10719" s="7"/>
    </row>
    <row r="10720">
      <c r="A10720" s="9">
        <v>44856.583333333336</v>
      </c>
      <c r="B10720" s="10">
        <v>193.4</v>
      </c>
      <c r="C10720" s="10">
        <v>230.75672</v>
      </c>
      <c r="D10720" s="10">
        <v>0.161887896482494</v>
      </c>
      <c r="E10720" s="7">
        <f t="shared" si="1"/>
        <v>0.09065992852</v>
      </c>
      <c r="F10720" s="7"/>
    </row>
    <row r="10721">
      <c r="A10721" s="9">
        <v>44856.625</v>
      </c>
      <c r="B10721" s="10">
        <v>192.8</v>
      </c>
      <c r="C10721" s="10">
        <v>231.4946</v>
      </c>
      <c r="D10721" s="10">
        <v>0.167151199207238</v>
      </c>
      <c r="E10721" s="7">
        <f t="shared" si="1"/>
        <v>0.09584784504</v>
      </c>
      <c r="F10721" s="7"/>
    </row>
    <row r="10722">
      <c r="A10722" s="9">
        <v>44856.666666666664</v>
      </c>
      <c r="B10722" s="10">
        <v>195.7</v>
      </c>
      <c r="C10722" s="10">
        <v>232.05125</v>
      </c>
      <c r="D10722" s="10">
        <v>0.156651817217101</v>
      </c>
      <c r="E10722" s="7">
        <f t="shared" si="1"/>
        <v>0.09954149729</v>
      </c>
      <c r="F10722" s="7"/>
    </row>
    <row r="10723">
      <c r="A10723" s="9">
        <v>44856.708333333336</v>
      </c>
      <c r="B10723" s="10">
        <v>196.8</v>
      </c>
      <c r="C10723" s="10">
        <v>232.72768</v>
      </c>
      <c r="D10723" s="10">
        <v>0.15437647984116</v>
      </c>
      <c r="E10723" s="7">
        <f t="shared" si="1"/>
        <v>0.1023504421</v>
      </c>
      <c r="F10723" s="7"/>
    </row>
    <row r="10724">
      <c r="A10724" s="9">
        <v>44856.75</v>
      </c>
      <c r="B10724" s="10">
        <v>196.58</v>
      </c>
      <c r="C10724" s="10">
        <v>233.66184</v>
      </c>
      <c r="D10724" s="10">
        <v>0.158698741737204</v>
      </c>
      <c r="E10724" s="7">
        <f t="shared" si="1"/>
        <v>0.1042545897</v>
      </c>
      <c r="F10724" s="7"/>
    </row>
    <row r="10725">
      <c r="A10725" s="9">
        <v>44856.791666666664</v>
      </c>
      <c r="B10725" s="10">
        <v>202.59</v>
      </c>
      <c r="C10725" s="10">
        <v>235.39343</v>
      </c>
      <c r="D10725" s="10">
        <v>0.139355758569812</v>
      </c>
      <c r="E10725" s="7">
        <f t="shared" si="1"/>
        <v>0.1051563367</v>
      </c>
      <c r="F10725" s="7"/>
    </row>
    <row r="10726">
      <c r="A10726" s="9">
        <v>44856.833333333336</v>
      </c>
      <c r="B10726" s="10">
        <v>208.05</v>
      </c>
      <c r="C10726" s="10">
        <v>237.40647</v>
      </c>
      <c r="D10726" s="10">
        <v>0.123654886069448</v>
      </c>
      <c r="E10726" s="7">
        <f t="shared" si="1"/>
        <v>0.1055640629</v>
      </c>
      <c r="F10726" s="7"/>
    </row>
    <row r="10727">
      <c r="A10727" s="9">
        <v>44856.875</v>
      </c>
      <c r="B10727" s="10">
        <v>219.21</v>
      </c>
      <c r="C10727" s="10">
        <v>239.41402</v>
      </c>
      <c r="D10727" s="10">
        <v>0.0843894605670962</v>
      </c>
      <c r="E10727" s="7">
        <f t="shared" si="1"/>
        <v>0.1058172084</v>
      </c>
      <c r="F10727" s="7"/>
    </row>
    <row r="10728">
      <c r="A10728" s="9">
        <v>44856.916666666664</v>
      </c>
      <c r="B10728" s="10">
        <v>210.05</v>
      </c>
      <c r="C10728" s="10">
        <v>240.01513</v>
      </c>
      <c r="D10728" s="10">
        <v>0.124846837780601</v>
      </c>
      <c r="E10728" s="7">
        <f t="shared" si="1"/>
        <v>0.1065316147</v>
      </c>
      <c r="F10728" s="7"/>
    </row>
    <row r="10729">
      <c r="A10729" s="9">
        <v>44856.958333333336</v>
      </c>
      <c r="B10729" s="10">
        <v>205.16</v>
      </c>
      <c r="C10729" s="10">
        <v>238.76027</v>
      </c>
      <c r="D10729" s="10">
        <v>0.140728061666206</v>
      </c>
      <c r="E10729" s="7">
        <f t="shared" si="1"/>
        <v>0.1068671718</v>
      </c>
      <c r="F10729" s="7"/>
    </row>
    <row r="10730">
      <c r="A10730" s="9">
        <v>44857.0</v>
      </c>
      <c r="B10730" s="10">
        <v>203.08</v>
      </c>
      <c r="C10730" s="10">
        <v>236.6567</v>
      </c>
      <c r="D10730" s="10">
        <v>0.141879355201014</v>
      </c>
      <c r="E10730" s="7">
        <f t="shared" si="1"/>
        <v>0.1067747052</v>
      </c>
      <c r="F10730" s="7"/>
    </row>
    <row r="10731">
      <c r="A10731" s="9">
        <v>44857.041666666664</v>
      </c>
      <c r="B10731" s="10">
        <v>215.08</v>
      </c>
      <c r="C10731" s="10">
        <v>230.67581</v>
      </c>
      <c r="D10731" s="10">
        <v>0.0676092131203527</v>
      </c>
      <c r="E10731" s="7">
        <f t="shared" si="1"/>
        <v>0.1052515389</v>
      </c>
      <c r="F10731" s="7"/>
    </row>
    <row r="10732">
      <c r="A10732" s="9">
        <v>44857.083333333336</v>
      </c>
      <c r="B10732" s="10">
        <v>218.37</v>
      </c>
      <c r="C10732" s="10">
        <v>223.43233</v>
      </c>
      <c r="D10732" s="10">
        <v>0.0226571060687591</v>
      </c>
      <c r="E10732" s="7">
        <f t="shared" si="1"/>
        <v>0.103324734</v>
      </c>
      <c r="F10732" s="7"/>
    </row>
    <row r="10733">
      <c r="A10733" s="9">
        <v>44857.125</v>
      </c>
      <c r="B10733" s="10">
        <v>212.51</v>
      </c>
      <c r="C10733" s="10">
        <v>215.64846</v>
      </c>
      <c r="D10733" s="10">
        <v>0.0145535933806344</v>
      </c>
      <c r="E10733" s="7">
        <f t="shared" si="1"/>
        <v>0.1010960822</v>
      </c>
      <c r="F10733" s="7"/>
    </row>
    <row r="10734">
      <c r="A10734" s="9">
        <v>44857.166666666664</v>
      </c>
      <c r="B10734" s="10">
        <v>211.94</v>
      </c>
      <c r="C10734" s="10">
        <v>209.68359</v>
      </c>
      <c r="D10734" s="10">
        <v>0.0107610233113616</v>
      </c>
      <c r="E10734" s="7">
        <f t="shared" si="1"/>
        <v>0.09868790618</v>
      </c>
      <c r="F10734" s="7"/>
    </row>
    <row r="10735">
      <c r="A10735" s="9">
        <v>44857.208333333336</v>
      </c>
      <c r="B10735" s="10">
        <v>200.29</v>
      </c>
      <c r="C10735" s="10">
        <v>207.7831</v>
      </c>
      <c r="D10735" s="10">
        <v>0.03606212439799</v>
      </c>
      <c r="E10735" s="7">
        <f t="shared" si="1"/>
        <v>0.09715071054</v>
      </c>
      <c r="F10735" s="7"/>
    </row>
    <row r="10736">
      <c r="A10736" s="9">
        <v>44857.25</v>
      </c>
      <c r="B10736" s="10">
        <v>197.14</v>
      </c>
      <c r="C10736" s="10">
        <v>208.35492</v>
      </c>
      <c r="D10736" s="10">
        <v>0.0538260387611677</v>
      </c>
      <c r="E10736" s="7">
        <f t="shared" si="1"/>
        <v>0.09752523156</v>
      </c>
      <c r="F10736" s="7"/>
    </row>
    <row r="10737">
      <c r="A10737" s="9">
        <v>44857.291666666664</v>
      </c>
      <c r="B10737" s="10">
        <v>197.21</v>
      </c>
      <c r="C10737" s="10">
        <v>211.27439</v>
      </c>
      <c r="D10737" s="10">
        <v>0.0665693082819929</v>
      </c>
      <c r="E10737" s="7">
        <f t="shared" si="1"/>
        <v>0.09825114409</v>
      </c>
      <c r="F10737" s="7"/>
    </row>
    <row r="10738">
      <c r="A10738" s="9">
        <v>44857.333333333336</v>
      </c>
      <c r="B10738" s="10">
        <v>200.41</v>
      </c>
      <c r="C10738" s="10">
        <v>215.16034</v>
      </c>
      <c r="D10738" s="10">
        <v>0.0685551063918192</v>
      </c>
      <c r="E10738" s="7">
        <f t="shared" si="1"/>
        <v>0.09813661995</v>
      </c>
      <c r="F10738" s="7"/>
    </row>
    <row r="10739">
      <c r="A10739" s="9">
        <v>44857.375</v>
      </c>
      <c r="B10739" s="10">
        <v>205.29</v>
      </c>
      <c r="C10739" s="10">
        <v>220.21007</v>
      </c>
      <c r="D10739" s="10">
        <v>0.0677538043559952</v>
      </c>
      <c r="E10739" s="7">
        <f t="shared" si="1"/>
        <v>0.09789716429</v>
      </c>
      <c r="F10739" s="7"/>
    </row>
    <row r="10740">
      <c r="A10740" s="9">
        <v>44857.416666666664</v>
      </c>
      <c r="B10740" s="10">
        <v>207.4</v>
      </c>
      <c r="C10740" s="10">
        <v>224.28669</v>
      </c>
      <c r="D10740" s="10">
        <v>0.0752906469840006</v>
      </c>
      <c r="E10740" s="7">
        <f t="shared" si="1"/>
        <v>0.09765378784</v>
      </c>
      <c r="F10740" s="7"/>
    </row>
    <row r="10741">
      <c r="A10741" s="9">
        <v>44857.458333333336</v>
      </c>
      <c r="B10741" s="10">
        <v>213.96</v>
      </c>
      <c r="C10741" s="10">
        <v>228.33343</v>
      </c>
      <c r="D10741" s="10">
        <v>0.0629493018170838</v>
      </c>
      <c r="E10741" s="7">
        <f t="shared" si="1"/>
        <v>0.09705027283</v>
      </c>
      <c r="F10741" s="7"/>
    </row>
    <row r="10742">
      <c r="A10742" s="9">
        <v>44857.5</v>
      </c>
      <c r="B10742" s="10">
        <v>225.1</v>
      </c>
      <c r="C10742" s="10">
        <v>230.40807</v>
      </c>
      <c r="D10742" s="10">
        <v>0.023037691344752</v>
      </c>
      <c r="E10742" s="7">
        <f t="shared" si="1"/>
        <v>0.093702583</v>
      </c>
      <c r="F10742" s="7"/>
    </row>
    <row r="10743">
      <c r="A10743" s="9">
        <v>44857.541666666664</v>
      </c>
      <c r="B10743" s="10">
        <v>223.5</v>
      </c>
      <c r="C10743" s="10">
        <v>231.76236</v>
      </c>
      <c r="D10743" s="10">
        <v>0.0356501374942851</v>
      </c>
      <c r="E10743" s="7">
        <f t="shared" si="1"/>
        <v>0.08995398292</v>
      </c>
      <c r="F10743" s="7"/>
    </row>
    <row r="10744">
      <c r="A10744" s="9">
        <v>44857.583333333336</v>
      </c>
      <c r="B10744" s="10">
        <v>233.88</v>
      </c>
      <c r="C10744" s="10">
        <v>232.7753</v>
      </c>
      <c r="D10744" s="10">
        <v>0.00474577843955096</v>
      </c>
      <c r="E10744" s="7">
        <f t="shared" si="1"/>
        <v>0.08340639467</v>
      </c>
      <c r="F10744" s="7"/>
    </row>
    <row r="10745">
      <c r="A10745" s="9">
        <v>44857.625</v>
      </c>
      <c r="B10745" s="10">
        <v>235.95</v>
      </c>
      <c r="C10745" s="10">
        <v>233.50356</v>
      </c>
      <c r="D10745" s="10">
        <v>0.0104770993641381</v>
      </c>
      <c r="E10745" s="7">
        <f t="shared" si="1"/>
        <v>0.07687830717</v>
      </c>
      <c r="F10745" s="7"/>
    </row>
    <row r="10746">
      <c r="A10746" s="9">
        <v>44857.666666666664</v>
      </c>
      <c r="B10746" s="10">
        <v>234.28</v>
      </c>
      <c r="C10746" s="10">
        <v>233.98581</v>
      </c>
      <c r="D10746" s="10">
        <v>0.0012572984660908</v>
      </c>
      <c r="E10746" s="7">
        <f t="shared" si="1"/>
        <v>0.07040353556</v>
      </c>
      <c r="F10746" s="7"/>
    </row>
    <row r="10747">
      <c r="A10747" s="9">
        <v>44857.708333333336</v>
      </c>
      <c r="B10747" s="10">
        <v>232.26</v>
      </c>
      <c r="C10747" s="10">
        <v>234.52437</v>
      </c>
      <c r="D10747" s="10">
        <v>0.00965515865152953</v>
      </c>
      <c r="E10747" s="7">
        <f t="shared" si="1"/>
        <v>0.06437348051</v>
      </c>
      <c r="F10747" s="7"/>
    </row>
    <row r="10748">
      <c r="A10748" s="9">
        <v>44857.75</v>
      </c>
      <c r="B10748" s="10">
        <v>234.63</v>
      </c>
      <c r="C10748" s="10">
        <v>235.21663</v>
      </c>
      <c r="D10748" s="10">
        <v>0.00249399882992972</v>
      </c>
      <c r="E10748" s="7">
        <f t="shared" si="1"/>
        <v>0.05786494955</v>
      </c>
      <c r="F10748" s="7"/>
    </row>
    <row r="10749">
      <c r="A10749" s="9">
        <v>44857.791666666664</v>
      </c>
      <c r="B10749" s="10">
        <v>238.59</v>
      </c>
      <c r="C10749" s="10">
        <v>236.84254</v>
      </c>
      <c r="D10749" s="10">
        <v>0.00737815090143852</v>
      </c>
      <c r="E10749" s="7">
        <f t="shared" si="1"/>
        <v>0.05236588257</v>
      </c>
      <c r="F10749" s="7"/>
    </row>
    <row r="10750">
      <c r="A10750" s="9">
        <v>44857.833333333336</v>
      </c>
      <c r="B10750" s="10">
        <v>239.69</v>
      </c>
      <c r="C10750" s="10">
        <v>238.76178</v>
      </c>
      <c r="D10750" s="10">
        <v>0.00388764064332243</v>
      </c>
      <c r="E10750" s="7">
        <f t="shared" si="1"/>
        <v>0.04737558068</v>
      </c>
      <c r="F10750" s="7"/>
    </row>
    <row r="10751">
      <c r="A10751" s="9">
        <v>44857.875</v>
      </c>
      <c r="B10751" s="10">
        <v>235.27</v>
      </c>
      <c r="C10751" s="10">
        <v>240.52512</v>
      </c>
      <c r="D10751" s="10">
        <v>0.0218485287524229</v>
      </c>
      <c r="E10751" s="7">
        <f t="shared" si="1"/>
        <v>0.04476970852</v>
      </c>
      <c r="F10751" s="7"/>
    </row>
    <row r="10752">
      <c r="A10752" s="9">
        <v>44857.916666666664</v>
      </c>
      <c r="B10752" s="10">
        <v>231.41</v>
      </c>
      <c r="C10752" s="10">
        <v>240.94359</v>
      </c>
      <c r="D10752" s="10">
        <v>0.0395677262051254</v>
      </c>
      <c r="E10752" s="7">
        <f t="shared" si="1"/>
        <v>0.0412164122</v>
      </c>
      <c r="F10752" s="7"/>
    </row>
    <row r="10753">
      <c r="A10753" s="9">
        <v>44857.958333333336</v>
      </c>
      <c r="B10753" s="10">
        <v>224.12</v>
      </c>
      <c r="C10753" s="10">
        <v>239.7203</v>
      </c>
      <c r="D10753" s="10">
        <v>0.0650770919275505</v>
      </c>
      <c r="E10753" s="7">
        <f t="shared" si="1"/>
        <v>0.03806428846</v>
      </c>
      <c r="F10753" s="7"/>
    </row>
    <row r="10754">
      <c r="A10754" s="9">
        <v>44855.0</v>
      </c>
      <c r="B10754" s="10">
        <v>212.72</v>
      </c>
      <c r="C10754" s="10">
        <v>225.32551</v>
      </c>
      <c r="D10754" s="10">
        <v>0.0559435547266708</v>
      </c>
      <c r="E10754" s="7">
        <f t="shared" si="1"/>
        <v>0.03448363011</v>
      </c>
      <c r="F10754" s="7"/>
    </row>
    <row r="10755">
      <c r="A10755" s="9">
        <v>44855.041666666664</v>
      </c>
      <c r="B10755" s="10">
        <v>217.92</v>
      </c>
      <c r="C10755" s="10">
        <v>215.19964</v>
      </c>
      <c r="D10755" s="10">
        <v>0.0126410992137347</v>
      </c>
      <c r="E10755" s="7">
        <f t="shared" si="1"/>
        <v>0.03219329203</v>
      </c>
      <c r="F10755" s="7"/>
    </row>
    <row r="10756">
      <c r="A10756" s="9">
        <v>44855.083333333336</v>
      </c>
      <c r="B10756" s="10">
        <v>209.04</v>
      </c>
      <c r="C10756" s="10">
        <v>203.56444</v>
      </c>
      <c r="D10756" s="10">
        <v>0.0268984111370335</v>
      </c>
      <c r="E10756" s="7">
        <f t="shared" si="1"/>
        <v>0.03237001307</v>
      </c>
      <c r="F10756" s="7"/>
    </row>
    <row r="10757">
      <c r="A10757" s="9">
        <v>44855.125</v>
      </c>
      <c r="B10757" s="10">
        <v>200.6</v>
      </c>
      <c r="C10757" s="10">
        <v>193.17363</v>
      </c>
      <c r="D10757" s="10">
        <v>0.0384440153658653</v>
      </c>
      <c r="E10757" s="7">
        <f t="shared" si="1"/>
        <v>0.03336544732</v>
      </c>
      <c r="F10757" s="7"/>
    </row>
    <row r="10758">
      <c r="A10758" s="9">
        <v>44855.166666666664</v>
      </c>
      <c r="B10758" s="10">
        <v>193.78</v>
      </c>
      <c r="C10758" s="10">
        <v>185.73343</v>
      </c>
      <c r="D10758" s="10">
        <v>0.043323218658052</v>
      </c>
      <c r="E10758" s="7">
        <f t="shared" si="1"/>
        <v>0.03472220546</v>
      </c>
      <c r="F10758" s="7"/>
    </row>
    <row r="10759">
      <c r="A10759" s="9">
        <v>44855.208333333336</v>
      </c>
      <c r="B10759" s="10">
        <v>185.86</v>
      </c>
      <c r="C10759" s="10">
        <v>183.90761</v>
      </c>
      <c r="D10759" s="10">
        <v>0.0106161457919006</v>
      </c>
      <c r="E10759" s="7">
        <f t="shared" si="1"/>
        <v>0.03366195635</v>
      </c>
      <c r="F10759" s="7"/>
    </row>
    <row r="10760">
      <c r="A10760" s="9">
        <v>44855.25</v>
      </c>
      <c r="B10760" s="10">
        <v>178.28</v>
      </c>
      <c r="C10760" s="10">
        <v>186.03997</v>
      </c>
      <c r="D10760" s="10">
        <v>0.041711305371636</v>
      </c>
      <c r="E10760" s="7">
        <f t="shared" si="1"/>
        <v>0.0331571758</v>
      </c>
      <c r="F10760" s="7"/>
    </row>
    <row r="10761">
      <c r="A10761" s="9">
        <v>44855.291666666664</v>
      </c>
      <c r="B10761" s="10">
        <v>185.38</v>
      </c>
      <c r="C10761" s="10">
        <v>192.17184</v>
      </c>
      <c r="D10761" s="10">
        <v>0.0353425350977542</v>
      </c>
      <c r="E10761" s="7">
        <f t="shared" si="1"/>
        <v>0.03185606025</v>
      </c>
      <c r="F10761" s="7"/>
    </row>
    <row r="10762">
      <c r="A10762" s="9">
        <v>44855.333333333336</v>
      </c>
      <c r="B10762" s="10">
        <v>185.7</v>
      </c>
      <c r="C10762" s="10">
        <v>199.41646</v>
      </c>
      <c r="D10762" s="10">
        <v>0.0687829881244507</v>
      </c>
      <c r="E10762" s="7">
        <f t="shared" si="1"/>
        <v>0.03186555532</v>
      </c>
      <c r="F10762" s="7"/>
    </row>
    <row r="10763">
      <c r="A10763" s="9">
        <v>44855.375</v>
      </c>
      <c r="B10763" s="10">
        <v>195.29</v>
      </c>
      <c r="C10763" s="10">
        <v>207.23062</v>
      </c>
      <c r="D10763" s="10">
        <v>0.0576199598302605</v>
      </c>
      <c r="E10763" s="7">
        <f t="shared" si="1"/>
        <v>0.0314433118</v>
      </c>
      <c r="F10763" s="7"/>
    </row>
    <row r="10764">
      <c r="A10764" s="9">
        <v>44855.416666666664</v>
      </c>
      <c r="B10764" s="10">
        <v>204.76</v>
      </c>
      <c r="C10764" s="10">
        <v>212.62696</v>
      </c>
      <c r="D10764" s="10">
        <v>0.0369988829262291</v>
      </c>
      <c r="E10764" s="7">
        <f t="shared" si="1"/>
        <v>0.02984782163</v>
      </c>
      <c r="F10764" s="7"/>
    </row>
    <row r="10765">
      <c r="A10765" s="9">
        <v>44855.458333333336</v>
      </c>
      <c r="B10765" s="10">
        <v>209.63</v>
      </c>
      <c r="C10765" s="10">
        <v>216.12478</v>
      </c>
      <c r="D10765" s="10">
        <v>0.0300510658703735</v>
      </c>
      <c r="E10765" s="7">
        <f t="shared" si="1"/>
        <v>0.0284770618</v>
      </c>
      <c r="F10765" s="7"/>
    </row>
    <row r="10766">
      <c r="A10766" s="9">
        <v>44855.5</v>
      </c>
      <c r="B10766" s="10">
        <v>205.83</v>
      </c>
      <c r="C10766" s="10">
        <v>216.15876</v>
      </c>
      <c r="D10766" s="10">
        <v>0.0477832126720193</v>
      </c>
      <c r="E10766" s="7">
        <f t="shared" si="1"/>
        <v>0.02950812519</v>
      </c>
      <c r="F10766" s="7"/>
    </row>
    <row r="10767">
      <c r="A10767" s="9">
        <v>44855.541666666664</v>
      </c>
      <c r="B10767" s="10">
        <v>210.63</v>
      </c>
      <c r="C10767" s="10">
        <v>215.68654</v>
      </c>
      <c r="D10767" s="10">
        <v>0.0234439293244725</v>
      </c>
      <c r="E10767" s="7">
        <f t="shared" si="1"/>
        <v>0.02899953318</v>
      </c>
      <c r="F10767" s="7"/>
    </row>
    <row r="10768">
      <c r="A10768" s="9">
        <v>44855.583333333336</v>
      </c>
      <c r="B10768" s="10">
        <v>214.69</v>
      </c>
      <c r="C10768" s="10">
        <v>215.55697</v>
      </c>
      <c r="D10768" s="10">
        <v>0.00402199938141647</v>
      </c>
      <c r="E10768" s="7">
        <f t="shared" si="1"/>
        <v>0.02896937572</v>
      </c>
      <c r="F10768" s="7"/>
    </row>
    <row r="10769">
      <c r="A10769" s="9">
        <v>44855.625</v>
      </c>
      <c r="B10769" s="10">
        <v>211.93</v>
      </c>
      <c r="C10769" s="10">
        <v>216.74936</v>
      </c>
      <c r="D10769" s="10">
        <v>0.022234713864899</v>
      </c>
      <c r="E10769" s="7">
        <f t="shared" si="1"/>
        <v>0.02945927632</v>
      </c>
      <c r="F10769" s="7"/>
    </row>
    <row r="10770">
      <c r="A10770" s="9">
        <v>44855.666666666664</v>
      </c>
      <c r="B10770" s="10">
        <v>207.19</v>
      </c>
      <c r="C10770" s="10">
        <v>218.35282</v>
      </c>
      <c r="D10770" s="10">
        <v>0.0511228570347752</v>
      </c>
      <c r="E10770" s="7">
        <f t="shared" si="1"/>
        <v>0.03153700793</v>
      </c>
      <c r="F10770" s="7"/>
    </row>
    <row r="10771">
      <c r="A10771" s="9">
        <v>44855.708333333336</v>
      </c>
      <c r="B10771" s="10">
        <v>203.86</v>
      </c>
      <c r="C10771" s="10">
        <v>219.71981</v>
      </c>
      <c r="D10771" s="10">
        <v>0.0721819757626769</v>
      </c>
      <c r="E10771" s="7">
        <f t="shared" si="1"/>
        <v>0.03414229198</v>
      </c>
      <c r="F10771" s="7"/>
    </row>
    <row r="10772">
      <c r="A10772" s="9">
        <v>44855.75</v>
      </c>
      <c r="B10772" s="10">
        <v>199.14</v>
      </c>
      <c r="C10772" s="10">
        <v>221.36173</v>
      </c>
      <c r="D10772" s="10">
        <v>0.100386503123191</v>
      </c>
      <c r="E10772" s="7">
        <f t="shared" si="1"/>
        <v>0.03822114632</v>
      </c>
      <c r="F10772" s="7"/>
    </row>
    <row r="10773">
      <c r="A10773" s="9">
        <v>44855.791666666664</v>
      </c>
      <c r="B10773" s="10">
        <v>199.64</v>
      </c>
      <c r="C10773" s="10">
        <v>223.06136</v>
      </c>
      <c r="D10773" s="10">
        <v>0.104999628801689</v>
      </c>
      <c r="E10773" s="7">
        <f t="shared" si="1"/>
        <v>0.0422887079</v>
      </c>
      <c r="F10773" s="7"/>
    </row>
    <row r="10774">
      <c r="A10774" s="9">
        <v>44855.833333333336</v>
      </c>
      <c r="B10774" s="10">
        <v>202.69</v>
      </c>
      <c r="C10774" s="10">
        <v>225.77149</v>
      </c>
      <c r="D10774" s="10">
        <v>0.102233856010783</v>
      </c>
      <c r="E10774" s="7">
        <f t="shared" si="1"/>
        <v>0.04638646687</v>
      </c>
      <c r="F10774" s="7"/>
    </row>
    <row r="10775">
      <c r="A10775" s="9">
        <v>44855.875</v>
      </c>
      <c r="B10775" s="10">
        <v>213.27</v>
      </c>
      <c r="C10775" s="10">
        <v>228.99393</v>
      </c>
      <c r="D10775" s="10">
        <v>0.0686652698610831</v>
      </c>
      <c r="E10775" s="7">
        <f t="shared" si="1"/>
        <v>0.04833716442</v>
      </c>
      <c r="F10775" s="7"/>
    </row>
    <row r="10776">
      <c r="A10776" s="9">
        <v>44855.916666666664</v>
      </c>
      <c r="B10776" s="10">
        <v>207.17</v>
      </c>
      <c r="C10776" s="10">
        <v>229.83004</v>
      </c>
      <c r="D10776" s="10">
        <v>0.0985947702919949</v>
      </c>
      <c r="E10776" s="7">
        <f t="shared" si="1"/>
        <v>0.05079662459</v>
      </c>
      <c r="F10776" s="7"/>
    </row>
    <row r="10777">
      <c r="A10777" s="9">
        <v>44855.958333333336</v>
      </c>
      <c r="B10777" s="10">
        <v>200.2</v>
      </c>
      <c r="C10777" s="10">
        <v>227.77687</v>
      </c>
      <c r="D10777" s="10">
        <v>0.121069667872773</v>
      </c>
      <c r="E10777" s="7">
        <f t="shared" si="1"/>
        <v>0.05312964859</v>
      </c>
      <c r="F10777" s="7"/>
    </row>
    <row r="10778">
      <c r="A10778" s="9">
        <v>44856.0</v>
      </c>
      <c r="B10778" s="10">
        <v>203.42</v>
      </c>
      <c r="C10778" s="10">
        <v>235.36491</v>
      </c>
      <c r="D10778" s="10">
        <v>0.135725032248859</v>
      </c>
      <c r="E10778" s="7">
        <f t="shared" si="1"/>
        <v>0.05645387682</v>
      </c>
      <c r="F10778" s="7"/>
    </row>
    <row r="10779">
      <c r="A10779" s="9">
        <v>44856.041666666664</v>
      </c>
      <c r="B10779" s="10">
        <v>206.71</v>
      </c>
      <c r="C10779" s="10">
        <v>226.99935</v>
      </c>
      <c r="D10779" s="10">
        <v>0.0893806524115597</v>
      </c>
      <c r="E10779" s="7">
        <f t="shared" si="1"/>
        <v>0.0596513582</v>
      </c>
      <c r="F10779" s="7"/>
    </row>
    <row r="10780">
      <c r="A10780" s="9">
        <v>44856.083333333336</v>
      </c>
      <c r="B10780" s="10">
        <v>206.99</v>
      </c>
      <c r="C10780" s="10">
        <v>217.24752</v>
      </c>
      <c r="D10780" s="10">
        <v>0.0472158209216841</v>
      </c>
      <c r="E10780" s="7">
        <f t="shared" si="1"/>
        <v>0.06049791694</v>
      </c>
      <c r="F10780" s="7"/>
    </row>
    <row r="10781">
      <c r="A10781" s="9">
        <v>44856.125</v>
      </c>
      <c r="B10781" s="10">
        <v>198.9</v>
      </c>
      <c r="C10781" s="10">
        <v>207.58922</v>
      </c>
      <c r="D10781" s="10">
        <v>0.0418577612074461</v>
      </c>
      <c r="E10781" s="7">
        <f t="shared" si="1"/>
        <v>0.06064015635</v>
      </c>
      <c r="F10781" s="7"/>
    </row>
    <row r="10782">
      <c r="A10782" s="9">
        <v>44856.166666666664</v>
      </c>
      <c r="B10782" s="10">
        <v>192.28</v>
      </c>
      <c r="C10782" s="10">
        <v>200.43987</v>
      </c>
      <c r="D10782" s="10">
        <v>0.0407098148686686</v>
      </c>
      <c r="E10782" s="7">
        <f t="shared" si="1"/>
        <v>0.06053126453</v>
      </c>
      <c r="F10782" s="7"/>
    </row>
    <row r="10783">
      <c r="A10783" s="9">
        <v>44856.208333333336</v>
      </c>
      <c r="B10783" s="10">
        <v>188.93</v>
      </c>
      <c r="C10783" s="10">
        <v>198.387</v>
      </c>
      <c r="D10783" s="10">
        <v>0.0476694541477011</v>
      </c>
      <c r="E10783" s="7">
        <f t="shared" si="1"/>
        <v>0.06207515238</v>
      </c>
      <c r="F10783" s="7"/>
    </row>
    <row r="10784">
      <c r="A10784" s="9">
        <v>44856.25</v>
      </c>
      <c r="B10784" s="10">
        <v>194.84</v>
      </c>
      <c r="C10784" s="10">
        <v>199.73078</v>
      </c>
      <c r="D10784" s="10">
        <v>0.0244868617646213</v>
      </c>
      <c r="E10784" s="7">
        <f t="shared" si="1"/>
        <v>0.06135746723</v>
      </c>
      <c r="F10784" s="7"/>
    </row>
    <row r="10785">
      <c r="A10785" s="9">
        <v>44856.291666666664</v>
      </c>
      <c r="B10785" s="10">
        <v>196.91</v>
      </c>
      <c r="C10785" s="10">
        <v>204.39155</v>
      </c>
      <c r="D10785" s="10">
        <v>0.036604008335961</v>
      </c>
      <c r="E10785" s="7">
        <f t="shared" si="1"/>
        <v>0.06141002861</v>
      </c>
      <c r="F10785" s="7"/>
    </row>
    <row r="10786">
      <c r="A10786" s="9">
        <v>44856.333333333336</v>
      </c>
      <c r="B10786" s="10">
        <v>196.4</v>
      </c>
      <c r="C10786" s="10">
        <v>210.10575</v>
      </c>
      <c r="D10786" s="10">
        <v>0.0652326269033569</v>
      </c>
      <c r="E10786" s="7">
        <f t="shared" si="1"/>
        <v>0.06126209689</v>
      </c>
      <c r="F10786" s="7"/>
    </row>
    <row r="10787">
      <c r="A10787" s="9">
        <v>44856.375</v>
      </c>
      <c r="B10787" s="10">
        <v>201.25</v>
      </c>
      <c r="C10787" s="10">
        <v>216.60887</v>
      </c>
      <c r="D10787" s="10">
        <v>0.0709060067577103</v>
      </c>
      <c r="E10787" s="7">
        <f t="shared" si="1"/>
        <v>0.06181568218</v>
      </c>
      <c r="F10787" s="7"/>
    </row>
    <row r="10788">
      <c r="A10788" s="9">
        <v>44856.416666666664</v>
      </c>
      <c r="B10788" s="10">
        <v>204.05</v>
      </c>
      <c r="C10788" s="10">
        <v>221.40048</v>
      </c>
      <c r="D10788" s="10">
        <v>0.0783669484366067</v>
      </c>
      <c r="E10788" s="7">
        <f t="shared" si="1"/>
        <v>0.06353935158</v>
      </c>
      <c r="F10788" s="7"/>
    </row>
    <row r="10789">
      <c r="A10789" s="9">
        <v>44856.458333333336</v>
      </c>
      <c r="B10789" s="10">
        <v>209.07</v>
      </c>
      <c r="C10789" s="10">
        <v>225.17762</v>
      </c>
      <c r="D10789" s="10">
        <v>0.0715329525198818</v>
      </c>
      <c r="E10789" s="7">
        <f t="shared" si="1"/>
        <v>0.06526776352</v>
      </c>
      <c r="F10789" s="7"/>
    </row>
    <row r="10790">
      <c r="A10790" s="9">
        <v>44856.5</v>
      </c>
      <c r="B10790" s="10">
        <v>205.14</v>
      </c>
      <c r="C10790" s="10">
        <v>226.12888</v>
      </c>
      <c r="D10790" s="10">
        <v>0.092818219415406</v>
      </c>
      <c r="E10790" s="7">
        <f t="shared" si="1"/>
        <v>0.06714422214</v>
      </c>
      <c r="F10790" s="7"/>
    </row>
    <row r="10791">
      <c r="A10791" s="9">
        <v>44856.541666666664</v>
      </c>
      <c r="B10791" s="10">
        <v>201.09</v>
      </c>
      <c r="C10791" s="10">
        <v>226.45983</v>
      </c>
      <c r="D10791" s="10">
        <v>0.112027947738016</v>
      </c>
      <c r="E10791" s="7">
        <f t="shared" si="1"/>
        <v>0.0708352229</v>
      </c>
      <c r="F10791" s="7"/>
    </row>
    <row r="10792">
      <c r="A10792" s="9">
        <v>44856.583333333336</v>
      </c>
      <c r="B10792" s="10">
        <v>193.4</v>
      </c>
      <c r="C10792" s="10">
        <v>226.87409</v>
      </c>
      <c r="D10792" s="10">
        <v>0.147544790152105</v>
      </c>
      <c r="E10792" s="7">
        <f t="shared" si="1"/>
        <v>0.07681533919</v>
      </c>
      <c r="F10792" s="7"/>
    </row>
    <row r="10793">
      <c r="A10793" s="9">
        <v>44856.625</v>
      </c>
      <c r="B10793" s="10">
        <v>192.8</v>
      </c>
      <c r="C10793" s="10">
        <v>227.79595</v>
      </c>
      <c r="D10793" s="10">
        <v>0.153628499540926</v>
      </c>
      <c r="E10793" s="7">
        <f t="shared" si="1"/>
        <v>0.08229008026</v>
      </c>
      <c r="F10793" s="7"/>
    </row>
    <row r="10794">
      <c r="A10794" s="9">
        <v>44856.666666666664</v>
      </c>
      <c r="B10794" s="10">
        <v>195.7</v>
      </c>
      <c r="C10794" s="10">
        <v>228.76768</v>
      </c>
      <c r="D10794" s="10">
        <v>0.144546991952709</v>
      </c>
      <c r="E10794" s="7">
        <f t="shared" si="1"/>
        <v>0.08618275254</v>
      </c>
      <c r="F10794" s="7"/>
    </row>
    <row r="10795">
      <c r="A10795" s="9">
        <v>44856.708333333336</v>
      </c>
      <c r="B10795" s="10">
        <v>196.8</v>
      </c>
      <c r="C10795" s="10">
        <v>229.85173</v>
      </c>
      <c r="D10795" s="10">
        <v>0.143795872234679</v>
      </c>
      <c r="E10795" s="7">
        <f t="shared" si="1"/>
        <v>0.0891666649</v>
      </c>
      <c r="F10795" s="7"/>
    </row>
    <row r="10796">
      <c r="A10796" s="9">
        <v>44856.75</v>
      </c>
      <c r="B10796" s="10">
        <v>196.58</v>
      </c>
      <c r="C10796" s="10">
        <v>231.11951</v>
      </c>
      <c r="D10796" s="10">
        <v>0.149444371874966</v>
      </c>
      <c r="E10796" s="7">
        <f t="shared" si="1"/>
        <v>0.09121074276</v>
      </c>
      <c r="F10796" s="7"/>
    </row>
    <row r="10797">
      <c r="A10797" s="9">
        <v>44856.791666666664</v>
      </c>
      <c r="B10797" s="10">
        <v>202.59</v>
      </c>
      <c r="C10797" s="10">
        <v>232.92144</v>
      </c>
      <c r="D10797" s="10">
        <v>0.130221760607353</v>
      </c>
      <c r="E10797" s="7">
        <f t="shared" si="1"/>
        <v>0.09226166492</v>
      </c>
      <c r="F10797" s="7"/>
    </row>
    <row r="10798">
      <c r="A10798" s="9">
        <v>44856.833333333336</v>
      </c>
      <c r="B10798" s="10">
        <v>208.05</v>
      </c>
      <c r="C10798" s="10">
        <v>235.24998</v>
      </c>
      <c r="D10798" s="10">
        <v>0.115621603878563</v>
      </c>
      <c r="E10798" s="7">
        <f t="shared" si="1"/>
        <v>0.09281948775</v>
      </c>
      <c r="F10798" s="7"/>
    </row>
    <row r="10799">
      <c r="A10799" s="9">
        <v>44856.875</v>
      </c>
      <c r="B10799" s="10">
        <v>219.21</v>
      </c>
      <c r="C10799" s="10">
        <v>237.68462</v>
      </c>
      <c r="D10799" s="10">
        <v>0.0777274524535916</v>
      </c>
      <c r="E10799" s="7">
        <f t="shared" si="1"/>
        <v>0.09319707869</v>
      </c>
      <c r="F10799" s="7"/>
    </row>
    <row r="10800">
      <c r="A10800" s="9">
        <v>44856.916666666664</v>
      </c>
      <c r="B10800" s="10">
        <v>210.05</v>
      </c>
      <c r="C10800" s="10">
        <v>238.37982</v>
      </c>
      <c r="D10800" s="10">
        <v>0.118843197381389</v>
      </c>
      <c r="E10800" s="7">
        <f t="shared" si="1"/>
        <v>0.09404076315</v>
      </c>
      <c r="F10800" s="7"/>
    </row>
    <row r="10801">
      <c r="A10801" s="9">
        <v>44856.958333333336</v>
      </c>
      <c r="B10801" s="10">
        <v>205.16</v>
      </c>
      <c r="C10801" s="10">
        <v>236.68396</v>
      </c>
      <c r="D10801" s="10">
        <v>0.133190098729123</v>
      </c>
      <c r="E10801" s="7">
        <f t="shared" si="1"/>
        <v>0.0945457811</v>
      </c>
      <c r="F10801" s="7"/>
    </row>
    <row r="10802">
      <c r="A10802" s="9">
        <v>44857.0</v>
      </c>
      <c r="B10802" s="10">
        <v>203.08</v>
      </c>
      <c r="C10802" s="10">
        <v>234.94996</v>
      </c>
      <c r="D10802" s="10">
        <v>0.135645734947135</v>
      </c>
      <c r="E10802" s="7">
        <f t="shared" si="1"/>
        <v>0.09454247705</v>
      </c>
      <c r="F10802" s="7"/>
    </row>
    <row r="10803">
      <c r="A10803" s="9">
        <v>44857.041666666664</v>
      </c>
      <c r="B10803" s="10">
        <v>215.08</v>
      </c>
      <c r="C10803" s="10">
        <v>227.86438</v>
      </c>
      <c r="D10803" s="10">
        <v>0.0561052148650877</v>
      </c>
      <c r="E10803" s="7">
        <f t="shared" si="1"/>
        <v>0.09315600048</v>
      </c>
      <c r="F10803" s="7"/>
    </row>
    <row r="10804">
      <c r="A10804" s="9">
        <v>44857.083333333336</v>
      </c>
      <c r="B10804" s="10">
        <v>218.37</v>
      </c>
      <c r="C10804" s="10">
        <v>219.69015</v>
      </c>
      <c r="D10804" s="10">
        <v>0.0060091451528436</v>
      </c>
      <c r="E10804" s="7">
        <f t="shared" si="1"/>
        <v>0.09143905566</v>
      </c>
      <c r="F10804" s="7"/>
    </row>
    <row r="10805">
      <c r="A10805" s="9">
        <v>44857.125</v>
      </c>
      <c r="B10805" s="10">
        <v>212.51</v>
      </c>
      <c r="C10805" s="10">
        <v>211.4243</v>
      </c>
      <c r="D10805" s="10">
        <v>0.00513517131190692</v>
      </c>
      <c r="E10805" s="7">
        <f t="shared" si="1"/>
        <v>0.08990894775</v>
      </c>
      <c r="F10805" s="7"/>
    </row>
    <row r="10806">
      <c r="A10806" s="9">
        <v>44857.166666666664</v>
      </c>
      <c r="B10806" s="10">
        <v>211.94</v>
      </c>
      <c r="C10806" s="10">
        <v>205.51993</v>
      </c>
      <c r="D10806" s="10">
        <v>0.031238186972913</v>
      </c>
      <c r="E10806" s="7">
        <f t="shared" si="1"/>
        <v>0.08951429659</v>
      </c>
      <c r="F10806" s="7"/>
    </row>
    <row r="10807">
      <c r="A10807" s="9">
        <v>44857.208333333336</v>
      </c>
      <c r="B10807" s="10">
        <v>200.29</v>
      </c>
      <c r="C10807" s="10">
        <v>204.27624</v>
      </c>
      <c r="D10807" s="10">
        <v>0.0195139679484995</v>
      </c>
      <c r="E10807" s="7">
        <f t="shared" si="1"/>
        <v>0.08834115133</v>
      </c>
      <c r="F10807" s="7"/>
    </row>
    <row r="10808">
      <c r="A10808" s="9">
        <v>44857.25</v>
      </c>
      <c r="B10808" s="10">
        <v>197.14</v>
      </c>
      <c r="C10808" s="10">
        <v>205.85163</v>
      </c>
      <c r="D10808" s="10">
        <v>0.0423199466528393</v>
      </c>
      <c r="E10808" s="7">
        <f t="shared" si="1"/>
        <v>0.08908419653</v>
      </c>
      <c r="F10808" s="7"/>
    </row>
    <row r="10809">
      <c r="A10809" s="9">
        <v>44857.291666666664</v>
      </c>
      <c r="B10809" s="10">
        <v>197.21</v>
      </c>
      <c r="C10809" s="10">
        <v>209.99044</v>
      </c>
      <c r="D10809" s="10">
        <v>0.0608620087657323</v>
      </c>
      <c r="E10809" s="7">
        <f t="shared" si="1"/>
        <v>0.09009494655</v>
      </c>
      <c r="F10809" s="7"/>
    </row>
    <row r="10810">
      <c r="A10810" s="9">
        <v>44857.333333333336</v>
      </c>
      <c r="B10810" s="10">
        <v>200.41</v>
      </c>
      <c r="C10810" s="10">
        <v>214.91667</v>
      </c>
      <c r="D10810" s="10">
        <v>0.0674990450950129</v>
      </c>
      <c r="E10810" s="7">
        <f t="shared" si="1"/>
        <v>0.09018938064</v>
      </c>
      <c r="F10810" s="7"/>
    </row>
    <row r="10811">
      <c r="A10811" s="9">
        <v>44857.375</v>
      </c>
      <c r="B10811" s="10">
        <v>205.29</v>
      </c>
      <c r="C10811" s="10">
        <v>220.57691</v>
      </c>
      <c r="D10811" s="10">
        <v>0.0693042168375647</v>
      </c>
      <c r="E10811" s="7">
        <f t="shared" si="1"/>
        <v>0.09012263939</v>
      </c>
      <c r="F10811" s="7"/>
    </row>
    <row r="10812">
      <c r="A10812" s="9">
        <v>44857.416666666664</v>
      </c>
      <c r="B10812" s="10">
        <v>207.4</v>
      </c>
      <c r="C10812" s="10">
        <v>224.56196</v>
      </c>
      <c r="D10812" s="10">
        <v>0.0764241637363692</v>
      </c>
      <c r="E10812" s="7">
        <f t="shared" si="1"/>
        <v>0.09004169003</v>
      </c>
      <c r="F10812" s="7"/>
    </row>
    <row r="10813">
      <c r="A10813" s="9">
        <v>44857.458333333336</v>
      </c>
      <c r="B10813" s="10">
        <v>213.96</v>
      </c>
      <c r="C10813" s="10">
        <v>228.06577</v>
      </c>
      <c r="D10813" s="10">
        <v>0.0618495708496719</v>
      </c>
      <c r="E10813" s="7">
        <f t="shared" si="1"/>
        <v>0.0896382158</v>
      </c>
      <c r="F10813" s="7"/>
    </row>
    <row r="10814">
      <c r="A10814" s="9">
        <v>44857.5</v>
      </c>
      <c r="B10814" s="10">
        <v>225.1</v>
      </c>
      <c r="C10814" s="10">
        <v>229.37709</v>
      </c>
      <c r="D10814" s="10">
        <v>0.0186465439944329</v>
      </c>
      <c r="E10814" s="7">
        <f t="shared" si="1"/>
        <v>0.08654772932</v>
      </c>
      <c r="F10814" s="7"/>
    </row>
    <row r="10815">
      <c r="A10815" s="9">
        <v>44857.541666666664</v>
      </c>
      <c r="B10815" s="10">
        <v>223.5</v>
      </c>
      <c r="C10815" s="10">
        <v>230.27808</v>
      </c>
      <c r="D10815" s="10">
        <v>0.0294343256639971</v>
      </c>
      <c r="E10815" s="7">
        <f t="shared" si="1"/>
        <v>0.0831063284</v>
      </c>
      <c r="F10815" s="7"/>
    </row>
    <row r="10816">
      <c r="A10816" s="9">
        <v>44857.583333333336</v>
      </c>
      <c r="B10816" s="10">
        <v>233.88</v>
      </c>
      <c r="C10816" s="10">
        <v>231.23681</v>
      </c>
      <c r="D10816" s="10">
        <v>0.0114306627911014</v>
      </c>
      <c r="E10816" s="7">
        <f t="shared" si="1"/>
        <v>0.07743490643</v>
      </c>
      <c r="F10816" s="7"/>
    </row>
    <row r="10817">
      <c r="A10817" s="9">
        <v>44857.625</v>
      </c>
      <c r="B10817" s="10">
        <v>235.95</v>
      </c>
      <c r="C10817" s="10">
        <v>232.19295</v>
      </c>
      <c r="D10817" s="10">
        <v>0.0161807238333463</v>
      </c>
      <c r="E10817" s="7">
        <f t="shared" si="1"/>
        <v>0.07170791577</v>
      </c>
      <c r="F10817" s="7"/>
    </row>
    <row r="10818">
      <c r="A10818" s="9">
        <v>44857.666666666664</v>
      </c>
      <c r="B10818" s="10">
        <v>234.28</v>
      </c>
      <c r="C10818" s="10">
        <v>233.01224</v>
      </c>
      <c r="D10818" s="10">
        <v>0.00544074422871523</v>
      </c>
      <c r="E10818" s="7">
        <f t="shared" si="1"/>
        <v>0.06591182212</v>
      </c>
      <c r="F10818" s="7"/>
    </row>
    <row r="10819">
      <c r="A10819" s="9">
        <v>44857.708333333336</v>
      </c>
      <c r="B10819" s="10">
        <v>232.26</v>
      </c>
      <c r="C10819" s="10">
        <v>233.83019</v>
      </c>
      <c r="D10819" s="10">
        <v>0.00671508670458676</v>
      </c>
      <c r="E10819" s="7">
        <f t="shared" si="1"/>
        <v>0.06020012272</v>
      </c>
      <c r="F10819" s="7"/>
    </row>
    <row r="10820">
      <c r="A10820" s="9">
        <v>44857.75</v>
      </c>
      <c r="B10820" s="10">
        <v>234.63</v>
      </c>
      <c r="C10820" s="10">
        <v>234.80978</v>
      </c>
      <c r="D10820" s="10">
        <v>7.65641022277666E-4</v>
      </c>
      <c r="E10820" s="7">
        <f t="shared" si="1"/>
        <v>0.0540051756</v>
      </c>
      <c r="F10820" s="7"/>
    </row>
    <row r="10821">
      <c r="A10821" s="9">
        <v>44857.791666666664</v>
      </c>
      <c r="B10821" s="10">
        <v>238.59</v>
      </c>
      <c r="C10821" s="10">
        <v>236.60367</v>
      </c>
      <c r="D10821" s="10">
        <v>0.0083951783165494</v>
      </c>
      <c r="E10821" s="7">
        <f t="shared" si="1"/>
        <v>0.04892906801</v>
      </c>
      <c r="F10821" s="7"/>
    </row>
    <row r="10822">
      <c r="A10822" s="9">
        <v>44857.833333333336</v>
      </c>
      <c r="B10822" s="10">
        <v>239.69</v>
      </c>
      <c r="C10822" s="10">
        <v>238.89168</v>
      </c>
      <c r="D10822" s="10">
        <v>0.00334176560690598</v>
      </c>
      <c r="E10822" s="7">
        <f t="shared" si="1"/>
        <v>0.04425074141</v>
      </c>
      <c r="F10822" s="7"/>
    </row>
    <row r="10823">
      <c r="A10823" s="9">
        <v>44857.875</v>
      </c>
      <c r="B10823" s="10">
        <v>235.27</v>
      </c>
      <c r="C10823" s="10">
        <v>241.02125</v>
      </c>
      <c r="D10823" s="10">
        <v>0.0238620038689534</v>
      </c>
      <c r="E10823" s="7">
        <f t="shared" si="1"/>
        <v>0.04200634772</v>
      </c>
      <c r="F10823" s="7"/>
    </row>
    <row r="10824">
      <c r="A10824" s="9">
        <v>44857.916666666664</v>
      </c>
      <c r="B10824" s="10">
        <v>231.41</v>
      </c>
      <c r="C10824" s="10">
        <v>241.4299</v>
      </c>
      <c r="D10824" s="10">
        <v>0.0415023159931723</v>
      </c>
      <c r="E10824" s="7">
        <f t="shared" si="1"/>
        <v>0.038783811</v>
      </c>
      <c r="F10824" s="7"/>
    </row>
    <row r="10825">
      <c r="A10825" s="9">
        <v>44857.958333333336</v>
      </c>
      <c r="B10825" s="10">
        <v>224.12</v>
      </c>
      <c r="C10825" s="10">
        <v>239.6972</v>
      </c>
      <c r="D10825" s="10">
        <v>0.0649869919214742</v>
      </c>
      <c r="E10825" s="7">
        <f t="shared" si="1"/>
        <v>0.03594201488</v>
      </c>
      <c r="F10825" s="7"/>
    </row>
    <row r="10826">
      <c r="A10826" s="9">
        <v>44858.0</v>
      </c>
      <c r="B10826" s="10">
        <v>226.89</v>
      </c>
      <c r="C10826" s="10">
        <v>238.35908</v>
      </c>
      <c r="D10826" s="10">
        <v>0.0481168160239585</v>
      </c>
      <c r="E10826" s="7">
        <f t="shared" si="1"/>
        <v>0.03229497659</v>
      </c>
      <c r="F10826" s="7"/>
    </row>
    <row r="10827">
      <c r="A10827" s="9">
        <v>44858.041666666664</v>
      </c>
      <c r="B10827" s="10">
        <v>229.26</v>
      </c>
      <c r="C10827" s="10">
        <v>230.23557</v>
      </c>
      <c r="D10827" s="10">
        <v>0.00423726881124408</v>
      </c>
      <c r="E10827" s="7">
        <f t="shared" si="1"/>
        <v>0.03013381217</v>
      </c>
      <c r="F10827" s="7"/>
    </row>
    <row r="10828">
      <c r="A10828" s="9">
        <v>44858.083333333336</v>
      </c>
      <c r="B10828" s="10">
        <v>226.35</v>
      </c>
      <c r="C10828" s="10">
        <v>220.76752</v>
      </c>
      <c r="D10828" s="10">
        <v>0.0252866907233455</v>
      </c>
      <c r="E10828" s="7">
        <f t="shared" si="1"/>
        <v>0.03093704324</v>
      </c>
      <c r="F10828" s="7"/>
    </row>
    <row r="10829">
      <c r="A10829" s="9">
        <v>44858.125</v>
      </c>
      <c r="B10829" s="10">
        <v>223.59</v>
      </c>
      <c r="C10829" s="10">
        <v>211.29024</v>
      </c>
      <c r="D10829" s="10">
        <v>0.0582126273319581</v>
      </c>
      <c r="E10829" s="7">
        <f t="shared" si="1"/>
        <v>0.0331486039</v>
      </c>
      <c r="F10829" s="7"/>
    </row>
    <row r="10830">
      <c r="A10830" s="9">
        <v>44858.166666666664</v>
      </c>
      <c r="B10830" s="10">
        <v>217.71</v>
      </c>
      <c r="C10830" s="10">
        <v>204.23828</v>
      </c>
      <c r="D10830" s="10">
        <v>0.065960798338098</v>
      </c>
      <c r="E10830" s="7">
        <f t="shared" si="1"/>
        <v>0.03459537938</v>
      </c>
      <c r="F10830" s="7"/>
    </row>
    <row r="10831">
      <c r="A10831" s="9">
        <v>44858.208333333336</v>
      </c>
      <c r="B10831" s="10">
        <v>211.98</v>
      </c>
      <c r="C10831" s="10">
        <v>202.16819</v>
      </c>
      <c r="D10831" s="10">
        <v>0.0485329071799078</v>
      </c>
      <c r="E10831" s="7">
        <f t="shared" si="1"/>
        <v>0.03580450185</v>
      </c>
      <c r="F10831" s="7"/>
    </row>
    <row r="10832">
      <c r="A10832" s="9">
        <v>44858.25</v>
      </c>
      <c r="B10832" s="10">
        <v>208.41</v>
      </c>
      <c r="C10832" s="10">
        <v>203.10902</v>
      </c>
      <c r="D10832" s="10">
        <v>0.0260991855506959</v>
      </c>
      <c r="E10832" s="7">
        <f t="shared" si="1"/>
        <v>0.0351286368</v>
      </c>
      <c r="F10832" s="7"/>
    </row>
    <row r="10833">
      <c r="A10833" s="9">
        <v>44858.291666666664</v>
      </c>
      <c r="B10833" s="10">
        <v>201.41</v>
      </c>
      <c r="C10833" s="10">
        <v>207.19497</v>
      </c>
      <c r="D10833" s="10">
        <v>0.0279204171800117</v>
      </c>
      <c r="E10833" s="7">
        <f t="shared" si="1"/>
        <v>0.03375607048</v>
      </c>
      <c r="F10833" s="7"/>
    </row>
    <row r="10834">
      <c r="A10834" s="9">
        <v>44858.333333333336</v>
      </c>
      <c r="B10834" s="10">
        <v>196.8</v>
      </c>
      <c r="C10834" s="10">
        <v>212.57162</v>
      </c>
      <c r="D10834" s="10">
        <v>0.0741943821098977</v>
      </c>
      <c r="E10834" s="7">
        <f t="shared" si="1"/>
        <v>0.03403504286</v>
      </c>
      <c r="F10834" s="7"/>
    </row>
    <row r="10835">
      <c r="A10835" s="9">
        <v>44858.375</v>
      </c>
      <c r="B10835" s="10">
        <v>197.28</v>
      </c>
      <c r="C10835" s="10">
        <v>219.04522</v>
      </c>
      <c r="D10835" s="10">
        <v>0.0993640491219119</v>
      </c>
      <c r="E10835" s="7">
        <f t="shared" si="1"/>
        <v>0.03528753587</v>
      </c>
      <c r="F10835" s="7"/>
    </row>
    <row r="10836">
      <c r="A10836" s="9">
        <v>44858.416666666664</v>
      </c>
      <c r="B10836" s="10">
        <v>208.54</v>
      </c>
      <c r="C10836" s="10">
        <v>224.06764</v>
      </c>
      <c r="D10836" s="10">
        <v>0.0692988956370496</v>
      </c>
      <c r="E10836" s="7">
        <f t="shared" si="1"/>
        <v>0.0349906497</v>
      </c>
      <c r="F10836" s="7"/>
    </row>
    <row r="10837">
      <c r="A10837" s="9">
        <v>44858.458333333336</v>
      </c>
      <c r="B10837" s="10">
        <v>228.82</v>
      </c>
      <c r="C10837" s="10">
        <v>228.47194</v>
      </c>
      <c r="D10837" s="10">
        <v>0.00152342559003089</v>
      </c>
      <c r="E10837" s="7">
        <f t="shared" si="1"/>
        <v>0.03247706031</v>
      </c>
      <c r="F10837" s="7"/>
    </row>
    <row r="10838">
      <c r="A10838" s="9">
        <v>44858.5</v>
      </c>
      <c r="B10838" s="10">
        <v>235.94</v>
      </c>
      <c r="C10838" s="10">
        <v>230.3041</v>
      </c>
      <c r="D10838" s="10">
        <v>0.0244715573886873</v>
      </c>
      <c r="E10838" s="7">
        <f t="shared" si="1"/>
        <v>0.03271976921</v>
      </c>
      <c r="F10838" s="7"/>
    </row>
    <row r="10839">
      <c r="A10839" s="9">
        <v>44858.541666666664</v>
      </c>
      <c r="B10839" s="10">
        <v>237.02</v>
      </c>
      <c r="C10839" s="10">
        <v>231.35397</v>
      </c>
      <c r="D10839" s="10">
        <v>0.0244907403145059</v>
      </c>
      <c r="E10839" s="7">
        <f t="shared" si="1"/>
        <v>0.03251378648</v>
      </c>
      <c r="F10839" s="7"/>
    </row>
    <row r="10840">
      <c r="A10840" s="9">
        <v>44858.583333333336</v>
      </c>
      <c r="B10840" s="10">
        <v>234.61</v>
      </c>
      <c r="C10840" s="10">
        <v>232.2939</v>
      </c>
      <c r="D10840" s="10">
        <v>0.00997055884807997</v>
      </c>
      <c r="E10840" s="7">
        <f t="shared" si="1"/>
        <v>0.03245294882</v>
      </c>
      <c r="F10840" s="7"/>
    </row>
    <row r="10841">
      <c r="A10841" s="9">
        <v>44858.625</v>
      </c>
      <c r="B10841" s="10">
        <v>238.01</v>
      </c>
      <c r="C10841" s="10">
        <v>233.38071</v>
      </c>
      <c r="D10841" s="10">
        <v>0.0198357867708946</v>
      </c>
      <c r="E10841" s="7">
        <f t="shared" si="1"/>
        <v>0.03260524311</v>
      </c>
      <c r="F10841" s="7"/>
    </row>
    <row r="10842">
      <c r="A10842" s="9">
        <v>44858.666666666664</v>
      </c>
      <c r="B10842" s="10">
        <v>237.67</v>
      </c>
      <c r="C10842" s="10">
        <v>234.33929</v>
      </c>
      <c r="D10842" s="10">
        <v>0.0142131948936091</v>
      </c>
      <c r="E10842" s="7">
        <f t="shared" si="1"/>
        <v>0.03297076189</v>
      </c>
      <c r="F10842" s="7"/>
    </row>
    <row r="10843">
      <c r="A10843" s="9">
        <v>44858.708333333336</v>
      </c>
      <c r="B10843" s="10">
        <v>240.66</v>
      </c>
      <c r="C10843" s="10">
        <v>235.28615</v>
      </c>
      <c r="D10843" s="10">
        <v>0.0228396359071709</v>
      </c>
      <c r="E10843" s="7">
        <f t="shared" si="1"/>
        <v>0.0336426181</v>
      </c>
      <c r="F10843" s="7"/>
    </row>
    <row r="10844">
      <c r="A10844" s="9">
        <v>44858.75</v>
      </c>
      <c r="B10844" s="10">
        <v>242.27</v>
      </c>
      <c r="C10844" s="10">
        <v>236.53667</v>
      </c>
      <c r="D10844" s="10">
        <v>0.0242386518758382</v>
      </c>
      <c r="E10844" s="7">
        <f t="shared" si="1"/>
        <v>0.03462066022</v>
      </c>
      <c r="F10844" s="7"/>
    </row>
    <row r="10845">
      <c r="A10845" s="9">
        <v>44858.791666666664</v>
      </c>
      <c r="B10845" s="10">
        <v>241.29</v>
      </c>
      <c r="C10845" s="10">
        <v>238.40917</v>
      </c>
      <c r="D10845" s="10">
        <v>0.0120835536653225</v>
      </c>
      <c r="E10845" s="7">
        <f t="shared" si="1"/>
        <v>0.03477434253</v>
      </c>
      <c r="F10845" s="7"/>
    </row>
    <row r="10846">
      <c r="A10846" s="9">
        <v>44858.833333333336</v>
      </c>
      <c r="B10846" s="10">
        <v>242.19</v>
      </c>
      <c r="C10846" s="10">
        <v>240.54467</v>
      </c>
      <c r="D10846" s="10">
        <v>0.00684001852961448</v>
      </c>
      <c r="E10846" s="7">
        <f t="shared" si="1"/>
        <v>0.03492010307</v>
      </c>
      <c r="F10846" s="7"/>
    </row>
    <row r="10847">
      <c r="A10847" s="9">
        <v>44858.875</v>
      </c>
      <c r="B10847" s="10">
        <v>235.38</v>
      </c>
      <c r="C10847" s="10">
        <v>242.62201</v>
      </c>
      <c r="D10847" s="10">
        <v>0.0298489407453181</v>
      </c>
      <c r="E10847" s="7">
        <f t="shared" si="1"/>
        <v>0.03516955877</v>
      </c>
      <c r="F10847" s="7"/>
    </row>
    <row r="10848">
      <c r="A10848" s="9">
        <v>44858.916666666664</v>
      </c>
      <c r="B10848" s="10">
        <v>232.84</v>
      </c>
      <c r="C10848" s="10">
        <v>242.99255</v>
      </c>
      <c r="D10848" s="10">
        <v>0.0417813221022619</v>
      </c>
      <c r="E10848" s="7">
        <f t="shared" si="1"/>
        <v>0.03518118402</v>
      </c>
      <c r="F10848" s="7"/>
    </row>
    <row r="10849">
      <c r="A10849" s="9">
        <v>44858.958333333336</v>
      </c>
      <c r="B10849" s="10">
        <v>228.22</v>
      </c>
      <c r="C10849" s="10">
        <v>241.09712</v>
      </c>
      <c r="D10849" s="10">
        <v>0.0534105094245837</v>
      </c>
      <c r="E10849" s="7">
        <f t="shared" si="1"/>
        <v>0.03469883059</v>
      </c>
      <c r="F10849" s="7"/>
    </row>
    <row r="10850">
      <c r="A10850" s="9">
        <v>44856.0</v>
      </c>
      <c r="B10850" s="10">
        <v>203.42</v>
      </c>
      <c r="C10850" s="10">
        <v>217.9222</v>
      </c>
      <c r="D10850" s="10">
        <v>0.0665476027683274</v>
      </c>
      <c r="E10850" s="7">
        <f t="shared" si="1"/>
        <v>0.03546678003</v>
      </c>
      <c r="F10850" s="7"/>
    </row>
    <row r="10851">
      <c r="A10851" s="9">
        <v>44856.041666666664</v>
      </c>
      <c r="B10851" s="10">
        <v>206.71</v>
      </c>
      <c r="C10851" s="10">
        <v>208.27463</v>
      </c>
      <c r="D10851" s="10">
        <v>0.00751234079734048</v>
      </c>
      <c r="E10851" s="7">
        <f t="shared" si="1"/>
        <v>0.03560324137</v>
      </c>
      <c r="F10851" s="7"/>
    </row>
    <row r="10852">
      <c r="A10852" s="9">
        <v>44856.083333333336</v>
      </c>
      <c r="B10852" s="10">
        <v>206.99</v>
      </c>
      <c r="C10852" s="10">
        <v>196.9283</v>
      </c>
      <c r="D10852" s="10">
        <v>0.0510932151448014</v>
      </c>
      <c r="E10852" s="7">
        <f t="shared" si="1"/>
        <v>0.03667851322</v>
      </c>
      <c r="F10852" s="7"/>
    </row>
    <row r="10853">
      <c r="A10853" s="9">
        <v>44856.125</v>
      </c>
      <c r="B10853" s="10">
        <v>198.9</v>
      </c>
      <c r="C10853" s="10">
        <v>187.29498</v>
      </c>
      <c r="D10853" s="10">
        <v>0.061961190844517</v>
      </c>
      <c r="E10853" s="7">
        <f t="shared" si="1"/>
        <v>0.03683470336</v>
      </c>
      <c r="F10853" s="7"/>
    </row>
    <row r="10854">
      <c r="A10854" s="9">
        <v>44856.166666666664</v>
      </c>
      <c r="B10854" s="10">
        <v>192.28</v>
      </c>
      <c r="C10854" s="10">
        <v>180.26656</v>
      </c>
      <c r="D10854" s="10">
        <v>0.0666426429838124</v>
      </c>
      <c r="E10854" s="7">
        <f t="shared" si="1"/>
        <v>0.03686311356</v>
      </c>
      <c r="F10854" s="7"/>
    </row>
    <row r="10855">
      <c r="A10855" s="9">
        <v>44856.208333333336</v>
      </c>
      <c r="B10855" s="10">
        <v>188.93</v>
      </c>
      <c r="C10855" s="10">
        <v>178.28239</v>
      </c>
      <c r="D10855" s="10">
        <v>0.0597232850647784</v>
      </c>
      <c r="E10855" s="7">
        <f t="shared" si="1"/>
        <v>0.0373293793</v>
      </c>
      <c r="F10855" s="7"/>
    </row>
    <row r="10856">
      <c r="A10856" s="9">
        <v>44856.25</v>
      </c>
      <c r="B10856" s="10">
        <v>194.84</v>
      </c>
      <c r="C10856" s="10">
        <v>179.77969</v>
      </c>
      <c r="D10856" s="10">
        <v>0.0837709198408341</v>
      </c>
      <c r="E10856" s="7">
        <f t="shared" si="1"/>
        <v>0.03973236823</v>
      </c>
      <c r="F10856" s="7"/>
    </row>
    <row r="10857">
      <c r="A10857" s="9">
        <v>44856.291666666664</v>
      </c>
      <c r="B10857" s="10">
        <v>196.91</v>
      </c>
      <c r="C10857" s="10">
        <v>185.13986</v>
      </c>
      <c r="D10857" s="10">
        <v>0.0635743161953347</v>
      </c>
      <c r="E10857" s="7">
        <f t="shared" si="1"/>
        <v>0.04121794736</v>
      </c>
      <c r="F10857" s="7"/>
    </row>
    <row r="10858">
      <c r="A10858" s="9">
        <v>44856.333333333336</v>
      </c>
      <c r="B10858" s="10">
        <v>196.4</v>
      </c>
      <c r="C10858" s="10">
        <v>191.64977</v>
      </c>
      <c r="D10858" s="10">
        <v>0.0247859937426484</v>
      </c>
      <c r="E10858" s="7">
        <f t="shared" si="1"/>
        <v>0.03915926451</v>
      </c>
      <c r="F10858" s="7"/>
    </row>
    <row r="10859">
      <c r="A10859" s="9">
        <v>44856.375</v>
      </c>
      <c r="B10859" s="10">
        <v>201.25</v>
      </c>
      <c r="C10859" s="10">
        <v>199.00459</v>
      </c>
      <c r="D10859" s="10">
        <v>0.0112832070858264</v>
      </c>
      <c r="E10859" s="7">
        <f t="shared" si="1"/>
        <v>0.03548922942</v>
      </c>
      <c r="F10859" s="7"/>
    </row>
    <row r="10860">
      <c r="A10860" s="9">
        <v>44856.416666666664</v>
      </c>
      <c r="B10860" s="10">
        <v>204.05</v>
      </c>
      <c r="C10860" s="10">
        <v>204.19164</v>
      </c>
      <c r="D10860" s="10">
        <v>6.93662091161006E-4</v>
      </c>
      <c r="E10860" s="7">
        <f t="shared" si="1"/>
        <v>0.03263067803</v>
      </c>
      <c r="F10860" s="7"/>
    </row>
    <row r="10861">
      <c r="A10861" s="9">
        <v>44856.458333333336</v>
      </c>
      <c r="B10861" s="10">
        <v>209.07</v>
      </c>
      <c r="C10861" s="10">
        <v>207.836</v>
      </c>
      <c r="D10861" s="10">
        <v>0.00593737369849294</v>
      </c>
      <c r="E10861" s="7">
        <f t="shared" si="1"/>
        <v>0.03281459253</v>
      </c>
      <c r="F10861" s="7"/>
    </row>
    <row r="10862">
      <c r="A10862" s="9">
        <v>44856.5</v>
      </c>
      <c r="B10862" s="10">
        <v>205.14</v>
      </c>
      <c r="C10862" s="10">
        <v>208.47122</v>
      </c>
      <c r="D10862" s="10">
        <v>0.0159792800176446</v>
      </c>
      <c r="E10862" s="7">
        <f t="shared" si="1"/>
        <v>0.03246074764</v>
      </c>
      <c r="F10862" s="7"/>
    </row>
    <row r="10863">
      <c r="A10863" s="9">
        <v>44856.541666666664</v>
      </c>
      <c r="B10863" s="10">
        <v>201.09</v>
      </c>
      <c r="C10863" s="10">
        <v>208.44414</v>
      </c>
      <c r="D10863" s="10">
        <v>0.0352811069670752</v>
      </c>
      <c r="E10863" s="7">
        <f t="shared" si="1"/>
        <v>0.03291034625</v>
      </c>
      <c r="F10863" s="7"/>
    </row>
    <row r="10864">
      <c r="A10864" s="9">
        <v>44856.583333333336</v>
      </c>
      <c r="B10864" s="10">
        <v>193.4</v>
      </c>
      <c r="C10864" s="10">
        <v>208.37093</v>
      </c>
      <c r="D10864" s="10">
        <v>0.0718474981131004</v>
      </c>
      <c r="E10864" s="7">
        <f t="shared" si="1"/>
        <v>0.03548855205</v>
      </c>
      <c r="F10864" s="7"/>
    </row>
    <row r="10865">
      <c r="A10865" s="9">
        <v>44856.625</v>
      </c>
      <c r="B10865" s="10">
        <v>192.8</v>
      </c>
      <c r="C10865" s="10">
        <v>209.69399</v>
      </c>
      <c r="D10865" s="10">
        <v>0.0805649699354759</v>
      </c>
      <c r="E10865" s="7">
        <f t="shared" si="1"/>
        <v>0.03801893468</v>
      </c>
      <c r="F10865" s="7"/>
    </row>
    <row r="10866">
      <c r="A10866" s="9">
        <v>44856.666666666664</v>
      </c>
      <c r="B10866" s="10">
        <v>195.7</v>
      </c>
      <c r="C10866" s="10">
        <v>211.45472</v>
      </c>
      <c r="D10866" s="10">
        <v>0.0745063529440251</v>
      </c>
      <c r="E10866" s="7">
        <f t="shared" si="1"/>
        <v>0.0405311496</v>
      </c>
      <c r="F10866" s="7"/>
    </row>
    <row r="10867">
      <c r="A10867" s="9">
        <v>44856.708333333336</v>
      </c>
      <c r="B10867" s="10">
        <v>196.8</v>
      </c>
      <c r="C10867" s="10">
        <v>212.83272</v>
      </c>
      <c r="D10867" s="10">
        <v>0.0753301466052775</v>
      </c>
      <c r="E10867" s="7">
        <f t="shared" si="1"/>
        <v>0.04271825422</v>
      </c>
      <c r="F10867" s="7"/>
    </row>
    <row r="10868">
      <c r="A10868" s="9">
        <v>44856.75</v>
      </c>
      <c r="B10868" s="10">
        <v>196.58</v>
      </c>
      <c r="C10868" s="10">
        <v>214.78944</v>
      </c>
      <c r="D10868" s="10">
        <v>0.0847780970982558</v>
      </c>
      <c r="E10868" s="7">
        <f t="shared" si="1"/>
        <v>0.0452407311</v>
      </c>
      <c r="F10868" s="7"/>
    </row>
    <row r="10869">
      <c r="A10869" s="9">
        <v>44856.791666666664</v>
      </c>
      <c r="B10869" s="10">
        <v>202.59</v>
      </c>
      <c r="C10869" s="10">
        <v>216.83882</v>
      </c>
      <c r="D10869" s="10">
        <v>0.0657115732321361</v>
      </c>
      <c r="E10869" s="7">
        <f t="shared" si="1"/>
        <v>0.04747523192</v>
      </c>
      <c r="F10869" s="7"/>
    </row>
    <row r="10870">
      <c r="A10870" s="9">
        <v>44856.833333333336</v>
      </c>
      <c r="B10870" s="10">
        <v>208.05</v>
      </c>
      <c r="C10870" s="10">
        <v>220.10551</v>
      </c>
      <c r="D10870" s="10">
        <v>0.0547715048114878</v>
      </c>
      <c r="E10870" s="7">
        <f t="shared" si="1"/>
        <v>0.04947237718</v>
      </c>
      <c r="F10870" s="7"/>
    </row>
    <row r="10871">
      <c r="A10871" s="9">
        <v>44856.875</v>
      </c>
      <c r="B10871" s="10">
        <v>219.21</v>
      </c>
      <c r="C10871" s="10">
        <v>223.82542</v>
      </c>
      <c r="D10871" s="10">
        <v>0.0206206247708593</v>
      </c>
      <c r="E10871" s="7">
        <f t="shared" si="1"/>
        <v>0.04908786401</v>
      </c>
      <c r="F10871" s="7"/>
    </row>
    <row r="10872">
      <c r="A10872" s="9">
        <v>44856.916666666664</v>
      </c>
      <c r="B10872" s="10">
        <v>210.05</v>
      </c>
      <c r="C10872" s="10">
        <v>224.68427</v>
      </c>
      <c r="D10872" s="10">
        <v>0.065132596954829</v>
      </c>
      <c r="E10872" s="7">
        <f t="shared" si="1"/>
        <v>0.0500608338</v>
      </c>
      <c r="F10872" s="7"/>
    </row>
    <row r="10873">
      <c r="A10873" s="9">
        <v>44856.958333333336</v>
      </c>
      <c r="B10873" s="10">
        <v>205.16</v>
      </c>
      <c r="C10873" s="10">
        <v>222.76918</v>
      </c>
      <c r="D10873" s="10">
        <v>0.0790467514402127</v>
      </c>
      <c r="E10873" s="7">
        <f t="shared" si="1"/>
        <v>0.05112901055</v>
      </c>
      <c r="F10873" s="7"/>
    </row>
    <row r="10874">
      <c r="A10874" s="9">
        <v>44857.0</v>
      </c>
      <c r="B10874" s="10">
        <v>203.08</v>
      </c>
      <c r="C10874" s="10">
        <v>226.64089</v>
      </c>
      <c r="D10874" s="10">
        <v>0.103956924983836</v>
      </c>
      <c r="E10874" s="7">
        <f t="shared" si="1"/>
        <v>0.05268773231</v>
      </c>
      <c r="F10874" s="7"/>
    </row>
    <row r="10875">
      <c r="A10875" s="9">
        <v>44857.041666666664</v>
      </c>
      <c r="B10875" s="10">
        <v>215.08</v>
      </c>
      <c r="C10875" s="10">
        <v>217.69075</v>
      </c>
      <c r="D10875" s="10">
        <v>0.0119929303381057</v>
      </c>
      <c r="E10875" s="7">
        <f t="shared" si="1"/>
        <v>0.05287442354</v>
      </c>
      <c r="F10875" s="7"/>
    </row>
    <row r="10876">
      <c r="A10876" s="9">
        <v>44857.083333333336</v>
      </c>
      <c r="B10876" s="10">
        <v>218.37</v>
      </c>
      <c r="C10876" s="10">
        <v>207.3403</v>
      </c>
      <c r="D10876" s="10">
        <v>0.0531961225097098</v>
      </c>
      <c r="E10876" s="7">
        <f t="shared" si="1"/>
        <v>0.05296204468</v>
      </c>
      <c r="F10876" s="7"/>
    </row>
    <row r="10877">
      <c r="A10877" s="9">
        <v>44857.125</v>
      </c>
      <c r="B10877" s="10">
        <v>212.51</v>
      </c>
      <c r="C10877" s="10">
        <v>197.90294</v>
      </c>
      <c r="D10877" s="10">
        <v>0.0738092117277287</v>
      </c>
      <c r="E10877" s="7">
        <f t="shared" si="1"/>
        <v>0.05345571221</v>
      </c>
      <c r="F10877" s="7"/>
    </row>
    <row r="10878">
      <c r="A10878" s="9">
        <v>44857.166666666664</v>
      </c>
      <c r="B10878" s="10">
        <v>211.94</v>
      </c>
      <c r="C10878" s="10">
        <v>191.15057</v>
      </c>
      <c r="D10878" s="10">
        <v>0.108759445498907</v>
      </c>
      <c r="E10878" s="7">
        <f t="shared" si="1"/>
        <v>0.05521057899</v>
      </c>
      <c r="F10878" s="7"/>
    </row>
    <row r="10879">
      <c r="A10879" s="9">
        <v>44857.208333333336</v>
      </c>
      <c r="B10879" s="10">
        <v>200.29</v>
      </c>
      <c r="C10879" s="10">
        <v>189.54953</v>
      </c>
      <c r="D10879" s="10">
        <v>0.056663131794629</v>
      </c>
      <c r="E10879" s="7">
        <f t="shared" si="1"/>
        <v>0.0550830726</v>
      </c>
      <c r="F10879" s="7"/>
    </row>
    <row r="10880">
      <c r="A10880" s="9">
        <v>44857.25</v>
      </c>
      <c r="B10880" s="10">
        <v>197.14</v>
      </c>
      <c r="C10880" s="10">
        <v>191.36375</v>
      </c>
      <c r="D10880" s="10">
        <v>0.0301846614105334</v>
      </c>
      <c r="E10880" s="7">
        <f t="shared" si="1"/>
        <v>0.05285031183</v>
      </c>
      <c r="F10880" s="7"/>
    </row>
    <row r="10881">
      <c r="A10881" s="9">
        <v>44857.291666666664</v>
      </c>
      <c r="B10881" s="10">
        <v>197.21</v>
      </c>
      <c r="C10881" s="10">
        <v>196.4923</v>
      </c>
      <c r="D10881" s="10">
        <v>0.00365256043112125</v>
      </c>
      <c r="E10881" s="7">
        <f t="shared" si="1"/>
        <v>0.05035357201</v>
      </c>
      <c r="F10881" s="7"/>
    </row>
    <row r="10882">
      <c r="A10882" s="9">
        <v>44857.333333333336</v>
      </c>
      <c r="B10882" s="10">
        <v>200.41</v>
      </c>
      <c r="C10882" s="10">
        <v>202.51317</v>
      </c>
      <c r="D10882" s="10">
        <v>0.0103853492590136</v>
      </c>
      <c r="E10882" s="7">
        <f t="shared" si="1"/>
        <v>0.04975354515</v>
      </c>
      <c r="F10882" s="7"/>
    </row>
    <row r="10883">
      <c r="A10883" s="9">
        <v>44857.375</v>
      </c>
      <c r="B10883" s="10">
        <v>205.29</v>
      </c>
      <c r="C10883" s="10">
        <v>209.24799</v>
      </c>
      <c r="D10883" s="10">
        <v>0.0189153071434521</v>
      </c>
      <c r="E10883" s="7">
        <f t="shared" si="1"/>
        <v>0.05007154932</v>
      </c>
      <c r="F10883" s="7"/>
    </row>
    <row r="10884">
      <c r="A10884" s="9">
        <v>44857.416666666664</v>
      </c>
      <c r="B10884" s="10">
        <v>207.4</v>
      </c>
      <c r="C10884" s="10">
        <v>213.73445</v>
      </c>
      <c r="D10884" s="10">
        <v>0.0296370098503072</v>
      </c>
      <c r="E10884" s="7">
        <f t="shared" si="1"/>
        <v>0.05127752215</v>
      </c>
      <c r="F10884" s="7"/>
    </row>
    <row r="10885">
      <c r="A10885" s="9">
        <v>44857.458333333336</v>
      </c>
      <c r="B10885" s="10">
        <v>213.96</v>
      </c>
      <c r="C10885" s="10">
        <v>217.07537</v>
      </c>
      <c r="D10885" s="10">
        <v>0.0143515590921253</v>
      </c>
      <c r="E10885" s="7">
        <f t="shared" si="1"/>
        <v>0.05162811321</v>
      </c>
      <c r="F10885" s="7"/>
    </row>
    <row r="10886">
      <c r="A10886" s="9">
        <v>44857.5</v>
      </c>
      <c r="B10886" s="10">
        <v>225.1</v>
      </c>
      <c r="C10886" s="10">
        <v>217.71782</v>
      </c>
      <c r="D10886" s="10">
        <v>0.0339071004844711</v>
      </c>
      <c r="E10886" s="7">
        <f t="shared" si="1"/>
        <v>0.05237510572</v>
      </c>
      <c r="F10886" s="7"/>
    </row>
    <row r="10887">
      <c r="A10887" s="9">
        <v>44857.541666666664</v>
      </c>
      <c r="B10887" s="10">
        <v>223.5</v>
      </c>
      <c r="C10887" s="10">
        <v>217.88081</v>
      </c>
      <c r="D10887" s="10">
        <v>0.0257902015326636</v>
      </c>
      <c r="E10887" s="7">
        <f t="shared" si="1"/>
        <v>0.05197965133</v>
      </c>
      <c r="F10887" s="7"/>
    </row>
    <row r="10888">
      <c r="A10888" s="9">
        <v>44857.583333333336</v>
      </c>
      <c r="B10888" s="10">
        <v>233.88</v>
      </c>
      <c r="C10888" s="10">
        <v>218.31205</v>
      </c>
      <c r="D10888" s="10">
        <v>0.0713105392029436</v>
      </c>
      <c r="E10888" s="7">
        <f t="shared" si="1"/>
        <v>0.05195727804</v>
      </c>
      <c r="F10888" s="7"/>
    </row>
    <row r="10889">
      <c r="A10889" s="9">
        <v>44857.625</v>
      </c>
      <c r="B10889" s="10">
        <v>235.95</v>
      </c>
      <c r="C10889" s="10">
        <v>219.69415</v>
      </c>
      <c r="D10889" s="10">
        <v>0.0739930944906816</v>
      </c>
      <c r="E10889" s="7">
        <f t="shared" si="1"/>
        <v>0.0516834499</v>
      </c>
      <c r="F10889" s="7"/>
    </row>
    <row r="10890">
      <c r="A10890" s="9">
        <v>44857.666666666664</v>
      </c>
      <c r="B10890" s="10">
        <v>234.28</v>
      </c>
      <c r="C10890" s="10">
        <v>221.37527</v>
      </c>
      <c r="D10890" s="10">
        <v>0.0582934579820049</v>
      </c>
      <c r="E10890" s="7">
        <f t="shared" si="1"/>
        <v>0.05100791261</v>
      </c>
      <c r="F10890" s="7"/>
    </row>
    <row r="10891">
      <c r="A10891" s="9">
        <v>44857.708333333336</v>
      </c>
      <c r="B10891" s="10">
        <v>232.26</v>
      </c>
      <c r="C10891" s="10">
        <v>222.91498</v>
      </c>
      <c r="D10891" s="10">
        <v>0.0419219022427293</v>
      </c>
      <c r="E10891" s="7">
        <f t="shared" si="1"/>
        <v>0.04961590243</v>
      </c>
      <c r="F10891" s="7"/>
    </row>
    <row r="10892">
      <c r="A10892" s="9">
        <v>44857.75</v>
      </c>
      <c r="B10892" s="10">
        <v>234.63</v>
      </c>
      <c r="C10892" s="10">
        <v>224.76552</v>
      </c>
      <c r="D10892" s="10">
        <v>0.0438878703459498</v>
      </c>
      <c r="E10892" s="7">
        <f t="shared" si="1"/>
        <v>0.04791214298</v>
      </c>
      <c r="F10892" s="7"/>
    </row>
    <row r="10893">
      <c r="A10893" s="9">
        <v>44857.791666666664</v>
      </c>
      <c r="B10893" s="10">
        <v>238.59</v>
      </c>
      <c r="C10893" s="10">
        <v>226.95264</v>
      </c>
      <c r="D10893" s="10">
        <v>0.0512766011446264</v>
      </c>
      <c r="E10893" s="7">
        <f t="shared" si="1"/>
        <v>0.04731068581</v>
      </c>
      <c r="F10893" s="7"/>
    </row>
    <row r="10894">
      <c r="A10894" s="9">
        <v>44857.833333333336</v>
      </c>
      <c r="B10894" s="10">
        <v>239.69</v>
      </c>
      <c r="C10894" s="10">
        <v>229.92799</v>
      </c>
      <c r="D10894" s="10">
        <v>0.0424568144139389</v>
      </c>
      <c r="E10894" s="7">
        <f t="shared" si="1"/>
        <v>0.04679757371</v>
      </c>
      <c r="F10894" s="7"/>
    </row>
    <row r="10895">
      <c r="A10895" s="9">
        <v>44857.875</v>
      </c>
      <c r="B10895" s="10">
        <v>235.27</v>
      </c>
      <c r="C10895" s="10">
        <v>232.9717</v>
      </c>
      <c r="D10895" s="10">
        <v>0.00986514671095249</v>
      </c>
      <c r="E10895" s="7">
        <f t="shared" si="1"/>
        <v>0.04634942879</v>
      </c>
      <c r="F10895" s="7"/>
    </row>
    <row r="10896">
      <c r="A10896" s="9">
        <v>44857.916666666664</v>
      </c>
      <c r="B10896" s="10">
        <v>231.41</v>
      </c>
      <c r="C10896" s="10">
        <v>233.57165</v>
      </c>
      <c r="D10896" s="10">
        <v>0.00925476186857441</v>
      </c>
      <c r="E10896" s="7">
        <f t="shared" si="1"/>
        <v>0.04402118566</v>
      </c>
      <c r="F10896" s="7"/>
    </row>
    <row r="10897">
      <c r="A10897" s="9">
        <v>44857.958333333336</v>
      </c>
      <c r="B10897" s="10">
        <v>224.12</v>
      </c>
      <c r="C10897" s="10">
        <v>231.48367</v>
      </c>
      <c r="D10897" s="10">
        <v>0.0318107536484106</v>
      </c>
      <c r="E10897" s="7">
        <f t="shared" si="1"/>
        <v>0.04205301909</v>
      </c>
      <c r="F10897" s="7"/>
    </row>
    <row r="10898">
      <c r="A10898" s="9">
        <v>44858.0</v>
      </c>
      <c r="B10898" s="10">
        <v>226.89</v>
      </c>
      <c r="C10898" s="10">
        <v>234.13305</v>
      </c>
      <c r="D10898" s="10">
        <v>0.030935615454546</v>
      </c>
      <c r="E10898" s="7">
        <f t="shared" si="1"/>
        <v>0.03901046452</v>
      </c>
      <c r="F10898" s="7"/>
    </row>
    <row r="10899">
      <c r="A10899" s="9">
        <v>44858.041666666664</v>
      </c>
      <c r="B10899" s="10">
        <v>229.26</v>
      </c>
      <c r="C10899" s="10">
        <v>224.25289</v>
      </c>
      <c r="D10899" s="10">
        <v>0.0223279619718612</v>
      </c>
      <c r="E10899" s="7">
        <f t="shared" si="1"/>
        <v>0.03944109084</v>
      </c>
      <c r="F10899" s="7"/>
    </row>
    <row r="10900">
      <c r="A10900" s="9">
        <v>44858.083333333336</v>
      </c>
      <c r="B10900" s="10">
        <v>226.35</v>
      </c>
      <c r="C10900" s="10">
        <v>212.83058</v>
      </c>
      <c r="D10900" s="10">
        <v>0.0635219807228829</v>
      </c>
      <c r="E10900" s="7">
        <f t="shared" si="1"/>
        <v>0.03987133493</v>
      </c>
      <c r="F10900" s="7"/>
    </row>
    <row r="10901">
      <c r="A10901" s="9">
        <v>44858.125</v>
      </c>
      <c r="B10901" s="10">
        <v>223.59</v>
      </c>
      <c r="C10901" s="10">
        <v>202.13002</v>
      </c>
      <c r="D10901" s="10">
        <v>0.106169187535824</v>
      </c>
      <c r="E10901" s="7">
        <f t="shared" si="1"/>
        <v>0.04121966726</v>
      </c>
      <c r="F10901" s="7"/>
    </row>
    <row r="10902">
      <c r="A10902" s="9">
        <v>44858.166666666664</v>
      </c>
      <c r="B10902" s="10">
        <v>217.71</v>
      </c>
      <c r="C10902" s="10">
        <v>194.23823</v>
      </c>
      <c r="D10902" s="10">
        <v>0.120840114739513</v>
      </c>
      <c r="E10902" s="7">
        <f t="shared" si="1"/>
        <v>0.04172302848</v>
      </c>
      <c r="F10902" s="7"/>
    </row>
    <row r="10903">
      <c r="A10903" s="9">
        <v>44858.208333333336</v>
      </c>
      <c r="B10903" s="10">
        <v>211.98</v>
      </c>
      <c r="C10903" s="10">
        <v>191.95317</v>
      </c>
      <c r="D10903" s="10">
        <v>0.104331853441128</v>
      </c>
      <c r="E10903" s="7">
        <f t="shared" si="1"/>
        <v>0.04370922521</v>
      </c>
      <c r="F10903" s="7"/>
    </row>
    <row r="10904">
      <c r="A10904" s="9">
        <v>44858.25</v>
      </c>
      <c r="B10904" s="10">
        <v>208.41</v>
      </c>
      <c r="C10904" s="10">
        <v>193.26712</v>
      </c>
      <c r="D10904" s="10">
        <v>0.0783520756143103</v>
      </c>
      <c r="E10904" s="7">
        <f t="shared" si="1"/>
        <v>0.04571620081</v>
      </c>
      <c r="F10904" s="7"/>
    </row>
    <row r="10905">
      <c r="A10905" s="9">
        <v>44858.291666666664</v>
      </c>
      <c r="B10905" s="10">
        <v>201.41</v>
      </c>
      <c r="C10905" s="10">
        <v>198.38049</v>
      </c>
      <c r="D10905" s="10">
        <v>0.0152712093815273</v>
      </c>
      <c r="E10905" s="7">
        <f t="shared" si="1"/>
        <v>0.04620031118</v>
      </c>
      <c r="F10905" s="7"/>
    </row>
    <row r="10906">
      <c r="A10906" s="9">
        <v>44858.333333333336</v>
      </c>
      <c r="B10906" s="10">
        <v>196.8</v>
      </c>
      <c r="C10906" s="10">
        <v>204.90491</v>
      </c>
      <c r="D10906" s="10">
        <v>0.0395544938381417</v>
      </c>
      <c r="E10906" s="7">
        <f t="shared" si="1"/>
        <v>0.0474156922</v>
      </c>
      <c r="F10906" s="7"/>
    </row>
    <row r="10907">
      <c r="A10907" s="9">
        <v>44858.375</v>
      </c>
      <c r="B10907" s="10">
        <v>197.28</v>
      </c>
      <c r="C10907" s="10">
        <v>212.48073</v>
      </c>
      <c r="D10907" s="10">
        <v>0.071539334413996</v>
      </c>
      <c r="E10907" s="7">
        <f t="shared" si="1"/>
        <v>0.04960836001</v>
      </c>
      <c r="F10907" s="7"/>
    </row>
    <row r="10908">
      <c r="A10908" s="9">
        <v>44858.416666666664</v>
      </c>
      <c r="B10908" s="10">
        <v>208.54</v>
      </c>
      <c r="C10908" s="10">
        <v>218.00264</v>
      </c>
      <c r="D10908" s="10">
        <v>0.043406079852978</v>
      </c>
      <c r="E10908" s="7">
        <f t="shared" si="1"/>
        <v>0.05018207126</v>
      </c>
      <c r="F10908" s="7"/>
    </row>
    <row r="10909">
      <c r="A10909" s="9">
        <v>44858.458333333336</v>
      </c>
      <c r="B10909" s="10">
        <v>228.82</v>
      </c>
      <c r="C10909" s="10">
        <v>222.34796</v>
      </c>
      <c r="D10909" s="10">
        <v>0.0291077102753719</v>
      </c>
      <c r="E10909" s="7">
        <f t="shared" si="1"/>
        <v>0.05079691089</v>
      </c>
      <c r="F10909" s="7"/>
    </row>
    <row r="10910">
      <c r="A10910" s="9">
        <v>44858.5</v>
      </c>
      <c r="B10910" s="10">
        <v>235.94</v>
      </c>
      <c r="C10910" s="10">
        <v>223.69591</v>
      </c>
      <c r="D10910" s="10">
        <v>0.0547354218501357</v>
      </c>
      <c r="E10910" s="7">
        <f t="shared" si="1"/>
        <v>0.05166475761</v>
      </c>
      <c r="F10910" s="7"/>
    </row>
    <row r="10911">
      <c r="A10911" s="9">
        <v>44858.541666666664</v>
      </c>
      <c r="B10911" s="10">
        <v>237.02</v>
      </c>
      <c r="C10911" s="10">
        <v>224.22791</v>
      </c>
      <c r="D10911" s="10">
        <v>0.0570494993241474</v>
      </c>
      <c r="E10911" s="7">
        <f t="shared" si="1"/>
        <v>0.05296722835</v>
      </c>
      <c r="F10911" s="7"/>
    </row>
    <row r="10912">
      <c r="A10912" s="9">
        <v>44858.583333333336</v>
      </c>
      <c r="B10912" s="10">
        <v>234.61</v>
      </c>
      <c r="C10912" s="10">
        <v>224.94785</v>
      </c>
      <c r="D10912" s="10">
        <v>0.0429528444037141</v>
      </c>
      <c r="E10912" s="7">
        <f t="shared" si="1"/>
        <v>0.05178565774</v>
      </c>
      <c r="F10912" s="7"/>
    </row>
    <row r="10913">
      <c r="A10913" s="9">
        <v>44858.625</v>
      </c>
      <c r="B10913" s="10">
        <v>238.01</v>
      </c>
      <c r="C10913" s="10">
        <v>226.46606</v>
      </c>
      <c r="D10913" s="10">
        <v>0.0509742607788557</v>
      </c>
      <c r="E10913" s="7">
        <f t="shared" si="1"/>
        <v>0.05082653966</v>
      </c>
      <c r="F10913" s="7"/>
    </row>
    <row r="10914">
      <c r="A10914" s="9">
        <v>44858.666666666664</v>
      </c>
      <c r="B10914" s="10">
        <v>237.67</v>
      </c>
      <c r="C10914" s="10">
        <v>228.13211</v>
      </c>
      <c r="D10914" s="10">
        <v>0.0418086257125311</v>
      </c>
      <c r="E10914" s="7">
        <f t="shared" si="1"/>
        <v>0.05013967165</v>
      </c>
      <c r="F10914" s="7"/>
    </row>
    <row r="10915">
      <c r="A10915" s="9">
        <v>44858.708333333336</v>
      </c>
      <c r="B10915" s="10">
        <v>240.66</v>
      </c>
      <c r="C10915" s="10">
        <v>229.60874</v>
      </c>
      <c r="D10915" s="10">
        <v>0.0481308333471974</v>
      </c>
      <c r="E10915" s="7">
        <f t="shared" si="1"/>
        <v>0.05039837712</v>
      </c>
      <c r="F10915" s="7"/>
    </row>
    <row r="10916">
      <c r="A10916" s="9">
        <v>44858.75</v>
      </c>
      <c r="B10916" s="10">
        <v>242.27</v>
      </c>
      <c r="C10916" s="10">
        <v>231.48152</v>
      </c>
      <c r="D10916" s="10">
        <v>0.0466062258447241</v>
      </c>
      <c r="E10916" s="7">
        <f t="shared" si="1"/>
        <v>0.05051164193</v>
      </c>
      <c r="F10916" s="7"/>
    </row>
    <row r="10917">
      <c r="A10917" s="9">
        <v>44858.791666666664</v>
      </c>
      <c r="B10917" s="10">
        <v>241.29</v>
      </c>
      <c r="C10917" s="10">
        <v>233.65338</v>
      </c>
      <c r="D10917" s="10">
        <v>0.0326835417488931</v>
      </c>
      <c r="E10917" s="7">
        <f t="shared" si="1"/>
        <v>0.04973693112</v>
      </c>
      <c r="F10917" s="7"/>
    </row>
    <row r="10918">
      <c r="A10918" s="9">
        <v>44858.833333333336</v>
      </c>
      <c r="B10918" s="10">
        <v>242.19</v>
      </c>
      <c r="C10918" s="10">
        <v>236.26703</v>
      </c>
      <c r="D10918" s="10">
        <v>0.0250689653990232</v>
      </c>
      <c r="E10918" s="7">
        <f t="shared" si="1"/>
        <v>0.04901243741</v>
      </c>
      <c r="F10918" s="7"/>
    </row>
    <row r="10919">
      <c r="A10919" s="9">
        <v>44858.875</v>
      </c>
      <c r="B10919" s="10">
        <v>235.38</v>
      </c>
      <c r="C10919" s="10">
        <v>238.98092</v>
      </c>
      <c r="D10919" s="10">
        <v>0.0150678137819538</v>
      </c>
      <c r="E10919" s="7">
        <f t="shared" si="1"/>
        <v>0.04922921521</v>
      </c>
      <c r="F10919" s="7"/>
    </row>
    <row r="10920">
      <c r="A10920" s="9">
        <v>44858.916666666664</v>
      </c>
      <c r="B10920" s="10">
        <v>232.84</v>
      </c>
      <c r="C10920" s="10">
        <v>239.43176</v>
      </c>
      <c r="D10920" s="10">
        <v>0.0275308505438041</v>
      </c>
      <c r="E10920" s="7">
        <f t="shared" si="1"/>
        <v>0.0499907189</v>
      </c>
      <c r="F10920" s="7"/>
    </row>
    <row r="10921">
      <c r="A10921" s="9">
        <v>44858.958333333336</v>
      </c>
      <c r="B10921" s="10">
        <v>228.22</v>
      </c>
      <c r="C10921" s="10">
        <v>237.05852</v>
      </c>
      <c r="D10921" s="10">
        <v>0.0372841271429518</v>
      </c>
      <c r="E10921" s="7">
        <f t="shared" si="1"/>
        <v>0.05021877613</v>
      </c>
      <c r="F10921" s="7"/>
    </row>
    <row r="10922">
      <c r="A10922" s="9">
        <v>44859.0</v>
      </c>
      <c r="B10922" s="10">
        <v>232.36</v>
      </c>
      <c r="C10922" s="10">
        <v>242.67715</v>
      </c>
      <c r="D10922" s="10">
        <v>0.0425138913985103</v>
      </c>
      <c r="E10922" s="7">
        <f t="shared" si="1"/>
        <v>0.05070120429</v>
      </c>
      <c r="F10922" s="7"/>
    </row>
    <row r="10923">
      <c r="A10923" s="9">
        <v>44859.041666666664</v>
      </c>
      <c r="B10923" s="10">
        <v>237.04</v>
      </c>
      <c r="C10923" s="10">
        <v>234.3633</v>
      </c>
      <c r="D10923" s="10">
        <v>0.0114211568108145</v>
      </c>
      <c r="E10923" s="7">
        <f t="shared" si="1"/>
        <v>0.05024675408</v>
      </c>
      <c r="F10923" s="7"/>
    </row>
    <row r="10924">
      <c r="A10924" s="9">
        <v>44859.083333333336</v>
      </c>
      <c r="B10924" s="10">
        <v>235.45</v>
      </c>
      <c r="C10924" s="10">
        <v>224.75079</v>
      </c>
      <c r="D10924" s="10">
        <v>0.047604771489346</v>
      </c>
      <c r="E10924" s="7">
        <f t="shared" si="1"/>
        <v>0.04958353703</v>
      </c>
      <c r="F10924" s="7"/>
    </row>
    <row r="10925">
      <c r="A10925" s="9">
        <v>44859.125</v>
      </c>
      <c r="B10925" s="10">
        <v>225.64</v>
      </c>
      <c r="C10925" s="10">
        <v>214.95581</v>
      </c>
      <c r="D10925" s="10">
        <v>0.0497041229078663</v>
      </c>
      <c r="E10925" s="7">
        <f t="shared" si="1"/>
        <v>0.047230826</v>
      </c>
      <c r="F10925" s="7"/>
    </row>
    <row r="10926">
      <c r="A10926" s="9">
        <v>44859.166666666664</v>
      </c>
      <c r="B10926" s="10">
        <v>216.09</v>
      </c>
      <c r="C10926" s="10">
        <v>207.79446</v>
      </c>
      <c r="D10926" s="10">
        <v>0.0399218535470099</v>
      </c>
      <c r="E10926" s="7">
        <f t="shared" si="1"/>
        <v>0.04385923179</v>
      </c>
      <c r="F10926" s="7"/>
    </row>
    <row r="10927">
      <c r="A10927" s="9">
        <v>44859.208333333336</v>
      </c>
      <c r="B10927" s="10">
        <v>212.87</v>
      </c>
      <c r="C10927" s="10">
        <v>205.86536</v>
      </c>
      <c r="D10927" s="10">
        <v>0.0340253454976592</v>
      </c>
      <c r="E10927" s="7">
        <f t="shared" si="1"/>
        <v>0.04092979395</v>
      </c>
      <c r="F10927" s="7"/>
    </row>
    <row r="10928">
      <c r="A10928" s="9">
        <v>44859.25</v>
      </c>
      <c r="B10928" s="10">
        <v>214.85</v>
      </c>
      <c r="C10928" s="10">
        <v>206.92744</v>
      </c>
      <c r="D10928" s="10">
        <v>0.0382866573906293</v>
      </c>
      <c r="E10928" s="7">
        <f t="shared" si="1"/>
        <v>0.03926040153</v>
      </c>
      <c r="F10928" s="7"/>
    </row>
    <row r="10929">
      <c r="A10929" s="9">
        <v>44859.291666666664</v>
      </c>
      <c r="B10929" s="10">
        <v>215.99</v>
      </c>
      <c r="C10929" s="10">
        <v>211.27043</v>
      </c>
      <c r="D10929" s="10">
        <v>0.0223389993573639</v>
      </c>
      <c r="E10929" s="7">
        <f t="shared" si="1"/>
        <v>0.03955489278</v>
      </c>
      <c r="F10929" s="7"/>
    </row>
    <row r="10930">
      <c r="A10930" s="9">
        <v>44859.333333333336</v>
      </c>
      <c r="B10930" s="10">
        <v>213.42</v>
      </c>
      <c r="C10930" s="10">
        <v>216.93143</v>
      </c>
      <c r="D10930" s="10">
        <v>0.016186819955043</v>
      </c>
      <c r="E10930" s="7">
        <f t="shared" si="1"/>
        <v>0.0385812397</v>
      </c>
      <c r="F10930" s="7"/>
    </row>
    <row r="10931">
      <c r="A10931" s="9">
        <v>44859.375</v>
      </c>
      <c r="B10931" s="10">
        <v>211.76</v>
      </c>
      <c r="C10931" s="10">
        <v>223.53244</v>
      </c>
      <c r="D10931" s="10">
        <v>0.0526654654689047</v>
      </c>
      <c r="E10931" s="7">
        <f t="shared" si="1"/>
        <v>0.03779482849</v>
      </c>
      <c r="F10931" s="7"/>
    </row>
    <row r="10932">
      <c r="A10932" s="9">
        <v>44859.416666666664</v>
      </c>
      <c r="B10932" s="10">
        <v>221.14</v>
      </c>
      <c r="C10932" s="10">
        <v>228.73718</v>
      </c>
      <c r="D10932" s="10">
        <v>0.0332135772592807</v>
      </c>
      <c r="E10932" s="7">
        <f t="shared" si="1"/>
        <v>0.03737014088</v>
      </c>
      <c r="F10932" s="7"/>
    </row>
    <row r="10933">
      <c r="A10933" s="9">
        <v>44859.458333333336</v>
      </c>
      <c r="B10933" s="10">
        <v>234.08</v>
      </c>
      <c r="C10933" s="10">
        <v>233.21264</v>
      </c>
      <c r="D10933" s="10">
        <v>0.00371918091575147</v>
      </c>
      <c r="E10933" s="7">
        <f t="shared" si="1"/>
        <v>0.03631228549</v>
      </c>
      <c r="F10933" s="7"/>
    </row>
    <row r="10934">
      <c r="A10934" s="9">
        <v>44859.5</v>
      </c>
      <c r="B10934" s="10">
        <v>234.78</v>
      </c>
      <c r="C10934" s="10">
        <v>234.99447</v>
      </c>
      <c r="D10934" s="10">
        <v>9.12659774504505E-4</v>
      </c>
      <c r="E10934" s="7">
        <f t="shared" si="1"/>
        <v>0.03406967041</v>
      </c>
      <c r="F10934" s="7"/>
    </row>
    <row r="10935">
      <c r="A10935" s="9">
        <v>44859.541666666664</v>
      </c>
      <c r="B10935" s="10">
        <v>238.58</v>
      </c>
      <c r="C10935" s="10">
        <v>236.0799</v>
      </c>
      <c r="D10935" s="10">
        <v>0.0105900587047012</v>
      </c>
      <c r="E10935" s="7">
        <f t="shared" si="1"/>
        <v>0.03213386038</v>
      </c>
      <c r="F10935" s="7"/>
    </row>
    <row r="10936">
      <c r="A10936" s="9">
        <v>44859.583333333336</v>
      </c>
      <c r="B10936" s="10">
        <v>242.87</v>
      </c>
      <c r="C10936" s="10">
        <v>237.04588</v>
      </c>
      <c r="D10936" s="10">
        <v>0.024569589650746</v>
      </c>
      <c r="E10936" s="7">
        <f t="shared" si="1"/>
        <v>0.03136789143</v>
      </c>
      <c r="F10936" s="7"/>
    </row>
    <row r="10937">
      <c r="A10937" s="9">
        <v>44859.625</v>
      </c>
      <c r="B10937" s="10">
        <v>244.36</v>
      </c>
      <c r="C10937" s="10">
        <v>238.04618</v>
      </c>
      <c r="D10937" s="10">
        <v>0.0265235090098905</v>
      </c>
      <c r="E10937" s="7">
        <f t="shared" si="1"/>
        <v>0.03034911011</v>
      </c>
      <c r="F10937" s="7"/>
    </row>
    <row r="10938">
      <c r="A10938" s="9">
        <v>44859.666666666664</v>
      </c>
      <c r="B10938" s="10">
        <v>244.22</v>
      </c>
      <c r="C10938" s="10">
        <v>238.78333</v>
      </c>
      <c r="D10938" s="10">
        <v>0.0227682141797754</v>
      </c>
      <c r="E10938" s="7">
        <f t="shared" si="1"/>
        <v>0.02955575963</v>
      </c>
      <c r="F10938" s="7"/>
    </row>
    <row r="10939">
      <c r="A10939" s="9">
        <v>44859.708333333336</v>
      </c>
      <c r="B10939" s="10">
        <v>245.07</v>
      </c>
      <c r="C10939" s="10">
        <v>239.57804</v>
      </c>
      <c r="D10939" s="10">
        <v>0.0229234699474125</v>
      </c>
      <c r="E10939" s="7">
        <f t="shared" si="1"/>
        <v>0.02850545282</v>
      </c>
      <c r="F10939" s="7"/>
    </row>
    <row r="10940">
      <c r="A10940" s="9">
        <v>44859.75</v>
      </c>
      <c r="B10940" s="10">
        <v>246.73</v>
      </c>
      <c r="C10940" s="10">
        <v>240.65844</v>
      </c>
      <c r="D10940" s="10">
        <v>0.0252289510394897</v>
      </c>
      <c r="E10940" s="7">
        <f t="shared" si="1"/>
        <v>0.02761473304</v>
      </c>
      <c r="F10940" s="7"/>
    </row>
    <row r="10941">
      <c r="A10941" s="9">
        <v>44859.791666666664</v>
      </c>
      <c r="B10941" s="10">
        <v>246.9</v>
      </c>
      <c r="C10941" s="10">
        <v>242.35094</v>
      </c>
      <c r="D10941" s="10">
        <v>0.0187705481975848</v>
      </c>
      <c r="E10941" s="7">
        <f t="shared" si="1"/>
        <v>0.02703502497</v>
      </c>
      <c r="F10941" s="7"/>
    </row>
    <row r="10942">
      <c r="A10942" s="9">
        <v>44859.833333333336</v>
      </c>
      <c r="B10942" s="10">
        <v>245.11</v>
      </c>
      <c r="C10942" s="10">
        <v>244.24378</v>
      </c>
      <c r="D10942" s="10">
        <v>0.0035465386262857</v>
      </c>
      <c r="E10942" s="7">
        <f t="shared" si="1"/>
        <v>0.02613825719</v>
      </c>
      <c r="F10942" s="7"/>
    </row>
    <row r="10943">
      <c r="A10943" s="9">
        <v>44859.875</v>
      </c>
      <c r="B10943" s="10">
        <v>239.28</v>
      </c>
      <c r="C10943" s="10">
        <v>246.09193</v>
      </c>
      <c r="D10943" s="10">
        <v>0.027680428204208</v>
      </c>
      <c r="E10943" s="7">
        <f t="shared" si="1"/>
        <v>0.02666378279</v>
      </c>
      <c r="F10943" s="7"/>
    </row>
    <row r="10944">
      <c r="A10944" s="9">
        <v>44859.916666666664</v>
      </c>
      <c r="B10944" s="10">
        <v>233.12</v>
      </c>
      <c r="C10944" s="10">
        <v>246.44566</v>
      </c>
      <c r="D10944" s="10">
        <v>0.0540713924521941</v>
      </c>
      <c r="E10944" s="7">
        <f t="shared" si="1"/>
        <v>0.02776963871</v>
      </c>
      <c r="F10944" s="7"/>
    </row>
    <row r="10945">
      <c r="A10945" s="9">
        <v>44859.958333333336</v>
      </c>
      <c r="B10945" s="10">
        <v>225.46</v>
      </c>
      <c r="C10945" s="10">
        <v>244.5408</v>
      </c>
      <c r="D10945" s="10">
        <v>0.0780270613329145</v>
      </c>
      <c r="E10945" s="7">
        <f t="shared" si="1"/>
        <v>0.02946726096</v>
      </c>
      <c r="F10945" s="7"/>
    </row>
    <row r="10946">
      <c r="A10946" s="9">
        <v>44857.0</v>
      </c>
      <c r="B10946" s="10">
        <v>203.08</v>
      </c>
      <c r="C10946" s="10">
        <v>216.09338</v>
      </c>
      <c r="D10946" s="10">
        <v>0.0602210951580283</v>
      </c>
      <c r="E10946" s="7">
        <f t="shared" si="1"/>
        <v>0.03020506112</v>
      </c>
      <c r="F10946" s="7"/>
    </row>
    <row r="10947">
      <c r="A10947" s="9">
        <v>44857.041666666664</v>
      </c>
      <c r="B10947" s="10">
        <v>215.08</v>
      </c>
      <c r="C10947" s="10">
        <v>208.8142</v>
      </c>
      <c r="D10947" s="10">
        <v>0.0300065800122789</v>
      </c>
      <c r="E10947" s="7">
        <f t="shared" si="1"/>
        <v>0.03097945375</v>
      </c>
      <c r="F10947" s="7"/>
    </row>
    <row r="10948">
      <c r="A10948" s="9">
        <v>44857.083333333336</v>
      </c>
      <c r="B10948" s="10">
        <v>218.37</v>
      </c>
      <c r="C10948" s="10">
        <v>200.27036</v>
      </c>
      <c r="D10948" s="10">
        <v>0.0903760296830743</v>
      </c>
      <c r="E10948" s="7">
        <f t="shared" si="1"/>
        <v>0.03276158951</v>
      </c>
      <c r="F10948" s="7"/>
    </row>
    <row r="10949">
      <c r="A10949" s="9">
        <v>44857.125</v>
      </c>
      <c r="B10949" s="10">
        <v>212.51</v>
      </c>
      <c r="C10949" s="10">
        <v>192.81809</v>
      </c>
      <c r="D10949" s="10">
        <v>0.102126880315015</v>
      </c>
      <c r="E10949" s="7">
        <f t="shared" si="1"/>
        <v>0.03494587107</v>
      </c>
      <c r="F10949" s="7"/>
    </row>
    <row r="10950">
      <c r="A10950" s="9">
        <v>44857.166666666664</v>
      </c>
      <c r="B10950" s="10">
        <v>211.94</v>
      </c>
      <c r="C10950" s="10">
        <v>187.68895</v>
      </c>
      <c r="D10950" s="10">
        <v>0.129208725393796</v>
      </c>
      <c r="E10950" s="7">
        <f t="shared" si="1"/>
        <v>0.0386661574</v>
      </c>
      <c r="F10950" s="7"/>
    </row>
    <row r="10951">
      <c r="A10951" s="9">
        <v>44857.208333333336</v>
      </c>
      <c r="B10951" s="10">
        <v>200.29</v>
      </c>
      <c r="C10951" s="10">
        <v>186.72132</v>
      </c>
      <c r="D10951" s="10">
        <v>0.0726680809668654</v>
      </c>
      <c r="E10951" s="7">
        <f t="shared" si="1"/>
        <v>0.04027627137</v>
      </c>
      <c r="F10951" s="7"/>
    </row>
    <row r="10952">
      <c r="A10952" s="9">
        <v>44857.25</v>
      </c>
      <c r="B10952" s="10">
        <v>197.14</v>
      </c>
      <c r="C10952" s="10">
        <v>188.35925</v>
      </c>
      <c r="D10952" s="10">
        <v>0.0466170363281866</v>
      </c>
      <c r="E10952" s="7">
        <f t="shared" si="1"/>
        <v>0.0406233705</v>
      </c>
      <c r="F10952" s="7"/>
    </row>
    <row r="10953">
      <c r="A10953" s="9">
        <v>44857.291666666664</v>
      </c>
      <c r="B10953" s="10">
        <v>197.21</v>
      </c>
      <c r="C10953" s="10">
        <v>192.55143</v>
      </c>
      <c r="D10953" s="10">
        <v>0.0241938997804378</v>
      </c>
      <c r="E10953" s="7">
        <f t="shared" si="1"/>
        <v>0.04070065801</v>
      </c>
      <c r="F10953" s="7"/>
    </row>
    <row r="10954">
      <c r="A10954" s="9">
        <v>44857.333333333336</v>
      </c>
      <c r="B10954" s="10">
        <v>200.41</v>
      </c>
      <c r="C10954" s="10">
        <v>197.22214</v>
      </c>
      <c r="D10954" s="10">
        <v>0.0161638039218112</v>
      </c>
      <c r="E10954" s="7">
        <f t="shared" si="1"/>
        <v>0.04069969901</v>
      </c>
      <c r="F10954" s="7"/>
    </row>
    <row r="10955">
      <c r="A10955" s="9">
        <v>44857.375</v>
      </c>
      <c r="B10955" s="10">
        <v>205.29</v>
      </c>
      <c r="C10955" s="10">
        <v>202.53588</v>
      </c>
      <c r="D10955" s="10">
        <v>0.0135981831959848</v>
      </c>
      <c r="E10955" s="7">
        <f t="shared" si="1"/>
        <v>0.03907189559</v>
      </c>
      <c r="F10955" s="7"/>
    </row>
    <row r="10956">
      <c r="A10956" s="9">
        <v>44857.416666666664</v>
      </c>
      <c r="B10956" s="10">
        <v>207.4</v>
      </c>
      <c r="C10956" s="10">
        <v>206.10277</v>
      </c>
      <c r="D10956" s="10">
        <v>0.00629409299059888</v>
      </c>
      <c r="E10956" s="7">
        <f t="shared" si="1"/>
        <v>0.03795025041</v>
      </c>
      <c r="F10956" s="7"/>
    </row>
    <row r="10957">
      <c r="A10957" s="9">
        <v>44857.458333333336</v>
      </c>
      <c r="B10957" s="10">
        <v>213.96</v>
      </c>
      <c r="C10957" s="10">
        <v>209.07473</v>
      </c>
      <c r="D10957" s="10">
        <v>0.0233661428141029</v>
      </c>
      <c r="E10957" s="7">
        <f t="shared" si="1"/>
        <v>0.03876887382</v>
      </c>
      <c r="F10957" s="7"/>
    </row>
    <row r="10958">
      <c r="A10958" s="9">
        <v>44857.5</v>
      </c>
      <c r="B10958" s="10">
        <v>225.1</v>
      </c>
      <c r="C10958" s="10">
        <v>210.11213</v>
      </c>
      <c r="D10958" s="10">
        <v>0.0713327212474595</v>
      </c>
      <c r="E10958" s="7">
        <f t="shared" si="1"/>
        <v>0.04170304305</v>
      </c>
      <c r="F10958" s="7"/>
    </row>
    <row r="10959">
      <c r="A10959" s="9">
        <v>44857.541666666664</v>
      </c>
      <c r="B10959" s="10">
        <v>223.5</v>
      </c>
      <c r="C10959" s="10">
        <v>211.01135</v>
      </c>
      <c r="D10959" s="10">
        <v>0.0591847310583056</v>
      </c>
      <c r="E10959" s="7">
        <f t="shared" si="1"/>
        <v>0.04372782106</v>
      </c>
      <c r="F10959" s="7"/>
    </row>
    <row r="10960">
      <c r="A10960" s="9">
        <v>44857.583333333336</v>
      </c>
      <c r="B10960" s="10">
        <v>233.88</v>
      </c>
      <c r="C10960" s="10">
        <v>211.87615</v>
      </c>
      <c r="D10960" s="10">
        <v>0.103852415668304</v>
      </c>
      <c r="E10960" s="7">
        <f t="shared" si="1"/>
        <v>0.04703127215</v>
      </c>
      <c r="F10960" s="7"/>
    </row>
    <row r="10961">
      <c r="A10961" s="9">
        <v>44857.625</v>
      </c>
      <c r="B10961" s="10">
        <v>235.95</v>
      </c>
      <c r="C10961" s="10">
        <v>213.43451</v>
      </c>
      <c r="D10961" s="10">
        <v>0.105491328464173</v>
      </c>
      <c r="E10961" s="7">
        <f t="shared" si="1"/>
        <v>0.05032159796</v>
      </c>
      <c r="F10961" s="7"/>
    </row>
    <row r="10962">
      <c r="A10962" s="9">
        <v>44857.666666666664</v>
      </c>
      <c r="B10962" s="10">
        <v>234.28</v>
      </c>
      <c r="C10962" s="10">
        <v>215.17637</v>
      </c>
      <c r="D10962" s="10">
        <v>0.0887812634816732</v>
      </c>
      <c r="E10962" s="7">
        <f t="shared" si="1"/>
        <v>0.05307214168</v>
      </c>
      <c r="F10962" s="7"/>
    </row>
    <row r="10963">
      <c r="A10963" s="9">
        <v>44857.708333333336</v>
      </c>
      <c r="B10963" s="10">
        <v>232.26</v>
      </c>
      <c r="C10963" s="10">
        <v>216.78006</v>
      </c>
      <c r="D10963" s="10">
        <v>0.0714085050073332</v>
      </c>
      <c r="E10963" s="7">
        <f t="shared" si="1"/>
        <v>0.05509235147</v>
      </c>
      <c r="F10963" s="7"/>
    </row>
    <row r="10964">
      <c r="A10964" s="9">
        <v>44857.75</v>
      </c>
      <c r="B10964" s="10">
        <v>234.63</v>
      </c>
      <c r="C10964" s="10">
        <v>218.70531</v>
      </c>
      <c r="D10964" s="10">
        <v>0.0728134584386634</v>
      </c>
      <c r="E10964" s="7">
        <f t="shared" si="1"/>
        <v>0.05707503928</v>
      </c>
      <c r="F10964" s="7"/>
    </row>
    <row r="10965">
      <c r="A10965" s="9">
        <v>44857.791666666664</v>
      </c>
      <c r="B10965" s="10">
        <v>238.59</v>
      </c>
      <c r="C10965" s="10">
        <v>220.98129</v>
      </c>
      <c r="D10965" s="10">
        <v>0.0796841669265303</v>
      </c>
      <c r="E10965" s="7">
        <f t="shared" si="1"/>
        <v>0.05961310673</v>
      </c>
      <c r="F10965" s="7"/>
    </row>
    <row r="10966">
      <c r="A10966" s="9">
        <v>44857.833333333336</v>
      </c>
      <c r="B10966" s="10">
        <v>239.69</v>
      </c>
      <c r="C10966" s="10">
        <v>224.32232</v>
      </c>
      <c r="D10966" s="10">
        <v>0.0685071374083506</v>
      </c>
      <c r="E10966" s="7">
        <f t="shared" si="1"/>
        <v>0.06231979834</v>
      </c>
      <c r="F10966" s="7"/>
    </row>
    <row r="10967">
      <c r="A10967" s="9">
        <v>44857.875</v>
      </c>
      <c r="B10967" s="10">
        <v>235.27</v>
      </c>
      <c r="C10967" s="10">
        <v>227.4219</v>
      </c>
      <c r="D10967" s="10">
        <v>0.034508989679534</v>
      </c>
      <c r="E10967" s="7">
        <f t="shared" si="1"/>
        <v>0.06260432174</v>
      </c>
      <c r="F10967" s="7"/>
    </row>
    <row r="10968">
      <c r="A10968" s="9">
        <v>44857.916666666664</v>
      </c>
      <c r="B10968" s="10">
        <v>231.41</v>
      </c>
      <c r="C10968" s="10">
        <v>227.73664</v>
      </c>
      <c r="D10968" s="10">
        <v>0.0161298594727664</v>
      </c>
      <c r="E10968" s="7">
        <f t="shared" si="1"/>
        <v>0.06102342453</v>
      </c>
      <c r="F10968" s="7"/>
    </row>
    <row r="10969">
      <c r="A10969" s="9">
        <v>44857.958333333336</v>
      </c>
      <c r="B10969" s="10">
        <v>224.12</v>
      </c>
      <c r="C10969" s="10">
        <v>225.70453</v>
      </c>
      <c r="D10969" s="10">
        <v>0.0070203730514403</v>
      </c>
      <c r="E10969" s="7">
        <f t="shared" si="1"/>
        <v>0.05806481252</v>
      </c>
      <c r="F10969" s="7"/>
    </row>
    <row r="10970">
      <c r="A10970" s="9">
        <v>44858.0</v>
      </c>
      <c r="B10970" s="10">
        <v>226.89</v>
      </c>
      <c r="C10970" s="10">
        <v>230.15077</v>
      </c>
      <c r="D10970" s="10">
        <v>0.0141679734549661</v>
      </c>
      <c r="E10970" s="7">
        <f t="shared" si="1"/>
        <v>0.05614593245</v>
      </c>
      <c r="F10970" s="7"/>
    </row>
    <row r="10971">
      <c r="A10971" s="9">
        <v>44858.041666666664</v>
      </c>
      <c r="B10971" s="10">
        <v>229.26</v>
      </c>
      <c r="C10971" s="10">
        <v>220.14569</v>
      </c>
      <c r="D10971" s="10">
        <v>0.0414012647715246</v>
      </c>
      <c r="E10971" s="7">
        <f t="shared" si="1"/>
        <v>0.05662071098</v>
      </c>
      <c r="F10971" s="7"/>
    </row>
    <row r="10972">
      <c r="A10972" s="9">
        <v>44858.083333333336</v>
      </c>
      <c r="B10972" s="10">
        <v>226.35</v>
      </c>
      <c r="C10972" s="10">
        <v>208.58351</v>
      </c>
      <c r="D10972" s="10">
        <v>0.0851768675289815</v>
      </c>
      <c r="E10972" s="7">
        <f t="shared" si="1"/>
        <v>0.05640407922</v>
      </c>
      <c r="F10972" s="7"/>
    </row>
    <row r="10973">
      <c r="A10973" s="9">
        <v>44858.125</v>
      </c>
      <c r="B10973" s="10">
        <v>223.59</v>
      </c>
      <c r="C10973" s="10">
        <v>198.03586</v>
      </c>
      <c r="D10973" s="10">
        <v>0.129037942926094</v>
      </c>
      <c r="E10973" s="7">
        <f t="shared" si="1"/>
        <v>0.0575253735</v>
      </c>
      <c r="F10973" s="7"/>
    </row>
    <row r="10974">
      <c r="A10974" s="9">
        <v>44858.166666666664</v>
      </c>
      <c r="B10974" s="10">
        <v>217.71</v>
      </c>
      <c r="C10974" s="10">
        <v>190.33894</v>
      </c>
      <c r="D10974" s="10">
        <v>0.143801683460042</v>
      </c>
      <c r="E10974" s="7">
        <f t="shared" si="1"/>
        <v>0.05813341342</v>
      </c>
      <c r="F10974" s="7"/>
    </row>
    <row r="10975">
      <c r="A10975" s="9">
        <v>44858.208333333336</v>
      </c>
      <c r="B10975" s="10">
        <v>211.98</v>
      </c>
      <c r="C10975" s="10">
        <v>188.21248</v>
      </c>
      <c r="D10975" s="10">
        <v>0.126280255166926</v>
      </c>
      <c r="E10975" s="7">
        <f t="shared" si="1"/>
        <v>0.06036725401</v>
      </c>
      <c r="F10975" s="7"/>
    </row>
    <row r="10976">
      <c r="A10976" s="9">
        <v>44858.25</v>
      </c>
      <c r="B10976" s="10">
        <v>208.41</v>
      </c>
      <c r="C10976" s="10">
        <v>189.71999</v>
      </c>
      <c r="D10976" s="10">
        <v>0.0985136568898195</v>
      </c>
      <c r="E10976" s="7">
        <f t="shared" si="1"/>
        <v>0.0625296132</v>
      </c>
      <c r="F10976" s="7"/>
    </row>
    <row r="10977">
      <c r="A10977" s="9">
        <v>44858.291666666664</v>
      </c>
      <c r="B10977" s="10">
        <v>201.41</v>
      </c>
      <c r="C10977" s="10">
        <v>195.00551</v>
      </c>
      <c r="D10977" s="10">
        <v>0.0328426104472638</v>
      </c>
      <c r="E10977" s="7">
        <f t="shared" si="1"/>
        <v>0.06288997614</v>
      </c>
      <c r="F10977" s="7"/>
    </row>
    <row r="10978">
      <c r="A10978" s="9">
        <v>44858.333333333336</v>
      </c>
      <c r="B10978" s="10">
        <v>196.8</v>
      </c>
      <c r="C10978" s="10">
        <v>201.60969</v>
      </c>
      <c r="D10978" s="10">
        <v>0.0238564426144397</v>
      </c>
      <c r="E10978" s="7">
        <f t="shared" si="1"/>
        <v>0.06321050276</v>
      </c>
      <c r="F10978" s="7"/>
    </row>
    <row r="10979">
      <c r="A10979" s="9">
        <v>44858.375</v>
      </c>
      <c r="B10979" s="10">
        <v>197.28</v>
      </c>
      <c r="C10979" s="10">
        <v>209.20622</v>
      </c>
      <c r="D10979" s="10">
        <v>0.0570070048586509</v>
      </c>
      <c r="E10979" s="7">
        <f t="shared" si="1"/>
        <v>0.06501920366</v>
      </c>
      <c r="F10979" s="7"/>
    </row>
    <row r="10980">
      <c r="A10980" s="9">
        <v>44858.416666666664</v>
      </c>
      <c r="B10980" s="10">
        <v>208.54</v>
      </c>
      <c r="C10980" s="10">
        <v>214.58483</v>
      </c>
      <c r="D10980" s="10">
        <v>0.028169885075287</v>
      </c>
      <c r="E10980" s="7">
        <f t="shared" si="1"/>
        <v>0.065930695</v>
      </c>
      <c r="F10980" s="7"/>
    </row>
    <row r="10981">
      <c r="A10981" s="9">
        <v>44858.458333333336</v>
      </c>
      <c r="B10981" s="10">
        <v>228.82</v>
      </c>
      <c r="C10981" s="10">
        <v>218.70419</v>
      </c>
      <c r="D10981" s="10">
        <v>0.0462533891097375</v>
      </c>
      <c r="E10981" s="7">
        <f t="shared" si="1"/>
        <v>0.06688433026</v>
      </c>
      <c r="F10981" s="7"/>
    </row>
    <row r="10982">
      <c r="A10982" s="9">
        <v>44858.5</v>
      </c>
      <c r="B10982" s="10">
        <v>235.94</v>
      </c>
      <c r="C10982" s="10">
        <v>219.8489</v>
      </c>
      <c r="D10982" s="10">
        <v>0.0731916329806517</v>
      </c>
      <c r="E10982" s="7">
        <f t="shared" si="1"/>
        <v>0.06696178491</v>
      </c>
      <c r="F10982" s="7"/>
    </row>
    <row r="10983">
      <c r="A10983" s="9">
        <v>44858.541666666664</v>
      </c>
      <c r="B10983" s="10">
        <v>237.02</v>
      </c>
      <c r="C10983" s="10">
        <v>220.24181</v>
      </c>
      <c r="D10983" s="10">
        <v>0.0761807669488369</v>
      </c>
      <c r="E10983" s="7">
        <f t="shared" si="1"/>
        <v>0.06766995308</v>
      </c>
      <c r="F10983" s="7"/>
    </row>
    <row r="10984">
      <c r="A10984" s="9">
        <v>44858.583333333336</v>
      </c>
      <c r="B10984" s="10">
        <v>234.61</v>
      </c>
      <c r="C10984" s="10">
        <v>220.87182</v>
      </c>
      <c r="D10984" s="10">
        <v>0.0621997862832841</v>
      </c>
      <c r="E10984" s="7">
        <f t="shared" si="1"/>
        <v>0.06593442685</v>
      </c>
      <c r="F10984" s="7"/>
    </row>
    <row r="10985">
      <c r="A10985" s="9">
        <v>44858.625</v>
      </c>
      <c r="B10985" s="10">
        <v>238.01</v>
      </c>
      <c r="C10985" s="10">
        <v>222.47943</v>
      </c>
      <c r="D10985" s="10">
        <v>0.0698067682032445</v>
      </c>
      <c r="E10985" s="7">
        <f t="shared" si="1"/>
        <v>0.06444757017</v>
      </c>
      <c r="F10985" s="7"/>
    </row>
    <row r="10986">
      <c r="A10986" s="9">
        <v>44858.666666666664</v>
      </c>
      <c r="B10986" s="10">
        <v>237.67</v>
      </c>
      <c r="C10986" s="10">
        <v>224.3516</v>
      </c>
      <c r="D10986" s="10">
        <v>0.0593639626372176</v>
      </c>
      <c r="E10986" s="7">
        <f t="shared" si="1"/>
        <v>0.06322184931</v>
      </c>
      <c r="F10986" s="7"/>
    </row>
    <row r="10987">
      <c r="A10987" s="9">
        <v>44858.708333333336</v>
      </c>
      <c r="B10987" s="10">
        <v>240.66</v>
      </c>
      <c r="C10987" s="10">
        <v>225.98046</v>
      </c>
      <c r="D10987" s="10">
        <v>0.0649593332096058</v>
      </c>
      <c r="E10987" s="7">
        <f t="shared" si="1"/>
        <v>0.06295313381</v>
      </c>
      <c r="F10987" s="7"/>
    </row>
    <row r="10988">
      <c r="A10988" s="9">
        <v>44858.75</v>
      </c>
      <c r="B10988" s="10">
        <v>242.27</v>
      </c>
      <c r="C10988" s="10">
        <v>228.04575</v>
      </c>
      <c r="D10988" s="10">
        <v>0.0623745454585319</v>
      </c>
      <c r="E10988" s="7">
        <f t="shared" si="1"/>
        <v>0.06251817911</v>
      </c>
      <c r="F10988" s="7"/>
    </row>
    <row r="10989">
      <c r="A10989" s="9">
        <v>44858.791666666664</v>
      </c>
      <c r="B10989" s="10">
        <v>241.29</v>
      </c>
      <c r="C10989" s="10">
        <v>230.33762</v>
      </c>
      <c r="D10989" s="10">
        <v>0.0475492453208468</v>
      </c>
      <c r="E10989" s="7">
        <f t="shared" si="1"/>
        <v>0.06117922404</v>
      </c>
      <c r="F10989" s="7"/>
    </row>
    <row r="10990">
      <c r="A10990" s="9">
        <v>44858.833333333336</v>
      </c>
      <c r="B10990" s="10">
        <v>242.19</v>
      </c>
      <c r="C10990" s="10">
        <v>233.2093</v>
      </c>
      <c r="D10990" s="10">
        <v>0.0385091846680213</v>
      </c>
      <c r="E10990" s="7">
        <f t="shared" si="1"/>
        <v>0.05992930934</v>
      </c>
      <c r="F10990" s="7"/>
    </row>
    <row r="10991">
      <c r="A10991" s="9">
        <v>44858.875</v>
      </c>
      <c r="B10991" s="10">
        <v>235.38</v>
      </c>
      <c r="C10991" s="10">
        <v>236.18473</v>
      </c>
      <c r="D10991" s="10">
        <v>0.0034072058765188</v>
      </c>
      <c r="E10991" s="7">
        <f t="shared" si="1"/>
        <v>0.05863340168</v>
      </c>
      <c r="F10991" s="7"/>
    </row>
    <row r="10992">
      <c r="A10992" s="9">
        <v>44858.916666666664</v>
      </c>
      <c r="B10992" s="10">
        <v>232.84</v>
      </c>
      <c r="C10992" s="10">
        <v>236.64793</v>
      </c>
      <c r="D10992" s="10">
        <v>0.0160911189884483</v>
      </c>
      <c r="E10992" s="7">
        <f t="shared" si="1"/>
        <v>0.0586317875</v>
      </c>
      <c r="F10992" s="7"/>
    </row>
    <row r="10993">
      <c r="A10993" s="9">
        <v>44858.958333333336</v>
      </c>
      <c r="B10993" s="10">
        <v>228.22</v>
      </c>
      <c r="C10993" s="10">
        <v>234.19496</v>
      </c>
      <c r="D10993" s="10">
        <v>0.0255127608211552</v>
      </c>
      <c r="E10993" s="7">
        <f t="shared" si="1"/>
        <v>0.05940230365</v>
      </c>
      <c r="F10993" s="7"/>
    </row>
    <row r="10994">
      <c r="A10994" s="9">
        <v>44859.0</v>
      </c>
      <c r="B10994" s="10">
        <v>232.36</v>
      </c>
      <c r="C10994" s="10">
        <v>241.0895</v>
      </c>
      <c r="D10994" s="10">
        <v>0.0362085449594444</v>
      </c>
      <c r="E10994" s="7">
        <f t="shared" si="1"/>
        <v>0.0603206608</v>
      </c>
      <c r="F10994" s="7"/>
    </row>
    <row r="10995">
      <c r="A10995" s="9">
        <v>44859.041666666664</v>
      </c>
      <c r="B10995" s="10">
        <v>237.04</v>
      </c>
      <c r="C10995" s="10">
        <v>232.2156</v>
      </c>
      <c r="D10995" s="10">
        <v>0.0207755206799198</v>
      </c>
      <c r="E10995" s="7">
        <f t="shared" si="1"/>
        <v>0.0594612548</v>
      </c>
      <c r="F10995" s="7"/>
    </row>
    <row r="10996">
      <c r="A10996" s="9">
        <v>44859.083333333336</v>
      </c>
      <c r="B10996" s="10">
        <v>235.45</v>
      </c>
      <c r="C10996" s="10">
        <v>221.77959</v>
      </c>
      <c r="D10996" s="10">
        <v>0.06163962157203</v>
      </c>
      <c r="E10996" s="7">
        <f t="shared" si="1"/>
        <v>0.05848053621</v>
      </c>
      <c r="F10996" s="7"/>
    </row>
    <row r="10997">
      <c r="A10997" s="9">
        <v>44859.125</v>
      </c>
      <c r="B10997" s="10">
        <v>225.64</v>
      </c>
      <c r="C10997" s="10">
        <v>211.28646</v>
      </c>
      <c r="D10997" s="10">
        <v>0.0679340266290607</v>
      </c>
      <c r="E10997" s="7">
        <f t="shared" si="1"/>
        <v>0.0559345397</v>
      </c>
      <c r="F10997" s="7"/>
    </row>
    <row r="10998">
      <c r="A10998" s="9">
        <v>44859.166666666664</v>
      </c>
      <c r="B10998" s="10">
        <v>216.09</v>
      </c>
      <c r="C10998" s="10">
        <v>203.26839</v>
      </c>
      <c r="D10998" s="10">
        <v>0.0630772448190296</v>
      </c>
      <c r="E10998" s="7">
        <f t="shared" si="1"/>
        <v>0.05257102143</v>
      </c>
      <c r="F10998" s="7"/>
    </row>
    <row r="10999">
      <c r="A10999" s="9">
        <v>44859.208333333336</v>
      </c>
      <c r="B10999" s="10">
        <v>212.87</v>
      </c>
      <c r="C10999" s="10">
        <v>200.50125</v>
      </c>
      <c r="D10999" s="10">
        <v>0.0616891415888928</v>
      </c>
      <c r="E10999" s="7">
        <f t="shared" si="1"/>
        <v>0.04987972503</v>
      </c>
      <c r="F10999" s="7"/>
    </row>
    <row r="11000">
      <c r="A11000" s="9">
        <v>44859.25</v>
      </c>
      <c r="B11000" s="10">
        <v>214.85</v>
      </c>
      <c r="C11000" s="10">
        <v>201.02302</v>
      </c>
      <c r="D11000" s="10">
        <v>0.0687830677302529</v>
      </c>
      <c r="E11000" s="7">
        <f t="shared" si="1"/>
        <v>0.04864095048</v>
      </c>
      <c r="F11000" s="7"/>
    </row>
    <row r="11001">
      <c r="A11001" s="9">
        <v>44859.291666666664</v>
      </c>
      <c r="B11001" s="10">
        <v>215.99</v>
      </c>
      <c r="C11001" s="10">
        <v>205.2103</v>
      </c>
      <c r="D11001" s="10">
        <v>0.0525300143316393</v>
      </c>
      <c r="E11001" s="7">
        <f t="shared" si="1"/>
        <v>0.04946125897</v>
      </c>
      <c r="F11001" s="7"/>
    </row>
    <row r="11002">
      <c r="A11002" s="9">
        <v>44859.333333333336</v>
      </c>
      <c r="B11002" s="10">
        <v>213.42</v>
      </c>
      <c r="C11002" s="10">
        <v>211.07829</v>
      </c>
      <c r="D11002" s="10">
        <v>0.0110940352984666</v>
      </c>
      <c r="E11002" s="7">
        <f t="shared" si="1"/>
        <v>0.048929492</v>
      </c>
      <c r="F11002" s="7"/>
    </row>
    <row r="11003">
      <c r="A11003" s="9">
        <v>44859.375</v>
      </c>
      <c r="B11003" s="10">
        <v>211.76</v>
      </c>
      <c r="C11003" s="10">
        <v>218.22841</v>
      </c>
      <c r="D11003" s="10">
        <v>0.0296405495508124</v>
      </c>
      <c r="E11003" s="7">
        <f t="shared" si="1"/>
        <v>0.04778922303</v>
      </c>
      <c r="F11003" s="7"/>
    </row>
    <row r="11004">
      <c r="A11004" s="9">
        <v>44859.416666666664</v>
      </c>
      <c r="B11004" s="10">
        <v>221.14</v>
      </c>
      <c r="C11004" s="10">
        <v>224.09215</v>
      </c>
      <c r="D11004" s="10">
        <v>0.0131738215729556</v>
      </c>
      <c r="E11004" s="7">
        <f t="shared" si="1"/>
        <v>0.04716438705</v>
      </c>
      <c r="F11004" s="7"/>
    </row>
    <row r="11005">
      <c r="A11005" s="9">
        <v>44859.458333333336</v>
      </c>
      <c r="B11005" s="10">
        <v>234.08</v>
      </c>
      <c r="C11005" s="10">
        <v>229.13048</v>
      </c>
      <c r="D11005" s="10">
        <v>0.0216013164202336</v>
      </c>
      <c r="E11005" s="7">
        <f t="shared" si="1"/>
        <v>0.04613721736</v>
      </c>
      <c r="F11005" s="7"/>
    </row>
    <row r="11006">
      <c r="A11006" s="9">
        <v>44859.5</v>
      </c>
      <c r="B11006" s="10">
        <v>234.78</v>
      </c>
      <c r="C11006" s="10">
        <v>231.23194</v>
      </c>
      <c r="D11006" s="10">
        <v>0.0153441604996264</v>
      </c>
      <c r="E11006" s="7">
        <f t="shared" si="1"/>
        <v>0.043726906</v>
      </c>
      <c r="F11006" s="7"/>
    </row>
    <row r="11007">
      <c r="A11007" s="9">
        <v>44859.541666666664</v>
      </c>
      <c r="B11007" s="10">
        <v>238.58</v>
      </c>
      <c r="C11007" s="10">
        <v>232.34588</v>
      </c>
      <c r="D11007" s="10">
        <v>0.0268312052703496</v>
      </c>
      <c r="E11007" s="7">
        <f t="shared" si="1"/>
        <v>0.04167067427</v>
      </c>
      <c r="F11007" s="7"/>
    </row>
    <row r="11008">
      <c r="A11008" s="9">
        <v>44859.583333333336</v>
      </c>
      <c r="B11008" s="10">
        <v>242.87</v>
      </c>
      <c r="C11008" s="10">
        <v>233.27621</v>
      </c>
      <c r="D11008" s="10">
        <v>0.0411263111656349</v>
      </c>
      <c r="E11008" s="7">
        <f t="shared" si="1"/>
        <v>0.0407926128</v>
      </c>
      <c r="F11008" s="7"/>
    </row>
    <row r="11009">
      <c r="A11009" s="9">
        <v>44859.625</v>
      </c>
      <c r="B11009" s="10">
        <v>244.36</v>
      </c>
      <c r="C11009" s="10">
        <v>234.43405</v>
      </c>
      <c r="D11009" s="10">
        <v>0.0423400525648897</v>
      </c>
      <c r="E11009" s="7">
        <f t="shared" si="1"/>
        <v>0.03964816632</v>
      </c>
      <c r="F11009" s="7"/>
    </row>
    <row r="11010">
      <c r="A11010" s="9">
        <v>44859.666666666664</v>
      </c>
      <c r="B11010" s="10">
        <v>244.22</v>
      </c>
      <c r="C11010" s="10">
        <v>235.40338</v>
      </c>
      <c r="D11010" s="10">
        <v>0.0374532430248027</v>
      </c>
      <c r="E11010" s="7">
        <f t="shared" si="1"/>
        <v>0.03873521967</v>
      </c>
      <c r="F11010" s="7"/>
    </row>
    <row r="11011">
      <c r="A11011" s="9">
        <v>44859.708333333336</v>
      </c>
      <c r="B11011" s="10">
        <v>245.07</v>
      </c>
      <c r="C11011" s="10">
        <v>236.35199</v>
      </c>
      <c r="D11011" s="10">
        <v>0.0368857059337642</v>
      </c>
      <c r="E11011" s="7">
        <f t="shared" si="1"/>
        <v>0.0375654852</v>
      </c>
      <c r="F11011" s="7"/>
    </row>
    <row r="11012">
      <c r="A11012" s="9">
        <v>44859.75</v>
      </c>
      <c r="B11012" s="10">
        <v>246.73</v>
      </c>
      <c r="C11012" s="10">
        <v>237.66707</v>
      </c>
      <c r="D11012" s="10">
        <v>0.0381328805879585</v>
      </c>
      <c r="E11012" s="7">
        <f t="shared" si="1"/>
        <v>0.03655541583</v>
      </c>
      <c r="F11012" s="7"/>
    </row>
    <row r="11013">
      <c r="A11013" s="9">
        <v>44859.791666666664</v>
      </c>
      <c r="B11013" s="10">
        <v>246.9</v>
      </c>
      <c r="C11013" s="10">
        <v>239.48866</v>
      </c>
      <c r="D11013" s="10">
        <v>0.0309465174676746</v>
      </c>
      <c r="E11013" s="7">
        <f t="shared" si="1"/>
        <v>0.0358636355</v>
      </c>
      <c r="F11013" s="7"/>
    </row>
    <row r="11014">
      <c r="A11014" s="9">
        <v>44859.833333333336</v>
      </c>
      <c r="B11014" s="10">
        <v>245.11</v>
      </c>
      <c r="C11014" s="10">
        <v>241.48018</v>
      </c>
      <c r="D11014" s="10">
        <v>0.0150315442037521</v>
      </c>
      <c r="E11014" s="7">
        <f t="shared" si="1"/>
        <v>0.03488540048</v>
      </c>
      <c r="F11014" s="7"/>
    </row>
    <row r="11015">
      <c r="A11015" s="9">
        <v>44859.875</v>
      </c>
      <c r="B11015" s="10">
        <v>239.28</v>
      </c>
      <c r="C11015" s="10">
        <v>243.51889</v>
      </c>
      <c r="D11015" s="10">
        <v>0.0174068221155245</v>
      </c>
      <c r="E11015" s="7">
        <f t="shared" si="1"/>
        <v>0.03546871782</v>
      </c>
      <c r="F11015" s="7"/>
    </row>
    <row r="11016">
      <c r="A11016" s="9">
        <v>44859.916666666664</v>
      </c>
      <c r="B11016" s="10">
        <v>233.12</v>
      </c>
      <c r="C11016" s="10">
        <v>243.91089</v>
      </c>
      <c r="D11016" s="10">
        <v>0.0442411160895685</v>
      </c>
      <c r="E11016" s="7">
        <f t="shared" si="1"/>
        <v>0.03664163437</v>
      </c>
      <c r="F11016" s="7"/>
    </row>
    <row r="11017">
      <c r="A11017" s="9">
        <v>44859.958333333336</v>
      </c>
      <c r="B11017" s="10">
        <v>225.46</v>
      </c>
      <c r="C11017" s="10">
        <v>241.92288</v>
      </c>
      <c r="D11017" s="10">
        <v>0.0680501158054996</v>
      </c>
      <c r="E11017" s="7">
        <f t="shared" si="1"/>
        <v>0.03841402416</v>
      </c>
      <c r="F11017" s="7"/>
    </row>
    <row r="11018">
      <c r="A11018" s="9">
        <v>44860.0</v>
      </c>
      <c r="B11018" s="10">
        <v>235.72</v>
      </c>
      <c r="C11018" s="10">
        <v>245.78854</v>
      </c>
      <c r="D11018" s="10">
        <v>0.0409642369819195</v>
      </c>
      <c r="E11018" s="7">
        <f t="shared" si="1"/>
        <v>0.038612178</v>
      </c>
      <c r="F11018" s="7"/>
    </row>
    <row r="11019">
      <c r="A11019" s="9">
        <v>44860.041666666664</v>
      </c>
      <c r="B11019" s="10">
        <v>237.12</v>
      </c>
      <c r="C11019" s="10">
        <v>237.00631</v>
      </c>
      <c r="D11019" s="10">
        <v>4.79691869807142E-4</v>
      </c>
      <c r="E11019" s="7">
        <f t="shared" si="1"/>
        <v>0.03776651846</v>
      </c>
      <c r="F11019" s="7"/>
    </row>
    <row r="11020">
      <c r="A11020" s="9">
        <v>44860.083333333336</v>
      </c>
      <c r="B11020" s="10">
        <v>237.5</v>
      </c>
      <c r="C11020" s="10">
        <v>226.5711</v>
      </c>
      <c r="D11020" s="10">
        <v>0.0482360724734972</v>
      </c>
      <c r="E11020" s="7">
        <f t="shared" si="1"/>
        <v>0.03720803725</v>
      </c>
      <c r="F11020" s="7"/>
    </row>
    <row r="11021">
      <c r="A11021" s="9">
        <v>44860.125</v>
      </c>
      <c r="B11021" s="10">
        <v>224.74</v>
      </c>
      <c r="C11021" s="10">
        <v>215.72042</v>
      </c>
      <c r="D11021" s="10">
        <v>0.0418114335212216</v>
      </c>
      <c r="E11021" s="7">
        <f t="shared" si="1"/>
        <v>0.03611959587</v>
      </c>
      <c r="F11021" s="7"/>
    </row>
    <row r="11022">
      <c r="A11022" s="9">
        <v>44860.166666666664</v>
      </c>
      <c r="B11022" s="10">
        <v>221.03</v>
      </c>
      <c r="C11022" s="10">
        <v>207.33556</v>
      </c>
      <c r="D11022" s="10">
        <v>0.0660496443543018</v>
      </c>
      <c r="E11022" s="7">
        <f t="shared" si="1"/>
        <v>0.03624344585</v>
      </c>
      <c r="F11022" s="7"/>
    </row>
    <row r="11023">
      <c r="A11023" s="9">
        <v>44860.208333333336</v>
      </c>
      <c r="B11023" s="10">
        <v>214.71</v>
      </c>
      <c r="C11023" s="10">
        <v>204.23344</v>
      </c>
      <c r="D11023" s="10">
        <v>0.051296986428863</v>
      </c>
      <c r="E11023" s="7">
        <f t="shared" si="1"/>
        <v>0.03581043939</v>
      </c>
      <c r="F11023" s="7"/>
    </row>
    <row r="11024">
      <c r="A11024" s="9">
        <v>44860.25</v>
      </c>
      <c r="B11024" s="10">
        <v>214.76</v>
      </c>
      <c r="C11024" s="10">
        <v>204.42366</v>
      </c>
      <c r="D11024" s="10">
        <v>0.0505633252041372</v>
      </c>
      <c r="E11024" s="7">
        <f t="shared" si="1"/>
        <v>0.03505128345</v>
      </c>
      <c r="F11024" s="7"/>
    </row>
    <row r="11025">
      <c r="A11025" s="9">
        <v>44860.291666666664</v>
      </c>
      <c r="B11025" s="10">
        <v>215.79</v>
      </c>
      <c r="C11025" s="10">
        <v>208.45171</v>
      </c>
      <c r="D11025" s="10">
        <v>0.0352037889255022</v>
      </c>
      <c r="E11025" s="7">
        <f t="shared" si="1"/>
        <v>0.03432935739</v>
      </c>
      <c r="F11025" s="7"/>
    </row>
    <row r="11026">
      <c r="A11026" s="9">
        <v>44860.333333333336</v>
      </c>
      <c r="B11026" s="10">
        <v>218.98</v>
      </c>
      <c r="C11026" s="10">
        <v>214.34989</v>
      </c>
      <c r="D11026" s="10">
        <v>0.0216007108751023</v>
      </c>
      <c r="E11026" s="7">
        <f t="shared" si="1"/>
        <v>0.03476713554</v>
      </c>
      <c r="F11026" s="7"/>
    </row>
    <row r="11027">
      <c r="A11027" s="9">
        <v>44860.375</v>
      </c>
      <c r="B11027" s="10">
        <v>215.99</v>
      </c>
      <c r="C11027" s="10">
        <v>221.55843</v>
      </c>
      <c r="D11027" s="10">
        <v>0.0251330089313233</v>
      </c>
      <c r="E11027" s="7">
        <f t="shared" si="1"/>
        <v>0.03457932135</v>
      </c>
      <c r="F11027" s="7"/>
    </row>
    <row r="11028">
      <c r="A11028" s="9">
        <v>44860.416666666664</v>
      </c>
      <c r="B11028" s="10">
        <v>221.51</v>
      </c>
      <c r="C11028" s="10">
        <v>227.83315</v>
      </c>
      <c r="D11028" s="10">
        <v>0.0277534239420382</v>
      </c>
      <c r="E11028" s="7">
        <f t="shared" si="1"/>
        <v>0.03518680478</v>
      </c>
      <c r="F11028" s="7"/>
    </row>
    <row r="11029">
      <c r="A11029" s="9">
        <v>44860.458333333336</v>
      </c>
      <c r="B11029" s="10">
        <v>234.46</v>
      </c>
      <c r="C11029" s="10">
        <v>233.25104</v>
      </c>
      <c r="D11029" s="10">
        <v>0.00518308514294306</v>
      </c>
      <c r="E11029" s="7">
        <f t="shared" si="1"/>
        <v>0.03450271181</v>
      </c>
      <c r="F11029" s="7"/>
    </row>
    <row r="11030">
      <c r="A11030" s="9">
        <v>44860.5</v>
      </c>
      <c r="B11030" s="10">
        <v>242.12</v>
      </c>
      <c r="C11030" s="10">
        <v>235.56839</v>
      </c>
      <c r="D11030" s="10">
        <v>0.0278119233229891</v>
      </c>
      <c r="E11030" s="7">
        <f t="shared" si="1"/>
        <v>0.03502220193</v>
      </c>
      <c r="F11030" s="7"/>
    </row>
    <row r="11031">
      <c r="A11031" s="9">
        <v>44860.541666666664</v>
      </c>
      <c r="B11031" s="10">
        <v>250.0</v>
      </c>
      <c r="C11031" s="10">
        <v>236.87453</v>
      </c>
      <c r="D11031" s="10">
        <v>0.0554110650900289</v>
      </c>
      <c r="E11031" s="7">
        <f t="shared" si="1"/>
        <v>0.03621302942</v>
      </c>
      <c r="F11031" s="7"/>
    </row>
    <row r="11032">
      <c r="A11032" s="9">
        <v>44860.583333333336</v>
      </c>
      <c r="B11032" s="10">
        <v>250.35</v>
      </c>
      <c r="C11032" s="10">
        <v>237.85939</v>
      </c>
      <c r="D11032" s="10">
        <v>0.0525125789652449</v>
      </c>
      <c r="E11032" s="7">
        <f t="shared" si="1"/>
        <v>0.03668745724</v>
      </c>
      <c r="F11032" s="7"/>
    </row>
    <row r="11033">
      <c r="A11033" s="9">
        <v>44860.625</v>
      </c>
      <c r="B11033" s="10">
        <v>249.47</v>
      </c>
      <c r="C11033" s="10">
        <v>238.89108</v>
      </c>
      <c r="D11033" s="10">
        <v>0.0442834449909139</v>
      </c>
      <c r="E11033" s="7">
        <f t="shared" si="1"/>
        <v>0.03676843193</v>
      </c>
      <c r="F11033" s="7"/>
    </row>
    <row r="11034">
      <c r="A11034" s="9">
        <v>44860.666666666664</v>
      </c>
      <c r="B11034" s="10">
        <v>249.03</v>
      </c>
      <c r="C11034" s="10">
        <v>239.53971</v>
      </c>
      <c r="D11034" s="10">
        <v>0.0396188590192414</v>
      </c>
      <c r="E11034" s="7">
        <f t="shared" si="1"/>
        <v>0.03685866593</v>
      </c>
      <c r="F11034" s="7"/>
    </row>
    <row r="11035">
      <c r="A11035" s="9">
        <v>44860.708333333336</v>
      </c>
      <c r="B11035" s="10">
        <v>247.93</v>
      </c>
      <c r="C11035" s="10">
        <v>240.25327</v>
      </c>
      <c r="D11035" s="10">
        <v>0.0319526556287871</v>
      </c>
      <c r="E11035" s="7">
        <f t="shared" si="1"/>
        <v>0.03665312216</v>
      </c>
      <c r="F11035" s="7"/>
    </row>
    <row r="11036">
      <c r="A11036" s="9">
        <v>44860.75</v>
      </c>
      <c r="B11036" s="10">
        <v>246.21</v>
      </c>
      <c r="C11036" s="10">
        <v>241.30739</v>
      </c>
      <c r="D11036" s="10">
        <v>0.0203168663835782</v>
      </c>
      <c r="E11036" s="7">
        <f t="shared" si="1"/>
        <v>0.03591078824</v>
      </c>
      <c r="F11036" s="7"/>
    </row>
    <row r="11037">
      <c r="A11037" s="9">
        <v>44860.791666666664</v>
      </c>
      <c r="B11037" s="10">
        <v>244.4</v>
      </c>
      <c r="C11037" s="10">
        <v>242.87237</v>
      </c>
      <c r="D11037" s="10">
        <v>0.0062898468030761</v>
      </c>
      <c r="E11037" s="7">
        <f t="shared" si="1"/>
        <v>0.03488342696</v>
      </c>
      <c r="F11037" s="7"/>
    </row>
    <row r="11038">
      <c r="A11038" s="9">
        <v>44860.833333333336</v>
      </c>
      <c r="B11038" s="10">
        <v>246.63</v>
      </c>
      <c r="C11038" s="10">
        <v>244.49665</v>
      </c>
      <c r="D11038" s="10">
        <v>0.00872547742474184</v>
      </c>
      <c r="E11038" s="7">
        <f t="shared" si="1"/>
        <v>0.03462067418</v>
      </c>
      <c r="F11038" s="7"/>
    </row>
    <row r="11039">
      <c r="A11039" s="9">
        <v>44860.875</v>
      </c>
      <c r="B11039" s="10">
        <v>239.73</v>
      </c>
      <c r="C11039" s="10">
        <v>246.18555</v>
      </c>
      <c r="D11039" s="10">
        <v>0.0262222945254098</v>
      </c>
      <c r="E11039" s="7">
        <f t="shared" si="1"/>
        <v>0.03498798553</v>
      </c>
      <c r="F11039" s="7"/>
    </row>
    <row r="11040">
      <c r="A11040" s="9">
        <v>44860.916666666664</v>
      </c>
      <c r="B11040" s="10">
        <v>235.81</v>
      </c>
      <c r="C11040" s="10">
        <v>246.57765</v>
      </c>
      <c r="D11040" s="10">
        <v>0.0436683941143895</v>
      </c>
      <c r="E11040" s="7">
        <f t="shared" si="1"/>
        <v>0.03496412211</v>
      </c>
      <c r="F11040" s="7"/>
    </row>
    <row r="11041">
      <c r="A11041" s="9">
        <v>44860.958333333336</v>
      </c>
      <c r="B11041" s="10">
        <v>237.74</v>
      </c>
      <c r="C11041" s="10">
        <v>244.72777</v>
      </c>
      <c r="D11041" s="10">
        <v>0.0285532369293439</v>
      </c>
      <c r="E11041" s="7">
        <f t="shared" si="1"/>
        <v>0.03331841883</v>
      </c>
      <c r="F11041" s="7"/>
    </row>
    <row r="11042">
      <c r="A11042" s="9">
        <v>44858.0</v>
      </c>
      <c r="B11042" s="10">
        <v>226.89</v>
      </c>
      <c r="C11042" s="10">
        <v>233.6033</v>
      </c>
      <c r="D11042" s="10">
        <v>0.0287380358068571</v>
      </c>
      <c r="E11042" s="7">
        <f t="shared" si="1"/>
        <v>0.03280899378</v>
      </c>
      <c r="F11042" s="7"/>
    </row>
    <row r="11043">
      <c r="A11043" s="9">
        <v>44858.041666666664</v>
      </c>
      <c r="B11043" s="10">
        <v>229.26</v>
      </c>
      <c r="C11043" s="10">
        <v>225.8015</v>
      </c>
      <c r="D11043" s="10">
        <v>0.0153165501557783</v>
      </c>
      <c r="E11043" s="7">
        <f t="shared" si="1"/>
        <v>0.03342719621</v>
      </c>
      <c r="F11043" s="7"/>
    </row>
    <row r="11044">
      <c r="A11044" s="9">
        <v>44858.083333333336</v>
      </c>
      <c r="B11044" s="10">
        <v>226.35</v>
      </c>
      <c r="C11044" s="10">
        <v>216.40844</v>
      </c>
      <c r="D11044" s="10">
        <v>0.0459388737333903</v>
      </c>
      <c r="E11044" s="7">
        <f t="shared" si="1"/>
        <v>0.03333147959</v>
      </c>
      <c r="F11044" s="7"/>
    </row>
    <row r="11045">
      <c r="A11045" s="9">
        <v>44858.125</v>
      </c>
      <c r="B11045" s="10">
        <v>223.59</v>
      </c>
      <c r="C11045" s="10">
        <v>207.11356</v>
      </c>
      <c r="D11045" s="10">
        <v>0.0795526859757516</v>
      </c>
      <c r="E11045" s="7">
        <f t="shared" si="1"/>
        <v>0.03490403178</v>
      </c>
      <c r="F11045" s="7"/>
    </row>
    <row r="11046">
      <c r="A11046" s="9">
        <v>44858.166666666664</v>
      </c>
      <c r="B11046" s="10">
        <v>217.71</v>
      </c>
      <c r="C11046" s="10">
        <v>199.8936</v>
      </c>
      <c r="D11046" s="10">
        <v>0.0891294168497641</v>
      </c>
      <c r="E11046" s="7">
        <f t="shared" si="1"/>
        <v>0.03586568897</v>
      </c>
      <c r="F11046" s="7"/>
    </row>
    <row r="11047">
      <c r="A11047" s="9">
        <v>44858.208333333336</v>
      </c>
      <c r="B11047" s="10">
        <v>211.98</v>
      </c>
      <c r="C11047" s="10">
        <v>197.25618</v>
      </c>
      <c r="D11047" s="10">
        <v>0.0746431366560986</v>
      </c>
      <c r="E11047" s="7">
        <f t="shared" si="1"/>
        <v>0.03683844522</v>
      </c>
      <c r="F11047" s="7"/>
    </row>
    <row r="11048">
      <c r="A11048" s="9">
        <v>44858.25</v>
      </c>
      <c r="B11048" s="10">
        <v>208.41</v>
      </c>
      <c r="C11048" s="10">
        <v>197.55897</v>
      </c>
      <c r="D11048" s="10">
        <v>0.0549255242624519</v>
      </c>
      <c r="E11048" s="7">
        <f t="shared" si="1"/>
        <v>0.03702020352</v>
      </c>
      <c r="F11048" s="7"/>
    </row>
    <row r="11049">
      <c r="A11049" s="9">
        <v>44858.291666666664</v>
      </c>
      <c r="B11049" s="10">
        <v>201.41</v>
      </c>
      <c r="C11049" s="10">
        <v>200.97448</v>
      </c>
      <c r="D11049" s="10">
        <v>0.00216704130793121</v>
      </c>
      <c r="E11049" s="7">
        <f t="shared" si="1"/>
        <v>0.03564367237</v>
      </c>
      <c r="F11049" s="7"/>
    </row>
    <row r="11050">
      <c r="A11050" s="9">
        <v>44858.333333333336</v>
      </c>
      <c r="B11050" s="10">
        <v>196.8</v>
      </c>
      <c r="C11050" s="10">
        <v>205.75003</v>
      </c>
      <c r="D11050" s="10">
        <v>0.0434995319320244</v>
      </c>
      <c r="E11050" s="7">
        <f t="shared" si="1"/>
        <v>0.03655612325</v>
      </c>
      <c r="F11050" s="7"/>
    </row>
    <row r="11051">
      <c r="A11051" s="9">
        <v>44858.375</v>
      </c>
      <c r="B11051" s="10">
        <v>197.28</v>
      </c>
      <c r="C11051" s="10">
        <v>211.94565</v>
      </c>
      <c r="D11051" s="10">
        <v>0.0691953338037369</v>
      </c>
      <c r="E11051" s="7">
        <f t="shared" si="1"/>
        <v>0.03839205345</v>
      </c>
      <c r="F11051" s="7"/>
    </row>
    <row r="11052">
      <c r="A11052" s="9">
        <v>44858.416666666664</v>
      </c>
      <c r="B11052" s="10">
        <v>208.54</v>
      </c>
      <c r="C11052" s="10">
        <v>216.93223</v>
      </c>
      <c r="D11052" s="10">
        <v>0.0386859527512348</v>
      </c>
      <c r="E11052" s="7">
        <f t="shared" si="1"/>
        <v>0.03884757548</v>
      </c>
      <c r="F11052" s="7"/>
    </row>
    <row r="11053">
      <c r="A11053" s="9">
        <v>44858.458333333336</v>
      </c>
      <c r="B11053" s="10">
        <v>228.82</v>
      </c>
      <c r="C11053" s="10">
        <v>221.53365</v>
      </c>
      <c r="D11053" s="10">
        <v>0.0328904886458558</v>
      </c>
      <c r="E11053" s="7">
        <f t="shared" si="1"/>
        <v>0.04000205063</v>
      </c>
      <c r="F11053" s="7"/>
    </row>
    <row r="11054">
      <c r="A11054" s="9">
        <v>44858.5</v>
      </c>
      <c r="B11054" s="10">
        <v>235.94</v>
      </c>
      <c r="C11054" s="10">
        <v>223.77128</v>
      </c>
      <c r="D11054" s="10">
        <v>0.0543801688938813</v>
      </c>
      <c r="E11054" s="7">
        <f t="shared" si="1"/>
        <v>0.04110906086</v>
      </c>
      <c r="F11054" s="7"/>
    </row>
    <row r="11055">
      <c r="A11055" s="9">
        <v>44858.541666666664</v>
      </c>
      <c r="B11055" s="10">
        <v>237.02</v>
      </c>
      <c r="C11055" s="10">
        <v>225.01784</v>
      </c>
      <c r="D11055" s="10">
        <v>0.0533387041667451</v>
      </c>
      <c r="E11055" s="7">
        <f t="shared" si="1"/>
        <v>0.04102271249</v>
      </c>
      <c r="F11055" s="7"/>
    </row>
    <row r="11056">
      <c r="A11056" s="9">
        <v>44858.583333333336</v>
      </c>
      <c r="B11056" s="10">
        <v>234.61</v>
      </c>
      <c r="C11056" s="10">
        <v>225.99442</v>
      </c>
      <c r="D11056" s="10">
        <v>0.0381229766646451</v>
      </c>
      <c r="E11056" s="7">
        <f t="shared" si="1"/>
        <v>0.04042314573</v>
      </c>
      <c r="F11056" s="7"/>
    </row>
    <row r="11057">
      <c r="A11057" s="9">
        <v>44858.625</v>
      </c>
      <c r="B11057" s="10">
        <v>238.01</v>
      </c>
      <c r="C11057" s="10">
        <v>227.20789</v>
      </c>
      <c r="D11057" s="10">
        <v>0.0475428472136244</v>
      </c>
      <c r="E11057" s="7">
        <f t="shared" si="1"/>
        <v>0.04055895415</v>
      </c>
      <c r="F11057" s="7"/>
    </row>
    <row r="11058">
      <c r="A11058" s="9">
        <v>44858.666666666664</v>
      </c>
      <c r="B11058" s="10">
        <v>237.67</v>
      </c>
      <c r="C11058" s="10">
        <v>228.35902</v>
      </c>
      <c r="D11058" s="10">
        <v>0.0407734277367279</v>
      </c>
      <c r="E11058" s="7">
        <f t="shared" si="1"/>
        <v>0.04060706118</v>
      </c>
      <c r="F11058" s="7"/>
    </row>
    <row r="11059">
      <c r="A11059" s="9">
        <v>44858.708333333336</v>
      </c>
      <c r="B11059" s="10">
        <v>240.66</v>
      </c>
      <c r="C11059" s="10">
        <v>229.43878</v>
      </c>
      <c r="D11059" s="10">
        <v>0.048907250988695</v>
      </c>
      <c r="E11059" s="7">
        <f t="shared" si="1"/>
        <v>0.04131350266</v>
      </c>
      <c r="F11059" s="7"/>
    </row>
    <row r="11060">
      <c r="A11060" s="9">
        <v>44858.75</v>
      </c>
      <c r="B11060" s="10">
        <v>242.27</v>
      </c>
      <c r="C11060" s="10">
        <v>230.91746</v>
      </c>
      <c r="D11060" s="10">
        <v>0.0491627614473154</v>
      </c>
      <c r="E11060" s="7">
        <f t="shared" si="1"/>
        <v>0.04251541495</v>
      </c>
      <c r="F11060" s="7"/>
    </row>
    <row r="11061">
      <c r="A11061" s="9">
        <v>44858.791666666664</v>
      </c>
      <c r="B11061" s="10">
        <v>241.29</v>
      </c>
      <c r="C11061" s="10">
        <v>233.05461</v>
      </c>
      <c r="D11061" s="10">
        <v>0.0353367393161628</v>
      </c>
      <c r="E11061" s="7">
        <f t="shared" si="1"/>
        <v>0.04372570214</v>
      </c>
      <c r="F11061" s="7"/>
    </row>
    <row r="11062">
      <c r="A11062" s="9">
        <v>44858.833333333336</v>
      </c>
      <c r="B11062" s="10">
        <v>242.19</v>
      </c>
      <c r="C11062" s="10">
        <v>235.55542</v>
      </c>
      <c r="D11062" s="10">
        <v>0.0281656860198759</v>
      </c>
      <c r="E11062" s="7">
        <f t="shared" si="1"/>
        <v>0.04453571083</v>
      </c>
      <c r="F11062" s="7"/>
    </row>
    <row r="11063">
      <c r="A11063" s="9">
        <v>44858.875</v>
      </c>
      <c r="B11063" s="10">
        <v>235.38</v>
      </c>
      <c r="C11063" s="10">
        <v>238.0077</v>
      </c>
      <c r="D11063" s="10">
        <v>0.0110403991131379</v>
      </c>
      <c r="E11063" s="7">
        <f t="shared" si="1"/>
        <v>0.04390313185</v>
      </c>
      <c r="F11063" s="7"/>
    </row>
    <row r="11064">
      <c r="A11064" s="9">
        <v>44858.916666666664</v>
      </c>
      <c r="B11064" s="10">
        <v>232.84</v>
      </c>
      <c r="C11064" s="10">
        <v>238.50806</v>
      </c>
      <c r="D11064" s="10">
        <v>0.0237646476181978</v>
      </c>
      <c r="E11064" s="7">
        <f t="shared" si="1"/>
        <v>0.04307380908</v>
      </c>
      <c r="F11064" s="7"/>
    </row>
    <row r="11065">
      <c r="A11065" s="9">
        <v>44858.958333333336</v>
      </c>
      <c r="B11065" s="10">
        <v>228.22</v>
      </c>
      <c r="C11065" s="10">
        <v>236.80386</v>
      </c>
      <c r="D11065" s="10">
        <v>0.0362488179035594</v>
      </c>
      <c r="E11065" s="7">
        <f t="shared" si="1"/>
        <v>0.04339445829</v>
      </c>
      <c r="F11065" s="7"/>
    </row>
    <row r="11066">
      <c r="A11066" s="9">
        <v>44859.0</v>
      </c>
      <c r="B11066" s="10">
        <v>232.36</v>
      </c>
      <c r="C11066" s="10">
        <v>243.1115</v>
      </c>
      <c r="D11066" s="10">
        <v>0.044224563626155</v>
      </c>
      <c r="E11066" s="7">
        <f t="shared" si="1"/>
        <v>0.04403973028</v>
      </c>
      <c r="F11066" s="7"/>
    </row>
    <row r="11067">
      <c r="A11067" s="9">
        <v>44859.041666666664</v>
      </c>
      <c r="B11067" s="10">
        <v>237.04</v>
      </c>
      <c r="C11067" s="10">
        <v>235.20861</v>
      </c>
      <c r="D11067" s="10">
        <v>0.00778623707695053</v>
      </c>
      <c r="E11067" s="7">
        <f t="shared" si="1"/>
        <v>0.04372596724</v>
      </c>
      <c r="F11067" s="7"/>
    </row>
    <row r="11068">
      <c r="A11068" s="9">
        <v>44859.083333333336</v>
      </c>
      <c r="B11068" s="10">
        <v>235.45</v>
      </c>
      <c r="C11068" s="10">
        <v>225.61888</v>
      </c>
      <c r="D11068" s="10">
        <v>0.0435740129549441</v>
      </c>
      <c r="E11068" s="7">
        <f t="shared" si="1"/>
        <v>0.04362743137</v>
      </c>
      <c r="F11068" s="7"/>
    </row>
    <row r="11069">
      <c r="A11069" s="9">
        <v>44859.125</v>
      </c>
      <c r="B11069" s="10">
        <v>225.64</v>
      </c>
      <c r="C11069" s="10">
        <v>215.504</v>
      </c>
      <c r="D11069" s="10">
        <v>0.0470339297646447</v>
      </c>
      <c r="E11069" s="7">
        <f t="shared" si="1"/>
        <v>0.0422724832</v>
      </c>
      <c r="F11069" s="7"/>
    </row>
    <row r="11070">
      <c r="A11070" s="9">
        <v>44859.166666666664</v>
      </c>
      <c r="B11070" s="10">
        <v>216.09</v>
      </c>
      <c r="C11070" s="10">
        <v>207.4302</v>
      </c>
      <c r="D11070" s="10">
        <v>0.0417480193337324</v>
      </c>
      <c r="E11070" s="7">
        <f t="shared" si="1"/>
        <v>0.0402982583</v>
      </c>
      <c r="F11070" s="7"/>
    </row>
    <row r="11071">
      <c r="A11071" s="9">
        <v>44859.208333333336</v>
      </c>
      <c r="B11071" s="10">
        <v>212.87</v>
      </c>
      <c r="C11071" s="10">
        <v>204.09136</v>
      </c>
      <c r="D11071" s="10">
        <v>0.0430132858147449</v>
      </c>
      <c r="E11071" s="7">
        <f t="shared" si="1"/>
        <v>0.03898034785</v>
      </c>
      <c r="F11071" s="7"/>
    </row>
    <row r="11072">
      <c r="A11072" s="9">
        <v>44859.25</v>
      </c>
      <c r="B11072" s="10">
        <v>214.85</v>
      </c>
      <c r="C11072" s="10">
        <v>203.75401</v>
      </c>
      <c r="D11072" s="10">
        <v>0.0544577748433024</v>
      </c>
      <c r="E11072" s="7">
        <f t="shared" si="1"/>
        <v>0.03896085829</v>
      </c>
      <c r="F11072" s="7"/>
    </row>
    <row r="11073">
      <c r="A11073" s="9">
        <v>44859.291666666664</v>
      </c>
      <c r="B11073" s="10">
        <v>215.99</v>
      </c>
      <c r="C11073" s="10">
        <v>206.90143</v>
      </c>
      <c r="D11073" s="10">
        <v>0.0439270526066446</v>
      </c>
      <c r="E11073" s="7">
        <f t="shared" si="1"/>
        <v>0.04070085876</v>
      </c>
      <c r="F11073" s="7"/>
    </row>
    <row r="11074">
      <c r="A11074" s="9">
        <v>44859.333333333336</v>
      </c>
      <c r="B11074" s="10">
        <v>213.42</v>
      </c>
      <c r="C11074" s="10">
        <v>211.97239</v>
      </c>
      <c r="D11074" s="10">
        <v>0.00682923846827408</v>
      </c>
      <c r="E11074" s="7">
        <f t="shared" si="1"/>
        <v>0.03917292987</v>
      </c>
      <c r="F11074" s="7"/>
    </row>
    <row r="11075">
      <c r="A11075" s="9">
        <v>44859.375</v>
      </c>
      <c r="B11075" s="10">
        <v>211.76</v>
      </c>
      <c r="C11075" s="10">
        <v>218.66815</v>
      </c>
      <c r="D11075" s="10">
        <v>0.0315919350851964</v>
      </c>
      <c r="E11075" s="7">
        <f t="shared" si="1"/>
        <v>0.03760612159</v>
      </c>
      <c r="F11075" s="7"/>
    </row>
    <row r="11076">
      <c r="A11076" s="9">
        <v>44859.416666666664</v>
      </c>
      <c r="B11076" s="10">
        <v>221.14</v>
      </c>
      <c r="C11076" s="10">
        <v>224.742</v>
      </c>
      <c r="D11076" s="10">
        <v>0.0160272668215109</v>
      </c>
      <c r="E11076" s="7">
        <f t="shared" si="1"/>
        <v>0.03666200967</v>
      </c>
      <c r="F11076" s="7"/>
    </row>
    <row r="11077">
      <c r="A11077" s="9">
        <v>44859.458333333336</v>
      </c>
      <c r="B11077" s="10">
        <v>234.08</v>
      </c>
      <c r="C11077" s="10">
        <v>230.38272</v>
      </c>
      <c r="D11077" s="10">
        <v>0.0160484258541613</v>
      </c>
      <c r="E11077" s="7">
        <f t="shared" si="1"/>
        <v>0.03596025706</v>
      </c>
      <c r="F11077" s="7"/>
    </row>
    <row r="11078">
      <c r="A11078" s="9">
        <v>44859.5</v>
      </c>
      <c r="B11078" s="10">
        <v>234.78</v>
      </c>
      <c r="C11078" s="10">
        <v>233.25072</v>
      </c>
      <c r="D11078" s="10">
        <v>0.00655637847548766</v>
      </c>
      <c r="E11078" s="7">
        <f t="shared" si="1"/>
        <v>0.03396759912</v>
      </c>
      <c r="F11078" s="7"/>
    </row>
    <row r="11079">
      <c r="A11079" s="9">
        <v>44859.541666666664</v>
      </c>
      <c r="B11079" s="10">
        <v>238.58</v>
      </c>
      <c r="C11079" s="10">
        <v>234.89003</v>
      </c>
      <c r="D11079" s="10">
        <v>0.0157093513079291</v>
      </c>
      <c r="E11079" s="7">
        <f t="shared" si="1"/>
        <v>0.03239970942</v>
      </c>
      <c r="F11079" s="7"/>
    </row>
    <row r="11080">
      <c r="A11080" s="9">
        <v>44859.583333333336</v>
      </c>
      <c r="B11080" s="10">
        <v>242.87</v>
      </c>
      <c r="C11080" s="10">
        <v>235.97003</v>
      </c>
      <c r="D11080" s="10">
        <v>0.0292408743601888</v>
      </c>
      <c r="E11080" s="7">
        <f t="shared" si="1"/>
        <v>0.03202962182</v>
      </c>
      <c r="F11080" s="7"/>
    </row>
    <row r="11081">
      <c r="A11081" s="9">
        <v>44859.625</v>
      </c>
      <c r="B11081" s="10">
        <v>244.36</v>
      </c>
      <c r="C11081" s="10">
        <v>236.90104</v>
      </c>
      <c r="D11081" s="10">
        <v>0.0314855519418573</v>
      </c>
      <c r="E11081" s="7">
        <f t="shared" si="1"/>
        <v>0.03136056785</v>
      </c>
      <c r="F11081" s="7"/>
    </row>
    <row r="11082">
      <c r="A11082" s="9">
        <v>44859.666666666664</v>
      </c>
      <c r="B11082" s="10">
        <v>244.22</v>
      </c>
      <c r="C11082" s="10">
        <v>237.45617</v>
      </c>
      <c r="D11082" s="10">
        <v>0.0284845409576007</v>
      </c>
      <c r="E11082" s="7">
        <f t="shared" si="1"/>
        <v>0.0308485309</v>
      </c>
      <c r="F11082" s="7"/>
    </row>
    <row r="11083">
      <c r="A11083" s="9">
        <v>44859.708333333336</v>
      </c>
      <c r="B11083" s="10">
        <v>245.07</v>
      </c>
      <c r="C11083" s="10">
        <v>238.06186</v>
      </c>
      <c r="D11083" s="10">
        <v>0.0294383148984889</v>
      </c>
      <c r="E11083" s="7">
        <f t="shared" si="1"/>
        <v>0.03003732523</v>
      </c>
      <c r="F11083" s="7"/>
    </row>
    <row r="11084">
      <c r="A11084" s="9">
        <v>44859.75</v>
      </c>
      <c r="B11084" s="10">
        <v>246.73</v>
      </c>
      <c r="C11084" s="10">
        <v>239.09562</v>
      </c>
      <c r="D11084" s="10">
        <v>0.0319302377852007</v>
      </c>
      <c r="E11084" s="7">
        <f t="shared" si="1"/>
        <v>0.02931930341</v>
      </c>
      <c r="F11084" s="7"/>
    </row>
    <row r="11085">
      <c r="A11085" s="9">
        <v>44859.791666666664</v>
      </c>
      <c r="B11085" s="10">
        <v>246.9</v>
      </c>
      <c r="C11085" s="10">
        <v>240.81811</v>
      </c>
      <c r="D11085" s="10">
        <v>0.0252551188945051</v>
      </c>
      <c r="E11085" s="7">
        <f t="shared" si="1"/>
        <v>0.0288992359</v>
      </c>
      <c r="F11085" s="7"/>
    </row>
    <row r="11086">
      <c r="A11086" s="9">
        <v>44859.833333333336</v>
      </c>
      <c r="B11086" s="10">
        <v>245.11</v>
      </c>
      <c r="C11086" s="10">
        <v>242.57079</v>
      </c>
      <c r="D11086" s="10">
        <v>0.0104679133048131</v>
      </c>
      <c r="E11086" s="7">
        <f t="shared" si="1"/>
        <v>0.0281618287</v>
      </c>
      <c r="F11086" s="7"/>
    </row>
    <row r="11087">
      <c r="A11087" s="9">
        <v>44859.875</v>
      </c>
      <c r="B11087" s="10">
        <v>239.28</v>
      </c>
      <c r="C11087" s="10">
        <v>244.3164</v>
      </c>
      <c r="D11087" s="10">
        <v>0.0206142526658054</v>
      </c>
      <c r="E11087" s="7">
        <f t="shared" si="1"/>
        <v>0.02856073927</v>
      </c>
      <c r="F11087" s="7"/>
    </row>
    <row r="11088">
      <c r="A11088" s="9">
        <v>44859.916666666664</v>
      </c>
      <c r="B11088" s="10">
        <v>233.12</v>
      </c>
      <c r="C11088" s="10">
        <v>244.68861</v>
      </c>
      <c r="D11088" s="10">
        <v>0.0472789068522642</v>
      </c>
      <c r="E11088" s="7">
        <f t="shared" si="1"/>
        <v>0.02954050007</v>
      </c>
      <c r="F11088" s="7"/>
    </row>
    <row r="11089">
      <c r="A11089" s="9">
        <v>44859.958333333336</v>
      </c>
      <c r="B11089" s="10">
        <v>225.46</v>
      </c>
      <c r="C11089" s="10">
        <v>243.05429</v>
      </c>
      <c r="D11089" s="10">
        <v>0.0723883129156041</v>
      </c>
      <c r="E11089" s="7">
        <f t="shared" si="1"/>
        <v>0.03104631236</v>
      </c>
      <c r="F11089" s="7"/>
    </row>
    <row r="11090">
      <c r="A11090" s="9">
        <v>44860.0</v>
      </c>
      <c r="B11090" s="10">
        <v>235.72</v>
      </c>
      <c r="C11090" s="10">
        <v>246.74191</v>
      </c>
      <c r="D11090" s="10">
        <v>0.0446697928211708</v>
      </c>
      <c r="E11090" s="7">
        <f t="shared" si="1"/>
        <v>0.03106486358</v>
      </c>
      <c r="F11090" s="7"/>
    </row>
    <row r="11091">
      <c r="A11091" s="9">
        <v>44860.041666666664</v>
      </c>
      <c r="B11091" s="10">
        <v>237.12</v>
      </c>
      <c r="C11091" s="10">
        <v>238.34655</v>
      </c>
      <c r="D11091" s="10">
        <v>0.0051460782629327</v>
      </c>
      <c r="E11091" s="7">
        <f t="shared" si="1"/>
        <v>0.03095485696</v>
      </c>
      <c r="F11091" s="7"/>
    </row>
    <row r="11092">
      <c r="A11092" s="9">
        <v>44860.083333333336</v>
      </c>
      <c r="B11092" s="10">
        <v>237.5</v>
      </c>
      <c r="C11092" s="10">
        <v>228.04434</v>
      </c>
      <c r="D11092" s="10">
        <v>0.0414641293004684</v>
      </c>
      <c r="E11092" s="7">
        <f t="shared" si="1"/>
        <v>0.03086694514</v>
      </c>
      <c r="F11092" s="7"/>
    </row>
    <row r="11093">
      <c r="A11093" s="9">
        <v>44860.125</v>
      </c>
      <c r="B11093" s="10">
        <v>224.74</v>
      </c>
      <c r="C11093" s="10">
        <v>217.03768</v>
      </c>
      <c r="D11093" s="10">
        <v>0.035488399986583</v>
      </c>
      <c r="E11093" s="7">
        <f t="shared" si="1"/>
        <v>0.0303858814</v>
      </c>
      <c r="F11093" s="7"/>
    </row>
    <row r="11094">
      <c r="A11094" s="9">
        <v>44860.166666666664</v>
      </c>
      <c r="B11094" s="10">
        <v>221.03</v>
      </c>
      <c r="C11094" s="10">
        <v>208.04206</v>
      </c>
      <c r="D11094" s="10">
        <v>0.0624293952867031</v>
      </c>
      <c r="E11094" s="7">
        <f t="shared" si="1"/>
        <v>0.0312476054</v>
      </c>
      <c r="F11094" s="7"/>
    </row>
    <row r="11095">
      <c r="A11095" s="9">
        <v>44860.208333333336</v>
      </c>
      <c r="B11095" s="10">
        <v>214.71</v>
      </c>
      <c r="C11095" s="10">
        <v>203.86108</v>
      </c>
      <c r="D11095" s="10">
        <v>0.0532172202756898</v>
      </c>
      <c r="E11095" s="7">
        <f t="shared" si="1"/>
        <v>0.03167276933</v>
      </c>
      <c r="F11095" s="7"/>
    </row>
    <row r="11096">
      <c r="A11096" s="9">
        <v>44860.25</v>
      </c>
      <c r="B11096" s="10">
        <v>214.76</v>
      </c>
      <c r="C11096" s="10">
        <v>202.9184</v>
      </c>
      <c r="D11096" s="10">
        <v>0.0583564624992115</v>
      </c>
      <c r="E11096" s="7">
        <f t="shared" si="1"/>
        <v>0.03183521465</v>
      </c>
      <c r="F11096" s="7"/>
    </row>
    <row r="11097">
      <c r="A11097" s="9">
        <v>44860.291666666664</v>
      </c>
      <c r="B11097" s="10">
        <v>215.79</v>
      </c>
      <c r="C11097" s="10">
        <v>205.91912</v>
      </c>
      <c r="D11097" s="10">
        <v>0.0479357137889866</v>
      </c>
      <c r="E11097" s="7">
        <f t="shared" si="1"/>
        <v>0.0320022422</v>
      </c>
      <c r="F11097" s="7"/>
    </row>
    <row r="11098">
      <c r="A11098" s="9">
        <v>44860.333333333336</v>
      </c>
      <c r="B11098" s="10">
        <v>218.98</v>
      </c>
      <c r="C11098" s="10">
        <v>211.36914</v>
      </c>
      <c r="D11098" s="10">
        <v>0.0360074323053971</v>
      </c>
      <c r="E11098" s="7">
        <f t="shared" si="1"/>
        <v>0.03321800028</v>
      </c>
      <c r="F11098" s="7"/>
    </row>
    <row r="11099">
      <c r="A11099" s="9">
        <v>44860.375</v>
      </c>
      <c r="B11099" s="10">
        <v>215.99</v>
      </c>
      <c r="C11099" s="10">
        <v>218.69986</v>
      </c>
      <c r="D11099" s="10">
        <v>0.012390771535016</v>
      </c>
      <c r="E11099" s="7">
        <f t="shared" si="1"/>
        <v>0.0324179518</v>
      </c>
      <c r="F11099" s="7"/>
    </row>
    <row r="11100">
      <c r="A11100" s="9">
        <v>44860.416666666664</v>
      </c>
      <c r="B11100" s="10">
        <v>221.51</v>
      </c>
      <c r="C11100" s="10">
        <v>225.85843</v>
      </c>
      <c r="D11100" s="10">
        <v>0.0192529010318543</v>
      </c>
      <c r="E11100" s="7">
        <f t="shared" si="1"/>
        <v>0.03255235322</v>
      </c>
      <c r="F11100" s="7"/>
    </row>
    <row r="11101">
      <c r="A11101" s="9">
        <v>44860.458333333336</v>
      </c>
      <c r="B11101" s="10">
        <v>234.46</v>
      </c>
      <c r="C11101" s="10">
        <v>232.43965</v>
      </c>
      <c r="D11101" s="10">
        <v>0.00869193358362055</v>
      </c>
      <c r="E11101" s="7">
        <f t="shared" si="1"/>
        <v>0.03224583271</v>
      </c>
      <c r="F11101" s="7"/>
    </row>
    <row r="11102">
      <c r="A11102" s="9">
        <v>44860.5</v>
      </c>
      <c r="B11102" s="10">
        <v>242.12</v>
      </c>
      <c r="C11102" s="10">
        <v>235.81052</v>
      </c>
      <c r="D11102" s="10">
        <v>0.0267565670946317</v>
      </c>
      <c r="E11102" s="7">
        <f t="shared" si="1"/>
        <v>0.03308750724</v>
      </c>
      <c r="F11102" s="7"/>
    </row>
    <row r="11103">
      <c r="A11103" s="9">
        <v>44860.541666666664</v>
      </c>
      <c r="B11103" s="10">
        <v>250.0</v>
      </c>
      <c r="C11103" s="10">
        <v>237.72151</v>
      </c>
      <c r="D11103" s="10">
        <v>0.0516507319846656</v>
      </c>
      <c r="E11103" s="7">
        <f t="shared" si="1"/>
        <v>0.03458506476</v>
      </c>
      <c r="F11103" s="7"/>
    </row>
    <row r="11104">
      <c r="A11104" s="9">
        <v>44860.583333333336</v>
      </c>
      <c r="B11104" s="10">
        <v>250.35</v>
      </c>
      <c r="C11104" s="10">
        <v>238.84283</v>
      </c>
      <c r="D11104" s="10">
        <v>0.048178837941252</v>
      </c>
      <c r="E11104" s="7">
        <f t="shared" si="1"/>
        <v>0.03537414658</v>
      </c>
      <c r="F11104" s="7"/>
    </row>
    <row r="11105">
      <c r="A11105" s="9">
        <v>44860.625</v>
      </c>
      <c r="B11105" s="10">
        <v>249.47</v>
      </c>
      <c r="C11105" s="10">
        <v>239.70015</v>
      </c>
      <c r="D11105" s="10">
        <v>0.0407586311481239</v>
      </c>
      <c r="E11105" s="7">
        <f t="shared" si="1"/>
        <v>0.03576052488</v>
      </c>
      <c r="F11105" s="7"/>
    </row>
    <row r="11106">
      <c r="A11106" s="9">
        <v>44860.666666666664</v>
      </c>
      <c r="B11106" s="10">
        <v>249.03</v>
      </c>
      <c r="C11106" s="10">
        <v>240.01207</v>
      </c>
      <c r="D11106" s="10">
        <v>0.0375728187336578</v>
      </c>
      <c r="E11106" s="7">
        <f t="shared" si="1"/>
        <v>0.03613920312</v>
      </c>
      <c r="F11106" s="7"/>
    </row>
    <row r="11107">
      <c r="A11107" s="9">
        <v>44860.708333333336</v>
      </c>
      <c r="B11107" s="10">
        <v>247.93</v>
      </c>
      <c r="C11107" s="10">
        <v>240.39976</v>
      </c>
      <c r="D11107" s="10">
        <v>0.0313238249489101</v>
      </c>
      <c r="E11107" s="7">
        <f t="shared" si="1"/>
        <v>0.03621776604</v>
      </c>
      <c r="F11107" s="7"/>
    </row>
    <row r="11108">
      <c r="A11108" s="9">
        <v>44860.75</v>
      </c>
      <c r="B11108" s="10">
        <v>246.21</v>
      </c>
      <c r="C11108" s="10">
        <v>241.34174</v>
      </c>
      <c r="D11108" s="10">
        <v>0.020171645402076</v>
      </c>
      <c r="E11108" s="7">
        <f t="shared" si="1"/>
        <v>0.03572782469</v>
      </c>
      <c r="F11108" s="7"/>
    </row>
    <row r="11109">
      <c r="A11109" s="9">
        <v>44860.791666666664</v>
      </c>
      <c r="B11109" s="10">
        <v>244.4</v>
      </c>
      <c r="C11109" s="10">
        <v>242.93663</v>
      </c>
      <c r="D11109" s="10">
        <v>0.00602366962940087</v>
      </c>
      <c r="E11109" s="7">
        <f t="shared" si="1"/>
        <v>0.0349265143</v>
      </c>
      <c r="F11109" s="7"/>
    </row>
    <row r="11110">
      <c r="A11110" s="9">
        <v>44860.833333333336</v>
      </c>
      <c r="B11110" s="10">
        <v>246.63</v>
      </c>
      <c r="C11110" s="10">
        <v>244.45289</v>
      </c>
      <c r="D11110" s="10">
        <v>0.00890605138683367</v>
      </c>
      <c r="E11110" s="7">
        <f t="shared" si="1"/>
        <v>0.03486143672</v>
      </c>
      <c r="F11110" s="7"/>
    </row>
    <row r="11111">
      <c r="A11111" s="9">
        <v>44860.875</v>
      </c>
      <c r="B11111" s="10">
        <v>239.73</v>
      </c>
      <c r="C11111" s="10">
        <v>246.00963</v>
      </c>
      <c r="D11111" s="10">
        <v>0.0255259519718801</v>
      </c>
      <c r="E11111" s="7">
        <f t="shared" si="1"/>
        <v>0.03506609086</v>
      </c>
      <c r="F11111" s="7"/>
    </row>
    <row r="11112">
      <c r="A11112" s="9">
        <v>44860.916666666664</v>
      </c>
      <c r="B11112" s="10">
        <v>235.81</v>
      </c>
      <c r="C11112" s="10">
        <v>246.33765</v>
      </c>
      <c r="D11112" s="10">
        <v>0.0427366665225555</v>
      </c>
      <c r="E11112" s="7">
        <f t="shared" si="1"/>
        <v>0.03487683085</v>
      </c>
      <c r="F11112" s="7"/>
    </row>
    <row r="11113">
      <c r="A11113" s="9">
        <v>44860.958333333336</v>
      </c>
      <c r="B11113" s="10">
        <v>237.74</v>
      </c>
      <c r="C11113" s="10">
        <v>244.62055</v>
      </c>
      <c r="D11113" s="10">
        <v>0.0281274406422518</v>
      </c>
      <c r="E11113" s="7">
        <f t="shared" si="1"/>
        <v>0.03303262784</v>
      </c>
      <c r="F11113" s="7"/>
    </row>
    <row r="11114">
      <c r="A11114" s="9">
        <v>44861.0</v>
      </c>
      <c r="B11114" s="10">
        <v>242.87</v>
      </c>
      <c r="C11114" s="10">
        <v>243.57354</v>
      </c>
      <c r="D11114" s="10">
        <v>0.00288840897907056</v>
      </c>
      <c r="E11114" s="7">
        <f t="shared" si="1"/>
        <v>0.03129173684</v>
      </c>
      <c r="F11114" s="7"/>
    </row>
    <row r="11115">
      <c r="A11115" s="9">
        <v>44861.041666666664</v>
      </c>
      <c r="B11115" s="10">
        <v>243.98</v>
      </c>
      <c r="C11115" s="10">
        <v>238.68074</v>
      </c>
      <c r="D11115" s="10">
        <v>0.0222022941608108</v>
      </c>
      <c r="E11115" s="7">
        <f t="shared" si="1"/>
        <v>0.03200241251</v>
      </c>
      <c r="F11115" s="7"/>
    </row>
    <row r="11116">
      <c r="A11116" s="9">
        <v>44861.083333333336</v>
      </c>
      <c r="B11116" s="10">
        <v>238.02</v>
      </c>
      <c r="C11116" s="10">
        <v>231.43936</v>
      </c>
      <c r="D11116" s="10">
        <v>0.0284335387031834</v>
      </c>
      <c r="E11116" s="7">
        <f t="shared" si="1"/>
        <v>0.03145947123</v>
      </c>
      <c r="F11116" s="7"/>
    </row>
    <row r="11117">
      <c r="A11117" s="9">
        <v>44861.125</v>
      </c>
      <c r="B11117" s="10">
        <v>225.41</v>
      </c>
      <c r="C11117" s="10">
        <v>222.21978</v>
      </c>
      <c r="D11117" s="10">
        <v>0.014356147774064</v>
      </c>
      <c r="E11117" s="7">
        <f t="shared" si="1"/>
        <v>0.03057896072</v>
      </c>
      <c r="F11117" s="7"/>
    </row>
    <row r="11118">
      <c r="A11118" s="9">
        <v>44861.166666666664</v>
      </c>
      <c r="B11118" s="10">
        <v>209.35</v>
      </c>
      <c r="C11118" s="10">
        <v>213.26196</v>
      </c>
      <c r="D11118" s="10">
        <v>0.0183434495303334</v>
      </c>
      <c r="E11118" s="7">
        <f t="shared" si="1"/>
        <v>0.02874204632</v>
      </c>
      <c r="F11118" s="7"/>
    </row>
    <row r="11119">
      <c r="A11119" s="9">
        <v>44861.208333333336</v>
      </c>
      <c r="B11119" s="10">
        <v>201.59</v>
      </c>
      <c r="C11119" s="10">
        <v>206.96105</v>
      </c>
      <c r="D11119" s="10">
        <v>0.0259519846850409</v>
      </c>
      <c r="E11119" s="7">
        <f t="shared" si="1"/>
        <v>0.02760599483</v>
      </c>
      <c r="F11119" s="7"/>
    </row>
    <row r="11120">
      <c r="A11120" s="9">
        <v>44861.25</v>
      </c>
      <c r="B11120" s="10">
        <v>188.53</v>
      </c>
      <c r="C11120" s="10">
        <v>203.33963</v>
      </c>
      <c r="D11120" s="10">
        <v>0.072831990497868</v>
      </c>
      <c r="E11120" s="7">
        <f t="shared" si="1"/>
        <v>0.02820914183</v>
      </c>
      <c r="F11120" s="7"/>
    </row>
    <row r="11121">
      <c r="A11121" s="9">
        <v>44861.291666666664</v>
      </c>
      <c r="B11121" s="10">
        <v>182.24</v>
      </c>
      <c r="C11121" s="10">
        <v>202.97993</v>
      </c>
      <c r="D11121" s="10">
        <v>0.102177244814302</v>
      </c>
      <c r="E11121" s="7">
        <f t="shared" si="1"/>
        <v>0.03046920563</v>
      </c>
      <c r="F11121" s="7"/>
    </row>
    <row r="11122">
      <c r="A11122" s="9">
        <v>44861.333333333336</v>
      </c>
      <c r="B11122" s="10">
        <v>186.83</v>
      </c>
      <c r="C11122" s="10">
        <v>205.64099</v>
      </c>
      <c r="D11122" s="10">
        <v>0.0914749048815607</v>
      </c>
      <c r="E11122" s="7">
        <f t="shared" si="1"/>
        <v>0.03278035032</v>
      </c>
      <c r="F11122" s="7"/>
    </row>
    <row r="11123">
      <c r="A11123" s="9">
        <v>44861.375</v>
      </c>
      <c r="B11123" s="10">
        <v>186.31</v>
      </c>
      <c r="C11123" s="10">
        <v>211.18574</v>
      </c>
      <c r="D11123" s="10">
        <v>0.117790812959246</v>
      </c>
      <c r="E11123" s="7">
        <f t="shared" si="1"/>
        <v>0.03717201871</v>
      </c>
      <c r="F11123" s="7"/>
    </row>
    <row r="11124">
      <c r="A11124" s="9">
        <v>44861.416666666664</v>
      </c>
      <c r="B11124" s="10">
        <v>184.47</v>
      </c>
      <c r="C11124" s="10">
        <v>218.64801</v>
      </c>
      <c r="D11124" s="10">
        <v>0.156315211832936</v>
      </c>
      <c r="E11124" s="7">
        <f t="shared" si="1"/>
        <v>0.04288294833</v>
      </c>
      <c r="F11124" s="7"/>
    </row>
    <row r="11125">
      <c r="A11125" s="9">
        <v>44861.458333333336</v>
      </c>
      <c r="B11125" s="10">
        <v>206.2</v>
      </c>
      <c r="C11125" s="10">
        <v>226.63633</v>
      </c>
      <c r="D11125" s="10">
        <v>0.0901723479196826</v>
      </c>
      <c r="E11125" s="7">
        <f t="shared" si="1"/>
        <v>0.04627796559</v>
      </c>
      <c r="F11125" s="7"/>
    </row>
    <row r="11126">
      <c r="A11126" s="9">
        <v>44861.5</v>
      </c>
      <c r="B11126" s="10">
        <v>208.98</v>
      </c>
      <c r="C11126" s="10">
        <v>231.97208</v>
      </c>
      <c r="D11126" s="10">
        <v>0.0991157211678233</v>
      </c>
      <c r="E11126" s="7">
        <f t="shared" si="1"/>
        <v>0.04929293034</v>
      </c>
      <c r="F11126" s="7"/>
    </row>
    <row r="11127">
      <c r="A11127" s="9">
        <v>44861.541666666664</v>
      </c>
      <c r="B11127" s="10">
        <v>204.53</v>
      </c>
      <c r="C11127" s="10">
        <v>235.1147</v>
      </c>
      <c r="D11127" s="10">
        <v>0.130084167429769</v>
      </c>
      <c r="E11127" s="7">
        <f t="shared" si="1"/>
        <v>0.05256099015</v>
      </c>
      <c r="F11127" s="7"/>
    </row>
    <row r="11128">
      <c r="A11128" s="9">
        <v>44861.583333333336</v>
      </c>
      <c r="B11128" s="10">
        <v>195.37</v>
      </c>
      <c r="C11128" s="10">
        <v>236.27545</v>
      </c>
      <c r="D11128" s="10">
        <v>0.173126111917255</v>
      </c>
      <c r="E11128" s="7">
        <f t="shared" si="1"/>
        <v>0.05776712657</v>
      </c>
      <c r="F11128" s="7"/>
    </row>
    <row r="11129">
      <c r="A11129" s="9">
        <v>44861.625</v>
      </c>
      <c r="B11129" s="10">
        <v>191.64</v>
      </c>
      <c r="C11129" s="10">
        <v>236.14167</v>
      </c>
      <c r="D11129" s="10">
        <v>0.18845327044566</v>
      </c>
      <c r="E11129" s="7">
        <f t="shared" si="1"/>
        <v>0.06392106987</v>
      </c>
      <c r="F11129" s="7"/>
    </row>
    <row r="11130">
      <c r="A11130" s="9">
        <v>44861.666666666664</v>
      </c>
      <c r="B11130" s="10">
        <v>183.66</v>
      </c>
      <c r="C11130" s="10">
        <v>235.04009</v>
      </c>
      <c r="D11130" s="10">
        <v>0.218601388384424</v>
      </c>
      <c r="E11130" s="7">
        <f t="shared" si="1"/>
        <v>0.07146392694</v>
      </c>
      <c r="F11130" s="7"/>
    </row>
    <row r="11131">
      <c r="A11131" s="9">
        <v>44861.708333333336</v>
      </c>
      <c r="B11131" s="10">
        <v>180.04</v>
      </c>
      <c r="C11131" s="10">
        <v>234.29242</v>
      </c>
      <c r="D11131" s="10">
        <v>0.231558579658701</v>
      </c>
      <c r="E11131" s="7">
        <f t="shared" si="1"/>
        <v>0.07980704172</v>
      </c>
      <c r="F11131" s="7"/>
    </row>
    <row r="11132">
      <c r="A11132" s="9">
        <v>44861.75</v>
      </c>
      <c r="B11132" s="10">
        <v>182.07</v>
      </c>
      <c r="C11132" s="10">
        <v>234.24441</v>
      </c>
      <c r="D11132" s="10">
        <v>0.222734920333851</v>
      </c>
      <c r="E11132" s="7">
        <f t="shared" si="1"/>
        <v>0.08824717818</v>
      </c>
      <c r="F11132" s="7"/>
    </row>
    <row r="11133">
      <c r="A11133" s="9">
        <v>44861.791666666664</v>
      </c>
      <c r="B11133" s="10">
        <v>183.53</v>
      </c>
      <c r="C11133" s="10">
        <v>235.5086</v>
      </c>
      <c r="D11133" s="10">
        <v>0.220707863746801</v>
      </c>
      <c r="E11133" s="7">
        <f t="shared" si="1"/>
        <v>0.09719235293</v>
      </c>
      <c r="F11133" s="7"/>
    </row>
    <row r="11134">
      <c r="A11134" s="9">
        <v>44861.833333333336</v>
      </c>
      <c r="B11134" s="10">
        <v>192.16</v>
      </c>
      <c r="C11134" s="10">
        <v>236.72374</v>
      </c>
      <c r="D11134" s="10">
        <v>0.188252095037025</v>
      </c>
      <c r="E11134" s="7">
        <f t="shared" si="1"/>
        <v>0.1046651047</v>
      </c>
      <c r="F11134" s="7"/>
    </row>
    <row r="11135">
      <c r="A11135" s="9">
        <v>44861.875</v>
      </c>
      <c r="B11135" s="10">
        <v>198.1</v>
      </c>
      <c r="C11135" s="10">
        <v>237.97964</v>
      </c>
      <c r="D11135" s="10">
        <v>0.167575848085155</v>
      </c>
      <c r="E11135" s="7">
        <f t="shared" si="1"/>
        <v>0.1105838504</v>
      </c>
      <c r="F11135" s="7"/>
    </row>
    <row r="11136">
      <c r="A11136" s="9">
        <v>44861.916666666664</v>
      </c>
      <c r="B11136" s="10">
        <v>207.03</v>
      </c>
      <c r="C11136" s="10">
        <v>238.63214</v>
      </c>
      <c r="D11136" s="10">
        <v>0.132430359129327</v>
      </c>
      <c r="E11136" s="7">
        <f t="shared" si="1"/>
        <v>0.1143210876</v>
      </c>
      <c r="F11136" s="7"/>
    </row>
    <row r="11137">
      <c r="A11137" s="9">
        <v>44861.958333333336</v>
      </c>
      <c r="B11137" s="10">
        <v>203.49</v>
      </c>
      <c r="C11137" s="10">
        <v>238.31283</v>
      </c>
      <c r="D11137" s="10">
        <v>0.146122346832942</v>
      </c>
      <c r="E11137" s="7">
        <f t="shared" si="1"/>
        <v>0.119237542</v>
      </c>
      <c r="F11137" s="7"/>
    </row>
    <row r="11138">
      <c r="A11138" s="9">
        <v>44859.0</v>
      </c>
      <c r="B11138" s="10">
        <v>232.36</v>
      </c>
      <c r="C11138" s="10">
        <v>239.69702</v>
      </c>
      <c r="D11138" s="10">
        <v>0.0306095586837082</v>
      </c>
      <c r="E11138" s="7">
        <f t="shared" si="1"/>
        <v>0.1203925899</v>
      </c>
      <c r="F11138" s="7"/>
    </row>
    <row r="11139">
      <c r="A11139" s="9">
        <v>44859.041666666664</v>
      </c>
      <c r="B11139" s="10">
        <v>237.04</v>
      </c>
      <c r="C11139" s="10">
        <v>235.39259</v>
      </c>
      <c r="D11139" s="10">
        <v>0.00699856354866556</v>
      </c>
      <c r="E11139" s="7">
        <f t="shared" si="1"/>
        <v>0.1197591012</v>
      </c>
      <c r="F11139" s="7"/>
    </row>
    <row r="11140">
      <c r="A11140" s="9">
        <v>44859.083333333336</v>
      </c>
      <c r="B11140" s="10">
        <v>235.45</v>
      </c>
      <c r="C11140" s="10">
        <v>228.51369</v>
      </c>
      <c r="D11140" s="10">
        <v>0.0303540238661412</v>
      </c>
      <c r="E11140" s="7">
        <f t="shared" si="1"/>
        <v>0.1198391214</v>
      </c>
      <c r="F11140" s="7"/>
    </row>
    <row r="11141">
      <c r="A11141" s="9">
        <v>44859.125</v>
      </c>
      <c r="B11141" s="10">
        <v>225.64</v>
      </c>
      <c r="C11141" s="10">
        <v>219.71668</v>
      </c>
      <c r="D11141" s="10">
        <v>0.0269588999797374</v>
      </c>
      <c r="E11141" s="7">
        <f t="shared" si="1"/>
        <v>0.1203642361</v>
      </c>
      <c r="F11141" s="7"/>
    </row>
    <row r="11142">
      <c r="A11142" s="9">
        <v>44859.166666666664</v>
      </c>
      <c r="B11142" s="10">
        <v>216.09</v>
      </c>
      <c r="C11142" s="10">
        <v>210.47999</v>
      </c>
      <c r="D11142" s="10">
        <v>0.0266534125167908</v>
      </c>
      <c r="E11142" s="7">
        <f t="shared" si="1"/>
        <v>0.1207104845</v>
      </c>
      <c r="F11142" s="7"/>
    </row>
    <row r="11143">
      <c r="A11143" s="9">
        <v>44859.208333333336</v>
      </c>
      <c r="B11143" s="10">
        <v>212.87</v>
      </c>
      <c r="C11143" s="10">
        <v>203.17642</v>
      </c>
      <c r="D11143" s="10">
        <v>0.0477101624292818</v>
      </c>
      <c r="E11143" s="7">
        <f t="shared" si="1"/>
        <v>0.1216170753</v>
      </c>
      <c r="F11143" s="7"/>
    </row>
    <row r="11144">
      <c r="A11144" s="9">
        <v>44859.25</v>
      </c>
      <c r="B11144" s="10">
        <v>214.85</v>
      </c>
      <c r="C11144" s="10">
        <v>198.0494</v>
      </c>
      <c r="D11144" s="10">
        <v>0.0848303504075246</v>
      </c>
      <c r="E11144" s="7">
        <f t="shared" si="1"/>
        <v>0.1221170069</v>
      </c>
      <c r="F11144" s="7"/>
    </row>
    <row r="11145">
      <c r="A11145" s="9">
        <v>44859.291666666664</v>
      </c>
      <c r="B11145" s="10">
        <v>215.99</v>
      </c>
      <c r="C11145" s="10">
        <v>196.03019</v>
      </c>
      <c r="D11145" s="10">
        <v>0.101820081896569</v>
      </c>
      <c r="E11145" s="7">
        <f t="shared" si="1"/>
        <v>0.1221021251</v>
      </c>
      <c r="F11145" s="7"/>
    </row>
    <row r="11146">
      <c r="A11146" s="9">
        <v>44859.333333333336</v>
      </c>
      <c r="B11146" s="10">
        <v>213.42</v>
      </c>
      <c r="C11146" s="10">
        <v>197.69276</v>
      </c>
      <c r="D11146" s="10">
        <v>0.0795539502812343</v>
      </c>
      <c r="E11146" s="7">
        <f t="shared" si="1"/>
        <v>0.1216054187</v>
      </c>
      <c r="F11146" s="7"/>
    </row>
    <row r="11147">
      <c r="A11147" s="9">
        <v>44859.375</v>
      </c>
      <c r="B11147" s="10">
        <v>211.76</v>
      </c>
      <c r="C11147" s="10">
        <v>203.12619</v>
      </c>
      <c r="D11147" s="10">
        <v>0.0425046617573045</v>
      </c>
      <c r="E11147" s="7">
        <f t="shared" si="1"/>
        <v>0.1184684957</v>
      </c>
      <c r="F11147" s="7"/>
    </row>
    <row r="11148">
      <c r="A11148" s="9">
        <v>44859.416666666664</v>
      </c>
      <c r="B11148" s="10">
        <v>221.14</v>
      </c>
      <c r="C11148" s="10">
        <v>211.18955</v>
      </c>
      <c r="D11148" s="10">
        <v>0.0471162043765896</v>
      </c>
      <c r="E11148" s="7">
        <f t="shared" si="1"/>
        <v>0.1139185371</v>
      </c>
      <c r="F11148" s="7"/>
    </row>
    <row r="11149">
      <c r="A11149" s="9">
        <v>44859.458333333336</v>
      </c>
      <c r="B11149" s="10">
        <v>234.08</v>
      </c>
      <c r="C11149" s="10">
        <v>220.4863</v>
      </c>
      <c r="D11149" s="10">
        <v>0.061653263717519</v>
      </c>
      <c r="E11149" s="7">
        <f t="shared" si="1"/>
        <v>0.1127302419</v>
      </c>
      <c r="F11149" s="7"/>
    </row>
    <row r="11150">
      <c r="A11150" s="9">
        <v>44859.5</v>
      </c>
      <c r="B11150" s="10">
        <v>234.78</v>
      </c>
      <c r="C11150" s="10">
        <v>227.55338</v>
      </c>
      <c r="D11150" s="10">
        <v>0.0317579110448721</v>
      </c>
      <c r="E11150" s="7">
        <f t="shared" si="1"/>
        <v>0.1099236665</v>
      </c>
      <c r="F11150" s="7"/>
    </row>
    <row r="11151">
      <c r="A11151" s="9">
        <v>44859.541666666664</v>
      </c>
      <c r="B11151" s="10">
        <v>238.58</v>
      </c>
      <c r="C11151" s="10">
        <v>231.79242</v>
      </c>
      <c r="D11151" s="10">
        <v>0.0292830110665397</v>
      </c>
      <c r="E11151" s="7">
        <f t="shared" si="1"/>
        <v>0.1057236183</v>
      </c>
      <c r="F11151" s="7"/>
    </row>
    <row r="11152">
      <c r="A11152" s="9">
        <v>44859.583333333336</v>
      </c>
      <c r="B11152" s="10">
        <v>242.87</v>
      </c>
      <c r="C11152" s="10">
        <v>233.41303</v>
      </c>
      <c r="D11152" s="10">
        <v>0.0405160328881383</v>
      </c>
      <c r="E11152" s="7">
        <f t="shared" si="1"/>
        <v>0.1001981983</v>
      </c>
      <c r="F11152" s="7"/>
    </row>
    <row r="11153">
      <c r="A11153" s="9">
        <v>44859.625</v>
      </c>
      <c r="B11153" s="10">
        <v>244.36</v>
      </c>
      <c r="C11153" s="10">
        <v>233.33176</v>
      </c>
      <c r="D11153" s="10">
        <v>0.047264204410064</v>
      </c>
      <c r="E11153" s="7">
        <f t="shared" si="1"/>
        <v>0.09431532059</v>
      </c>
      <c r="F11153" s="7"/>
    </row>
    <row r="11154">
      <c r="A11154" s="9">
        <v>44859.666666666664</v>
      </c>
      <c r="B11154" s="10">
        <v>244.22</v>
      </c>
      <c r="C11154" s="10">
        <v>232.22344</v>
      </c>
      <c r="D11154" s="10">
        <v>0.0516595568474913</v>
      </c>
      <c r="E11154" s="7">
        <f t="shared" si="1"/>
        <v>0.08735941094</v>
      </c>
      <c r="F11154" s="7"/>
    </row>
    <row r="11155">
      <c r="A11155" s="9">
        <v>44859.708333333336</v>
      </c>
      <c r="B11155" s="10">
        <v>245.07</v>
      </c>
      <c r="C11155" s="10">
        <v>231.38491</v>
      </c>
      <c r="D11155" s="10">
        <v>0.0591442631241596</v>
      </c>
      <c r="E11155" s="7">
        <f t="shared" si="1"/>
        <v>0.08017548108</v>
      </c>
      <c r="F11155" s="7"/>
    </row>
    <row r="11156">
      <c r="A11156" s="9">
        <v>44859.75</v>
      </c>
      <c r="B11156" s="10">
        <v>246.73</v>
      </c>
      <c r="C11156" s="10">
        <v>231.72085</v>
      </c>
      <c r="D11156" s="10">
        <v>0.0647725485212054</v>
      </c>
      <c r="E11156" s="7">
        <f t="shared" si="1"/>
        <v>0.07359371559</v>
      </c>
      <c r="F11156" s="7"/>
    </row>
    <row r="11157">
      <c r="A11157" s="9">
        <v>44859.791666666664</v>
      </c>
      <c r="B11157" s="10">
        <v>246.9</v>
      </c>
      <c r="C11157" s="10">
        <v>233.58227</v>
      </c>
      <c r="D11157" s="10">
        <v>0.0570151578713573</v>
      </c>
      <c r="E11157" s="7">
        <f t="shared" si="1"/>
        <v>0.06677318618</v>
      </c>
      <c r="F11157" s="7"/>
    </row>
    <row r="11158">
      <c r="A11158" s="9">
        <v>44859.833333333336</v>
      </c>
      <c r="B11158" s="10">
        <v>245.11</v>
      </c>
      <c r="C11158" s="10">
        <v>235.15752</v>
      </c>
      <c r="D11158" s="10">
        <v>0.0423226099679908</v>
      </c>
      <c r="E11158" s="7">
        <f t="shared" si="1"/>
        <v>0.06069279097</v>
      </c>
      <c r="F11158" s="7"/>
    </row>
    <row r="11159">
      <c r="A11159" s="9">
        <v>44859.875</v>
      </c>
      <c r="B11159" s="10">
        <v>239.28</v>
      </c>
      <c r="C11159" s="10">
        <v>236.61669</v>
      </c>
      <c r="D11159" s="10">
        <v>0.0112557994112756</v>
      </c>
      <c r="E11159" s="7">
        <f t="shared" si="1"/>
        <v>0.05417945561</v>
      </c>
      <c r="F11159" s="7"/>
    </row>
    <row r="11160">
      <c r="A11160" s="9">
        <v>44859.916666666664</v>
      </c>
      <c r="B11160" s="10">
        <v>233.12</v>
      </c>
      <c r="C11160" s="10">
        <v>237.05008</v>
      </c>
      <c r="D11160" s="10">
        <v>0.0165791127343218</v>
      </c>
      <c r="E11160" s="7">
        <f t="shared" si="1"/>
        <v>0.04935232034</v>
      </c>
      <c r="F11160" s="7"/>
    </row>
    <row r="11161">
      <c r="A11161" s="9">
        <v>44859.958333333336</v>
      </c>
      <c r="B11161" s="10">
        <v>225.46</v>
      </c>
      <c r="C11161" s="10">
        <v>236.71314</v>
      </c>
      <c r="D11161" s="10">
        <v>0.0475391437923556</v>
      </c>
      <c r="E11161" s="7">
        <f t="shared" si="1"/>
        <v>0.04524468688</v>
      </c>
      <c r="F11161" s="7"/>
    </row>
    <row r="11162">
      <c r="A11162" s="9">
        <v>44860.0</v>
      </c>
      <c r="B11162" s="10">
        <v>235.72</v>
      </c>
      <c r="C11162" s="10">
        <v>244.96735</v>
      </c>
      <c r="D11162" s="10">
        <v>0.0377493163884901</v>
      </c>
      <c r="E11162" s="7">
        <f t="shared" si="1"/>
        <v>0.04554217679</v>
      </c>
      <c r="F11162" s="7"/>
    </row>
    <row r="11163">
      <c r="A11163" s="9">
        <v>44860.041666666664</v>
      </c>
      <c r="B11163" s="10">
        <v>237.12</v>
      </c>
      <c r="C11163" s="10">
        <v>239.59035</v>
      </c>
      <c r="D11163" s="10">
        <v>0.0103107241172275</v>
      </c>
      <c r="E11163" s="7">
        <f t="shared" si="1"/>
        <v>0.04568018348</v>
      </c>
      <c r="F11163" s="7"/>
    </row>
    <row r="11164">
      <c r="A11164" s="9">
        <v>44860.083333333336</v>
      </c>
      <c r="B11164" s="10">
        <v>237.5</v>
      </c>
      <c r="C11164" s="10">
        <v>231.15927</v>
      </c>
      <c r="D11164" s="10">
        <v>0.0274301350752665</v>
      </c>
      <c r="E11164" s="7">
        <f t="shared" si="1"/>
        <v>0.04555835478</v>
      </c>
      <c r="F11164" s="7"/>
    </row>
    <row r="11165">
      <c r="A11165" s="9">
        <v>44860.125</v>
      </c>
      <c r="B11165" s="10">
        <v>224.74</v>
      </c>
      <c r="C11165" s="10">
        <v>220.45108</v>
      </c>
      <c r="D11165" s="10">
        <v>0.0194552006730927</v>
      </c>
      <c r="E11165" s="7">
        <f t="shared" si="1"/>
        <v>0.04524570064</v>
      </c>
      <c r="F11165" s="7"/>
    </row>
    <row r="11166">
      <c r="A11166" s="9">
        <v>44860.166666666664</v>
      </c>
      <c r="B11166" s="10">
        <v>221.03</v>
      </c>
      <c r="C11166" s="10">
        <v>209.36722</v>
      </c>
      <c r="D11166" s="10">
        <v>0.0557048997450508</v>
      </c>
      <c r="E11166" s="7">
        <f t="shared" si="1"/>
        <v>0.04645617927</v>
      </c>
      <c r="F11166" s="7"/>
    </row>
    <row r="11167">
      <c r="A11167" s="9">
        <v>44860.208333333336</v>
      </c>
      <c r="B11167" s="10">
        <v>214.71</v>
      </c>
      <c r="C11167" s="10">
        <v>200.58681</v>
      </c>
      <c r="D11167" s="10">
        <v>0.0704093654014438</v>
      </c>
      <c r="E11167" s="7">
        <f t="shared" si="1"/>
        <v>0.0474019794</v>
      </c>
      <c r="F11167" s="7"/>
    </row>
    <row r="11168">
      <c r="A11168" s="9">
        <v>44860.25</v>
      </c>
      <c r="B11168" s="10">
        <v>214.76</v>
      </c>
      <c r="C11168" s="10">
        <v>194.52405</v>
      </c>
      <c r="D11168" s="10">
        <v>0.104028010932324</v>
      </c>
      <c r="E11168" s="7">
        <f t="shared" si="1"/>
        <v>0.04820188192</v>
      </c>
      <c r="F11168" s="7"/>
    </row>
    <row r="11169">
      <c r="A11169" s="9">
        <v>44860.291666666664</v>
      </c>
      <c r="B11169" s="10">
        <v>215.79</v>
      </c>
      <c r="C11169" s="10">
        <v>192.51461</v>
      </c>
      <c r="D11169" s="10">
        <v>0.120901940896849</v>
      </c>
      <c r="E11169" s="7">
        <f t="shared" si="1"/>
        <v>0.04899695938</v>
      </c>
      <c r="F11169" s="7"/>
    </row>
    <row r="11170">
      <c r="A11170" s="9">
        <v>44860.333333333336</v>
      </c>
      <c r="B11170" s="10">
        <v>218.98</v>
      </c>
      <c r="C11170" s="10">
        <v>195.26982</v>
      </c>
      <c r="D11170" s="10">
        <v>0.121422655072862</v>
      </c>
      <c r="E11170" s="7">
        <f t="shared" si="1"/>
        <v>0.05074148874</v>
      </c>
      <c r="F11170" s="7"/>
    </row>
    <row r="11171">
      <c r="A11171" s="9">
        <v>44860.375</v>
      </c>
      <c r="B11171" s="10">
        <v>215.99</v>
      </c>
      <c r="C11171" s="10">
        <v>202.21235</v>
      </c>
      <c r="D11171" s="10">
        <v>0.06813456250323</v>
      </c>
      <c r="E11171" s="7">
        <f t="shared" si="1"/>
        <v>0.05180940127</v>
      </c>
      <c r="F11171" s="7"/>
    </row>
    <row r="11172">
      <c r="A11172" s="9">
        <v>44860.416666666664</v>
      </c>
      <c r="B11172" s="10">
        <v>221.51</v>
      </c>
      <c r="C11172" s="10">
        <v>212.34766</v>
      </c>
      <c r="D11172" s="10">
        <v>0.0431478265406833</v>
      </c>
      <c r="E11172" s="7">
        <f t="shared" si="1"/>
        <v>0.0516440522</v>
      </c>
      <c r="F11172" s="7"/>
    </row>
    <row r="11173">
      <c r="A11173" s="9">
        <v>44860.458333333336</v>
      </c>
      <c r="B11173" s="10">
        <v>234.46</v>
      </c>
      <c r="C11173" s="10">
        <v>223.39118</v>
      </c>
      <c r="D11173" s="10">
        <v>0.0495490466543935</v>
      </c>
      <c r="E11173" s="7">
        <f t="shared" si="1"/>
        <v>0.05113970982</v>
      </c>
      <c r="F11173" s="7"/>
    </row>
    <row r="11174">
      <c r="A11174" s="9">
        <v>44860.5</v>
      </c>
      <c r="B11174" s="10">
        <v>242.12</v>
      </c>
      <c r="C11174" s="10">
        <v>231.47013</v>
      </c>
      <c r="D11174" s="10">
        <v>0.0460096946418096</v>
      </c>
      <c r="E11174" s="7">
        <f t="shared" si="1"/>
        <v>0.05173353414</v>
      </c>
      <c r="F11174" s="7"/>
    </row>
    <row r="11175">
      <c r="A11175" s="9">
        <v>44860.541666666664</v>
      </c>
      <c r="B11175" s="10">
        <v>250.0</v>
      </c>
      <c r="C11175" s="10">
        <v>236.3479</v>
      </c>
      <c r="D11175" s="10">
        <v>0.0577627302802351</v>
      </c>
      <c r="E11175" s="7">
        <f t="shared" si="1"/>
        <v>0.0529201891</v>
      </c>
      <c r="F11175" s="7"/>
    </row>
    <row r="11176">
      <c r="A11176" s="9">
        <v>44860.583333333336</v>
      </c>
      <c r="B11176" s="10">
        <v>250.35</v>
      </c>
      <c r="C11176" s="10">
        <v>238.32717</v>
      </c>
      <c r="D11176" s="10">
        <v>0.0504467451193248</v>
      </c>
      <c r="E11176" s="7">
        <f t="shared" si="1"/>
        <v>0.05333396878</v>
      </c>
      <c r="F11176" s="7"/>
    </row>
    <row r="11177">
      <c r="A11177" s="9">
        <v>44860.625</v>
      </c>
      <c r="B11177" s="10">
        <v>249.47</v>
      </c>
      <c r="C11177" s="10">
        <v>238.26909</v>
      </c>
      <c r="D11177" s="10">
        <v>0.0470094966997187</v>
      </c>
      <c r="E11177" s="7">
        <f t="shared" si="1"/>
        <v>0.05332335596</v>
      </c>
      <c r="F11177" s="7"/>
    </row>
    <row r="11178">
      <c r="A11178" s="9">
        <v>44860.666666666664</v>
      </c>
      <c r="B11178" s="10">
        <v>249.03</v>
      </c>
      <c r="C11178" s="10">
        <v>236.70937</v>
      </c>
      <c r="D11178" s="10">
        <v>0.0520496083446126</v>
      </c>
      <c r="E11178" s="7">
        <f t="shared" si="1"/>
        <v>0.0533396081</v>
      </c>
      <c r="F11178" s="7"/>
    </row>
    <row r="11179">
      <c r="A11179" s="9">
        <v>44860.708333333336</v>
      </c>
      <c r="B11179" s="10">
        <v>247.93</v>
      </c>
      <c r="C11179" s="10">
        <v>235.25268</v>
      </c>
      <c r="D11179" s="10">
        <v>0.0538881002333321</v>
      </c>
      <c r="E11179" s="7">
        <f t="shared" si="1"/>
        <v>0.05312060132</v>
      </c>
      <c r="F11179" s="7"/>
    </row>
    <row r="11180">
      <c r="A11180" s="9">
        <v>44860.75</v>
      </c>
      <c r="B11180" s="10">
        <v>246.21</v>
      </c>
      <c r="C11180" s="10">
        <v>235.26704</v>
      </c>
      <c r="D11180" s="10">
        <v>0.046512932708296</v>
      </c>
      <c r="E11180" s="7">
        <f t="shared" si="1"/>
        <v>0.05235978399</v>
      </c>
      <c r="F11180" s="7"/>
    </row>
    <row r="11181">
      <c r="A11181" s="9">
        <v>44860.791666666664</v>
      </c>
      <c r="B11181" s="10">
        <v>244.4</v>
      </c>
      <c r="C11181" s="10">
        <v>236.93523</v>
      </c>
      <c r="D11181" s="10">
        <v>0.0315055300134134</v>
      </c>
      <c r="E11181" s="7">
        <f t="shared" si="1"/>
        <v>0.05129688283</v>
      </c>
      <c r="F11181" s="7"/>
    </row>
    <row r="11182">
      <c r="A11182" s="9">
        <v>44860.833333333336</v>
      </c>
      <c r="B11182" s="10">
        <v>246.63</v>
      </c>
      <c r="C11182" s="10">
        <v>238.54075</v>
      </c>
      <c r="D11182" s="10">
        <v>0.0339113966900833</v>
      </c>
      <c r="E11182" s="7">
        <f t="shared" si="1"/>
        <v>0.05094641561</v>
      </c>
      <c r="F11182" s="7"/>
    </row>
    <row r="11183">
      <c r="A11183" s="9">
        <v>44860.875</v>
      </c>
      <c r="B11183" s="10">
        <v>239.73</v>
      </c>
      <c r="C11183" s="10">
        <v>240.2073</v>
      </c>
      <c r="D11183" s="10">
        <v>0.00198703369964199</v>
      </c>
      <c r="E11183" s="7">
        <f t="shared" si="1"/>
        <v>0.05056021704</v>
      </c>
      <c r="F11183" s="7"/>
    </row>
    <row r="11184">
      <c r="A11184" s="9">
        <v>44860.916666666664</v>
      </c>
      <c r="B11184" s="10">
        <v>235.81</v>
      </c>
      <c r="C11184" s="10">
        <v>240.83853</v>
      </c>
      <c r="D11184" s="10">
        <v>0.0208792588129482</v>
      </c>
      <c r="E11184" s="7">
        <f t="shared" si="1"/>
        <v>0.05073938979</v>
      </c>
      <c r="F11184" s="7"/>
    </row>
    <row r="11185">
      <c r="A11185" s="9">
        <v>44860.958333333336</v>
      </c>
      <c r="B11185" s="10">
        <v>237.74</v>
      </c>
      <c r="C11185" s="10">
        <v>240.40616</v>
      </c>
      <c r="D11185" s="10">
        <v>0.0110902316313358</v>
      </c>
      <c r="E11185" s="7">
        <f t="shared" si="1"/>
        <v>0.04922068512</v>
      </c>
      <c r="F11185" s="7"/>
    </row>
    <row r="11186">
      <c r="A11186" s="9">
        <v>44861.0</v>
      </c>
      <c r="B11186" s="10">
        <v>242.87</v>
      </c>
      <c r="C11186" s="10">
        <v>237.5468</v>
      </c>
      <c r="D11186" s="10">
        <v>0.0224090579203761</v>
      </c>
      <c r="E11186" s="7">
        <f t="shared" si="1"/>
        <v>0.04858150768</v>
      </c>
      <c r="F11186" s="7"/>
    </row>
    <row r="11187">
      <c r="A11187" s="9">
        <v>44861.041666666664</v>
      </c>
      <c r="B11187" s="10">
        <v>243.98</v>
      </c>
      <c r="C11187" s="10">
        <v>235.95356</v>
      </c>
      <c r="D11187" s="10">
        <v>0.0340170328432424</v>
      </c>
      <c r="E11187" s="7">
        <f t="shared" si="1"/>
        <v>0.04956927055</v>
      </c>
      <c r="F11187" s="7"/>
    </row>
    <row r="11188">
      <c r="A11188" s="9">
        <v>44861.083333333336</v>
      </c>
      <c r="B11188" s="10">
        <v>238.02</v>
      </c>
      <c r="C11188" s="10">
        <v>231.54175</v>
      </c>
      <c r="D11188" s="10">
        <v>0.0279787554512307</v>
      </c>
      <c r="E11188" s="7">
        <f t="shared" si="1"/>
        <v>0.04959212973</v>
      </c>
      <c r="F11188" s="7"/>
    </row>
    <row r="11189">
      <c r="A11189" s="9">
        <v>44861.125</v>
      </c>
      <c r="B11189" s="10">
        <v>225.41</v>
      </c>
      <c r="C11189" s="10">
        <v>224.31442</v>
      </c>
      <c r="D11189" s="10">
        <v>0.00488412648638453</v>
      </c>
      <c r="E11189" s="7">
        <f t="shared" si="1"/>
        <v>0.04898500164</v>
      </c>
      <c r="F11189" s="7"/>
    </row>
    <row r="11190">
      <c r="A11190" s="9">
        <v>44861.166666666664</v>
      </c>
      <c r="B11190" s="10">
        <v>209.35</v>
      </c>
      <c r="C11190" s="10">
        <v>215.58294</v>
      </c>
      <c r="D11190" s="10">
        <v>0.0289120280111219</v>
      </c>
      <c r="E11190" s="7">
        <f t="shared" si="1"/>
        <v>0.04786863198</v>
      </c>
      <c r="F11190" s="7"/>
    </row>
    <row r="11191">
      <c r="A11191" s="9">
        <v>44861.208333333336</v>
      </c>
      <c r="B11191" s="10">
        <v>201.59</v>
      </c>
      <c r="C11191" s="10">
        <v>207.17785</v>
      </c>
      <c r="D11191" s="10">
        <v>0.0269712713014446</v>
      </c>
      <c r="E11191" s="7">
        <f t="shared" si="1"/>
        <v>0.0460587114</v>
      </c>
      <c r="F11191" s="7"/>
    </row>
    <row r="11192">
      <c r="A11192" s="9">
        <v>44861.25</v>
      </c>
      <c r="B11192" s="10">
        <v>188.53</v>
      </c>
      <c r="C11192" s="10">
        <v>200.35825</v>
      </c>
      <c r="D11192" s="10">
        <v>0.0590355026558676</v>
      </c>
      <c r="E11192" s="7">
        <f t="shared" si="1"/>
        <v>0.04418402355</v>
      </c>
      <c r="F11192" s="7"/>
    </row>
    <row r="11193">
      <c r="A11193" s="9">
        <v>44861.291666666664</v>
      </c>
      <c r="B11193" s="10">
        <v>182.24</v>
      </c>
      <c r="C11193" s="10">
        <v>195.99248</v>
      </c>
      <c r="D11193" s="10">
        <v>0.070168406461309</v>
      </c>
      <c r="E11193" s="7">
        <f t="shared" si="1"/>
        <v>0.04207012628</v>
      </c>
      <c r="F11193" s="7"/>
    </row>
    <row r="11194">
      <c r="A11194" s="9">
        <v>44861.333333333336</v>
      </c>
      <c r="B11194" s="10">
        <v>186.83</v>
      </c>
      <c r="C11194" s="10">
        <v>195.13343</v>
      </c>
      <c r="D11194" s="10">
        <v>0.0425525754351778</v>
      </c>
      <c r="E11194" s="7">
        <f t="shared" si="1"/>
        <v>0.03878387296</v>
      </c>
      <c r="F11194" s="7"/>
    </row>
    <row r="11195">
      <c r="A11195" s="9">
        <v>44861.375</v>
      </c>
      <c r="B11195" s="10">
        <v>186.31</v>
      </c>
      <c r="C11195" s="10">
        <v>198.04785</v>
      </c>
      <c r="D11195" s="10">
        <v>0.0592677476680509</v>
      </c>
      <c r="E11195" s="7">
        <f t="shared" si="1"/>
        <v>0.03841442235</v>
      </c>
      <c r="F11195" s="7"/>
    </row>
    <row r="11196">
      <c r="A11196" s="9">
        <v>44861.416666666664</v>
      </c>
      <c r="B11196" s="10">
        <v>184.47</v>
      </c>
      <c r="C11196" s="10">
        <v>205.06449</v>
      </c>
      <c r="D11196" s="10">
        <v>0.100429333230731</v>
      </c>
      <c r="E11196" s="7">
        <f t="shared" si="1"/>
        <v>0.04080115179</v>
      </c>
      <c r="F11196" s="7"/>
    </row>
    <row r="11197">
      <c r="A11197" s="9">
        <v>44861.458333333336</v>
      </c>
      <c r="B11197" s="10">
        <v>206.2</v>
      </c>
      <c r="C11197" s="10">
        <v>213.96674</v>
      </c>
      <c r="D11197" s="10">
        <v>0.0362988191529206</v>
      </c>
      <c r="E11197" s="7">
        <f t="shared" si="1"/>
        <v>0.04024905898</v>
      </c>
      <c r="F11197" s="7"/>
    </row>
    <row r="11198">
      <c r="A11198" s="9">
        <v>44861.5</v>
      </c>
      <c r="B11198" s="10">
        <v>208.98</v>
      </c>
      <c r="C11198" s="10">
        <v>221.38332</v>
      </c>
      <c r="D11198" s="10">
        <v>0.0560264431846085</v>
      </c>
      <c r="E11198" s="7">
        <f t="shared" si="1"/>
        <v>0.0406664235</v>
      </c>
      <c r="F11198" s="7"/>
    </row>
    <row r="11199">
      <c r="A11199" s="9">
        <v>44861.541666666664</v>
      </c>
      <c r="B11199" s="10">
        <v>204.53</v>
      </c>
      <c r="C11199" s="10">
        <v>226.43201</v>
      </c>
      <c r="D11199" s="10">
        <v>0.0967266509713003</v>
      </c>
      <c r="E11199" s="7">
        <f t="shared" si="1"/>
        <v>0.0422899202</v>
      </c>
      <c r="F11199" s="7"/>
    </row>
    <row r="11200">
      <c r="A11200" s="9">
        <v>44861.583333333336</v>
      </c>
      <c r="B11200" s="10">
        <v>195.37</v>
      </c>
      <c r="C11200" s="10">
        <v>228.26696</v>
      </c>
      <c r="D11200" s="10">
        <v>0.144116169944174</v>
      </c>
      <c r="E11200" s="7">
        <f t="shared" si="1"/>
        <v>0.0461928129</v>
      </c>
      <c r="F11200" s="7"/>
    </row>
    <row r="11201">
      <c r="A11201" s="9">
        <v>44861.625</v>
      </c>
      <c r="B11201" s="10">
        <v>191.64</v>
      </c>
      <c r="C11201" s="10">
        <v>227.88852</v>
      </c>
      <c r="D11201" s="10">
        <v>0.159062510037802</v>
      </c>
      <c r="E11201" s="7">
        <f t="shared" si="1"/>
        <v>0.05086168845</v>
      </c>
      <c r="F11201" s="7"/>
    </row>
    <row r="11202">
      <c r="A11202" s="9">
        <v>44861.666666666664</v>
      </c>
      <c r="B11202" s="10">
        <v>183.66</v>
      </c>
      <c r="C11202" s="10">
        <v>225.95866</v>
      </c>
      <c r="D11202" s="10">
        <v>0.187196454431089</v>
      </c>
      <c r="E11202" s="7">
        <f t="shared" si="1"/>
        <v>0.05649280704</v>
      </c>
      <c r="F11202" s="7"/>
    </row>
    <row r="11203">
      <c r="A11203" s="9">
        <v>44861.708333333336</v>
      </c>
      <c r="B11203" s="10">
        <v>180.04</v>
      </c>
      <c r="C11203" s="10">
        <v>224.58521</v>
      </c>
      <c r="D11203" s="10">
        <v>0.198344361144707</v>
      </c>
      <c r="E11203" s="7">
        <f t="shared" si="1"/>
        <v>0.06251181791</v>
      </c>
      <c r="F11203" s="7"/>
    </row>
    <row r="11204">
      <c r="A11204" s="9">
        <v>44861.75</v>
      </c>
      <c r="B11204" s="10">
        <v>182.07</v>
      </c>
      <c r="C11204" s="10">
        <v>224.15216</v>
      </c>
      <c r="D11204" s="10">
        <v>0.187739257118914</v>
      </c>
      <c r="E11204" s="7">
        <f t="shared" si="1"/>
        <v>0.0683962481</v>
      </c>
      <c r="F11204" s="7"/>
    </row>
    <row r="11205">
      <c r="A11205" s="9">
        <v>44861.791666666664</v>
      </c>
      <c r="B11205" s="10">
        <v>183.53</v>
      </c>
      <c r="C11205" s="10">
        <v>225.58576</v>
      </c>
      <c r="D11205" s="10">
        <v>0.186429143399831</v>
      </c>
      <c r="E11205" s="7">
        <f t="shared" si="1"/>
        <v>0.07485139865</v>
      </c>
      <c r="F11205" s="7"/>
    </row>
    <row r="11206">
      <c r="A11206" s="9">
        <v>44861.833333333336</v>
      </c>
      <c r="B11206" s="10">
        <v>192.16</v>
      </c>
      <c r="C11206" s="10">
        <v>227.26898</v>
      </c>
      <c r="D11206" s="10">
        <v>0.15448205910019</v>
      </c>
      <c r="E11206" s="7">
        <f t="shared" si="1"/>
        <v>0.07987517625</v>
      </c>
      <c r="F11206" s="7"/>
    </row>
    <row r="11207">
      <c r="A11207" s="9">
        <v>44861.875</v>
      </c>
      <c r="B11207" s="10">
        <v>198.1</v>
      </c>
      <c r="C11207" s="10">
        <v>228.88982</v>
      </c>
      <c r="D11207" s="10">
        <v>0.13451808385362</v>
      </c>
      <c r="E11207" s="7">
        <f t="shared" si="1"/>
        <v>0.08539730334</v>
      </c>
      <c r="F11207" s="7"/>
    </row>
    <row r="11208">
      <c r="A11208" s="9">
        <v>44861.916666666664</v>
      </c>
      <c r="B11208" s="10">
        <v>207.03</v>
      </c>
      <c r="C11208" s="10">
        <v>230.09528</v>
      </c>
      <c r="D11208" s="10">
        <v>0.100242299624746</v>
      </c>
      <c r="E11208" s="7">
        <f t="shared" si="1"/>
        <v>0.08870409671</v>
      </c>
      <c r="F11208" s="7"/>
    </row>
    <row r="11209">
      <c r="A11209" s="9">
        <v>44861.958333333336</v>
      </c>
      <c r="B11209" s="10">
        <v>203.49</v>
      </c>
      <c r="C11209" s="10">
        <v>231.22682</v>
      </c>
      <c r="D11209" s="10">
        <v>0.119955029438194</v>
      </c>
      <c r="E11209" s="7">
        <f t="shared" si="1"/>
        <v>0.09324012995</v>
      </c>
      <c r="F11209" s="7"/>
    </row>
    <row r="11210">
      <c r="A11210" s="9">
        <v>44862.0</v>
      </c>
      <c r="B11210" s="10">
        <v>207.17</v>
      </c>
      <c r="C11210" s="10">
        <v>233.94811</v>
      </c>
      <c r="D11210" s="10">
        <v>0.11446174965893</v>
      </c>
      <c r="E11210" s="7">
        <f t="shared" si="1"/>
        <v>0.09707565878</v>
      </c>
      <c r="F11210" s="7"/>
    </row>
    <row r="11211">
      <c r="A11211" s="9">
        <v>44862.041666666664</v>
      </c>
      <c r="B11211" s="10">
        <v>216.47</v>
      </c>
      <c r="C11211" s="10">
        <v>229.32295</v>
      </c>
      <c r="D11211" s="10">
        <v>0.0560473777264769</v>
      </c>
      <c r="E11211" s="7">
        <f t="shared" si="1"/>
        <v>0.09799358981</v>
      </c>
      <c r="F11211" s="7"/>
    </row>
    <row r="11212">
      <c r="A11212" s="9">
        <v>44862.083333333336</v>
      </c>
      <c r="B11212" s="10">
        <v>209.19</v>
      </c>
      <c r="C11212" s="10">
        <v>221.73807</v>
      </c>
      <c r="D11212" s="10">
        <v>0.0565896059255859</v>
      </c>
      <c r="E11212" s="7">
        <f t="shared" si="1"/>
        <v>0.09918570858</v>
      </c>
      <c r="F11212" s="7"/>
    </row>
    <row r="11213">
      <c r="A11213" s="9">
        <v>44862.125</v>
      </c>
      <c r="B11213" s="10">
        <v>194.04</v>
      </c>
      <c r="C11213" s="10">
        <v>212.13329</v>
      </c>
      <c r="D11213" s="10">
        <v>0.085292082162116</v>
      </c>
      <c r="E11213" s="7">
        <f t="shared" si="1"/>
        <v>0.1025360401</v>
      </c>
      <c r="F11213" s="7"/>
    </row>
    <row r="11214">
      <c r="A11214" s="9">
        <v>44862.166666666664</v>
      </c>
      <c r="B11214" s="10">
        <v>189.39</v>
      </c>
      <c r="C11214" s="10">
        <v>201.91368</v>
      </c>
      <c r="D11214" s="10">
        <v>0.0620249207483119</v>
      </c>
      <c r="E11214" s="7">
        <f t="shared" si="1"/>
        <v>0.1039157439</v>
      </c>
      <c r="F11214" s="7"/>
    </row>
    <row r="11215">
      <c r="A11215" s="9">
        <v>44862.208333333336</v>
      </c>
      <c r="B11215" s="10">
        <v>183.98</v>
      </c>
      <c r="C11215" s="10">
        <v>193.59209</v>
      </c>
      <c r="D11215" s="10">
        <v>0.0496512538296374</v>
      </c>
      <c r="E11215" s="7">
        <f t="shared" si="1"/>
        <v>0.1048607432</v>
      </c>
      <c r="F11215" s="7"/>
    </row>
    <row r="11216">
      <c r="A11216" s="9">
        <v>44862.25</v>
      </c>
      <c r="B11216" s="10">
        <v>178.9</v>
      </c>
      <c r="C11216" s="10">
        <v>188.06969</v>
      </c>
      <c r="D11216" s="10">
        <v>0.0487568730506228</v>
      </c>
      <c r="E11216" s="7">
        <f t="shared" si="1"/>
        <v>0.104432467</v>
      </c>
      <c r="F11216" s="7"/>
    </row>
    <row r="11217">
      <c r="A11217" s="9">
        <v>44862.291666666664</v>
      </c>
      <c r="B11217" s="10">
        <v>182.2</v>
      </c>
      <c r="C11217" s="10">
        <v>186.56068</v>
      </c>
      <c r="D11217" s="10">
        <v>0.0233740571700317</v>
      </c>
      <c r="E11217" s="7">
        <f t="shared" si="1"/>
        <v>0.1024827024</v>
      </c>
      <c r="F11217" s="7"/>
    </row>
    <row r="11218">
      <c r="A11218" s="9">
        <v>44862.333333333336</v>
      </c>
      <c r="B11218" s="10">
        <v>179.74</v>
      </c>
      <c r="C11218" s="10">
        <v>189.23594</v>
      </c>
      <c r="D11218" s="10">
        <v>0.0501804255576397</v>
      </c>
      <c r="E11218" s="7">
        <f t="shared" si="1"/>
        <v>0.1028005295</v>
      </c>
      <c r="F11218" s="7"/>
    </row>
    <row r="11219">
      <c r="A11219" s="9">
        <v>44862.375</v>
      </c>
      <c r="B11219" s="10">
        <v>187.56</v>
      </c>
      <c r="C11219" s="10">
        <v>195.73075</v>
      </c>
      <c r="D11219" s="10">
        <v>0.0417448459171591</v>
      </c>
      <c r="E11219" s="7">
        <f t="shared" si="1"/>
        <v>0.1020704086</v>
      </c>
      <c r="F11219" s="7"/>
    </row>
    <row r="11220">
      <c r="A11220" s="9">
        <v>44862.416666666664</v>
      </c>
      <c r="B11220" s="10">
        <v>198.11</v>
      </c>
      <c r="C11220" s="10">
        <v>205.49691</v>
      </c>
      <c r="D11220" s="10">
        <v>0.0359465745737977</v>
      </c>
      <c r="E11220" s="7">
        <f t="shared" si="1"/>
        <v>0.09938362699</v>
      </c>
      <c r="F11220" s="7"/>
    </row>
    <row r="11221">
      <c r="A11221" s="9">
        <v>44862.458333333336</v>
      </c>
      <c r="B11221" s="10">
        <v>217.62</v>
      </c>
      <c r="C11221" s="10">
        <v>215.81669</v>
      </c>
      <c r="D11221" s="10">
        <v>0.00835574857533034</v>
      </c>
      <c r="E11221" s="7">
        <f t="shared" si="1"/>
        <v>0.09821933238</v>
      </c>
      <c r="F11221" s="7"/>
    </row>
    <row r="11222">
      <c r="A11222" s="9">
        <v>44862.5</v>
      </c>
      <c r="B11222" s="10">
        <v>218.77</v>
      </c>
      <c r="C11222" s="10">
        <v>223.16032</v>
      </c>
      <c r="D11222" s="10">
        <v>0.0196733899646675</v>
      </c>
      <c r="E11222" s="7">
        <f t="shared" si="1"/>
        <v>0.09670462183</v>
      </c>
      <c r="F11222" s="7"/>
    </row>
    <row r="11223">
      <c r="A11223" s="9">
        <v>44862.541666666664</v>
      </c>
      <c r="B11223" s="10">
        <v>222.77</v>
      </c>
      <c r="C11223" s="10">
        <v>227.28449</v>
      </c>
      <c r="D11223" s="10">
        <v>0.0198627279846504</v>
      </c>
      <c r="E11223" s="7">
        <f t="shared" si="1"/>
        <v>0.09350195837</v>
      </c>
      <c r="F11223" s="7"/>
    </row>
    <row r="11224">
      <c r="A11224" s="9">
        <v>44862.583333333336</v>
      </c>
      <c r="B11224" s="10">
        <v>221.93</v>
      </c>
      <c r="C11224" s="10">
        <v>228.25373</v>
      </c>
      <c r="D11224" s="10">
        <v>0.0277048265542034</v>
      </c>
      <c r="E11224" s="7">
        <f t="shared" si="1"/>
        <v>0.08865148573</v>
      </c>
      <c r="F11224" s="7"/>
    </row>
    <row r="11225">
      <c r="A11225" s="9">
        <v>44862.625</v>
      </c>
      <c r="B11225" s="10">
        <v>217.56</v>
      </c>
      <c r="C11225" s="10">
        <v>227.29735</v>
      </c>
      <c r="D11225" s="10">
        <v>0.0428396987470377</v>
      </c>
      <c r="E11225" s="7">
        <f t="shared" si="1"/>
        <v>0.08380886859</v>
      </c>
      <c r="F11225" s="7"/>
    </row>
    <row r="11226">
      <c r="A11226" s="9">
        <v>44862.666666666664</v>
      </c>
      <c r="B11226" s="10">
        <v>214.93</v>
      </c>
      <c r="C11226" s="10">
        <v>225.00898</v>
      </c>
      <c r="D11226" s="10">
        <v>0.0447936789011709</v>
      </c>
      <c r="E11226" s="7">
        <f t="shared" si="1"/>
        <v>0.07787541961</v>
      </c>
      <c r="F11226" s="7"/>
    </row>
    <row r="11227">
      <c r="A11227" s="9">
        <v>44862.708333333336</v>
      </c>
      <c r="B11227" s="10">
        <v>218.3</v>
      </c>
      <c r="C11227" s="10">
        <v>222.95612</v>
      </c>
      <c r="D11227" s="10">
        <v>0.0208835711708653</v>
      </c>
      <c r="E11227" s="7">
        <f t="shared" si="1"/>
        <v>0.07048122003</v>
      </c>
      <c r="F11227" s="7"/>
    </row>
    <row r="11228">
      <c r="A11228" s="9">
        <v>44862.75</v>
      </c>
      <c r="B11228" s="10">
        <v>219.04</v>
      </c>
      <c r="C11228" s="10">
        <v>222.27329</v>
      </c>
      <c r="D11228" s="10">
        <v>0.0145464621502656</v>
      </c>
      <c r="E11228" s="7">
        <f t="shared" si="1"/>
        <v>0.06326485357</v>
      </c>
      <c r="F11228" s="7"/>
    </row>
    <row r="11229">
      <c r="A11229" s="9">
        <v>44862.791666666664</v>
      </c>
      <c r="B11229" s="10">
        <v>217.64</v>
      </c>
      <c r="C11229" s="10">
        <v>223.40568</v>
      </c>
      <c r="D11229" s="10">
        <v>0.0258081173227108</v>
      </c>
      <c r="E11229" s="7">
        <f t="shared" si="1"/>
        <v>0.05657231082</v>
      </c>
      <c r="F11229" s="7"/>
    </row>
    <row r="11230">
      <c r="A11230" s="9">
        <v>44862.833333333336</v>
      </c>
      <c r="B11230" s="10">
        <v>227.17</v>
      </c>
      <c r="C11230" s="10">
        <v>225.11576</v>
      </c>
      <c r="D11230" s="10">
        <v>0.00912526071031185</v>
      </c>
      <c r="E11230" s="7">
        <f t="shared" si="1"/>
        <v>0.05051577755</v>
      </c>
      <c r="F11230" s="7"/>
    </row>
    <row r="11231">
      <c r="A11231" s="9">
        <v>44862.875</v>
      </c>
      <c r="B11231" s="10">
        <v>224.76</v>
      </c>
      <c r="C11231" s="10">
        <v>227.36106</v>
      </c>
      <c r="D11231" s="10">
        <v>0.011440217599267</v>
      </c>
      <c r="E11231" s="7">
        <f t="shared" si="1"/>
        <v>0.04538753313</v>
      </c>
      <c r="F11231" s="7"/>
    </row>
    <row r="11232">
      <c r="A11232" s="9">
        <v>44862.916666666664</v>
      </c>
      <c r="B11232" s="10">
        <v>218.45</v>
      </c>
      <c r="C11232" s="10">
        <v>228.68867</v>
      </c>
      <c r="D11232" s="10">
        <v>0.0447712166938572</v>
      </c>
      <c r="E11232" s="7">
        <f t="shared" si="1"/>
        <v>0.04307623801</v>
      </c>
      <c r="F11232" s="7"/>
    </row>
    <row r="11233">
      <c r="A11233" s="9">
        <v>44862.958333333336</v>
      </c>
      <c r="B11233" s="10">
        <v>219.35</v>
      </c>
      <c r="C11233" s="10">
        <v>229.06679</v>
      </c>
      <c r="D11233" s="10">
        <v>0.0424190254728762</v>
      </c>
      <c r="E11233" s="7">
        <f t="shared" si="1"/>
        <v>0.03984557117</v>
      </c>
      <c r="F11233" s="7"/>
    </row>
    <row r="11234">
      <c r="A11234" s="9">
        <v>44860.0</v>
      </c>
      <c r="B11234" s="10">
        <v>235.72</v>
      </c>
      <c r="C11234" s="10">
        <v>236.50281</v>
      </c>
      <c r="D11234" s="10">
        <v>0.00330993953095107</v>
      </c>
      <c r="E11234" s="7">
        <f t="shared" si="1"/>
        <v>0.03521424575</v>
      </c>
      <c r="F11234" s="7"/>
    </row>
    <row r="11235">
      <c r="A11235" s="9">
        <v>44860.041666666664</v>
      </c>
      <c r="B11235" s="10">
        <v>237.12</v>
      </c>
      <c r="C11235" s="10">
        <v>233.21026</v>
      </c>
      <c r="D11235" s="10">
        <v>0.0167648713225567</v>
      </c>
      <c r="E11235" s="7">
        <f t="shared" si="1"/>
        <v>0.03357747465</v>
      </c>
      <c r="F11235" s="7"/>
    </row>
    <row r="11236">
      <c r="A11236" s="9">
        <v>44860.083333333336</v>
      </c>
      <c r="B11236" s="10">
        <v>237.5</v>
      </c>
      <c r="C11236" s="10">
        <v>227.1019</v>
      </c>
      <c r="D11236" s="10">
        <v>0.0457860546301021</v>
      </c>
      <c r="E11236" s="7">
        <f t="shared" si="1"/>
        <v>0.03312732668</v>
      </c>
      <c r="F11236" s="7"/>
    </row>
    <row r="11237">
      <c r="A11237" s="9">
        <v>44860.125</v>
      </c>
      <c r="B11237" s="10">
        <v>224.74</v>
      </c>
      <c r="C11237" s="10">
        <v>218.79424</v>
      </c>
      <c r="D11237" s="10">
        <v>0.0271751212463363</v>
      </c>
      <c r="E11237" s="7">
        <f t="shared" si="1"/>
        <v>0.03070578664</v>
      </c>
      <c r="F11237" s="7"/>
    </row>
    <row r="11238">
      <c r="A11238" s="9">
        <v>44860.166666666664</v>
      </c>
      <c r="B11238" s="10">
        <v>221.03</v>
      </c>
      <c r="C11238" s="10">
        <v>209.34047</v>
      </c>
      <c r="D11238" s="10">
        <v>0.0558398001112732</v>
      </c>
      <c r="E11238" s="7">
        <f t="shared" si="1"/>
        <v>0.03044807328</v>
      </c>
      <c r="F11238" s="7"/>
    </row>
    <row r="11239">
      <c r="A11239" s="9">
        <v>44860.208333333336</v>
      </c>
      <c r="B11239" s="10">
        <v>214.71</v>
      </c>
      <c r="C11239" s="10">
        <v>200.75831</v>
      </c>
      <c r="D11239" s="10">
        <v>0.0694949563980689</v>
      </c>
      <c r="E11239" s="7">
        <f t="shared" si="1"/>
        <v>0.03127489422</v>
      </c>
      <c r="F11239" s="7"/>
    </row>
    <row r="11240">
      <c r="A11240" s="9">
        <v>44860.25</v>
      </c>
      <c r="B11240" s="10">
        <v>214.76</v>
      </c>
      <c r="C11240" s="10">
        <v>193.7536</v>
      </c>
      <c r="D11240" s="10">
        <v>0.108418114553742</v>
      </c>
      <c r="E11240" s="7">
        <f t="shared" si="1"/>
        <v>0.03376077929</v>
      </c>
      <c r="F11240" s="7"/>
    </row>
    <row r="11241">
      <c r="A11241" s="9">
        <v>44860.291666666664</v>
      </c>
      <c r="B11241" s="10">
        <v>215.79</v>
      </c>
      <c r="C11241" s="10">
        <v>189.62603</v>
      </c>
      <c r="D11241" s="10">
        <v>0.137976679678417</v>
      </c>
      <c r="E11241" s="7">
        <f t="shared" si="1"/>
        <v>0.03853588856</v>
      </c>
      <c r="F11241" s="7"/>
    </row>
    <row r="11242">
      <c r="A11242" s="9">
        <v>44860.333333333336</v>
      </c>
      <c r="B11242" s="10">
        <v>218.98</v>
      </c>
      <c r="C11242" s="10">
        <v>189.74743</v>
      </c>
      <c r="D11242" s="10">
        <v>0.154060426536475</v>
      </c>
      <c r="E11242" s="7">
        <f t="shared" si="1"/>
        <v>0.04286422193</v>
      </c>
      <c r="F11242" s="7"/>
    </row>
    <row r="11243">
      <c r="A11243" s="9">
        <v>44860.375</v>
      </c>
      <c r="B11243" s="10">
        <v>215.99</v>
      </c>
      <c r="C11243" s="10">
        <v>194.19474</v>
      </c>
      <c r="D11243" s="10">
        <v>0.112234038882824</v>
      </c>
      <c r="E11243" s="7">
        <f t="shared" si="1"/>
        <v>0.04580127164</v>
      </c>
      <c r="F11243" s="7"/>
    </row>
    <row r="11244">
      <c r="A11244" s="9">
        <v>44860.416666666664</v>
      </c>
      <c r="B11244" s="10">
        <v>221.51</v>
      </c>
      <c r="C11244" s="10">
        <v>202.41579</v>
      </c>
      <c r="D11244" s="10">
        <v>0.0943316230418585</v>
      </c>
      <c r="E11244" s="7">
        <f t="shared" si="1"/>
        <v>0.04823398199</v>
      </c>
      <c r="F11244" s="7"/>
    </row>
    <row r="11245">
      <c r="A11245" s="9">
        <v>44860.458333333336</v>
      </c>
      <c r="B11245" s="10">
        <v>234.46</v>
      </c>
      <c r="C11245" s="10">
        <v>212.58938</v>
      </c>
      <c r="D11245" s="10">
        <v>0.102877293305996</v>
      </c>
      <c r="E11245" s="7">
        <f t="shared" si="1"/>
        <v>0.05217237969</v>
      </c>
      <c r="F11245" s="7"/>
    </row>
    <row r="11246">
      <c r="A11246" s="9">
        <v>44860.5</v>
      </c>
      <c r="B11246" s="10">
        <v>242.12</v>
      </c>
      <c r="C11246" s="10">
        <v>221.1864</v>
      </c>
      <c r="D11246" s="10">
        <v>0.0946423469074048</v>
      </c>
      <c r="E11246" s="7">
        <f t="shared" si="1"/>
        <v>0.05529608623</v>
      </c>
      <c r="F11246" s="7"/>
    </row>
    <row r="11247">
      <c r="A11247" s="9">
        <v>44860.541666666664</v>
      </c>
      <c r="B11247" s="10">
        <v>250.0</v>
      </c>
      <c r="C11247" s="10">
        <v>227.241</v>
      </c>
      <c r="D11247" s="10">
        <v>0.100153581439968</v>
      </c>
      <c r="E11247" s="7">
        <f t="shared" si="1"/>
        <v>0.05864153845</v>
      </c>
      <c r="F11247" s="7"/>
    </row>
    <row r="11248">
      <c r="A11248" s="9">
        <v>44860.583333333336</v>
      </c>
      <c r="B11248" s="10">
        <v>250.35</v>
      </c>
      <c r="C11248" s="10">
        <v>230.37562</v>
      </c>
      <c r="D11248" s="10">
        <v>0.0867035322574498</v>
      </c>
      <c r="E11248" s="7">
        <f t="shared" si="1"/>
        <v>0.06109981786</v>
      </c>
      <c r="F11248" s="7"/>
    </row>
    <row r="11249">
      <c r="A11249" s="9">
        <v>44860.625</v>
      </c>
      <c r="B11249" s="10">
        <v>249.47</v>
      </c>
      <c r="C11249" s="10">
        <v>231.17022</v>
      </c>
      <c r="D11249" s="10">
        <v>0.0791614940713384</v>
      </c>
      <c r="E11249" s="7">
        <f t="shared" si="1"/>
        <v>0.062613226</v>
      </c>
      <c r="F11249" s="7"/>
    </row>
    <row r="11250">
      <c r="A11250" s="9">
        <v>44860.666666666664</v>
      </c>
      <c r="B11250" s="10">
        <v>249.03</v>
      </c>
      <c r="C11250" s="10">
        <v>230.27895</v>
      </c>
      <c r="D11250" s="10">
        <v>0.0814275468947552</v>
      </c>
      <c r="E11250" s="7">
        <f t="shared" si="1"/>
        <v>0.06413963716</v>
      </c>
      <c r="F11250" s="7"/>
    </row>
    <row r="11251">
      <c r="A11251" s="9">
        <v>44860.708333333336</v>
      </c>
      <c r="B11251" s="10">
        <v>247.93</v>
      </c>
      <c r="C11251" s="10">
        <v>229.40063</v>
      </c>
      <c r="D11251" s="10">
        <v>0.0807729691064928</v>
      </c>
      <c r="E11251" s="7">
        <f t="shared" si="1"/>
        <v>0.06663502874</v>
      </c>
      <c r="F11251" s="7"/>
    </row>
    <row r="11252">
      <c r="A11252" s="9">
        <v>44860.75</v>
      </c>
      <c r="B11252" s="10">
        <v>246.21</v>
      </c>
      <c r="C11252" s="10">
        <v>229.77302</v>
      </c>
      <c r="D11252" s="10">
        <v>0.0715357268664528</v>
      </c>
      <c r="E11252" s="7">
        <f t="shared" si="1"/>
        <v>0.06900958144</v>
      </c>
      <c r="F11252" s="7"/>
    </row>
    <row r="11253">
      <c r="A11253" s="9">
        <v>44860.791666666664</v>
      </c>
      <c r="B11253" s="10">
        <v>244.4</v>
      </c>
      <c r="C11253" s="10">
        <v>231.78253</v>
      </c>
      <c r="D11253" s="10">
        <v>0.0544366738942749</v>
      </c>
      <c r="E11253" s="7">
        <f t="shared" si="1"/>
        <v>0.07020243796</v>
      </c>
      <c r="F11253" s="7"/>
    </row>
    <row r="11254">
      <c r="A11254" s="9">
        <v>44860.833333333336</v>
      </c>
      <c r="B11254" s="10">
        <v>246.63</v>
      </c>
      <c r="C11254" s="10">
        <v>233.75218</v>
      </c>
      <c r="D11254" s="10">
        <v>0.0550917642778774</v>
      </c>
      <c r="E11254" s="7">
        <f t="shared" si="1"/>
        <v>0.07211770895</v>
      </c>
      <c r="F11254" s="7"/>
    </row>
    <row r="11255">
      <c r="A11255" s="9">
        <v>44860.875</v>
      </c>
      <c r="B11255" s="10">
        <v>239.73</v>
      </c>
      <c r="C11255" s="10">
        <v>235.52917</v>
      </c>
      <c r="D11255" s="10">
        <v>0.017835710116076</v>
      </c>
      <c r="E11255" s="7">
        <f t="shared" si="1"/>
        <v>0.0723841878</v>
      </c>
      <c r="F11255" s="7"/>
    </row>
    <row r="11256">
      <c r="A11256" s="9">
        <v>44860.916666666664</v>
      </c>
      <c r="B11256" s="10">
        <v>235.81</v>
      </c>
      <c r="C11256" s="10">
        <v>236.10943</v>
      </c>
      <c r="D11256" s="10">
        <v>0.00126818314711107</v>
      </c>
      <c r="E11256" s="7">
        <f t="shared" si="1"/>
        <v>0.0705715614</v>
      </c>
      <c r="F11256" s="7"/>
    </row>
    <row r="11257">
      <c r="A11257" s="9">
        <v>44860.958333333336</v>
      </c>
      <c r="B11257" s="10">
        <v>237.74</v>
      </c>
      <c r="C11257" s="10">
        <v>236.00839</v>
      </c>
      <c r="D11257" s="10">
        <v>0.00733706966943004</v>
      </c>
      <c r="E11257" s="7">
        <f t="shared" si="1"/>
        <v>0.06910981325</v>
      </c>
      <c r="F11257" s="7"/>
    </row>
    <row r="11258">
      <c r="A11258" s="9">
        <v>44861.0</v>
      </c>
      <c r="B11258" s="10">
        <v>242.87</v>
      </c>
      <c r="C11258" s="10">
        <v>228.36921</v>
      </c>
      <c r="D11258" s="10">
        <v>0.0634971325600329</v>
      </c>
      <c r="E11258" s="7">
        <f t="shared" si="1"/>
        <v>0.07161761295</v>
      </c>
      <c r="F11258" s="7"/>
    </row>
    <row r="11259">
      <c r="A11259" s="9">
        <v>44861.041666666664</v>
      </c>
      <c r="B11259" s="10">
        <v>243.98</v>
      </c>
      <c r="C11259" s="10">
        <v>227.86402</v>
      </c>
      <c r="D11259" s="10">
        <v>0.0707263042230185</v>
      </c>
      <c r="E11259" s="7">
        <f t="shared" si="1"/>
        <v>0.07386600599</v>
      </c>
      <c r="F11259" s="7"/>
    </row>
    <row r="11260">
      <c r="A11260" s="9">
        <v>44861.083333333336</v>
      </c>
      <c r="B11260" s="10">
        <v>238.02</v>
      </c>
      <c r="C11260" s="10">
        <v>224.09217</v>
      </c>
      <c r="D11260" s="10">
        <v>0.0621522385186416</v>
      </c>
      <c r="E11260" s="7">
        <f t="shared" si="1"/>
        <v>0.07454793032</v>
      </c>
      <c r="F11260" s="7"/>
    </row>
    <row r="11261">
      <c r="A11261" s="9">
        <v>44861.125</v>
      </c>
      <c r="B11261" s="10">
        <v>225.41</v>
      </c>
      <c r="C11261" s="10">
        <v>218.05124</v>
      </c>
      <c r="D11261" s="10">
        <v>0.0337478475242791</v>
      </c>
      <c r="E11261" s="7">
        <f t="shared" si="1"/>
        <v>0.07482179392</v>
      </c>
      <c r="F11261" s="7"/>
    </row>
    <row r="11262">
      <c r="A11262" s="9">
        <v>44861.166666666664</v>
      </c>
      <c r="B11262" s="10">
        <v>209.35</v>
      </c>
      <c r="C11262" s="10">
        <v>209.32858</v>
      </c>
      <c r="D11262" s="10">
        <v>1.02327164307932E-4</v>
      </c>
      <c r="E11262" s="7">
        <f t="shared" si="1"/>
        <v>0.07249939921</v>
      </c>
      <c r="F11262" s="7"/>
    </row>
    <row r="11263">
      <c r="A11263" s="9">
        <v>44861.208333333336</v>
      </c>
      <c r="B11263" s="10">
        <v>201.59</v>
      </c>
      <c r="C11263" s="10">
        <v>200.0051</v>
      </c>
      <c r="D11263" s="10">
        <v>0.00792429793040279</v>
      </c>
      <c r="E11263" s="7">
        <f t="shared" si="1"/>
        <v>0.06993395511</v>
      </c>
      <c r="F11263" s="7"/>
    </row>
    <row r="11264">
      <c r="A11264" s="9">
        <v>44861.25</v>
      </c>
      <c r="B11264" s="10">
        <v>188.53</v>
      </c>
      <c r="C11264" s="10">
        <v>191.79421</v>
      </c>
      <c r="D11264" s="10">
        <v>0.0170193354637764</v>
      </c>
      <c r="E11264" s="7">
        <f t="shared" si="1"/>
        <v>0.06612567264</v>
      </c>
      <c r="F11264" s="7"/>
    </row>
    <row r="11265">
      <c r="A11265" s="9">
        <v>44861.291666666664</v>
      </c>
      <c r="B11265" s="10">
        <v>182.24</v>
      </c>
      <c r="C11265" s="10">
        <v>185.76242</v>
      </c>
      <c r="D11265" s="10">
        <v>0.0189619622741778</v>
      </c>
      <c r="E11265" s="7">
        <f t="shared" si="1"/>
        <v>0.06116672609</v>
      </c>
      <c r="F11265" s="7"/>
    </row>
    <row r="11266">
      <c r="A11266" s="9">
        <v>44861.333333333336</v>
      </c>
      <c r="B11266" s="10">
        <v>186.83</v>
      </c>
      <c r="C11266" s="10">
        <v>182.75677</v>
      </c>
      <c r="D11266" s="10">
        <v>0.0222877106002695</v>
      </c>
      <c r="E11266" s="7">
        <f t="shared" si="1"/>
        <v>0.05567619626</v>
      </c>
      <c r="F11266" s="7"/>
    </row>
    <row r="11267">
      <c r="A11267" s="9">
        <v>44861.375</v>
      </c>
      <c r="B11267" s="10">
        <v>186.31</v>
      </c>
      <c r="C11267" s="10">
        <v>183.47216</v>
      </c>
      <c r="D11267" s="10">
        <v>0.0154674147838015</v>
      </c>
      <c r="E11267" s="7">
        <f t="shared" si="1"/>
        <v>0.05164425358</v>
      </c>
      <c r="F11267" s="7"/>
    </row>
    <row r="11268">
      <c r="A11268" s="9">
        <v>44861.416666666664</v>
      </c>
      <c r="B11268" s="10">
        <v>184.47</v>
      </c>
      <c r="C11268" s="10">
        <v>188.51729</v>
      </c>
      <c r="D11268" s="10">
        <v>0.0214690652512562</v>
      </c>
      <c r="E11268" s="7">
        <f t="shared" si="1"/>
        <v>0.04860831368</v>
      </c>
      <c r="F11268" s="7"/>
    </row>
    <row r="11269">
      <c r="A11269" s="9">
        <v>44861.458333333336</v>
      </c>
      <c r="B11269" s="10">
        <v>206.2</v>
      </c>
      <c r="C11269" s="10">
        <v>195.73135</v>
      </c>
      <c r="D11269" s="10">
        <v>0.0534847892276837</v>
      </c>
      <c r="E11269" s="7">
        <f t="shared" si="1"/>
        <v>0.04655029267</v>
      </c>
      <c r="F11269" s="7"/>
    </row>
    <row r="11270">
      <c r="A11270" s="9">
        <v>44861.5</v>
      </c>
      <c r="B11270" s="10">
        <v>208.98</v>
      </c>
      <c r="C11270" s="10">
        <v>202.58287</v>
      </c>
      <c r="D11270" s="10">
        <v>0.0315778426872912</v>
      </c>
      <c r="E11270" s="7">
        <f t="shared" si="1"/>
        <v>0.043922605</v>
      </c>
      <c r="F11270" s="7"/>
    </row>
    <row r="11271">
      <c r="A11271" s="9">
        <v>44861.541666666664</v>
      </c>
      <c r="B11271" s="10">
        <v>204.53</v>
      </c>
      <c r="C11271" s="10">
        <v>208.02659</v>
      </c>
      <c r="D11271" s="10">
        <v>0.016808380121022</v>
      </c>
      <c r="E11271" s="7">
        <f t="shared" si="1"/>
        <v>0.04044988828</v>
      </c>
      <c r="F11271" s="7"/>
    </row>
    <row r="11272">
      <c r="A11272" s="9">
        <v>44861.583333333336</v>
      </c>
      <c r="B11272" s="10">
        <v>195.37</v>
      </c>
      <c r="C11272" s="10">
        <v>210.222</v>
      </c>
      <c r="D11272" s="10">
        <v>0.0706491233077413</v>
      </c>
      <c r="E11272" s="7">
        <f t="shared" si="1"/>
        <v>0.03978095457</v>
      </c>
      <c r="F11272" s="7"/>
    </row>
    <row r="11273">
      <c r="A11273" s="9">
        <v>44861.625</v>
      </c>
      <c r="B11273" s="10">
        <v>191.64</v>
      </c>
      <c r="C11273" s="10">
        <v>210.94796</v>
      </c>
      <c r="D11273" s="10">
        <v>0.0915294938144934</v>
      </c>
      <c r="E11273" s="7">
        <f t="shared" si="1"/>
        <v>0.04029628789</v>
      </c>
      <c r="F11273" s="7"/>
    </row>
    <row r="11274">
      <c r="A11274" s="9">
        <v>44861.666666666664</v>
      </c>
      <c r="B11274" s="10">
        <v>183.66</v>
      </c>
      <c r="C11274" s="10">
        <v>210.3371</v>
      </c>
      <c r="D11274" s="10">
        <v>0.126830216828129</v>
      </c>
      <c r="E11274" s="7">
        <f t="shared" si="1"/>
        <v>0.04218806581</v>
      </c>
      <c r="F11274" s="7"/>
    </row>
    <row r="11275">
      <c r="A11275" s="9">
        <v>44861.708333333336</v>
      </c>
      <c r="B11275" s="10">
        <v>180.04</v>
      </c>
      <c r="C11275" s="10">
        <v>209.81731</v>
      </c>
      <c r="D11275" s="10">
        <v>0.141920178082542</v>
      </c>
      <c r="E11275" s="7">
        <f t="shared" si="1"/>
        <v>0.04473586618</v>
      </c>
      <c r="F11275" s="7"/>
    </row>
    <row r="11276">
      <c r="A11276" s="9">
        <v>44861.75</v>
      </c>
      <c r="B11276" s="10">
        <v>182.07</v>
      </c>
      <c r="C11276" s="10">
        <v>209.81901</v>
      </c>
      <c r="D11276" s="10">
        <v>0.132252125295987</v>
      </c>
      <c r="E11276" s="7">
        <f t="shared" si="1"/>
        <v>0.04726571612</v>
      </c>
      <c r="F11276" s="7"/>
    </row>
    <row r="11277">
      <c r="A11277" s="9">
        <v>44861.791666666664</v>
      </c>
      <c r="B11277" s="10">
        <v>183.53</v>
      </c>
      <c r="C11277" s="10">
        <v>211.2132</v>
      </c>
      <c r="D11277" s="10">
        <v>0.131067565852891</v>
      </c>
      <c r="E11277" s="7">
        <f t="shared" si="1"/>
        <v>0.05045866995</v>
      </c>
      <c r="F11277" s="7"/>
    </row>
    <row r="11278">
      <c r="A11278" s="9">
        <v>44861.833333333336</v>
      </c>
      <c r="B11278" s="10">
        <v>192.16</v>
      </c>
      <c r="C11278" s="10">
        <v>212.71583</v>
      </c>
      <c r="D11278" s="10">
        <v>0.0966351681489808</v>
      </c>
      <c r="E11278" s="7">
        <f t="shared" si="1"/>
        <v>0.05218964511</v>
      </c>
      <c r="F11278" s="7"/>
    </row>
    <row r="11279">
      <c r="A11279" s="9">
        <v>44861.875</v>
      </c>
      <c r="B11279" s="10">
        <v>198.1</v>
      </c>
      <c r="C11279" s="10">
        <v>214.42949</v>
      </c>
      <c r="D11279" s="10">
        <v>0.0761531914290333</v>
      </c>
      <c r="E11279" s="7">
        <f t="shared" si="1"/>
        <v>0.05461954016</v>
      </c>
      <c r="F11279" s="7"/>
    </row>
    <row r="11280">
      <c r="A11280" s="9">
        <v>44861.916666666664</v>
      </c>
      <c r="B11280" s="10">
        <v>207.03</v>
      </c>
      <c r="C11280" s="10">
        <v>215.87301</v>
      </c>
      <c r="D11280" s="10">
        <v>0.0409639444968131</v>
      </c>
      <c r="E11280" s="7">
        <f t="shared" si="1"/>
        <v>0.05627353022</v>
      </c>
      <c r="F11280" s="7"/>
    </row>
    <row r="11281">
      <c r="A11281" s="9">
        <v>44861.958333333336</v>
      </c>
      <c r="B11281" s="10">
        <v>203.49</v>
      </c>
      <c r="C11281" s="10">
        <v>217.9276</v>
      </c>
      <c r="D11281" s="10">
        <v>0.0662495250716293</v>
      </c>
      <c r="E11281" s="7">
        <f t="shared" si="1"/>
        <v>0.05872821586</v>
      </c>
      <c r="F11281" s="7"/>
    </row>
    <row r="11282">
      <c r="A11282" s="9">
        <v>44862.0</v>
      </c>
      <c r="B11282" s="10">
        <v>207.17</v>
      </c>
      <c r="C11282" s="10">
        <v>221.65345</v>
      </c>
      <c r="D11282" s="10">
        <v>0.0653427681815916</v>
      </c>
      <c r="E11282" s="7">
        <f t="shared" si="1"/>
        <v>0.05880511734</v>
      </c>
      <c r="F11282" s="7"/>
    </row>
    <row r="11283">
      <c r="A11283" s="9">
        <v>44862.041666666664</v>
      </c>
      <c r="B11283" s="10">
        <v>216.47</v>
      </c>
      <c r="C11283" s="10">
        <v>218.64257</v>
      </c>
      <c r="D11283" s="10">
        <v>0.00993662853487318</v>
      </c>
      <c r="E11283" s="7">
        <f t="shared" si="1"/>
        <v>0.05627221419</v>
      </c>
      <c r="F11283" s="7"/>
    </row>
    <row r="11284">
      <c r="A11284" s="9">
        <v>44862.083333333336</v>
      </c>
      <c r="B11284" s="10">
        <v>209.19</v>
      </c>
      <c r="C11284" s="10">
        <v>212.29759</v>
      </c>
      <c r="D11284" s="10">
        <v>0.0146378957952373</v>
      </c>
      <c r="E11284" s="7">
        <f t="shared" si="1"/>
        <v>0.05429244991</v>
      </c>
      <c r="F11284" s="7"/>
    </row>
    <row r="11285">
      <c r="A11285" s="9">
        <v>44862.125</v>
      </c>
      <c r="B11285" s="10">
        <v>194.04</v>
      </c>
      <c r="C11285" s="10">
        <v>204.17026</v>
      </c>
      <c r="D11285" s="10">
        <v>0.0496167267456093</v>
      </c>
      <c r="E11285" s="7">
        <f t="shared" si="1"/>
        <v>0.05495365321</v>
      </c>
      <c r="F11285" s="7"/>
    </row>
    <row r="11286">
      <c r="A11286" s="9">
        <v>44862.166666666664</v>
      </c>
      <c r="B11286" s="10">
        <v>189.39</v>
      </c>
      <c r="C11286" s="10">
        <v>194.67868</v>
      </c>
      <c r="D11286" s="10">
        <v>0.0271662002228494</v>
      </c>
      <c r="E11286" s="7">
        <f t="shared" si="1"/>
        <v>0.05608131459</v>
      </c>
      <c r="F11286" s="7"/>
    </row>
    <row r="11287">
      <c r="A11287" s="9">
        <v>44862.208333333336</v>
      </c>
      <c r="B11287" s="10">
        <v>183.98</v>
      </c>
      <c r="C11287" s="10">
        <v>185.83783</v>
      </c>
      <c r="D11287" s="10">
        <v>0.00999704957811876</v>
      </c>
      <c r="E11287" s="7">
        <f t="shared" si="1"/>
        <v>0.05616767924</v>
      </c>
      <c r="F11287" s="7"/>
    </row>
    <row r="11288">
      <c r="A11288" s="9">
        <v>44862.25</v>
      </c>
      <c r="B11288" s="10">
        <v>178.9</v>
      </c>
      <c r="C11288" s="10">
        <v>178.98989</v>
      </c>
      <c r="D11288" s="10">
        <v>5.02207135833185E-4</v>
      </c>
      <c r="E11288" s="7">
        <f t="shared" si="1"/>
        <v>0.05547946556</v>
      </c>
      <c r="F11288" s="7"/>
    </row>
    <row r="11289">
      <c r="A11289" s="9">
        <v>44862.291666666664</v>
      </c>
      <c r="B11289" s="10">
        <v>182.2</v>
      </c>
      <c r="C11289" s="10">
        <v>175.65606</v>
      </c>
      <c r="D11289" s="10">
        <v>0.0372542797555631</v>
      </c>
      <c r="E11289" s="7">
        <f t="shared" si="1"/>
        <v>0.05624164546</v>
      </c>
      <c r="F11289" s="7"/>
    </row>
    <row r="11290">
      <c r="A11290" s="9">
        <v>44862.333333333336</v>
      </c>
      <c r="B11290" s="10">
        <v>179.74</v>
      </c>
      <c r="C11290" s="10">
        <v>176.65864</v>
      </c>
      <c r="D11290" s="10">
        <v>0.0174424528571034</v>
      </c>
      <c r="E11290" s="7">
        <f t="shared" si="1"/>
        <v>0.05603975972</v>
      </c>
      <c r="F11290" s="7"/>
    </row>
    <row r="11291">
      <c r="A11291" s="9">
        <v>44862.375</v>
      </c>
      <c r="B11291" s="10">
        <v>187.56</v>
      </c>
      <c r="C11291" s="10">
        <v>181.66128</v>
      </c>
      <c r="D11291" s="10">
        <v>0.0324709811579</v>
      </c>
      <c r="E11291" s="7">
        <f t="shared" si="1"/>
        <v>0.05674824165</v>
      </c>
      <c r="F11291" s="7"/>
    </row>
    <row r="11292">
      <c r="A11292" s="9">
        <v>44862.416666666664</v>
      </c>
      <c r="B11292" s="10">
        <v>198.11</v>
      </c>
      <c r="C11292" s="10">
        <v>191.06666</v>
      </c>
      <c r="D11292" s="10">
        <v>0.0368632601836448</v>
      </c>
      <c r="E11292" s="7">
        <f t="shared" si="1"/>
        <v>0.05738966644</v>
      </c>
      <c r="F11292" s="7"/>
    </row>
    <row r="11293">
      <c r="A11293" s="9">
        <v>44862.458333333336</v>
      </c>
      <c r="B11293" s="10">
        <v>217.62</v>
      </c>
      <c r="C11293" s="10">
        <v>201.52352</v>
      </c>
      <c r="D11293" s="10">
        <v>0.0798739521818595</v>
      </c>
      <c r="E11293" s="7">
        <f t="shared" si="1"/>
        <v>0.05848921489</v>
      </c>
      <c r="F11293" s="7"/>
    </row>
    <row r="11294">
      <c r="A11294" s="9">
        <v>44862.5</v>
      </c>
      <c r="B11294" s="10">
        <v>218.77</v>
      </c>
      <c r="C11294" s="10">
        <v>209.74862</v>
      </c>
      <c r="D11294" s="10">
        <v>0.0430104379232627</v>
      </c>
      <c r="E11294" s="7">
        <f t="shared" si="1"/>
        <v>0.05896557303</v>
      </c>
      <c r="F11294" s="7"/>
    </row>
    <row r="11295">
      <c r="A11295" s="9">
        <v>44862.541666666664</v>
      </c>
      <c r="B11295" s="10">
        <v>222.77</v>
      </c>
      <c r="C11295" s="10">
        <v>215.00097</v>
      </c>
      <c r="D11295" s="10">
        <v>0.0361348602287702</v>
      </c>
      <c r="E11295" s="7">
        <f t="shared" si="1"/>
        <v>0.05977084303</v>
      </c>
      <c r="F11295" s="7"/>
    </row>
    <row r="11296">
      <c r="A11296" s="9">
        <v>44862.583333333336</v>
      </c>
      <c r="B11296" s="10">
        <v>221.93</v>
      </c>
      <c r="C11296" s="10">
        <v>216.09265</v>
      </c>
      <c r="D11296" s="10">
        <v>0.0270131816144603</v>
      </c>
      <c r="E11296" s="7">
        <f t="shared" si="1"/>
        <v>0.0579526788</v>
      </c>
      <c r="F11296" s="7"/>
    </row>
    <row r="11297">
      <c r="A11297" s="9">
        <v>44862.625</v>
      </c>
      <c r="B11297" s="10">
        <v>217.56</v>
      </c>
      <c r="C11297" s="10">
        <v>214.95424</v>
      </c>
      <c r="D11297" s="10">
        <v>0.012122394050008</v>
      </c>
      <c r="E11297" s="7">
        <f t="shared" si="1"/>
        <v>0.05464404964</v>
      </c>
      <c r="F11297" s="7"/>
    </row>
    <row r="11298">
      <c r="A11298" s="9">
        <v>44862.666666666664</v>
      </c>
      <c r="B11298" s="10">
        <v>214.93</v>
      </c>
      <c r="C11298" s="10">
        <v>212.38613</v>
      </c>
      <c r="D11298" s="10">
        <v>0.0119775712284036</v>
      </c>
      <c r="E11298" s="7">
        <f t="shared" si="1"/>
        <v>0.04985852274</v>
      </c>
      <c r="F11298" s="7"/>
    </row>
    <row r="11299">
      <c r="A11299" s="9">
        <v>44862.708333333336</v>
      </c>
      <c r="B11299" s="10">
        <v>218.3</v>
      </c>
      <c r="C11299" s="10">
        <v>210.23589</v>
      </c>
      <c r="D11299" s="10">
        <v>0.0383574374480018</v>
      </c>
      <c r="E11299" s="7">
        <f t="shared" si="1"/>
        <v>0.04554340855</v>
      </c>
      <c r="F11299" s="7"/>
    </row>
    <row r="11300">
      <c r="A11300" s="9">
        <v>44862.75</v>
      </c>
      <c r="B11300" s="10">
        <v>219.04</v>
      </c>
      <c r="C11300" s="10">
        <v>209.9033</v>
      </c>
      <c r="D11300" s="10">
        <v>0.0435281389096788</v>
      </c>
      <c r="E11300" s="7">
        <f t="shared" si="1"/>
        <v>0.04184657578</v>
      </c>
      <c r="F11300" s="7"/>
    </row>
    <row r="11301">
      <c r="A11301" s="9">
        <v>44862.791666666664</v>
      </c>
      <c r="B11301" s="10">
        <v>217.64</v>
      </c>
      <c r="C11301" s="10">
        <v>211.53378</v>
      </c>
      <c r="D11301" s="10">
        <v>0.0288664061125366</v>
      </c>
      <c r="E11301" s="7">
        <f t="shared" si="1"/>
        <v>0.03758819412</v>
      </c>
      <c r="F11301" s="7"/>
    </row>
    <row r="11302">
      <c r="A11302" s="9">
        <v>44862.833333333336</v>
      </c>
      <c r="B11302" s="10">
        <v>227.17</v>
      </c>
      <c r="C11302" s="10">
        <v>214.25904</v>
      </c>
      <c r="D11302" s="10">
        <v>0.0602586476631277</v>
      </c>
      <c r="E11302" s="7">
        <f t="shared" si="1"/>
        <v>0.03607250577</v>
      </c>
      <c r="F11302" s="7"/>
    </row>
    <row r="11303">
      <c r="A11303" s="9">
        <v>44862.875</v>
      </c>
      <c r="B11303" s="10">
        <v>224.76</v>
      </c>
      <c r="C11303" s="10">
        <v>217.28639</v>
      </c>
      <c r="D11303" s="10">
        <v>0.0343952053324645</v>
      </c>
      <c r="E11303" s="7">
        <f t="shared" si="1"/>
        <v>0.03433258968</v>
      </c>
      <c r="F11303" s="7"/>
    </row>
    <row r="11304">
      <c r="A11304" s="9">
        <v>44862.916666666664</v>
      </c>
      <c r="B11304" s="10">
        <v>218.45</v>
      </c>
      <c r="C11304" s="10">
        <v>218.85916</v>
      </c>
      <c r="D11304" s="10">
        <v>0.0018695127953521</v>
      </c>
      <c r="E11304" s="7">
        <f t="shared" si="1"/>
        <v>0.03270365503</v>
      </c>
      <c r="F11304" s="7"/>
    </row>
    <row r="11305">
      <c r="A11305" s="9">
        <v>44862.958333333336</v>
      </c>
      <c r="B11305" s="10">
        <v>219.35</v>
      </c>
      <c r="C11305" s="10">
        <v>219.85338</v>
      </c>
      <c r="D11305" s="10">
        <v>0.00228961683463767</v>
      </c>
      <c r="E11305" s="7">
        <f t="shared" si="1"/>
        <v>0.03003865885</v>
      </c>
      <c r="F11305" s="7"/>
    </row>
    <row r="11306">
      <c r="A11306" s="9">
        <v>44863.0</v>
      </c>
      <c r="B11306" s="10">
        <v>222.37</v>
      </c>
      <c r="C11306" s="10">
        <v>228.47586</v>
      </c>
      <c r="D11306" s="10">
        <v>0.0267243112685953</v>
      </c>
      <c r="E11306" s="7">
        <f t="shared" si="1"/>
        <v>0.02842955648</v>
      </c>
      <c r="F11306" s="7"/>
    </row>
    <row r="11307">
      <c r="A11307" s="9">
        <v>44863.041666666664</v>
      </c>
      <c r="B11307" s="10">
        <v>228.77</v>
      </c>
      <c r="C11307" s="10">
        <v>222.96723</v>
      </c>
      <c r="D11307" s="10">
        <v>0.0260252145573141</v>
      </c>
      <c r="E11307" s="7">
        <f t="shared" si="1"/>
        <v>0.02909991423</v>
      </c>
      <c r="F11307" s="7"/>
    </row>
    <row r="11308">
      <c r="A11308" s="9">
        <v>44863.083333333336</v>
      </c>
      <c r="B11308" s="10">
        <v>231.62</v>
      </c>
      <c r="C11308" s="10">
        <v>215.60724</v>
      </c>
      <c r="D11308" s="10">
        <v>0.0742681924781376</v>
      </c>
      <c r="E11308" s="7">
        <f t="shared" si="1"/>
        <v>0.03158450993</v>
      </c>
      <c r="F11308" s="7"/>
    </row>
    <row r="11309">
      <c r="A11309" s="9">
        <v>44863.125</v>
      </c>
      <c r="B11309" s="10">
        <v>228.72</v>
      </c>
      <c r="C11309" s="10">
        <v>207.73495</v>
      </c>
      <c r="D11309" s="10">
        <v>0.101018389057787</v>
      </c>
      <c r="E11309" s="7">
        <f t="shared" si="1"/>
        <v>0.03372624586</v>
      </c>
      <c r="F11309" s="7"/>
    </row>
    <row r="11310">
      <c r="A11310" s="9">
        <v>44863.166666666664</v>
      </c>
      <c r="B11310" s="10">
        <v>219.74</v>
      </c>
      <c r="C11310" s="10">
        <v>200.74583</v>
      </c>
      <c r="D11310" s="10">
        <v>0.0946180052656635</v>
      </c>
      <c r="E11310" s="7">
        <f t="shared" si="1"/>
        <v>0.03653673773</v>
      </c>
      <c r="F11310" s="7"/>
    </row>
    <row r="11311">
      <c r="A11311" s="9">
        <v>44863.208333333336</v>
      </c>
      <c r="B11311" s="10">
        <v>216.64</v>
      </c>
      <c r="C11311" s="10">
        <v>196.73772</v>
      </c>
      <c r="D11311" s="10">
        <v>0.101161485453831</v>
      </c>
      <c r="E11311" s="7">
        <f t="shared" si="1"/>
        <v>0.0403352559</v>
      </c>
      <c r="F11311" s="7"/>
    </row>
    <row r="11312">
      <c r="A11312" s="9">
        <v>44863.25</v>
      </c>
      <c r="B11312" s="10">
        <v>207.4</v>
      </c>
      <c r="C11312" s="10">
        <v>195.013</v>
      </c>
      <c r="D11312" s="10">
        <v>0.063518842333588</v>
      </c>
      <c r="E11312" s="7">
        <f t="shared" si="1"/>
        <v>0.04296094903</v>
      </c>
      <c r="F11312" s="7"/>
    </row>
    <row r="11313">
      <c r="A11313" s="9">
        <v>44863.291666666664</v>
      </c>
      <c r="B11313" s="10">
        <v>202.88</v>
      </c>
      <c r="C11313" s="10">
        <v>196.02027</v>
      </c>
      <c r="D11313" s="10">
        <v>0.0349950033228705</v>
      </c>
      <c r="E11313" s="7">
        <f t="shared" si="1"/>
        <v>0.04286681251</v>
      </c>
      <c r="F11313" s="7"/>
    </row>
    <row r="11314">
      <c r="A11314" s="9">
        <v>44863.333333333336</v>
      </c>
      <c r="B11314" s="10">
        <v>198.09</v>
      </c>
      <c r="C11314" s="10">
        <v>198.82847</v>
      </c>
      <c r="D11314" s="10">
        <v>0.00371410593261622</v>
      </c>
      <c r="E11314" s="7">
        <f t="shared" si="1"/>
        <v>0.04229479806</v>
      </c>
      <c r="F11314" s="7"/>
    </row>
    <row r="11315">
      <c r="A11315" s="9">
        <v>44863.375</v>
      </c>
      <c r="B11315" s="10">
        <v>200.14</v>
      </c>
      <c r="C11315" s="10">
        <v>203.84137</v>
      </c>
      <c r="D11315" s="10">
        <v>0.0181580902836358</v>
      </c>
      <c r="E11315" s="7">
        <f t="shared" si="1"/>
        <v>0.0416984276</v>
      </c>
      <c r="F11315" s="7"/>
    </row>
    <row r="11316">
      <c r="A11316" s="9">
        <v>44863.416666666664</v>
      </c>
      <c r="B11316" s="10">
        <v>205.49</v>
      </c>
      <c r="C11316" s="10">
        <v>209.39829</v>
      </c>
      <c r="D11316" s="10">
        <v>0.0186643835534664</v>
      </c>
      <c r="E11316" s="7">
        <f t="shared" si="1"/>
        <v>0.04094014108</v>
      </c>
      <c r="F11316" s="7"/>
    </row>
    <row r="11317">
      <c r="A11317" s="9">
        <v>44863.458333333336</v>
      </c>
      <c r="B11317" s="10">
        <v>220.3</v>
      </c>
      <c r="C11317" s="10">
        <v>215.33562</v>
      </c>
      <c r="D11317" s="10">
        <v>0.0230541514682986</v>
      </c>
      <c r="E11317" s="7">
        <f t="shared" si="1"/>
        <v>0.03857264938</v>
      </c>
      <c r="F11317" s="7"/>
    </row>
    <row r="11318">
      <c r="A11318" s="9">
        <v>44863.5</v>
      </c>
      <c r="B11318" s="10">
        <v>220.79</v>
      </c>
      <c r="C11318" s="10">
        <v>219.20133</v>
      </c>
      <c r="D11318" s="10">
        <v>0.00724753814221829</v>
      </c>
      <c r="E11318" s="7">
        <f t="shared" si="1"/>
        <v>0.03708252856</v>
      </c>
      <c r="F11318" s="7"/>
    </row>
    <row r="11319">
      <c r="A11319" s="9">
        <v>44863.541666666664</v>
      </c>
      <c r="B11319" s="10">
        <v>215.15</v>
      </c>
      <c r="C11319" s="10">
        <v>221.34509</v>
      </c>
      <c r="D11319" s="10">
        <v>0.0279883777860172</v>
      </c>
      <c r="E11319" s="7">
        <f t="shared" si="1"/>
        <v>0.03674309179</v>
      </c>
      <c r="F11319" s="7"/>
    </row>
    <row r="11320">
      <c r="A11320" s="9">
        <v>44863.583333333336</v>
      </c>
      <c r="B11320" s="10">
        <v>209.14</v>
      </c>
      <c r="C11320" s="10">
        <v>222.01224</v>
      </c>
      <c r="D11320" s="10">
        <v>0.0579798663352975</v>
      </c>
      <c r="E11320" s="7">
        <f t="shared" si="1"/>
        <v>0.03803337032</v>
      </c>
      <c r="F11320" s="7"/>
    </row>
    <row r="11321">
      <c r="A11321" s="9">
        <v>44863.625</v>
      </c>
      <c r="B11321" s="10">
        <v>207.3</v>
      </c>
      <c r="C11321" s="10">
        <v>222.22118</v>
      </c>
      <c r="D11321" s="10">
        <v>0.0671456249129808</v>
      </c>
      <c r="E11321" s="7">
        <f t="shared" si="1"/>
        <v>0.04032600494</v>
      </c>
      <c r="F11321" s="7"/>
    </row>
    <row r="11322">
      <c r="A11322" s="9">
        <v>44863.666666666664</v>
      </c>
      <c r="B11322" s="10">
        <v>204.57</v>
      </c>
      <c r="C11322" s="10">
        <v>222.1639</v>
      </c>
      <c r="D11322" s="10">
        <v>0.0791933342905846</v>
      </c>
      <c r="E11322" s="7">
        <f t="shared" si="1"/>
        <v>0.04312666173</v>
      </c>
      <c r="F11322" s="7"/>
    </row>
    <row r="11323">
      <c r="A11323" s="9">
        <v>44863.708333333336</v>
      </c>
      <c r="B11323" s="10">
        <v>207.14</v>
      </c>
      <c r="C11323" s="10">
        <v>222.42306</v>
      </c>
      <c r="D11323" s="10">
        <v>0.0687116704535941</v>
      </c>
      <c r="E11323" s="7">
        <f t="shared" si="1"/>
        <v>0.04439142144</v>
      </c>
      <c r="F11323" s="7"/>
    </row>
    <row r="11324">
      <c r="A11324" s="9">
        <v>44863.75</v>
      </c>
      <c r="B11324" s="10">
        <v>204.51</v>
      </c>
      <c r="C11324" s="10">
        <v>223.43349</v>
      </c>
      <c r="D11324" s="10">
        <v>0.0846940626492475</v>
      </c>
      <c r="E11324" s="7">
        <f t="shared" si="1"/>
        <v>0.04610666826</v>
      </c>
      <c r="F11324" s="7"/>
    </row>
    <row r="11325">
      <c r="A11325" s="9">
        <v>44863.791666666664</v>
      </c>
      <c r="B11325" s="10">
        <v>202.92</v>
      </c>
      <c r="C11325" s="10">
        <v>225.53012</v>
      </c>
      <c r="D11325" s="10">
        <v>0.100253216732204</v>
      </c>
      <c r="E11325" s="7">
        <f t="shared" si="1"/>
        <v>0.0490811187</v>
      </c>
      <c r="F11325" s="7"/>
    </row>
    <row r="11326">
      <c r="A11326" s="9">
        <v>44863.833333333336</v>
      </c>
      <c r="B11326" s="10">
        <v>215.27</v>
      </c>
      <c r="C11326" s="10">
        <v>227.96543</v>
      </c>
      <c r="D11326" s="10">
        <v>0.0556901544238527</v>
      </c>
      <c r="E11326" s="7">
        <f t="shared" si="1"/>
        <v>0.04889076482</v>
      </c>
      <c r="F11326" s="7"/>
    </row>
    <row r="11327">
      <c r="A11327" s="9">
        <v>44863.875</v>
      </c>
      <c r="B11327" s="10">
        <v>212.51</v>
      </c>
      <c r="C11327" s="10">
        <v>230.35076</v>
      </c>
      <c r="D11327" s="10">
        <v>0.0774504065018062</v>
      </c>
      <c r="E11327" s="7">
        <f t="shared" si="1"/>
        <v>0.05068473153</v>
      </c>
      <c r="F11327" s="7"/>
    </row>
    <row r="11328">
      <c r="A11328" s="9">
        <v>44863.916666666664</v>
      </c>
      <c r="B11328" s="10">
        <v>206.87</v>
      </c>
      <c r="C11328" s="10">
        <v>231.04591</v>
      </c>
      <c r="D11328" s="10">
        <v>0.104636823045255</v>
      </c>
      <c r="E11328" s="7">
        <f t="shared" si="1"/>
        <v>0.0549667028</v>
      </c>
      <c r="F11328" s="7"/>
    </row>
    <row r="11329">
      <c r="A11329" s="9">
        <v>44863.958333333336</v>
      </c>
      <c r="B11329" s="10">
        <v>201.68</v>
      </c>
      <c r="C11329" s="10">
        <v>230.31383</v>
      </c>
      <c r="D11329" s="10">
        <v>0.124325273909951</v>
      </c>
      <c r="E11329" s="7">
        <f t="shared" si="1"/>
        <v>0.06005152184</v>
      </c>
      <c r="F11329" s="7"/>
    </row>
    <row r="11330">
      <c r="A11330" s="9">
        <v>44861.0</v>
      </c>
      <c r="B11330" s="10">
        <v>242.87</v>
      </c>
      <c r="C11330" s="10">
        <v>230.87614</v>
      </c>
      <c r="D11330" s="10">
        <v>0.051949326595637</v>
      </c>
      <c r="E11330" s="7">
        <f t="shared" si="1"/>
        <v>0.06110256415</v>
      </c>
      <c r="F11330" s="7"/>
    </row>
    <row r="11331">
      <c r="A11331" s="9">
        <v>44861.041666666664</v>
      </c>
      <c r="B11331" s="10">
        <v>243.98</v>
      </c>
      <c r="C11331" s="10">
        <v>230.11256</v>
      </c>
      <c r="D11331" s="10">
        <v>0.0602637248483958</v>
      </c>
      <c r="E11331" s="7">
        <f t="shared" si="1"/>
        <v>0.06252916874</v>
      </c>
      <c r="F11331" s="7"/>
    </row>
    <row r="11332">
      <c r="A11332" s="9">
        <v>44861.083333333336</v>
      </c>
      <c r="B11332" s="10">
        <v>238.02</v>
      </c>
      <c r="C11332" s="10">
        <v>226.64042</v>
      </c>
      <c r="D11332" s="10">
        <v>0.0502098434162803</v>
      </c>
      <c r="E11332" s="7">
        <f t="shared" si="1"/>
        <v>0.06152673753</v>
      </c>
      <c r="F11332" s="7"/>
    </row>
    <row r="11333">
      <c r="A11333" s="9">
        <v>44861.125</v>
      </c>
      <c r="B11333" s="10">
        <v>225.41</v>
      </c>
      <c r="C11333" s="10">
        <v>220.72841</v>
      </c>
      <c r="D11333" s="10">
        <v>0.0212097300931946</v>
      </c>
      <c r="E11333" s="7">
        <f t="shared" si="1"/>
        <v>0.05820137674</v>
      </c>
      <c r="F11333" s="7"/>
    </row>
    <row r="11334">
      <c r="A11334" s="9">
        <v>44861.166666666664</v>
      </c>
      <c r="B11334" s="10">
        <v>209.35</v>
      </c>
      <c r="C11334" s="10">
        <v>212.99064</v>
      </c>
      <c r="D11334" s="10">
        <v>0.0170929576999253</v>
      </c>
      <c r="E11334" s="7">
        <f t="shared" si="1"/>
        <v>0.05497116642</v>
      </c>
      <c r="F11334" s="7"/>
    </row>
    <row r="11335">
      <c r="A11335" s="9">
        <v>44861.208333333336</v>
      </c>
      <c r="B11335" s="10">
        <v>201.59</v>
      </c>
      <c r="C11335" s="10">
        <v>205.09215</v>
      </c>
      <c r="D11335" s="10">
        <v>0.0170759826741296</v>
      </c>
      <c r="E11335" s="7">
        <f t="shared" si="1"/>
        <v>0.05146760381</v>
      </c>
      <c r="F11335" s="7"/>
    </row>
    <row r="11336">
      <c r="A11336" s="9">
        <v>44861.25</v>
      </c>
      <c r="B11336" s="10">
        <v>188.53</v>
      </c>
      <c r="C11336" s="10">
        <v>198.2594</v>
      </c>
      <c r="D11336" s="10">
        <v>0.0490740918211191</v>
      </c>
      <c r="E11336" s="7">
        <f t="shared" si="1"/>
        <v>0.0508657392</v>
      </c>
      <c r="F11336" s="7"/>
    </row>
    <row r="11337">
      <c r="A11337" s="9">
        <v>44861.291666666664</v>
      </c>
      <c r="B11337" s="10">
        <v>182.24</v>
      </c>
      <c r="C11337" s="10">
        <v>193.39302</v>
      </c>
      <c r="D11337" s="10">
        <v>0.0576702302906278</v>
      </c>
      <c r="E11337" s="7">
        <f t="shared" si="1"/>
        <v>0.05181054033</v>
      </c>
      <c r="F11337" s="7"/>
    </row>
    <row r="11338">
      <c r="A11338" s="9">
        <v>44861.333333333336</v>
      </c>
      <c r="B11338" s="10">
        <v>186.83</v>
      </c>
      <c r="C11338" s="10">
        <v>191.40048</v>
      </c>
      <c r="D11338" s="10">
        <v>0.0238791459666139</v>
      </c>
      <c r="E11338" s="7">
        <f t="shared" si="1"/>
        <v>0.05265075033</v>
      </c>
      <c r="F11338" s="7"/>
    </row>
    <row r="11339">
      <c r="A11339" s="9">
        <v>44861.375</v>
      </c>
      <c r="B11339" s="10">
        <v>186.31</v>
      </c>
      <c r="C11339" s="10">
        <v>192.9461</v>
      </c>
      <c r="D11339" s="10">
        <v>0.0343935430672089</v>
      </c>
      <c r="E11339" s="7">
        <f t="shared" si="1"/>
        <v>0.05332722753</v>
      </c>
      <c r="F11339" s="7"/>
    </row>
    <row r="11340">
      <c r="A11340" s="9">
        <v>44861.416666666664</v>
      </c>
      <c r="B11340" s="10">
        <v>184.47</v>
      </c>
      <c r="C11340" s="10">
        <v>198.3969</v>
      </c>
      <c r="D11340" s="10">
        <v>0.0701971653790961</v>
      </c>
      <c r="E11340" s="7">
        <f t="shared" si="1"/>
        <v>0.05547442677</v>
      </c>
      <c r="F11340" s="7"/>
    </row>
    <row r="11341">
      <c r="A11341" s="9">
        <v>44861.458333333336</v>
      </c>
      <c r="B11341" s="10">
        <v>206.2</v>
      </c>
      <c r="C11341" s="10">
        <v>205.97398</v>
      </c>
      <c r="D11341" s="10">
        <v>0.00109732306964198</v>
      </c>
      <c r="E11341" s="7">
        <f t="shared" si="1"/>
        <v>0.05455955892</v>
      </c>
      <c r="F11341" s="7"/>
    </row>
    <row r="11342">
      <c r="A11342" s="9">
        <v>44861.5</v>
      </c>
      <c r="B11342" s="10">
        <v>208.98</v>
      </c>
      <c r="C11342" s="10">
        <v>212.81625</v>
      </c>
      <c r="D11342" s="10">
        <v>0.018026114077285</v>
      </c>
      <c r="E11342" s="7">
        <f t="shared" si="1"/>
        <v>0.05500866625</v>
      </c>
      <c r="F11342" s="7"/>
    </row>
    <row r="11343">
      <c r="A11343" s="9">
        <v>44861.541666666664</v>
      </c>
      <c r="B11343" s="10">
        <v>204.53</v>
      </c>
      <c r="C11343" s="10">
        <v>217.97516</v>
      </c>
      <c r="D11343" s="10">
        <v>0.0616820742326785</v>
      </c>
      <c r="E11343" s="7">
        <f t="shared" si="1"/>
        <v>0.05641257027</v>
      </c>
      <c r="F11343" s="7"/>
    </row>
    <row r="11344">
      <c r="A11344" s="9">
        <v>44861.583333333336</v>
      </c>
      <c r="B11344" s="10">
        <v>195.37</v>
      </c>
      <c r="C11344" s="10">
        <v>220.19537</v>
      </c>
      <c r="D11344" s="10">
        <v>0.112742470470655</v>
      </c>
      <c r="E11344" s="7">
        <f t="shared" si="1"/>
        <v>0.05869434544</v>
      </c>
      <c r="F11344" s="7"/>
    </row>
    <row r="11345">
      <c r="A11345" s="9">
        <v>44861.625</v>
      </c>
      <c r="B11345" s="10">
        <v>191.64</v>
      </c>
      <c r="C11345" s="10">
        <v>220.57391</v>
      </c>
      <c r="D11345" s="10">
        <v>0.131175577383562</v>
      </c>
      <c r="E11345" s="7">
        <f t="shared" si="1"/>
        <v>0.06136226013</v>
      </c>
      <c r="F11345" s="7"/>
    </row>
    <row r="11346">
      <c r="A11346" s="9">
        <v>44861.666666666664</v>
      </c>
      <c r="B11346" s="10">
        <v>183.66</v>
      </c>
      <c r="C11346" s="10">
        <v>219.51781</v>
      </c>
      <c r="D11346" s="10">
        <v>0.163348067293492</v>
      </c>
      <c r="E11346" s="7">
        <f t="shared" si="1"/>
        <v>0.06486870734</v>
      </c>
      <c r="F11346" s="7"/>
    </row>
    <row r="11347">
      <c r="A11347" s="9">
        <v>44861.708333333336</v>
      </c>
      <c r="B11347" s="10">
        <v>180.04</v>
      </c>
      <c r="C11347" s="10">
        <v>218.75983</v>
      </c>
      <c r="D11347" s="10">
        <v>0.176996983404128</v>
      </c>
      <c r="E11347" s="7">
        <f t="shared" si="1"/>
        <v>0.06938059538</v>
      </c>
      <c r="F11347" s="7"/>
    </row>
    <row r="11348">
      <c r="A11348" s="9">
        <v>44861.75</v>
      </c>
      <c r="B11348" s="10">
        <v>182.07</v>
      </c>
      <c r="C11348" s="10">
        <v>218.54169</v>
      </c>
      <c r="D11348" s="10">
        <v>0.166886647577402</v>
      </c>
      <c r="E11348" s="7">
        <f t="shared" si="1"/>
        <v>0.07280528642</v>
      </c>
      <c r="F11348" s="7"/>
    </row>
    <row r="11349">
      <c r="A11349" s="9">
        <v>44861.791666666664</v>
      </c>
      <c r="B11349" s="10">
        <v>183.53</v>
      </c>
      <c r="C11349" s="10">
        <v>219.85631</v>
      </c>
      <c r="D11349" s="10">
        <v>0.165227507002187</v>
      </c>
      <c r="E11349" s="7">
        <f t="shared" si="1"/>
        <v>0.07551254851</v>
      </c>
      <c r="F11349" s="7"/>
    </row>
    <row r="11350">
      <c r="A11350" s="9">
        <v>44861.833333333336</v>
      </c>
      <c r="B11350" s="10">
        <v>192.16</v>
      </c>
      <c r="C11350" s="10">
        <v>221.44858</v>
      </c>
      <c r="D11350" s="10">
        <v>0.132259055352714</v>
      </c>
      <c r="E11350" s="7">
        <f t="shared" si="1"/>
        <v>0.07870291938</v>
      </c>
      <c r="F11350" s="7"/>
    </row>
    <row r="11351">
      <c r="A11351" s="9">
        <v>44861.875</v>
      </c>
      <c r="B11351" s="10">
        <v>198.1</v>
      </c>
      <c r="C11351" s="10">
        <v>223.04403</v>
      </c>
      <c r="D11351" s="10">
        <v>0.111834555715299</v>
      </c>
      <c r="E11351" s="7">
        <f t="shared" si="1"/>
        <v>0.08013559227</v>
      </c>
      <c r="F11351" s="7"/>
    </row>
    <row r="11352">
      <c r="A11352" s="9">
        <v>44861.916666666664</v>
      </c>
      <c r="B11352" s="10">
        <v>207.03</v>
      </c>
      <c r="C11352" s="10">
        <v>224.24331</v>
      </c>
      <c r="D11352" s="10">
        <v>0.0767617548991762</v>
      </c>
      <c r="E11352" s="7">
        <f t="shared" si="1"/>
        <v>0.07897413109</v>
      </c>
      <c r="F11352" s="7"/>
    </row>
    <row r="11353">
      <c r="A11353" s="9">
        <v>44861.958333333336</v>
      </c>
      <c r="B11353" s="10">
        <v>203.49</v>
      </c>
      <c r="C11353" s="10">
        <v>225.63993</v>
      </c>
      <c r="D11353" s="10">
        <v>0.0981649391577101</v>
      </c>
      <c r="E11353" s="7">
        <f t="shared" si="1"/>
        <v>0.07788411715</v>
      </c>
      <c r="F11353" s="7"/>
    </row>
    <row r="11354">
      <c r="A11354" s="9">
        <v>44862.0</v>
      </c>
      <c r="B11354" s="10">
        <v>207.17</v>
      </c>
      <c r="C11354" s="10">
        <v>230.00612</v>
      </c>
      <c r="D11354" s="10">
        <v>0.0992848364208744</v>
      </c>
      <c r="E11354" s="7">
        <f t="shared" si="1"/>
        <v>0.07985643005</v>
      </c>
      <c r="F11354" s="7"/>
    </row>
    <row r="11355">
      <c r="A11355" s="9">
        <v>44862.041666666664</v>
      </c>
      <c r="B11355" s="10">
        <v>216.47</v>
      </c>
      <c r="C11355" s="10">
        <v>224.36849</v>
      </c>
      <c r="D11355" s="10">
        <v>0.0352032052272581</v>
      </c>
      <c r="E11355" s="7">
        <f t="shared" si="1"/>
        <v>0.07881224174</v>
      </c>
      <c r="F11355" s="7"/>
    </row>
    <row r="11356">
      <c r="A11356" s="9">
        <v>44862.083333333336</v>
      </c>
      <c r="B11356" s="10">
        <v>209.19</v>
      </c>
      <c r="C11356" s="10">
        <v>216.00037</v>
      </c>
      <c r="D11356" s="10">
        <v>0.0315294367319834</v>
      </c>
      <c r="E11356" s="7">
        <f t="shared" si="1"/>
        <v>0.07803389146</v>
      </c>
      <c r="F11356" s="7"/>
    </row>
    <row r="11357">
      <c r="A11357" s="9">
        <v>44862.125</v>
      </c>
      <c r="B11357" s="10">
        <v>194.04</v>
      </c>
      <c r="C11357" s="10">
        <v>206.35016</v>
      </c>
      <c r="D11357" s="10">
        <v>0.0596566535252504</v>
      </c>
      <c r="E11357" s="7">
        <f t="shared" si="1"/>
        <v>0.0796358466</v>
      </c>
      <c r="F11357" s="7"/>
    </row>
    <row r="11358">
      <c r="A11358" s="9">
        <v>44862.166666666664</v>
      </c>
      <c r="B11358" s="10">
        <v>189.39</v>
      </c>
      <c r="C11358" s="10">
        <v>196.67011</v>
      </c>
      <c r="D11358" s="10">
        <v>0.0370168603658177</v>
      </c>
      <c r="E11358" s="7">
        <f t="shared" si="1"/>
        <v>0.08046600921</v>
      </c>
      <c r="F11358" s="7"/>
    </row>
    <row r="11359">
      <c r="A11359" s="9">
        <v>44862.208333333336</v>
      </c>
      <c r="B11359" s="10">
        <v>183.98</v>
      </c>
      <c r="C11359" s="10">
        <v>189.46197</v>
      </c>
      <c r="D11359" s="10">
        <v>0.0289344083142385</v>
      </c>
      <c r="E11359" s="7">
        <f t="shared" si="1"/>
        <v>0.08096011028</v>
      </c>
      <c r="F11359" s="7"/>
    </row>
    <row r="11360">
      <c r="A11360" s="9">
        <v>44862.25</v>
      </c>
      <c r="B11360" s="10">
        <v>178.9</v>
      </c>
      <c r="C11360" s="10">
        <v>185.09546</v>
      </c>
      <c r="D11360" s="10">
        <v>0.0334717015749602</v>
      </c>
      <c r="E11360" s="7">
        <f t="shared" si="1"/>
        <v>0.08031001069</v>
      </c>
      <c r="F11360" s="7"/>
    </row>
    <row r="11361">
      <c r="A11361" s="9">
        <v>44862.291666666664</v>
      </c>
      <c r="B11361" s="10">
        <v>182.2</v>
      </c>
      <c r="C11361" s="10">
        <v>184.72109</v>
      </c>
      <c r="D11361" s="10">
        <v>0.0136480896685917</v>
      </c>
      <c r="E11361" s="7">
        <f t="shared" si="1"/>
        <v>0.07847575483</v>
      </c>
      <c r="F11361" s="7"/>
    </row>
    <row r="11362">
      <c r="A11362" s="9">
        <v>44862.333333333336</v>
      </c>
      <c r="B11362" s="10">
        <v>179.74</v>
      </c>
      <c r="C11362" s="10">
        <v>188.12892</v>
      </c>
      <c r="D11362" s="10">
        <v>0.0445913366217165</v>
      </c>
      <c r="E11362" s="7">
        <f t="shared" si="1"/>
        <v>0.07933876277</v>
      </c>
      <c r="F11362" s="7"/>
    </row>
    <row r="11363">
      <c r="A11363" s="9">
        <v>44862.375</v>
      </c>
      <c r="B11363" s="10">
        <v>187.56</v>
      </c>
      <c r="C11363" s="10">
        <v>194.96512</v>
      </c>
      <c r="D11363" s="10">
        <v>0.0379817682260294</v>
      </c>
      <c r="E11363" s="7">
        <f t="shared" si="1"/>
        <v>0.07948827215</v>
      </c>
      <c r="F11363" s="7"/>
    </row>
    <row r="11364">
      <c r="A11364" s="9">
        <v>44862.416666666664</v>
      </c>
      <c r="B11364" s="10">
        <v>198.11</v>
      </c>
      <c r="C11364" s="10">
        <v>204.24117</v>
      </c>
      <c r="D11364" s="10">
        <v>0.0300192659491717</v>
      </c>
      <c r="E11364" s="7">
        <f t="shared" si="1"/>
        <v>0.07781419301</v>
      </c>
      <c r="F11364" s="7"/>
    </row>
    <row r="11365">
      <c r="A11365" s="9">
        <v>44862.458333333336</v>
      </c>
      <c r="B11365" s="10">
        <v>217.62</v>
      </c>
      <c r="C11365" s="10">
        <v>213.74386</v>
      </c>
      <c r="D11365" s="10">
        <v>0.0181345092205221</v>
      </c>
      <c r="E11365" s="7">
        <f t="shared" si="1"/>
        <v>0.07852407577</v>
      </c>
      <c r="F11365" s="7"/>
    </row>
    <row r="11366">
      <c r="A11366" s="9">
        <v>44862.5</v>
      </c>
      <c r="B11366" s="10">
        <v>218.77</v>
      </c>
      <c r="C11366" s="10">
        <v>220.2465</v>
      </c>
      <c r="D11366" s="10">
        <v>0.00670385227461043</v>
      </c>
      <c r="E11366" s="7">
        <f t="shared" si="1"/>
        <v>0.07805231486</v>
      </c>
      <c r="F11366" s="7"/>
    </row>
    <row r="11367">
      <c r="A11367" s="9">
        <v>44862.541666666664</v>
      </c>
      <c r="B11367" s="10">
        <v>222.77</v>
      </c>
      <c r="C11367" s="10">
        <v>223.88512</v>
      </c>
      <c r="D11367" s="10">
        <v>0.00498076870852332</v>
      </c>
      <c r="E11367" s="7">
        <f t="shared" si="1"/>
        <v>0.07568976046</v>
      </c>
      <c r="F11367" s="7"/>
    </row>
    <row r="11368">
      <c r="A11368" s="9">
        <v>44862.583333333336</v>
      </c>
      <c r="B11368" s="10">
        <v>221.93</v>
      </c>
      <c r="C11368" s="10">
        <v>224.80729</v>
      </c>
      <c r="D11368" s="10">
        <v>0.0127989176863436</v>
      </c>
      <c r="E11368" s="7">
        <f t="shared" si="1"/>
        <v>0.07152544576</v>
      </c>
      <c r="F11368" s="7"/>
    </row>
    <row r="11369">
      <c r="A11369" s="9">
        <v>44862.625</v>
      </c>
      <c r="B11369" s="10">
        <v>217.56</v>
      </c>
      <c r="C11369" s="10">
        <v>224.29433</v>
      </c>
      <c r="D11369" s="10">
        <v>0.0300245217968728</v>
      </c>
      <c r="E11369" s="7">
        <f t="shared" si="1"/>
        <v>0.06731081845</v>
      </c>
      <c r="F11369" s="7"/>
    </row>
    <row r="11370">
      <c r="A11370" s="9">
        <v>44862.666666666664</v>
      </c>
      <c r="B11370" s="10">
        <v>214.93</v>
      </c>
      <c r="C11370" s="10">
        <v>222.78523</v>
      </c>
      <c r="D11370" s="10">
        <v>0.0352592045711468</v>
      </c>
      <c r="E11370" s="7">
        <f t="shared" si="1"/>
        <v>0.0619737825</v>
      </c>
      <c r="F11370" s="7"/>
    </row>
    <row r="11371">
      <c r="A11371" s="9">
        <v>44862.708333333336</v>
      </c>
      <c r="B11371" s="10">
        <v>218.3</v>
      </c>
      <c r="C11371" s="10">
        <v>221.41587</v>
      </c>
      <c r="D11371" s="10">
        <v>0.0140724781832485</v>
      </c>
      <c r="E11371" s="7">
        <f t="shared" si="1"/>
        <v>0.05518526145</v>
      </c>
      <c r="F11371" s="7"/>
    </row>
    <row r="11372">
      <c r="A11372" s="9">
        <v>44862.75</v>
      </c>
      <c r="B11372" s="10">
        <v>219.04</v>
      </c>
      <c r="C11372" s="10">
        <v>221.37189</v>
      </c>
      <c r="D11372" s="10">
        <v>0.0105338125811728</v>
      </c>
      <c r="E11372" s="7">
        <f t="shared" si="1"/>
        <v>0.04867055999</v>
      </c>
      <c r="F11372" s="7"/>
    </row>
    <row r="11373">
      <c r="A11373" s="9">
        <v>44862.791666666664</v>
      </c>
      <c r="B11373" s="10">
        <v>217.64</v>
      </c>
      <c r="C11373" s="10">
        <v>222.80587</v>
      </c>
      <c r="D11373" s="10">
        <v>0.0231855202019588</v>
      </c>
      <c r="E11373" s="7">
        <f t="shared" si="1"/>
        <v>0.04275214387</v>
      </c>
      <c r="F11373" s="7"/>
    </row>
    <row r="11374">
      <c r="A11374" s="9">
        <v>44862.833333333336</v>
      </c>
      <c r="B11374" s="10">
        <v>227.17</v>
      </c>
      <c r="C11374" s="10">
        <v>224.82534</v>
      </c>
      <c r="D11374" s="10">
        <v>0.0104288066460834</v>
      </c>
      <c r="E11374" s="7">
        <f t="shared" si="1"/>
        <v>0.03767588351</v>
      </c>
      <c r="F11374" s="7"/>
    </row>
    <row r="11375">
      <c r="A11375" s="9">
        <v>44862.875</v>
      </c>
      <c r="B11375" s="10">
        <v>224.76</v>
      </c>
      <c r="C11375" s="10">
        <v>227.29807</v>
      </c>
      <c r="D11375" s="10">
        <v>0.0111662628723596</v>
      </c>
      <c r="E11375" s="7">
        <f t="shared" si="1"/>
        <v>0.03348137131</v>
      </c>
      <c r="F11375" s="7"/>
    </row>
    <row r="11376">
      <c r="A11376" s="9">
        <v>44862.916666666664</v>
      </c>
      <c r="B11376" s="10">
        <v>218.45</v>
      </c>
      <c r="C11376" s="10">
        <v>228.3889</v>
      </c>
      <c r="D11376" s="10">
        <v>0.0435174388947975</v>
      </c>
      <c r="E11376" s="7">
        <f t="shared" si="1"/>
        <v>0.03209619148</v>
      </c>
      <c r="F11376" s="7"/>
    </row>
    <row r="11377">
      <c r="A11377" s="9">
        <v>44862.958333333336</v>
      </c>
      <c r="B11377" s="10">
        <v>219.35</v>
      </c>
      <c r="C11377" s="10">
        <v>228.17025</v>
      </c>
      <c r="D11377" s="10">
        <v>0.0386564418455079</v>
      </c>
      <c r="E11377" s="7">
        <f t="shared" si="1"/>
        <v>0.02961667075</v>
      </c>
      <c r="F11377" s="7"/>
    </row>
    <row r="11378">
      <c r="A11378" s="9">
        <v>44863.0</v>
      </c>
      <c r="B11378" s="10">
        <v>222.37</v>
      </c>
      <c r="C11378" s="10">
        <v>233.91515</v>
      </c>
      <c r="D11378" s="10">
        <v>0.049356144738808</v>
      </c>
      <c r="E11378" s="7">
        <f t="shared" si="1"/>
        <v>0.0275363086</v>
      </c>
      <c r="F11378" s="7"/>
    </row>
    <row r="11379">
      <c r="A11379" s="9">
        <v>44863.041666666664</v>
      </c>
      <c r="B11379" s="10">
        <v>228.77</v>
      </c>
      <c r="C11379" s="10">
        <v>228.02583</v>
      </c>
      <c r="D11379" s="10">
        <v>0.00326353378474709</v>
      </c>
      <c r="E11379" s="7">
        <f t="shared" si="1"/>
        <v>0.02620548896</v>
      </c>
      <c r="F11379" s="7"/>
    </row>
    <row r="11380">
      <c r="A11380" s="9">
        <v>44863.083333333336</v>
      </c>
      <c r="B11380" s="10">
        <v>231.62</v>
      </c>
      <c r="C11380" s="10">
        <v>220.48877</v>
      </c>
      <c r="D11380" s="10">
        <v>0.0504843398600301</v>
      </c>
      <c r="E11380" s="7">
        <f t="shared" si="1"/>
        <v>0.02699527659</v>
      </c>
      <c r="F11380" s="7"/>
    </row>
    <row r="11381">
      <c r="A11381" s="9">
        <v>44863.125</v>
      </c>
      <c r="B11381" s="10">
        <v>228.72</v>
      </c>
      <c r="C11381" s="10">
        <v>212.41405</v>
      </c>
      <c r="D11381" s="10">
        <v>0.0767649315099448</v>
      </c>
      <c r="E11381" s="7">
        <f t="shared" si="1"/>
        <v>0.0277081215</v>
      </c>
      <c r="F11381" s="7"/>
    </row>
    <row r="11382">
      <c r="A11382" s="9">
        <v>44863.166666666664</v>
      </c>
      <c r="B11382" s="10">
        <v>219.74</v>
      </c>
      <c r="C11382" s="10">
        <v>205.68452</v>
      </c>
      <c r="D11382" s="10">
        <v>0.0683351377147877</v>
      </c>
      <c r="E11382" s="7">
        <f t="shared" si="1"/>
        <v>0.02901304973</v>
      </c>
      <c r="F11382" s="7"/>
    </row>
    <row r="11383">
      <c r="A11383" s="9">
        <v>44863.208333333336</v>
      </c>
      <c r="B11383" s="10">
        <v>216.64</v>
      </c>
      <c r="C11383" s="10">
        <v>202.54619</v>
      </c>
      <c r="D11383" s="10">
        <v>0.0695831898886865</v>
      </c>
      <c r="E11383" s="7">
        <f t="shared" si="1"/>
        <v>0.03070674896</v>
      </c>
      <c r="F11383" s="7"/>
    </row>
    <row r="11384">
      <c r="A11384" s="9">
        <v>44863.25</v>
      </c>
      <c r="B11384" s="10">
        <v>207.4</v>
      </c>
      <c r="C11384" s="10">
        <v>201.85265</v>
      </c>
      <c r="D11384" s="10">
        <v>0.027482175735617</v>
      </c>
      <c r="E11384" s="7">
        <f t="shared" si="1"/>
        <v>0.03045718538</v>
      </c>
      <c r="F11384" s="7"/>
    </row>
    <row r="11385">
      <c r="A11385" s="9">
        <v>44863.291666666664</v>
      </c>
      <c r="B11385" s="10">
        <v>202.88</v>
      </c>
      <c r="C11385" s="10">
        <v>203.74396</v>
      </c>
      <c r="D11385" s="10">
        <v>0.00424042018227186</v>
      </c>
      <c r="E11385" s="7">
        <f t="shared" si="1"/>
        <v>0.03006519915</v>
      </c>
      <c r="F11385" s="7"/>
    </row>
    <row r="11386">
      <c r="A11386" s="9">
        <v>44863.333333333336</v>
      </c>
      <c r="B11386" s="10">
        <v>198.09</v>
      </c>
      <c r="C11386" s="10">
        <v>206.97992</v>
      </c>
      <c r="D11386" s="10">
        <v>0.042950639849508</v>
      </c>
      <c r="E11386" s="7">
        <f t="shared" si="1"/>
        <v>0.02999683679</v>
      </c>
      <c r="F11386" s="7"/>
    </row>
    <row r="11387">
      <c r="A11387" s="9">
        <v>44863.375</v>
      </c>
      <c r="B11387" s="10">
        <v>200.14</v>
      </c>
      <c r="C11387" s="10">
        <v>211.96529</v>
      </c>
      <c r="D11387" s="10">
        <v>0.0557888039121878</v>
      </c>
      <c r="E11387" s="7">
        <f t="shared" si="1"/>
        <v>0.03073879661</v>
      </c>
      <c r="F11387" s="7"/>
    </row>
    <row r="11388">
      <c r="A11388" s="9">
        <v>44863.416666666664</v>
      </c>
      <c r="B11388" s="10">
        <v>205.49</v>
      </c>
      <c r="C11388" s="10">
        <v>216.67987</v>
      </c>
      <c r="D11388" s="10">
        <v>0.0516424068373309</v>
      </c>
      <c r="E11388" s="7">
        <f t="shared" si="1"/>
        <v>0.03163976081</v>
      </c>
      <c r="F11388" s="7"/>
    </row>
    <row r="11389">
      <c r="A11389" s="9">
        <v>44863.458333333336</v>
      </c>
      <c r="B11389" s="10">
        <v>220.3</v>
      </c>
      <c r="C11389" s="10">
        <v>221.57314</v>
      </c>
      <c r="D11389" s="10">
        <v>0.00574591306509436</v>
      </c>
      <c r="E11389" s="7">
        <f t="shared" si="1"/>
        <v>0.03112356931</v>
      </c>
      <c r="F11389" s="7"/>
    </row>
    <row r="11390">
      <c r="A11390" s="9">
        <v>44863.5</v>
      </c>
      <c r="B11390" s="10">
        <v>220.79</v>
      </c>
      <c r="C11390" s="10">
        <v>224.43034</v>
      </c>
      <c r="D11390" s="10">
        <v>0.0162203559465267</v>
      </c>
      <c r="E11390" s="7">
        <f t="shared" si="1"/>
        <v>0.03152009029</v>
      </c>
      <c r="F11390" s="7"/>
    </row>
    <row r="11391">
      <c r="A11391" s="9">
        <v>44863.541666666664</v>
      </c>
      <c r="B11391" s="10">
        <v>215.15</v>
      </c>
      <c r="C11391" s="10">
        <v>226.01321</v>
      </c>
      <c r="D11391" s="10">
        <v>0.0480644914516279</v>
      </c>
      <c r="E11391" s="7">
        <f t="shared" si="1"/>
        <v>0.03331524541</v>
      </c>
      <c r="F11391" s="7"/>
    </row>
    <row r="11392">
      <c r="A11392" s="9">
        <v>44863.583333333336</v>
      </c>
      <c r="B11392" s="10">
        <v>209.14</v>
      </c>
      <c r="C11392" s="10">
        <v>226.7647</v>
      </c>
      <c r="D11392" s="10">
        <v>0.0777224144675075</v>
      </c>
      <c r="E11392" s="7">
        <f t="shared" si="1"/>
        <v>0.03602039111</v>
      </c>
      <c r="F11392" s="7"/>
    </row>
    <row r="11393">
      <c r="A11393" s="9">
        <v>44863.625</v>
      </c>
      <c r="B11393" s="10">
        <v>207.3</v>
      </c>
      <c r="C11393" s="10">
        <v>227.31093</v>
      </c>
      <c r="D11393" s="10">
        <v>0.0880332943074932</v>
      </c>
      <c r="E11393" s="7">
        <f t="shared" si="1"/>
        <v>0.03843742329</v>
      </c>
      <c r="F11393" s="7"/>
    </row>
    <row r="11394">
      <c r="A11394" s="9">
        <v>44863.666666666664</v>
      </c>
      <c r="B11394" s="10">
        <v>204.57</v>
      </c>
      <c r="C11394" s="10">
        <v>227.70104</v>
      </c>
      <c r="D11394" s="10">
        <v>0.101585131099972</v>
      </c>
      <c r="E11394" s="7">
        <f t="shared" si="1"/>
        <v>0.04120100357</v>
      </c>
      <c r="F11394" s="7"/>
    </row>
    <row r="11395">
      <c r="A11395" s="9">
        <v>44863.708333333336</v>
      </c>
      <c r="B11395" s="10">
        <v>207.14</v>
      </c>
      <c r="C11395" s="10">
        <v>228.30987</v>
      </c>
      <c r="D11395" s="10">
        <v>0.0927242873906415</v>
      </c>
      <c r="E11395" s="7">
        <f t="shared" si="1"/>
        <v>0.04447816228</v>
      </c>
      <c r="F11395" s="7"/>
    </row>
    <row r="11396">
      <c r="A11396" s="9">
        <v>44863.75</v>
      </c>
      <c r="B11396" s="10">
        <v>204.51</v>
      </c>
      <c r="C11396" s="10">
        <v>229.30476</v>
      </c>
      <c r="D11396" s="10">
        <v>0.10813015830984</v>
      </c>
      <c r="E11396" s="7">
        <f t="shared" si="1"/>
        <v>0.04854467669</v>
      </c>
      <c r="F11396" s="7"/>
    </row>
    <row r="11397">
      <c r="A11397" s="9">
        <v>44863.791666666664</v>
      </c>
      <c r="B11397" s="10">
        <v>202.92</v>
      </c>
      <c r="C11397" s="10">
        <v>231.22215</v>
      </c>
      <c r="D11397" s="10">
        <v>0.122402416896478</v>
      </c>
      <c r="E11397" s="7">
        <f t="shared" si="1"/>
        <v>0.05267871405</v>
      </c>
      <c r="F11397" s="7"/>
    </row>
    <row r="11398">
      <c r="A11398" s="9">
        <v>44863.833333333336</v>
      </c>
      <c r="B11398" s="10">
        <v>215.27</v>
      </c>
      <c r="C11398" s="10">
        <v>233.35872</v>
      </c>
      <c r="D11398" s="10">
        <v>0.077514652120135</v>
      </c>
      <c r="E11398" s="7">
        <f t="shared" si="1"/>
        <v>0.05547395761</v>
      </c>
      <c r="F11398" s="7"/>
    </row>
    <row r="11399">
      <c r="A11399" s="9">
        <v>44863.875</v>
      </c>
      <c r="B11399" s="10">
        <v>212.51</v>
      </c>
      <c r="C11399" s="10">
        <v>235.41415</v>
      </c>
      <c r="D11399" s="10">
        <v>0.0972930046898201</v>
      </c>
      <c r="E11399" s="7">
        <f t="shared" si="1"/>
        <v>0.05906257185</v>
      </c>
      <c r="F11399" s="7"/>
    </row>
    <row r="11400">
      <c r="A11400" s="9">
        <v>44863.916666666664</v>
      </c>
      <c r="B11400" s="10">
        <v>206.87</v>
      </c>
      <c r="C11400" s="10">
        <v>236.02757</v>
      </c>
      <c r="D11400" s="10">
        <v>0.123534593861217</v>
      </c>
      <c r="E11400" s="7">
        <f t="shared" si="1"/>
        <v>0.06239661998</v>
      </c>
      <c r="F11400" s="7"/>
    </row>
    <row r="11401">
      <c r="A11401" s="9">
        <v>44863.958333333336</v>
      </c>
      <c r="B11401" s="10">
        <v>201.68</v>
      </c>
      <c r="C11401" s="10">
        <v>235.11656</v>
      </c>
      <c r="D11401" s="10">
        <v>0.142212696545066</v>
      </c>
      <c r="E11401" s="7">
        <f t="shared" si="1"/>
        <v>0.06671146392</v>
      </c>
      <c r="F11401" s="7"/>
    </row>
    <row r="11402">
      <c r="A11402" s="9">
        <v>44864.0</v>
      </c>
      <c r="B11402" s="10">
        <v>206.04</v>
      </c>
      <c r="C11402" s="10">
        <v>233.05787</v>
      </c>
      <c r="D11402" s="10">
        <v>0.11592773073915</v>
      </c>
      <c r="E11402" s="7">
        <f t="shared" si="1"/>
        <v>0.06948528001</v>
      </c>
      <c r="F11402" s="7"/>
    </row>
    <row r="11403">
      <c r="A11403" s="9">
        <v>44864.041666666664</v>
      </c>
      <c r="B11403" s="10">
        <v>215.0</v>
      </c>
      <c r="C11403" s="10">
        <v>226.83737</v>
      </c>
      <c r="D11403" s="10">
        <v>0.0521843909581564</v>
      </c>
      <c r="E11403" s="7">
        <f t="shared" si="1"/>
        <v>0.07152364906</v>
      </c>
      <c r="F11403" s="7"/>
    </row>
    <row r="11404">
      <c r="A11404" s="9">
        <v>44864.083333333336</v>
      </c>
      <c r="B11404" s="10">
        <v>217.59</v>
      </c>
      <c r="C11404" s="10">
        <v>219.25458</v>
      </c>
      <c r="D11404" s="10">
        <v>0.00759199648189789</v>
      </c>
      <c r="E11404" s="7">
        <f t="shared" si="1"/>
        <v>0.06973646808</v>
      </c>
      <c r="F11404" s="7"/>
    </row>
    <row r="11405">
      <c r="A11405" s="9">
        <v>44864.125</v>
      </c>
      <c r="B11405" s="10">
        <v>211.17</v>
      </c>
      <c r="C11405" s="10">
        <v>211.40531</v>
      </c>
      <c r="D11405" s="10">
        <v>0.00111307516353301</v>
      </c>
      <c r="E11405" s="7">
        <f t="shared" si="1"/>
        <v>0.0665843074</v>
      </c>
      <c r="F11405" s="7"/>
    </row>
    <row r="11406">
      <c r="A11406" s="9">
        <v>44864.166666666664</v>
      </c>
      <c r="B11406" s="10">
        <v>201.71</v>
      </c>
      <c r="C11406" s="10">
        <v>205.28764</v>
      </c>
      <c r="D11406" s="10">
        <v>0.0174274496019341</v>
      </c>
      <c r="E11406" s="7">
        <f t="shared" si="1"/>
        <v>0.06446315373</v>
      </c>
      <c r="F11406" s="7"/>
    </row>
    <row r="11407">
      <c r="A11407" s="9">
        <v>44864.208333333336</v>
      </c>
      <c r="B11407" s="10">
        <v>196.47</v>
      </c>
      <c r="C11407" s="10">
        <v>203.13677</v>
      </c>
      <c r="D11407" s="10">
        <v>0.0328191198471847</v>
      </c>
      <c r="E11407" s="7">
        <f t="shared" si="1"/>
        <v>0.06293131748</v>
      </c>
      <c r="F11407" s="7"/>
    </row>
    <row r="11408">
      <c r="A11408" s="9">
        <v>44864.25</v>
      </c>
      <c r="B11408" s="10">
        <v>190.23</v>
      </c>
      <c r="C11408" s="10">
        <v>203.46708</v>
      </c>
      <c r="D11408" s="10">
        <v>0.0650576004727645</v>
      </c>
      <c r="E11408" s="7">
        <f t="shared" si="1"/>
        <v>0.06449696017</v>
      </c>
      <c r="F11408" s="7"/>
    </row>
    <row r="11409">
      <c r="A11409" s="9">
        <v>44864.291666666664</v>
      </c>
      <c r="B11409" s="10">
        <v>195.31</v>
      </c>
      <c r="C11409" s="10">
        <v>206.19851</v>
      </c>
      <c r="D11409" s="10">
        <v>0.0528059586851524</v>
      </c>
      <c r="E11409" s="7">
        <f t="shared" si="1"/>
        <v>0.06652052428</v>
      </c>
      <c r="F11409" s="7"/>
    </row>
    <row r="11410">
      <c r="A11410" s="9">
        <v>44864.333333333336</v>
      </c>
      <c r="B11410" s="10">
        <v>194.33</v>
      </c>
      <c r="C11410" s="10">
        <v>209.98513</v>
      </c>
      <c r="D11410" s="10">
        <v>0.0745535171942888</v>
      </c>
      <c r="E11410" s="7">
        <f t="shared" si="1"/>
        <v>0.06783731084</v>
      </c>
      <c r="F11410" s="7"/>
    </row>
    <row r="11411">
      <c r="A11411" s="9">
        <v>44864.375</v>
      </c>
      <c r="B11411" s="10">
        <v>196.44</v>
      </c>
      <c r="C11411" s="10">
        <v>215.1355</v>
      </c>
      <c r="D11411" s="10">
        <v>0.0869010460849093</v>
      </c>
      <c r="E11411" s="7">
        <f t="shared" si="1"/>
        <v>0.06913365426</v>
      </c>
      <c r="F11411" s="7"/>
    </row>
    <row r="11412">
      <c r="A11412" s="9">
        <v>44864.416666666664</v>
      </c>
      <c r="B11412" s="10">
        <v>198.05</v>
      </c>
      <c r="C11412" s="10">
        <v>219.3157</v>
      </c>
      <c r="D11412" s="10">
        <v>0.0969638744513045</v>
      </c>
      <c r="E11412" s="7">
        <f t="shared" si="1"/>
        <v>0.07102204874</v>
      </c>
      <c r="F11412" s="7"/>
    </row>
    <row r="11413">
      <c r="A11413" s="9">
        <v>44864.458333333336</v>
      </c>
      <c r="B11413" s="10">
        <v>205.62</v>
      </c>
      <c r="C11413" s="10">
        <v>223.54557</v>
      </c>
      <c r="D11413" s="10">
        <v>0.0801875429694267</v>
      </c>
      <c r="E11413" s="7">
        <f t="shared" si="1"/>
        <v>0.07412378332</v>
      </c>
      <c r="F11413" s="7"/>
    </row>
    <row r="11414">
      <c r="A11414" s="9">
        <v>44864.5</v>
      </c>
      <c r="B11414" s="10">
        <v>214.53</v>
      </c>
      <c r="C11414" s="10">
        <v>225.87527</v>
      </c>
      <c r="D11414" s="10">
        <v>0.0502280307180153</v>
      </c>
      <c r="E11414" s="7">
        <f t="shared" si="1"/>
        <v>0.07554076977</v>
      </c>
      <c r="F11414" s="7"/>
    </row>
    <row r="11415">
      <c r="A11415" s="9">
        <v>44864.541666666664</v>
      </c>
      <c r="B11415" s="10">
        <v>217.94</v>
      </c>
      <c r="C11415" s="10">
        <v>227.39823</v>
      </c>
      <c r="D11415" s="10">
        <v>0.0415932437117035</v>
      </c>
      <c r="E11415" s="7">
        <f t="shared" si="1"/>
        <v>0.07527113445</v>
      </c>
      <c r="F11415" s="7"/>
    </row>
    <row r="11416">
      <c r="A11416" s="9">
        <v>44864.583333333336</v>
      </c>
      <c r="B11416" s="10">
        <v>210.57</v>
      </c>
      <c r="C11416" s="10">
        <v>228.56653</v>
      </c>
      <c r="D11416" s="10">
        <v>0.0787365061717479</v>
      </c>
      <c r="E11416" s="7">
        <f t="shared" si="1"/>
        <v>0.07531338827</v>
      </c>
      <c r="F11416" s="7"/>
    </row>
    <row r="11417">
      <c r="A11417" s="9">
        <v>44864.625</v>
      </c>
      <c r="B11417" s="10">
        <v>210.02</v>
      </c>
      <c r="C11417" s="10">
        <v>229.58696</v>
      </c>
      <c r="D11417" s="10">
        <v>0.0852267916261445</v>
      </c>
      <c r="E11417" s="7">
        <f t="shared" si="1"/>
        <v>0.07519645066</v>
      </c>
      <c r="F11417" s="7"/>
    </row>
    <row r="11418">
      <c r="A11418" s="9">
        <v>44864.666666666664</v>
      </c>
      <c r="B11418" s="10">
        <v>214.42</v>
      </c>
      <c r="C11418" s="10">
        <v>230.43866</v>
      </c>
      <c r="D11418" s="10">
        <v>0.0695137699550935</v>
      </c>
      <c r="E11418" s="7">
        <f t="shared" si="1"/>
        <v>0.07386014394</v>
      </c>
      <c r="F11418" s="7"/>
    </row>
    <row r="11419">
      <c r="A11419" s="9">
        <v>44864.708333333336</v>
      </c>
      <c r="B11419" s="10">
        <v>215.67</v>
      </c>
      <c r="C11419" s="10">
        <v>231.24529</v>
      </c>
      <c r="D11419" s="10">
        <v>0.0673539772420879</v>
      </c>
      <c r="E11419" s="7">
        <f t="shared" si="1"/>
        <v>0.07280304769</v>
      </c>
      <c r="F11419" s="7"/>
    </row>
    <row r="11420">
      <c r="A11420" s="9">
        <v>44864.75</v>
      </c>
      <c r="B11420" s="10">
        <v>214.94</v>
      </c>
      <c r="C11420" s="10">
        <v>232.27803</v>
      </c>
      <c r="D11420" s="10">
        <v>0.0746434348526203</v>
      </c>
      <c r="E11420" s="7">
        <f t="shared" si="1"/>
        <v>0.07140776754</v>
      </c>
      <c r="F11420" s="7"/>
    </row>
    <row r="11421">
      <c r="A11421" s="9">
        <v>44864.791666666664</v>
      </c>
      <c r="B11421" s="10">
        <v>214.85</v>
      </c>
      <c r="C11421" s="10">
        <v>234.15469</v>
      </c>
      <c r="D11421" s="10">
        <v>0.0824441739774676</v>
      </c>
      <c r="E11421" s="7">
        <f t="shared" si="1"/>
        <v>0.06974284076</v>
      </c>
      <c r="F11421" s="7"/>
    </row>
    <row r="11422">
      <c r="A11422" s="9">
        <v>44864.833333333336</v>
      </c>
      <c r="B11422" s="10">
        <v>219.07</v>
      </c>
      <c r="C11422" s="10">
        <v>236.32658</v>
      </c>
      <c r="D11422" s="10">
        <v>0.07302005555194</v>
      </c>
      <c r="E11422" s="7">
        <f t="shared" si="1"/>
        <v>0.0695555659</v>
      </c>
      <c r="F11422" s="7"/>
    </row>
    <row r="11423">
      <c r="A11423" s="9">
        <v>44864.875</v>
      </c>
      <c r="B11423" s="10">
        <v>223.21</v>
      </c>
      <c r="C11423" s="10">
        <v>238.29924</v>
      </c>
      <c r="D11423" s="10">
        <v>0.0633205544423892</v>
      </c>
      <c r="E11423" s="7">
        <f t="shared" si="1"/>
        <v>0.06814004714</v>
      </c>
      <c r="F11423" s="7"/>
    </row>
    <row r="11424">
      <c r="A11424" s="9">
        <v>44864.916666666664</v>
      </c>
      <c r="B11424" s="10">
        <v>216.8</v>
      </c>
      <c r="C11424" s="10">
        <v>238.63703</v>
      </c>
      <c r="D11424" s="10">
        <v>0.0915072987624762</v>
      </c>
      <c r="E11424" s="7">
        <f t="shared" si="1"/>
        <v>0.06680557651</v>
      </c>
      <c r="F11424" s="7"/>
    </row>
    <row r="11425">
      <c r="A11425" s="9">
        <v>44864.958333333336</v>
      </c>
      <c r="B11425" s="10">
        <v>208.9</v>
      </c>
      <c r="C11425" s="10">
        <v>237.22923</v>
      </c>
      <c r="D11425" s="10">
        <v>0.119417113987176</v>
      </c>
      <c r="E11425" s="7">
        <f t="shared" si="1"/>
        <v>0.06585576057</v>
      </c>
      <c r="F11425" s="7"/>
    </row>
    <row r="11426">
      <c r="A11426" s="9">
        <v>44862.0</v>
      </c>
      <c r="B11426" s="10">
        <v>207.17</v>
      </c>
      <c r="C11426" s="10">
        <v>218.81093</v>
      </c>
      <c r="D11426" s="10">
        <v>0.0532008615840169</v>
      </c>
      <c r="E11426" s="7">
        <f t="shared" si="1"/>
        <v>0.06324214102</v>
      </c>
      <c r="F11426" s="7"/>
    </row>
    <row r="11427">
      <c r="A11427" s="9">
        <v>44862.041666666664</v>
      </c>
      <c r="B11427" s="10">
        <v>216.47</v>
      </c>
      <c r="C11427" s="10">
        <v>213.1753</v>
      </c>
      <c r="D11427" s="10">
        <v>0.015455355287409</v>
      </c>
      <c r="E11427" s="7">
        <f t="shared" si="1"/>
        <v>0.06171176453</v>
      </c>
      <c r="F11427" s="7"/>
    </row>
    <row r="11428">
      <c r="A11428" s="9">
        <v>44862.083333333336</v>
      </c>
      <c r="B11428" s="10">
        <v>209.19</v>
      </c>
      <c r="C11428" s="10">
        <v>204.84453</v>
      </c>
      <c r="D11428" s="10">
        <v>0.0212135027476692</v>
      </c>
      <c r="E11428" s="7">
        <f t="shared" si="1"/>
        <v>0.0622793273</v>
      </c>
      <c r="F11428" s="7"/>
    </row>
    <row r="11429">
      <c r="A11429" s="9">
        <v>44862.125</v>
      </c>
      <c r="B11429" s="10">
        <v>194.04</v>
      </c>
      <c r="C11429" s="10">
        <v>195.95859</v>
      </c>
      <c r="D11429" s="10">
        <v>0.00979079304459169</v>
      </c>
      <c r="E11429" s="7">
        <f t="shared" si="1"/>
        <v>0.06264089887</v>
      </c>
      <c r="F11429" s="7"/>
    </row>
    <row r="11430">
      <c r="A11430" s="9">
        <v>44862.166666666664</v>
      </c>
      <c r="B11430" s="10">
        <v>189.39</v>
      </c>
      <c r="C11430" s="10">
        <v>187.15446</v>
      </c>
      <c r="D11430" s="10">
        <v>0.0119448930044199</v>
      </c>
      <c r="E11430" s="7">
        <f t="shared" si="1"/>
        <v>0.06241245902</v>
      </c>
      <c r="F11430" s="7"/>
    </row>
    <row r="11431">
      <c r="A11431" s="9">
        <v>44862.208333333336</v>
      </c>
      <c r="B11431" s="10">
        <v>183.98</v>
      </c>
      <c r="C11431" s="10">
        <v>180.61176</v>
      </c>
      <c r="D11431" s="10">
        <v>0.0186490624973699</v>
      </c>
      <c r="E11431" s="7">
        <f t="shared" si="1"/>
        <v>0.06182203996</v>
      </c>
      <c r="F11431" s="7"/>
    </row>
    <row r="11432">
      <c r="A11432" s="9">
        <v>44862.25</v>
      </c>
      <c r="B11432" s="10">
        <v>178.9</v>
      </c>
      <c r="C11432" s="10">
        <v>176.62603</v>
      </c>
      <c r="D11432" s="10">
        <v>0.0128744896774276</v>
      </c>
      <c r="E11432" s="7">
        <f t="shared" si="1"/>
        <v>0.05964774368</v>
      </c>
      <c r="F11432" s="7"/>
    </row>
    <row r="11433">
      <c r="A11433" s="9">
        <v>44862.291666666664</v>
      </c>
      <c r="B11433" s="10">
        <v>182.2</v>
      </c>
      <c r="C11433" s="10">
        <v>176.66761</v>
      </c>
      <c r="D11433" s="10">
        <v>0.0313152478827329</v>
      </c>
      <c r="E11433" s="7">
        <f t="shared" si="1"/>
        <v>0.05875229739</v>
      </c>
      <c r="F11433" s="7"/>
    </row>
    <row r="11434">
      <c r="A11434" s="9">
        <v>44862.333333333336</v>
      </c>
      <c r="B11434" s="10">
        <v>179.74</v>
      </c>
      <c r="C11434" s="10">
        <v>180.23809</v>
      </c>
      <c r="D11434" s="10">
        <v>0.00276351130884704</v>
      </c>
      <c r="E11434" s="7">
        <f t="shared" si="1"/>
        <v>0.05576104715</v>
      </c>
      <c r="F11434" s="7"/>
    </row>
    <row r="11435">
      <c r="A11435" s="9">
        <v>44862.375</v>
      </c>
      <c r="B11435" s="10">
        <v>187.56</v>
      </c>
      <c r="C11435" s="10">
        <v>186.94817</v>
      </c>
      <c r="D11435" s="10">
        <v>0.00327272526925509</v>
      </c>
      <c r="E11435" s="7">
        <f t="shared" si="1"/>
        <v>0.05227653378</v>
      </c>
      <c r="F11435" s="7"/>
    </row>
    <row r="11436">
      <c r="A11436" s="9">
        <v>44862.416666666664</v>
      </c>
      <c r="B11436" s="10">
        <v>198.11</v>
      </c>
      <c r="C11436" s="10">
        <v>196.12532</v>
      </c>
      <c r="D11436" s="10">
        <v>0.0101194481161332</v>
      </c>
      <c r="E11436" s="7">
        <f t="shared" si="1"/>
        <v>0.04865801602</v>
      </c>
      <c r="F11436" s="7"/>
    </row>
    <row r="11437">
      <c r="A11437" s="9">
        <v>44862.458333333336</v>
      </c>
      <c r="B11437" s="10">
        <v>217.62</v>
      </c>
      <c r="C11437" s="10">
        <v>205.31432</v>
      </c>
      <c r="D11437" s="10">
        <v>0.059935809640555</v>
      </c>
      <c r="E11437" s="7">
        <f t="shared" si="1"/>
        <v>0.04781419379</v>
      </c>
      <c r="F11437" s="7"/>
    </row>
    <row r="11438">
      <c r="A11438" s="9">
        <v>44862.5</v>
      </c>
      <c r="B11438" s="10">
        <v>218.77</v>
      </c>
      <c r="C11438" s="10">
        <v>211.53209</v>
      </c>
      <c r="D11438" s="10">
        <v>0.0342166051496016</v>
      </c>
      <c r="E11438" s="7">
        <f t="shared" si="1"/>
        <v>0.04714705106</v>
      </c>
      <c r="F11438" s="7"/>
    </row>
    <row r="11439">
      <c r="A11439" s="9">
        <v>44862.541666666664</v>
      </c>
      <c r="B11439" s="10">
        <v>222.77</v>
      </c>
      <c r="C11439" s="10">
        <v>214.99237</v>
      </c>
      <c r="D11439" s="10">
        <v>0.0361763070940611</v>
      </c>
      <c r="E11439" s="7">
        <f t="shared" si="1"/>
        <v>0.04692134537</v>
      </c>
      <c r="F11439" s="7"/>
    </row>
    <row r="11440">
      <c r="A11440" s="9">
        <v>44862.583333333336</v>
      </c>
      <c r="B11440" s="10">
        <v>221.93</v>
      </c>
      <c r="C11440" s="10">
        <v>215.36978</v>
      </c>
      <c r="D11440" s="10">
        <v>0.03046026234507</v>
      </c>
      <c r="E11440" s="7">
        <f t="shared" si="1"/>
        <v>0.04490983521</v>
      </c>
      <c r="F11440" s="7"/>
    </row>
    <row r="11441">
      <c r="A11441" s="9">
        <v>44862.625</v>
      </c>
      <c r="B11441" s="10">
        <v>217.56</v>
      </c>
      <c r="C11441" s="10">
        <v>214.54222</v>
      </c>
      <c r="D11441" s="10">
        <v>0.0140661357936914</v>
      </c>
      <c r="E11441" s="7">
        <f t="shared" si="1"/>
        <v>0.04194480788</v>
      </c>
      <c r="F11441" s="7"/>
    </row>
    <row r="11442">
      <c r="A11442" s="9">
        <v>44862.666666666664</v>
      </c>
      <c r="B11442" s="10">
        <v>214.93</v>
      </c>
      <c r="C11442" s="10">
        <v>212.84996</v>
      </c>
      <c r="D11442" s="10">
        <v>0.00977232976694003</v>
      </c>
      <c r="E11442" s="7">
        <f t="shared" si="1"/>
        <v>0.03945558121</v>
      </c>
      <c r="F11442" s="7"/>
    </row>
    <row r="11443">
      <c r="A11443" s="9">
        <v>44862.708333333336</v>
      </c>
      <c r="B11443" s="10">
        <v>218.3</v>
      </c>
      <c r="C11443" s="10">
        <v>211.32158</v>
      </c>
      <c r="D11443" s="10">
        <v>0.0330227513915048</v>
      </c>
      <c r="E11443" s="7">
        <f t="shared" si="1"/>
        <v>0.03802511347</v>
      </c>
      <c r="F11443" s="7"/>
    </row>
    <row r="11444">
      <c r="A11444" s="9">
        <v>44862.75</v>
      </c>
      <c r="B11444" s="10">
        <v>219.04</v>
      </c>
      <c r="C11444" s="10">
        <v>211.38503</v>
      </c>
      <c r="D11444" s="10">
        <v>0.0362133969467941</v>
      </c>
      <c r="E11444" s="7">
        <f t="shared" si="1"/>
        <v>0.03642386189</v>
      </c>
      <c r="F11444" s="7"/>
    </row>
    <row r="11445">
      <c r="A11445" s="9">
        <v>44862.791666666664</v>
      </c>
      <c r="B11445" s="10">
        <v>217.64</v>
      </c>
      <c r="C11445" s="10">
        <v>212.86743</v>
      </c>
      <c r="D11445" s="10">
        <v>0.0224203862469705</v>
      </c>
      <c r="E11445" s="7">
        <f t="shared" si="1"/>
        <v>0.03392287073</v>
      </c>
      <c r="F11445" s="7"/>
    </row>
    <row r="11446">
      <c r="A11446" s="9">
        <v>44862.833333333336</v>
      </c>
      <c r="B11446" s="10">
        <v>227.17</v>
      </c>
      <c r="C11446" s="10">
        <v>215.51877</v>
      </c>
      <c r="D11446" s="10">
        <v>0.0540613237538428</v>
      </c>
      <c r="E11446" s="7">
        <f t="shared" si="1"/>
        <v>0.03313292357</v>
      </c>
      <c r="F11446" s="7"/>
    </row>
    <row r="11447">
      <c r="A11447" s="9">
        <v>44862.875</v>
      </c>
      <c r="B11447" s="10">
        <v>224.76</v>
      </c>
      <c r="C11447" s="10">
        <v>218.71909</v>
      </c>
      <c r="D11447" s="10">
        <v>0.0276194912844598</v>
      </c>
      <c r="E11447" s="7">
        <f t="shared" si="1"/>
        <v>0.03164537927</v>
      </c>
      <c r="F11447" s="7"/>
    </row>
    <row r="11448">
      <c r="A11448" s="9">
        <v>44862.916666666664</v>
      </c>
      <c r="B11448" s="10">
        <v>218.45</v>
      </c>
      <c r="C11448" s="10">
        <v>219.94072</v>
      </c>
      <c r="D11448" s="10">
        <v>0.00677782631610922</v>
      </c>
      <c r="E11448" s="7">
        <f t="shared" si="1"/>
        <v>0.02811498459</v>
      </c>
      <c r="F11448" s="7"/>
    </row>
    <row r="11449">
      <c r="A11449" s="9">
        <v>44862.958333333336</v>
      </c>
      <c r="B11449" s="10">
        <v>219.35</v>
      </c>
      <c r="C11449" s="10">
        <v>219.7966</v>
      </c>
      <c r="D11449" s="10">
        <v>0.00203187856409069</v>
      </c>
      <c r="E11449" s="7">
        <f t="shared" si="1"/>
        <v>0.02322393311</v>
      </c>
      <c r="F11449" s="7"/>
    </row>
    <row r="11450">
      <c r="A11450" s="9">
        <v>44863.0</v>
      </c>
      <c r="B11450" s="10">
        <v>222.37</v>
      </c>
      <c r="C11450" s="10">
        <v>228.75058</v>
      </c>
      <c r="D11450" s="10">
        <v>0.0278931751779602</v>
      </c>
      <c r="E11450" s="7">
        <f t="shared" si="1"/>
        <v>0.02216944618</v>
      </c>
      <c r="F11450" s="7"/>
    </row>
    <row r="11451">
      <c r="A11451" s="9">
        <v>44863.041666666664</v>
      </c>
      <c r="B11451" s="10">
        <v>228.77</v>
      </c>
      <c r="C11451" s="10">
        <v>221.77962</v>
      </c>
      <c r="D11451" s="10">
        <v>0.0315194876788048</v>
      </c>
      <c r="E11451" s="7">
        <f t="shared" si="1"/>
        <v>0.02283878503</v>
      </c>
      <c r="F11451" s="7"/>
    </row>
    <row r="11452">
      <c r="A11452" s="9">
        <v>44863.083333333336</v>
      </c>
      <c r="B11452" s="10">
        <v>231.62</v>
      </c>
      <c r="C11452" s="10">
        <v>213.11781</v>
      </c>
      <c r="D11452" s="10">
        <v>0.0868167235765045</v>
      </c>
      <c r="E11452" s="7">
        <f t="shared" si="1"/>
        <v>0.02557225256</v>
      </c>
      <c r="F11452" s="7"/>
    </row>
    <row r="11453">
      <c r="A11453" s="9">
        <v>44863.125</v>
      </c>
      <c r="B11453" s="10">
        <v>228.72</v>
      </c>
      <c r="C11453" s="10">
        <v>204.52487</v>
      </c>
      <c r="D11453" s="10">
        <v>0.118299207328673</v>
      </c>
      <c r="E11453" s="7">
        <f t="shared" si="1"/>
        <v>0.03009343649</v>
      </c>
      <c r="F11453" s="7"/>
    </row>
    <row r="11454">
      <c r="A11454" s="9">
        <v>44863.166666666664</v>
      </c>
      <c r="B11454" s="10">
        <v>219.74</v>
      </c>
      <c r="C11454" s="10">
        <v>197.62547</v>
      </c>
      <c r="D11454" s="10">
        <v>0.111901213947777</v>
      </c>
      <c r="E11454" s="7">
        <f t="shared" si="1"/>
        <v>0.0342582832</v>
      </c>
      <c r="F11454" s="7"/>
    </row>
    <row r="11455">
      <c r="A11455" s="9">
        <v>44863.208333333336</v>
      </c>
      <c r="B11455" s="10">
        <v>216.64</v>
      </c>
      <c r="C11455" s="10">
        <v>194.73036</v>
      </c>
      <c r="D11455" s="10">
        <v>0.112512707314873</v>
      </c>
      <c r="E11455" s="7">
        <f t="shared" si="1"/>
        <v>0.0381692684</v>
      </c>
      <c r="F11455" s="7"/>
    </row>
    <row r="11456">
      <c r="A11456" s="9">
        <v>44863.25</v>
      </c>
      <c r="B11456" s="10">
        <v>207.4</v>
      </c>
      <c r="C11456" s="10">
        <v>194.57346</v>
      </c>
      <c r="D11456" s="10">
        <v>0.0659213234939646</v>
      </c>
      <c r="E11456" s="7">
        <f t="shared" si="1"/>
        <v>0.04037955314</v>
      </c>
      <c r="F11456" s="7"/>
    </row>
    <row r="11457">
      <c r="A11457" s="9">
        <v>44863.291666666664</v>
      </c>
      <c r="B11457" s="10">
        <v>202.88</v>
      </c>
      <c r="C11457" s="10">
        <v>197.38999</v>
      </c>
      <c r="D11457" s="10">
        <v>0.027813011186636</v>
      </c>
      <c r="E11457" s="7">
        <f t="shared" si="1"/>
        <v>0.04023362661</v>
      </c>
      <c r="F11457" s="7"/>
    </row>
    <row r="11458">
      <c r="A11458" s="9">
        <v>44863.333333333336</v>
      </c>
      <c r="B11458" s="10">
        <v>198.09</v>
      </c>
      <c r="C11458" s="10">
        <v>201.52035</v>
      </c>
      <c r="D11458" s="10">
        <v>0.0170223503482402</v>
      </c>
      <c r="E11458" s="7">
        <f t="shared" si="1"/>
        <v>0.04082774491</v>
      </c>
      <c r="F11458" s="7"/>
    </row>
    <row r="11459">
      <c r="A11459" s="9">
        <v>44863.375</v>
      </c>
      <c r="B11459" s="10">
        <v>200.14</v>
      </c>
      <c r="C11459" s="10">
        <v>207.19585</v>
      </c>
      <c r="D11459" s="10">
        <v>0.0340540121821939</v>
      </c>
      <c r="E11459" s="7">
        <f t="shared" si="1"/>
        <v>0.04211029853</v>
      </c>
      <c r="F11459" s="7"/>
    </row>
    <row r="11460">
      <c r="A11460" s="9">
        <v>44863.416666666664</v>
      </c>
      <c r="B11460" s="10">
        <v>205.49</v>
      </c>
      <c r="C11460" s="10">
        <v>212.11445</v>
      </c>
      <c r="D11460" s="10">
        <v>0.0312305455851781</v>
      </c>
      <c r="E11460" s="7">
        <f t="shared" si="1"/>
        <v>0.04298992759</v>
      </c>
      <c r="F11460" s="7"/>
    </row>
    <row r="11461">
      <c r="A11461" s="9">
        <v>44863.458333333336</v>
      </c>
      <c r="B11461" s="10">
        <v>220.3</v>
      </c>
      <c r="C11461" s="10">
        <v>216.7843</v>
      </c>
      <c r="D11461" s="10">
        <v>0.0162175028357681</v>
      </c>
      <c r="E11461" s="7">
        <f t="shared" si="1"/>
        <v>0.04116833147</v>
      </c>
      <c r="F11461" s="7"/>
    </row>
    <row r="11462">
      <c r="A11462" s="9">
        <v>44863.5</v>
      </c>
      <c r="B11462" s="10">
        <v>220.79</v>
      </c>
      <c r="C11462" s="10">
        <v>219.198</v>
      </c>
      <c r="D11462" s="10">
        <v>0.00726283998941589</v>
      </c>
      <c r="E11462" s="7">
        <f t="shared" si="1"/>
        <v>0.04004525792</v>
      </c>
      <c r="F11462" s="7"/>
    </row>
    <row r="11463">
      <c r="A11463" s="9">
        <v>44863.541666666664</v>
      </c>
      <c r="B11463" s="10">
        <v>215.15</v>
      </c>
      <c r="C11463" s="10">
        <v>220.48249</v>
      </c>
      <c r="D11463" s="10">
        <v>0.0241855487027564</v>
      </c>
      <c r="E11463" s="7">
        <f t="shared" si="1"/>
        <v>0.03954564299</v>
      </c>
      <c r="F11463" s="7"/>
    </row>
    <row r="11464">
      <c r="A11464" s="9">
        <v>44863.583333333336</v>
      </c>
      <c r="B11464" s="10">
        <v>209.14</v>
      </c>
      <c r="C11464" s="10">
        <v>221.16237</v>
      </c>
      <c r="D11464" s="10">
        <v>0.0543599256962204</v>
      </c>
      <c r="E11464" s="7">
        <f t="shared" si="1"/>
        <v>0.0405414623</v>
      </c>
      <c r="F11464" s="7"/>
    </row>
    <row r="11465">
      <c r="A11465" s="9">
        <v>44863.625</v>
      </c>
      <c r="B11465" s="10">
        <v>207.3</v>
      </c>
      <c r="C11465" s="10">
        <v>222.0513</v>
      </c>
      <c r="D11465" s="10">
        <v>0.0664319461313668</v>
      </c>
      <c r="E11465" s="7">
        <f t="shared" si="1"/>
        <v>0.04272337106</v>
      </c>
      <c r="F11465" s="7"/>
    </row>
    <row r="11466">
      <c r="A11466" s="9">
        <v>44863.666666666664</v>
      </c>
      <c r="B11466" s="10">
        <v>204.57</v>
      </c>
      <c r="C11466" s="10">
        <v>222.90293</v>
      </c>
      <c r="D11466" s="10">
        <v>0.0822462495221574</v>
      </c>
      <c r="E11466" s="7">
        <f t="shared" si="1"/>
        <v>0.04574311772</v>
      </c>
      <c r="F11466" s="7"/>
    </row>
    <row r="11467">
      <c r="A11467" s="9">
        <v>44863.708333333336</v>
      </c>
      <c r="B11467" s="10">
        <v>207.14</v>
      </c>
      <c r="C11467" s="10">
        <v>223.78081</v>
      </c>
      <c r="D11467" s="10">
        <v>0.0743620956595876</v>
      </c>
      <c r="E11467" s="7">
        <f t="shared" si="1"/>
        <v>0.04746559039</v>
      </c>
      <c r="F11467" s="7"/>
    </row>
    <row r="11468">
      <c r="A11468" s="9">
        <v>44863.75</v>
      </c>
      <c r="B11468" s="10">
        <v>204.51</v>
      </c>
      <c r="C11468" s="10">
        <v>225.1014</v>
      </c>
      <c r="D11468" s="10">
        <v>0.091476108100616</v>
      </c>
      <c r="E11468" s="7">
        <f t="shared" si="1"/>
        <v>0.04976820336</v>
      </c>
      <c r="F11468" s="7"/>
    </row>
    <row r="11469">
      <c r="A11469" s="9">
        <v>44863.791666666664</v>
      </c>
      <c r="B11469" s="10">
        <v>202.92</v>
      </c>
      <c r="C11469" s="10">
        <v>227.13085</v>
      </c>
      <c r="D11469" s="10">
        <v>0.106594282546822</v>
      </c>
      <c r="E11469" s="7">
        <f t="shared" si="1"/>
        <v>0.05327544904</v>
      </c>
      <c r="F11469" s="7"/>
    </row>
    <row r="11470">
      <c r="A11470" s="9">
        <v>44863.833333333336</v>
      </c>
      <c r="B11470" s="10">
        <v>215.27</v>
      </c>
      <c r="C11470" s="10">
        <v>229.6873</v>
      </c>
      <c r="D11470" s="10">
        <v>0.0627692519351308</v>
      </c>
      <c r="E11470" s="7">
        <f t="shared" si="1"/>
        <v>0.05363827938</v>
      </c>
      <c r="F11470" s="7"/>
    </row>
    <row r="11471">
      <c r="A11471" s="9">
        <v>44863.875</v>
      </c>
      <c r="B11471" s="10">
        <v>212.51</v>
      </c>
      <c r="C11471" s="10">
        <v>232.27479</v>
      </c>
      <c r="D11471" s="10">
        <v>0.0850922736815304</v>
      </c>
      <c r="E11471" s="7">
        <f t="shared" si="1"/>
        <v>0.05603297865</v>
      </c>
      <c r="F11471" s="7"/>
    </row>
    <row r="11472">
      <c r="A11472" s="9">
        <v>44863.916666666664</v>
      </c>
      <c r="B11472" s="10">
        <v>206.87</v>
      </c>
      <c r="C11472" s="10">
        <v>232.94372</v>
      </c>
      <c r="D11472" s="10">
        <v>0.111931414163043</v>
      </c>
      <c r="E11472" s="7">
        <f t="shared" si="1"/>
        <v>0.06041437814</v>
      </c>
      <c r="F11472" s="7"/>
    </row>
    <row r="11473">
      <c r="A11473" s="9">
        <v>44863.958333333336</v>
      </c>
      <c r="B11473" s="10">
        <v>201.68</v>
      </c>
      <c r="C11473" s="10">
        <v>231.68045</v>
      </c>
      <c r="D11473" s="10">
        <v>0.129490641096389</v>
      </c>
      <c r="E11473" s="7">
        <f t="shared" si="1"/>
        <v>0.06572515991</v>
      </c>
      <c r="F11473" s="7"/>
    </row>
    <row r="11474">
      <c r="A11474" s="9">
        <v>44864.0</v>
      </c>
      <c r="B11474" s="10">
        <v>206.04</v>
      </c>
      <c r="C11474" s="10">
        <v>231.01922</v>
      </c>
      <c r="D11474" s="10">
        <v>0.108126155044588</v>
      </c>
      <c r="E11474" s="7">
        <f t="shared" si="1"/>
        <v>0.06906820074</v>
      </c>
      <c r="F11474" s="7"/>
    </row>
    <row r="11475">
      <c r="A11475" s="9">
        <v>44864.041666666664</v>
      </c>
      <c r="B11475" s="10">
        <v>215.0</v>
      </c>
      <c r="C11475" s="10">
        <v>224.11362</v>
      </c>
      <c r="D11475" s="10">
        <v>0.0406651768866166</v>
      </c>
      <c r="E11475" s="7">
        <f t="shared" si="1"/>
        <v>0.06944927112</v>
      </c>
      <c r="F11475" s="7"/>
    </row>
    <row r="11476">
      <c r="A11476" s="9">
        <v>44864.083333333336</v>
      </c>
      <c r="B11476" s="10">
        <v>217.59</v>
      </c>
      <c r="C11476" s="10">
        <v>215.82164</v>
      </c>
      <c r="D11476" s="10">
        <v>0.00819361765576427</v>
      </c>
      <c r="E11476" s="7">
        <f t="shared" si="1"/>
        <v>0.06617330838</v>
      </c>
      <c r="F11476" s="7"/>
    </row>
    <row r="11477">
      <c r="A11477" s="9">
        <v>44864.125</v>
      </c>
      <c r="B11477" s="10">
        <v>211.17</v>
      </c>
      <c r="C11477" s="10">
        <v>207.5582</v>
      </c>
      <c r="D11477" s="10">
        <v>0.0174013842864314</v>
      </c>
      <c r="E11477" s="7">
        <f t="shared" si="1"/>
        <v>0.06196923242</v>
      </c>
      <c r="F11477" s="7"/>
    </row>
    <row r="11478">
      <c r="A11478" s="9">
        <v>44864.166666666664</v>
      </c>
      <c r="B11478" s="10">
        <v>201.71</v>
      </c>
      <c r="C11478" s="10">
        <v>201.25602</v>
      </c>
      <c r="D11478" s="10">
        <v>0.0022557337663738</v>
      </c>
      <c r="E11478" s="7">
        <f t="shared" si="1"/>
        <v>0.05740067074</v>
      </c>
      <c r="F11478" s="7"/>
    </row>
    <row r="11479">
      <c r="A11479" s="9">
        <v>44864.208333333336</v>
      </c>
      <c r="B11479" s="10">
        <v>196.47</v>
      </c>
      <c r="C11479" s="10">
        <v>199.19724</v>
      </c>
      <c r="D11479" s="10">
        <v>0.0136911535521275</v>
      </c>
      <c r="E11479" s="7">
        <f t="shared" si="1"/>
        <v>0.053283106</v>
      </c>
      <c r="F11479" s="7"/>
    </row>
    <row r="11480">
      <c r="A11480" s="9">
        <v>44864.25</v>
      </c>
      <c r="B11480" s="10">
        <v>190.23</v>
      </c>
      <c r="C11480" s="10">
        <v>199.87409</v>
      </c>
      <c r="D11480" s="10">
        <v>0.048250826307702</v>
      </c>
      <c r="E11480" s="7">
        <f t="shared" si="1"/>
        <v>0.05254683529</v>
      </c>
      <c r="F11480" s="7"/>
    </row>
    <row r="11481">
      <c r="A11481" s="9">
        <v>44864.291666666664</v>
      </c>
      <c r="B11481" s="10">
        <v>195.31</v>
      </c>
      <c r="C11481" s="10">
        <v>203.19304</v>
      </c>
      <c r="D11481" s="10">
        <v>0.038795817022079</v>
      </c>
      <c r="E11481" s="7">
        <f t="shared" si="1"/>
        <v>0.0530044522</v>
      </c>
      <c r="F11481" s="7"/>
    </row>
    <row r="11482">
      <c r="A11482" s="9">
        <v>44864.333333333336</v>
      </c>
      <c r="B11482" s="10">
        <v>194.33</v>
      </c>
      <c r="C11482" s="10">
        <v>207.52345</v>
      </c>
      <c r="D11482" s="10">
        <v>0.0635757067454303</v>
      </c>
      <c r="E11482" s="7">
        <f t="shared" si="1"/>
        <v>0.05494417538</v>
      </c>
      <c r="F11482" s="7"/>
    </row>
    <row r="11483">
      <c r="A11483" s="9">
        <v>44864.375</v>
      </c>
      <c r="B11483" s="10">
        <v>196.44</v>
      </c>
      <c r="C11483" s="10">
        <v>213.06043</v>
      </c>
      <c r="D11483" s="10">
        <v>0.0780080562120333</v>
      </c>
      <c r="E11483" s="7">
        <f t="shared" si="1"/>
        <v>0.05677559388</v>
      </c>
      <c r="F11483" s="7"/>
    </row>
    <row r="11484">
      <c r="A11484" s="9">
        <v>44864.416666666664</v>
      </c>
      <c r="B11484" s="10">
        <v>198.05</v>
      </c>
      <c r="C11484" s="10">
        <v>217.32431</v>
      </c>
      <c r="D11484" s="10">
        <v>0.0886891576924826</v>
      </c>
      <c r="E11484" s="7">
        <f t="shared" si="1"/>
        <v>0.05916970272</v>
      </c>
      <c r="F11484" s="7"/>
    </row>
    <row r="11485">
      <c r="A11485" s="9">
        <v>44864.458333333336</v>
      </c>
      <c r="B11485" s="10">
        <v>205.62</v>
      </c>
      <c r="C11485" s="10">
        <v>221.33561</v>
      </c>
      <c r="D11485" s="10">
        <v>0.0710035316956001</v>
      </c>
      <c r="E11485" s="7">
        <f t="shared" si="1"/>
        <v>0.06145245392</v>
      </c>
      <c r="F11485" s="7"/>
    </row>
    <row r="11486">
      <c r="A11486" s="9">
        <v>44864.5</v>
      </c>
      <c r="B11486" s="10">
        <v>214.53</v>
      </c>
      <c r="C11486" s="10">
        <v>223.23991</v>
      </c>
      <c r="D11486" s="10">
        <v>0.0390159178974763</v>
      </c>
      <c r="E11486" s="7">
        <f t="shared" si="1"/>
        <v>0.06277549883</v>
      </c>
      <c r="F11486" s="7"/>
    </row>
    <row r="11487">
      <c r="A11487" s="9">
        <v>44864.541666666664</v>
      </c>
      <c r="B11487" s="10">
        <v>217.94</v>
      </c>
      <c r="C11487" s="10">
        <v>224.39736</v>
      </c>
      <c r="D11487" s="10">
        <v>0.0287764526284979</v>
      </c>
      <c r="E11487" s="7">
        <f t="shared" si="1"/>
        <v>0.0629667865</v>
      </c>
      <c r="F11487" s="7"/>
    </row>
    <row r="11488">
      <c r="A11488" s="9">
        <v>44864.583333333336</v>
      </c>
      <c r="B11488" s="10">
        <v>210.57</v>
      </c>
      <c r="C11488" s="10">
        <v>225.33913</v>
      </c>
      <c r="D11488" s="10">
        <v>0.0655417902785016</v>
      </c>
      <c r="E11488" s="7">
        <f t="shared" si="1"/>
        <v>0.06343269752</v>
      </c>
      <c r="F11488" s="7"/>
    </row>
    <row r="11489">
      <c r="A11489" s="9">
        <v>44864.625</v>
      </c>
      <c r="B11489" s="10">
        <v>210.02</v>
      </c>
      <c r="C11489" s="10">
        <v>226.42655</v>
      </c>
      <c r="D11489" s="10">
        <v>0.072458596396933</v>
      </c>
      <c r="E11489" s="7">
        <f t="shared" si="1"/>
        <v>0.06368380795</v>
      </c>
      <c r="F11489" s="7"/>
    </row>
    <row r="11490">
      <c r="A11490" s="9">
        <v>44864.666666666664</v>
      </c>
      <c r="B11490" s="10">
        <v>214.42</v>
      </c>
      <c r="C11490" s="10">
        <v>227.47769</v>
      </c>
      <c r="D11490" s="10">
        <v>0.0574020687479286</v>
      </c>
      <c r="E11490" s="7">
        <f t="shared" si="1"/>
        <v>0.06264863375</v>
      </c>
      <c r="F11490" s="7"/>
    </row>
    <row r="11491">
      <c r="A11491" s="9">
        <v>44864.708333333336</v>
      </c>
      <c r="B11491" s="10">
        <v>215.67</v>
      </c>
      <c r="C11491" s="10">
        <v>228.49663</v>
      </c>
      <c r="D11491" s="10">
        <v>0.0561348760373403</v>
      </c>
      <c r="E11491" s="7">
        <f t="shared" si="1"/>
        <v>0.06188916627</v>
      </c>
      <c r="F11491" s="7"/>
    </row>
    <row r="11492">
      <c r="A11492" s="9">
        <v>44864.75</v>
      </c>
      <c r="B11492" s="10">
        <v>214.94</v>
      </c>
      <c r="C11492" s="10">
        <v>229.77694</v>
      </c>
      <c r="D11492" s="10">
        <v>0.0645710574786138</v>
      </c>
      <c r="E11492" s="7">
        <f t="shared" si="1"/>
        <v>0.06076812249</v>
      </c>
      <c r="F11492" s="7"/>
    </row>
    <row r="11493">
      <c r="A11493" s="9">
        <v>44864.791666666664</v>
      </c>
      <c r="B11493" s="10">
        <v>214.85</v>
      </c>
      <c r="C11493" s="10">
        <v>231.78011</v>
      </c>
      <c r="D11493" s="10">
        <v>0.0730438431494402</v>
      </c>
      <c r="E11493" s="7">
        <f t="shared" si="1"/>
        <v>0.05937018751</v>
      </c>
      <c r="F11493" s="7"/>
    </row>
    <row r="11494">
      <c r="A11494" s="9">
        <v>44864.833333333336</v>
      </c>
      <c r="B11494" s="10">
        <v>219.07</v>
      </c>
      <c r="C11494" s="10">
        <v>234.21942</v>
      </c>
      <c r="D11494" s="10">
        <v>0.0646804607406167</v>
      </c>
      <c r="E11494" s="7">
        <f t="shared" si="1"/>
        <v>0.05944982122</v>
      </c>
      <c r="F11494" s="7"/>
    </row>
    <row r="11495">
      <c r="A11495" s="9">
        <v>44864.875</v>
      </c>
      <c r="B11495" s="10">
        <v>223.21</v>
      </c>
      <c r="C11495" s="10">
        <v>236.51629</v>
      </c>
      <c r="D11495" s="10">
        <v>0.0562595075375146</v>
      </c>
      <c r="E11495" s="7">
        <f t="shared" si="1"/>
        <v>0.05824845596</v>
      </c>
      <c r="F11495" s="7"/>
    </row>
    <row r="11496">
      <c r="A11496" s="9">
        <v>44864.916666666664</v>
      </c>
      <c r="B11496" s="10">
        <v>216.8</v>
      </c>
      <c r="C11496" s="10">
        <v>236.94853</v>
      </c>
      <c r="D11496" s="10">
        <v>0.0850333614646184</v>
      </c>
      <c r="E11496" s="7">
        <f t="shared" si="1"/>
        <v>0.05712770376</v>
      </c>
      <c r="F11496" s="7"/>
    </row>
    <row r="11497">
      <c r="A11497" s="9">
        <v>44864.958333333336</v>
      </c>
      <c r="B11497" s="10">
        <v>208.9</v>
      </c>
      <c r="C11497" s="10">
        <v>235.37768</v>
      </c>
      <c r="D11497" s="10">
        <v>0.11249019023384</v>
      </c>
      <c r="E11497" s="7">
        <f t="shared" si="1"/>
        <v>0.05641935164</v>
      </c>
      <c r="F11497" s="7"/>
    </row>
    <row r="11498">
      <c r="A11498" s="9">
        <v>44865.0</v>
      </c>
      <c r="B11498" s="10">
        <v>212.27</v>
      </c>
      <c r="C11498" s="10">
        <v>234.99377</v>
      </c>
      <c r="D11498" s="10">
        <v>0.0966994571813542</v>
      </c>
      <c r="E11498" s="7">
        <f t="shared" si="1"/>
        <v>0.05594323923</v>
      </c>
      <c r="F11498" s="7"/>
    </row>
    <row r="11499">
      <c r="A11499" s="9">
        <v>44865.041666666664</v>
      </c>
      <c r="B11499" s="10">
        <v>214.14</v>
      </c>
      <c r="C11499" s="10">
        <v>227.06599</v>
      </c>
      <c r="D11499" s="10">
        <v>0.0569261385203482</v>
      </c>
      <c r="E11499" s="7">
        <f t="shared" si="1"/>
        <v>0.0566207793</v>
      </c>
      <c r="F11499" s="7"/>
    </row>
    <row r="11500">
      <c r="A11500" s="9">
        <v>44865.083333333336</v>
      </c>
      <c r="B11500" s="10">
        <v>217.3</v>
      </c>
      <c r="C11500" s="10">
        <v>217.7343</v>
      </c>
      <c r="D11500" s="10">
        <v>0.00199463290809017</v>
      </c>
      <c r="E11500" s="7">
        <f t="shared" si="1"/>
        <v>0.05636248827</v>
      </c>
      <c r="F11500" s="7"/>
    </row>
    <row r="11501">
      <c r="A11501" s="9">
        <v>44865.125</v>
      </c>
      <c r="B11501" s="10">
        <v>211.41</v>
      </c>
      <c r="C11501" s="10">
        <v>208.51461</v>
      </c>
      <c r="D11501" s="10">
        <v>0.0138857895856793</v>
      </c>
      <c r="E11501" s="7">
        <f t="shared" si="1"/>
        <v>0.05621600516</v>
      </c>
      <c r="F11501" s="7"/>
    </row>
    <row r="11502">
      <c r="A11502" s="9">
        <v>44865.166666666664</v>
      </c>
      <c r="B11502" s="10">
        <v>196.73</v>
      </c>
      <c r="C11502" s="10">
        <v>201.58661</v>
      </c>
      <c r="D11502" s="10">
        <v>0.0240919275342743</v>
      </c>
      <c r="E11502" s="7">
        <f t="shared" si="1"/>
        <v>0.05712584656</v>
      </c>
      <c r="F11502" s="7"/>
    </row>
    <row r="11503">
      <c r="A11503" s="9">
        <v>44865.208333333336</v>
      </c>
      <c r="B11503" s="10">
        <v>196.51</v>
      </c>
      <c r="C11503" s="10">
        <v>199.451</v>
      </c>
      <c r="D11503" s="10">
        <v>0.0147454763325328</v>
      </c>
      <c r="E11503" s="7">
        <f t="shared" si="1"/>
        <v>0.05716977668</v>
      </c>
      <c r="F11503" s="7"/>
    </row>
    <row r="11504">
      <c r="A11504" s="9">
        <v>44865.25</v>
      </c>
      <c r="B11504" s="10">
        <v>195.95</v>
      </c>
      <c r="C11504" s="10">
        <v>200.29811</v>
      </c>
      <c r="D11504" s="10">
        <v>0.0217081928531428</v>
      </c>
      <c r="E11504" s="7">
        <f t="shared" si="1"/>
        <v>0.05606383362</v>
      </c>
      <c r="F11504" s="7"/>
    </row>
    <row r="11505">
      <c r="A11505" s="9">
        <v>44865.291666666664</v>
      </c>
      <c r="B11505" s="10">
        <v>193.88</v>
      </c>
      <c r="C11505" s="10">
        <v>204.18026</v>
      </c>
      <c r="D11505" s="10">
        <v>0.0504468943275907</v>
      </c>
      <c r="E11505" s="7">
        <f t="shared" si="1"/>
        <v>0.05654929517</v>
      </c>
      <c r="F11505" s="7"/>
    </row>
    <row r="11506">
      <c r="A11506" s="9">
        <v>44865.333333333336</v>
      </c>
      <c r="B11506" s="10">
        <v>198.07</v>
      </c>
      <c r="C11506" s="10">
        <v>209.27208</v>
      </c>
      <c r="D11506" s="10">
        <v>0.0535287841550578</v>
      </c>
      <c r="E11506" s="7">
        <f t="shared" si="1"/>
        <v>0.0561306734</v>
      </c>
      <c r="F11506" s="7"/>
    </row>
    <row r="11507">
      <c r="A11507" s="9">
        <v>44865.375</v>
      </c>
      <c r="B11507" s="10">
        <v>198.39</v>
      </c>
      <c r="C11507" s="10">
        <v>215.52879</v>
      </c>
      <c r="D11507" s="10">
        <v>0.0795197244878515</v>
      </c>
      <c r="E11507" s="7">
        <f t="shared" si="1"/>
        <v>0.05619365958</v>
      </c>
      <c r="F11507" s="7"/>
    </row>
    <row r="11508">
      <c r="A11508" s="9">
        <v>44865.416666666664</v>
      </c>
      <c r="B11508" s="10">
        <v>207.94</v>
      </c>
      <c r="C11508" s="10">
        <v>220.30212</v>
      </c>
      <c r="D11508" s="10">
        <v>0.056114394178322</v>
      </c>
      <c r="E11508" s="7">
        <f t="shared" si="1"/>
        <v>0.05483637776</v>
      </c>
      <c r="F11508" s="7"/>
    </row>
    <row r="11509">
      <c r="A11509" s="9">
        <v>44865.458333333336</v>
      </c>
      <c r="B11509" s="10">
        <v>220.25</v>
      </c>
      <c r="C11509" s="10">
        <v>224.56294</v>
      </c>
      <c r="D11509" s="10">
        <v>0.019205929526929</v>
      </c>
      <c r="E11509" s="7">
        <f t="shared" si="1"/>
        <v>0.05267814434</v>
      </c>
      <c r="F11509" s="7"/>
    </row>
    <row r="11510">
      <c r="A11510" s="9">
        <v>44865.5</v>
      </c>
      <c r="B11510" s="10">
        <v>225.42</v>
      </c>
      <c r="C11510" s="10">
        <v>226.41522</v>
      </c>
      <c r="D11510" s="10">
        <v>0.0043955525604684</v>
      </c>
      <c r="E11510" s="7">
        <f t="shared" si="1"/>
        <v>0.05123562912</v>
      </c>
      <c r="F11510" s="7"/>
    </row>
    <row r="11511">
      <c r="A11511" s="9">
        <v>44865.541666666664</v>
      </c>
      <c r="B11511" s="10">
        <v>222.56</v>
      </c>
      <c r="C11511" s="10">
        <v>227.48213</v>
      </c>
      <c r="D11511" s="10">
        <v>0.0216374358724353</v>
      </c>
      <c r="E11511" s="7">
        <f t="shared" si="1"/>
        <v>0.05093817009</v>
      </c>
      <c r="F11511" s="7"/>
    </row>
    <row r="11512">
      <c r="A11512" s="9">
        <v>44865.583333333336</v>
      </c>
      <c r="B11512" s="10">
        <v>219.83</v>
      </c>
      <c r="C11512" s="10">
        <v>228.45696</v>
      </c>
      <c r="D11512" s="10">
        <v>0.0377618611400589</v>
      </c>
      <c r="E11512" s="7">
        <f t="shared" si="1"/>
        <v>0.04978067304</v>
      </c>
      <c r="F11512" s="7"/>
    </row>
    <row r="11513">
      <c r="A11513" s="9">
        <v>44865.625</v>
      </c>
      <c r="B11513" s="10">
        <v>219.07</v>
      </c>
      <c r="C11513" s="10">
        <v>229.66306</v>
      </c>
      <c r="D11513" s="10">
        <v>0.0461243527801119</v>
      </c>
      <c r="E11513" s="7">
        <f t="shared" si="1"/>
        <v>0.04868341289</v>
      </c>
      <c r="F11513" s="7"/>
    </row>
    <row r="11514">
      <c r="A11514" s="9">
        <v>44865.666666666664</v>
      </c>
      <c r="B11514" s="10">
        <v>220.24</v>
      </c>
      <c r="C11514" s="10">
        <v>230.81106</v>
      </c>
      <c r="D11514" s="10">
        <v>0.0457996250266342</v>
      </c>
      <c r="E11514" s="7">
        <f t="shared" si="1"/>
        <v>0.04819997773</v>
      </c>
      <c r="F11514" s="7"/>
    </row>
    <row r="11515">
      <c r="A11515" s="9">
        <v>44865.708333333336</v>
      </c>
      <c r="B11515" s="10">
        <v>220.69</v>
      </c>
      <c r="C11515" s="10">
        <v>231.89591</v>
      </c>
      <c r="D11515" s="10">
        <v>0.0483230169949956</v>
      </c>
      <c r="E11515" s="7">
        <f t="shared" si="1"/>
        <v>0.04787448361</v>
      </c>
      <c r="F11515" s="7"/>
    </row>
    <row r="11516">
      <c r="A11516" s="9">
        <v>44865.75</v>
      </c>
      <c r="B11516" s="10">
        <v>224.5</v>
      </c>
      <c r="C11516" s="10">
        <v>233.29632</v>
      </c>
      <c r="D11516" s="10">
        <v>0.0377044952959395</v>
      </c>
      <c r="E11516" s="7">
        <f t="shared" si="1"/>
        <v>0.04675504352</v>
      </c>
      <c r="F11516" s="7"/>
    </row>
    <row r="11517">
      <c r="A11517" s="9">
        <v>44865.791666666664</v>
      </c>
      <c r="B11517" s="10">
        <v>226.09</v>
      </c>
      <c r="C11517" s="10">
        <v>235.33386</v>
      </c>
      <c r="D11517" s="10">
        <v>0.039279770450372</v>
      </c>
      <c r="E11517" s="7">
        <f t="shared" si="1"/>
        <v>0.04534820715</v>
      </c>
      <c r="F11517" s="7"/>
    </row>
    <row r="11518">
      <c r="A11518" s="9">
        <v>44865.833333333336</v>
      </c>
      <c r="B11518" s="10">
        <v>226.25</v>
      </c>
      <c r="C11518" s="10">
        <v>237.72239</v>
      </c>
      <c r="D11518" s="10">
        <v>0.0482596107165168</v>
      </c>
      <c r="E11518" s="7">
        <f t="shared" si="1"/>
        <v>0.04466400507</v>
      </c>
      <c r="F11518" s="7"/>
    </row>
    <row r="11519">
      <c r="A11519" s="9">
        <v>44865.875</v>
      </c>
      <c r="B11519" s="10">
        <v>225.09</v>
      </c>
      <c r="C11519" s="10">
        <v>240.02601</v>
      </c>
      <c r="D11519" s="10">
        <v>0.0622266311888449</v>
      </c>
      <c r="E11519" s="7">
        <f t="shared" si="1"/>
        <v>0.04491263522</v>
      </c>
      <c r="F11519" s="7"/>
    </row>
    <row r="11520">
      <c r="A11520" s="9">
        <v>44865.916666666664</v>
      </c>
      <c r="B11520" s="10">
        <v>211.12</v>
      </c>
      <c r="C11520" s="10">
        <v>240.43524</v>
      </c>
      <c r="D11520" s="10">
        <v>0.12192572103823</v>
      </c>
      <c r="E11520" s="7">
        <f t="shared" si="1"/>
        <v>0.04644981687</v>
      </c>
      <c r="F11520" s="7"/>
    </row>
    <row r="11521">
      <c r="A11521" s="9">
        <v>44865.958333333336</v>
      </c>
      <c r="B11521" s="10">
        <v>207.54</v>
      </c>
      <c r="C11521" s="10">
        <v>238.57403</v>
      </c>
      <c r="D11521" s="10">
        <v>0.130081342047162</v>
      </c>
      <c r="E11521" s="7">
        <f t="shared" si="1"/>
        <v>0.04718278153</v>
      </c>
      <c r="F11521" s="7"/>
    </row>
    <row r="11522">
      <c r="A11522" s="9">
        <v>44863.0</v>
      </c>
      <c r="B11522" s="10">
        <v>222.37</v>
      </c>
      <c r="C11522" s="10">
        <v>229.28538</v>
      </c>
      <c r="D11522" s="10">
        <v>0.0301605797979792</v>
      </c>
      <c r="E11522" s="7">
        <f t="shared" si="1"/>
        <v>0.0444103283</v>
      </c>
      <c r="F11522" s="7"/>
    </row>
    <row r="11523">
      <c r="A11523" s="9">
        <v>44863.041666666664</v>
      </c>
      <c r="B11523" s="10">
        <v>228.77</v>
      </c>
      <c r="C11523" s="10">
        <v>223.09233</v>
      </c>
      <c r="D11523" s="10">
        <v>0.0254498664297423</v>
      </c>
      <c r="E11523" s="7">
        <f t="shared" si="1"/>
        <v>0.04309881697</v>
      </c>
      <c r="F11523" s="7"/>
    </row>
    <row r="11524">
      <c r="A11524" s="9">
        <v>44863.083333333336</v>
      </c>
      <c r="B11524" s="10">
        <v>231.62</v>
      </c>
      <c r="C11524" s="10">
        <v>215.50899</v>
      </c>
      <c r="D11524" s="10">
        <v>0.0747579486127237</v>
      </c>
      <c r="E11524" s="7">
        <f t="shared" si="1"/>
        <v>0.04613062179</v>
      </c>
      <c r="F11524" s="7"/>
    </row>
    <row r="11525">
      <c r="A11525" s="9">
        <v>44863.125</v>
      </c>
      <c r="B11525" s="10">
        <v>228.72</v>
      </c>
      <c r="C11525" s="10">
        <v>207.79163</v>
      </c>
      <c r="D11525" s="10">
        <v>0.100718060684157</v>
      </c>
      <c r="E11525" s="7">
        <f t="shared" si="1"/>
        <v>0.04974863308</v>
      </c>
      <c r="F11525" s="7"/>
    </row>
    <row r="11526">
      <c r="A11526" s="9">
        <v>44863.166666666664</v>
      </c>
      <c r="B11526" s="10">
        <v>219.74</v>
      </c>
      <c r="C11526" s="10">
        <v>201.84331</v>
      </c>
      <c r="D11526" s="10">
        <v>0.0886662530454935</v>
      </c>
      <c r="E11526" s="7">
        <f t="shared" si="1"/>
        <v>0.05243922998</v>
      </c>
      <c r="F11526" s="7"/>
    </row>
    <row r="11527">
      <c r="A11527" s="9">
        <v>44863.208333333336</v>
      </c>
      <c r="B11527" s="10">
        <v>216.64</v>
      </c>
      <c r="C11527" s="10">
        <v>199.82941</v>
      </c>
      <c r="D11527" s="10">
        <v>0.0841247041664187</v>
      </c>
      <c r="E11527" s="7">
        <f t="shared" si="1"/>
        <v>0.05533003114</v>
      </c>
      <c r="F11527" s="7"/>
    </row>
    <row r="11528">
      <c r="A11528" s="9">
        <v>44863.25</v>
      </c>
      <c r="B11528" s="10">
        <v>207.4</v>
      </c>
      <c r="C11528" s="10">
        <v>200.44757</v>
      </c>
      <c r="D11528" s="10">
        <v>0.0346845312218052</v>
      </c>
      <c r="E11528" s="7">
        <f t="shared" si="1"/>
        <v>0.05587071191</v>
      </c>
      <c r="F11528" s="7"/>
    </row>
    <row r="11529">
      <c r="A11529" s="9">
        <v>44863.291666666664</v>
      </c>
      <c r="B11529" s="10">
        <v>202.88</v>
      </c>
      <c r="C11529" s="10">
        <v>203.52708</v>
      </c>
      <c r="D11529" s="10">
        <v>0.00317933122216472</v>
      </c>
      <c r="E11529" s="7">
        <f t="shared" si="1"/>
        <v>0.05390123011</v>
      </c>
      <c r="F11529" s="7"/>
    </row>
    <row r="11530">
      <c r="A11530" s="9">
        <v>44863.333333333336</v>
      </c>
      <c r="B11530" s="10">
        <v>198.09</v>
      </c>
      <c r="C11530" s="10">
        <v>207.42479</v>
      </c>
      <c r="D11530" s="10">
        <v>0.0450032515399919</v>
      </c>
      <c r="E11530" s="7">
        <f t="shared" si="1"/>
        <v>0.05354599958</v>
      </c>
      <c r="F11530" s="7"/>
    </row>
    <row r="11531">
      <c r="A11531" s="9">
        <v>44863.375</v>
      </c>
      <c r="B11531" s="10">
        <v>200.14</v>
      </c>
      <c r="C11531" s="10">
        <v>212.44782</v>
      </c>
      <c r="D11531" s="10">
        <v>0.057933378652697</v>
      </c>
      <c r="E11531" s="7">
        <f t="shared" si="1"/>
        <v>0.05264656851</v>
      </c>
      <c r="F11531" s="7"/>
    </row>
    <row r="11532">
      <c r="A11532" s="9">
        <v>44863.416666666664</v>
      </c>
      <c r="B11532" s="10">
        <v>205.49</v>
      </c>
      <c r="C11532" s="10">
        <v>216.35586</v>
      </c>
      <c r="D11532" s="10">
        <v>0.0502221663882827</v>
      </c>
      <c r="E11532" s="7">
        <f t="shared" si="1"/>
        <v>0.05240105902</v>
      </c>
      <c r="F11532" s="7"/>
    </row>
    <row r="11533">
      <c r="A11533" s="9">
        <v>44863.458333333336</v>
      </c>
      <c r="B11533" s="10">
        <v>220.3</v>
      </c>
      <c r="C11533" s="10">
        <v>220.06722</v>
      </c>
      <c r="D11533" s="10">
        <v>0.00105776771297433</v>
      </c>
      <c r="E11533" s="7">
        <f t="shared" si="1"/>
        <v>0.05164488561</v>
      </c>
      <c r="F11533" s="7"/>
    </row>
    <row r="11534">
      <c r="A11534" s="9">
        <v>44863.5</v>
      </c>
      <c r="B11534" s="10">
        <v>220.79</v>
      </c>
      <c r="C11534" s="10">
        <v>221.7657</v>
      </c>
      <c r="D11534" s="10">
        <v>0.00439968850007019</v>
      </c>
      <c r="E11534" s="7">
        <f t="shared" si="1"/>
        <v>0.05164505794</v>
      </c>
      <c r="F11534" s="7"/>
    </row>
    <row r="11535">
      <c r="A11535" s="9">
        <v>44863.541666666664</v>
      </c>
      <c r="B11535" s="10">
        <v>215.15</v>
      </c>
      <c r="C11535" s="10">
        <v>222.74809</v>
      </c>
      <c r="D11535" s="10">
        <v>0.0341106853037437</v>
      </c>
      <c r="E11535" s="7">
        <f t="shared" si="1"/>
        <v>0.05216477666</v>
      </c>
      <c r="F11535" s="7"/>
    </row>
    <row r="11536">
      <c r="A11536" s="9">
        <v>44863.583333333336</v>
      </c>
      <c r="B11536" s="10">
        <v>209.14</v>
      </c>
      <c r="C11536" s="10">
        <v>223.41999</v>
      </c>
      <c r="D11536" s="10">
        <v>0.0639154535813918</v>
      </c>
      <c r="E11536" s="7">
        <f t="shared" si="1"/>
        <v>0.05325450968</v>
      </c>
      <c r="F11536" s="7"/>
    </row>
    <row r="11537">
      <c r="A11537" s="9">
        <v>44863.625</v>
      </c>
      <c r="B11537" s="10">
        <v>207.3</v>
      </c>
      <c r="C11537" s="10">
        <v>224.218</v>
      </c>
      <c r="D11537" s="10">
        <v>0.0754533534328197</v>
      </c>
      <c r="E11537" s="7">
        <f t="shared" si="1"/>
        <v>0.05447655138</v>
      </c>
      <c r="F11537" s="7"/>
    </row>
    <row r="11538">
      <c r="A11538" s="9">
        <v>44863.666666666664</v>
      </c>
      <c r="B11538" s="10">
        <v>204.57</v>
      </c>
      <c r="C11538" s="10">
        <v>224.99872</v>
      </c>
      <c r="D11538" s="10">
        <v>0.0907948276327972</v>
      </c>
      <c r="E11538" s="7">
        <f t="shared" si="1"/>
        <v>0.05635135149</v>
      </c>
      <c r="F11538" s="7"/>
    </row>
    <row r="11539">
      <c r="A11539" s="9">
        <v>44863.708333333336</v>
      </c>
      <c r="B11539" s="10">
        <v>207.14</v>
      </c>
      <c r="C11539" s="10">
        <v>225.86634</v>
      </c>
      <c r="D11539" s="10">
        <v>0.0829089451752749</v>
      </c>
      <c r="E11539" s="7">
        <f t="shared" si="1"/>
        <v>0.05779243183</v>
      </c>
      <c r="F11539" s="7"/>
    </row>
    <row r="11540">
      <c r="A11540" s="9">
        <v>44863.75</v>
      </c>
      <c r="B11540" s="10">
        <v>204.51</v>
      </c>
      <c r="C11540" s="10">
        <v>226.92874</v>
      </c>
      <c r="D11540" s="10">
        <v>0.0987919820116218</v>
      </c>
      <c r="E11540" s="7">
        <f t="shared" si="1"/>
        <v>0.06033774377</v>
      </c>
      <c r="F11540" s="7"/>
    </row>
    <row r="11541">
      <c r="A11541" s="9">
        <v>44863.791666666664</v>
      </c>
      <c r="B11541" s="10">
        <v>202.92</v>
      </c>
      <c r="C11541" s="10">
        <v>228.79772</v>
      </c>
      <c r="D11541" s="10">
        <v>0.113103050152772</v>
      </c>
      <c r="E11541" s="7">
        <f t="shared" si="1"/>
        <v>0.06341371376</v>
      </c>
      <c r="F11541" s="7"/>
    </row>
    <row r="11542">
      <c r="A11542" s="9">
        <v>44863.833333333336</v>
      </c>
      <c r="B11542" s="10">
        <v>215.27</v>
      </c>
      <c r="C11542" s="10">
        <v>231.23759</v>
      </c>
      <c r="D11542" s="10">
        <v>0.0690527435439886</v>
      </c>
      <c r="E11542" s="7">
        <f t="shared" si="1"/>
        <v>0.0642800943</v>
      </c>
      <c r="F11542" s="7"/>
    </row>
    <row r="11543">
      <c r="A11543" s="9">
        <v>44863.875</v>
      </c>
      <c r="B11543" s="10">
        <v>212.51</v>
      </c>
      <c r="C11543" s="10">
        <v>233.59264</v>
      </c>
      <c r="D11543" s="10">
        <v>0.0902538710123743</v>
      </c>
      <c r="E11543" s="7">
        <f t="shared" si="1"/>
        <v>0.06544789595</v>
      </c>
      <c r="F11543" s="7"/>
    </row>
    <row r="11544">
      <c r="A11544" s="9">
        <v>44863.916666666664</v>
      </c>
      <c r="B11544" s="10">
        <v>206.87</v>
      </c>
      <c r="C11544" s="10">
        <v>234.22834</v>
      </c>
      <c r="D11544" s="10">
        <v>0.116802006110789</v>
      </c>
      <c r="E11544" s="7">
        <f t="shared" si="1"/>
        <v>0.06523440783</v>
      </c>
      <c r="F11544" s="7"/>
    </row>
    <row r="11545">
      <c r="A11545" s="9">
        <v>44863.958333333336</v>
      </c>
      <c r="B11545" s="10">
        <v>201.68</v>
      </c>
      <c r="C11545" s="10">
        <v>233.06666</v>
      </c>
      <c r="D11545" s="10">
        <v>0.134668167467624</v>
      </c>
      <c r="E11545" s="7">
        <f t="shared" si="1"/>
        <v>0.06542552556</v>
      </c>
      <c r="F11545" s="7"/>
    </row>
    <row r="11546">
      <c r="A11546" s="9">
        <v>44864.0</v>
      </c>
      <c r="B11546" s="10">
        <v>206.04</v>
      </c>
      <c r="C11546" s="10">
        <v>231.11704</v>
      </c>
      <c r="D11546" s="10">
        <v>0.108503639541247</v>
      </c>
      <c r="E11546" s="7">
        <f t="shared" si="1"/>
        <v>0.06868981971</v>
      </c>
      <c r="F11546" s="7"/>
    </row>
    <row r="11547">
      <c r="A11547" s="9">
        <v>44864.041666666664</v>
      </c>
      <c r="B11547" s="10">
        <v>215.0</v>
      </c>
      <c r="C11547" s="10">
        <v>224.66661</v>
      </c>
      <c r="D11547" s="10">
        <v>0.0430264648583071</v>
      </c>
      <c r="E11547" s="7">
        <f t="shared" si="1"/>
        <v>0.06942217798</v>
      </c>
      <c r="F11547" s="7"/>
    </row>
    <row r="11548">
      <c r="A11548" s="9">
        <v>44864.083333333336</v>
      </c>
      <c r="B11548" s="10">
        <v>217.59</v>
      </c>
      <c r="C11548" s="10">
        <v>217.11959</v>
      </c>
      <c r="D11548" s="10">
        <v>0.00216659399550273</v>
      </c>
      <c r="E11548" s="7">
        <f t="shared" si="1"/>
        <v>0.06639753821</v>
      </c>
      <c r="F11548" s="7"/>
    </row>
    <row r="11549">
      <c r="A11549" s="9">
        <v>44864.125</v>
      </c>
      <c r="B11549" s="10">
        <v>211.17</v>
      </c>
      <c r="C11549" s="10">
        <v>209.5014</v>
      </c>
      <c r="D11549" s="10">
        <v>0.00796462458007439</v>
      </c>
      <c r="E11549" s="7">
        <f t="shared" si="1"/>
        <v>0.0625328117</v>
      </c>
      <c r="F11549" s="7"/>
    </row>
    <row r="11550">
      <c r="A11550" s="9">
        <v>44864.166666666664</v>
      </c>
      <c r="B11550" s="10">
        <v>201.71</v>
      </c>
      <c r="C11550" s="10">
        <v>204.01114</v>
      </c>
      <c r="D11550" s="10">
        <v>0.011279482091027</v>
      </c>
      <c r="E11550" s="7">
        <f t="shared" si="1"/>
        <v>0.05930836291</v>
      </c>
      <c r="F11550" s="7"/>
    </row>
    <row r="11551">
      <c r="A11551" s="9">
        <v>44864.208333333336</v>
      </c>
      <c r="B11551" s="10">
        <v>196.47</v>
      </c>
      <c r="C11551" s="10">
        <v>202.81381</v>
      </c>
      <c r="D11551" s="10">
        <v>0.0312789844044643</v>
      </c>
      <c r="E11551" s="7">
        <f t="shared" si="1"/>
        <v>0.05710645792</v>
      </c>
      <c r="F11551" s="7"/>
    </row>
    <row r="11552">
      <c r="A11552" s="9">
        <v>44864.25</v>
      </c>
      <c r="B11552" s="10">
        <v>190.23</v>
      </c>
      <c r="C11552" s="10">
        <v>204.33131</v>
      </c>
      <c r="D11552" s="10">
        <v>0.0690119884221366</v>
      </c>
      <c r="E11552" s="7">
        <f t="shared" si="1"/>
        <v>0.05853676864</v>
      </c>
      <c r="F11552" s="7"/>
    </row>
    <row r="11553">
      <c r="A11553" s="9">
        <v>44864.291666666664</v>
      </c>
      <c r="B11553" s="10">
        <v>195.31</v>
      </c>
      <c r="C11553" s="10">
        <v>208.15291</v>
      </c>
      <c r="D11553" s="10">
        <v>0.061699401656215</v>
      </c>
      <c r="E11553" s="7">
        <f t="shared" si="1"/>
        <v>0.06097510491</v>
      </c>
      <c r="F11553" s="7"/>
    </row>
    <row r="11554">
      <c r="A11554" s="9">
        <v>44864.333333333336</v>
      </c>
      <c r="B11554" s="10">
        <v>194.33</v>
      </c>
      <c r="C11554" s="10">
        <v>212.59601</v>
      </c>
      <c r="D11554" s="10">
        <v>0.0859188749591302</v>
      </c>
      <c r="E11554" s="7">
        <f t="shared" si="1"/>
        <v>0.06267992255</v>
      </c>
      <c r="F11554" s="7"/>
    </row>
    <row r="11555">
      <c r="A11555" s="9">
        <v>44864.375</v>
      </c>
      <c r="B11555" s="10">
        <v>196.44</v>
      </c>
      <c r="C11555" s="10">
        <v>217.79704</v>
      </c>
      <c r="D11555" s="10">
        <v>0.098059367565326</v>
      </c>
      <c r="E11555" s="7">
        <f t="shared" si="1"/>
        <v>0.06435183875</v>
      </c>
      <c r="F11555" s="7"/>
    </row>
    <row r="11556">
      <c r="A11556" s="9">
        <v>44864.416666666664</v>
      </c>
      <c r="B11556" s="10">
        <v>198.05</v>
      </c>
      <c r="C11556" s="10">
        <v>221.35618</v>
      </c>
      <c r="D11556" s="10">
        <v>0.105288137878056</v>
      </c>
      <c r="E11556" s="7">
        <f t="shared" si="1"/>
        <v>0.06664625423</v>
      </c>
      <c r="F11556" s="7"/>
    </row>
    <row r="11557">
      <c r="A11557" s="9">
        <v>44864.458333333336</v>
      </c>
      <c r="B11557" s="10">
        <v>205.62</v>
      </c>
      <c r="C11557" s="10">
        <v>224.57766</v>
      </c>
      <c r="D11557" s="10">
        <v>0.0844147187213545</v>
      </c>
      <c r="E11557" s="7">
        <f t="shared" si="1"/>
        <v>0.07011946052</v>
      </c>
      <c r="F11557" s="7"/>
    </row>
    <row r="11558">
      <c r="A11558" s="9">
        <v>44864.5</v>
      </c>
      <c r="B11558" s="10">
        <v>214.53</v>
      </c>
      <c r="C11558" s="10">
        <v>225.80978</v>
      </c>
      <c r="D11558" s="10">
        <v>0.0499525751276139</v>
      </c>
      <c r="E11558" s="7">
        <f t="shared" si="1"/>
        <v>0.07201749747</v>
      </c>
      <c r="F11558" s="7"/>
    </row>
    <row r="11559">
      <c r="A11559" s="9">
        <v>44864.541666666664</v>
      </c>
      <c r="B11559" s="10">
        <v>217.94</v>
      </c>
      <c r="C11559" s="10">
        <v>226.68452</v>
      </c>
      <c r="D11559" s="10">
        <v>0.0385757263001461</v>
      </c>
      <c r="E11559" s="7">
        <f t="shared" si="1"/>
        <v>0.07220354084</v>
      </c>
      <c r="F11559" s="7"/>
    </row>
    <row r="11560">
      <c r="A11560" s="9">
        <v>44864.583333333336</v>
      </c>
      <c r="B11560" s="10">
        <v>210.57</v>
      </c>
      <c r="C11560" s="10">
        <v>227.60266</v>
      </c>
      <c r="D11560" s="10">
        <v>0.0748350656358761</v>
      </c>
      <c r="E11560" s="7">
        <f t="shared" si="1"/>
        <v>0.07265852468</v>
      </c>
      <c r="F11560" s="7"/>
    </row>
    <row r="11561">
      <c r="A11561" s="9">
        <v>44864.625</v>
      </c>
      <c r="B11561" s="10">
        <v>210.02</v>
      </c>
      <c r="C11561" s="10">
        <v>228.5576</v>
      </c>
      <c r="D11561" s="10">
        <v>0.0811069069678715</v>
      </c>
      <c r="E11561" s="7">
        <f t="shared" si="1"/>
        <v>0.07289408941</v>
      </c>
      <c r="F11561" s="7"/>
    </row>
    <row r="11562">
      <c r="A11562" s="9">
        <v>44864.666666666664</v>
      </c>
      <c r="B11562" s="10">
        <v>214.42</v>
      </c>
      <c r="C11562" s="10">
        <v>229.44435</v>
      </c>
      <c r="D11562" s="10">
        <v>0.0654814555250543</v>
      </c>
      <c r="E11562" s="7">
        <f t="shared" si="1"/>
        <v>0.07183936557</v>
      </c>
      <c r="F11562" s="7"/>
    </row>
    <row r="11563">
      <c r="A11563" s="9">
        <v>44864.708333333336</v>
      </c>
      <c r="B11563" s="10">
        <v>215.67</v>
      </c>
      <c r="C11563" s="10">
        <v>230.31701</v>
      </c>
      <c r="D11563" s="10">
        <v>0.0635949989104149</v>
      </c>
      <c r="E11563" s="7">
        <f t="shared" si="1"/>
        <v>0.07103461781</v>
      </c>
      <c r="F11563" s="7"/>
    </row>
    <row r="11564">
      <c r="A11564" s="9">
        <v>44864.75</v>
      </c>
      <c r="B11564" s="10">
        <v>214.94</v>
      </c>
      <c r="C11564" s="10">
        <v>231.28528</v>
      </c>
      <c r="D11564" s="10">
        <v>0.0706715100935087</v>
      </c>
      <c r="E11564" s="7">
        <f t="shared" si="1"/>
        <v>0.06986293148</v>
      </c>
      <c r="F11564" s="7"/>
    </row>
    <row r="11565">
      <c r="A11565" s="9">
        <v>44864.791666666664</v>
      </c>
      <c r="B11565" s="10">
        <v>214.85</v>
      </c>
      <c r="C11565" s="10">
        <v>233.08766</v>
      </c>
      <c r="D11565" s="10">
        <v>0.0782437817600468</v>
      </c>
      <c r="E11565" s="7">
        <f t="shared" si="1"/>
        <v>0.06841046196</v>
      </c>
      <c r="F11565" s="7"/>
    </row>
    <row r="11566">
      <c r="A11566" s="9">
        <v>44864.833333333336</v>
      </c>
      <c r="B11566" s="10">
        <v>219.07</v>
      </c>
      <c r="C11566" s="10">
        <v>235.47322</v>
      </c>
      <c r="D11566" s="10">
        <v>0.0696606603502513</v>
      </c>
      <c r="E11566" s="7">
        <f t="shared" si="1"/>
        <v>0.06843579183</v>
      </c>
      <c r="F11566" s="7"/>
    </row>
    <row r="11567">
      <c r="A11567" s="9">
        <v>44864.875</v>
      </c>
      <c r="B11567" s="10">
        <v>223.21</v>
      </c>
      <c r="C11567" s="10">
        <v>237.66331</v>
      </c>
      <c r="D11567" s="10">
        <v>0.0608142249638784</v>
      </c>
      <c r="E11567" s="7">
        <f t="shared" si="1"/>
        <v>0.06720913991</v>
      </c>
      <c r="F11567" s="7"/>
    </row>
    <row r="11568">
      <c r="A11568" s="9">
        <v>44864.916666666664</v>
      </c>
      <c r="B11568" s="10">
        <v>216.8</v>
      </c>
      <c r="C11568" s="10">
        <v>238.09588</v>
      </c>
      <c r="D11568" s="10">
        <v>0.0894424548631416</v>
      </c>
      <c r="E11568" s="7">
        <f t="shared" si="1"/>
        <v>0.06606915861</v>
      </c>
      <c r="F11568" s="7"/>
    </row>
    <row r="11569">
      <c r="A11569" s="9">
        <v>44864.958333333336</v>
      </c>
      <c r="B11569" s="10">
        <v>208.9</v>
      </c>
      <c r="C11569" s="10">
        <v>236.5365</v>
      </c>
      <c r="D11569" s="10">
        <v>0.116838204674542</v>
      </c>
      <c r="E11569" s="7">
        <f t="shared" si="1"/>
        <v>0.06532624349</v>
      </c>
      <c r="F11569" s="7"/>
    </row>
    <row r="11570">
      <c r="A11570" s="9">
        <v>44865.0</v>
      </c>
      <c r="B11570" s="10">
        <v>212.27</v>
      </c>
      <c r="C11570" s="10">
        <v>234.24571</v>
      </c>
      <c r="D11570" s="10">
        <v>0.0938147810689894</v>
      </c>
      <c r="E11570" s="7">
        <f t="shared" si="1"/>
        <v>0.06471420772</v>
      </c>
      <c r="F11570" s="7"/>
    </row>
    <row r="11571">
      <c r="A11571" s="9">
        <v>44865.041666666664</v>
      </c>
      <c r="B11571" s="10">
        <v>214.14</v>
      </c>
      <c r="C11571" s="10">
        <v>226.99103</v>
      </c>
      <c r="D11571" s="10">
        <v>0.0566147041140789</v>
      </c>
      <c r="E11571" s="7">
        <f t="shared" si="1"/>
        <v>0.06528038436</v>
      </c>
      <c r="F11571" s="7"/>
    </row>
    <row r="11572">
      <c r="A11572" s="9">
        <v>44865.083333333336</v>
      </c>
      <c r="B11572" s="10">
        <v>217.3</v>
      </c>
      <c r="C11572" s="10">
        <v>218.68717</v>
      </c>
      <c r="D11572" s="10">
        <v>0.00634317047497572</v>
      </c>
      <c r="E11572" s="7">
        <f t="shared" si="1"/>
        <v>0.06545440838</v>
      </c>
      <c r="F11572" s="7"/>
    </row>
    <row r="11573">
      <c r="A11573" s="9">
        <v>44865.125</v>
      </c>
      <c r="B11573" s="10">
        <v>211.41</v>
      </c>
      <c r="C11573" s="10">
        <v>210.43136</v>
      </c>
      <c r="D11573" s="10">
        <v>0.00465063762359367</v>
      </c>
      <c r="E11573" s="7">
        <f t="shared" si="1"/>
        <v>0.06531632559</v>
      </c>
      <c r="F11573" s="7"/>
    </row>
    <row r="11574">
      <c r="A11574" s="9">
        <v>44865.166666666664</v>
      </c>
      <c r="B11574" s="10">
        <v>196.73</v>
      </c>
      <c r="C11574" s="10">
        <v>204.60276</v>
      </c>
      <c r="D11574" s="10">
        <v>0.038478268817097</v>
      </c>
      <c r="E11574" s="7">
        <f t="shared" si="1"/>
        <v>0.06644960837</v>
      </c>
      <c r="F11574" s="7"/>
    </row>
    <row r="11575">
      <c r="A11575" s="9">
        <v>44865.208333333336</v>
      </c>
      <c r="B11575" s="10">
        <v>196.51</v>
      </c>
      <c r="C11575" s="10">
        <v>203.49804</v>
      </c>
      <c r="D11575" s="10">
        <v>0.0343395936393294</v>
      </c>
      <c r="E11575" s="7">
        <f t="shared" si="1"/>
        <v>0.06657713375</v>
      </c>
      <c r="F11575" s="7"/>
    </row>
    <row r="11576">
      <c r="A11576" s="9">
        <v>44865.25</v>
      </c>
      <c r="B11576" s="10">
        <v>195.95</v>
      </c>
      <c r="C11576" s="10">
        <v>205.1827</v>
      </c>
      <c r="D11576" s="10">
        <v>0.0449974583627178</v>
      </c>
      <c r="E11576" s="7">
        <f t="shared" si="1"/>
        <v>0.06557652834</v>
      </c>
      <c r="F11576" s="7"/>
    </row>
    <row r="11577">
      <c r="A11577" s="9">
        <v>44865.291666666664</v>
      </c>
      <c r="B11577" s="10">
        <v>193.88</v>
      </c>
      <c r="C11577" s="10">
        <v>209.4122</v>
      </c>
      <c r="D11577" s="10">
        <v>0.0741704638029685</v>
      </c>
      <c r="E11577" s="7">
        <f t="shared" si="1"/>
        <v>0.06609615592</v>
      </c>
      <c r="F11577" s="7"/>
    </row>
    <row r="11578">
      <c r="A11578" s="9">
        <v>44865.333333333336</v>
      </c>
      <c r="B11578" s="10">
        <v>198.07</v>
      </c>
      <c r="C11578" s="10">
        <v>214.42507</v>
      </c>
      <c r="D11578" s="10">
        <v>0.0762740569467927</v>
      </c>
      <c r="E11578" s="7">
        <f t="shared" si="1"/>
        <v>0.06569428851</v>
      </c>
      <c r="F11578" s="7"/>
    </row>
    <row r="11579">
      <c r="A11579" s="9">
        <v>44865.375</v>
      </c>
      <c r="B11579" s="10">
        <v>198.39</v>
      </c>
      <c r="C11579" s="10">
        <v>220.17107</v>
      </c>
      <c r="D11579" s="10">
        <v>0.0989279381709867</v>
      </c>
      <c r="E11579" s="7">
        <f t="shared" si="1"/>
        <v>0.06573047895</v>
      </c>
      <c r="F11579" s="7"/>
    </row>
    <row r="11580">
      <c r="A11580" s="9">
        <v>44865.416666666664</v>
      </c>
      <c r="B11580" s="10">
        <v>207.94</v>
      </c>
      <c r="C11580" s="10">
        <v>224.1298</v>
      </c>
      <c r="D11580" s="10">
        <v>0.072234035813176</v>
      </c>
      <c r="E11580" s="7">
        <f t="shared" si="1"/>
        <v>0.0643532247</v>
      </c>
      <c r="F11580" s="7"/>
    </row>
    <row r="11581">
      <c r="A11581" s="9">
        <v>44865.458333333336</v>
      </c>
      <c r="B11581" s="10">
        <v>220.25</v>
      </c>
      <c r="C11581" s="10">
        <v>227.64374</v>
      </c>
      <c r="D11581" s="10">
        <v>0.0324794347518627</v>
      </c>
      <c r="E11581" s="7">
        <f t="shared" si="1"/>
        <v>0.06218925453</v>
      </c>
      <c r="F11581" s="7"/>
    </row>
    <row r="11582">
      <c r="A11582" s="9">
        <v>44865.5</v>
      </c>
      <c r="B11582" s="10">
        <v>225.42</v>
      </c>
      <c r="C11582" s="10">
        <v>229.05407</v>
      </c>
      <c r="D11582" s="10">
        <v>0.0158655552376781</v>
      </c>
      <c r="E11582" s="7">
        <f t="shared" si="1"/>
        <v>0.06076896204</v>
      </c>
      <c r="F11582" s="7"/>
    </row>
    <row r="11583">
      <c r="A11583" s="9">
        <v>44865.541666666664</v>
      </c>
      <c r="B11583" s="10">
        <v>222.56</v>
      </c>
      <c r="C11583" s="10">
        <v>230.10835</v>
      </c>
      <c r="D11583" s="10">
        <v>0.0328034597614558</v>
      </c>
      <c r="E11583" s="7">
        <f t="shared" si="1"/>
        <v>0.06052845093</v>
      </c>
      <c r="F11583" s="7"/>
    </row>
    <row r="11584">
      <c r="A11584" s="9">
        <v>44865.583333333336</v>
      </c>
      <c r="B11584" s="10">
        <v>219.83</v>
      </c>
      <c r="C11584" s="10">
        <v>231.29433</v>
      </c>
      <c r="D11584" s="10">
        <v>0.0495659794167889</v>
      </c>
      <c r="E11584" s="7">
        <f t="shared" si="1"/>
        <v>0.05947557234</v>
      </c>
      <c r="F11584" s="7"/>
    </row>
    <row r="11585">
      <c r="A11585" s="9">
        <v>44865.625</v>
      </c>
      <c r="B11585" s="10">
        <v>219.07</v>
      </c>
      <c r="C11585" s="10">
        <v>232.45573</v>
      </c>
      <c r="D11585" s="10">
        <v>0.0575839967463912</v>
      </c>
      <c r="E11585" s="7">
        <f t="shared" si="1"/>
        <v>0.05849545108</v>
      </c>
      <c r="F11585" s="7"/>
    </row>
    <row r="11586">
      <c r="A11586" s="9">
        <v>44865.666666666664</v>
      </c>
      <c r="B11586" s="10">
        <v>220.24</v>
      </c>
      <c r="C11586" s="10">
        <v>233.44998</v>
      </c>
      <c r="D11586" s="10">
        <v>0.0565859118942738</v>
      </c>
      <c r="E11586" s="7">
        <f t="shared" si="1"/>
        <v>0.05812480343</v>
      </c>
      <c r="F11586" s="7"/>
    </row>
    <row r="11587">
      <c r="A11587" s="9">
        <v>44865.708333333336</v>
      </c>
      <c r="B11587" s="10">
        <v>220.69</v>
      </c>
      <c r="C11587" s="10">
        <v>234.32253</v>
      </c>
      <c r="D11587" s="10">
        <v>0.0581784858673214</v>
      </c>
      <c r="E11587" s="7">
        <f t="shared" si="1"/>
        <v>0.05789911538</v>
      </c>
      <c r="F11587" s="7"/>
    </row>
    <row r="11588">
      <c r="A11588" s="9">
        <v>44865.75</v>
      </c>
      <c r="B11588" s="10">
        <v>224.5</v>
      </c>
      <c r="C11588" s="10">
        <v>235.37696</v>
      </c>
      <c r="D11588" s="10">
        <v>0.0462108100979806</v>
      </c>
      <c r="E11588" s="7">
        <f t="shared" si="1"/>
        <v>0.05687991955</v>
      </c>
      <c r="F11588" s="7"/>
    </row>
    <row r="11589">
      <c r="A11589" s="9">
        <v>44865.791666666664</v>
      </c>
      <c r="B11589" s="10">
        <v>226.09</v>
      </c>
      <c r="C11589" s="10">
        <v>237.23454</v>
      </c>
      <c r="D11589" s="10">
        <v>0.0469768862493632</v>
      </c>
      <c r="E11589" s="7">
        <f t="shared" si="1"/>
        <v>0.05557713224</v>
      </c>
      <c r="F11589" s="7"/>
    </row>
    <row r="11590">
      <c r="A11590" s="9">
        <v>44865.833333333336</v>
      </c>
      <c r="B11590" s="10">
        <v>226.25</v>
      </c>
      <c r="C11590" s="10">
        <v>239.58975</v>
      </c>
      <c r="D11590" s="10">
        <v>0.0556774653339719</v>
      </c>
      <c r="E11590" s="7">
        <f t="shared" si="1"/>
        <v>0.05499449911</v>
      </c>
      <c r="F11590" s="7"/>
    </row>
    <row r="11591">
      <c r="A11591" s="9">
        <v>44865.875</v>
      </c>
      <c r="B11591" s="10">
        <v>225.09</v>
      </c>
      <c r="C11591" s="10">
        <v>241.74526</v>
      </c>
      <c r="D11591" s="10">
        <v>0.0688959113407228</v>
      </c>
      <c r="E11591" s="7">
        <f t="shared" si="1"/>
        <v>0.05533123604</v>
      </c>
      <c r="F11591" s="7"/>
    </row>
    <row r="11592">
      <c r="A11592" s="9">
        <v>44865.916666666664</v>
      </c>
      <c r="B11592" s="10">
        <v>211.12</v>
      </c>
      <c r="C11592" s="10">
        <v>242.03395</v>
      </c>
      <c r="D11592" s="10">
        <v>0.127725676501168</v>
      </c>
      <c r="E11592" s="7">
        <f t="shared" si="1"/>
        <v>0.05692637028</v>
      </c>
      <c r="F11592" s="7"/>
    </row>
    <row r="11593">
      <c r="A11593" s="9">
        <v>44865.958333333336</v>
      </c>
      <c r="B11593" s="10">
        <v>207.54</v>
      </c>
      <c r="C11593" s="10">
        <v>240.08961</v>
      </c>
      <c r="D11593" s="10">
        <v>0.135572755522406</v>
      </c>
      <c r="E11593" s="7">
        <f t="shared" si="1"/>
        <v>0.05770697656</v>
      </c>
      <c r="F11593" s="7"/>
    </row>
    <row r="11594">
      <c r="A11594" s="9">
        <v>44866.0</v>
      </c>
      <c r="B11594" s="10">
        <v>207.1</v>
      </c>
      <c r="C11594" s="10">
        <v>243.21672</v>
      </c>
      <c r="D11594" s="10">
        <v>0.148496040897188</v>
      </c>
      <c r="E11594" s="7">
        <f t="shared" si="1"/>
        <v>0.05998536239</v>
      </c>
      <c r="F11594" s="7"/>
    </row>
    <row r="11595">
      <c r="A11595" s="9">
        <v>44866.041666666664</v>
      </c>
      <c r="B11595" s="10">
        <v>223.25</v>
      </c>
      <c r="C11595" s="10">
        <v>235.00479</v>
      </c>
      <c r="D11595" s="10">
        <v>0.0500193634351028</v>
      </c>
      <c r="E11595" s="7">
        <f t="shared" si="1"/>
        <v>0.05971055653</v>
      </c>
      <c r="F11595" s="7"/>
    </row>
    <row r="11596">
      <c r="A11596" s="9">
        <v>44866.083333333336</v>
      </c>
      <c r="B11596" s="10">
        <v>228.16</v>
      </c>
      <c r="C11596" s="10">
        <v>225.56979</v>
      </c>
      <c r="D11596" s="10">
        <v>0.011482964983919</v>
      </c>
      <c r="E11596" s="7">
        <f t="shared" si="1"/>
        <v>0.05992471463</v>
      </c>
      <c r="F11596" s="7"/>
    </row>
    <row r="11597">
      <c r="A11597" s="9">
        <v>44866.125</v>
      </c>
      <c r="B11597" s="10">
        <v>216.14</v>
      </c>
      <c r="C11597" s="10">
        <v>215.91128</v>
      </c>
      <c r="D11597" s="10">
        <v>0.00105932399641177</v>
      </c>
      <c r="E11597" s="7">
        <f t="shared" si="1"/>
        <v>0.05977507657</v>
      </c>
      <c r="F11597" s="7"/>
    </row>
    <row r="11598">
      <c r="A11598" s="9">
        <v>44866.166666666664</v>
      </c>
      <c r="B11598" s="10">
        <v>198.94</v>
      </c>
      <c r="C11598" s="10">
        <v>208.96413</v>
      </c>
      <c r="D11598" s="10">
        <v>0.0479705775340486</v>
      </c>
      <c r="E11598" s="7">
        <f t="shared" si="1"/>
        <v>0.06017058943</v>
      </c>
      <c r="F11598" s="7"/>
    </row>
    <row r="11599">
      <c r="A11599" s="9">
        <v>44866.208333333336</v>
      </c>
      <c r="B11599" s="10">
        <v>199.96</v>
      </c>
      <c r="C11599" s="10">
        <v>207.27591</v>
      </c>
      <c r="D11599" s="10">
        <v>0.035295515045622</v>
      </c>
      <c r="E11599" s="7">
        <f t="shared" si="1"/>
        <v>0.06021041949</v>
      </c>
      <c r="F11599" s="7"/>
    </row>
    <row r="11600">
      <c r="A11600" s="9">
        <v>44866.25</v>
      </c>
      <c r="B11600" s="10">
        <v>199.93</v>
      </c>
      <c r="C11600" s="10">
        <v>208.53241</v>
      </c>
      <c r="D11600" s="10">
        <v>0.0412521487667072</v>
      </c>
      <c r="E11600" s="7">
        <f t="shared" si="1"/>
        <v>0.06005436492</v>
      </c>
      <c r="F11600" s="7"/>
    </row>
    <row r="11601">
      <c r="A11601" s="9">
        <v>44866.291666666664</v>
      </c>
      <c r="B11601" s="10">
        <v>200.62</v>
      </c>
      <c r="C11601" s="10">
        <v>212.99503</v>
      </c>
      <c r="D11601" s="10">
        <v>0.0581000880630877</v>
      </c>
      <c r="E11601" s="7">
        <f t="shared" si="1"/>
        <v>0.05938476593</v>
      </c>
      <c r="F11601" s="7"/>
    </row>
    <row r="11602">
      <c r="A11602" s="9">
        <v>44866.333333333336</v>
      </c>
      <c r="B11602" s="10">
        <v>203.05</v>
      </c>
      <c r="C11602" s="10">
        <v>218.68585</v>
      </c>
      <c r="D11602" s="10">
        <v>0.0714991390618093</v>
      </c>
      <c r="E11602" s="7">
        <f t="shared" si="1"/>
        <v>0.05918581102</v>
      </c>
      <c r="F11602" s="7"/>
    </row>
    <row r="11603">
      <c r="A11603" s="9">
        <v>44866.375</v>
      </c>
      <c r="B11603" s="10">
        <v>203.17</v>
      </c>
      <c r="C11603" s="10">
        <v>225.18966</v>
      </c>
      <c r="D11603" s="10">
        <v>0.0977827312319758</v>
      </c>
      <c r="E11603" s="7">
        <f t="shared" si="1"/>
        <v>0.05913809406</v>
      </c>
      <c r="F11603" s="7"/>
    </row>
    <row r="11604">
      <c r="A11604" s="9">
        <v>44866.416666666664</v>
      </c>
      <c r="B11604" s="10">
        <v>205.69</v>
      </c>
      <c r="C11604" s="10">
        <v>230.26106</v>
      </c>
      <c r="D11604" s="10">
        <v>0.10670957564427</v>
      </c>
      <c r="E11604" s="7">
        <f t="shared" si="1"/>
        <v>0.06057457489</v>
      </c>
      <c r="F11604" s="7"/>
    </row>
    <row r="11605">
      <c r="A11605" s="9">
        <v>44866.458333333336</v>
      </c>
      <c r="B11605" s="10">
        <v>219.16</v>
      </c>
      <c r="C11605" s="10">
        <v>234.58737</v>
      </c>
      <c r="D11605" s="10">
        <v>0.065763855914323</v>
      </c>
      <c r="E11605" s="7">
        <f t="shared" si="1"/>
        <v>0.06196142577</v>
      </c>
      <c r="F11605" s="7"/>
    </row>
    <row r="11606">
      <c r="A11606" s="9">
        <v>44866.5</v>
      </c>
      <c r="B11606" s="10">
        <v>224.29</v>
      </c>
      <c r="C11606" s="10">
        <v>236.24905</v>
      </c>
      <c r="D11606" s="10">
        <v>0.0506205210137353</v>
      </c>
      <c r="E11606" s="7">
        <f t="shared" si="1"/>
        <v>0.06340954935</v>
      </c>
      <c r="F11606" s="7"/>
    </row>
    <row r="11607">
      <c r="A11607" s="9">
        <v>44866.541666666664</v>
      </c>
      <c r="B11607" s="10">
        <v>226.44</v>
      </c>
      <c r="C11607" s="10">
        <v>237.30822</v>
      </c>
      <c r="D11607" s="10">
        <v>0.0457979078853653</v>
      </c>
      <c r="E11607" s="7">
        <f t="shared" si="1"/>
        <v>0.06395098469</v>
      </c>
      <c r="F11607" s="7"/>
    </row>
    <row r="11608">
      <c r="A11608" s="9">
        <v>44866.583333333336</v>
      </c>
      <c r="B11608" s="10">
        <v>226.67</v>
      </c>
      <c r="C11608" s="10">
        <v>238.26931</v>
      </c>
      <c r="D11608" s="10">
        <v>0.0486815108500545</v>
      </c>
      <c r="E11608" s="7">
        <f t="shared" si="1"/>
        <v>0.06391413183</v>
      </c>
      <c r="F11608" s="7"/>
    </row>
    <row r="11609">
      <c r="A11609" s="9">
        <v>44866.625</v>
      </c>
      <c r="B11609" s="10">
        <v>227.72</v>
      </c>
      <c r="C11609" s="10">
        <v>239.20569</v>
      </c>
      <c r="D11609" s="10">
        <v>0.0480159564766206</v>
      </c>
      <c r="E11609" s="7">
        <f t="shared" si="1"/>
        <v>0.06351546348</v>
      </c>
      <c r="F11609" s="7"/>
    </row>
    <row r="11610">
      <c r="A11610" s="9">
        <v>44866.666666666664</v>
      </c>
      <c r="B11610" s="10">
        <v>227.57</v>
      </c>
      <c r="C11610" s="10">
        <v>239.84755</v>
      </c>
      <c r="D11610" s="10">
        <v>0.0511889739961905</v>
      </c>
      <c r="E11610" s="7">
        <f t="shared" si="1"/>
        <v>0.06329059107</v>
      </c>
      <c r="F11610" s="7"/>
    </row>
    <row r="11611">
      <c r="A11611" s="9">
        <v>44866.708333333336</v>
      </c>
      <c r="B11611" s="10">
        <v>229.27</v>
      </c>
      <c r="C11611" s="10">
        <v>240.57858</v>
      </c>
      <c r="D11611" s="10">
        <v>0.0470057641873186</v>
      </c>
      <c r="E11611" s="7">
        <f t="shared" si="1"/>
        <v>0.062825061</v>
      </c>
      <c r="F11611" s="7"/>
    </row>
    <row r="11612">
      <c r="A11612" s="9">
        <v>44866.75</v>
      </c>
      <c r="B11612" s="10">
        <v>225.62</v>
      </c>
      <c r="C11612" s="10">
        <v>241.58301</v>
      </c>
      <c r="D11612" s="10">
        <v>0.0660767079605473</v>
      </c>
      <c r="E11612" s="7">
        <f t="shared" si="1"/>
        <v>0.06365280675</v>
      </c>
      <c r="F11612" s="7"/>
    </row>
    <row r="11613">
      <c r="A11613" s="9">
        <v>44866.791666666664</v>
      </c>
      <c r="B11613" s="10">
        <v>224.85</v>
      </c>
      <c r="C11613" s="10">
        <v>243.23145</v>
      </c>
      <c r="D11613" s="10">
        <v>0.075571847308397</v>
      </c>
      <c r="E11613" s="7">
        <f t="shared" si="1"/>
        <v>0.06484426346</v>
      </c>
      <c r="F11613" s="7"/>
    </row>
    <row r="11614">
      <c r="A11614" s="9">
        <v>44866.833333333336</v>
      </c>
      <c r="B11614" s="10">
        <v>229.54</v>
      </c>
      <c r="C11614" s="10">
        <v>245.10161</v>
      </c>
      <c r="D11614" s="10">
        <v>0.063490443820422</v>
      </c>
      <c r="E11614" s="7">
        <f t="shared" si="1"/>
        <v>0.06516980423</v>
      </c>
      <c r="F11614" s="7"/>
    </row>
    <row r="11615">
      <c r="A11615" s="9">
        <v>44866.875</v>
      </c>
      <c r="B11615" s="10">
        <v>222.25</v>
      </c>
      <c r="C11615" s="10">
        <v>246.90411</v>
      </c>
      <c r="D11615" s="10">
        <v>0.0998529753109415</v>
      </c>
      <c r="E11615" s="7">
        <f t="shared" si="1"/>
        <v>0.06645968189</v>
      </c>
      <c r="F11615" s="7"/>
    </row>
    <row r="11616">
      <c r="A11616" s="9">
        <v>44866.916666666664</v>
      </c>
      <c r="B11616" s="10">
        <v>215.48</v>
      </c>
      <c r="C11616" s="10">
        <v>247.24759</v>
      </c>
      <c r="D11616" s="10">
        <v>0.12848493285617</v>
      </c>
      <c r="E11616" s="7">
        <f t="shared" si="1"/>
        <v>0.06649131757</v>
      </c>
      <c r="F11616" s="7"/>
    </row>
    <row r="11617">
      <c r="A11617" s="9">
        <v>44866.958333333336</v>
      </c>
      <c r="B11617" s="10">
        <v>210.51</v>
      </c>
      <c r="C11617" s="10">
        <v>245.34332</v>
      </c>
      <c r="D11617" s="10">
        <v>0.141977861879426</v>
      </c>
      <c r="E11617" s="7">
        <f t="shared" si="1"/>
        <v>0.066758197</v>
      </c>
      <c r="F11617" s="7"/>
    </row>
    <row r="11618">
      <c r="A11618" s="9">
        <v>44864.0</v>
      </c>
      <c r="B11618" s="10">
        <v>206.04</v>
      </c>
      <c r="C11618" s="10">
        <v>211.55946</v>
      </c>
      <c r="D11618" s="10">
        <v>0.02608940295083</v>
      </c>
      <c r="E11618" s="7">
        <f t="shared" si="1"/>
        <v>0.06165792042</v>
      </c>
      <c r="F11618" s="7"/>
    </row>
    <row r="11619">
      <c r="A11619" s="9">
        <v>44864.041666666664</v>
      </c>
      <c r="B11619" s="10">
        <v>215.0</v>
      </c>
      <c r="C11619" s="10">
        <v>204.8047</v>
      </c>
      <c r="D11619" s="10">
        <v>0.0497805958554662</v>
      </c>
      <c r="E11619" s="7">
        <f t="shared" si="1"/>
        <v>0.06164797177</v>
      </c>
      <c r="F11619" s="7"/>
    </row>
    <row r="11620">
      <c r="A11620" s="9">
        <v>44864.083333333336</v>
      </c>
      <c r="B11620" s="10">
        <v>217.59</v>
      </c>
      <c r="C11620" s="10">
        <v>196.69213</v>
      </c>
      <c r="D11620" s="10">
        <v>0.106246599698727</v>
      </c>
      <c r="E11620" s="7">
        <f t="shared" si="1"/>
        <v>0.06559645655</v>
      </c>
      <c r="F11620" s="7"/>
    </row>
    <row r="11621">
      <c r="A11621" s="9">
        <v>44864.125</v>
      </c>
      <c r="B11621" s="10">
        <v>211.17</v>
      </c>
      <c r="C11621" s="10">
        <v>189.6361</v>
      </c>
      <c r="D11621" s="10">
        <v>0.113553801201353</v>
      </c>
      <c r="E11621" s="7">
        <f t="shared" si="1"/>
        <v>0.07028372644</v>
      </c>
      <c r="F11621" s="7"/>
    </row>
    <row r="11622">
      <c r="A11622" s="9">
        <v>44864.166666666664</v>
      </c>
      <c r="B11622" s="10">
        <v>201.71</v>
      </c>
      <c r="C11622" s="10">
        <v>184.7196</v>
      </c>
      <c r="D11622" s="10">
        <v>0.0919794109558487</v>
      </c>
      <c r="E11622" s="7">
        <f t="shared" si="1"/>
        <v>0.07211742783</v>
      </c>
      <c r="F11622" s="7"/>
    </row>
    <row r="11623">
      <c r="A11623" s="9">
        <v>44864.208333333336</v>
      </c>
      <c r="B11623" s="10">
        <v>196.47</v>
      </c>
      <c r="C11623" s="10">
        <v>183.52817</v>
      </c>
      <c r="D11623" s="10">
        <v>0.0705168585291294</v>
      </c>
      <c r="E11623" s="7">
        <f t="shared" si="1"/>
        <v>0.07358498381</v>
      </c>
      <c r="F11623" s="7"/>
    </row>
    <row r="11624">
      <c r="A11624" s="9">
        <v>44864.25</v>
      </c>
      <c r="B11624" s="10">
        <v>190.23</v>
      </c>
      <c r="C11624" s="10">
        <v>184.54014</v>
      </c>
      <c r="D11624" s="10">
        <v>0.0308326416139056</v>
      </c>
      <c r="E11624" s="7">
        <f t="shared" si="1"/>
        <v>0.07315083768</v>
      </c>
      <c r="F11624" s="7"/>
    </row>
    <row r="11625">
      <c r="A11625" s="9">
        <v>44864.291666666664</v>
      </c>
      <c r="B11625" s="10">
        <v>195.31</v>
      </c>
      <c r="C11625" s="10">
        <v>188.09751</v>
      </c>
      <c r="D11625" s="10">
        <v>0.03834442040195</v>
      </c>
      <c r="E11625" s="7">
        <f t="shared" si="1"/>
        <v>0.07232768486</v>
      </c>
      <c r="F11625" s="7"/>
    </row>
    <row r="11626">
      <c r="A11626" s="9">
        <v>44864.333333333336</v>
      </c>
      <c r="B11626" s="10">
        <v>194.33</v>
      </c>
      <c r="C11626" s="10">
        <v>192.25226</v>
      </c>
      <c r="D11626" s="10">
        <v>0.0108073632008279</v>
      </c>
      <c r="E11626" s="7">
        <f t="shared" si="1"/>
        <v>0.06979886086</v>
      </c>
      <c r="F11626" s="7"/>
    </row>
    <row r="11627">
      <c r="A11627" s="9">
        <v>44864.375</v>
      </c>
      <c r="B11627" s="10">
        <v>196.44</v>
      </c>
      <c r="C11627" s="10">
        <v>197.16724</v>
      </c>
      <c r="D11627" s="10">
        <v>0.00368844235989708</v>
      </c>
      <c r="E11627" s="7">
        <f t="shared" si="1"/>
        <v>0.06587826549</v>
      </c>
      <c r="F11627" s="7"/>
    </row>
    <row r="11628">
      <c r="A11628" s="9">
        <v>44864.416666666664</v>
      </c>
      <c r="B11628" s="10">
        <v>198.05</v>
      </c>
      <c r="C11628" s="10">
        <v>201.15813</v>
      </c>
      <c r="D11628" s="10">
        <v>0.0154511776382092</v>
      </c>
      <c r="E11628" s="7">
        <f t="shared" si="1"/>
        <v>0.06207583224</v>
      </c>
      <c r="F11628" s="7"/>
    </row>
    <row r="11629">
      <c r="A11629" s="9">
        <v>44864.458333333336</v>
      </c>
      <c r="B11629" s="10">
        <v>205.62</v>
      </c>
      <c r="C11629" s="10">
        <v>204.71539</v>
      </c>
      <c r="D11629" s="10">
        <v>0.00441886660304333</v>
      </c>
      <c r="E11629" s="7">
        <f t="shared" si="1"/>
        <v>0.05951979102</v>
      </c>
      <c r="F11629" s="7"/>
    </row>
    <row r="11630">
      <c r="A11630" s="9">
        <v>44864.5</v>
      </c>
      <c r="B11630" s="10">
        <v>214.53</v>
      </c>
      <c r="C11630" s="10">
        <v>206.41387</v>
      </c>
      <c r="D11630" s="10">
        <v>0.0393196930031881</v>
      </c>
      <c r="E11630" s="7">
        <f t="shared" si="1"/>
        <v>0.05904892319</v>
      </c>
      <c r="F11630" s="7"/>
    </row>
    <row r="11631">
      <c r="A11631" s="9">
        <v>44864.541666666664</v>
      </c>
      <c r="B11631" s="10">
        <v>217.94</v>
      </c>
      <c r="C11631" s="10">
        <v>207.88349</v>
      </c>
      <c r="D11631" s="10">
        <v>0.0483757031402542</v>
      </c>
      <c r="E11631" s="7">
        <f t="shared" si="1"/>
        <v>0.05915633132</v>
      </c>
      <c r="F11631" s="7"/>
    </row>
    <row r="11632">
      <c r="A11632" s="9">
        <v>44864.583333333336</v>
      </c>
      <c r="B11632" s="10">
        <v>210.57</v>
      </c>
      <c r="C11632" s="10">
        <v>208.79271</v>
      </c>
      <c r="D11632" s="10">
        <v>0.00851222248133085</v>
      </c>
      <c r="E11632" s="7">
        <f t="shared" si="1"/>
        <v>0.05748261098</v>
      </c>
      <c r="F11632" s="7"/>
    </row>
    <row r="11633">
      <c r="A11633" s="9">
        <v>44864.625</v>
      </c>
      <c r="B11633" s="10">
        <v>210.02</v>
      </c>
      <c r="C11633" s="10">
        <v>210.14358</v>
      </c>
      <c r="D11633" s="10">
        <v>5.88074115802041E-4</v>
      </c>
      <c r="E11633" s="7">
        <f t="shared" si="1"/>
        <v>0.05550644921</v>
      </c>
      <c r="F11633" s="7"/>
    </row>
    <row r="11634">
      <c r="A11634" s="9">
        <v>44864.666666666664</v>
      </c>
      <c r="B11634" s="10">
        <v>214.42</v>
      </c>
      <c r="C11634" s="10">
        <v>211.51943</v>
      </c>
      <c r="D11634" s="10">
        <v>0.0137130191774816</v>
      </c>
      <c r="E11634" s="7">
        <f t="shared" si="1"/>
        <v>0.05394495109</v>
      </c>
      <c r="F11634" s="7"/>
    </row>
    <row r="11635">
      <c r="A11635" s="9">
        <v>44864.708333333336</v>
      </c>
      <c r="B11635" s="10">
        <v>215.67</v>
      </c>
      <c r="C11635" s="10">
        <v>212.9302</v>
      </c>
      <c r="D11635" s="10">
        <v>0.0128671273497135</v>
      </c>
      <c r="E11635" s="7">
        <f t="shared" si="1"/>
        <v>0.05252250789</v>
      </c>
      <c r="F11635" s="7"/>
    </row>
    <row r="11636">
      <c r="A11636" s="9">
        <v>44864.75</v>
      </c>
      <c r="B11636" s="10">
        <v>214.94</v>
      </c>
      <c r="C11636" s="10">
        <v>214.83385</v>
      </c>
      <c r="D11636" s="10">
        <v>4.94102768255492E-4</v>
      </c>
      <c r="E11636" s="7">
        <f t="shared" si="1"/>
        <v>0.04978989934</v>
      </c>
      <c r="F11636" s="7"/>
    </row>
    <row r="11637">
      <c r="A11637" s="9">
        <v>44864.791666666664</v>
      </c>
      <c r="B11637" s="10">
        <v>214.85</v>
      </c>
      <c r="C11637" s="10">
        <v>217.09302</v>
      </c>
      <c r="D11637" s="10">
        <v>0.0103320687141392</v>
      </c>
      <c r="E11637" s="7">
        <f t="shared" si="1"/>
        <v>0.04707157523</v>
      </c>
      <c r="F11637" s="7"/>
    </row>
    <row r="11638">
      <c r="A11638" s="9">
        <v>44864.833333333336</v>
      </c>
      <c r="B11638" s="10">
        <v>219.07</v>
      </c>
      <c r="C11638" s="10">
        <v>220.61324</v>
      </c>
      <c r="D11638" s="10">
        <v>0.00699522839155074</v>
      </c>
      <c r="E11638" s="7">
        <f t="shared" si="1"/>
        <v>0.04471760792</v>
      </c>
      <c r="F11638" s="7"/>
    </row>
    <row r="11639">
      <c r="A11639" s="9">
        <v>44864.875</v>
      </c>
      <c r="B11639" s="10">
        <v>223.21</v>
      </c>
      <c r="C11639" s="10">
        <v>223.86815</v>
      </c>
      <c r="D11639" s="10">
        <v>0.00293990011531343</v>
      </c>
      <c r="E11639" s="7">
        <f t="shared" si="1"/>
        <v>0.04067956313</v>
      </c>
      <c r="F11639" s="7"/>
    </row>
    <row r="11640">
      <c r="A11640" s="9">
        <v>44864.916666666664</v>
      </c>
      <c r="B11640" s="10">
        <v>216.8</v>
      </c>
      <c r="C11640" s="10">
        <v>224.17516</v>
      </c>
      <c r="D11640" s="10">
        <v>0.0328990955108496</v>
      </c>
      <c r="E11640" s="7">
        <f t="shared" si="1"/>
        <v>0.0366968199</v>
      </c>
      <c r="F11640" s="7"/>
    </row>
    <row r="11641">
      <c r="A11641" s="9">
        <v>44864.958333333336</v>
      </c>
      <c r="B11641" s="10">
        <v>208.9</v>
      </c>
      <c r="C11641" s="10">
        <v>222.30125</v>
      </c>
      <c r="D11641" s="10">
        <v>0.0602841864361986</v>
      </c>
      <c r="E11641" s="7">
        <f t="shared" si="1"/>
        <v>0.03329291676</v>
      </c>
      <c r="F11641" s="7"/>
    </row>
    <row r="11642">
      <c r="A11642" s="9">
        <v>44865.0</v>
      </c>
      <c r="B11642" s="10">
        <v>212.27</v>
      </c>
      <c r="C11642" s="10">
        <v>224.79115</v>
      </c>
      <c r="D11642" s="10">
        <v>0.0557012587016881</v>
      </c>
      <c r="E11642" s="7">
        <f t="shared" si="1"/>
        <v>0.03452674408</v>
      </c>
      <c r="F11642" s="7"/>
    </row>
    <row r="11643">
      <c r="A11643" s="9">
        <v>44865.041666666664</v>
      </c>
      <c r="B11643" s="10">
        <v>214.14</v>
      </c>
      <c r="C11643" s="10">
        <v>215.89196</v>
      </c>
      <c r="D11643" s="10">
        <v>0.00811498492116161</v>
      </c>
      <c r="E11643" s="7">
        <f t="shared" si="1"/>
        <v>0.03279067696</v>
      </c>
      <c r="F11643" s="7"/>
    </row>
    <row r="11644">
      <c r="A11644" s="9">
        <v>44865.083333333336</v>
      </c>
      <c r="B11644" s="10">
        <v>217.3</v>
      </c>
      <c r="C11644" s="10">
        <v>205.51873</v>
      </c>
      <c r="D11644" s="10">
        <v>0.0573245562582057</v>
      </c>
      <c r="E11644" s="7">
        <f t="shared" si="1"/>
        <v>0.03075225848</v>
      </c>
      <c r="F11644" s="7"/>
    </row>
    <row r="11645">
      <c r="A11645" s="9">
        <v>44865.125</v>
      </c>
      <c r="B11645" s="10">
        <v>211.41</v>
      </c>
      <c r="C11645" s="10">
        <v>196.15711</v>
      </c>
      <c r="D11645" s="10">
        <v>0.0777585375314716</v>
      </c>
      <c r="E11645" s="7">
        <f t="shared" si="1"/>
        <v>0.02926078916</v>
      </c>
      <c r="F11645" s="7"/>
    </row>
    <row r="11646">
      <c r="A11646" s="9">
        <v>44865.166666666664</v>
      </c>
      <c r="B11646" s="10">
        <v>196.73</v>
      </c>
      <c r="C11646" s="10">
        <v>189.39895</v>
      </c>
      <c r="D11646" s="10">
        <v>0.0387069199697251</v>
      </c>
      <c r="E11646" s="7">
        <f t="shared" si="1"/>
        <v>0.02704110204</v>
      </c>
      <c r="F11646" s="7"/>
    </row>
    <row r="11647">
      <c r="A11647" s="9">
        <v>44865.208333333336</v>
      </c>
      <c r="B11647" s="10">
        <v>196.51</v>
      </c>
      <c r="C11647" s="10">
        <v>187.66482</v>
      </c>
      <c r="D11647" s="10">
        <v>0.0471328616626174</v>
      </c>
      <c r="E11647" s="7">
        <f t="shared" si="1"/>
        <v>0.02606676884</v>
      </c>
      <c r="F11647" s="7"/>
    </row>
    <row r="11648">
      <c r="A11648" s="9">
        <v>44865.25</v>
      </c>
      <c r="B11648" s="10">
        <v>195.95</v>
      </c>
      <c r="C11648" s="10">
        <v>189.26246</v>
      </c>
      <c r="D11648" s="10">
        <v>0.0353347409729324</v>
      </c>
      <c r="E11648" s="7">
        <f t="shared" si="1"/>
        <v>0.02625435631</v>
      </c>
      <c r="F11648" s="7"/>
    </row>
    <row r="11649">
      <c r="A11649" s="9">
        <v>44865.291666666664</v>
      </c>
      <c r="B11649" s="10">
        <v>193.88</v>
      </c>
      <c r="C11649" s="10">
        <v>194.19495</v>
      </c>
      <c r="D11649" s="10">
        <v>0.00162182384248411</v>
      </c>
      <c r="E11649" s="7">
        <f t="shared" si="1"/>
        <v>0.02472424812</v>
      </c>
      <c r="F11649" s="7"/>
    </row>
    <row r="11650">
      <c r="A11650" s="9">
        <v>44865.333333333336</v>
      </c>
      <c r="B11650" s="10">
        <v>198.07</v>
      </c>
      <c r="C11650" s="10">
        <v>200.09506</v>
      </c>
      <c r="D11650" s="10">
        <v>0.0101204897312307</v>
      </c>
      <c r="E11650" s="7">
        <f t="shared" si="1"/>
        <v>0.02469562839</v>
      </c>
      <c r="F11650" s="7"/>
    </row>
    <row r="11651">
      <c r="A11651" s="9">
        <v>44865.375</v>
      </c>
      <c r="B11651" s="10">
        <v>198.39</v>
      </c>
      <c r="C11651" s="10">
        <v>206.82464</v>
      </c>
      <c r="D11651" s="10">
        <v>0.0407816012637565</v>
      </c>
      <c r="E11651" s="7">
        <f t="shared" si="1"/>
        <v>0.02624117668</v>
      </c>
      <c r="F11651" s="7"/>
    </row>
    <row r="11652">
      <c r="A11652" s="9">
        <v>44865.416666666664</v>
      </c>
      <c r="B11652" s="10">
        <v>207.94</v>
      </c>
      <c r="C11652" s="10">
        <v>211.45046</v>
      </c>
      <c r="D11652" s="10">
        <v>0.0166018082911713</v>
      </c>
      <c r="E11652" s="7">
        <f t="shared" si="1"/>
        <v>0.02628911962</v>
      </c>
      <c r="F11652" s="7"/>
    </row>
    <row r="11653">
      <c r="A11653" s="9">
        <v>44865.458333333336</v>
      </c>
      <c r="B11653" s="10">
        <v>220.25</v>
      </c>
      <c r="C11653" s="10">
        <v>214.98596</v>
      </c>
      <c r="D11653" s="10">
        <v>0.0244855059372248</v>
      </c>
      <c r="E11653" s="7">
        <f t="shared" si="1"/>
        <v>0.0271252296</v>
      </c>
      <c r="F11653" s="7"/>
    </row>
    <row r="11654">
      <c r="A11654" s="9">
        <v>44865.5</v>
      </c>
      <c r="B11654" s="10">
        <v>225.42</v>
      </c>
      <c r="C11654" s="10">
        <v>215.85963</v>
      </c>
      <c r="D11654" s="10">
        <v>0.0442897544112346</v>
      </c>
      <c r="E11654" s="7">
        <f t="shared" si="1"/>
        <v>0.02733231549</v>
      </c>
      <c r="F11654" s="7"/>
    </row>
    <row r="11655">
      <c r="A11655" s="9">
        <v>44865.541666666664</v>
      </c>
      <c r="B11655" s="10">
        <v>222.56</v>
      </c>
      <c r="C11655" s="10">
        <v>216.17672</v>
      </c>
      <c r="D11655" s="10">
        <v>0.0295280638914311</v>
      </c>
      <c r="E11655" s="7">
        <f t="shared" si="1"/>
        <v>0.02654699719</v>
      </c>
      <c r="F11655" s="7"/>
    </row>
    <row r="11656">
      <c r="A11656" s="9">
        <v>44865.583333333336</v>
      </c>
      <c r="B11656" s="10">
        <v>219.83</v>
      </c>
      <c r="C11656" s="10">
        <v>216.63719</v>
      </c>
      <c r="D11656" s="10">
        <v>0.0147380512090283</v>
      </c>
      <c r="E11656" s="7">
        <f t="shared" si="1"/>
        <v>0.02680640672</v>
      </c>
      <c r="F11656" s="7"/>
    </row>
    <row r="11657">
      <c r="A11657" s="9">
        <v>44865.625</v>
      </c>
      <c r="B11657" s="10">
        <v>219.07</v>
      </c>
      <c r="C11657" s="10">
        <v>218.05394</v>
      </c>
      <c r="D11657" s="10">
        <v>0.00465967273968992</v>
      </c>
      <c r="E11657" s="7">
        <f t="shared" si="1"/>
        <v>0.02697605666</v>
      </c>
      <c r="F11657" s="7"/>
    </row>
    <row r="11658">
      <c r="A11658" s="9">
        <v>44865.666666666664</v>
      </c>
      <c r="B11658" s="10">
        <v>220.24</v>
      </c>
      <c r="C11658" s="10">
        <v>219.7719</v>
      </c>
      <c r="D11658" s="10">
        <v>0.00212993562871332</v>
      </c>
      <c r="E11658" s="7">
        <f t="shared" si="1"/>
        <v>0.02649342818</v>
      </c>
      <c r="F11658" s="7"/>
    </row>
    <row r="11659">
      <c r="A11659" s="9">
        <v>44865.708333333336</v>
      </c>
      <c r="B11659" s="10">
        <v>220.69</v>
      </c>
      <c r="C11659" s="10">
        <v>221.31195</v>
      </c>
      <c r="D11659" s="10">
        <v>0.00281028656608917</v>
      </c>
      <c r="E11659" s="7">
        <f t="shared" si="1"/>
        <v>0.02607439314</v>
      </c>
      <c r="F11659" s="7"/>
    </row>
    <row r="11660">
      <c r="A11660" s="9">
        <v>44865.75</v>
      </c>
      <c r="B11660" s="10">
        <v>224.5</v>
      </c>
      <c r="C11660" s="10">
        <v>223.22811</v>
      </c>
      <c r="D11660" s="10">
        <v>0.00569771432459833</v>
      </c>
      <c r="E11660" s="7">
        <f t="shared" si="1"/>
        <v>0.02629121029</v>
      </c>
      <c r="F11660" s="7"/>
    </row>
    <row r="11661">
      <c r="A11661" s="9">
        <v>44865.791666666664</v>
      </c>
      <c r="B11661" s="10">
        <v>226.09</v>
      </c>
      <c r="C11661" s="10">
        <v>225.44844</v>
      </c>
      <c r="D11661" s="10">
        <v>0.00284570609581507</v>
      </c>
      <c r="E11661" s="7">
        <f t="shared" si="1"/>
        <v>0.02597927852</v>
      </c>
      <c r="F11661" s="7"/>
    </row>
    <row r="11662">
      <c r="A11662" s="9">
        <v>44865.833333333336</v>
      </c>
      <c r="B11662" s="10">
        <v>226.25</v>
      </c>
      <c r="C11662" s="10">
        <v>228.48612</v>
      </c>
      <c r="D11662" s="10">
        <v>0.00978667763275948</v>
      </c>
      <c r="E11662" s="7">
        <f t="shared" si="1"/>
        <v>0.0260955889</v>
      </c>
      <c r="F11662" s="7"/>
    </row>
    <row r="11663">
      <c r="A11663" s="9">
        <v>44865.875</v>
      </c>
      <c r="B11663" s="10">
        <v>225.09</v>
      </c>
      <c r="C11663" s="10">
        <v>231.59495</v>
      </c>
      <c r="D11663" s="10">
        <v>0.0280876159000876</v>
      </c>
      <c r="E11663" s="7">
        <f t="shared" si="1"/>
        <v>0.02714341039</v>
      </c>
      <c r="F11663" s="7"/>
    </row>
    <row r="11664">
      <c r="A11664" s="9">
        <v>44865.916666666664</v>
      </c>
      <c r="B11664" s="10">
        <v>211.12</v>
      </c>
      <c r="C11664" s="10">
        <v>232.16765</v>
      </c>
      <c r="D11664" s="10">
        <v>0.0906571178198168</v>
      </c>
      <c r="E11664" s="7">
        <f t="shared" si="1"/>
        <v>0.02954999466</v>
      </c>
      <c r="F11664" s="7"/>
    </row>
    <row r="11665">
      <c r="A11665" s="9">
        <v>44865.958333333336</v>
      </c>
      <c r="B11665" s="10">
        <v>207.54</v>
      </c>
      <c r="C11665" s="10">
        <v>230.08474</v>
      </c>
      <c r="D11665" s="10">
        <v>0.0979845077948238</v>
      </c>
      <c r="E11665" s="7">
        <f t="shared" si="1"/>
        <v>0.03112084138</v>
      </c>
      <c r="F11665" s="7"/>
    </row>
    <row r="11666">
      <c r="A11666" s="9">
        <v>44866.0</v>
      </c>
      <c r="B11666" s="10">
        <v>207.1</v>
      </c>
      <c r="C11666" s="10">
        <v>237.15965</v>
      </c>
      <c r="D11666" s="10">
        <v>0.126748584761362</v>
      </c>
      <c r="E11666" s="7">
        <f t="shared" si="1"/>
        <v>0.03408114663</v>
      </c>
      <c r="F11666" s="7"/>
    </row>
    <row r="11667">
      <c r="A11667" s="9">
        <v>44866.041666666664</v>
      </c>
      <c r="B11667" s="10">
        <v>223.25</v>
      </c>
      <c r="C11667" s="10">
        <v>226.0942</v>
      </c>
      <c r="D11667" s="10">
        <v>0.012579712349985</v>
      </c>
      <c r="E11667" s="7">
        <f t="shared" si="1"/>
        <v>0.03426717694</v>
      </c>
      <c r="F11667" s="7"/>
    </row>
    <row r="11668">
      <c r="A11668" s="9">
        <v>44866.083333333336</v>
      </c>
      <c r="B11668" s="10">
        <v>228.16</v>
      </c>
      <c r="C11668" s="10">
        <v>213.56935</v>
      </c>
      <c r="D11668" s="10">
        <v>0.0683180896509729</v>
      </c>
      <c r="E11668" s="7">
        <f t="shared" si="1"/>
        <v>0.03472524083</v>
      </c>
      <c r="F11668" s="7"/>
    </row>
    <row r="11669">
      <c r="A11669" s="9">
        <v>44866.125</v>
      </c>
      <c r="B11669" s="10">
        <v>216.14</v>
      </c>
      <c r="C11669" s="10">
        <v>201.89491</v>
      </c>
      <c r="D11669" s="10">
        <v>0.07055695460574</v>
      </c>
      <c r="E11669" s="7">
        <f t="shared" si="1"/>
        <v>0.03442517488</v>
      </c>
      <c r="F11669" s="7"/>
    </row>
    <row r="11670">
      <c r="A11670" s="9">
        <v>44866.166666666664</v>
      </c>
      <c r="B11670" s="10">
        <v>198.94</v>
      </c>
      <c r="C11670" s="10">
        <v>193.51262</v>
      </c>
      <c r="D11670" s="10">
        <v>0.0280466462600733</v>
      </c>
      <c r="E11670" s="7">
        <f t="shared" si="1"/>
        <v>0.03398099681</v>
      </c>
      <c r="F11670" s="7"/>
    </row>
    <row r="11671">
      <c r="A11671" s="9">
        <v>44866.208333333336</v>
      </c>
      <c r="B11671" s="10">
        <v>199.96</v>
      </c>
      <c r="C11671" s="10">
        <v>191.40614</v>
      </c>
      <c r="D11671" s="10">
        <v>0.0446895799685423</v>
      </c>
      <c r="E11671" s="7">
        <f t="shared" si="1"/>
        <v>0.0338791934</v>
      </c>
      <c r="F11671" s="7"/>
    </row>
    <row r="11672">
      <c r="A11672" s="9">
        <v>44866.25</v>
      </c>
      <c r="B11672" s="10">
        <v>199.93</v>
      </c>
      <c r="C11672" s="10">
        <v>193.38022</v>
      </c>
      <c r="D11672" s="10">
        <v>0.0338699583649248</v>
      </c>
      <c r="E11672" s="7">
        <f t="shared" si="1"/>
        <v>0.03381816079</v>
      </c>
      <c r="F11672" s="7"/>
    </row>
    <row r="11673">
      <c r="A11673" s="9">
        <v>44866.291666666664</v>
      </c>
      <c r="B11673" s="10">
        <v>200.62</v>
      </c>
      <c r="C11673" s="10">
        <v>199.64524</v>
      </c>
      <c r="D11673" s="10">
        <v>0.0048824605084499</v>
      </c>
      <c r="E11673" s="7">
        <f t="shared" si="1"/>
        <v>0.03395402065</v>
      </c>
      <c r="F11673" s="7"/>
    </row>
    <row r="11674">
      <c r="A11674" s="9">
        <v>44866.333333333336</v>
      </c>
      <c r="B11674" s="10">
        <v>203.05</v>
      </c>
      <c r="C11674" s="10">
        <v>207.36094</v>
      </c>
      <c r="D11674" s="10">
        <v>0.0207895469609656</v>
      </c>
      <c r="E11674" s="7">
        <f t="shared" si="1"/>
        <v>0.03439856471</v>
      </c>
      <c r="F11674" s="7"/>
    </row>
    <row r="11675">
      <c r="A11675" s="9">
        <v>44866.375</v>
      </c>
      <c r="B11675" s="10">
        <v>203.17</v>
      </c>
      <c r="C11675" s="10">
        <v>215.7788</v>
      </c>
      <c r="D11675" s="10">
        <v>0.0584339147311969</v>
      </c>
      <c r="E11675" s="7">
        <f t="shared" si="1"/>
        <v>0.03513407777</v>
      </c>
      <c r="F11675" s="7"/>
    </row>
    <row r="11676">
      <c r="A11676" s="9">
        <v>44866.416666666664</v>
      </c>
      <c r="B11676" s="10">
        <v>205.69</v>
      </c>
      <c r="C11676" s="10">
        <v>221.77956</v>
      </c>
      <c r="D11676" s="10">
        <v>0.0725475332352539</v>
      </c>
      <c r="E11676" s="7">
        <f t="shared" si="1"/>
        <v>0.03746514964</v>
      </c>
      <c r="F11676" s="7"/>
    </row>
    <row r="11677">
      <c r="A11677" s="9">
        <v>44866.458333333336</v>
      </c>
      <c r="B11677" s="10">
        <v>219.16</v>
      </c>
      <c r="C11677" s="10">
        <v>225.99089</v>
      </c>
      <c r="D11677" s="10">
        <v>0.0302263954091247</v>
      </c>
      <c r="E11677" s="7">
        <f t="shared" si="1"/>
        <v>0.03770435337</v>
      </c>
      <c r="F11677" s="7"/>
    </row>
    <row r="11678">
      <c r="A11678" s="9">
        <v>44866.5</v>
      </c>
      <c r="B11678" s="10">
        <v>224.29</v>
      </c>
      <c r="C11678" s="10">
        <v>226.64008</v>
      </c>
      <c r="D11678" s="10">
        <v>0.0103692162480705</v>
      </c>
      <c r="E11678" s="7">
        <f t="shared" si="1"/>
        <v>0.03629099761</v>
      </c>
      <c r="F11678" s="7"/>
    </row>
    <row r="11679">
      <c r="A11679" s="9">
        <v>44866.541666666664</v>
      </c>
      <c r="B11679" s="10">
        <v>226.44</v>
      </c>
      <c r="C11679" s="10">
        <v>226.65869</v>
      </c>
      <c r="D11679" s="10">
        <v>9.64842777481901E-4</v>
      </c>
      <c r="E11679" s="7">
        <f t="shared" si="1"/>
        <v>0.0351008634</v>
      </c>
      <c r="F11679" s="7"/>
    </row>
    <row r="11680">
      <c r="A11680" s="9">
        <v>44866.583333333336</v>
      </c>
      <c r="B11680" s="10">
        <v>226.67</v>
      </c>
      <c r="C11680" s="10">
        <v>227.13454</v>
      </c>
      <c r="D11680" s="10">
        <v>0.00204521954256714</v>
      </c>
      <c r="E11680" s="7">
        <f t="shared" si="1"/>
        <v>0.03457199541</v>
      </c>
      <c r="F11680" s="7"/>
    </row>
    <row r="11681">
      <c r="A11681" s="9">
        <v>44866.625</v>
      </c>
      <c r="B11681" s="10">
        <v>227.72</v>
      </c>
      <c r="C11681" s="10">
        <v>228.61401</v>
      </c>
      <c r="D11681" s="10">
        <v>0.00391056523613757</v>
      </c>
      <c r="E11681" s="7">
        <f t="shared" si="1"/>
        <v>0.0345407826</v>
      </c>
      <c r="F11681" s="7"/>
    </row>
    <row r="11682">
      <c r="A11682" s="9">
        <v>44866.666666666664</v>
      </c>
      <c r="B11682" s="10">
        <v>227.57</v>
      </c>
      <c r="C11682" s="10">
        <v>230.2539</v>
      </c>
      <c r="D11682" s="10">
        <v>0.0116562629340914</v>
      </c>
      <c r="E11682" s="7">
        <f t="shared" si="1"/>
        <v>0.0349377129</v>
      </c>
      <c r="F11682" s="7"/>
    </row>
    <row r="11683">
      <c r="A11683" s="9">
        <v>44866.708333333336</v>
      </c>
      <c r="B11683" s="10">
        <v>229.27</v>
      </c>
      <c r="C11683" s="10">
        <v>231.73887</v>
      </c>
      <c r="D11683" s="10">
        <v>0.0106536723856467</v>
      </c>
      <c r="E11683" s="7">
        <f t="shared" si="1"/>
        <v>0.03526452065</v>
      </c>
      <c r="F11683" s="7"/>
    </row>
    <row r="11684">
      <c r="A11684" s="9">
        <v>44866.75</v>
      </c>
      <c r="B11684" s="10">
        <v>225.62</v>
      </c>
      <c r="C11684" s="10">
        <v>233.53686</v>
      </c>
      <c r="D11684" s="10">
        <v>0.0338998306305907</v>
      </c>
      <c r="E11684" s="7">
        <f t="shared" si="1"/>
        <v>0.03643960883</v>
      </c>
      <c r="F11684" s="7"/>
    </row>
    <row r="11685">
      <c r="A11685" s="9">
        <v>44866.791666666664</v>
      </c>
      <c r="B11685" s="10">
        <v>224.85</v>
      </c>
      <c r="C11685" s="10">
        <v>235.45464</v>
      </c>
      <c r="D11685" s="10">
        <v>0.0450389934978559</v>
      </c>
      <c r="E11685" s="7">
        <f t="shared" si="1"/>
        <v>0.03819766247</v>
      </c>
      <c r="F11685" s="7"/>
    </row>
    <row r="11686">
      <c r="A11686" s="9">
        <v>44866.833333333336</v>
      </c>
      <c r="B11686" s="10">
        <v>229.54</v>
      </c>
      <c r="C11686" s="10">
        <v>237.86201</v>
      </c>
      <c r="D11686" s="10">
        <v>0.0349867135151174</v>
      </c>
      <c r="E11686" s="7">
        <f t="shared" si="1"/>
        <v>0.03924766396</v>
      </c>
      <c r="F11686" s="7"/>
    </row>
    <row r="11687">
      <c r="A11687" s="9">
        <v>44866.875</v>
      </c>
      <c r="B11687" s="10">
        <v>222.25</v>
      </c>
      <c r="C11687" s="10">
        <v>240.54153</v>
      </c>
      <c r="D11687" s="10">
        <v>0.0760431265237233</v>
      </c>
      <c r="E11687" s="7">
        <f t="shared" si="1"/>
        <v>0.04124581024</v>
      </c>
      <c r="F11687" s="7"/>
    </row>
    <row r="11688">
      <c r="A11688" s="9">
        <v>44866.916666666664</v>
      </c>
      <c r="B11688" s="10">
        <v>215.48</v>
      </c>
      <c r="C11688" s="10">
        <v>241.06684</v>
      </c>
      <c r="D11688" s="10">
        <v>0.106140023240027</v>
      </c>
      <c r="E11688" s="7">
        <f t="shared" si="1"/>
        <v>0.0418909313</v>
      </c>
      <c r="F11688" s="7"/>
    </row>
    <row r="11689">
      <c r="A11689" s="9">
        <v>44866.958333333336</v>
      </c>
      <c r="B11689" s="10">
        <v>210.51</v>
      </c>
      <c r="C11689" s="10">
        <v>238.44755</v>
      </c>
      <c r="D11689" s="10">
        <v>0.117164340753343</v>
      </c>
      <c r="E11689" s="7">
        <f t="shared" si="1"/>
        <v>0.042690091</v>
      </c>
      <c r="F11689" s="7"/>
    </row>
    <row r="11690">
      <c r="A11690" s="9">
        <v>44867.0</v>
      </c>
      <c r="B11690" s="10">
        <v>215.09</v>
      </c>
      <c r="C11690" s="10">
        <v>238.14979</v>
      </c>
      <c r="D11690" s="10">
        <v>0.0968289327485864</v>
      </c>
      <c r="E11690" s="7">
        <f t="shared" si="1"/>
        <v>0.04144343884</v>
      </c>
      <c r="F11690" s="7"/>
    </row>
    <row r="11691">
      <c r="A11691" s="9">
        <v>44867.041666666664</v>
      </c>
      <c r="B11691" s="10">
        <v>218.88</v>
      </c>
      <c r="C11691" s="10">
        <v>229.38098</v>
      </c>
      <c r="D11691" s="10">
        <v>0.0457796457230237</v>
      </c>
      <c r="E11691" s="7">
        <f t="shared" si="1"/>
        <v>0.04282676939</v>
      </c>
      <c r="F11691" s="7"/>
    </row>
    <row r="11692">
      <c r="A11692" s="9">
        <v>44867.083333333336</v>
      </c>
      <c r="B11692" s="10">
        <v>207.75</v>
      </c>
      <c r="C11692" s="10">
        <v>218.87783</v>
      </c>
      <c r="D11692" s="10">
        <v>0.0508403706305019</v>
      </c>
      <c r="E11692" s="7">
        <f t="shared" si="1"/>
        <v>0.0420985311</v>
      </c>
      <c r="F11692" s="7"/>
    </row>
    <row r="11693">
      <c r="A11693" s="9">
        <v>44867.125</v>
      </c>
      <c r="B11693" s="10">
        <v>191.2</v>
      </c>
      <c r="C11693" s="10">
        <v>208.1896</v>
      </c>
      <c r="D11693" s="10">
        <v>0.0816063818749833</v>
      </c>
      <c r="E11693" s="7">
        <f t="shared" si="1"/>
        <v>0.0425589239</v>
      </c>
      <c r="F11693" s="7"/>
    </row>
    <row r="11694">
      <c r="A11694" s="9">
        <v>44867.166666666664</v>
      </c>
      <c r="B11694" s="10">
        <v>181.55</v>
      </c>
      <c r="C11694" s="10">
        <v>199.71618</v>
      </c>
      <c r="D11694" s="10">
        <v>0.0909599813094762</v>
      </c>
      <c r="E11694" s="7">
        <f t="shared" si="1"/>
        <v>0.04518031286</v>
      </c>
      <c r="F11694" s="7"/>
    </row>
    <row r="11695">
      <c r="A11695" s="9">
        <v>44867.208333333336</v>
      </c>
      <c r="B11695" s="10">
        <v>183.76</v>
      </c>
      <c r="C11695" s="10">
        <v>196.23433</v>
      </c>
      <c r="D11695" s="10">
        <v>0.0635685407339276</v>
      </c>
      <c r="E11695" s="7">
        <f t="shared" si="1"/>
        <v>0.04596693623</v>
      </c>
      <c r="F11695" s="7"/>
    </row>
    <row r="11696">
      <c r="A11696" s="9">
        <v>44867.25</v>
      </c>
      <c r="B11696" s="10">
        <v>184.6</v>
      </c>
      <c r="C11696" s="10">
        <v>196.45275</v>
      </c>
      <c r="D11696" s="10">
        <v>0.0603338461792976</v>
      </c>
      <c r="E11696" s="7">
        <f t="shared" si="1"/>
        <v>0.04706959822</v>
      </c>
      <c r="F11696" s="7"/>
    </row>
    <row r="11697">
      <c r="A11697" s="9">
        <v>44867.291666666664</v>
      </c>
      <c r="B11697" s="10">
        <v>179.41</v>
      </c>
      <c r="C11697" s="10">
        <v>200.59948</v>
      </c>
      <c r="D11697" s="10">
        <v>0.105630782293154</v>
      </c>
      <c r="E11697" s="7">
        <f t="shared" si="1"/>
        <v>0.05126744496</v>
      </c>
      <c r="F11697" s="7"/>
    </row>
    <row r="11698">
      <c r="A11698" s="9">
        <v>44867.333333333336</v>
      </c>
      <c r="B11698" s="10">
        <v>172.82</v>
      </c>
      <c r="C11698" s="10">
        <v>206.57358</v>
      </c>
      <c r="D11698" s="10">
        <v>0.163397371532216</v>
      </c>
      <c r="E11698" s="7">
        <f t="shared" si="1"/>
        <v>0.05720943765</v>
      </c>
      <c r="F11698" s="7"/>
    </row>
    <row r="11699">
      <c r="A11699" s="9">
        <v>44867.375</v>
      </c>
      <c r="B11699" s="10">
        <v>182.54</v>
      </c>
      <c r="C11699" s="10">
        <v>213.86252</v>
      </c>
      <c r="D11699" s="10">
        <v>0.146461006818773</v>
      </c>
      <c r="E11699" s="7">
        <f t="shared" si="1"/>
        <v>0.06087723316</v>
      </c>
      <c r="F11699" s="7"/>
    </row>
    <row r="11700">
      <c r="A11700" s="9">
        <v>44867.416666666664</v>
      </c>
      <c r="B11700" s="10">
        <v>187.57</v>
      </c>
      <c r="C11700" s="10">
        <v>220.22896</v>
      </c>
      <c r="D11700" s="10">
        <v>0.148295483028208</v>
      </c>
      <c r="E11700" s="7">
        <f t="shared" si="1"/>
        <v>0.06403339773</v>
      </c>
      <c r="F11700" s="7"/>
    </row>
    <row r="11701">
      <c r="A11701" s="9">
        <v>44867.458333333336</v>
      </c>
      <c r="B11701" s="10">
        <v>202.74</v>
      </c>
      <c r="C11701" s="10">
        <v>225.48295</v>
      </c>
      <c r="D11701" s="10">
        <v>0.100863280350021</v>
      </c>
      <c r="E11701" s="7">
        <f t="shared" si="1"/>
        <v>0.06697660127</v>
      </c>
      <c r="F11701" s="7"/>
    </row>
    <row r="11702">
      <c r="A11702" s="9">
        <v>44867.5</v>
      </c>
      <c r="B11702" s="10">
        <v>205.93</v>
      </c>
      <c r="C11702" s="10">
        <v>227.39789</v>
      </c>
      <c r="D11702" s="10">
        <v>0.0944067247061966</v>
      </c>
      <c r="E11702" s="7">
        <f t="shared" si="1"/>
        <v>0.07047816412</v>
      </c>
      <c r="F11702" s="7"/>
    </row>
    <row r="11703">
      <c r="A11703" s="9">
        <v>44867.541666666664</v>
      </c>
      <c r="B11703" s="10">
        <v>196.0</v>
      </c>
      <c r="C11703" s="10">
        <v>228.19002</v>
      </c>
      <c r="D11703" s="10">
        <v>0.141066730262787</v>
      </c>
      <c r="E11703" s="7">
        <f t="shared" si="1"/>
        <v>0.07631574277</v>
      </c>
      <c r="F11703" s="7"/>
    </row>
    <row r="11704">
      <c r="A11704" s="9">
        <v>44867.583333333336</v>
      </c>
      <c r="B11704" s="10">
        <v>191.09</v>
      </c>
      <c r="C11704" s="10">
        <v>228.62813</v>
      </c>
      <c r="D11704" s="10">
        <v>0.164188588692038</v>
      </c>
      <c r="E11704" s="7">
        <f t="shared" si="1"/>
        <v>0.08307171648</v>
      </c>
      <c r="F11704" s="7"/>
    </row>
    <row r="11705">
      <c r="A11705" s="9">
        <v>44867.625</v>
      </c>
      <c r="B11705" s="10">
        <v>193.5</v>
      </c>
      <c r="C11705" s="10">
        <v>229.36395</v>
      </c>
      <c r="D11705" s="10">
        <v>0.15636262804159</v>
      </c>
      <c r="E11705" s="7">
        <f t="shared" si="1"/>
        <v>0.08942388577</v>
      </c>
      <c r="F11705" s="7"/>
    </row>
    <row r="11706">
      <c r="A11706" s="9">
        <v>44867.666666666664</v>
      </c>
      <c r="B11706" s="10">
        <v>194.63</v>
      </c>
      <c r="C11706" s="10">
        <v>229.94127</v>
      </c>
      <c r="D11706" s="10">
        <v>0.153566473734793</v>
      </c>
      <c r="E11706" s="7">
        <f t="shared" si="1"/>
        <v>0.09533681122</v>
      </c>
      <c r="F11706" s="7"/>
    </row>
    <row r="11707">
      <c r="A11707" s="9">
        <v>44867.708333333336</v>
      </c>
      <c r="B11707" s="10">
        <v>196.24</v>
      </c>
      <c r="C11707" s="10">
        <v>230.62218</v>
      </c>
      <c r="D11707" s="10">
        <v>0.14908444625751</v>
      </c>
      <c r="E11707" s="7">
        <f t="shared" si="1"/>
        <v>0.1011047601</v>
      </c>
      <c r="F11707" s="7"/>
    </row>
    <row r="11708">
      <c r="A11708" s="9">
        <v>44867.75</v>
      </c>
      <c r="B11708" s="10">
        <v>195.21</v>
      </c>
      <c r="C11708" s="10">
        <v>231.64645</v>
      </c>
      <c r="D11708" s="10">
        <v>0.157293366680128</v>
      </c>
      <c r="E11708" s="7">
        <f t="shared" si="1"/>
        <v>0.1062461575</v>
      </c>
      <c r="F11708" s="7"/>
    </row>
    <row r="11709">
      <c r="A11709" s="9">
        <v>44867.791666666664</v>
      </c>
      <c r="B11709" s="10">
        <v>198.89</v>
      </c>
      <c r="C11709" s="10">
        <v>233.18396</v>
      </c>
      <c r="D11709" s="10">
        <v>0.147068263185855</v>
      </c>
      <c r="E11709" s="7">
        <f t="shared" si="1"/>
        <v>0.110497377</v>
      </c>
      <c r="F11709" s="7"/>
    </row>
    <row r="11710">
      <c r="A11710" s="9">
        <v>44867.833333333336</v>
      </c>
      <c r="B11710" s="10">
        <v>204.09</v>
      </c>
      <c r="C11710" s="10">
        <v>235.08013</v>
      </c>
      <c r="D11710" s="10">
        <v>0.131827943093276</v>
      </c>
      <c r="E11710" s="7">
        <f t="shared" si="1"/>
        <v>0.1145324283</v>
      </c>
      <c r="F11710" s="7"/>
    </row>
    <row r="11711">
      <c r="A11711" s="9">
        <v>44867.875</v>
      </c>
      <c r="B11711" s="10">
        <v>205.46</v>
      </c>
      <c r="C11711" s="10">
        <v>237.25135</v>
      </c>
      <c r="D11711" s="10">
        <v>0.13399860527664</v>
      </c>
      <c r="E11711" s="7">
        <f t="shared" si="1"/>
        <v>0.1169472399</v>
      </c>
      <c r="F11711" s="7"/>
    </row>
    <row r="11712">
      <c r="A11712" s="9">
        <v>44867.916666666664</v>
      </c>
      <c r="B11712" s="10">
        <v>204.61</v>
      </c>
      <c r="C11712" s="10">
        <v>237.90417</v>
      </c>
      <c r="D11712" s="10">
        <v>0.139947820166414</v>
      </c>
      <c r="E11712" s="7">
        <f t="shared" si="1"/>
        <v>0.1183558981</v>
      </c>
      <c r="F11712" s="7"/>
    </row>
    <row r="11713">
      <c r="A11713" s="9">
        <v>44867.958333333336</v>
      </c>
      <c r="B11713" s="10">
        <v>205.59</v>
      </c>
      <c r="C11713" s="10">
        <v>236.23897</v>
      </c>
      <c r="D11713" s="10">
        <v>0.129737147093047</v>
      </c>
      <c r="E11713" s="7">
        <f t="shared" si="1"/>
        <v>0.118879765</v>
      </c>
      <c r="F11713" s="7"/>
    </row>
    <row r="11714">
      <c r="A11714" s="9">
        <v>44865.0</v>
      </c>
      <c r="B11714" s="10">
        <v>212.27</v>
      </c>
      <c r="C11714" s="10">
        <v>218.91659</v>
      </c>
      <c r="D11714" s="10">
        <v>0.0303612896583123</v>
      </c>
      <c r="E11714" s="7">
        <f t="shared" si="1"/>
        <v>0.1161102799</v>
      </c>
      <c r="F11714" s="7"/>
    </row>
    <row r="11715">
      <c r="A11715" s="9">
        <v>44865.041666666664</v>
      </c>
      <c r="B11715" s="10">
        <v>214.14</v>
      </c>
      <c r="C11715" s="10">
        <v>211.83606</v>
      </c>
      <c r="D11715" s="10">
        <v>0.0108760519809516</v>
      </c>
      <c r="E11715" s="7">
        <f t="shared" si="1"/>
        <v>0.1146559635</v>
      </c>
      <c r="F11715" s="7"/>
    </row>
    <row r="11716">
      <c r="A11716" s="9">
        <v>44865.083333333336</v>
      </c>
      <c r="B11716" s="10">
        <v>217.3</v>
      </c>
      <c r="C11716" s="10">
        <v>203.37587</v>
      </c>
      <c r="D11716" s="10">
        <v>0.0684650052142371</v>
      </c>
      <c r="E11716" s="7">
        <f t="shared" si="1"/>
        <v>0.1153903233</v>
      </c>
      <c r="F11716" s="7"/>
    </row>
    <row r="11717">
      <c r="A11717" s="9">
        <v>44865.125</v>
      </c>
      <c r="B11717" s="10">
        <v>211.41</v>
      </c>
      <c r="C11717" s="10">
        <v>195.74689</v>
      </c>
      <c r="D11717" s="10">
        <v>0.0800171588933034</v>
      </c>
      <c r="E11717" s="7">
        <f t="shared" si="1"/>
        <v>0.1153241056</v>
      </c>
      <c r="F11717" s="7"/>
    </row>
    <row r="11718">
      <c r="A11718" s="9">
        <v>44865.166666666664</v>
      </c>
      <c r="B11718" s="10">
        <v>196.73</v>
      </c>
      <c r="C11718" s="10">
        <v>190.23455</v>
      </c>
      <c r="D11718" s="10">
        <v>0.0341444285488623</v>
      </c>
      <c r="E11718" s="7">
        <f t="shared" si="1"/>
        <v>0.1129567909</v>
      </c>
      <c r="F11718" s="7"/>
    </row>
    <row r="11719">
      <c r="A11719" s="9">
        <v>44865.208333333336</v>
      </c>
      <c r="B11719" s="10">
        <v>196.51</v>
      </c>
      <c r="C11719" s="10">
        <v>188.76236</v>
      </c>
      <c r="D11719" s="10">
        <v>0.0410444116083311</v>
      </c>
      <c r="E11719" s="7">
        <f t="shared" si="1"/>
        <v>0.1120182856</v>
      </c>
      <c r="F11719" s="7"/>
    </row>
    <row r="11720">
      <c r="A11720" s="9">
        <v>44865.25</v>
      </c>
      <c r="B11720" s="10">
        <v>195.95</v>
      </c>
      <c r="C11720" s="10">
        <v>189.86714</v>
      </c>
      <c r="D11720" s="10">
        <v>0.0320374552437034</v>
      </c>
      <c r="E11720" s="7">
        <f t="shared" si="1"/>
        <v>0.1108392693</v>
      </c>
      <c r="F11720" s="7"/>
    </row>
    <row r="11721">
      <c r="A11721" s="9">
        <v>44865.291666666664</v>
      </c>
      <c r="B11721" s="10">
        <v>193.88</v>
      </c>
      <c r="C11721" s="10">
        <v>193.58974</v>
      </c>
      <c r="D11721" s="10">
        <v>0.0014993563191933</v>
      </c>
      <c r="E11721" s="7">
        <f t="shared" si="1"/>
        <v>0.1065004598</v>
      </c>
      <c r="F11721" s="7"/>
    </row>
    <row r="11722">
      <c r="A11722" s="9">
        <v>44865.333333333336</v>
      </c>
      <c r="B11722" s="10">
        <v>198.07</v>
      </c>
      <c r="C11722" s="10">
        <v>197.9551</v>
      </c>
      <c r="D11722" s="10">
        <v>5.8043465412109E-4</v>
      </c>
      <c r="E11722" s="7">
        <f t="shared" si="1"/>
        <v>0.09971642081</v>
      </c>
      <c r="F11722" s="7"/>
    </row>
    <row r="11723">
      <c r="A11723" s="9">
        <v>44865.375</v>
      </c>
      <c r="B11723" s="10">
        <v>198.39</v>
      </c>
      <c r="C11723" s="10">
        <v>203.20046</v>
      </c>
      <c r="D11723" s="10">
        <v>0.0236734700305304</v>
      </c>
      <c r="E11723" s="7">
        <f t="shared" si="1"/>
        <v>0.09460027345</v>
      </c>
      <c r="F11723" s="7"/>
    </row>
    <row r="11724">
      <c r="A11724" s="9">
        <v>44865.416666666664</v>
      </c>
      <c r="B11724" s="10">
        <v>207.94</v>
      </c>
      <c r="C11724" s="10">
        <v>206.98404</v>
      </c>
      <c r="D11724" s="10">
        <v>0.00461852034581992</v>
      </c>
      <c r="E11724" s="7">
        <f t="shared" si="1"/>
        <v>0.08861373333</v>
      </c>
      <c r="F11724" s="7"/>
    </row>
    <row r="11725">
      <c r="A11725" s="9">
        <v>44865.458333333336</v>
      </c>
      <c r="B11725" s="10">
        <v>220.25</v>
      </c>
      <c r="C11725" s="10">
        <v>210.32108</v>
      </c>
      <c r="D11725" s="10">
        <v>0.047208392045153</v>
      </c>
      <c r="E11725" s="7">
        <f t="shared" si="1"/>
        <v>0.08637811299</v>
      </c>
      <c r="F11725" s="7"/>
    </row>
    <row r="11726">
      <c r="A11726" s="9">
        <v>44865.5</v>
      </c>
      <c r="B11726" s="10">
        <v>225.42</v>
      </c>
      <c r="C11726" s="10">
        <v>211.71553</v>
      </c>
      <c r="D11726" s="10">
        <v>0.0647305844781438</v>
      </c>
      <c r="E11726" s="7">
        <f t="shared" si="1"/>
        <v>0.08514160715</v>
      </c>
      <c r="F11726" s="7"/>
    </row>
    <row r="11727">
      <c r="A11727" s="9">
        <v>44865.541666666664</v>
      </c>
      <c r="B11727" s="10">
        <v>222.56</v>
      </c>
      <c r="C11727" s="10">
        <v>212.71258</v>
      </c>
      <c r="D11727" s="10">
        <v>0.0462944880834034</v>
      </c>
      <c r="E11727" s="7">
        <f t="shared" si="1"/>
        <v>0.08119276372</v>
      </c>
      <c r="F11727" s="7"/>
    </row>
    <row r="11728">
      <c r="A11728" s="9">
        <v>44865.583333333336</v>
      </c>
      <c r="B11728" s="10">
        <v>219.83</v>
      </c>
      <c r="C11728" s="10">
        <v>213.50589</v>
      </c>
      <c r="D11728" s="10">
        <v>0.0296203069620234</v>
      </c>
      <c r="E11728" s="7">
        <f t="shared" si="1"/>
        <v>0.07558575198</v>
      </c>
      <c r="F11728" s="7"/>
    </row>
    <row r="11729">
      <c r="A11729" s="9">
        <v>44865.625</v>
      </c>
      <c r="B11729" s="10">
        <v>219.07</v>
      </c>
      <c r="C11729" s="10">
        <v>214.87825</v>
      </c>
      <c r="D11729" s="10">
        <v>0.0195075583499027</v>
      </c>
      <c r="E11729" s="7">
        <f t="shared" si="1"/>
        <v>0.06988345741</v>
      </c>
      <c r="F11729" s="7"/>
    </row>
    <row r="11730">
      <c r="A11730" s="9">
        <v>44865.666666666664</v>
      </c>
      <c r="B11730" s="10">
        <v>220.24</v>
      </c>
      <c r="C11730" s="10">
        <v>216.3783</v>
      </c>
      <c r="D11730" s="10">
        <v>0.0178469837317328</v>
      </c>
      <c r="E11730" s="7">
        <f t="shared" si="1"/>
        <v>0.06422847866</v>
      </c>
      <c r="F11730" s="7"/>
    </row>
    <row r="11731">
      <c r="A11731" s="9">
        <v>44865.708333333336</v>
      </c>
      <c r="B11731" s="10">
        <v>220.69</v>
      </c>
      <c r="C11731" s="10">
        <v>217.80288</v>
      </c>
      <c r="D11731" s="10">
        <v>0.0132556557562508</v>
      </c>
      <c r="E11731" s="7">
        <f t="shared" si="1"/>
        <v>0.05856894572</v>
      </c>
      <c r="F11731" s="7"/>
    </row>
    <row r="11732">
      <c r="A11732" s="9">
        <v>44865.75</v>
      </c>
      <c r="B11732" s="10">
        <v>224.5</v>
      </c>
      <c r="C11732" s="10">
        <v>219.59549</v>
      </c>
      <c r="D11732" s="10">
        <v>0.0223342929310615</v>
      </c>
      <c r="E11732" s="7">
        <f t="shared" si="1"/>
        <v>0.05294565099</v>
      </c>
      <c r="F11732" s="7"/>
    </row>
    <row r="11733">
      <c r="A11733" s="9">
        <v>44865.791666666664</v>
      </c>
      <c r="B11733" s="10">
        <v>226.09</v>
      </c>
      <c r="C11733" s="10">
        <v>221.86159</v>
      </c>
      <c r="D11733" s="10">
        <v>0.0190587744368008</v>
      </c>
      <c r="E11733" s="7">
        <f t="shared" si="1"/>
        <v>0.04761192229</v>
      </c>
      <c r="F11733" s="7"/>
    </row>
    <row r="11734">
      <c r="A11734" s="9">
        <v>44865.833333333336</v>
      </c>
      <c r="B11734" s="10">
        <v>226.25</v>
      </c>
      <c r="C11734" s="10">
        <v>225.07801</v>
      </c>
      <c r="D11734" s="10">
        <v>0.00520703910613033</v>
      </c>
      <c r="E11734" s="7">
        <f t="shared" si="1"/>
        <v>0.04233605129</v>
      </c>
      <c r="F11734" s="7"/>
    </row>
    <row r="11735">
      <c r="A11735" s="9">
        <v>44865.875</v>
      </c>
      <c r="B11735" s="10">
        <v>225.09</v>
      </c>
      <c r="C11735" s="10">
        <v>228.12304</v>
      </c>
      <c r="D11735" s="10">
        <v>0.0132956320413755</v>
      </c>
      <c r="E11735" s="7">
        <f t="shared" si="1"/>
        <v>0.03730676074</v>
      </c>
      <c r="F11735" s="7"/>
    </row>
    <row r="11736">
      <c r="A11736" s="9">
        <v>44865.916666666664</v>
      </c>
      <c r="B11736" s="10">
        <v>211.12</v>
      </c>
      <c r="C11736" s="10">
        <v>228.58659</v>
      </c>
      <c r="D11736" s="10">
        <v>0.0764112627954246</v>
      </c>
      <c r="E11736" s="7">
        <f t="shared" si="1"/>
        <v>0.03465940418</v>
      </c>
      <c r="F11736" s="7"/>
    </row>
    <row r="11737">
      <c r="A11737" s="9">
        <v>44865.958333333336</v>
      </c>
      <c r="B11737" s="10">
        <v>207.54</v>
      </c>
      <c r="C11737" s="10">
        <v>226.83071</v>
      </c>
      <c r="D11737" s="10">
        <v>0.0850445250557123</v>
      </c>
      <c r="E11737" s="7">
        <f t="shared" si="1"/>
        <v>0.03279721159</v>
      </c>
      <c r="F11737" s="7"/>
    </row>
    <row r="11738">
      <c r="A11738" s="9">
        <v>44866.0</v>
      </c>
      <c r="B11738" s="10">
        <v>207.1</v>
      </c>
      <c r="C11738" s="10">
        <v>234.83003</v>
      </c>
      <c r="D11738" s="10">
        <v>0.118085536164177</v>
      </c>
      <c r="E11738" s="7">
        <f t="shared" si="1"/>
        <v>0.03645238853</v>
      </c>
      <c r="F11738" s="7"/>
    </row>
    <row r="11739">
      <c r="A11739" s="9">
        <v>44866.041666666664</v>
      </c>
      <c r="B11739" s="10">
        <v>223.25</v>
      </c>
      <c r="C11739" s="10">
        <v>223.30605</v>
      </c>
      <c r="D11739" s="10">
        <v>2.51000812561948E-4</v>
      </c>
      <c r="E11739" s="7">
        <f t="shared" si="1"/>
        <v>0.03600967807</v>
      </c>
      <c r="F11739" s="7"/>
    </row>
    <row r="11740">
      <c r="A11740" s="9">
        <v>44866.083333333336</v>
      </c>
      <c r="B11740" s="10">
        <v>228.16</v>
      </c>
      <c r="C11740" s="10">
        <v>210.3505</v>
      </c>
      <c r="D11740" s="10">
        <v>0.0846658315525752</v>
      </c>
      <c r="E11740" s="7">
        <f t="shared" si="1"/>
        <v>0.0366847125</v>
      </c>
      <c r="F11740" s="7"/>
    </row>
    <row r="11741">
      <c r="A11741" s="9">
        <v>44866.125</v>
      </c>
      <c r="B11741" s="10">
        <v>216.14</v>
      </c>
      <c r="C11741" s="10">
        <v>198.52374</v>
      </c>
      <c r="D11741" s="10">
        <v>0.0887362891712597</v>
      </c>
      <c r="E11741" s="7">
        <f t="shared" si="1"/>
        <v>0.03704800959</v>
      </c>
      <c r="F11741" s="7"/>
    </row>
    <row r="11742">
      <c r="A11742" s="9">
        <v>44866.166666666664</v>
      </c>
      <c r="B11742" s="10">
        <v>198.94</v>
      </c>
      <c r="C11742" s="10">
        <v>190.15375</v>
      </c>
      <c r="D11742" s="10">
        <v>0.0462060306462533</v>
      </c>
      <c r="E11742" s="7">
        <f t="shared" si="1"/>
        <v>0.03755057635</v>
      </c>
      <c r="F11742" s="7"/>
    </row>
    <row r="11743">
      <c r="A11743" s="9">
        <v>44866.208333333336</v>
      </c>
      <c r="B11743" s="10">
        <v>199.96</v>
      </c>
      <c r="C11743" s="10">
        <v>188.23232</v>
      </c>
      <c r="D11743" s="10">
        <v>0.0623042844076937</v>
      </c>
      <c r="E11743" s="7">
        <f t="shared" si="1"/>
        <v>0.03843640438</v>
      </c>
      <c r="F11743" s="7"/>
    </row>
    <row r="11744">
      <c r="A11744" s="9">
        <v>44866.25</v>
      </c>
      <c r="B11744" s="10">
        <v>199.93</v>
      </c>
      <c r="C11744" s="10">
        <v>190.58084</v>
      </c>
      <c r="D11744" s="10">
        <v>0.0490561380671845</v>
      </c>
      <c r="E11744" s="7">
        <f t="shared" si="1"/>
        <v>0.03914551616</v>
      </c>
      <c r="F11744" s="7"/>
    </row>
    <row r="11745">
      <c r="A11745" s="9">
        <v>44866.291666666664</v>
      </c>
      <c r="B11745" s="10">
        <v>200.62</v>
      </c>
      <c r="C11745" s="10">
        <v>197.32854</v>
      </c>
      <c r="D11745" s="10">
        <v>0.0166801011146182</v>
      </c>
      <c r="E11745" s="7">
        <f t="shared" si="1"/>
        <v>0.0397780472</v>
      </c>
      <c r="F11745" s="7"/>
    </row>
    <row r="11746">
      <c r="A11746" s="9">
        <v>44866.333333333336</v>
      </c>
      <c r="B11746" s="10">
        <v>203.05</v>
      </c>
      <c r="C11746" s="10">
        <v>205.45377</v>
      </c>
      <c r="D11746" s="10">
        <v>0.0116998096457416</v>
      </c>
      <c r="E11746" s="7">
        <f t="shared" si="1"/>
        <v>0.04024135449</v>
      </c>
      <c r="F11746" s="7"/>
    </row>
    <row r="11747">
      <c r="A11747" s="9">
        <v>44866.375</v>
      </c>
      <c r="B11747" s="10">
        <v>203.17</v>
      </c>
      <c r="C11747" s="10">
        <v>214.13879</v>
      </c>
      <c r="D11747" s="10">
        <v>0.0512228074138273</v>
      </c>
      <c r="E11747" s="7">
        <f t="shared" si="1"/>
        <v>0.04138924355</v>
      </c>
      <c r="F11747" s="7"/>
    </row>
    <row r="11748">
      <c r="A11748" s="9">
        <v>44866.416666666664</v>
      </c>
      <c r="B11748" s="10">
        <v>205.69</v>
      </c>
      <c r="C11748" s="10">
        <v>220.12175</v>
      </c>
      <c r="D11748" s="10">
        <v>0.0655625807081762</v>
      </c>
      <c r="E11748" s="7">
        <f t="shared" si="1"/>
        <v>0.04392857939</v>
      </c>
      <c r="F11748" s="7"/>
    </row>
    <row r="11749">
      <c r="A11749" s="9">
        <v>44866.458333333336</v>
      </c>
      <c r="B11749" s="10">
        <v>219.16</v>
      </c>
      <c r="C11749" s="10">
        <v>224.07607</v>
      </c>
      <c r="D11749" s="10">
        <v>0.0219392905275426</v>
      </c>
      <c r="E11749" s="7">
        <f t="shared" si="1"/>
        <v>0.04287570016</v>
      </c>
      <c r="F11749" s="7"/>
    </row>
    <row r="11750">
      <c r="A11750" s="9">
        <v>44866.5</v>
      </c>
      <c r="B11750" s="10">
        <v>224.29</v>
      </c>
      <c r="C11750" s="10">
        <v>224.32721</v>
      </c>
      <c r="D11750" s="10">
        <v>1.65873769838335E-4</v>
      </c>
      <c r="E11750" s="7">
        <f t="shared" si="1"/>
        <v>0.04018550389</v>
      </c>
      <c r="F11750" s="7"/>
    </row>
    <row r="11751">
      <c r="A11751" s="9">
        <v>44866.541666666664</v>
      </c>
      <c r="B11751" s="10">
        <v>226.44</v>
      </c>
      <c r="C11751" s="10">
        <v>224.04875</v>
      </c>
      <c r="D11751" s="10">
        <v>0.010672900429036</v>
      </c>
      <c r="E11751" s="7">
        <f t="shared" si="1"/>
        <v>0.03870127107</v>
      </c>
      <c r="F11751" s="7"/>
    </row>
    <row r="11752">
      <c r="A11752" s="9">
        <v>44866.583333333336</v>
      </c>
      <c r="B11752" s="10">
        <v>226.67</v>
      </c>
      <c r="C11752" s="10">
        <v>224.38107</v>
      </c>
      <c r="D11752" s="10">
        <v>0.0102010833623353</v>
      </c>
      <c r="E11752" s="7">
        <f t="shared" si="1"/>
        <v>0.03789213675</v>
      </c>
      <c r="F11752" s="7"/>
    </row>
    <row r="11753">
      <c r="A11753" s="9">
        <v>44866.625</v>
      </c>
      <c r="B11753" s="10">
        <v>227.72</v>
      </c>
      <c r="C11753" s="10">
        <v>225.93172</v>
      </c>
      <c r="D11753" s="10">
        <v>0.00791513471415163</v>
      </c>
      <c r="E11753" s="7">
        <f t="shared" si="1"/>
        <v>0.0374091191</v>
      </c>
      <c r="F11753" s="7"/>
    </row>
    <row r="11754">
      <c r="A11754" s="9">
        <v>44866.666666666664</v>
      </c>
      <c r="B11754" s="10">
        <v>227.57</v>
      </c>
      <c r="C11754" s="10">
        <v>227.75704</v>
      </c>
      <c r="D11754" s="10">
        <v>8.2122598713083E-4</v>
      </c>
      <c r="E11754" s="7">
        <f t="shared" si="1"/>
        <v>0.03669971253</v>
      </c>
      <c r="F11754" s="7"/>
    </row>
    <row r="11755">
      <c r="A11755" s="9">
        <v>44866.708333333336</v>
      </c>
      <c r="B11755" s="10">
        <v>229.27</v>
      </c>
      <c r="C11755" s="10">
        <v>229.37652</v>
      </c>
      <c r="D11755" s="10">
        <v>4.64389293202238E-4</v>
      </c>
      <c r="E11755" s="7">
        <f t="shared" si="1"/>
        <v>0.03616674309</v>
      </c>
      <c r="F11755" s="7"/>
    </row>
    <row r="11756">
      <c r="A11756" s="9">
        <v>44866.75</v>
      </c>
      <c r="B11756" s="10">
        <v>225.62</v>
      </c>
      <c r="C11756" s="10">
        <v>231.30574</v>
      </c>
      <c r="D11756" s="10">
        <v>0.0245810588185143</v>
      </c>
      <c r="E11756" s="7">
        <f t="shared" si="1"/>
        <v>0.03626035834</v>
      </c>
      <c r="F11756" s="7"/>
    </row>
    <row r="11757">
      <c r="A11757" s="9">
        <v>44866.791666666664</v>
      </c>
      <c r="B11757" s="10">
        <v>224.85</v>
      </c>
      <c r="C11757" s="10">
        <v>233.2571</v>
      </c>
      <c r="D11757" s="10">
        <v>0.0360422040743883</v>
      </c>
      <c r="E11757" s="7">
        <f t="shared" si="1"/>
        <v>0.03696800124</v>
      </c>
      <c r="F11757" s="7"/>
    </row>
    <row r="11758">
      <c r="A11758" s="9">
        <v>44866.833333333336</v>
      </c>
      <c r="B11758" s="10">
        <v>229.54</v>
      </c>
      <c r="C11758" s="10">
        <v>235.8171</v>
      </c>
      <c r="D11758" s="10">
        <v>0.0266185107017261</v>
      </c>
      <c r="E11758" s="7">
        <f t="shared" si="1"/>
        <v>0.03786014589</v>
      </c>
      <c r="F11758" s="7"/>
    </row>
    <row r="11759">
      <c r="A11759" s="9">
        <v>44866.875</v>
      </c>
      <c r="B11759" s="10">
        <v>222.25</v>
      </c>
      <c r="C11759" s="10">
        <v>238.71396</v>
      </c>
      <c r="D11759" s="10">
        <v>0.0689694058948206</v>
      </c>
      <c r="E11759" s="7">
        <f t="shared" si="1"/>
        <v>0.04017988646</v>
      </c>
      <c r="F11759" s="7"/>
    </row>
    <row r="11760">
      <c r="A11760" s="9">
        <v>44866.916666666664</v>
      </c>
      <c r="B11760" s="10">
        <v>215.48</v>
      </c>
      <c r="C11760" s="10">
        <v>239.27603</v>
      </c>
      <c r="D11760" s="10">
        <v>0.0994501204320382</v>
      </c>
      <c r="E11760" s="7">
        <f t="shared" si="1"/>
        <v>0.04113983887</v>
      </c>
      <c r="F11760" s="7"/>
    </row>
    <row r="11761">
      <c r="A11761" s="9">
        <v>44866.958333333336</v>
      </c>
      <c r="B11761" s="10">
        <v>210.51</v>
      </c>
      <c r="C11761" s="10">
        <v>236.51732</v>
      </c>
      <c r="D11761" s="10">
        <v>0.109959473581046</v>
      </c>
      <c r="E11761" s="7">
        <f t="shared" si="1"/>
        <v>0.04217796172</v>
      </c>
      <c r="F11761" s="7"/>
    </row>
    <row r="11762">
      <c r="A11762" s="9">
        <v>44867.0</v>
      </c>
      <c r="B11762" s="10">
        <v>215.09</v>
      </c>
      <c r="C11762" s="10">
        <v>237.34976</v>
      </c>
      <c r="D11762" s="10">
        <v>0.0937846324344292</v>
      </c>
      <c r="E11762" s="7">
        <f t="shared" si="1"/>
        <v>0.04116542407</v>
      </c>
      <c r="F11762" s="7"/>
    </row>
    <row r="11763">
      <c r="A11763" s="9">
        <v>44867.041666666664</v>
      </c>
      <c r="B11763" s="10">
        <v>218.88</v>
      </c>
      <c r="C11763" s="10">
        <v>228.66891</v>
      </c>
      <c r="D11763" s="10">
        <v>0.0428082243449711</v>
      </c>
      <c r="E11763" s="7">
        <f t="shared" si="1"/>
        <v>0.04293864171</v>
      </c>
      <c r="F11763" s="7"/>
    </row>
    <row r="11764">
      <c r="A11764" s="9">
        <v>44867.083333333336</v>
      </c>
      <c r="B11764" s="10">
        <v>207.75</v>
      </c>
      <c r="C11764" s="10">
        <v>218.23382</v>
      </c>
      <c r="D11764" s="10">
        <v>0.0480393918779408</v>
      </c>
      <c r="E11764" s="7">
        <f t="shared" si="1"/>
        <v>0.04141254006</v>
      </c>
      <c r="F11764" s="7"/>
    </row>
    <row r="11765">
      <c r="A11765" s="9">
        <v>44867.125</v>
      </c>
      <c r="B11765" s="10">
        <v>191.2</v>
      </c>
      <c r="C11765" s="10">
        <v>207.6338</v>
      </c>
      <c r="D11765" s="10">
        <v>0.0791479999884412</v>
      </c>
      <c r="E11765" s="7">
        <f t="shared" si="1"/>
        <v>0.04101302801</v>
      </c>
      <c r="F11765" s="7"/>
    </row>
    <row r="11766">
      <c r="A11766" s="9">
        <v>44867.166666666664</v>
      </c>
      <c r="B11766" s="10">
        <v>181.55</v>
      </c>
      <c r="C11766" s="10">
        <v>199.18303</v>
      </c>
      <c r="D11766" s="10">
        <v>0.0885267685705955</v>
      </c>
      <c r="E11766" s="7">
        <f t="shared" si="1"/>
        <v>0.04277639209</v>
      </c>
      <c r="F11766" s="7"/>
    </row>
    <row r="11767">
      <c r="A11767" s="9">
        <v>44867.208333333336</v>
      </c>
      <c r="B11767" s="10">
        <v>183.76</v>
      </c>
      <c r="C11767" s="10">
        <v>195.64956</v>
      </c>
      <c r="D11767" s="10">
        <v>0.0607696741050683</v>
      </c>
      <c r="E11767" s="7">
        <f t="shared" si="1"/>
        <v>0.04271244999</v>
      </c>
      <c r="F11767" s="7"/>
    </row>
    <row r="11768">
      <c r="A11768" s="9">
        <v>44867.25</v>
      </c>
      <c r="B11768" s="10">
        <v>184.6</v>
      </c>
      <c r="C11768" s="10">
        <v>195.78289</v>
      </c>
      <c r="D11768" s="10">
        <v>0.0571188319878208</v>
      </c>
      <c r="E11768" s="7">
        <f t="shared" si="1"/>
        <v>0.04304839557</v>
      </c>
      <c r="F11768" s="7"/>
    </row>
    <row r="11769">
      <c r="A11769" s="9">
        <v>44867.291666666664</v>
      </c>
      <c r="B11769" s="10">
        <v>179.41</v>
      </c>
      <c r="C11769" s="10">
        <v>199.82399</v>
      </c>
      <c r="D11769" s="10">
        <v>0.10215985578108</v>
      </c>
      <c r="E11769" s="7">
        <f t="shared" si="1"/>
        <v>0.04661005202</v>
      </c>
      <c r="F11769" s="7"/>
    </row>
    <row r="11770">
      <c r="A11770" s="9">
        <v>44867.333333333336</v>
      </c>
      <c r="B11770" s="10">
        <v>172.82</v>
      </c>
      <c r="C11770" s="10">
        <v>205.71077</v>
      </c>
      <c r="D11770" s="10">
        <v>0.159888420037511</v>
      </c>
      <c r="E11770" s="7">
        <f t="shared" si="1"/>
        <v>0.05278457745</v>
      </c>
      <c r="F11770" s="7"/>
    </row>
    <row r="11771">
      <c r="A11771" s="9">
        <v>44867.375</v>
      </c>
      <c r="B11771" s="10">
        <v>182.54</v>
      </c>
      <c r="C11771" s="10">
        <v>212.96729</v>
      </c>
      <c r="D11771" s="10">
        <v>0.142873067502525</v>
      </c>
      <c r="E11771" s="7">
        <f t="shared" si="1"/>
        <v>0.05660333829</v>
      </c>
      <c r="F11771" s="7"/>
    </row>
    <row r="11772">
      <c r="A11772" s="9">
        <v>44867.416666666664</v>
      </c>
      <c r="B11772" s="10">
        <v>187.57</v>
      </c>
      <c r="C11772" s="10">
        <v>219.33254</v>
      </c>
      <c r="D11772" s="10">
        <v>0.144814535955312</v>
      </c>
      <c r="E11772" s="7">
        <f t="shared" si="1"/>
        <v>0.05990550309</v>
      </c>
      <c r="F11772" s="7"/>
    </row>
    <row r="11773">
      <c r="A11773" s="9">
        <v>44867.458333333336</v>
      </c>
      <c r="B11773" s="10">
        <v>202.74</v>
      </c>
      <c r="C11773" s="10">
        <v>224.63055</v>
      </c>
      <c r="D11773" s="10">
        <v>0.097451348447484</v>
      </c>
      <c r="E11773" s="7">
        <f t="shared" si="1"/>
        <v>0.06305183884</v>
      </c>
      <c r="F11773" s="7"/>
    </row>
    <row r="11774">
      <c r="A11774" s="9">
        <v>44867.5</v>
      </c>
      <c r="B11774" s="10">
        <v>205.93</v>
      </c>
      <c r="C11774" s="10">
        <v>226.62838</v>
      </c>
      <c r="D11774" s="10">
        <v>0.0913318093700355</v>
      </c>
      <c r="E11774" s="7">
        <f t="shared" si="1"/>
        <v>0.06685041949</v>
      </c>
      <c r="F11774" s="7"/>
    </row>
    <row r="11775">
      <c r="A11775" s="9">
        <v>44867.541666666664</v>
      </c>
      <c r="B11775" s="10">
        <v>196.0</v>
      </c>
      <c r="C11775" s="10">
        <v>227.45288</v>
      </c>
      <c r="D11775" s="10">
        <v>0.138283058891142</v>
      </c>
      <c r="E11775" s="7">
        <f t="shared" si="1"/>
        <v>0.07216750942</v>
      </c>
      <c r="F11775" s="7"/>
    </row>
    <row r="11776">
      <c r="A11776" s="9">
        <v>44867.583333333336</v>
      </c>
      <c r="B11776" s="10">
        <v>191.09</v>
      </c>
      <c r="C11776" s="10">
        <v>227.87912</v>
      </c>
      <c r="D11776" s="10">
        <v>0.16144138172905</v>
      </c>
      <c r="E11776" s="7">
        <f t="shared" si="1"/>
        <v>0.07846918852</v>
      </c>
      <c r="F11776" s="7"/>
    </row>
    <row r="11777">
      <c r="A11777" s="9">
        <v>44867.625</v>
      </c>
      <c r="B11777" s="10">
        <v>193.5</v>
      </c>
      <c r="C11777" s="10">
        <v>228.60152</v>
      </c>
      <c r="D11777" s="10">
        <v>0.15354893528267</v>
      </c>
      <c r="E11777" s="7">
        <f t="shared" si="1"/>
        <v>0.08453726355</v>
      </c>
      <c r="F11777" s="7"/>
    </row>
    <row r="11778">
      <c r="A11778" s="9">
        <v>44867.666666666664</v>
      </c>
      <c r="B11778" s="10">
        <v>194.63</v>
      </c>
      <c r="C11778" s="10">
        <v>229.17774</v>
      </c>
      <c r="D11778" s="10">
        <v>0.150746490475034</v>
      </c>
      <c r="E11778" s="7">
        <f t="shared" si="1"/>
        <v>0.09078414957</v>
      </c>
      <c r="F11778" s="7"/>
    </row>
    <row r="11779">
      <c r="A11779" s="9">
        <v>44867.708333333336</v>
      </c>
      <c r="B11779" s="10">
        <v>196.24</v>
      </c>
      <c r="C11779" s="10">
        <v>229.84194</v>
      </c>
      <c r="D11779" s="10">
        <v>0.14619585964163</v>
      </c>
      <c r="E11779" s="7">
        <f t="shared" si="1"/>
        <v>0.09685629416</v>
      </c>
      <c r="F11779" s="7"/>
    </row>
    <row r="11780">
      <c r="A11780" s="9">
        <v>44867.75</v>
      </c>
      <c r="B11780" s="10">
        <v>195.21</v>
      </c>
      <c r="C11780" s="10">
        <v>230.87308</v>
      </c>
      <c r="D11780" s="10">
        <v>0.154470499548929</v>
      </c>
      <c r="E11780" s="7">
        <f t="shared" si="1"/>
        <v>0.1022683542</v>
      </c>
      <c r="F11780" s="7"/>
    </row>
    <row r="11781">
      <c r="A11781" s="9">
        <v>44867.791666666664</v>
      </c>
      <c r="B11781" s="10">
        <v>198.89</v>
      </c>
      <c r="C11781" s="10">
        <v>232.43406</v>
      </c>
      <c r="D11781" s="10">
        <v>0.144316456891042</v>
      </c>
      <c r="E11781" s="7">
        <f t="shared" si="1"/>
        <v>0.1067797814</v>
      </c>
      <c r="F11781" s="7"/>
    </row>
    <row r="11782">
      <c r="A11782" s="9">
        <v>44867.833333333336</v>
      </c>
      <c r="B11782" s="10">
        <v>204.09</v>
      </c>
      <c r="C11782" s="10">
        <v>234.36684</v>
      </c>
      <c r="D11782" s="10">
        <v>0.129185681728695</v>
      </c>
      <c r="E11782" s="7">
        <f t="shared" si="1"/>
        <v>0.1110534135</v>
      </c>
      <c r="F11782" s="7"/>
    </row>
    <row r="11783">
      <c r="A11783" s="9">
        <v>44867.875</v>
      </c>
      <c r="B11783" s="10">
        <v>205.46</v>
      </c>
      <c r="C11783" s="10">
        <v>236.5809</v>
      </c>
      <c r="D11783" s="10">
        <v>0.131544431524269</v>
      </c>
      <c r="E11783" s="7">
        <f t="shared" si="1"/>
        <v>0.1136607063</v>
      </c>
      <c r="F11783" s="7"/>
    </row>
    <row r="11784">
      <c r="A11784" s="9">
        <v>44867.916666666664</v>
      </c>
      <c r="B11784" s="10">
        <v>204.61</v>
      </c>
      <c r="C11784" s="10">
        <v>237.24163</v>
      </c>
      <c r="D11784" s="10">
        <v>0.137545969482674</v>
      </c>
      <c r="E11784" s="7">
        <f t="shared" si="1"/>
        <v>0.1152480333</v>
      </c>
      <c r="F11784" s="7"/>
    </row>
    <row r="11785">
      <c r="A11785" s="9">
        <v>44867.958333333336</v>
      </c>
      <c r="B11785" s="10">
        <v>205.59</v>
      </c>
      <c r="C11785" s="10">
        <v>235.61177</v>
      </c>
      <c r="D11785" s="10">
        <v>0.127420501955398</v>
      </c>
      <c r="E11785" s="7">
        <f t="shared" si="1"/>
        <v>0.1159755761</v>
      </c>
      <c r="F11785" s="7"/>
    </row>
    <row r="11786">
      <c r="A11786" s="9">
        <v>44868.0</v>
      </c>
      <c r="B11786" s="10">
        <v>209.87</v>
      </c>
      <c r="C11786" s="10">
        <v>237.74928</v>
      </c>
      <c r="D11786" s="10">
        <v>0.117263362480004</v>
      </c>
      <c r="E11786" s="7">
        <f t="shared" si="1"/>
        <v>0.1169538566</v>
      </c>
      <c r="F11786" s="7"/>
    </row>
    <row r="11787">
      <c r="A11787" s="9">
        <v>44868.041666666664</v>
      </c>
      <c r="B11787" s="10">
        <v>213.25</v>
      </c>
      <c r="C11787" s="10">
        <v>228.52514</v>
      </c>
      <c r="D11787" s="10">
        <v>0.0668422738959923</v>
      </c>
      <c r="E11787" s="7">
        <f t="shared" si="1"/>
        <v>0.1179552753</v>
      </c>
      <c r="F11787" s="7"/>
    </row>
    <row r="11788">
      <c r="A11788" s="9">
        <v>44868.083333333336</v>
      </c>
      <c r="B11788" s="10">
        <v>216.13</v>
      </c>
      <c r="C11788" s="10">
        <v>218.03065</v>
      </c>
      <c r="D11788" s="10">
        <v>0.00871735235390076</v>
      </c>
      <c r="E11788" s="7">
        <f t="shared" si="1"/>
        <v>0.116316857</v>
      </c>
      <c r="F11788" s="7"/>
    </row>
    <row r="11789">
      <c r="A11789" s="9">
        <v>44868.125</v>
      </c>
      <c r="B11789" s="10">
        <v>217.89</v>
      </c>
      <c r="C11789" s="10">
        <v>207.78014</v>
      </c>
      <c r="D11789" s="10">
        <v>0.0486565270386284</v>
      </c>
      <c r="E11789" s="7">
        <f t="shared" si="1"/>
        <v>0.1150463789</v>
      </c>
      <c r="F11789" s="7"/>
    </row>
    <row r="11790">
      <c r="A11790" s="9">
        <v>44868.166666666664</v>
      </c>
      <c r="B11790" s="10">
        <v>212.68</v>
      </c>
      <c r="C11790" s="10">
        <v>200.41768</v>
      </c>
      <c r="D11790" s="10">
        <v>0.0611838237025796</v>
      </c>
      <c r="E11790" s="7">
        <f t="shared" si="1"/>
        <v>0.1139070896</v>
      </c>
      <c r="F11790" s="7"/>
    </row>
    <row r="11791">
      <c r="A11791" s="9">
        <v>44868.208333333336</v>
      </c>
      <c r="B11791" s="10">
        <v>216.12</v>
      </c>
      <c r="C11791" s="10">
        <v>198.59227</v>
      </c>
      <c r="D11791" s="10">
        <v>0.0882598804072282</v>
      </c>
      <c r="E11791" s="7">
        <f t="shared" si="1"/>
        <v>0.1150525148</v>
      </c>
      <c r="F11791" s="7"/>
    </row>
    <row r="11792">
      <c r="A11792" s="9">
        <v>44868.25</v>
      </c>
      <c r="B11792" s="10">
        <v>219.09</v>
      </c>
      <c r="C11792" s="10">
        <v>200.37549</v>
      </c>
      <c r="D11792" s="10">
        <v>0.0933972014241861</v>
      </c>
      <c r="E11792" s="7">
        <f t="shared" si="1"/>
        <v>0.1165641136</v>
      </c>
      <c r="F11792" s="7"/>
    </row>
    <row r="11793">
      <c r="A11793" s="9">
        <v>44868.291666666664</v>
      </c>
      <c r="B11793" s="10">
        <v>221.44</v>
      </c>
      <c r="C11793" s="10">
        <v>205.73613</v>
      </c>
      <c r="D11793" s="10">
        <v>0.0763301516364675</v>
      </c>
      <c r="E11793" s="7">
        <f t="shared" si="1"/>
        <v>0.1154878759</v>
      </c>
      <c r="F11793" s="7"/>
    </row>
    <row r="11794">
      <c r="A11794" s="9">
        <v>44868.333333333336</v>
      </c>
      <c r="B11794" s="10">
        <v>225.17</v>
      </c>
      <c r="C11794" s="10">
        <v>212.23427</v>
      </c>
      <c r="D11794" s="10">
        <v>0.0609502414478113</v>
      </c>
      <c r="E11794" s="7">
        <f t="shared" si="1"/>
        <v>0.1113654518</v>
      </c>
      <c r="F11794" s="7"/>
    </row>
    <row r="11795">
      <c r="A11795" s="9">
        <v>44868.375</v>
      </c>
      <c r="B11795" s="10">
        <v>224.82</v>
      </c>
      <c r="C11795" s="10">
        <v>219.34879</v>
      </c>
      <c r="D11795" s="10">
        <v>0.0249429686847143</v>
      </c>
      <c r="E11795" s="7">
        <f t="shared" si="1"/>
        <v>0.1064516977</v>
      </c>
      <c r="F11795" s="7"/>
    </row>
    <row r="11796">
      <c r="A11796" s="9">
        <v>44868.416666666664</v>
      </c>
      <c r="B11796" s="10">
        <v>228.78</v>
      </c>
      <c r="C11796" s="10">
        <v>224.53935</v>
      </c>
      <c r="D11796" s="10">
        <v>0.0188859992691703</v>
      </c>
      <c r="E11796" s="7">
        <f t="shared" si="1"/>
        <v>0.1012046753</v>
      </c>
      <c r="F11796" s="7"/>
    </row>
    <row r="11797">
      <c r="A11797" s="9">
        <v>44868.458333333336</v>
      </c>
      <c r="B11797" s="10">
        <v>227.69</v>
      </c>
      <c r="C11797" s="10">
        <v>228.38306</v>
      </c>
      <c r="D11797" s="10">
        <v>0.00303463838342477</v>
      </c>
      <c r="E11797" s="7">
        <f t="shared" si="1"/>
        <v>0.09727064572</v>
      </c>
      <c r="F11797" s="7"/>
    </row>
    <row r="11798">
      <c r="A11798" s="9">
        <v>44868.5</v>
      </c>
      <c r="B11798" s="10">
        <v>218.97</v>
      </c>
      <c r="C11798" s="10">
        <v>229.05201</v>
      </c>
      <c r="D11798" s="10">
        <v>0.0440162476635764</v>
      </c>
      <c r="E11798" s="7">
        <f t="shared" si="1"/>
        <v>0.09529916398</v>
      </c>
      <c r="F11798" s="7"/>
    </row>
    <row r="11799">
      <c r="A11799" s="9">
        <v>44868.541666666664</v>
      </c>
      <c r="B11799" s="10">
        <v>221.12</v>
      </c>
      <c r="C11799" s="10">
        <v>229.20952</v>
      </c>
      <c r="D11799" s="10">
        <v>0.0352931239505234</v>
      </c>
      <c r="E11799" s="7">
        <f t="shared" si="1"/>
        <v>0.09100791669</v>
      </c>
      <c r="F11799" s="7"/>
    </row>
    <row r="11800">
      <c r="A11800" s="9">
        <v>44868.583333333336</v>
      </c>
      <c r="B11800" s="10">
        <v>222.05</v>
      </c>
      <c r="C11800" s="10">
        <v>229.59663</v>
      </c>
      <c r="D11800" s="10">
        <v>0.0328690800034826</v>
      </c>
      <c r="E11800" s="7">
        <f t="shared" si="1"/>
        <v>0.08565073745</v>
      </c>
      <c r="F11800" s="7"/>
    </row>
    <row r="11801">
      <c r="A11801" s="9">
        <v>44868.625</v>
      </c>
      <c r="B11801" s="10">
        <v>213.28</v>
      </c>
      <c r="C11801" s="10">
        <v>230.57753</v>
      </c>
      <c r="D11801" s="10">
        <v>0.0750182812696449</v>
      </c>
      <c r="E11801" s="7">
        <f t="shared" si="1"/>
        <v>0.08237862687</v>
      </c>
      <c r="F11801" s="7"/>
    </row>
    <row r="11802">
      <c r="A11802" s="9">
        <v>44868.666666666664</v>
      </c>
      <c r="B11802" s="10">
        <v>213.95</v>
      </c>
      <c r="C11802" s="10">
        <v>231.61546</v>
      </c>
      <c r="D11802" s="10">
        <v>0.0762706427282532</v>
      </c>
      <c r="E11802" s="7">
        <f t="shared" si="1"/>
        <v>0.07927546655</v>
      </c>
      <c r="F11802" s="7"/>
    </row>
    <row r="11803">
      <c r="A11803" s="9">
        <v>44868.708333333336</v>
      </c>
      <c r="B11803" s="10">
        <v>214.54</v>
      </c>
      <c r="C11803" s="10">
        <v>232.7826</v>
      </c>
      <c r="D11803" s="10">
        <v>0.0783675412165686</v>
      </c>
      <c r="E11803" s="7">
        <f t="shared" si="1"/>
        <v>0.07644928661</v>
      </c>
      <c r="F11803" s="7"/>
    </row>
    <row r="11804">
      <c r="A11804" s="9">
        <v>44868.75</v>
      </c>
      <c r="B11804" s="10">
        <v>215.12</v>
      </c>
      <c r="C11804" s="10">
        <v>234.12124</v>
      </c>
      <c r="D11804" s="10">
        <v>0.0811598298385913</v>
      </c>
      <c r="E11804" s="7">
        <f t="shared" si="1"/>
        <v>0.07339467537</v>
      </c>
      <c r="F11804" s="7"/>
    </row>
    <row r="11805">
      <c r="A11805" s="9">
        <v>44868.791666666664</v>
      </c>
      <c r="B11805" s="10">
        <v>219.75</v>
      </c>
      <c r="C11805" s="10">
        <v>235.82172</v>
      </c>
      <c r="D11805" s="10">
        <v>0.0681519921065794</v>
      </c>
      <c r="E11805" s="7">
        <f t="shared" si="1"/>
        <v>0.07022115601</v>
      </c>
      <c r="F11805" s="7"/>
    </row>
    <row r="11806">
      <c r="A11806" s="9">
        <v>44868.833333333336</v>
      </c>
      <c r="B11806" s="10">
        <v>220.01</v>
      </c>
      <c r="C11806" s="10">
        <v>237.96606</v>
      </c>
      <c r="D11806" s="10">
        <v>0.075456390713869</v>
      </c>
      <c r="E11806" s="7">
        <f t="shared" si="1"/>
        <v>0.06798243555</v>
      </c>
      <c r="F11806" s="7"/>
    </row>
    <row r="11807">
      <c r="A11807" s="9">
        <v>44868.875</v>
      </c>
      <c r="B11807" s="10">
        <v>215.88</v>
      </c>
      <c r="C11807" s="10">
        <v>240.23951</v>
      </c>
      <c r="D11807" s="10">
        <v>0.101396768583152</v>
      </c>
      <c r="E11807" s="7">
        <f t="shared" si="1"/>
        <v>0.06672628293</v>
      </c>
      <c r="F11807" s="7"/>
    </row>
    <row r="11808">
      <c r="A11808" s="9">
        <v>44868.916666666664</v>
      </c>
      <c r="B11808" s="10">
        <v>214.08</v>
      </c>
      <c r="C11808" s="10">
        <v>240.80102</v>
      </c>
      <c r="D11808" s="10">
        <v>0.110967220986023</v>
      </c>
      <c r="E11808" s="7">
        <f t="shared" si="1"/>
        <v>0.06561883507</v>
      </c>
      <c r="F11808" s="7"/>
    </row>
    <row r="11809">
      <c r="A11809" s="9">
        <v>44868.958333333336</v>
      </c>
      <c r="B11809" s="10">
        <v>210.31</v>
      </c>
      <c r="C11809" s="10">
        <v>238.74092</v>
      </c>
      <c r="D11809" s="10">
        <v>0.119086916478331</v>
      </c>
      <c r="E11809" s="7">
        <f t="shared" si="1"/>
        <v>0.06527160234</v>
      </c>
      <c r="F11809" s="7"/>
    </row>
    <row r="11810">
      <c r="A11810" s="9">
        <v>44866.0</v>
      </c>
      <c r="B11810" s="10">
        <v>207.1</v>
      </c>
      <c r="C11810" s="10">
        <v>224.80727</v>
      </c>
      <c r="D11810" s="10">
        <v>0.0787664473662261</v>
      </c>
      <c r="E11810" s="7">
        <f t="shared" si="1"/>
        <v>0.06366756421</v>
      </c>
      <c r="F11810" s="7"/>
    </row>
    <row r="11811">
      <c r="A11811" s="9">
        <v>44866.041666666664</v>
      </c>
      <c r="B11811" s="10">
        <v>223.25</v>
      </c>
      <c r="C11811" s="10">
        <v>215.40994</v>
      </c>
      <c r="D11811" s="10">
        <v>0.036395999181839</v>
      </c>
      <c r="E11811" s="7">
        <f t="shared" si="1"/>
        <v>0.06239896943</v>
      </c>
      <c r="F11811" s="7"/>
    </row>
    <row r="11812">
      <c r="A11812" s="9">
        <v>44866.083333333336</v>
      </c>
      <c r="B11812" s="10">
        <v>228.16</v>
      </c>
      <c r="C11812" s="10">
        <v>204.27321</v>
      </c>
      <c r="D11812" s="10">
        <v>0.116935500254781</v>
      </c>
      <c r="E11812" s="7">
        <f t="shared" si="1"/>
        <v>0.06690805893</v>
      </c>
      <c r="F11812" s="7"/>
    </row>
    <row r="11813">
      <c r="A11813" s="9">
        <v>44866.125</v>
      </c>
      <c r="B11813" s="10">
        <v>216.14</v>
      </c>
      <c r="C11813" s="10">
        <v>194.26707</v>
      </c>
      <c r="D11813" s="10">
        <v>0.112592062051484</v>
      </c>
      <c r="E11813" s="7">
        <f t="shared" si="1"/>
        <v>0.06957203956</v>
      </c>
      <c r="F11813" s="7"/>
    </row>
    <row r="11814">
      <c r="A11814" s="9">
        <v>44866.166666666664</v>
      </c>
      <c r="B11814" s="10">
        <v>198.94</v>
      </c>
      <c r="C11814" s="10">
        <v>186.73371</v>
      </c>
      <c r="D11814" s="10">
        <v>0.0653673618973242</v>
      </c>
      <c r="E11814" s="7">
        <f t="shared" si="1"/>
        <v>0.06974635365</v>
      </c>
      <c r="F11814" s="7"/>
    </row>
    <row r="11815">
      <c r="A11815" s="9">
        <v>44866.208333333336</v>
      </c>
      <c r="B11815" s="10">
        <v>199.96</v>
      </c>
      <c r="C11815" s="10">
        <v>184.24362</v>
      </c>
      <c r="D11815" s="10">
        <v>0.0853021667724506</v>
      </c>
      <c r="E11815" s="7">
        <f t="shared" si="1"/>
        <v>0.06962311558</v>
      </c>
      <c r="F11815" s="7"/>
    </row>
    <row r="11816">
      <c r="A11816" s="9">
        <v>44866.25</v>
      </c>
      <c r="B11816" s="10">
        <v>199.93</v>
      </c>
      <c r="C11816" s="10">
        <v>185.17246</v>
      </c>
      <c r="D11816" s="10">
        <v>0.0796961924035572</v>
      </c>
      <c r="E11816" s="7">
        <f t="shared" si="1"/>
        <v>0.0690522402</v>
      </c>
      <c r="F11816" s="7"/>
    </row>
    <row r="11817">
      <c r="A11817" s="9">
        <v>44866.291666666664</v>
      </c>
      <c r="B11817" s="10">
        <v>200.62</v>
      </c>
      <c r="C11817" s="10">
        <v>189.86835</v>
      </c>
      <c r="D11817" s="10">
        <v>0.0566268680377746</v>
      </c>
      <c r="E11817" s="7">
        <f t="shared" si="1"/>
        <v>0.06823127005</v>
      </c>
      <c r="F11817" s="7"/>
    </row>
    <row r="11818">
      <c r="A11818" s="9">
        <v>44866.333333333336</v>
      </c>
      <c r="B11818" s="10">
        <v>203.05</v>
      </c>
      <c r="C11818" s="10">
        <v>195.8907</v>
      </c>
      <c r="D11818" s="10">
        <v>0.0365474215978604</v>
      </c>
      <c r="E11818" s="7">
        <f t="shared" si="1"/>
        <v>0.06721448589</v>
      </c>
      <c r="F11818" s="7"/>
    </row>
    <row r="11819">
      <c r="A11819" s="9">
        <v>44866.375</v>
      </c>
      <c r="B11819" s="10">
        <v>203.17</v>
      </c>
      <c r="C11819" s="10">
        <v>203.06562</v>
      </c>
      <c r="D11819" s="10">
        <v>5.14021034185855E-4</v>
      </c>
      <c r="E11819" s="7">
        <f t="shared" si="1"/>
        <v>0.06619661307</v>
      </c>
      <c r="F11819" s="7"/>
    </row>
    <row r="11820">
      <c r="A11820" s="9">
        <v>44866.416666666664</v>
      </c>
      <c r="B11820" s="10">
        <v>205.69</v>
      </c>
      <c r="C11820" s="10">
        <v>208.41007</v>
      </c>
      <c r="D11820" s="10">
        <v>0.0130515286521423</v>
      </c>
      <c r="E11820" s="7">
        <f t="shared" si="1"/>
        <v>0.06595351013</v>
      </c>
      <c r="F11820" s="7"/>
    </row>
    <row r="11821">
      <c r="A11821" s="9">
        <v>44866.458333333336</v>
      </c>
      <c r="B11821" s="10">
        <v>219.16</v>
      </c>
      <c r="C11821" s="10">
        <v>212.62278</v>
      </c>
      <c r="D11821" s="10">
        <v>0.0307456237755897</v>
      </c>
      <c r="E11821" s="7">
        <f t="shared" si="1"/>
        <v>0.06710813452</v>
      </c>
      <c r="F11821" s="7"/>
    </row>
    <row r="11822">
      <c r="A11822" s="9">
        <v>44866.5</v>
      </c>
      <c r="B11822" s="10">
        <v>224.29</v>
      </c>
      <c r="C11822" s="10">
        <v>214.0107</v>
      </c>
      <c r="D11822" s="10">
        <v>0.0480317105640044</v>
      </c>
      <c r="E11822" s="7">
        <f t="shared" si="1"/>
        <v>0.06727544548</v>
      </c>
      <c r="F11822" s="7"/>
    </row>
    <row r="11823">
      <c r="A11823" s="9">
        <v>44866.541666666664</v>
      </c>
      <c r="B11823" s="10">
        <v>226.44</v>
      </c>
      <c r="C11823" s="10">
        <v>214.50917</v>
      </c>
      <c r="D11823" s="10">
        <v>0.0556192073280596</v>
      </c>
      <c r="E11823" s="7">
        <f t="shared" si="1"/>
        <v>0.06812236562</v>
      </c>
      <c r="F11823" s="7"/>
    </row>
    <row r="11824">
      <c r="A11824" s="9">
        <v>44866.583333333336</v>
      </c>
      <c r="B11824" s="10">
        <v>226.67</v>
      </c>
      <c r="C11824" s="10">
        <v>214.9261</v>
      </c>
      <c r="D11824" s="10">
        <v>0.054641572149683</v>
      </c>
      <c r="E11824" s="7">
        <f t="shared" si="1"/>
        <v>0.06902955279</v>
      </c>
      <c r="F11824" s="7"/>
    </row>
    <row r="11825">
      <c r="A11825" s="9">
        <v>44866.625</v>
      </c>
      <c r="B11825" s="10">
        <v>227.72</v>
      </c>
      <c r="C11825" s="10">
        <v>216.37164</v>
      </c>
      <c r="D11825" s="10">
        <v>0.0524484632089491</v>
      </c>
      <c r="E11825" s="7">
        <f t="shared" si="1"/>
        <v>0.06808914371</v>
      </c>
      <c r="F11825" s="7"/>
    </row>
    <row r="11826">
      <c r="A11826" s="9">
        <v>44866.666666666664</v>
      </c>
      <c r="B11826" s="10">
        <v>227.57</v>
      </c>
      <c r="C11826" s="10">
        <v>218.07337</v>
      </c>
      <c r="D11826" s="10">
        <v>0.0435478664818174</v>
      </c>
      <c r="E11826" s="7">
        <f t="shared" si="1"/>
        <v>0.0667256947</v>
      </c>
      <c r="F11826" s="7"/>
    </row>
    <row r="11827">
      <c r="A11827" s="9">
        <v>44866.708333333336</v>
      </c>
      <c r="B11827" s="10">
        <v>229.27</v>
      </c>
      <c r="C11827" s="10">
        <v>219.50297</v>
      </c>
      <c r="D11827" s="10">
        <v>0.0444961177518463</v>
      </c>
      <c r="E11827" s="7">
        <f t="shared" si="1"/>
        <v>0.06531438538</v>
      </c>
      <c r="F11827" s="7"/>
    </row>
    <row r="11828">
      <c r="A11828" s="9">
        <v>44866.75</v>
      </c>
      <c r="B11828" s="10">
        <v>225.62</v>
      </c>
      <c r="C11828" s="10">
        <v>221.46486</v>
      </c>
      <c r="D11828" s="10">
        <v>0.0187620735858502</v>
      </c>
      <c r="E11828" s="7">
        <f t="shared" si="1"/>
        <v>0.06271447887</v>
      </c>
      <c r="F11828" s="7"/>
    </row>
    <row r="11829">
      <c r="A11829" s="9">
        <v>44866.791666666664</v>
      </c>
      <c r="B11829" s="10">
        <v>224.85</v>
      </c>
      <c r="C11829" s="10">
        <v>223.68549</v>
      </c>
      <c r="D11829" s="10">
        <v>0.005206014927477</v>
      </c>
      <c r="E11829" s="7">
        <f t="shared" si="1"/>
        <v>0.06009172982</v>
      </c>
      <c r="F11829" s="7"/>
    </row>
    <row r="11830">
      <c r="A11830" s="9">
        <v>44866.833333333336</v>
      </c>
      <c r="B11830" s="10">
        <v>229.54</v>
      </c>
      <c r="C11830" s="10">
        <v>226.72822</v>
      </c>
      <c r="D11830" s="10">
        <v>0.0124015440160029</v>
      </c>
      <c r="E11830" s="7">
        <f t="shared" si="1"/>
        <v>0.05746444455</v>
      </c>
      <c r="F11830" s="7"/>
    </row>
    <row r="11831">
      <c r="A11831" s="9">
        <v>44866.875</v>
      </c>
      <c r="B11831" s="10">
        <v>222.25</v>
      </c>
      <c r="C11831" s="10">
        <v>230.01627</v>
      </c>
      <c r="D11831" s="10">
        <v>0.0337640028681449</v>
      </c>
      <c r="E11831" s="7">
        <f t="shared" si="1"/>
        <v>0.05464641264</v>
      </c>
      <c r="F11831" s="7"/>
    </row>
    <row r="11832">
      <c r="A11832" s="9">
        <v>44866.916666666664</v>
      </c>
      <c r="B11832" s="10">
        <v>215.48</v>
      </c>
      <c r="C11832" s="10">
        <v>230.70848</v>
      </c>
      <c r="D11832" s="10">
        <v>0.0660074566829967</v>
      </c>
      <c r="E11832" s="7">
        <f t="shared" si="1"/>
        <v>0.05277308913</v>
      </c>
      <c r="F11832" s="7"/>
    </row>
    <row r="11833">
      <c r="A11833" s="9">
        <v>44866.958333333336</v>
      </c>
      <c r="B11833" s="10">
        <v>210.51</v>
      </c>
      <c r="C11833" s="10">
        <v>228.69707</v>
      </c>
      <c r="D11833" s="10">
        <v>0.0795247180036019</v>
      </c>
      <c r="E11833" s="7">
        <f t="shared" si="1"/>
        <v>0.05112466419</v>
      </c>
      <c r="F11833" s="7"/>
    </row>
    <row r="11834">
      <c r="A11834" s="9">
        <v>44867.0</v>
      </c>
      <c r="B11834" s="10">
        <v>215.09</v>
      </c>
      <c r="C11834" s="10">
        <v>232.51063</v>
      </c>
      <c r="D11834" s="10">
        <v>0.07492401530201</v>
      </c>
      <c r="E11834" s="7">
        <f t="shared" si="1"/>
        <v>0.05096456286</v>
      </c>
      <c r="F11834" s="7"/>
    </row>
    <row r="11835">
      <c r="A11835" s="9">
        <v>44867.041666666664</v>
      </c>
      <c r="B11835" s="10">
        <v>218.88</v>
      </c>
      <c r="C11835" s="10">
        <v>224.24286</v>
      </c>
      <c r="D11835" s="10">
        <v>0.0239154102832973</v>
      </c>
      <c r="E11835" s="7">
        <f t="shared" si="1"/>
        <v>0.05044453832</v>
      </c>
      <c r="F11835" s="7"/>
    </row>
    <row r="11836">
      <c r="A11836" s="9">
        <v>44867.083333333336</v>
      </c>
      <c r="B11836" s="10">
        <v>207.75</v>
      </c>
      <c r="C11836" s="10">
        <v>213.85809</v>
      </c>
      <c r="D11836" s="10">
        <v>0.0285614165917221</v>
      </c>
      <c r="E11836" s="7">
        <f t="shared" si="1"/>
        <v>0.04676228483</v>
      </c>
      <c r="F11836" s="7"/>
    </row>
    <row r="11837">
      <c r="A11837" s="9">
        <v>44867.125</v>
      </c>
      <c r="B11837" s="10">
        <v>191.2</v>
      </c>
      <c r="C11837" s="10">
        <v>203.31319</v>
      </c>
      <c r="D11837" s="10">
        <v>0.0595789677984001</v>
      </c>
      <c r="E11837" s="7">
        <f t="shared" si="1"/>
        <v>0.0445534059</v>
      </c>
      <c r="F11837" s="7"/>
    </row>
    <row r="11838">
      <c r="A11838" s="9">
        <v>44867.166666666664</v>
      </c>
      <c r="B11838" s="10">
        <v>181.55</v>
      </c>
      <c r="C11838" s="10">
        <v>194.29224</v>
      </c>
      <c r="D11838" s="10">
        <v>0.0655828560111303</v>
      </c>
      <c r="E11838" s="7">
        <f t="shared" si="1"/>
        <v>0.04456238483</v>
      </c>
      <c r="F11838" s="7"/>
    </row>
    <row r="11839">
      <c r="A11839" s="9">
        <v>44867.208333333336</v>
      </c>
      <c r="B11839" s="10">
        <v>183.76</v>
      </c>
      <c r="C11839" s="10">
        <v>189.5759</v>
      </c>
      <c r="D11839" s="10">
        <v>0.0306784775912972</v>
      </c>
      <c r="E11839" s="7">
        <f t="shared" si="1"/>
        <v>0.04228639778</v>
      </c>
      <c r="F11839" s="7"/>
    </row>
    <row r="11840">
      <c r="A11840" s="9">
        <v>44867.25</v>
      </c>
      <c r="B11840" s="10">
        <v>184.6</v>
      </c>
      <c r="C11840" s="10">
        <v>188.45231</v>
      </c>
      <c r="D11840" s="10">
        <v>0.0204418295535884</v>
      </c>
      <c r="E11840" s="7">
        <f t="shared" si="1"/>
        <v>0.03981746599</v>
      </c>
      <c r="F11840" s="7"/>
    </row>
    <row r="11841">
      <c r="A11841" s="9">
        <v>44867.291666666664</v>
      </c>
      <c r="B11841" s="10">
        <v>179.41</v>
      </c>
      <c r="C11841" s="10">
        <v>191.51035</v>
      </c>
      <c r="D11841" s="10">
        <v>0.0631837913721111</v>
      </c>
      <c r="E11841" s="7">
        <f t="shared" si="1"/>
        <v>0.04009067113</v>
      </c>
      <c r="F11841" s="7"/>
    </row>
    <row r="11842">
      <c r="A11842" s="9">
        <v>44867.333333333336</v>
      </c>
      <c r="B11842" s="10">
        <v>172.82</v>
      </c>
      <c r="C11842" s="10">
        <v>197.03601</v>
      </c>
      <c r="D11842" s="10">
        <v>0.122901443243801</v>
      </c>
      <c r="E11842" s="7">
        <f t="shared" si="1"/>
        <v>0.04368875537</v>
      </c>
      <c r="F11842" s="7"/>
    </row>
    <row r="11843">
      <c r="A11843" s="9">
        <v>44867.375</v>
      </c>
      <c r="B11843" s="10">
        <v>182.54</v>
      </c>
      <c r="C11843" s="10">
        <v>204.58481</v>
      </c>
      <c r="D11843" s="10">
        <v>0.107753894338489</v>
      </c>
      <c r="E11843" s="7">
        <f t="shared" si="1"/>
        <v>0.04815708342</v>
      </c>
      <c r="F11843" s="7"/>
    </row>
    <row r="11844">
      <c r="A11844" s="9">
        <v>44867.416666666664</v>
      </c>
      <c r="B11844" s="10">
        <v>187.57</v>
      </c>
      <c r="C11844" s="10">
        <v>212.008</v>
      </c>
      <c r="D11844" s="10">
        <v>0.115269235123202</v>
      </c>
      <c r="E11844" s="7">
        <f t="shared" si="1"/>
        <v>0.05241615452</v>
      </c>
      <c r="F11844" s="7"/>
    </row>
    <row r="11845">
      <c r="A11845" s="9">
        <v>44867.458333333336</v>
      </c>
      <c r="B11845" s="10">
        <v>202.74</v>
      </c>
      <c r="C11845" s="10">
        <v>218.55758</v>
      </c>
      <c r="D11845" s="10">
        <v>0.0723725985618983</v>
      </c>
      <c r="E11845" s="7">
        <f t="shared" si="1"/>
        <v>0.05415061181</v>
      </c>
      <c r="F11845" s="7"/>
    </row>
    <row r="11846">
      <c r="A11846" s="9">
        <v>44867.5</v>
      </c>
      <c r="B11846" s="10">
        <v>205.93</v>
      </c>
      <c r="C11846" s="10">
        <v>221.74195</v>
      </c>
      <c r="D11846" s="10">
        <v>0.0713078873889221</v>
      </c>
      <c r="E11846" s="7">
        <f t="shared" si="1"/>
        <v>0.05512045251</v>
      </c>
      <c r="F11846" s="7"/>
    </row>
    <row r="11847">
      <c r="A11847" s="9">
        <v>44867.541666666664</v>
      </c>
      <c r="B11847" s="10">
        <v>196.0</v>
      </c>
      <c r="C11847" s="10">
        <v>223.11728</v>
      </c>
      <c r="D11847" s="10">
        <v>0.121538233165983</v>
      </c>
      <c r="E11847" s="7">
        <f t="shared" si="1"/>
        <v>0.05786707858</v>
      </c>
      <c r="F11847" s="7"/>
    </row>
    <row r="11848">
      <c r="A11848" s="9">
        <v>44867.583333333336</v>
      </c>
      <c r="B11848" s="10">
        <v>191.09</v>
      </c>
      <c r="C11848" s="10">
        <v>223.43534</v>
      </c>
      <c r="D11848" s="10">
        <v>0.144763760289665</v>
      </c>
      <c r="E11848" s="7">
        <f t="shared" si="1"/>
        <v>0.06162216976</v>
      </c>
      <c r="F11848" s="7"/>
    </row>
    <row r="11849">
      <c r="A11849" s="9">
        <v>44867.625</v>
      </c>
      <c r="B11849" s="10">
        <v>193.5</v>
      </c>
      <c r="C11849" s="10">
        <v>223.81342</v>
      </c>
      <c r="D11849" s="10">
        <v>0.135440582606708</v>
      </c>
      <c r="E11849" s="7">
        <f t="shared" si="1"/>
        <v>0.06508017473</v>
      </c>
      <c r="F11849" s="7"/>
    </row>
    <row r="11850">
      <c r="A11850" s="9">
        <v>44867.666666666664</v>
      </c>
      <c r="B11850" s="10">
        <v>194.63</v>
      </c>
      <c r="C11850" s="10">
        <v>223.92397</v>
      </c>
      <c r="D11850" s="10">
        <v>0.130821055021487</v>
      </c>
      <c r="E11850" s="7">
        <f t="shared" si="1"/>
        <v>0.06871655759</v>
      </c>
      <c r="F11850" s="7"/>
    </row>
    <row r="11851">
      <c r="A11851" s="9">
        <v>44867.708333333336</v>
      </c>
      <c r="B11851" s="10">
        <v>196.24</v>
      </c>
      <c r="C11851" s="10">
        <v>223.99578</v>
      </c>
      <c r="D11851" s="10">
        <v>0.123912066557682</v>
      </c>
      <c r="E11851" s="7">
        <f t="shared" si="1"/>
        <v>0.07202555545</v>
      </c>
      <c r="F11851" s="7"/>
    </row>
    <row r="11852">
      <c r="A11852" s="9">
        <v>44867.75</v>
      </c>
      <c r="B11852" s="10">
        <v>195.21</v>
      </c>
      <c r="C11852" s="10">
        <v>224.76908</v>
      </c>
      <c r="D11852" s="10">
        <v>0.131508657685478</v>
      </c>
      <c r="E11852" s="7">
        <f t="shared" si="1"/>
        <v>0.07672332979</v>
      </c>
      <c r="F11852" s="7"/>
    </row>
    <row r="11853">
      <c r="A11853" s="9">
        <v>44867.791666666664</v>
      </c>
      <c r="B11853" s="10">
        <v>198.89</v>
      </c>
      <c r="C11853" s="10">
        <v>226.26123</v>
      </c>
      <c r="D11853" s="10">
        <v>0.120971807675579</v>
      </c>
      <c r="E11853" s="7">
        <f t="shared" si="1"/>
        <v>0.08154690449</v>
      </c>
      <c r="F11853" s="7"/>
    </row>
    <row r="11854">
      <c r="A11854" s="9">
        <v>44867.833333333336</v>
      </c>
      <c r="B11854" s="10">
        <v>204.09</v>
      </c>
      <c r="C11854" s="10">
        <v>228.29161</v>
      </c>
      <c r="D11854" s="10">
        <v>0.106011824087621</v>
      </c>
      <c r="E11854" s="7">
        <f t="shared" si="1"/>
        <v>0.08544733283</v>
      </c>
      <c r="F11854" s="7"/>
    </row>
    <row r="11855">
      <c r="A11855" s="9">
        <v>44867.875</v>
      </c>
      <c r="B11855" s="10">
        <v>205.46</v>
      </c>
      <c r="C11855" s="10">
        <v>230.8211</v>
      </c>
      <c r="D11855" s="10">
        <v>0.1098734041212</v>
      </c>
      <c r="E11855" s="7">
        <f t="shared" si="1"/>
        <v>0.08861855788</v>
      </c>
      <c r="F11855" s="7"/>
    </row>
    <row r="11856">
      <c r="A11856" s="9">
        <v>44867.916666666664</v>
      </c>
      <c r="B11856" s="10">
        <v>204.61</v>
      </c>
      <c r="C11856" s="10">
        <v>231.67022</v>
      </c>
      <c r="D11856" s="10">
        <v>0.116804913467082</v>
      </c>
      <c r="E11856" s="7">
        <f t="shared" si="1"/>
        <v>0.09073511858</v>
      </c>
      <c r="F11856" s="7"/>
    </row>
    <row r="11857">
      <c r="A11857" s="9">
        <v>44867.958333333336</v>
      </c>
      <c r="B11857" s="10">
        <v>205.59</v>
      </c>
      <c r="C11857" s="10">
        <v>230.42556</v>
      </c>
      <c r="D11857" s="10">
        <v>0.107781272181783</v>
      </c>
      <c r="E11857" s="7">
        <f t="shared" si="1"/>
        <v>0.091912475</v>
      </c>
      <c r="F11857" s="7"/>
    </row>
    <row r="11858">
      <c r="A11858" s="9">
        <v>44868.0</v>
      </c>
      <c r="B11858" s="10">
        <v>209.87</v>
      </c>
      <c r="C11858" s="10">
        <v>233.69033</v>
      </c>
      <c r="D11858" s="10">
        <v>0.101931175329334</v>
      </c>
      <c r="E11858" s="7">
        <f t="shared" si="1"/>
        <v>0.09303777334</v>
      </c>
      <c r="F11858" s="7"/>
    </row>
    <row r="11859">
      <c r="A11859" s="9">
        <v>44868.041666666664</v>
      </c>
      <c r="B11859" s="10">
        <v>213.25</v>
      </c>
      <c r="C11859" s="10">
        <v>224.55725</v>
      </c>
      <c r="D11859" s="10">
        <v>0.050353528999843</v>
      </c>
      <c r="E11859" s="7">
        <f t="shared" si="1"/>
        <v>0.09413936162</v>
      </c>
      <c r="F11859" s="7"/>
    </row>
    <row r="11860">
      <c r="A11860" s="9">
        <v>44868.083333333336</v>
      </c>
      <c r="B11860" s="10">
        <v>216.13</v>
      </c>
      <c r="C11860" s="10">
        <v>214.11775</v>
      </c>
      <c r="D11860" s="10">
        <v>0.00939786636091587</v>
      </c>
      <c r="E11860" s="7">
        <f t="shared" si="1"/>
        <v>0.09334088036</v>
      </c>
      <c r="F11860" s="7"/>
    </row>
    <row r="11861">
      <c r="A11861" s="9">
        <v>44868.125</v>
      </c>
      <c r="B11861" s="10">
        <v>217.89</v>
      </c>
      <c r="C11861" s="10">
        <v>204.11545</v>
      </c>
      <c r="D11861" s="10">
        <v>0.0674841125451305</v>
      </c>
      <c r="E11861" s="7">
        <f t="shared" si="1"/>
        <v>0.09367026139</v>
      </c>
      <c r="F11861" s="7"/>
    </row>
    <row r="11862">
      <c r="A11862" s="9">
        <v>44868.166666666664</v>
      </c>
      <c r="B11862" s="10">
        <v>212.68</v>
      </c>
      <c r="C11862" s="10">
        <v>196.93109</v>
      </c>
      <c r="D11862" s="10">
        <v>0.0799716794336536</v>
      </c>
      <c r="E11862" s="7">
        <f t="shared" si="1"/>
        <v>0.0942697957</v>
      </c>
      <c r="F11862" s="7"/>
    </row>
    <row r="11863">
      <c r="A11863" s="9">
        <v>44868.208333333336</v>
      </c>
      <c r="B11863" s="10">
        <v>216.12</v>
      </c>
      <c r="C11863" s="10">
        <v>195.17328</v>
      </c>
      <c r="D11863" s="10">
        <v>0.107323707425524</v>
      </c>
      <c r="E11863" s="7">
        <f t="shared" si="1"/>
        <v>0.09746334694</v>
      </c>
      <c r="F11863" s="7"/>
    </row>
    <row r="11864">
      <c r="A11864" s="9">
        <v>44868.25</v>
      </c>
      <c r="B11864" s="10">
        <v>219.09</v>
      </c>
      <c r="C11864" s="10">
        <v>197.05394</v>
      </c>
      <c r="D11864" s="10">
        <v>0.111827553409995</v>
      </c>
      <c r="E11864" s="7">
        <f t="shared" si="1"/>
        <v>0.1012710854</v>
      </c>
      <c r="F11864" s="7"/>
    </row>
    <row r="11865">
      <c r="A11865" s="9">
        <v>44868.291666666664</v>
      </c>
      <c r="B11865" s="10">
        <v>221.44</v>
      </c>
      <c r="C11865" s="10">
        <v>202.44965</v>
      </c>
      <c r="D11865" s="10">
        <v>0.0938028294936543</v>
      </c>
      <c r="E11865" s="7">
        <f t="shared" si="1"/>
        <v>0.1025468787</v>
      </c>
      <c r="F11865" s="7"/>
    </row>
    <row r="11866">
      <c r="A11866" s="9">
        <v>44868.333333333336</v>
      </c>
      <c r="B11866" s="10">
        <v>225.17</v>
      </c>
      <c r="C11866" s="10">
        <v>208.87963</v>
      </c>
      <c r="D11866" s="10">
        <v>0.0779892706627257</v>
      </c>
      <c r="E11866" s="7">
        <f t="shared" si="1"/>
        <v>0.1006755382</v>
      </c>
      <c r="F11866" s="7"/>
    </row>
    <row r="11867">
      <c r="A11867" s="9">
        <v>44868.375</v>
      </c>
      <c r="B11867" s="10">
        <v>224.82</v>
      </c>
      <c r="C11867" s="10">
        <v>215.90787</v>
      </c>
      <c r="D11867" s="10">
        <v>0.0412774670974244</v>
      </c>
      <c r="E11867" s="7">
        <f t="shared" si="1"/>
        <v>0.09790568703</v>
      </c>
      <c r="F11867" s="7"/>
    </row>
    <row r="11868">
      <c r="A11868" s="9">
        <v>44868.416666666664</v>
      </c>
      <c r="B11868" s="10">
        <v>228.78</v>
      </c>
      <c r="C11868" s="10">
        <v>220.87976</v>
      </c>
      <c r="D11868" s="10">
        <v>0.0357671522279814</v>
      </c>
      <c r="E11868" s="7">
        <f t="shared" si="1"/>
        <v>0.09459310024</v>
      </c>
      <c r="F11868" s="7"/>
    </row>
    <row r="11869">
      <c r="A11869" s="9">
        <v>44868.458333333336</v>
      </c>
      <c r="B11869" s="10">
        <v>227.69</v>
      </c>
      <c r="C11869" s="10">
        <v>224.47628</v>
      </c>
      <c r="D11869" s="10">
        <v>0.0143165237770333</v>
      </c>
      <c r="E11869" s="7">
        <f t="shared" si="1"/>
        <v>0.09217409713</v>
      </c>
      <c r="F11869" s="7"/>
    </row>
    <row r="11870">
      <c r="A11870" s="9">
        <v>44868.5</v>
      </c>
      <c r="B11870" s="10">
        <v>218.97</v>
      </c>
      <c r="C11870" s="10">
        <v>224.95728</v>
      </c>
      <c r="D11870" s="10">
        <v>0.026615186670109</v>
      </c>
      <c r="E11870" s="7">
        <f t="shared" si="1"/>
        <v>0.09031190126</v>
      </c>
      <c r="F11870" s="7"/>
    </row>
    <row r="11871">
      <c r="A11871" s="9">
        <v>44868.541666666664</v>
      </c>
      <c r="B11871" s="10">
        <v>221.12</v>
      </c>
      <c r="C11871" s="10">
        <v>224.9487</v>
      </c>
      <c r="D11871" s="10">
        <v>0.0170203250785623</v>
      </c>
      <c r="E11871" s="7">
        <f t="shared" si="1"/>
        <v>0.08595698843</v>
      </c>
      <c r="F11871" s="7"/>
    </row>
    <row r="11872">
      <c r="A11872" s="9">
        <v>44868.583333333336</v>
      </c>
      <c r="B11872" s="10">
        <v>222.05</v>
      </c>
      <c r="C11872" s="10">
        <v>225.20849</v>
      </c>
      <c r="D11872" s="10">
        <v>0.0140247376997199</v>
      </c>
      <c r="E11872" s="7">
        <f t="shared" si="1"/>
        <v>0.08050952915</v>
      </c>
      <c r="F11872" s="7"/>
    </row>
    <row r="11873">
      <c r="A11873" s="9">
        <v>44868.625</v>
      </c>
      <c r="B11873" s="10">
        <v>213.28</v>
      </c>
      <c r="C11873" s="10">
        <v>226.22187</v>
      </c>
      <c r="D11873" s="10">
        <v>0.0572087482081197</v>
      </c>
      <c r="E11873" s="7">
        <f t="shared" si="1"/>
        <v>0.07724986938</v>
      </c>
      <c r="F11873" s="7"/>
    </row>
    <row r="11874">
      <c r="A11874" s="9">
        <v>44868.666666666664</v>
      </c>
      <c r="B11874" s="10">
        <v>213.95</v>
      </c>
      <c r="C11874" s="10">
        <v>227.41128</v>
      </c>
      <c r="D11874" s="10">
        <v>0.0591935457203354</v>
      </c>
      <c r="E11874" s="7">
        <f t="shared" si="1"/>
        <v>0.07426538983</v>
      </c>
      <c r="F11874" s="7"/>
    </row>
    <row r="11875">
      <c r="A11875" s="9">
        <v>44868.708333333336</v>
      </c>
      <c r="B11875" s="10">
        <v>214.54</v>
      </c>
      <c r="C11875" s="10">
        <v>228.67131</v>
      </c>
      <c r="D11875" s="10">
        <v>0.0617974769112925</v>
      </c>
      <c r="E11875" s="7">
        <f t="shared" si="1"/>
        <v>0.07167728193</v>
      </c>
      <c r="F11875" s="7"/>
    </row>
    <row r="11876">
      <c r="A11876" s="9">
        <v>44868.75</v>
      </c>
      <c r="B11876" s="10">
        <v>215.12</v>
      </c>
      <c r="C11876" s="10">
        <v>230.10881</v>
      </c>
      <c r="D11876" s="10">
        <v>0.0651379232285804</v>
      </c>
      <c r="E11876" s="7">
        <f t="shared" si="1"/>
        <v>0.06891183466</v>
      </c>
      <c r="F11876" s="7"/>
    </row>
    <row r="11877">
      <c r="A11877" s="9">
        <v>44868.791666666664</v>
      </c>
      <c r="B11877" s="10">
        <v>219.75</v>
      </c>
      <c r="C11877" s="10">
        <v>231.89231</v>
      </c>
      <c r="D11877" s="10">
        <v>0.0523618484804433</v>
      </c>
      <c r="E11877" s="7">
        <f t="shared" si="1"/>
        <v>0.06605308636</v>
      </c>
      <c r="F11877" s="7"/>
    </row>
    <row r="11878">
      <c r="A11878" s="9">
        <v>44868.833333333336</v>
      </c>
      <c r="B11878" s="10">
        <v>220.01</v>
      </c>
      <c r="C11878" s="10">
        <v>234.2793</v>
      </c>
      <c r="D11878" s="10">
        <v>0.0609072163012268</v>
      </c>
      <c r="E11878" s="7">
        <f t="shared" si="1"/>
        <v>0.0641737277</v>
      </c>
      <c r="F11878" s="7"/>
    </row>
    <row r="11879">
      <c r="A11879" s="9">
        <v>44868.875</v>
      </c>
      <c r="B11879" s="10">
        <v>215.88</v>
      </c>
      <c r="C11879" s="10">
        <v>236.83528</v>
      </c>
      <c r="D11879" s="10">
        <v>0.0884803986973563</v>
      </c>
      <c r="E11879" s="7">
        <f t="shared" si="1"/>
        <v>0.06328235248</v>
      </c>
      <c r="F11879" s="7"/>
    </row>
    <row r="11880">
      <c r="A11880" s="9">
        <v>44868.916666666664</v>
      </c>
      <c r="B11880" s="10">
        <v>214.08</v>
      </c>
      <c r="C11880" s="10">
        <v>237.47936</v>
      </c>
      <c r="D11880" s="10">
        <v>0.0985321840180131</v>
      </c>
      <c r="E11880" s="7">
        <f t="shared" si="1"/>
        <v>0.06252098875</v>
      </c>
      <c r="F11880" s="7"/>
    </row>
    <row r="11881">
      <c r="A11881" s="9">
        <v>44868.958333333336</v>
      </c>
      <c r="B11881" s="10">
        <v>210.31</v>
      </c>
      <c r="C11881" s="10">
        <v>235.48562</v>
      </c>
      <c r="D11881" s="10">
        <v>0.106909373064903</v>
      </c>
      <c r="E11881" s="7">
        <f t="shared" si="1"/>
        <v>0.06248465962</v>
      </c>
      <c r="F11881" s="7"/>
    </row>
    <row r="11882">
      <c r="A11882" s="9">
        <v>44869.0</v>
      </c>
      <c r="B11882" s="10">
        <v>213.43</v>
      </c>
      <c r="C11882" s="10">
        <v>237.73097</v>
      </c>
      <c r="D11882" s="10">
        <v>0.102220463745215</v>
      </c>
      <c r="E11882" s="7">
        <f t="shared" si="1"/>
        <v>0.0624967133</v>
      </c>
      <c r="F11882" s="7"/>
    </row>
    <row r="11883">
      <c r="A11883" s="9">
        <v>44869.041666666664</v>
      </c>
      <c r="B11883" s="10">
        <v>216.98</v>
      </c>
      <c r="C11883" s="10">
        <v>229.64915</v>
      </c>
      <c r="D11883" s="10">
        <v>0.0551674151635222</v>
      </c>
      <c r="E11883" s="7">
        <f t="shared" si="1"/>
        <v>0.06269729189</v>
      </c>
      <c r="F11883" s="7"/>
    </row>
    <row r="11884">
      <c r="A11884" s="9">
        <v>44869.083333333336</v>
      </c>
      <c r="B11884" s="10">
        <v>216.25</v>
      </c>
      <c r="C11884" s="10">
        <v>220.1347</v>
      </c>
      <c r="D11884" s="10">
        <v>0.0176469225433337</v>
      </c>
      <c r="E11884" s="7">
        <f t="shared" si="1"/>
        <v>0.06304100257</v>
      </c>
      <c r="F11884" s="7"/>
    </row>
    <row r="11885">
      <c r="A11885" s="9">
        <v>44869.125</v>
      </c>
      <c r="B11885" s="10">
        <v>211.73</v>
      </c>
      <c r="C11885" s="10">
        <v>210.43715</v>
      </c>
      <c r="D11885" s="10">
        <v>0.00614363956174082</v>
      </c>
      <c r="E11885" s="7">
        <f t="shared" si="1"/>
        <v>0.06048514953</v>
      </c>
      <c r="F11885" s="7"/>
    </row>
    <row r="11886">
      <c r="A11886" s="9">
        <v>44869.166666666664</v>
      </c>
      <c r="B11886" s="10">
        <v>204.51</v>
      </c>
      <c r="C11886" s="10">
        <v>203.12369</v>
      </c>
      <c r="D11886" s="10">
        <v>0.00682495478493907</v>
      </c>
      <c r="E11886" s="7">
        <f t="shared" si="1"/>
        <v>0.05743736933</v>
      </c>
      <c r="F11886" s="7"/>
    </row>
    <row r="11887">
      <c r="A11887" s="9">
        <v>44869.208333333336</v>
      </c>
      <c r="B11887" s="10">
        <v>206.77</v>
      </c>
      <c r="C11887" s="10">
        <v>200.78394</v>
      </c>
      <c r="D11887" s="10">
        <v>0.0298134402582199</v>
      </c>
      <c r="E11887" s="7">
        <f t="shared" si="1"/>
        <v>0.05420777487</v>
      </c>
      <c r="F11887" s="7"/>
    </row>
    <row r="11888">
      <c r="A11888" s="9">
        <v>44869.25</v>
      </c>
      <c r="B11888" s="10">
        <v>205.19</v>
      </c>
      <c r="C11888" s="10">
        <v>201.82413</v>
      </c>
      <c r="D11888" s="10">
        <v>0.0166772427063106</v>
      </c>
      <c r="E11888" s="7">
        <f t="shared" si="1"/>
        <v>0.05024317859</v>
      </c>
      <c r="F11888" s="7"/>
    </row>
    <row r="11889">
      <c r="A11889" s="9">
        <v>44869.291666666664</v>
      </c>
      <c r="B11889" s="10">
        <v>210.12</v>
      </c>
      <c r="C11889" s="10">
        <v>206.20821</v>
      </c>
      <c r="D11889" s="10">
        <v>0.0189700982322672</v>
      </c>
      <c r="E11889" s="7">
        <f t="shared" si="1"/>
        <v>0.04712514812</v>
      </c>
      <c r="F11889" s="7"/>
    </row>
    <row r="11890">
      <c r="A11890" s="9">
        <v>44869.333333333336</v>
      </c>
      <c r="B11890" s="10">
        <v>212.51</v>
      </c>
      <c r="C11890" s="10">
        <v>211.73974</v>
      </c>
      <c r="D11890" s="10">
        <v>0.00363776776149804</v>
      </c>
      <c r="E11890" s="7">
        <f t="shared" si="1"/>
        <v>0.04402716883</v>
      </c>
      <c r="F11890" s="7"/>
    </row>
    <row r="11891">
      <c r="A11891" s="9">
        <v>44869.375</v>
      </c>
      <c r="B11891" s="10">
        <v>214.43</v>
      </c>
      <c r="C11891" s="10">
        <v>218.14136</v>
      </c>
      <c r="D11891" s="10">
        <v>0.0170135548801932</v>
      </c>
      <c r="E11891" s="7">
        <f t="shared" si="1"/>
        <v>0.04301617249</v>
      </c>
      <c r="F11891" s="7"/>
    </row>
    <row r="11892">
      <c r="A11892" s="9">
        <v>44869.416666666664</v>
      </c>
      <c r="B11892" s="10">
        <v>215.4</v>
      </c>
      <c r="C11892" s="10">
        <v>223.1494</v>
      </c>
      <c r="D11892" s="10">
        <v>0.0347274068404396</v>
      </c>
      <c r="E11892" s="7">
        <f t="shared" si="1"/>
        <v>0.04297284976</v>
      </c>
      <c r="F11892" s="7"/>
    </row>
    <row r="11893">
      <c r="A11893" s="9">
        <v>44869.458333333336</v>
      </c>
      <c r="B11893" s="10">
        <v>215.62</v>
      </c>
      <c r="C11893" s="10">
        <v>227.18241</v>
      </c>
      <c r="D11893" s="10">
        <v>0.0508948294016248</v>
      </c>
      <c r="E11893" s="7">
        <f t="shared" si="1"/>
        <v>0.04449694583</v>
      </c>
      <c r="F11893" s="7"/>
    </row>
    <row r="11894">
      <c r="A11894" s="9">
        <v>44869.5</v>
      </c>
      <c r="B11894" s="10">
        <v>210.72</v>
      </c>
      <c r="C11894" s="10">
        <v>228.31409</v>
      </c>
      <c r="D11894" s="10">
        <v>0.0770609032495541</v>
      </c>
      <c r="E11894" s="7">
        <f t="shared" si="1"/>
        <v>0.04659885069</v>
      </c>
      <c r="F11894" s="7"/>
    </row>
    <row r="11895">
      <c r="A11895" s="9">
        <v>44869.541666666664</v>
      </c>
      <c r="B11895" s="10">
        <v>214.02</v>
      </c>
      <c r="C11895" s="10">
        <v>228.74164</v>
      </c>
      <c r="D11895" s="10">
        <v>0.0643592482767893</v>
      </c>
      <c r="E11895" s="7">
        <f t="shared" si="1"/>
        <v>0.04857130582</v>
      </c>
      <c r="F11895" s="7"/>
    </row>
    <row r="11896">
      <c r="A11896" s="9">
        <v>44869.583333333336</v>
      </c>
      <c r="B11896" s="10">
        <v>215.05</v>
      </c>
      <c r="C11896" s="10">
        <v>229.11848</v>
      </c>
      <c r="D11896" s="10">
        <v>0.0614026419868008</v>
      </c>
      <c r="E11896" s="7">
        <f t="shared" si="1"/>
        <v>0.05054538517</v>
      </c>
      <c r="F11896" s="7"/>
    </row>
    <row r="11897">
      <c r="A11897" s="9">
        <v>44869.625</v>
      </c>
      <c r="B11897" s="10">
        <v>222.17</v>
      </c>
      <c r="C11897" s="10">
        <v>229.86148</v>
      </c>
      <c r="D11897" s="10">
        <v>0.0334613698650161</v>
      </c>
      <c r="E11897" s="7">
        <f t="shared" si="1"/>
        <v>0.04955591107</v>
      </c>
      <c r="F11897" s="7"/>
    </row>
    <row r="11898">
      <c r="A11898" s="9">
        <v>44869.666666666664</v>
      </c>
      <c r="B11898" s="10">
        <v>220.02</v>
      </c>
      <c r="C11898" s="10">
        <v>230.56498</v>
      </c>
      <c r="D11898" s="10">
        <v>0.0457353931199785</v>
      </c>
      <c r="E11898" s="7">
        <f t="shared" si="1"/>
        <v>0.04899515471</v>
      </c>
      <c r="F11898" s="7"/>
    </row>
    <row r="11899">
      <c r="A11899" s="9">
        <v>44869.708333333336</v>
      </c>
      <c r="B11899" s="10">
        <v>220.8</v>
      </c>
      <c r="C11899" s="10">
        <v>231.46503</v>
      </c>
      <c r="D11899" s="10">
        <v>0.0460762042542668</v>
      </c>
      <c r="E11899" s="7">
        <f t="shared" si="1"/>
        <v>0.04834010168</v>
      </c>
      <c r="F11899" s="7"/>
    </row>
    <row r="11900">
      <c r="A11900" s="9">
        <v>44869.75</v>
      </c>
      <c r="B11900" s="10">
        <v>225.0</v>
      </c>
      <c r="C11900" s="10">
        <v>232.49509</v>
      </c>
      <c r="D11900" s="10">
        <v>0.0322376270397796</v>
      </c>
      <c r="E11900" s="7">
        <f t="shared" si="1"/>
        <v>0.04696925601</v>
      </c>
      <c r="F11900" s="7"/>
    </row>
    <row r="11901">
      <c r="A11901" s="9">
        <v>44869.791666666664</v>
      </c>
      <c r="B11901" s="10">
        <v>225.87</v>
      </c>
      <c r="C11901" s="10">
        <v>234.07435</v>
      </c>
      <c r="D11901" s="10">
        <v>0.0350501881133067</v>
      </c>
      <c r="E11901" s="7">
        <f t="shared" si="1"/>
        <v>0.04624793683</v>
      </c>
      <c r="F11901" s="7"/>
    </row>
    <row r="11902">
      <c r="A11902" s="9">
        <v>44869.833333333336</v>
      </c>
      <c r="B11902" s="10">
        <v>227.77</v>
      </c>
      <c r="C11902" s="10">
        <v>236.08506</v>
      </c>
      <c r="D11902" s="10">
        <v>0.0352206107408913</v>
      </c>
      <c r="E11902" s="7">
        <f t="shared" si="1"/>
        <v>0.0451776616</v>
      </c>
      <c r="F11902" s="7"/>
    </row>
    <row r="11903">
      <c r="A11903" s="9">
        <v>44869.875</v>
      </c>
      <c r="B11903" s="10">
        <v>227.56</v>
      </c>
      <c r="C11903" s="10">
        <v>238.24229</v>
      </c>
      <c r="D11903" s="10">
        <v>0.044837925290258</v>
      </c>
      <c r="E11903" s="7">
        <f t="shared" si="1"/>
        <v>0.0433592252</v>
      </c>
      <c r="F11903" s="7"/>
    </row>
    <row r="11904">
      <c r="A11904" s="9">
        <v>44869.916666666664</v>
      </c>
      <c r="B11904" s="10">
        <v>226.76</v>
      </c>
      <c r="C11904" s="10">
        <v>238.95545</v>
      </c>
      <c r="D11904" s="10">
        <v>0.0510365007368529</v>
      </c>
      <c r="E11904" s="7">
        <f t="shared" si="1"/>
        <v>0.0413802384</v>
      </c>
      <c r="F11904" s="7"/>
    </row>
    <row r="11905">
      <c r="A11905" s="9">
        <v>44869.958333333336</v>
      </c>
      <c r="B11905" s="10">
        <v>217.99</v>
      </c>
      <c r="C11905" s="10">
        <v>237.44179</v>
      </c>
      <c r="D11905" s="10">
        <v>0.0819223524216187</v>
      </c>
      <c r="E11905" s="7">
        <f t="shared" si="1"/>
        <v>0.04033911254</v>
      </c>
      <c r="F11905" s="7"/>
    </row>
    <row r="11906">
      <c r="A11906" s="9">
        <v>44867.0</v>
      </c>
      <c r="B11906" s="10">
        <v>215.09</v>
      </c>
      <c r="C11906" s="10">
        <v>222.94752</v>
      </c>
      <c r="D11906" s="10">
        <v>0.0352438098436797</v>
      </c>
      <c r="E11906" s="7">
        <f t="shared" si="1"/>
        <v>0.03754841863</v>
      </c>
      <c r="F11906" s="7"/>
    </row>
    <row r="11907">
      <c r="A11907" s="9">
        <v>44867.041666666664</v>
      </c>
      <c r="B11907" s="10">
        <v>218.88</v>
      </c>
      <c r="C11907" s="10">
        <v>219.01016</v>
      </c>
      <c r="D11907" s="10">
        <v>5.94310327886239E-4</v>
      </c>
      <c r="E11907" s="7">
        <f t="shared" si="1"/>
        <v>0.03527453926</v>
      </c>
      <c r="F11907" s="7"/>
    </row>
    <row r="11908">
      <c r="A11908" s="9">
        <v>44867.083333333336</v>
      </c>
      <c r="B11908" s="10">
        <v>207.75</v>
      </c>
      <c r="C11908" s="10">
        <v>212.02441</v>
      </c>
      <c r="D11908" s="10">
        <v>0.0201599900690679</v>
      </c>
      <c r="E11908" s="7">
        <f t="shared" si="1"/>
        <v>0.03537925041</v>
      </c>
      <c r="F11908" s="7"/>
    </row>
    <row r="11909">
      <c r="A11909" s="9">
        <v>44867.125</v>
      </c>
      <c r="B11909" s="10">
        <v>191.2</v>
      </c>
      <c r="C11909" s="10">
        <v>203.39856</v>
      </c>
      <c r="D11909" s="10">
        <v>0.0599736792630194</v>
      </c>
      <c r="E11909" s="7">
        <f t="shared" si="1"/>
        <v>0.03762216873</v>
      </c>
      <c r="F11909" s="7"/>
    </row>
    <row r="11910">
      <c r="A11910" s="9">
        <v>44867.166666666664</v>
      </c>
      <c r="B11910" s="10">
        <v>181.55</v>
      </c>
      <c r="C11910" s="10">
        <v>193.85511</v>
      </c>
      <c r="D11910" s="10">
        <v>0.063475809329968</v>
      </c>
      <c r="E11910" s="7">
        <f t="shared" si="1"/>
        <v>0.039982621</v>
      </c>
      <c r="F11910" s="7"/>
    </row>
    <row r="11911">
      <c r="A11911" s="9">
        <v>44867.208333333336</v>
      </c>
      <c r="B11911" s="10">
        <v>183.76</v>
      </c>
      <c r="C11911" s="10">
        <v>185.49302</v>
      </c>
      <c r="D11911" s="10">
        <v>0.00934277742634203</v>
      </c>
      <c r="E11911" s="7">
        <f t="shared" si="1"/>
        <v>0.03912967672</v>
      </c>
      <c r="F11911" s="7"/>
    </row>
    <row r="11912">
      <c r="A11912" s="9">
        <v>44867.25</v>
      </c>
      <c r="B11912" s="10">
        <v>184.6</v>
      </c>
      <c r="C11912" s="10">
        <v>179.30585</v>
      </c>
      <c r="D11912" s="10">
        <v>0.0295258074401922</v>
      </c>
      <c r="E11912" s="7">
        <f t="shared" si="1"/>
        <v>0.03966503358</v>
      </c>
      <c r="F11912" s="7"/>
    </row>
    <row r="11913">
      <c r="A11913" s="9">
        <v>44867.291666666664</v>
      </c>
      <c r="B11913" s="10">
        <v>179.41</v>
      </c>
      <c r="C11913" s="10">
        <v>176.96689</v>
      </c>
      <c r="D11913" s="10">
        <v>0.013805463835636</v>
      </c>
      <c r="E11913" s="7">
        <f t="shared" si="1"/>
        <v>0.03944984048</v>
      </c>
      <c r="F11913" s="7"/>
    </row>
    <row r="11914">
      <c r="A11914" s="9">
        <v>44867.333333333336</v>
      </c>
      <c r="B11914" s="10">
        <v>172.82</v>
      </c>
      <c r="C11914" s="10">
        <v>178.94814</v>
      </c>
      <c r="D11914" s="10">
        <v>0.0342453405774432</v>
      </c>
      <c r="E11914" s="7">
        <f t="shared" si="1"/>
        <v>0.04072515601</v>
      </c>
      <c r="F11914" s="7"/>
    </row>
    <row r="11915">
      <c r="A11915" s="9">
        <v>44867.375</v>
      </c>
      <c r="B11915" s="10">
        <v>182.54</v>
      </c>
      <c r="C11915" s="10">
        <v>184.91799</v>
      </c>
      <c r="D11915" s="10">
        <v>0.0128597006705513</v>
      </c>
      <c r="E11915" s="7">
        <f t="shared" si="1"/>
        <v>0.04055207876</v>
      </c>
      <c r="F11915" s="7"/>
    </row>
    <row r="11916">
      <c r="A11916" s="9">
        <v>44867.416666666664</v>
      </c>
      <c r="B11916" s="10">
        <v>187.57</v>
      </c>
      <c r="C11916" s="10">
        <v>194.8729</v>
      </c>
      <c r="D11916" s="10">
        <v>0.0374751953709314</v>
      </c>
      <c r="E11916" s="7">
        <f t="shared" si="1"/>
        <v>0.04066656994</v>
      </c>
      <c r="F11916" s="7"/>
    </row>
    <row r="11917">
      <c r="A11917" s="9">
        <v>44867.458333333336</v>
      </c>
      <c r="B11917" s="10">
        <v>202.74</v>
      </c>
      <c r="C11917" s="10">
        <v>205.69175</v>
      </c>
      <c r="D11917" s="10">
        <v>0.0143503567838768</v>
      </c>
      <c r="E11917" s="7">
        <f t="shared" si="1"/>
        <v>0.03914388358</v>
      </c>
      <c r="F11917" s="7"/>
    </row>
    <row r="11918">
      <c r="A11918" s="9">
        <v>44867.5</v>
      </c>
      <c r="B11918" s="10">
        <v>205.93</v>
      </c>
      <c r="C11918" s="10">
        <v>213.91348</v>
      </c>
      <c r="D11918" s="10">
        <v>0.0373210701822063</v>
      </c>
      <c r="E11918" s="7">
        <f t="shared" si="1"/>
        <v>0.03748805721</v>
      </c>
      <c r="F11918" s="7"/>
    </row>
    <row r="11919">
      <c r="A11919" s="9">
        <v>44867.541666666664</v>
      </c>
      <c r="B11919" s="10">
        <v>196.0</v>
      </c>
      <c r="C11919" s="10">
        <v>218.88372</v>
      </c>
      <c r="D11919" s="10">
        <v>0.104547382509763</v>
      </c>
      <c r="E11919" s="7">
        <f t="shared" si="1"/>
        <v>0.0391625628</v>
      </c>
      <c r="F11919" s="7"/>
    </row>
    <row r="11920">
      <c r="A11920" s="9">
        <v>44867.583333333336</v>
      </c>
      <c r="B11920" s="10">
        <v>191.09</v>
      </c>
      <c r="C11920" s="10">
        <v>220.01993</v>
      </c>
      <c r="D11920" s="10">
        <v>0.131487770221543</v>
      </c>
      <c r="E11920" s="7">
        <f t="shared" si="1"/>
        <v>0.04208277648</v>
      </c>
      <c r="F11920" s="7"/>
    </row>
    <row r="11921">
      <c r="A11921" s="9">
        <v>44867.625</v>
      </c>
      <c r="B11921" s="10">
        <v>193.5</v>
      </c>
      <c r="C11921" s="10">
        <v>218.96407</v>
      </c>
      <c r="D11921" s="10">
        <v>0.116293371784695</v>
      </c>
      <c r="E11921" s="7">
        <f t="shared" si="1"/>
        <v>0.04553410989</v>
      </c>
      <c r="F11921" s="7"/>
    </row>
    <row r="11922">
      <c r="A11922" s="9">
        <v>44867.666666666664</v>
      </c>
      <c r="B11922" s="10">
        <v>194.63</v>
      </c>
      <c r="C11922" s="10">
        <v>216.43343</v>
      </c>
      <c r="D11922" s="10">
        <v>0.100739659303093</v>
      </c>
      <c r="E11922" s="7">
        <f t="shared" si="1"/>
        <v>0.04782595431</v>
      </c>
      <c r="F11922" s="7"/>
    </row>
    <row r="11923">
      <c r="A11923" s="9">
        <v>44867.708333333336</v>
      </c>
      <c r="B11923" s="10">
        <v>196.24</v>
      </c>
      <c r="C11923" s="10">
        <v>214.17625</v>
      </c>
      <c r="D11923" s="10">
        <v>0.0837452798804722</v>
      </c>
      <c r="E11923" s="7">
        <f t="shared" si="1"/>
        <v>0.04939549913</v>
      </c>
      <c r="F11923" s="7"/>
    </row>
    <row r="11924">
      <c r="A11924" s="9">
        <v>44867.75</v>
      </c>
      <c r="B11924" s="10">
        <v>195.21</v>
      </c>
      <c r="C11924" s="10">
        <v>213.71417</v>
      </c>
      <c r="D11924" s="10">
        <v>0.0865837300353083</v>
      </c>
      <c r="E11924" s="7">
        <f t="shared" si="1"/>
        <v>0.05165992009</v>
      </c>
      <c r="F11924" s="7"/>
    </row>
    <row r="11925">
      <c r="A11925" s="9">
        <v>44867.791666666664</v>
      </c>
      <c r="B11925" s="10">
        <v>198.89</v>
      </c>
      <c r="C11925" s="10">
        <v>215.20215</v>
      </c>
      <c r="D11925" s="10">
        <v>0.0757991962440895</v>
      </c>
      <c r="E11925" s="7">
        <f t="shared" si="1"/>
        <v>0.05335779543</v>
      </c>
      <c r="F11925" s="7"/>
    </row>
    <row r="11926">
      <c r="A11926" s="9">
        <v>44867.833333333336</v>
      </c>
      <c r="B11926" s="10">
        <v>204.09</v>
      </c>
      <c r="C11926" s="10">
        <v>217.71596</v>
      </c>
      <c r="D11926" s="10">
        <v>0.0625859491421758</v>
      </c>
      <c r="E11926" s="7">
        <f t="shared" si="1"/>
        <v>0.05449801786</v>
      </c>
      <c r="F11926" s="7"/>
    </row>
    <row r="11927">
      <c r="A11927" s="9">
        <v>44867.875</v>
      </c>
      <c r="B11927" s="10">
        <v>205.46</v>
      </c>
      <c r="C11927" s="10">
        <v>220.66447</v>
      </c>
      <c r="D11927" s="10">
        <v>0.0689031179328506</v>
      </c>
      <c r="E11927" s="7">
        <f t="shared" si="1"/>
        <v>0.05550073422</v>
      </c>
      <c r="F11927" s="7"/>
    </row>
    <row r="11928">
      <c r="A11928" s="9">
        <v>44867.916666666664</v>
      </c>
      <c r="B11928" s="10">
        <v>204.61</v>
      </c>
      <c r="C11928" s="10">
        <v>222.05104</v>
      </c>
      <c r="D11928" s="10">
        <v>0.0785451849268527</v>
      </c>
      <c r="E11928" s="7">
        <f t="shared" si="1"/>
        <v>0.0566469294</v>
      </c>
      <c r="F11928" s="7"/>
    </row>
    <row r="11929">
      <c r="A11929" s="9">
        <v>44867.958333333336</v>
      </c>
      <c r="B11929" s="10">
        <v>205.59</v>
      </c>
      <c r="C11929" s="10">
        <v>222.55104</v>
      </c>
      <c r="D11929" s="10">
        <v>0.0762119107598868</v>
      </c>
      <c r="E11929" s="7">
        <f t="shared" si="1"/>
        <v>0.05640899433</v>
      </c>
      <c r="F11929" s="7"/>
    </row>
    <row r="11930">
      <c r="A11930" s="9">
        <v>44868.0</v>
      </c>
      <c r="B11930" s="10">
        <v>209.87</v>
      </c>
      <c r="C11930" s="10">
        <v>229.092</v>
      </c>
      <c r="D11930" s="10">
        <v>0.0839051560071936</v>
      </c>
      <c r="E11930" s="7">
        <f t="shared" si="1"/>
        <v>0.05843655042</v>
      </c>
      <c r="F11930" s="7"/>
    </row>
    <row r="11931">
      <c r="A11931" s="9">
        <v>44868.041666666664</v>
      </c>
      <c r="B11931" s="10">
        <v>213.25</v>
      </c>
      <c r="C11931" s="10">
        <v>220.70735</v>
      </c>
      <c r="D11931" s="10">
        <v>0.0337884080435019</v>
      </c>
      <c r="E11931" s="7">
        <f t="shared" si="1"/>
        <v>0.05981963782</v>
      </c>
      <c r="F11931" s="7"/>
    </row>
    <row r="11932">
      <c r="A11932" s="9">
        <v>44868.083333333336</v>
      </c>
      <c r="B11932" s="10">
        <v>216.13</v>
      </c>
      <c r="C11932" s="10">
        <v>210.58794</v>
      </c>
      <c r="D11932" s="10">
        <v>0.0263170815954607</v>
      </c>
      <c r="E11932" s="7">
        <f t="shared" si="1"/>
        <v>0.0600761833</v>
      </c>
      <c r="F11932" s="7"/>
    </row>
    <row r="11933">
      <c r="A11933" s="9">
        <v>44868.125</v>
      </c>
      <c r="B11933" s="10">
        <v>217.89</v>
      </c>
      <c r="C11933" s="10">
        <v>200.84036</v>
      </c>
      <c r="D11933" s="10">
        <v>0.0848915028831853</v>
      </c>
      <c r="E11933" s="7">
        <f t="shared" si="1"/>
        <v>0.06111442595</v>
      </c>
      <c r="F11933" s="7"/>
    </row>
    <row r="11934">
      <c r="A11934" s="9">
        <v>44868.166666666664</v>
      </c>
      <c r="B11934" s="10">
        <v>212.68</v>
      </c>
      <c r="C11934" s="10">
        <v>193.23127</v>
      </c>
      <c r="D11934" s="10">
        <v>0.100650013840927</v>
      </c>
      <c r="E11934" s="7">
        <f t="shared" si="1"/>
        <v>0.06266335114</v>
      </c>
      <c r="F11934" s="7"/>
    </row>
    <row r="11935">
      <c r="A11935" s="9">
        <v>44868.208333333336</v>
      </c>
      <c r="B11935" s="10">
        <v>216.12</v>
      </c>
      <c r="C11935" s="10">
        <v>190.34989</v>
      </c>
      <c r="D11935" s="10">
        <v>0.135382846819612</v>
      </c>
      <c r="E11935" s="7">
        <f t="shared" si="1"/>
        <v>0.0679150207</v>
      </c>
      <c r="F11935" s="7"/>
    </row>
    <row r="11936">
      <c r="A11936" s="9">
        <v>44868.25</v>
      </c>
      <c r="B11936" s="10">
        <v>219.09</v>
      </c>
      <c r="C11936" s="10">
        <v>190.88782</v>
      </c>
      <c r="D11936" s="10">
        <v>0.147742166053339</v>
      </c>
      <c r="E11936" s="7">
        <f t="shared" si="1"/>
        <v>0.07284070231</v>
      </c>
      <c r="F11936" s="7"/>
    </row>
    <row r="11937">
      <c r="A11937" s="9">
        <v>44868.291666666664</v>
      </c>
      <c r="B11937" s="10">
        <v>221.44</v>
      </c>
      <c r="C11937" s="10">
        <v>195.07699</v>
      </c>
      <c r="D11937" s="10">
        <v>0.135141566414368</v>
      </c>
      <c r="E11937" s="7">
        <f t="shared" si="1"/>
        <v>0.07789637325</v>
      </c>
      <c r="F11937" s="7"/>
    </row>
    <row r="11938">
      <c r="A11938" s="9">
        <v>44868.333333333336</v>
      </c>
      <c r="B11938" s="10">
        <v>225.17</v>
      </c>
      <c r="C11938" s="10">
        <v>200.70651</v>
      </c>
      <c r="D11938" s="10">
        <v>0.121886878507328</v>
      </c>
      <c r="E11938" s="7">
        <f t="shared" si="1"/>
        <v>0.081548104</v>
      </c>
      <c r="F11938" s="7"/>
    </row>
    <row r="11939">
      <c r="A11939" s="9">
        <v>44868.375</v>
      </c>
      <c r="B11939" s="10">
        <v>224.82</v>
      </c>
      <c r="C11939" s="10">
        <v>207.5851</v>
      </c>
      <c r="D11939" s="10">
        <v>0.0830257084925651</v>
      </c>
      <c r="E11939" s="7">
        <f t="shared" si="1"/>
        <v>0.08447168766</v>
      </c>
      <c r="F11939" s="7"/>
    </row>
    <row r="11940">
      <c r="A11940" s="9">
        <v>44868.416666666664</v>
      </c>
      <c r="B11940" s="10">
        <v>228.78</v>
      </c>
      <c r="C11940" s="10">
        <v>213.20654</v>
      </c>
      <c r="D11940" s="10">
        <v>0.0730440069990348</v>
      </c>
      <c r="E11940" s="7">
        <f t="shared" si="1"/>
        <v>0.08595372147</v>
      </c>
      <c r="F11940" s="7"/>
    </row>
    <row r="11941">
      <c r="A11941" s="9">
        <v>44868.458333333336</v>
      </c>
      <c r="B11941" s="10">
        <v>227.69</v>
      </c>
      <c r="C11941" s="10">
        <v>217.77758</v>
      </c>
      <c r="D11941" s="10">
        <v>0.0455162556219056</v>
      </c>
      <c r="E11941" s="7">
        <f t="shared" si="1"/>
        <v>0.08725230059</v>
      </c>
      <c r="F11941" s="7"/>
    </row>
    <row r="11942">
      <c r="A11942" s="9">
        <v>44868.5</v>
      </c>
      <c r="B11942" s="10">
        <v>218.97</v>
      </c>
      <c r="C11942" s="10">
        <v>219.35818</v>
      </c>
      <c r="D11942" s="10">
        <v>0.00176961716221389</v>
      </c>
      <c r="E11942" s="7">
        <f t="shared" si="1"/>
        <v>0.08577099005</v>
      </c>
      <c r="F11942" s="7"/>
    </row>
    <row r="11943">
      <c r="A11943" s="9">
        <v>44868.541666666664</v>
      </c>
      <c r="B11943" s="10">
        <v>221.12</v>
      </c>
      <c r="C11943" s="10">
        <v>219.8731</v>
      </c>
      <c r="D11943" s="10">
        <v>0.00567099840771795</v>
      </c>
      <c r="E11943" s="7">
        <f t="shared" si="1"/>
        <v>0.08165114071</v>
      </c>
      <c r="F11943" s="7"/>
    </row>
    <row r="11944">
      <c r="A11944" s="9">
        <v>44868.583333333336</v>
      </c>
      <c r="B11944" s="10">
        <v>222.05</v>
      </c>
      <c r="C11944" s="10">
        <v>220.06252</v>
      </c>
      <c r="D11944" s="10">
        <v>0.00903143343082686</v>
      </c>
      <c r="E11944" s="7">
        <f t="shared" si="1"/>
        <v>0.07654879335</v>
      </c>
      <c r="F11944" s="7"/>
    </row>
    <row r="11945">
      <c r="A11945" s="9">
        <v>44868.625</v>
      </c>
      <c r="B11945" s="10">
        <v>213.28</v>
      </c>
      <c r="C11945" s="10">
        <v>220.87897</v>
      </c>
      <c r="D11945" s="10">
        <v>0.034403320515303</v>
      </c>
      <c r="E11945" s="7">
        <f t="shared" si="1"/>
        <v>0.07313670788</v>
      </c>
      <c r="F11945" s="7"/>
    </row>
    <row r="11946">
      <c r="A11946" s="9">
        <v>44868.666666666664</v>
      </c>
      <c r="B11946" s="10">
        <v>213.95</v>
      </c>
      <c r="C11946" s="10">
        <v>221.7929</v>
      </c>
      <c r="D11946" s="10">
        <v>0.0353613663918007</v>
      </c>
      <c r="E11946" s="7">
        <f t="shared" si="1"/>
        <v>0.07041261234</v>
      </c>
      <c r="F11946" s="7"/>
    </row>
    <row r="11947">
      <c r="A11947" s="9">
        <v>44868.708333333336</v>
      </c>
      <c r="B11947" s="10">
        <v>214.54</v>
      </c>
      <c r="C11947" s="10">
        <v>222.64712</v>
      </c>
      <c r="D11947" s="10">
        <v>0.0364124180002867</v>
      </c>
      <c r="E11947" s="7">
        <f t="shared" si="1"/>
        <v>0.06844040976</v>
      </c>
      <c r="F11947" s="7"/>
    </row>
    <row r="11948">
      <c r="A11948" s="9">
        <v>44868.75</v>
      </c>
      <c r="B11948" s="10">
        <v>215.12</v>
      </c>
      <c r="C11948" s="10">
        <v>223.87315</v>
      </c>
      <c r="D11948" s="10">
        <v>0.0390987038865536</v>
      </c>
      <c r="E11948" s="7">
        <f t="shared" si="1"/>
        <v>0.066461867</v>
      </c>
      <c r="F11948" s="7"/>
    </row>
    <row r="11949">
      <c r="A11949" s="9">
        <v>44868.791666666664</v>
      </c>
      <c r="B11949" s="10">
        <v>219.75</v>
      </c>
      <c r="C11949" s="10">
        <v>225.55268</v>
      </c>
      <c r="D11949" s="10">
        <v>0.0257264954688191</v>
      </c>
      <c r="E11949" s="7">
        <f t="shared" si="1"/>
        <v>0.06437550447</v>
      </c>
      <c r="F11949" s="7"/>
    </row>
    <row r="11950">
      <c r="A11950" s="9">
        <v>44868.833333333336</v>
      </c>
      <c r="B11950" s="10">
        <v>220.01</v>
      </c>
      <c r="C11950" s="10">
        <v>227.94513</v>
      </c>
      <c r="D11950" s="10">
        <v>0.0348115794358055</v>
      </c>
      <c r="E11950" s="7">
        <f t="shared" si="1"/>
        <v>0.06321823907</v>
      </c>
      <c r="F11950" s="7"/>
    </row>
    <row r="11951">
      <c r="A11951" s="9">
        <v>44868.875</v>
      </c>
      <c r="B11951" s="10">
        <v>215.88</v>
      </c>
      <c r="C11951" s="10">
        <v>230.70294</v>
      </c>
      <c r="D11951" s="10">
        <v>0.0642511967987924</v>
      </c>
      <c r="E11951" s="7">
        <f t="shared" si="1"/>
        <v>0.06302440902</v>
      </c>
      <c r="F11951" s="7"/>
    </row>
    <row r="11952">
      <c r="A11952" s="9">
        <v>44868.916666666664</v>
      </c>
      <c r="B11952" s="10">
        <v>214.08</v>
      </c>
      <c r="C11952" s="10">
        <v>231.54158</v>
      </c>
      <c r="D11952" s="10">
        <v>0.075414446079188</v>
      </c>
      <c r="E11952" s="7">
        <f t="shared" si="1"/>
        <v>0.06289396157</v>
      </c>
      <c r="F11952" s="7"/>
    </row>
    <row r="11953">
      <c r="A11953" s="9">
        <v>44868.958333333336</v>
      </c>
      <c r="B11953" s="10">
        <v>210.31</v>
      </c>
      <c r="C11953" s="10">
        <v>230.09871</v>
      </c>
      <c r="D11953" s="10">
        <v>0.0860009601966043</v>
      </c>
      <c r="E11953" s="7">
        <f t="shared" si="1"/>
        <v>0.06330183863</v>
      </c>
      <c r="F11953" s="7"/>
    </row>
    <row r="11954">
      <c r="A11954" s="9">
        <v>44869.0</v>
      </c>
      <c r="B11954" s="10">
        <v>213.43</v>
      </c>
      <c r="C11954" s="10">
        <v>234.05709</v>
      </c>
      <c r="D11954" s="10">
        <v>0.0881284561813529</v>
      </c>
      <c r="E11954" s="7">
        <f t="shared" si="1"/>
        <v>0.06347780947</v>
      </c>
      <c r="F11954" s="7"/>
    </row>
    <row r="11955">
      <c r="A11955" s="9">
        <v>44869.041666666664</v>
      </c>
      <c r="B11955" s="10">
        <v>216.98</v>
      </c>
      <c r="C11955" s="10">
        <v>226.53749</v>
      </c>
      <c r="D11955" s="10">
        <v>0.0421894406969901</v>
      </c>
      <c r="E11955" s="7">
        <f t="shared" si="1"/>
        <v>0.06382785249</v>
      </c>
      <c r="F11955" s="7"/>
    </row>
    <row r="11956">
      <c r="A11956" s="9">
        <v>44869.083333333336</v>
      </c>
      <c r="B11956" s="10">
        <v>216.25</v>
      </c>
      <c r="C11956" s="10">
        <v>217.14626</v>
      </c>
      <c r="D11956" s="10">
        <v>0.00412744847643248</v>
      </c>
      <c r="E11956" s="7">
        <f t="shared" si="1"/>
        <v>0.06290328445</v>
      </c>
      <c r="F11956" s="7"/>
    </row>
    <row r="11957">
      <c r="A11957" s="9">
        <v>44869.125</v>
      </c>
      <c r="B11957" s="10">
        <v>211.73</v>
      </c>
      <c r="C11957" s="10">
        <v>207.37902</v>
      </c>
      <c r="D11957" s="10">
        <v>0.0209808108843411</v>
      </c>
      <c r="E11957" s="7">
        <f t="shared" si="1"/>
        <v>0.06024033895</v>
      </c>
      <c r="F11957" s="7"/>
    </row>
    <row r="11958">
      <c r="A11958" s="9">
        <v>44869.166666666664</v>
      </c>
      <c r="B11958" s="10">
        <v>204.51</v>
      </c>
      <c r="C11958" s="10">
        <v>199.20443</v>
      </c>
      <c r="D11958" s="10">
        <v>0.0266337952424049</v>
      </c>
      <c r="E11958" s="7">
        <f t="shared" si="1"/>
        <v>0.05715632984</v>
      </c>
      <c r="F11958" s="7"/>
    </row>
    <row r="11959">
      <c r="A11959" s="9">
        <v>44869.208333333336</v>
      </c>
      <c r="B11959" s="10">
        <v>206.77</v>
      </c>
      <c r="C11959" s="10">
        <v>195.23508</v>
      </c>
      <c r="D11959" s="10">
        <v>0.059082210020863</v>
      </c>
      <c r="E11959" s="7">
        <f t="shared" si="1"/>
        <v>0.05397713664</v>
      </c>
      <c r="F11959" s="7"/>
    </row>
    <row r="11960">
      <c r="A11960" s="9">
        <v>44869.25</v>
      </c>
      <c r="B11960" s="10">
        <v>205.19</v>
      </c>
      <c r="C11960" s="10">
        <v>194.59392</v>
      </c>
      <c r="D11960" s="10">
        <v>0.0544522665456351</v>
      </c>
      <c r="E11960" s="7">
        <f t="shared" si="1"/>
        <v>0.05009005749</v>
      </c>
      <c r="F11960" s="7"/>
    </row>
    <row r="11961">
      <c r="A11961" s="9">
        <v>44869.291666666664</v>
      </c>
      <c r="B11961" s="10">
        <v>210.12</v>
      </c>
      <c r="C11961" s="10">
        <v>197.60446</v>
      </c>
      <c r="D11961" s="10">
        <v>0.0633363234817676</v>
      </c>
      <c r="E11961" s="7">
        <f t="shared" si="1"/>
        <v>0.04709817237</v>
      </c>
      <c r="F11961" s="7"/>
    </row>
    <row r="11962">
      <c r="A11962" s="9">
        <v>44869.333333333336</v>
      </c>
      <c r="B11962" s="10">
        <v>212.51</v>
      </c>
      <c r="C11962" s="10">
        <v>202.54518</v>
      </c>
      <c r="D11962" s="10">
        <v>0.0491980110314153</v>
      </c>
      <c r="E11962" s="7">
        <f t="shared" si="1"/>
        <v>0.04406946956</v>
      </c>
      <c r="F11962" s="7"/>
    </row>
    <row r="11963">
      <c r="A11963" s="9">
        <v>44869.375</v>
      </c>
      <c r="B11963" s="10">
        <v>214.43</v>
      </c>
      <c r="C11963" s="10">
        <v>209.20138</v>
      </c>
      <c r="D11963" s="10">
        <v>0.0249932385723268</v>
      </c>
      <c r="E11963" s="7">
        <f t="shared" si="1"/>
        <v>0.04165144998</v>
      </c>
      <c r="F11963" s="7"/>
    </row>
    <row r="11964">
      <c r="A11964" s="9">
        <v>44869.416666666664</v>
      </c>
      <c r="B11964" s="10">
        <v>215.4</v>
      </c>
      <c r="C11964" s="10">
        <v>215.5439</v>
      </c>
      <c r="D11964" s="10">
        <v>6.67613418890546E-4</v>
      </c>
      <c r="E11964" s="7">
        <f t="shared" si="1"/>
        <v>0.03863576691</v>
      </c>
      <c r="F11964" s="7"/>
    </row>
    <row r="11965">
      <c r="A11965" s="9">
        <v>44869.458333333336</v>
      </c>
      <c r="B11965" s="10">
        <v>215.62</v>
      </c>
      <c r="C11965" s="10">
        <v>221.2131</v>
      </c>
      <c r="D11965" s="10">
        <v>0.0252837648403281</v>
      </c>
      <c r="E11965" s="7">
        <f t="shared" si="1"/>
        <v>0.03779274647</v>
      </c>
      <c r="F11965" s="7"/>
    </row>
    <row r="11966">
      <c r="A11966" s="9">
        <v>44869.5</v>
      </c>
      <c r="B11966" s="10">
        <v>210.72</v>
      </c>
      <c r="C11966" s="10">
        <v>223.85862</v>
      </c>
      <c r="D11966" s="10">
        <v>0.0586915974019673</v>
      </c>
      <c r="E11966" s="7">
        <f t="shared" si="1"/>
        <v>0.04016449564</v>
      </c>
      <c r="F11966" s="7"/>
    </row>
    <row r="11967">
      <c r="A11967" s="9">
        <v>44869.541666666664</v>
      </c>
      <c r="B11967" s="10">
        <v>214.02</v>
      </c>
      <c r="C11967" s="10">
        <v>225.02049</v>
      </c>
      <c r="D11967" s="10">
        <v>0.0488866147256189</v>
      </c>
      <c r="E11967" s="7">
        <f t="shared" si="1"/>
        <v>0.04196514632</v>
      </c>
      <c r="F11967" s="7"/>
    </row>
    <row r="11968">
      <c r="A11968" s="9">
        <v>44869.583333333336</v>
      </c>
      <c r="B11968" s="10">
        <v>215.05</v>
      </c>
      <c r="C11968" s="10">
        <v>225.35493</v>
      </c>
      <c r="D11968" s="10">
        <v>0.0457275551948208</v>
      </c>
      <c r="E11968" s="7">
        <f t="shared" si="1"/>
        <v>0.0434941514</v>
      </c>
      <c r="F11968" s="7"/>
    </row>
    <row r="11969">
      <c r="A11969" s="9">
        <v>44869.625</v>
      </c>
      <c r="B11969" s="10">
        <v>222.17</v>
      </c>
      <c r="C11969" s="10">
        <v>225.74019</v>
      </c>
      <c r="D11969" s="10">
        <v>0.0158154823915051</v>
      </c>
      <c r="E11969" s="7">
        <f t="shared" si="1"/>
        <v>0.04271965814</v>
      </c>
      <c r="F11969" s="7"/>
    </row>
    <row r="11970">
      <c r="A11970" s="9">
        <v>44869.666666666664</v>
      </c>
      <c r="B11970" s="10">
        <v>220.02</v>
      </c>
      <c r="C11970" s="10">
        <v>225.92104</v>
      </c>
      <c r="D11970" s="10">
        <v>0.0261199222524825</v>
      </c>
      <c r="E11970" s="7">
        <f t="shared" si="1"/>
        <v>0.04233459797</v>
      </c>
      <c r="F11970" s="7"/>
    </row>
    <row r="11971">
      <c r="A11971" s="9">
        <v>44869.708333333336</v>
      </c>
      <c r="B11971" s="10">
        <v>220.8</v>
      </c>
      <c r="C11971" s="10">
        <v>226.22451</v>
      </c>
      <c r="D11971" s="10">
        <v>0.0239784362887999</v>
      </c>
      <c r="E11971" s="7">
        <f t="shared" si="1"/>
        <v>0.0418165154</v>
      </c>
      <c r="F11971" s="7"/>
    </row>
    <row r="11972">
      <c r="A11972" s="9">
        <v>44869.75</v>
      </c>
      <c r="B11972" s="10">
        <v>225.0</v>
      </c>
      <c r="C11972" s="10">
        <v>226.98577</v>
      </c>
      <c r="D11972" s="10">
        <v>0.00874843387759506</v>
      </c>
      <c r="E11972" s="7">
        <f t="shared" si="1"/>
        <v>0.04055192081</v>
      </c>
      <c r="F11972" s="7"/>
    </row>
    <row r="11973">
      <c r="A11973" s="9">
        <v>44869.791666666664</v>
      </c>
      <c r="B11973" s="10">
        <v>225.87</v>
      </c>
      <c r="C11973" s="10">
        <v>228.4827</v>
      </c>
      <c r="D11973" s="10">
        <v>0.0114350014246154</v>
      </c>
      <c r="E11973" s="7">
        <f t="shared" si="1"/>
        <v>0.03995644189</v>
      </c>
      <c r="F11973" s="7"/>
    </row>
    <row r="11974">
      <c r="A11974" s="9">
        <v>44869.833333333336</v>
      </c>
      <c r="B11974" s="10">
        <v>227.77</v>
      </c>
      <c r="C11974" s="10">
        <v>230.42156</v>
      </c>
      <c r="D11974" s="10">
        <v>0.0115074301206883</v>
      </c>
      <c r="E11974" s="7">
        <f t="shared" si="1"/>
        <v>0.03898543567</v>
      </c>
      <c r="F11974" s="7"/>
    </row>
    <row r="11975">
      <c r="A11975" s="9">
        <v>44869.875</v>
      </c>
      <c r="B11975" s="10">
        <v>227.56</v>
      </c>
      <c r="C11975" s="10">
        <v>232.69032</v>
      </c>
      <c r="D11975" s="10">
        <v>0.022047844534315</v>
      </c>
      <c r="E11975" s="7">
        <f t="shared" si="1"/>
        <v>0.03722696266</v>
      </c>
      <c r="F11975" s="7"/>
    </row>
    <row r="11976">
      <c r="A11976" s="9">
        <v>44869.916666666664</v>
      </c>
      <c r="B11976" s="10">
        <v>226.76</v>
      </c>
      <c r="C11976" s="10">
        <v>233.49358</v>
      </c>
      <c r="D11976" s="10">
        <v>0.0288383946145329</v>
      </c>
      <c r="E11976" s="7">
        <f t="shared" si="1"/>
        <v>0.03528629385</v>
      </c>
      <c r="F11976" s="7"/>
    </row>
    <row r="11977">
      <c r="A11977" s="9">
        <v>44869.958333333336</v>
      </c>
      <c r="B11977" s="10">
        <v>217.99</v>
      </c>
      <c r="C11977" s="10">
        <v>232.37514</v>
      </c>
      <c r="D11977" s="10">
        <v>0.0619048147749366</v>
      </c>
      <c r="E11977" s="7">
        <f t="shared" si="1"/>
        <v>0.03428228779</v>
      </c>
      <c r="F11977" s="7"/>
    </row>
    <row r="11978">
      <c r="A11978" s="9">
        <v>44870.0</v>
      </c>
      <c r="B11978" s="10">
        <v>217.33</v>
      </c>
      <c r="C11978" s="10">
        <v>234.11126</v>
      </c>
      <c r="D11978" s="10">
        <v>0.0716807042941889</v>
      </c>
      <c r="E11978" s="7">
        <f t="shared" si="1"/>
        <v>0.0335969648</v>
      </c>
      <c r="F11978" s="7"/>
    </row>
    <row r="11979">
      <c r="A11979" s="9">
        <v>44870.041666666664</v>
      </c>
      <c r="B11979" s="10">
        <v>224.73</v>
      </c>
      <c r="C11979" s="10">
        <v>226.09426</v>
      </c>
      <c r="D11979" s="10">
        <v>0.00603403200063549</v>
      </c>
      <c r="E11979" s="7">
        <f t="shared" si="1"/>
        <v>0.03209048943</v>
      </c>
      <c r="F11979" s="7"/>
    </row>
    <row r="11980">
      <c r="A11980" s="9">
        <v>44870.083333333336</v>
      </c>
      <c r="B11980" s="10">
        <v>220.77</v>
      </c>
      <c r="C11980" s="10">
        <v>216.13216</v>
      </c>
      <c r="D11980" s="10">
        <v>0.0214583521489814</v>
      </c>
      <c r="E11980" s="7">
        <f t="shared" si="1"/>
        <v>0.03281261042</v>
      </c>
      <c r="F11980" s="7"/>
    </row>
    <row r="11981">
      <c r="A11981" s="9">
        <v>44870.125</v>
      </c>
      <c r="B11981" s="10">
        <v>213.19</v>
      </c>
      <c r="C11981" s="10">
        <v>205.82759</v>
      </c>
      <c r="D11981" s="10">
        <v>0.0357697916008248</v>
      </c>
      <c r="E11981" s="7">
        <f t="shared" si="1"/>
        <v>0.03342881795</v>
      </c>
      <c r="F11981" s="7"/>
    </row>
    <row r="11982">
      <c r="A11982" s="9">
        <v>44870.166666666664</v>
      </c>
      <c r="B11982" s="10">
        <v>213.21</v>
      </c>
      <c r="C11982" s="10">
        <v>197.20137</v>
      </c>
      <c r="D11982" s="10">
        <v>0.081179101341943</v>
      </c>
      <c r="E11982" s="7">
        <f t="shared" si="1"/>
        <v>0.03570153904</v>
      </c>
      <c r="F11982" s="7"/>
    </row>
    <row r="11983">
      <c r="A11983" s="9">
        <v>44870.208333333336</v>
      </c>
      <c r="B11983" s="10">
        <v>208.5</v>
      </c>
      <c r="C11983" s="10">
        <v>192.94724</v>
      </c>
      <c r="D11983" s="10">
        <v>0.0806062838732495</v>
      </c>
      <c r="E11983" s="7">
        <f t="shared" si="1"/>
        <v>0.03659837545</v>
      </c>
      <c r="F11983" s="7"/>
    </row>
    <row r="11984">
      <c r="A11984" s="9">
        <v>44870.25</v>
      </c>
      <c r="B11984" s="10">
        <v>203.72</v>
      </c>
      <c r="C11984" s="10">
        <v>192.30933</v>
      </c>
      <c r="D11984" s="10">
        <v>0.0593349787033214</v>
      </c>
      <c r="E11984" s="7">
        <f t="shared" si="1"/>
        <v>0.03680182179</v>
      </c>
      <c r="F11984" s="7"/>
    </row>
    <row r="11985">
      <c r="A11985" s="9">
        <v>44870.291666666664</v>
      </c>
      <c r="B11985" s="10">
        <v>203.87</v>
      </c>
      <c r="C11985" s="10">
        <v>195.65556</v>
      </c>
      <c r="D11985" s="10">
        <v>0.0419841889491921</v>
      </c>
      <c r="E11985" s="7">
        <f t="shared" si="1"/>
        <v>0.03591214952</v>
      </c>
      <c r="F11985" s="7"/>
    </row>
    <row r="11986">
      <c r="A11986" s="9">
        <v>44870.333333333336</v>
      </c>
      <c r="B11986" s="10">
        <v>202.57</v>
      </c>
      <c r="C11986" s="10">
        <v>201.12509</v>
      </c>
      <c r="D11986" s="10">
        <v>0.0071841360021268</v>
      </c>
      <c r="E11986" s="7">
        <f t="shared" si="1"/>
        <v>0.03416157139</v>
      </c>
      <c r="F11986" s="7"/>
    </row>
    <row r="11987">
      <c r="A11987" s="9">
        <v>44870.375</v>
      </c>
      <c r="B11987" s="10">
        <v>203.0</v>
      </c>
      <c r="C11987" s="10">
        <v>208.28812</v>
      </c>
      <c r="D11987" s="10">
        <v>0.0253884859107662</v>
      </c>
      <c r="E11987" s="7">
        <f t="shared" si="1"/>
        <v>0.03417804003</v>
      </c>
      <c r="F11987" s="7"/>
    </row>
    <row r="11988">
      <c r="A11988" s="9">
        <v>44870.416666666664</v>
      </c>
      <c r="B11988" s="10">
        <v>210.58</v>
      </c>
      <c r="C11988" s="10">
        <v>215.22795</v>
      </c>
      <c r="D11988" s="10">
        <v>0.021595475866401</v>
      </c>
      <c r="E11988" s="7">
        <f t="shared" si="1"/>
        <v>0.0350500343</v>
      </c>
      <c r="F11988" s="7"/>
    </row>
    <row r="11989">
      <c r="A11989" s="9">
        <v>44870.458333333336</v>
      </c>
      <c r="B11989" s="10">
        <v>216.85</v>
      </c>
      <c r="C11989" s="10">
        <v>221.20147</v>
      </c>
      <c r="D11989" s="10">
        <v>0.0196719759592918</v>
      </c>
      <c r="E11989" s="7">
        <f t="shared" si="1"/>
        <v>0.03481620976</v>
      </c>
      <c r="F11989" s="7"/>
    </row>
    <row r="11990">
      <c r="A11990" s="9">
        <v>44870.5</v>
      </c>
      <c r="B11990" s="10">
        <v>217.56</v>
      </c>
      <c r="C11990" s="10">
        <v>223.79884</v>
      </c>
      <c r="D11990" s="10">
        <v>0.0278769988262674</v>
      </c>
      <c r="E11990" s="7">
        <f t="shared" si="1"/>
        <v>0.03353226815</v>
      </c>
      <c r="F11990" s="7"/>
    </row>
    <row r="11991">
      <c r="A11991" s="9">
        <v>44870.541666666664</v>
      </c>
      <c r="B11991" s="10">
        <v>219.15</v>
      </c>
      <c r="C11991" s="10">
        <v>224.88235</v>
      </c>
      <c r="D11991" s="10">
        <v>0.0254904397788443</v>
      </c>
      <c r="E11991" s="7">
        <f t="shared" si="1"/>
        <v>0.03255742753</v>
      </c>
      <c r="F11991" s="7"/>
    </row>
    <row r="11992">
      <c r="A11992" s="9">
        <v>44870.583333333336</v>
      </c>
      <c r="B11992" s="10">
        <v>220.5</v>
      </c>
      <c r="C11992" s="10">
        <v>225.11329</v>
      </c>
      <c r="D11992" s="10">
        <v>0.0204931925609545</v>
      </c>
      <c r="E11992" s="7">
        <f t="shared" si="1"/>
        <v>0.03150599575</v>
      </c>
      <c r="F11992" s="7"/>
    </row>
    <row r="11993">
      <c r="A11993" s="9">
        <v>44870.625</v>
      </c>
      <c r="B11993" s="10">
        <v>220.72</v>
      </c>
      <c r="C11993" s="10">
        <v>225.40919</v>
      </c>
      <c r="D11993" s="10">
        <v>0.0208030116252136</v>
      </c>
      <c r="E11993" s="7">
        <f t="shared" si="1"/>
        <v>0.03171380947</v>
      </c>
      <c r="F11993" s="7"/>
    </row>
    <row r="11994">
      <c r="A11994" s="9">
        <v>44870.666666666664</v>
      </c>
      <c r="B11994" s="10">
        <v>219.8</v>
      </c>
      <c r="C11994" s="10">
        <v>225.44617</v>
      </c>
      <c r="D11994" s="10">
        <v>0.0250444263479835</v>
      </c>
      <c r="E11994" s="7">
        <f t="shared" si="1"/>
        <v>0.03166899714</v>
      </c>
      <c r="F11994" s="7"/>
    </row>
    <row r="11995">
      <c r="A11995" s="9">
        <v>44870.708333333336</v>
      </c>
      <c r="B11995" s="10">
        <v>218.04</v>
      </c>
      <c r="C11995" s="10">
        <v>225.5828</v>
      </c>
      <c r="D11995" s="10">
        <v>0.0334369464338593</v>
      </c>
      <c r="E11995" s="7">
        <f t="shared" si="1"/>
        <v>0.03206310173</v>
      </c>
      <c r="F11995" s="7"/>
    </row>
    <row r="11996">
      <c r="A11996" s="9">
        <v>44870.75</v>
      </c>
      <c r="B11996" s="10">
        <v>221.26</v>
      </c>
      <c r="C11996" s="10">
        <v>226.19843</v>
      </c>
      <c r="D11996" s="10">
        <v>0.0218322912320833</v>
      </c>
      <c r="E11996" s="7">
        <f t="shared" si="1"/>
        <v>0.03260826246</v>
      </c>
      <c r="F11996" s="7"/>
    </row>
    <row r="11997">
      <c r="A11997" s="9">
        <v>44870.791666666664</v>
      </c>
      <c r="B11997" s="10">
        <v>223.55</v>
      </c>
      <c r="C11997" s="10">
        <v>227.49952</v>
      </c>
      <c r="D11997" s="10">
        <v>0.0173605641014098</v>
      </c>
      <c r="E11997" s="7">
        <f t="shared" si="1"/>
        <v>0.0328551609</v>
      </c>
      <c r="F11997" s="7"/>
    </row>
    <row r="11998">
      <c r="A11998" s="9">
        <v>44870.833333333336</v>
      </c>
      <c r="B11998" s="10">
        <v>222.04</v>
      </c>
      <c r="C11998" s="10">
        <v>229.33581</v>
      </c>
      <c r="D11998" s="10">
        <v>0.0318127814404563</v>
      </c>
      <c r="E11998" s="7">
        <f t="shared" si="1"/>
        <v>0.03370121721</v>
      </c>
      <c r="F11998" s="7"/>
    </row>
    <row r="11999">
      <c r="A11999" s="9">
        <v>44870.875</v>
      </c>
      <c r="B11999" s="10">
        <v>223.24</v>
      </c>
      <c r="C11999" s="10">
        <v>231.64523</v>
      </c>
      <c r="D11999" s="10">
        <v>0.036284925875659</v>
      </c>
      <c r="E11999" s="7">
        <f t="shared" si="1"/>
        <v>0.03429442893</v>
      </c>
      <c r="F11999" s="7"/>
    </row>
    <row r="12000">
      <c r="A12000" s="9">
        <v>44870.916666666664</v>
      </c>
      <c r="B12000" s="10">
        <v>219.56</v>
      </c>
      <c r="C12000" s="10">
        <v>232.51244</v>
      </c>
      <c r="D12000" s="10">
        <v>0.055706438760868</v>
      </c>
      <c r="E12000" s="7">
        <f t="shared" si="1"/>
        <v>0.03541393077</v>
      </c>
      <c r="F12000" s="7"/>
    </row>
    <row r="12001">
      <c r="A12001" s="9">
        <v>44870.958333333336</v>
      </c>
      <c r="B12001" s="10">
        <v>218.8</v>
      </c>
      <c r="C12001" s="10">
        <v>231.33709</v>
      </c>
      <c r="D12001" s="10">
        <v>0.0541940334772948</v>
      </c>
      <c r="E12001" s="7">
        <f t="shared" si="1"/>
        <v>0.03509264821</v>
      </c>
      <c r="F12001" s="7"/>
    </row>
    <row r="12002">
      <c r="A12002" s="9">
        <v>44868.0</v>
      </c>
      <c r="B12002" s="10">
        <v>209.87</v>
      </c>
      <c r="C12002" s="10">
        <v>216.97629</v>
      </c>
      <c r="D12002" s="10">
        <v>0.0327514586962474</v>
      </c>
      <c r="E12002" s="7">
        <f t="shared" si="1"/>
        <v>0.03347059631</v>
      </c>
      <c r="F12002" s="7"/>
    </row>
    <row r="12003">
      <c r="A12003" s="9">
        <v>44868.041666666664</v>
      </c>
      <c r="B12003" s="10">
        <v>213.25</v>
      </c>
      <c r="C12003" s="10">
        <v>210.52765</v>
      </c>
      <c r="D12003" s="10">
        <v>0.012931080549277</v>
      </c>
      <c r="E12003" s="7">
        <f t="shared" si="1"/>
        <v>0.03375797334</v>
      </c>
      <c r="F12003" s="7"/>
    </row>
    <row r="12004">
      <c r="A12004" s="9">
        <v>44868.083333333336</v>
      </c>
      <c r="B12004" s="10">
        <v>216.13</v>
      </c>
      <c r="C12004" s="10">
        <v>202.3094</v>
      </c>
      <c r="D12004" s="10">
        <v>0.0683141762073338</v>
      </c>
      <c r="E12004" s="7">
        <f t="shared" si="1"/>
        <v>0.03571029934</v>
      </c>
      <c r="F12004" s="7"/>
    </row>
    <row r="12005">
      <c r="A12005" s="9">
        <v>44868.125</v>
      </c>
      <c r="B12005" s="10">
        <v>217.89</v>
      </c>
      <c r="C12005" s="10">
        <v>194.43428</v>
      </c>
      <c r="D12005" s="10">
        <v>0.120635723289123</v>
      </c>
      <c r="E12005" s="7">
        <f t="shared" si="1"/>
        <v>0.03924637983</v>
      </c>
      <c r="F12005" s="7"/>
    </row>
    <row r="12006">
      <c r="A12006" s="9">
        <v>44868.166666666664</v>
      </c>
      <c r="B12006" s="10">
        <v>212.68</v>
      </c>
      <c r="C12006" s="10">
        <v>187.97093</v>
      </c>
      <c r="D12006" s="10">
        <v>0.131451549449694</v>
      </c>
      <c r="E12006" s="7">
        <f t="shared" si="1"/>
        <v>0.04134106516</v>
      </c>
      <c r="F12006" s="7"/>
    </row>
    <row r="12007">
      <c r="A12007" s="9">
        <v>44868.208333333336</v>
      </c>
      <c r="B12007" s="10">
        <v>216.12</v>
      </c>
      <c r="C12007" s="10">
        <v>184.84486</v>
      </c>
      <c r="D12007" s="10">
        <v>0.169196698247384</v>
      </c>
      <c r="E12007" s="7">
        <f t="shared" si="1"/>
        <v>0.04503233243</v>
      </c>
      <c r="F12007" s="7"/>
    </row>
    <row r="12008">
      <c r="A12008" s="9">
        <v>44868.25</v>
      </c>
      <c r="B12008" s="10">
        <v>219.09</v>
      </c>
      <c r="C12008" s="10">
        <v>184.11116</v>
      </c>
      <c r="D12008" s="10">
        <v>0.189987614004495</v>
      </c>
      <c r="E12008" s="7">
        <f t="shared" si="1"/>
        <v>0.05047619223</v>
      </c>
      <c r="F12008" s="7"/>
    </row>
    <row r="12009">
      <c r="A12009" s="9">
        <v>44868.291666666664</v>
      </c>
      <c r="B12009" s="10">
        <v>221.44</v>
      </c>
      <c r="C12009" s="10">
        <v>186.49975</v>
      </c>
      <c r="D12009" s="10">
        <v>0.187347436122568</v>
      </c>
      <c r="E12009" s="7">
        <f t="shared" si="1"/>
        <v>0.0565329942</v>
      </c>
      <c r="F12009" s="7"/>
    </row>
    <row r="12010">
      <c r="A12010" s="9">
        <v>44868.333333333336</v>
      </c>
      <c r="B12010" s="10">
        <v>225.17</v>
      </c>
      <c r="C12010" s="10">
        <v>190.5501</v>
      </c>
      <c r="D12010" s="10">
        <v>0.181683977074795</v>
      </c>
      <c r="E12010" s="7">
        <f t="shared" si="1"/>
        <v>0.06380382091</v>
      </c>
      <c r="F12010" s="7"/>
    </row>
    <row r="12011">
      <c r="A12011" s="9">
        <v>44868.375</v>
      </c>
      <c r="B12011" s="10">
        <v>224.82</v>
      </c>
      <c r="C12011" s="10">
        <v>196.27299</v>
      </c>
      <c r="D12011" s="10">
        <v>0.145445432914635</v>
      </c>
      <c r="E12011" s="7">
        <f t="shared" si="1"/>
        <v>0.0688061937</v>
      </c>
      <c r="F12011" s="7"/>
    </row>
    <row r="12012">
      <c r="A12012" s="9">
        <v>44868.416666666664</v>
      </c>
      <c r="B12012" s="10">
        <v>228.78</v>
      </c>
      <c r="C12012" s="10">
        <v>202.24761</v>
      </c>
      <c r="D12012" s="10">
        <v>0.131187656556238</v>
      </c>
      <c r="E12012" s="7">
        <f t="shared" si="1"/>
        <v>0.07337253456</v>
      </c>
      <c r="F12012" s="7"/>
    </row>
    <row r="12013">
      <c r="A12013" s="9">
        <v>44868.458333333336</v>
      </c>
      <c r="B12013" s="10">
        <v>227.69</v>
      </c>
      <c r="C12013" s="10">
        <v>207.89796</v>
      </c>
      <c r="D12013" s="10">
        <v>0.0952007417485</v>
      </c>
      <c r="E12013" s="7">
        <f t="shared" si="1"/>
        <v>0.07651956647</v>
      </c>
      <c r="F12013" s="7"/>
    </row>
    <row r="12014">
      <c r="A12014" s="9">
        <v>44868.5</v>
      </c>
      <c r="B12014" s="10">
        <v>218.97</v>
      </c>
      <c r="C12014" s="10">
        <v>211.09838</v>
      </c>
      <c r="D12014" s="10">
        <v>0.0372888697677358</v>
      </c>
      <c r="E12014" s="7">
        <f t="shared" si="1"/>
        <v>0.07691172776</v>
      </c>
      <c r="F12014" s="7"/>
    </row>
    <row r="12015">
      <c r="A12015" s="9">
        <v>44868.541666666664</v>
      </c>
      <c r="B12015" s="10">
        <v>221.12</v>
      </c>
      <c r="C12015" s="10">
        <v>212.99756</v>
      </c>
      <c r="D12015" s="10">
        <v>0.0381339579664669</v>
      </c>
      <c r="E12015" s="7">
        <f t="shared" si="1"/>
        <v>0.07743854102</v>
      </c>
      <c r="F12015" s="7"/>
    </row>
    <row r="12016">
      <c r="A12016" s="9">
        <v>44868.583333333336</v>
      </c>
      <c r="B12016" s="10">
        <v>222.05</v>
      </c>
      <c r="C12016" s="10">
        <v>213.46425</v>
      </c>
      <c r="D12016" s="10">
        <v>0.0402210206158643</v>
      </c>
      <c r="E12016" s="7">
        <f t="shared" si="1"/>
        <v>0.07826053385</v>
      </c>
      <c r="F12016" s="7"/>
    </row>
    <row r="12017">
      <c r="A12017" s="9">
        <v>44868.625</v>
      </c>
      <c r="B12017" s="10">
        <v>213.28</v>
      </c>
      <c r="C12017" s="10">
        <v>213.86236</v>
      </c>
      <c r="D12017" s="10">
        <v>0.00272305982221459</v>
      </c>
      <c r="E12017" s="7">
        <f t="shared" si="1"/>
        <v>0.07750720253</v>
      </c>
      <c r="F12017" s="7"/>
    </row>
    <row r="12018">
      <c r="A12018" s="9">
        <v>44868.666666666664</v>
      </c>
      <c r="B12018" s="10">
        <v>213.95</v>
      </c>
      <c r="C12018" s="10">
        <v>214.06971</v>
      </c>
      <c r="D12018" s="10">
        <v>5.59210361895654E-4</v>
      </c>
      <c r="E12018" s="7">
        <f t="shared" si="1"/>
        <v>0.0764869852</v>
      </c>
      <c r="F12018" s="7"/>
    </row>
    <row r="12019">
      <c r="A12019" s="9">
        <v>44868.708333333336</v>
      </c>
      <c r="B12019" s="10">
        <v>214.54</v>
      </c>
      <c r="C12019" s="10">
        <v>214.42143</v>
      </c>
      <c r="D12019" s="10">
        <v>5.5297644456529E-4</v>
      </c>
      <c r="E12019" s="7">
        <f t="shared" si="1"/>
        <v>0.07511681978</v>
      </c>
      <c r="F12019" s="7"/>
    </row>
    <row r="12020">
      <c r="A12020" s="9">
        <v>44868.75</v>
      </c>
      <c r="B12020" s="10">
        <v>215.12</v>
      </c>
      <c r="C12020" s="10">
        <v>215.58331</v>
      </c>
      <c r="D12020" s="10">
        <v>0.00214909957547273</v>
      </c>
      <c r="E12020" s="7">
        <f t="shared" si="1"/>
        <v>0.07429668679</v>
      </c>
      <c r="F12020" s="7"/>
    </row>
    <row r="12021">
      <c r="A12021" s="9">
        <v>44868.791666666664</v>
      </c>
      <c r="B12021" s="10">
        <v>219.75</v>
      </c>
      <c r="C12021" s="10">
        <v>217.45588</v>
      </c>
      <c r="D12021" s="10">
        <v>0.010549818197604</v>
      </c>
      <c r="E12021" s="7">
        <f t="shared" si="1"/>
        <v>0.07401290572</v>
      </c>
      <c r="F12021" s="7"/>
    </row>
    <row r="12022">
      <c r="A12022" s="9">
        <v>44868.833333333336</v>
      </c>
      <c r="B12022" s="10">
        <v>220.01</v>
      </c>
      <c r="C12022" s="10">
        <v>220.34777</v>
      </c>
      <c r="D12022" s="10">
        <v>0.0015328950231718</v>
      </c>
      <c r="E12022" s="7">
        <f t="shared" si="1"/>
        <v>0.07275124378</v>
      </c>
      <c r="F12022" s="7"/>
    </row>
    <row r="12023">
      <c r="A12023" s="9">
        <v>44868.875</v>
      </c>
      <c r="B12023" s="10">
        <v>215.88</v>
      </c>
      <c r="C12023" s="10">
        <v>223.35511</v>
      </c>
      <c r="D12023" s="10">
        <v>0.0334673784718872</v>
      </c>
      <c r="E12023" s="7">
        <f t="shared" si="1"/>
        <v>0.07263384597</v>
      </c>
      <c r="F12023" s="7"/>
    </row>
    <row r="12024">
      <c r="A12024" s="9">
        <v>44868.916666666664</v>
      </c>
      <c r="B12024" s="10">
        <v>214.08</v>
      </c>
      <c r="C12024" s="10">
        <v>224.00099</v>
      </c>
      <c r="D12024" s="10">
        <v>0.0442899381828624</v>
      </c>
      <c r="E12024" s="7">
        <f t="shared" si="1"/>
        <v>0.07215815845</v>
      </c>
      <c r="F12024" s="7"/>
    </row>
    <row r="12025">
      <c r="A12025" s="9">
        <v>44868.958333333336</v>
      </c>
      <c r="B12025" s="10">
        <v>210.31</v>
      </c>
      <c r="C12025" s="10">
        <v>222.85729</v>
      </c>
      <c r="D12025" s="10">
        <v>0.0563019051339985</v>
      </c>
      <c r="E12025" s="7">
        <f t="shared" si="1"/>
        <v>0.07224598643</v>
      </c>
      <c r="F12025" s="7"/>
    </row>
    <row r="12026">
      <c r="A12026" s="9">
        <v>44869.0</v>
      </c>
      <c r="B12026" s="10">
        <v>213.43</v>
      </c>
      <c r="C12026" s="10">
        <v>228.45513</v>
      </c>
      <c r="D12026" s="10">
        <v>0.0657684071265985</v>
      </c>
      <c r="E12026" s="7">
        <f t="shared" si="1"/>
        <v>0.07362169262</v>
      </c>
      <c r="F12026" s="7"/>
    </row>
    <row r="12027">
      <c r="A12027" s="9">
        <v>44869.041666666664</v>
      </c>
      <c r="B12027" s="10">
        <v>216.98</v>
      </c>
      <c r="C12027" s="10">
        <v>222.73346</v>
      </c>
      <c r="D12027" s="10">
        <v>0.0258311436458627</v>
      </c>
      <c r="E12027" s="7">
        <f t="shared" si="1"/>
        <v>0.07415919525</v>
      </c>
      <c r="F12027" s="7"/>
    </row>
    <row r="12028">
      <c r="A12028" s="9">
        <v>44869.083333333336</v>
      </c>
      <c r="B12028" s="10">
        <v>216.25</v>
      </c>
      <c r="C12028" s="10">
        <v>214.51382</v>
      </c>
      <c r="D12028" s="10">
        <v>0.00809355779501754</v>
      </c>
      <c r="E12028" s="7">
        <f t="shared" si="1"/>
        <v>0.07165000281</v>
      </c>
      <c r="F12028" s="7"/>
    </row>
    <row r="12029">
      <c r="A12029" s="9">
        <v>44869.125</v>
      </c>
      <c r="B12029" s="10">
        <v>211.73</v>
      </c>
      <c r="C12029" s="10">
        <v>205.28161</v>
      </c>
      <c r="D12029" s="10">
        <v>0.0314124095188068</v>
      </c>
      <c r="E12029" s="7">
        <f t="shared" si="1"/>
        <v>0.06793236474</v>
      </c>
      <c r="F12029" s="7"/>
    </row>
    <row r="12030">
      <c r="A12030" s="9">
        <v>44869.166666666664</v>
      </c>
      <c r="B12030" s="10">
        <v>204.51</v>
      </c>
      <c r="C12030" s="10">
        <v>196.30543</v>
      </c>
      <c r="D12030" s="10">
        <v>0.0417949213121613</v>
      </c>
      <c r="E12030" s="7">
        <f t="shared" si="1"/>
        <v>0.0641966719</v>
      </c>
      <c r="F12030" s="7"/>
    </row>
    <row r="12031">
      <c r="A12031" s="9">
        <v>44869.208333333336</v>
      </c>
      <c r="B12031" s="10">
        <v>206.77</v>
      </c>
      <c r="C12031" s="10">
        <v>189.99991</v>
      </c>
      <c r="D12031" s="10">
        <v>0.0882636733880558</v>
      </c>
      <c r="E12031" s="7">
        <f t="shared" si="1"/>
        <v>0.06082446253</v>
      </c>
      <c r="F12031" s="7"/>
    </row>
    <row r="12032">
      <c r="A12032" s="9">
        <v>44869.25</v>
      </c>
      <c r="B12032" s="10">
        <v>205.19</v>
      </c>
      <c r="C12032" s="10">
        <v>186.55746</v>
      </c>
      <c r="D12032" s="10">
        <v>0.099875609369896</v>
      </c>
      <c r="E12032" s="7">
        <f t="shared" si="1"/>
        <v>0.05706979567</v>
      </c>
      <c r="F12032" s="7"/>
    </row>
    <row r="12033">
      <c r="A12033" s="9">
        <v>44869.291666666664</v>
      </c>
      <c r="B12033" s="10">
        <v>210.12</v>
      </c>
      <c r="C12033" s="10">
        <v>186.90262</v>
      </c>
      <c r="D12033" s="10">
        <v>0.124221800636074</v>
      </c>
      <c r="E12033" s="7">
        <f t="shared" si="1"/>
        <v>0.05443956086</v>
      </c>
      <c r="F12033" s="7"/>
    </row>
    <row r="12034">
      <c r="A12034" s="9">
        <v>44869.333333333336</v>
      </c>
      <c r="B12034" s="10">
        <v>212.51</v>
      </c>
      <c r="C12034" s="10">
        <v>190.45551</v>
      </c>
      <c r="D12034" s="10">
        <v>0.115798645048389</v>
      </c>
      <c r="E12034" s="7">
        <f t="shared" si="1"/>
        <v>0.05169433869</v>
      </c>
      <c r="F12034" s="7"/>
    </row>
    <row r="12035">
      <c r="A12035" s="9">
        <v>44869.375</v>
      </c>
      <c r="B12035" s="10">
        <v>214.43</v>
      </c>
      <c r="C12035" s="10">
        <v>196.93011</v>
      </c>
      <c r="D12035" s="10">
        <v>0.0888634551618337</v>
      </c>
      <c r="E12035" s="7">
        <f t="shared" si="1"/>
        <v>0.04933675629</v>
      </c>
      <c r="F12035" s="7"/>
    </row>
    <row r="12036">
      <c r="A12036" s="9">
        <v>44869.416666666664</v>
      </c>
      <c r="B12036" s="10">
        <v>215.4</v>
      </c>
      <c r="C12036" s="10">
        <v>205.19252</v>
      </c>
      <c r="D12036" s="10">
        <v>0.0497458679292988</v>
      </c>
      <c r="E12036" s="7">
        <f t="shared" si="1"/>
        <v>0.04594334843</v>
      </c>
      <c r="F12036" s="7"/>
    </row>
    <row r="12037">
      <c r="A12037" s="9">
        <v>44869.458333333336</v>
      </c>
      <c r="B12037" s="10">
        <v>215.62</v>
      </c>
      <c r="C12037" s="10">
        <v>213.49025</v>
      </c>
      <c r="D12037" s="10">
        <v>0.00997586540837345</v>
      </c>
      <c r="E12037" s="7">
        <f t="shared" si="1"/>
        <v>0.04239231191</v>
      </c>
      <c r="F12037" s="7"/>
    </row>
    <row r="12038">
      <c r="A12038" s="9">
        <v>44869.5</v>
      </c>
      <c r="B12038" s="10">
        <v>210.72</v>
      </c>
      <c r="C12038" s="10">
        <v>218.8715</v>
      </c>
      <c r="D12038" s="10">
        <v>0.03724331399931</v>
      </c>
      <c r="E12038" s="7">
        <f t="shared" si="1"/>
        <v>0.04239041376</v>
      </c>
      <c r="F12038" s="7"/>
    </row>
    <row r="12039">
      <c r="A12039" s="9">
        <v>44869.541666666664</v>
      </c>
      <c r="B12039" s="10">
        <v>214.02</v>
      </c>
      <c r="C12039" s="10">
        <v>221.7921</v>
      </c>
      <c r="D12039" s="10">
        <v>0.0350422760774617</v>
      </c>
      <c r="E12039" s="7">
        <f t="shared" si="1"/>
        <v>0.04226159368</v>
      </c>
      <c r="F12039" s="7"/>
    </row>
    <row r="12040">
      <c r="A12040" s="9">
        <v>44869.583333333336</v>
      </c>
      <c r="B12040" s="10">
        <v>215.05</v>
      </c>
      <c r="C12040" s="10">
        <v>222.37972</v>
      </c>
      <c r="D12040" s="10">
        <v>0.0329603796605193</v>
      </c>
      <c r="E12040" s="7">
        <f t="shared" si="1"/>
        <v>0.04195906697</v>
      </c>
      <c r="F12040" s="7"/>
    </row>
    <row r="12041">
      <c r="A12041" s="9">
        <v>44869.625</v>
      </c>
      <c r="B12041" s="10">
        <v>222.17</v>
      </c>
      <c r="C12041" s="10">
        <v>221.93169</v>
      </c>
      <c r="D12041" s="10">
        <v>0.00107379887928571</v>
      </c>
      <c r="E12041" s="7">
        <f t="shared" si="1"/>
        <v>0.04189034776</v>
      </c>
      <c r="F12041" s="7"/>
    </row>
    <row r="12042">
      <c r="A12042" s="9">
        <v>44869.666666666664</v>
      </c>
      <c r="B12042" s="10">
        <v>220.02</v>
      </c>
      <c r="C12042" s="10">
        <v>220.70468</v>
      </c>
      <c r="D12042" s="10">
        <v>0.00310224504527944</v>
      </c>
      <c r="E12042" s="7">
        <f t="shared" si="1"/>
        <v>0.04199630754</v>
      </c>
      <c r="F12042" s="7"/>
    </row>
    <row r="12043">
      <c r="A12043" s="9">
        <v>44869.708333333336</v>
      </c>
      <c r="B12043" s="10">
        <v>220.8</v>
      </c>
      <c r="C12043" s="10">
        <v>219.64679</v>
      </c>
      <c r="D12043" s="10">
        <v>0.00525029298174583</v>
      </c>
      <c r="E12043" s="7">
        <f t="shared" si="1"/>
        <v>0.04219202907</v>
      </c>
      <c r="F12043" s="7"/>
    </row>
    <row r="12044">
      <c r="A12044" s="9">
        <v>44869.75</v>
      </c>
      <c r="B12044" s="10">
        <v>225.0</v>
      </c>
      <c r="C12044" s="10">
        <v>219.71922</v>
      </c>
      <c r="D12044" s="10">
        <v>0.0240342196736361</v>
      </c>
      <c r="E12044" s="7">
        <f t="shared" si="1"/>
        <v>0.04310390907</v>
      </c>
      <c r="F12044" s="7"/>
    </row>
    <row r="12045">
      <c r="A12045" s="9">
        <v>44869.791666666664</v>
      </c>
      <c r="B12045" s="10">
        <v>225.87</v>
      </c>
      <c r="C12045" s="10">
        <v>221.14409</v>
      </c>
      <c r="D12045" s="10">
        <v>0.0213702749189453</v>
      </c>
      <c r="E12045" s="7">
        <f t="shared" si="1"/>
        <v>0.04355476143</v>
      </c>
      <c r="F12045" s="7"/>
    </row>
    <row r="12046">
      <c r="A12046" s="9">
        <v>44869.833333333336</v>
      </c>
      <c r="B12046" s="10">
        <v>227.77</v>
      </c>
      <c r="C12046" s="10">
        <v>223.29208</v>
      </c>
      <c r="D12046" s="10">
        <v>0.0200540923798103</v>
      </c>
      <c r="E12046" s="7">
        <f t="shared" si="1"/>
        <v>0.04432647799</v>
      </c>
      <c r="F12046" s="7"/>
    </row>
    <row r="12047">
      <c r="A12047" s="9">
        <v>44869.875</v>
      </c>
      <c r="B12047" s="10">
        <v>227.56</v>
      </c>
      <c r="C12047" s="10">
        <v>225.89589</v>
      </c>
      <c r="D12047" s="10">
        <v>0.00736671216107559</v>
      </c>
      <c r="E12047" s="7">
        <f t="shared" si="1"/>
        <v>0.04323895023</v>
      </c>
      <c r="F12047" s="7"/>
    </row>
    <row r="12048">
      <c r="A12048" s="9">
        <v>44869.916666666664</v>
      </c>
      <c r="B12048" s="10">
        <v>226.76</v>
      </c>
      <c r="C12048" s="10">
        <v>227.04261</v>
      </c>
      <c r="D12048" s="10">
        <v>0.00124474432354352</v>
      </c>
      <c r="E12048" s="7">
        <f t="shared" si="1"/>
        <v>0.04144540048</v>
      </c>
      <c r="F12048" s="7"/>
    </row>
    <row r="12049">
      <c r="A12049" s="9">
        <v>44869.958333333336</v>
      </c>
      <c r="B12049" s="10">
        <v>217.99</v>
      </c>
      <c r="C12049" s="10">
        <v>226.81874</v>
      </c>
      <c r="D12049" s="10">
        <v>0.0389242088197826</v>
      </c>
      <c r="E12049" s="7">
        <f t="shared" si="1"/>
        <v>0.0407213298</v>
      </c>
      <c r="F12049" s="7"/>
    </row>
    <row r="12050">
      <c r="A12050" s="9">
        <v>44870.0</v>
      </c>
      <c r="B12050" s="10">
        <v>217.33</v>
      </c>
      <c r="C12050" s="10">
        <v>230.48043</v>
      </c>
      <c r="D12050" s="10">
        <v>0.0570566012914849</v>
      </c>
      <c r="E12050" s="7">
        <f t="shared" si="1"/>
        <v>0.04035833789</v>
      </c>
      <c r="F12050" s="7"/>
    </row>
    <row r="12051">
      <c r="A12051" s="9">
        <v>44870.041666666664</v>
      </c>
      <c r="B12051" s="10">
        <v>224.73</v>
      </c>
      <c r="C12051" s="10">
        <v>224.0446</v>
      </c>
      <c r="D12051" s="10">
        <v>0.00305921231754743</v>
      </c>
      <c r="E12051" s="7">
        <f t="shared" si="1"/>
        <v>0.03940950742</v>
      </c>
      <c r="F12051" s="7"/>
    </row>
    <row r="12052">
      <c r="A12052" s="9">
        <v>44870.083333333336</v>
      </c>
      <c r="B12052" s="10">
        <v>220.77</v>
      </c>
      <c r="C12052" s="10">
        <v>215.14118</v>
      </c>
      <c r="D12052" s="10">
        <v>0.0261633779269966</v>
      </c>
      <c r="E12052" s="7">
        <f t="shared" si="1"/>
        <v>0.04016241659</v>
      </c>
      <c r="F12052" s="7"/>
    </row>
    <row r="12053">
      <c r="A12053" s="9">
        <v>44870.125</v>
      </c>
      <c r="B12053" s="10">
        <v>213.19</v>
      </c>
      <c r="C12053" s="10">
        <v>205.39629</v>
      </c>
      <c r="D12053" s="10">
        <v>0.037944745740052</v>
      </c>
      <c r="E12053" s="7">
        <f t="shared" si="1"/>
        <v>0.04043459727</v>
      </c>
      <c r="F12053" s="7"/>
    </row>
    <row r="12054">
      <c r="A12054" s="9">
        <v>44870.166666666664</v>
      </c>
      <c r="B12054" s="10">
        <v>213.21</v>
      </c>
      <c r="C12054" s="10">
        <v>196.15456</v>
      </c>
      <c r="D12054" s="10">
        <v>0.0869489855346722</v>
      </c>
      <c r="E12054" s="7">
        <f t="shared" si="1"/>
        <v>0.04231601661</v>
      </c>
      <c r="F12054" s="7"/>
    </row>
    <row r="12055">
      <c r="A12055" s="9">
        <v>44870.208333333336</v>
      </c>
      <c r="B12055" s="10">
        <v>208.5</v>
      </c>
      <c r="C12055" s="10">
        <v>190.04412</v>
      </c>
      <c r="D12055" s="10">
        <v>0.0971136597122815</v>
      </c>
      <c r="E12055" s="7">
        <f t="shared" si="1"/>
        <v>0.04268476604</v>
      </c>
      <c r="F12055" s="7"/>
    </row>
    <row r="12056">
      <c r="A12056" s="9">
        <v>44870.25</v>
      </c>
      <c r="B12056" s="10">
        <v>203.72</v>
      </c>
      <c r="C12056" s="10">
        <v>187.14083</v>
      </c>
      <c r="D12056" s="10">
        <v>0.088591944366176</v>
      </c>
      <c r="E12056" s="7">
        <f t="shared" si="1"/>
        <v>0.04221461333</v>
      </c>
      <c r="F12056" s="7"/>
    </row>
    <row r="12057">
      <c r="A12057" s="9">
        <v>44870.291666666664</v>
      </c>
      <c r="B12057" s="10">
        <v>203.87</v>
      </c>
      <c r="C12057" s="10">
        <v>188.30904</v>
      </c>
      <c r="D12057" s="10">
        <v>0.0826352255844966</v>
      </c>
      <c r="E12057" s="7">
        <f t="shared" si="1"/>
        <v>0.04048183937</v>
      </c>
      <c r="F12057" s="7"/>
    </row>
    <row r="12058">
      <c r="A12058" s="9">
        <v>44870.333333333336</v>
      </c>
      <c r="B12058" s="10">
        <v>202.57</v>
      </c>
      <c r="C12058" s="10">
        <v>192.50784</v>
      </c>
      <c r="D12058" s="10">
        <v>0.0522688322719739</v>
      </c>
      <c r="E12058" s="7">
        <f t="shared" si="1"/>
        <v>0.03783476384</v>
      </c>
      <c r="F12058" s="7"/>
    </row>
    <row r="12059">
      <c r="A12059" s="9">
        <v>44870.375</v>
      </c>
      <c r="B12059" s="10">
        <v>203.0</v>
      </c>
      <c r="C12059" s="10">
        <v>199.43422</v>
      </c>
      <c r="D12059" s="10">
        <v>0.0178794792588753</v>
      </c>
      <c r="E12059" s="7">
        <f t="shared" si="1"/>
        <v>0.03487709818</v>
      </c>
      <c r="F12059" s="7"/>
    </row>
    <row r="12060">
      <c r="A12060" s="9">
        <v>44870.416666666664</v>
      </c>
      <c r="B12060" s="10">
        <v>210.58</v>
      </c>
      <c r="C12060" s="10">
        <v>207.70666</v>
      </c>
      <c r="D12060" s="10">
        <v>0.0138336440439609</v>
      </c>
      <c r="E12060" s="7">
        <f t="shared" si="1"/>
        <v>0.03338075552</v>
      </c>
      <c r="F12060" s="7"/>
    </row>
    <row r="12061">
      <c r="A12061" s="9">
        <v>44870.458333333336</v>
      </c>
      <c r="B12061" s="10">
        <v>216.85</v>
      </c>
      <c r="C12061" s="10">
        <v>215.64981</v>
      </c>
      <c r="D12061" s="10">
        <v>0.00556545818426639</v>
      </c>
      <c r="E12061" s="7">
        <f t="shared" si="1"/>
        <v>0.03319698855</v>
      </c>
      <c r="F12061" s="7"/>
    </row>
    <row r="12062">
      <c r="A12062" s="9">
        <v>44870.5</v>
      </c>
      <c r="B12062" s="10">
        <v>217.56</v>
      </c>
      <c r="C12062" s="10">
        <v>220.41711</v>
      </c>
      <c r="D12062" s="10">
        <v>0.0129622877280262</v>
      </c>
      <c r="E12062" s="7">
        <f t="shared" si="1"/>
        <v>0.03218527912</v>
      </c>
      <c r="F12062" s="7"/>
    </row>
    <row r="12063">
      <c r="A12063" s="9">
        <v>44870.541666666664</v>
      </c>
      <c r="B12063" s="10">
        <v>219.15</v>
      </c>
      <c r="C12063" s="10">
        <v>222.77065</v>
      </c>
      <c r="D12063" s="10">
        <v>0.0162528142733344</v>
      </c>
      <c r="E12063" s="7">
        <f t="shared" si="1"/>
        <v>0.03140238488</v>
      </c>
      <c r="F12063" s="7"/>
    </row>
    <row r="12064">
      <c r="A12064" s="9">
        <v>44870.583333333336</v>
      </c>
      <c r="B12064" s="10">
        <v>220.5</v>
      </c>
      <c r="C12064" s="10">
        <v>223.10621</v>
      </c>
      <c r="D12064" s="10">
        <v>0.011681476728057</v>
      </c>
      <c r="E12064" s="7">
        <f t="shared" si="1"/>
        <v>0.03051576392</v>
      </c>
      <c r="F12064" s="7"/>
    </row>
    <row r="12065">
      <c r="A12065" s="9">
        <v>44870.625</v>
      </c>
      <c r="B12065" s="10">
        <v>220.72</v>
      </c>
      <c r="C12065" s="10">
        <v>222.73694</v>
      </c>
      <c r="D12065" s="10">
        <v>0.00905525594452364</v>
      </c>
      <c r="E12065" s="7">
        <f t="shared" si="1"/>
        <v>0.03084832463</v>
      </c>
      <c r="F12065" s="7"/>
    </row>
    <row r="12066">
      <c r="A12066" s="9">
        <v>44870.666666666664</v>
      </c>
      <c r="B12066" s="10">
        <v>219.8</v>
      </c>
      <c r="C12066" s="10">
        <v>221.72248</v>
      </c>
      <c r="D12066" s="10">
        <v>0.00867065892461593</v>
      </c>
      <c r="E12066" s="7">
        <f t="shared" si="1"/>
        <v>0.03108034188</v>
      </c>
      <c r="F12066" s="7"/>
    </row>
    <row r="12067">
      <c r="A12067" s="9">
        <v>44870.708333333336</v>
      </c>
      <c r="B12067" s="10">
        <v>218.04</v>
      </c>
      <c r="C12067" s="10">
        <v>220.75976</v>
      </c>
      <c r="D12067" s="10">
        <v>0.0123199988983499</v>
      </c>
      <c r="E12067" s="7">
        <f t="shared" si="1"/>
        <v>0.03137491296</v>
      </c>
      <c r="F12067" s="7"/>
    </row>
    <row r="12068">
      <c r="A12068" s="9">
        <v>44870.75</v>
      </c>
      <c r="B12068" s="10">
        <v>221.26</v>
      </c>
      <c r="C12068" s="10">
        <v>220.71341</v>
      </c>
      <c r="D12068" s="10">
        <v>0.00247646937265832</v>
      </c>
      <c r="E12068" s="7">
        <f t="shared" si="1"/>
        <v>0.03047667336</v>
      </c>
      <c r="F12068" s="7"/>
    </row>
    <row r="12069">
      <c r="A12069" s="9">
        <v>44870.791666666664</v>
      </c>
      <c r="B12069" s="10">
        <v>223.55</v>
      </c>
      <c r="C12069" s="10">
        <v>221.81049</v>
      </c>
      <c r="D12069" s="10">
        <v>0.00784232522095787</v>
      </c>
      <c r="E12069" s="7">
        <f t="shared" si="1"/>
        <v>0.02991300879</v>
      </c>
      <c r="F12069" s="7"/>
    </row>
    <row r="12070">
      <c r="A12070" s="9">
        <v>44870.833333333336</v>
      </c>
      <c r="B12070" s="10">
        <v>222.04</v>
      </c>
      <c r="C12070" s="10">
        <v>223.54333</v>
      </c>
      <c r="D12070" s="10">
        <v>0.00672500494646834</v>
      </c>
      <c r="E12070" s="7">
        <f t="shared" si="1"/>
        <v>0.02935763015</v>
      </c>
      <c r="F12070" s="7"/>
    </row>
    <row r="12071">
      <c r="A12071" s="9">
        <v>44870.875</v>
      </c>
      <c r="B12071" s="10">
        <v>223.24</v>
      </c>
      <c r="C12071" s="10">
        <v>225.9212</v>
      </c>
      <c r="D12071" s="10">
        <v>0.011867854809553</v>
      </c>
      <c r="E12071" s="7">
        <f t="shared" si="1"/>
        <v>0.02954517776</v>
      </c>
      <c r="F12071" s="7"/>
    </row>
    <row r="12072">
      <c r="A12072" s="9">
        <v>44870.916666666664</v>
      </c>
      <c r="B12072" s="10">
        <v>219.56</v>
      </c>
      <c r="C12072" s="10">
        <v>227.03659</v>
      </c>
      <c r="D12072" s="10">
        <v>0.0329312116606402</v>
      </c>
      <c r="E12072" s="7">
        <f t="shared" si="1"/>
        <v>0.03086544723</v>
      </c>
      <c r="F12072" s="7"/>
    </row>
    <row r="12073">
      <c r="A12073" s="9">
        <v>44870.958333333336</v>
      </c>
      <c r="B12073" s="10">
        <v>218.8</v>
      </c>
      <c r="C12073" s="10">
        <v>226.6862</v>
      </c>
      <c r="D12073" s="10">
        <v>0.0347890608250524</v>
      </c>
      <c r="E12073" s="7">
        <f t="shared" si="1"/>
        <v>0.0306931494</v>
      </c>
      <c r="F12073" s="7"/>
    </row>
    <row r="12074">
      <c r="A12074" s="9">
        <v>44871.0</v>
      </c>
      <c r="B12074" s="10">
        <v>217.73</v>
      </c>
      <c r="C12074" s="10">
        <v>226.99749</v>
      </c>
      <c r="D12074" s="10">
        <v>0.0408263985650238</v>
      </c>
      <c r="E12074" s="7">
        <f t="shared" si="1"/>
        <v>0.03001689095</v>
      </c>
      <c r="F12074" s="7"/>
    </row>
    <row r="12075">
      <c r="A12075" s="9">
        <v>44871.041666666664</v>
      </c>
      <c r="B12075" s="10">
        <v>218.87</v>
      </c>
      <c r="C12075" s="10">
        <v>220.79149</v>
      </c>
      <c r="D12075" s="10">
        <v>0.00870273578026039</v>
      </c>
      <c r="E12075" s="7">
        <f t="shared" si="1"/>
        <v>0.03025203776</v>
      </c>
      <c r="F12075" s="7"/>
    </row>
    <row r="12076">
      <c r="A12076" s="9">
        <v>44871.083333333336</v>
      </c>
      <c r="B12076" s="10">
        <v>217.36</v>
      </c>
      <c r="C12076" s="10">
        <v>212.16858</v>
      </c>
      <c r="D12076" s="10">
        <v>0.0244683732152989</v>
      </c>
      <c r="E12076" s="7">
        <f t="shared" si="1"/>
        <v>0.03018141257</v>
      </c>
      <c r="F12076" s="7"/>
    </row>
    <row r="12077">
      <c r="A12077" s="9">
        <v>44871.125</v>
      </c>
      <c r="B12077" s="10">
        <v>217.8</v>
      </c>
      <c r="C12077" s="10">
        <v>202.93221</v>
      </c>
      <c r="D12077" s="10">
        <v>0.0732648109435166</v>
      </c>
      <c r="E12077" s="7">
        <f t="shared" si="1"/>
        <v>0.03165308195</v>
      </c>
      <c r="F12077" s="7"/>
    </row>
    <row r="12078">
      <c r="A12078" s="9">
        <v>44871.166666666664</v>
      </c>
      <c r="B12078" s="10">
        <v>213.79</v>
      </c>
      <c r="C12078" s="10">
        <v>194.1638</v>
      </c>
      <c r="D12078" s="10">
        <v>0.101080633980175</v>
      </c>
      <c r="E12078" s="7">
        <f t="shared" si="1"/>
        <v>0.03224190063</v>
      </c>
      <c r="F12078" s="7"/>
    </row>
    <row r="12079">
      <c r="A12079" s="9">
        <v>44871.208333333336</v>
      </c>
      <c r="B12079" s="10">
        <v>208.34</v>
      </c>
      <c r="C12079" s="10">
        <v>188.35953</v>
      </c>
      <c r="D12079" s="10">
        <v>0.106076236227601</v>
      </c>
      <c r="E12079" s="7">
        <f t="shared" si="1"/>
        <v>0.03261534132</v>
      </c>
      <c r="F12079" s="7"/>
    </row>
    <row r="12080">
      <c r="A12080" s="9">
        <v>44871.25</v>
      </c>
      <c r="B12080" s="10">
        <v>202.67</v>
      </c>
      <c r="C12080" s="10">
        <v>185.4993</v>
      </c>
      <c r="D12080" s="10">
        <v>0.0925647697861931</v>
      </c>
      <c r="E12080" s="7">
        <f t="shared" si="1"/>
        <v>0.03278087572</v>
      </c>
      <c r="F12080" s="7"/>
    </row>
    <row r="12081">
      <c r="A12081" s="9">
        <v>44871.291666666664</v>
      </c>
      <c r="B12081" s="10">
        <v>199.55</v>
      </c>
      <c r="C12081" s="10">
        <v>186.5757</v>
      </c>
      <c r="D12081" s="10">
        <v>0.0695390664486318</v>
      </c>
      <c r="E12081" s="7">
        <f t="shared" si="1"/>
        <v>0.03223520242</v>
      </c>
      <c r="F12081" s="7"/>
    </row>
    <row r="12082">
      <c r="A12082" s="9">
        <v>44871.333333333336</v>
      </c>
      <c r="B12082" s="10">
        <v>203.13</v>
      </c>
      <c r="C12082" s="10">
        <v>190.53116</v>
      </c>
      <c r="D12082" s="10">
        <v>0.0661248270361656</v>
      </c>
      <c r="E12082" s="7">
        <f t="shared" si="1"/>
        <v>0.03281253553</v>
      </c>
      <c r="F12082" s="7"/>
    </row>
    <row r="12083">
      <c r="A12083" s="9">
        <v>44871.375</v>
      </c>
      <c r="B12083" s="10">
        <v>202.89</v>
      </c>
      <c r="C12083" s="10">
        <v>197.20594</v>
      </c>
      <c r="D12083" s="10">
        <v>0.0288229654745693</v>
      </c>
      <c r="E12083" s="7">
        <f t="shared" si="1"/>
        <v>0.03326851413</v>
      </c>
      <c r="F12083" s="7"/>
    </row>
    <row r="12084">
      <c r="A12084" s="9">
        <v>44871.416666666664</v>
      </c>
      <c r="B12084" s="10">
        <v>205.79</v>
      </c>
      <c r="C12084" s="10">
        <v>205.17287</v>
      </c>
      <c r="D12084" s="10">
        <v>0.00300785381615026</v>
      </c>
      <c r="E12084" s="7">
        <f t="shared" si="1"/>
        <v>0.03281743953</v>
      </c>
      <c r="F12084" s="7"/>
    </row>
    <row r="12085">
      <c r="A12085" s="9">
        <v>44871.458333333336</v>
      </c>
      <c r="B12085" s="10">
        <v>207.78</v>
      </c>
      <c r="C12085" s="10">
        <v>212.92494</v>
      </c>
      <c r="D12085" s="10">
        <v>0.0241631628497816</v>
      </c>
      <c r="E12085" s="7">
        <f t="shared" si="1"/>
        <v>0.03359234389</v>
      </c>
      <c r="F12085" s="7"/>
    </row>
    <row r="12086">
      <c r="A12086" s="9">
        <v>44871.5</v>
      </c>
      <c r="B12086" s="10">
        <v>212.48</v>
      </c>
      <c r="C12086" s="10">
        <v>217.68387</v>
      </c>
      <c r="D12086" s="10">
        <v>0.0239056297556636</v>
      </c>
      <c r="E12086" s="7">
        <f t="shared" si="1"/>
        <v>0.03404831648</v>
      </c>
      <c r="F12086" s="7"/>
    </row>
    <row r="12087">
      <c r="A12087" s="9">
        <v>44871.541666666664</v>
      </c>
      <c r="B12087" s="10">
        <v>209.01</v>
      </c>
      <c r="C12087" s="10">
        <v>220.00322</v>
      </c>
      <c r="D12087" s="10">
        <v>0.0499684504617705</v>
      </c>
      <c r="E12087" s="7">
        <f t="shared" si="1"/>
        <v>0.03545313465</v>
      </c>
      <c r="F12087" s="7"/>
    </row>
    <row r="12088">
      <c r="A12088" s="9">
        <v>44871.583333333336</v>
      </c>
      <c r="B12088" s="10">
        <v>207.75</v>
      </c>
      <c r="C12088" s="10">
        <v>220.21346</v>
      </c>
      <c r="D12088" s="10">
        <v>0.0565971762125711</v>
      </c>
      <c r="E12088" s="7">
        <f t="shared" si="1"/>
        <v>0.03732462213</v>
      </c>
      <c r="F12088" s="7"/>
    </row>
    <row r="12089">
      <c r="A12089" s="9">
        <v>44871.625</v>
      </c>
      <c r="B12089" s="10">
        <v>205.42</v>
      </c>
      <c r="C12089" s="10">
        <v>219.8156</v>
      </c>
      <c r="D12089" s="10">
        <v>0.0654894375103496</v>
      </c>
      <c r="E12089" s="7">
        <f t="shared" si="1"/>
        <v>0.03967604636</v>
      </c>
      <c r="F12089" s="7"/>
    </row>
    <row r="12090">
      <c r="A12090" s="9">
        <v>44871.666666666664</v>
      </c>
      <c r="B12090" s="10">
        <v>206.39</v>
      </c>
      <c r="C12090" s="10">
        <v>218.84332</v>
      </c>
      <c r="D12090" s="10">
        <v>0.0569051867792904</v>
      </c>
      <c r="E12090" s="7">
        <f t="shared" si="1"/>
        <v>0.04168581836</v>
      </c>
      <c r="F12090" s="7"/>
    </row>
    <row r="12091">
      <c r="A12091" s="9">
        <v>44871.708333333336</v>
      </c>
      <c r="B12091" s="10">
        <v>210.11</v>
      </c>
      <c r="C12091" s="10">
        <v>217.90507</v>
      </c>
      <c r="D12091" s="10">
        <v>0.0357727794034346</v>
      </c>
      <c r="E12091" s="7">
        <f t="shared" si="1"/>
        <v>0.04266301755</v>
      </c>
      <c r="F12091" s="7"/>
    </row>
    <row r="12092">
      <c r="A12092" s="9">
        <v>44871.75</v>
      </c>
      <c r="B12092" s="10">
        <v>208.86</v>
      </c>
      <c r="C12092" s="10">
        <v>217.96166</v>
      </c>
      <c r="D12092" s="10">
        <v>0.0417580780032597</v>
      </c>
      <c r="E12092" s="7">
        <f t="shared" si="1"/>
        <v>0.04429975124</v>
      </c>
      <c r="F12092" s="7"/>
    </row>
    <row r="12093">
      <c r="A12093" s="9">
        <v>44871.791666666664</v>
      </c>
      <c r="B12093" s="10">
        <v>208.97</v>
      </c>
      <c r="C12093" s="10">
        <v>219.17661</v>
      </c>
      <c r="D12093" s="10">
        <v>0.0465679709162397</v>
      </c>
      <c r="E12093" s="7">
        <f t="shared" si="1"/>
        <v>0.04591331981</v>
      </c>
      <c r="F12093" s="7"/>
    </row>
    <row r="12094">
      <c r="A12094" s="9">
        <v>44871.833333333336</v>
      </c>
      <c r="B12094" s="10">
        <v>216.63</v>
      </c>
      <c r="C12094" s="10">
        <v>221.15599</v>
      </c>
      <c r="D12094" s="10">
        <v>0.0204651476995943</v>
      </c>
      <c r="E12094" s="7">
        <f t="shared" si="1"/>
        <v>0.04648582576</v>
      </c>
      <c r="F12094" s="7"/>
    </row>
    <row r="12095">
      <c r="A12095" s="9">
        <v>44871.875</v>
      </c>
      <c r="B12095" s="10">
        <v>211.54</v>
      </c>
      <c r="C12095" s="10">
        <v>223.7814</v>
      </c>
      <c r="D12095" s="10">
        <v>0.054702490913007</v>
      </c>
      <c r="E12095" s="7">
        <f t="shared" si="1"/>
        <v>0.04827060226</v>
      </c>
      <c r="F12095" s="7"/>
    </row>
    <row r="12096">
      <c r="A12096" s="9">
        <v>44871.916666666664</v>
      </c>
      <c r="B12096" s="10">
        <v>204.35</v>
      </c>
      <c r="C12096" s="10">
        <v>224.9526</v>
      </c>
      <c r="D12096" s="10">
        <v>0.0915864053138305</v>
      </c>
      <c r="E12096" s="7">
        <f t="shared" si="1"/>
        <v>0.05071456866</v>
      </c>
      <c r="F12096" s="7"/>
    </row>
    <row r="12097">
      <c r="A12097" s="9">
        <v>44871.958333333336</v>
      </c>
      <c r="B12097" s="10">
        <v>203.63</v>
      </c>
      <c r="C12097" s="10">
        <v>224.70666</v>
      </c>
      <c r="D12097" s="10">
        <v>0.0937963298462093</v>
      </c>
      <c r="E12097" s="7">
        <f t="shared" si="1"/>
        <v>0.05317320487</v>
      </c>
      <c r="F12097" s="7"/>
    </row>
    <row r="12098">
      <c r="A12098" s="9">
        <v>44869.0</v>
      </c>
      <c r="B12098" s="10">
        <v>213.43</v>
      </c>
      <c r="C12098" s="10">
        <v>220.91747</v>
      </c>
      <c r="D12098" s="10">
        <v>0.0338926115711899</v>
      </c>
      <c r="E12098" s="7">
        <f t="shared" si="1"/>
        <v>0.05288429708</v>
      </c>
      <c r="F12098" s="7"/>
    </row>
    <row r="12099">
      <c r="A12099" s="9">
        <v>44869.041666666664</v>
      </c>
      <c r="B12099" s="10">
        <v>216.98</v>
      </c>
      <c r="C12099" s="10">
        <v>213.7496</v>
      </c>
      <c r="D12099" s="10">
        <v>0.0151130107377978</v>
      </c>
      <c r="E12099" s="7">
        <f t="shared" si="1"/>
        <v>0.05315139187</v>
      </c>
      <c r="F12099" s="7"/>
    </row>
    <row r="12100">
      <c r="A12100" s="9">
        <v>44869.083333333336</v>
      </c>
      <c r="B12100" s="10">
        <v>216.25</v>
      </c>
      <c r="C12100" s="10">
        <v>205.22466</v>
      </c>
      <c r="D12100" s="10">
        <v>0.0537232708778759</v>
      </c>
      <c r="E12100" s="7">
        <f t="shared" si="1"/>
        <v>0.05437034594</v>
      </c>
      <c r="F12100" s="7"/>
    </row>
    <row r="12101">
      <c r="A12101" s="9">
        <v>44869.125</v>
      </c>
      <c r="B12101" s="10">
        <v>211.73</v>
      </c>
      <c r="C12101" s="10">
        <v>197.38215</v>
      </c>
      <c r="D12101" s="10">
        <v>0.072690716967061</v>
      </c>
      <c r="E12101" s="7">
        <f t="shared" si="1"/>
        <v>0.05434642536</v>
      </c>
      <c r="F12101" s="7"/>
    </row>
    <row r="12102">
      <c r="A12102" s="9">
        <v>44869.166666666664</v>
      </c>
      <c r="B12102" s="10">
        <v>204.51</v>
      </c>
      <c r="C12102" s="10">
        <v>191.70745</v>
      </c>
      <c r="D12102" s="10">
        <v>0.0667817030584883</v>
      </c>
      <c r="E12102" s="7">
        <f t="shared" si="1"/>
        <v>0.05291730324</v>
      </c>
      <c r="F12102" s="7"/>
    </row>
    <row r="12103">
      <c r="A12103" s="9">
        <v>44869.208333333336</v>
      </c>
      <c r="B12103" s="10">
        <v>206.77</v>
      </c>
      <c r="C12103" s="10">
        <v>190.28328</v>
      </c>
      <c r="D12103" s="10">
        <v>0.0866430303282559</v>
      </c>
      <c r="E12103" s="7">
        <f t="shared" si="1"/>
        <v>0.05210758632</v>
      </c>
      <c r="F12103" s="7"/>
    </row>
    <row r="12104">
      <c r="A12104" s="9">
        <v>44869.25</v>
      </c>
      <c r="B12104" s="10">
        <v>205.19</v>
      </c>
      <c r="C12104" s="10">
        <v>191.70342</v>
      </c>
      <c r="D12104" s="10">
        <v>0.0703512749016162</v>
      </c>
      <c r="E12104" s="7">
        <f t="shared" si="1"/>
        <v>0.05118202404</v>
      </c>
      <c r="F12104" s="7"/>
    </row>
    <row r="12105">
      <c r="A12105" s="9">
        <v>44869.291666666664</v>
      </c>
      <c r="B12105" s="10">
        <v>210.12</v>
      </c>
      <c r="C12105" s="10">
        <v>195.87812</v>
      </c>
      <c r="D12105" s="10">
        <v>0.0727078654828829</v>
      </c>
      <c r="E12105" s="7">
        <f t="shared" si="1"/>
        <v>0.05131405733</v>
      </c>
      <c r="F12105" s="7"/>
    </row>
    <row r="12106">
      <c r="A12106" s="9">
        <v>44869.333333333336</v>
      </c>
      <c r="B12106" s="10">
        <v>212.51</v>
      </c>
      <c r="C12106" s="10">
        <v>200.72788</v>
      </c>
      <c r="D12106" s="10">
        <v>0.0586969782174752</v>
      </c>
      <c r="E12106" s="7">
        <f t="shared" si="1"/>
        <v>0.05100456363</v>
      </c>
      <c r="F12106" s="7"/>
    </row>
    <row r="12107">
      <c r="A12107" s="9">
        <v>44869.375</v>
      </c>
      <c r="B12107" s="10">
        <v>214.43</v>
      </c>
      <c r="C12107" s="10">
        <v>206.34502</v>
      </c>
      <c r="D12107" s="10">
        <v>0.0391818518324309</v>
      </c>
      <c r="E12107" s="7">
        <f t="shared" si="1"/>
        <v>0.05143618389</v>
      </c>
      <c r="F12107" s="7"/>
    </row>
    <row r="12108">
      <c r="A12108" s="9">
        <v>44869.416666666664</v>
      </c>
      <c r="B12108" s="10">
        <v>215.4</v>
      </c>
      <c r="C12108" s="10">
        <v>210.34826</v>
      </c>
      <c r="D12108" s="10">
        <v>0.0240160769573277</v>
      </c>
      <c r="E12108" s="7">
        <f t="shared" si="1"/>
        <v>0.05231152652</v>
      </c>
      <c r="F12108" s="7"/>
    </row>
    <row r="12109">
      <c r="A12109" s="9">
        <v>44869.458333333336</v>
      </c>
      <c r="B12109" s="10">
        <v>215.62</v>
      </c>
      <c r="C12109" s="10">
        <v>213.5875</v>
      </c>
      <c r="D12109" s="10">
        <v>0.00951600632059459</v>
      </c>
      <c r="E12109" s="7">
        <f t="shared" si="1"/>
        <v>0.05170122834</v>
      </c>
      <c r="F12109" s="7"/>
    </row>
    <row r="12110">
      <c r="A12110" s="9">
        <v>44869.5</v>
      </c>
      <c r="B12110" s="10">
        <v>210.72</v>
      </c>
      <c r="C12110" s="10">
        <v>214.50114</v>
      </c>
      <c r="D12110" s="10">
        <v>0.0176275986225527</v>
      </c>
      <c r="E12110" s="7">
        <f t="shared" si="1"/>
        <v>0.05143964371</v>
      </c>
      <c r="F12110" s="7"/>
    </row>
    <row r="12111">
      <c r="A12111" s="9">
        <v>44869.541666666664</v>
      </c>
      <c r="B12111" s="10">
        <v>214.02</v>
      </c>
      <c r="C12111" s="10">
        <v>214.97212</v>
      </c>
      <c r="D12111" s="10">
        <v>0.00442903944939455</v>
      </c>
      <c r="E12111" s="7">
        <f t="shared" si="1"/>
        <v>0.04954216825</v>
      </c>
      <c r="F12111" s="7"/>
    </row>
    <row r="12112">
      <c r="A12112" s="9">
        <v>44869.583333333336</v>
      </c>
      <c r="B12112" s="10">
        <v>215.05</v>
      </c>
      <c r="C12112" s="10">
        <v>215.29438</v>
      </c>
      <c r="D12112" s="10">
        <v>0.00113509697745003</v>
      </c>
      <c r="E12112" s="7">
        <f t="shared" si="1"/>
        <v>0.04723124828</v>
      </c>
      <c r="F12112" s="7"/>
    </row>
    <row r="12113">
      <c r="A12113" s="9">
        <v>44869.625</v>
      </c>
      <c r="B12113" s="10">
        <v>222.17</v>
      </c>
      <c r="C12113" s="10">
        <v>216.30264</v>
      </c>
      <c r="D12113" s="10">
        <v>0.0271256975874172</v>
      </c>
      <c r="E12113" s="7">
        <f t="shared" si="1"/>
        <v>0.04563275912</v>
      </c>
      <c r="F12113" s="7"/>
    </row>
    <row r="12114">
      <c r="A12114" s="9">
        <v>44869.666666666664</v>
      </c>
      <c r="B12114" s="10">
        <v>220.02</v>
      </c>
      <c r="C12114" s="10">
        <v>217.54737</v>
      </c>
      <c r="D12114" s="10">
        <v>0.0113659383701122</v>
      </c>
      <c r="E12114" s="7">
        <f t="shared" si="1"/>
        <v>0.04373529043</v>
      </c>
      <c r="F12114" s="7"/>
    </row>
    <row r="12115">
      <c r="A12115" s="9">
        <v>44869.708333333336</v>
      </c>
      <c r="B12115" s="10">
        <v>220.8</v>
      </c>
      <c r="C12115" s="10">
        <v>218.75324</v>
      </c>
      <c r="D12115" s="10">
        <v>0.00935647856004329</v>
      </c>
      <c r="E12115" s="7">
        <f t="shared" si="1"/>
        <v>0.04263461123</v>
      </c>
      <c r="F12115" s="7"/>
    </row>
    <row r="12116">
      <c r="A12116" s="9">
        <v>44869.75</v>
      </c>
      <c r="B12116" s="10">
        <v>225.0</v>
      </c>
      <c r="C12116" s="10">
        <v>220.20205</v>
      </c>
      <c r="D12116" s="10">
        <v>0.0217888525560955</v>
      </c>
      <c r="E12116" s="7">
        <f t="shared" si="1"/>
        <v>0.04180256017</v>
      </c>
      <c r="F12116" s="7"/>
    </row>
    <row r="12117">
      <c r="A12117" s="9">
        <v>44869.791666666664</v>
      </c>
      <c r="B12117" s="10">
        <v>225.87</v>
      </c>
      <c r="C12117" s="10">
        <v>222.0872</v>
      </c>
      <c r="D12117" s="10">
        <v>0.017032949219946</v>
      </c>
      <c r="E12117" s="7">
        <f t="shared" si="1"/>
        <v>0.04057193427</v>
      </c>
      <c r="F12117" s="7"/>
    </row>
    <row r="12118">
      <c r="A12118" s="9">
        <v>44869.833333333336</v>
      </c>
      <c r="B12118" s="10">
        <v>227.77</v>
      </c>
      <c r="C12118" s="10">
        <v>224.9253</v>
      </c>
      <c r="D12118" s="10">
        <v>0.0126473100180371</v>
      </c>
      <c r="E12118" s="7">
        <f t="shared" si="1"/>
        <v>0.04024619103</v>
      </c>
      <c r="F12118" s="7"/>
    </row>
    <row r="12119">
      <c r="A12119" s="9">
        <v>44869.875</v>
      </c>
      <c r="B12119" s="10">
        <v>227.56</v>
      </c>
      <c r="C12119" s="10">
        <v>227.79209</v>
      </c>
      <c r="D12119" s="10">
        <v>0.00101886768763568</v>
      </c>
      <c r="E12119" s="7">
        <f t="shared" si="1"/>
        <v>0.03800937339</v>
      </c>
      <c r="F12119" s="7"/>
    </row>
    <row r="12120">
      <c r="A12120" s="9">
        <v>44869.916666666664</v>
      </c>
      <c r="B12120" s="10">
        <v>226.76</v>
      </c>
      <c r="C12120" s="10">
        <v>228.39563</v>
      </c>
      <c r="D12120" s="10">
        <v>0.00716138920871656</v>
      </c>
      <c r="E12120" s="7">
        <f t="shared" si="1"/>
        <v>0.03449166439</v>
      </c>
      <c r="F12120" s="7"/>
    </row>
    <row r="12121">
      <c r="A12121" s="9">
        <v>44869.958333333336</v>
      </c>
      <c r="B12121" s="10">
        <v>217.99</v>
      </c>
      <c r="C12121" s="10">
        <v>226.87956</v>
      </c>
      <c r="D12121" s="10">
        <v>0.0391818460860907</v>
      </c>
      <c r="E12121" s="7">
        <f t="shared" si="1"/>
        <v>0.0322160609</v>
      </c>
      <c r="F12121" s="7"/>
    </row>
    <row r="12122">
      <c r="A12122" s="9">
        <v>44870.0</v>
      </c>
      <c r="B12122" s="10">
        <v>217.33</v>
      </c>
      <c r="C12122" s="10">
        <v>229.5288</v>
      </c>
      <c r="D12122" s="10">
        <v>0.0531471431907454</v>
      </c>
      <c r="E12122" s="7">
        <f t="shared" si="1"/>
        <v>0.03301833305</v>
      </c>
      <c r="F12122" s="7"/>
    </row>
    <row r="12123">
      <c r="A12123" s="9">
        <v>44870.041666666664</v>
      </c>
      <c r="B12123" s="10">
        <v>224.73</v>
      </c>
      <c r="C12123" s="10">
        <v>220.2054</v>
      </c>
      <c r="D12123" s="10">
        <v>0.0205471800419062</v>
      </c>
      <c r="E12123" s="7">
        <f t="shared" si="1"/>
        <v>0.03324475677</v>
      </c>
      <c r="F12123" s="7"/>
    </row>
    <row r="12124">
      <c r="A12124" s="9">
        <v>44870.083333333336</v>
      </c>
      <c r="B12124" s="10">
        <v>220.77</v>
      </c>
      <c r="C12124" s="10">
        <v>209.23995</v>
      </c>
      <c r="D12124" s="10">
        <v>0.0551044387078089</v>
      </c>
      <c r="E12124" s="7">
        <f t="shared" si="1"/>
        <v>0.03330230543</v>
      </c>
      <c r="F12124" s="7"/>
    </row>
    <row r="12125">
      <c r="A12125" s="9">
        <v>44870.125</v>
      </c>
      <c r="B12125" s="10">
        <v>213.19</v>
      </c>
      <c r="C12125" s="10">
        <v>198.80239</v>
      </c>
      <c r="D12125" s="10">
        <v>0.0723714136434677</v>
      </c>
      <c r="E12125" s="7">
        <f t="shared" si="1"/>
        <v>0.03328900113</v>
      </c>
      <c r="F12125" s="7"/>
    </row>
    <row r="12126">
      <c r="A12126" s="9">
        <v>44870.166666666664</v>
      </c>
      <c r="B12126" s="10">
        <v>213.21</v>
      </c>
      <c r="C12126" s="10">
        <v>190.84398</v>
      </c>
      <c r="D12126" s="10">
        <v>0.117195313155804</v>
      </c>
      <c r="E12126" s="7">
        <f t="shared" si="1"/>
        <v>0.03538956821</v>
      </c>
      <c r="F12126" s="7"/>
    </row>
    <row r="12127">
      <c r="A12127" s="9">
        <v>44870.208333333336</v>
      </c>
      <c r="B12127" s="10">
        <v>208.5</v>
      </c>
      <c r="C12127" s="10">
        <v>188.06342</v>
      </c>
      <c r="D12127" s="10">
        <v>0.10866855446955</v>
      </c>
      <c r="E12127" s="7">
        <f t="shared" si="1"/>
        <v>0.03630729839</v>
      </c>
      <c r="F12127" s="7"/>
    </row>
    <row r="12128">
      <c r="A12128" s="9">
        <v>44870.25</v>
      </c>
      <c r="B12128" s="10">
        <v>203.72</v>
      </c>
      <c r="C12128" s="10">
        <v>189.18995</v>
      </c>
      <c r="D12128" s="10">
        <v>0.0768013840058628</v>
      </c>
      <c r="E12128" s="7">
        <f t="shared" si="1"/>
        <v>0.03657605293</v>
      </c>
      <c r="F12128" s="7"/>
    </row>
    <row r="12129">
      <c r="A12129" s="9">
        <v>44870.291666666664</v>
      </c>
      <c r="B12129" s="10">
        <v>203.87</v>
      </c>
      <c r="C12129" s="10">
        <v>194.34809</v>
      </c>
      <c r="D12129" s="10">
        <v>0.0489941012540951</v>
      </c>
      <c r="E12129" s="7">
        <f t="shared" si="1"/>
        <v>0.03558797942</v>
      </c>
      <c r="F12129" s="7"/>
    </row>
    <row r="12130">
      <c r="A12130" s="9">
        <v>44870.333333333336</v>
      </c>
      <c r="B12130" s="10">
        <v>202.57</v>
      </c>
      <c r="C12130" s="10">
        <v>200.98921</v>
      </c>
      <c r="D12130" s="10">
        <v>0.0078650490740273</v>
      </c>
      <c r="E12130" s="7">
        <f t="shared" si="1"/>
        <v>0.03346998237</v>
      </c>
      <c r="F12130" s="7"/>
    </row>
    <row r="12131">
      <c r="A12131" s="9">
        <v>44870.375</v>
      </c>
      <c r="B12131" s="10">
        <v>203.0</v>
      </c>
      <c r="C12131" s="10">
        <v>208.5568</v>
      </c>
      <c r="D12131" s="10">
        <v>0.0266440605149293</v>
      </c>
      <c r="E12131" s="7">
        <f t="shared" si="1"/>
        <v>0.0329475744</v>
      </c>
      <c r="F12131" s="7"/>
    </row>
    <row r="12132">
      <c r="A12132" s="9">
        <v>44870.416666666664</v>
      </c>
      <c r="B12132" s="10">
        <v>210.58</v>
      </c>
      <c r="C12132" s="10">
        <v>214.5968</v>
      </c>
      <c r="D12132" s="10">
        <v>0.0187178932770665</v>
      </c>
      <c r="E12132" s="7">
        <f t="shared" si="1"/>
        <v>0.03272681675</v>
      </c>
      <c r="F12132" s="7"/>
    </row>
    <row r="12133">
      <c r="A12133" s="9">
        <v>44870.458333333336</v>
      </c>
      <c r="B12133" s="10">
        <v>216.85</v>
      </c>
      <c r="C12133" s="10">
        <v>219.01821</v>
      </c>
      <c r="D12133" s="10">
        <v>0.00989967911800583</v>
      </c>
      <c r="E12133" s="7">
        <f t="shared" si="1"/>
        <v>0.03274280312</v>
      </c>
      <c r="F12133" s="7"/>
    </row>
    <row r="12134">
      <c r="A12134" s="9">
        <v>44870.5</v>
      </c>
      <c r="B12134" s="10">
        <v>217.56</v>
      </c>
      <c r="C12134" s="10">
        <v>219.9098</v>
      </c>
      <c r="D12134" s="10">
        <v>0.0106852900598335</v>
      </c>
      <c r="E12134" s="7">
        <f t="shared" si="1"/>
        <v>0.03245354026</v>
      </c>
      <c r="F12134" s="7"/>
    </row>
    <row r="12135">
      <c r="A12135" s="9">
        <v>44870.541666666664</v>
      </c>
      <c r="B12135" s="10">
        <v>219.15</v>
      </c>
      <c r="C12135" s="10">
        <v>219.96314</v>
      </c>
      <c r="D12135" s="10">
        <v>0.00369671027609445</v>
      </c>
      <c r="E12135" s="7">
        <f t="shared" si="1"/>
        <v>0.03242302654</v>
      </c>
      <c r="F12135" s="7"/>
    </row>
    <row r="12136">
      <c r="A12136" s="9">
        <v>44870.583333333336</v>
      </c>
      <c r="B12136" s="10">
        <v>220.5</v>
      </c>
      <c r="C12136" s="10">
        <v>219.93658</v>
      </c>
      <c r="D12136" s="10">
        <v>0.00256173847933803</v>
      </c>
      <c r="E12136" s="7">
        <f t="shared" si="1"/>
        <v>0.03248246994</v>
      </c>
      <c r="F12136" s="7"/>
    </row>
    <row r="12137">
      <c r="A12137" s="9">
        <v>44870.625</v>
      </c>
      <c r="B12137" s="10">
        <v>220.72</v>
      </c>
      <c r="C12137" s="10">
        <v>220.73172</v>
      </c>
      <c r="D12137" s="11">
        <v>5.30961295458434E-5</v>
      </c>
      <c r="E12137" s="7">
        <f t="shared" si="1"/>
        <v>0.03135444488</v>
      </c>
      <c r="F12137" s="7"/>
    </row>
    <row r="12138">
      <c r="A12138" s="9">
        <v>44870.666666666664</v>
      </c>
      <c r="B12138" s="10">
        <v>219.8</v>
      </c>
      <c r="C12138" s="10">
        <v>221.66011</v>
      </c>
      <c r="D12138" s="10">
        <v>0.00839172190251097</v>
      </c>
      <c r="E12138" s="7">
        <f t="shared" si="1"/>
        <v>0.03123051919</v>
      </c>
      <c r="F12138" s="7"/>
    </row>
    <row r="12139">
      <c r="A12139" s="9">
        <v>44870.708333333336</v>
      </c>
      <c r="B12139" s="10">
        <v>218.04</v>
      </c>
      <c r="C12139" s="10">
        <v>222.52803</v>
      </c>
      <c r="D12139" s="10">
        <v>0.0201683805855829</v>
      </c>
      <c r="E12139" s="7">
        <f t="shared" si="1"/>
        <v>0.03168101511</v>
      </c>
      <c r="F12139" s="7"/>
    </row>
    <row r="12140">
      <c r="A12140" s="9">
        <v>44870.75</v>
      </c>
      <c r="B12140" s="10">
        <v>221.26</v>
      </c>
      <c r="C12140" s="10">
        <v>223.66941</v>
      </c>
      <c r="D12140" s="10">
        <v>0.0107721927643123</v>
      </c>
      <c r="E12140" s="7">
        <f t="shared" si="1"/>
        <v>0.03122198762</v>
      </c>
      <c r="F12140" s="7"/>
    </row>
    <row r="12141">
      <c r="A12141" s="9">
        <v>44870.791666666664</v>
      </c>
      <c r="B12141" s="10">
        <v>223.55</v>
      </c>
      <c r="C12141" s="10">
        <v>225.07426</v>
      </c>
      <c r="D12141" s="10">
        <v>0.00677225374416425</v>
      </c>
      <c r="E12141" s="7">
        <f t="shared" si="1"/>
        <v>0.03079445864</v>
      </c>
      <c r="F12141" s="7"/>
    </row>
    <row r="12142">
      <c r="A12142" s="9">
        <v>44870.833333333336</v>
      </c>
      <c r="B12142" s="10">
        <v>222.04</v>
      </c>
      <c r="C12142" s="10">
        <v>227.27993</v>
      </c>
      <c r="D12142" s="10">
        <v>0.0230549613421652</v>
      </c>
      <c r="E12142" s="7">
        <f t="shared" si="1"/>
        <v>0.03122811078</v>
      </c>
      <c r="F12142" s="7"/>
    </row>
    <row r="12143">
      <c r="A12143" s="9">
        <v>44870.875</v>
      </c>
      <c r="B12143" s="10">
        <v>223.24</v>
      </c>
      <c r="C12143" s="10">
        <v>230.01522</v>
      </c>
      <c r="D12143" s="10">
        <v>0.0294555290732499</v>
      </c>
      <c r="E12143" s="7">
        <f t="shared" si="1"/>
        <v>0.03241297167</v>
      </c>
      <c r="F12143" s="7"/>
    </row>
    <row r="12144">
      <c r="A12144" s="9">
        <v>44870.916666666664</v>
      </c>
      <c r="B12144" s="10">
        <v>219.56</v>
      </c>
      <c r="C12144" s="10">
        <v>230.84175</v>
      </c>
      <c r="D12144" s="10">
        <v>0.0488722252365527</v>
      </c>
      <c r="E12144" s="7">
        <f t="shared" si="1"/>
        <v>0.03415092317</v>
      </c>
      <c r="F12144" s="7"/>
    </row>
    <row r="12145">
      <c r="A12145" s="9">
        <v>44870.958333333336</v>
      </c>
      <c r="B12145" s="10">
        <v>218.8</v>
      </c>
      <c r="C12145" s="10">
        <v>229.12871</v>
      </c>
      <c r="D12145" s="10">
        <v>0.045078200806874</v>
      </c>
      <c r="E12145" s="7">
        <f t="shared" si="1"/>
        <v>0.03439660462</v>
      </c>
      <c r="F12145" s="7"/>
    </row>
    <row r="12146">
      <c r="A12146" s="9">
        <v>44871.0</v>
      </c>
      <c r="B12146" s="10">
        <v>217.73</v>
      </c>
      <c r="C12146" s="10">
        <v>225.86235</v>
      </c>
      <c r="D12146" s="10">
        <v>0.0360057796263963</v>
      </c>
      <c r="E12146" s="7">
        <f t="shared" si="1"/>
        <v>0.03368238114</v>
      </c>
      <c r="F12146" s="7"/>
    </row>
    <row r="12147">
      <c r="A12147" s="9">
        <v>44871.041666666664</v>
      </c>
      <c r="B12147" s="10">
        <v>218.87</v>
      </c>
      <c r="C12147" s="10">
        <v>216.39202</v>
      </c>
      <c r="D12147" s="10">
        <v>0.0114513464960491</v>
      </c>
      <c r="E12147" s="7">
        <f t="shared" si="1"/>
        <v>0.03330338807</v>
      </c>
      <c r="F12147" s="7"/>
    </row>
    <row r="12148">
      <c r="A12148" s="9">
        <v>44871.083333333336</v>
      </c>
      <c r="B12148" s="10">
        <v>217.36</v>
      </c>
      <c r="C12148" s="10">
        <v>205.23866</v>
      </c>
      <c r="D12148" s="10">
        <v>0.05905973075443</v>
      </c>
      <c r="E12148" s="7">
        <f t="shared" si="1"/>
        <v>0.03346819191</v>
      </c>
      <c r="F12148" s="7"/>
    </row>
    <row r="12149">
      <c r="A12149" s="9">
        <v>44871.125</v>
      </c>
      <c r="B12149" s="10">
        <v>217.8</v>
      </c>
      <c r="C12149" s="10">
        <v>195.02013</v>
      </c>
      <c r="D12149" s="10">
        <v>0.116807787996039</v>
      </c>
      <c r="E12149" s="7">
        <f t="shared" si="1"/>
        <v>0.03531970751</v>
      </c>
      <c r="F12149" s="7"/>
    </row>
    <row r="12150">
      <c r="A12150" s="9">
        <v>44871.166666666664</v>
      </c>
      <c r="B12150" s="10">
        <v>213.79</v>
      </c>
      <c r="C12150" s="10">
        <v>187.27597</v>
      </c>
      <c r="D12150" s="10">
        <v>0.141577320357758</v>
      </c>
      <c r="E12150" s="7">
        <f t="shared" si="1"/>
        <v>0.03633562447</v>
      </c>
      <c r="F12150" s="7"/>
    </row>
    <row r="12151">
      <c r="A12151" s="9">
        <v>44871.208333333336</v>
      </c>
      <c r="B12151" s="10">
        <v>208.34</v>
      </c>
      <c r="C12151" s="10">
        <v>184.71646</v>
      </c>
      <c r="D12151" s="10">
        <v>0.1278908225071</v>
      </c>
      <c r="E12151" s="7">
        <f t="shared" si="1"/>
        <v>0.03713655231</v>
      </c>
      <c r="F12151" s="7"/>
    </row>
    <row r="12152">
      <c r="A12152" s="9">
        <v>44871.25</v>
      </c>
      <c r="B12152" s="10">
        <v>202.67</v>
      </c>
      <c r="C12152" s="10">
        <v>186.03658</v>
      </c>
      <c r="D12152" s="10">
        <v>0.0894094053975836</v>
      </c>
      <c r="E12152" s="7">
        <f t="shared" si="1"/>
        <v>0.03766188653</v>
      </c>
      <c r="F12152" s="7"/>
    </row>
    <row r="12153">
      <c r="A12153" s="9">
        <v>44871.291666666664</v>
      </c>
      <c r="B12153" s="10">
        <v>199.55</v>
      </c>
      <c r="C12153" s="10">
        <v>191.41384</v>
      </c>
      <c r="D12153" s="10">
        <v>0.0425055993861259</v>
      </c>
      <c r="E12153" s="7">
        <f t="shared" si="1"/>
        <v>0.03739153229</v>
      </c>
      <c r="F12153" s="7"/>
    </row>
    <row r="12154">
      <c r="A12154" s="9">
        <v>44871.333333333336</v>
      </c>
      <c r="B12154" s="10">
        <v>203.13</v>
      </c>
      <c r="C12154" s="10">
        <v>198.1171</v>
      </c>
      <c r="D12154" s="10">
        <v>0.0253027123857557</v>
      </c>
      <c r="E12154" s="7">
        <f t="shared" si="1"/>
        <v>0.03811810159</v>
      </c>
      <c r="F12154" s="7"/>
    </row>
    <row r="12155">
      <c r="A12155" s="9">
        <v>44871.375</v>
      </c>
      <c r="B12155" s="10">
        <v>202.89</v>
      </c>
      <c r="C12155" s="10">
        <v>205.68829</v>
      </c>
      <c r="D12155" s="10">
        <v>0.0136045177875707</v>
      </c>
      <c r="E12155" s="7">
        <f t="shared" si="1"/>
        <v>0.03757478731</v>
      </c>
      <c r="F12155" s="7"/>
    </row>
    <row r="12156">
      <c r="A12156" s="9">
        <v>44871.416666666664</v>
      </c>
      <c r="B12156" s="10">
        <v>205.79</v>
      </c>
      <c r="C12156" s="10">
        <v>211.36485</v>
      </c>
      <c r="D12156" s="10">
        <v>0.0263754829622806</v>
      </c>
      <c r="E12156" s="7">
        <f t="shared" si="1"/>
        <v>0.03789385355</v>
      </c>
      <c r="F12156" s="7"/>
    </row>
    <row r="12157">
      <c r="A12157" s="9">
        <v>44871.458333333336</v>
      </c>
      <c r="B12157" s="10">
        <v>207.78</v>
      </c>
      <c r="C12157" s="10">
        <v>215.34767</v>
      </c>
      <c r="D12157" s="10">
        <v>0.0351416386348642</v>
      </c>
      <c r="E12157" s="7">
        <f t="shared" si="1"/>
        <v>0.03894560186</v>
      </c>
      <c r="F12157" s="7"/>
    </row>
    <row r="12158">
      <c r="A12158" s="9">
        <v>44871.5</v>
      </c>
      <c r="B12158" s="10">
        <v>212.48</v>
      </c>
      <c r="C12158" s="10">
        <v>215.92209</v>
      </c>
      <c r="D12158" s="10">
        <v>0.0159413518088862</v>
      </c>
      <c r="E12158" s="7">
        <f t="shared" si="1"/>
        <v>0.03916460444</v>
      </c>
      <c r="F12158" s="7"/>
    </row>
    <row r="12159">
      <c r="A12159" s="9">
        <v>44871.541666666664</v>
      </c>
      <c r="B12159" s="10">
        <v>209.01</v>
      </c>
      <c r="C12159" s="10">
        <v>215.71343</v>
      </c>
      <c r="D12159" s="10">
        <v>0.0310756265847703</v>
      </c>
      <c r="E12159" s="7">
        <f t="shared" si="1"/>
        <v>0.04030539261</v>
      </c>
      <c r="F12159" s="7"/>
    </row>
    <row r="12160">
      <c r="A12160" s="9">
        <v>44871.583333333336</v>
      </c>
      <c r="B12160" s="10">
        <v>207.75</v>
      </c>
      <c r="C12160" s="10">
        <v>215.53144</v>
      </c>
      <c r="D12160" s="10">
        <v>0.0361035030434539</v>
      </c>
      <c r="E12160" s="12">
        <f t="shared" si="1"/>
        <v>0.04170296614</v>
      </c>
      <c r="F12160" s="7"/>
    </row>
    <row r="12161">
      <c r="A12161" s="9">
        <v>44871.625</v>
      </c>
      <c r="B12161" s="10">
        <v>205.42</v>
      </c>
      <c r="C12161" s="10">
        <v>216.47674</v>
      </c>
      <c r="D12161" s="10">
        <v>0.0510758800229531</v>
      </c>
      <c r="E12161" s="7">
        <f t="shared" si="1"/>
        <v>0.04382891547</v>
      </c>
      <c r="F12161" s="7"/>
    </row>
    <row r="12162">
      <c r="A12162" s="9">
        <v>44871.666666666664</v>
      </c>
      <c r="B12162" s="10">
        <v>206.39</v>
      </c>
      <c r="C12162" s="10">
        <v>217.68659</v>
      </c>
      <c r="D12162" s="10">
        <v>0.0518938258897803</v>
      </c>
      <c r="E12162" s="7">
        <f t="shared" si="1"/>
        <v>0.04564150313</v>
      </c>
      <c r="F12162" s="7"/>
    </row>
    <row r="12163">
      <c r="A12163" s="9">
        <v>44871.708333333336</v>
      </c>
      <c r="B12163" s="10">
        <v>210.11</v>
      </c>
      <c r="C12163" s="10">
        <v>218.64308</v>
      </c>
      <c r="D12163" s="10">
        <v>0.0390274414356035</v>
      </c>
      <c r="E12163" s="7">
        <f t="shared" si="1"/>
        <v>0.04642729734</v>
      </c>
      <c r="F12163" s="7"/>
    </row>
    <row r="12164">
      <c r="A12164" s="9">
        <v>44871.75</v>
      </c>
      <c r="B12164" s="10">
        <v>208.86</v>
      </c>
      <c r="C12164" s="10">
        <v>219.88844</v>
      </c>
      <c r="D12164" s="10">
        <v>0.0501547057225927</v>
      </c>
      <c r="E12164" s="7">
        <f t="shared" si="1"/>
        <v>0.04806823538</v>
      </c>
      <c r="F12164" s="7"/>
    </row>
    <row r="12165">
      <c r="A12165" s="9">
        <v>44871.791666666664</v>
      </c>
      <c r="B12165" s="10">
        <v>208.97</v>
      </c>
      <c r="C12165" s="10">
        <v>221.33545</v>
      </c>
      <c r="D12165" s="10">
        <v>0.0558674627132707</v>
      </c>
      <c r="E12165" s="7">
        <f t="shared" si="1"/>
        <v>0.05011386908</v>
      </c>
      <c r="F12165" s="7"/>
    </row>
    <row r="12166">
      <c r="A12166" s="9">
        <v>44871.833333333336</v>
      </c>
      <c r="B12166" s="10">
        <v>216.63</v>
      </c>
      <c r="C12166" s="10">
        <v>223.771</v>
      </c>
      <c r="D12166" s="10">
        <v>0.0319120886978205</v>
      </c>
      <c r="E12166" s="7">
        <f t="shared" si="1"/>
        <v>0.05048291606</v>
      </c>
      <c r="F12166" s="7"/>
    </row>
    <row r="12167">
      <c r="A12167" s="9">
        <v>44871.875</v>
      </c>
      <c r="B12167" s="10">
        <v>211.54</v>
      </c>
      <c r="C12167" s="10">
        <v>226.8535</v>
      </c>
      <c r="D12167" s="10">
        <v>0.0675039177266385</v>
      </c>
      <c r="E12167" s="7">
        <f t="shared" si="1"/>
        <v>0.05206826558</v>
      </c>
      <c r="F12167" s="7"/>
    </row>
    <row r="12168">
      <c r="A12168" s="9">
        <v>44871.916666666664</v>
      </c>
      <c r="B12168" s="10">
        <v>204.35</v>
      </c>
      <c r="C12168" s="10">
        <v>227.82693</v>
      </c>
      <c r="D12168" s="10">
        <v>0.103047212197434</v>
      </c>
      <c r="E12168" s="7">
        <f t="shared" si="1"/>
        <v>0.05432555671</v>
      </c>
      <c r="F12168" s="7"/>
    </row>
    <row r="12169">
      <c r="A12169" s="9">
        <v>44871.958333333336</v>
      </c>
      <c r="B12169" s="10">
        <v>203.63</v>
      </c>
      <c r="C12169" s="10">
        <v>226.21795</v>
      </c>
      <c r="D12169" s="10">
        <v>0.0998503876460732</v>
      </c>
      <c r="E12169" s="7">
        <f t="shared" si="1"/>
        <v>0.05660773116</v>
      </c>
      <c r="F12169" s="7"/>
    </row>
    <row r="12170">
      <c r="A12170" s="9">
        <v>44872.0</v>
      </c>
      <c r="B12170" s="10">
        <v>207.15</v>
      </c>
      <c r="C12170" s="10">
        <v>218.01097</v>
      </c>
      <c r="D12170" s="10">
        <v>0.049818456383181</v>
      </c>
      <c r="E12170" s="7">
        <f t="shared" si="1"/>
        <v>0.05718325936</v>
      </c>
      <c r="F12170" s="7"/>
    </row>
    <row r="12171">
      <c r="A12171" s="9">
        <v>44872.041666666664</v>
      </c>
      <c r="B12171" s="10">
        <v>209.5</v>
      </c>
      <c r="C12171" s="10">
        <v>211.71328</v>
      </c>
      <c r="D12171" s="10">
        <v>0.0104541387295119</v>
      </c>
      <c r="E12171" s="7">
        <f t="shared" si="1"/>
        <v>0.05714170903</v>
      </c>
      <c r="F12171" s="7"/>
    </row>
    <row r="12172">
      <c r="A12172" s="9">
        <v>44872.083333333336</v>
      </c>
      <c r="B12172" s="10">
        <v>211.67</v>
      </c>
      <c r="C12172" s="10">
        <v>204.08791</v>
      </c>
      <c r="D12172" s="10">
        <v>0.0371510982693683</v>
      </c>
      <c r="E12172" s="7">
        <f t="shared" si="1"/>
        <v>0.05622884935</v>
      </c>
      <c r="F12172" s="7"/>
    </row>
    <row r="12173">
      <c r="A12173" s="9">
        <v>44872.125</v>
      </c>
      <c r="B12173" s="10">
        <v>207.06</v>
      </c>
      <c r="C12173" s="10">
        <v>197.04631</v>
      </c>
      <c r="D12173" s="10">
        <v>0.0508189673787852</v>
      </c>
      <c r="E12173" s="7">
        <f t="shared" si="1"/>
        <v>0.05347931515</v>
      </c>
      <c r="F12173" s="7"/>
    </row>
    <row r="12174">
      <c r="A12174" s="9">
        <v>44872.166666666664</v>
      </c>
      <c r="B12174" s="10">
        <v>204.11</v>
      </c>
      <c r="C12174" s="10">
        <v>191.9181</v>
      </c>
      <c r="D12174" s="10">
        <v>0.063526577222263</v>
      </c>
      <c r="E12174" s="7">
        <f t="shared" si="1"/>
        <v>0.05022720086</v>
      </c>
      <c r="F12174" s="7"/>
    </row>
    <row r="12175">
      <c r="A12175" s="9">
        <v>44872.208333333336</v>
      </c>
      <c r="B12175" s="10">
        <v>197.31</v>
      </c>
      <c r="C12175" s="10">
        <v>190.63182</v>
      </c>
      <c r="D12175" s="10">
        <v>0.0350318220746148</v>
      </c>
      <c r="E12175" s="7">
        <f t="shared" si="1"/>
        <v>0.04635807584</v>
      </c>
      <c r="F12175" s="7"/>
    </row>
    <row r="12176">
      <c r="A12176" s="9">
        <v>44872.25</v>
      </c>
      <c r="B12176" s="10">
        <v>203.78</v>
      </c>
      <c r="C12176" s="10">
        <v>191.99312</v>
      </c>
      <c r="D12176" s="10">
        <v>0.0613921998871626</v>
      </c>
      <c r="E12176" s="7">
        <f t="shared" si="1"/>
        <v>0.04519069227</v>
      </c>
      <c r="F12176" s="7"/>
    </row>
    <row r="12177">
      <c r="A12177" s="9">
        <v>44872.291666666664</v>
      </c>
      <c r="B12177" s="10">
        <v>203.48</v>
      </c>
      <c r="C12177" s="10">
        <v>195.95172</v>
      </c>
      <c r="D12177" s="10">
        <v>0.0384190554693778</v>
      </c>
      <c r="E12177" s="7">
        <f t="shared" si="1"/>
        <v>0.04502041961</v>
      </c>
      <c r="F12177" s="7"/>
    </row>
    <row r="12178">
      <c r="A12178" s="9">
        <v>44872.333333333336</v>
      </c>
      <c r="B12178" s="10">
        <v>205.0</v>
      </c>
      <c r="C12178" s="10">
        <v>200.36921</v>
      </c>
      <c r="D12178" s="10">
        <v>0.0231112854115659</v>
      </c>
      <c r="E12178" s="7">
        <f t="shared" si="1"/>
        <v>0.04492911015</v>
      </c>
      <c r="F12178" s="7"/>
    </row>
    <row r="12179">
      <c r="A12179" s="9">
        <v>44872.375</v>
      </c>
      <c r="B12179" s="10">
        <v>205.75</v>
      </c>
      <c r="C12179" s="10">
        <v>205.41928</v>
      </c>
      <c r="D12179" s="10">
        <v>0.00160997546092077</v>
      </c>
      <c r="E12179" s="7">
        <f t="shared" si="1"/>
        <v>0.04442933756</v>
      </c>
      <c r="F12179" s="7"/>
    </row>
    <row r="12180">
      <c r="A12180" s="9">
        <v>44872.416666666664</v>
      </c>
      <c r="B12180" s="10">
        <v>209.67</v>
      </c>
      <c r="C12180" s="10">
        <v>209.0799</v>
      </c>
      <c r="D12180" s="10">
        <v>0.00282236599500945</v>
      </c>
      <c r="E12180" s="7">
        <f t="shared" si="1"/>
        <v>0.04344795768</v>
      </c>
      <c r="F12180" s="7"/>
    </row>
    <row r="12181">
      <c r="A12181" s="9">
        <v>44872.458333333336</v>
      </c>
      <c r="B12181" s="10">
        <v>213.04</v>
      </c>
      <c r="C12181" s="10">
        <v>211.94238</v>
      </c>
      <c r="D12181" s="10">
        <v>0.00517886040536101</v>
      </c>
      <c r="E12181" s="7">
        <f t="shared" si="1"/>
        <v>0.04219950859</v>
      </c>
      <c r="F12181" s="7"/>
    </row>
    <row r="12182">
      <c r="A12182" s="9">
        <v>44872.5</v>
      </c>
      <c r="B12182" s="10">
        <v>214.04</v>
      </c>
      <c r="C12182" s="10">
        <v>212.46494</v>
      </c>
      <c r="D12182" s="10">
        <v>0.00741327016118508</v>
      </c>
      <c r="E12182" s="7">
        <f t="shared" si="1"/>
        <v>0.04184417186</v>
      </c>
      <c r="F12182" s="7"/>
    </row>
    <row r="12183">
      <c r="A12183" s="9">
        <v>44872.541666666664</v>
      </c>
      <c r="B12183" s="10">
        <v>213.55</v>
      </c>
      <c r="C12183" s="10">
        <v>212.59821</v>
      </c>
      <c r="D12183" s="10">
        <v>0.00447694267980909</v>
      </c>
      <c r="E12183" s="7">
        <f t="shared" si="1"/>
        <v>0.04073589336</v>
      </c>
      <c r="F12183" s="7"/>
    </row>
    <row r="12184">
      <c r="A12184" s="9">
        <v>44872.583333333336</v>
      </c>
      <c r="B12184" s="10">
        <v>202.42</v>
      </c>
      <c r="C12184" s="10">
        <v>212.39361</v>
      </c>
      <c r="D12184" s="10">
        <v>0.0469581453039006</v>
      </c>
      <c r="E12184" s="7">
        <f t="shared" si="1"/>
        <v>0.04118817012</v>
      </c>
      <c r="F12184" s="7"/>
    </row>
    <row r="12185">
      <c r="A12185" s="9">
        <v>44872.625</v>
      </c>
      <c r="B12185" s="10">
        <v>200.81</v>
      </c>
      <c r="C12185" s="10">
        <v>212.9515</v>
      </c>
      <c r="D12185" s="10">
        <v>0.0570153297816639</v>
      </c>
      <c r="E12185" s="7">
        <f t="shared" si="1"/>
        <v>0.04143564719</v>
      </c>
      <c r="F12185" s="7"/>
    </row>
    <row r="12186">
      <c r="A12186" s="9">
        <v>44872.666666666664</v>
      </c>
      <c r="B12186" s="10">
        <v>198.97</v>
      </c>
      <c r="C12186" s="10">
        <v>213.79961</v>
      </c>
      <c r="D12186" s="10">
        <v>0.0693621938786511</v>
      </c>
      <c r="E12186" s="7">
        <f t="shared" si="1"/>
        <v>0.04216349586</v>
      </c>
      <c r="F12186" s="7"/>
    </row>
    <row r="12187">
      <c r="A12187" s="9">
        <v>44872.708333333336</v>
      </c>
      <c r="B12187" s="10">
        <v>197.75</v>
      </c>
      <c r="C12187" s="10">
        <v>214.70934</v>
      </c>
      <c r="D12187" s="10">
        <v>0.0789874348270084</v>
      </c>
      <c r="E12187" s="7">
        <f t="shared" si="1"/>
        <v>0.04382849558</v>
      </c>
      <c r="F12187" s="7"/>
    </row>
    <row r="12188">
      <c r="A12188" s="9">
        <v>44872.75</v>
      </c>
      <c r="B12188" s="10">
        <v>200.0</v>
      </c>
      <c r="C12188" s="10">
        <v>215.74958</v>
      </c>
      <c r="D12188" s="10">
        <v>0.07299935415865</v>
      </c>
      <c r="E12188" s="7">
        <f t="shared" si="1"/>
        <v>0.04478035594</v>
      </c>
      <c r="F12188" s="7"/>
    </row>
    <row r="12189">
      <c r="A12189" s="9">
        <v>44872.791666666664</v>
      </c>
      <c r="B12189" s="10">
        <v>203.72</v>
      </c>
      <c r="C12189" s="10">
        <v>217.22512</v>
      </c>
      <c r="D12189" s="10">
        <v>0.0621710785566605</v>
      </c>
      <c r="E12189" s="7">
        <f t="shared" si="1"/>
        <v>0.0450430066</v>
      </c>
      <c r="F12189" s="7"/>
    </row>
    <row r="12190">
      <c r="A12190" s="9">
        <v>44872.833333333336</v>
      </c>
      <c r="B12190" s="10">
        <v>205.25</v>
      </c>
      <c r="C12190" s="10">
        <v>219.86308</v>
      </c>
      <c r="D12190" s="10">
        <v>0.066464455969597</v>
      </c>
      <c r="E12190" s="7">
        <f t="shared" si="1"/>
        <v>0.04648268857</v>
      </c>
      <c r="F12190" s="7"/>
    </row>
    <row r="12191">
      <c r="A12191" s="9">
        <v>44872.875</v>
      </c>
      <c r="B12191" s="10">
        <v>205.1</v>
      </c>
      <c r="C12191" s="10">
        <v>222.72703</v>
      </c>
      <c r="D12191" s="10">
        <v>0.0791418535954078</v>
      </c>
      <c r="E12191" s="7">
        <f t="shared" si="1"/>
        <v>0.04696760256</v>
      </c>
      <c r="F12191" s="7"/>
    </row>
    <row r="12192">
      <c r="A12192" s="9">
        <v>44872.916666666664</v>
      </c>
      <c r="B12192" s="10">
        <v>201.56</v>
      </c>
      <c r="C12192" s="10">
        <v>223.57275</v>
      </c>
      <c r="D12192" s="10">
        <v>0.0984590027183545</v>
      </c>
      <c r="E12192" s="7">
        <f t="shared" si="1"/>
        <v>0.04677642717</v>
      </c>
      <c r="F12192" s="7"/>
    </row>
    <row r="12193">
      <c r="A12193" s="9">
        <v>44872.958333333336</v>
      </c>
      <c r="B12193" s="10">
        <v>196.06</v>
      </c>
      <c r="C12193" s="10">
        <v>222.66915</v>
      </c>
      <c r="D12193" s="10">
        <v>0.119500837902331</v>
      </c>
      <c r="E12193" s="7">
        <f t="shared" si="1"/>
        <v>0.04759519593</v>
      </c>
      <c r="F12193" s="7"/>
    </row>
    <row r="12194">
      <c r="A12194" s="9">
        <v>44870.0</v>
      </c>
      <c r="B12194" s="10">
        <v>217.33</v>
      </c>
      <c r="C12194" s="10">
        <v>227.24791</v>
      </c>
      <c r="D12194" s="10">
        <v>0.0436435697032372</v>
      </c>
      <c r="E12194" s="7">
        <f t="shared" si="1"/>
        <v>0.04733790898</v>
      </c>
      <c r="F12194" s="7"/>
    </row>
    <row r="12195">
      <c r="A12195" s="9">
        <v>44870.041666666664</v>
      </c>
      <c r="B12195" s="10">
        <v>224.73</v>
      </c>
      <c r="C12195" s="10">
        <v>219.54556</v>
      </c>
      <c r="D12195" s="10">
        <v>0.0236144151582933</v>
      </c>
      <c r="E12195" s="7">
        <f t="shared" si="1"/>
        <v>0.04788625383</v>
      </c>
      <c r="F12195" s="7"/>
    </row>
    <row r="12196">
      <c r="A12196" s="9">
        <v>44870.083333333336</v>
      </c>
      <c r="B12196" s="10">
        <v>220.77</v>
      </c>
      <c r="C12196" s="10">
        <v>210.18867</v>
      </c>
      <c r="D12196" s="10">
        <v>0.0503420569719576</v>
      </c>
      <c r="E12196" s="7">
        <f t="shared" si="1"/>
        <v>0.04843587711</v>
      </c>
      <c r="F12196" s="7"/>
    </row>
    <row r="12197">
      <c r="A12197" s="9">
        <v>44870.125</v>
      </c>
      <c r="B12197" s="10">
        <v>213.19</v>
      </c>
      <c r="C12197" s="10">
        <v>201.05725</v>
      </c>
      <c r="D12197" s="10">
        <v>0.0603447525518228</v>
      </c>
      <c r="E12197" s="7">
        <f t="shared" si="1"/>
        <v>0.04883278483</v>
      </c>
      <c r="F12197" s="7"/>
    </row>
    <row r="12198">
      <c r="A12198" s="9">
        <v>44870.166666666664</v>
      </c>
      <c r="B12198" s="10">
        <v>213.21</v>
      </c>
      <c r="C12198" s="10">
        <v>193.87043</v>
      </c>
      <c r="D12198" s="10">
        <v>0.0997551302692216</v>
      </c>
      <c r="E12198" s="7">
        <f t="shared" si="1"/>
        <v>0.05034230787</v>
      </c>
      <c r="F12198" s="7"/>
    </row>
    <row r="12199">
      <c r="A12199" s="9">
        <v>44870.208333333336</v>
      </c>
      <c r="B12199" s="10">
        <v>208.5</v>
      </c>
      <c r="C12199" s="10">
        <v>191.08103</v>
      </c>
      <c r="D12199" s="10">
        <v>0.0911601219650114</v>
      </c>
      <c r="E12199" s="7">
        <f t="shared" si="1"/>
        <v>0.05268098703</v>
      </c>
      <c r="F12199" s="7"/>
    </row>
    <row r="12200">
      <c r="A12200" s="9">
        <v>44870.25</v>
      </c>
      <c r="B12200" s="10">
        <v>203.72</v>
      </c>
      <c r="C12200" s="10">
        <v>191.61102</v>
      </c>
      <c r="D12200" s="10">
        <v>0.0631956345725835</v>
      </c>
      <c r="E12200" s="7">
        <f t="shared" si="1"/>
        <v>0.05275613014</v>
      </c>
      <c r="F12200" s="7"/>
    </row>
    <row r="12201">
      <c r="A12201" s="9">
        <v>44870.291666666664</v>
      </c>
      <c r="B12201" s="10">
        <v>203.87</v>
      </c>
      <c r="C12201" s="10">
        <v>195.60262</v>
      </c>
      <c r="D12201" s="10">
        <v>0.0422662027737665</v>
      </c>
      <c r="E12201" s="7">
        <f t="shared" si="1"/>
        <v>0.05291642795</v>
      </c>
      <c r="F12201" s="7"/>
    </row>
    <row r="12202">
      <c r="A12202" s="9">
        <v>44870.333333333336</v>
      </c>
      <c r="B12202" s="10">
        <v>202.57</v>
      </c>
      <c r="C12202" s="10">
        <v>200.89857</v>
      </c>
      <c r="D12202" s="10">
        <v>0.00831977051902353</v>
      </c>
      <c r="E12202" s="7">
        <f t="shared" si="1"/>
        <v>0.05230011483</v>
      </c>
      <c r="F12202" s="7"/>
    </row>
    <row r="12203">
      <c r="A12203" s="9">
        <v>44870.375</v>
      </c>
      <c r="B12203" s="10">
        <v>203.0</v>
      </c>
      <c r="C12203" s="10">
        <v>207.33943</v>
      </c>
      <c r="D12203" s="10">
        <v>0.0209291112645578</v>
      </c>
      <c r="E12203" s="7">
        <f t="shared" si="1"/>
        <v>0.05310507882</v>
      </c>
      <c r="F12203" s="7"/>
    </row>
    <row r="12204">
      <c r="A12204" s="9">
        <v>44870.416666666664</v>
      </c>
      <c r="B12204" s="10">
        <v>210.58</v>
      </c>
      <c r="C12204" s="10">
        <v>212.72347</v>
      </c>
      <c r="D12204" s="10">
        <v>0.0100763211506467</v>
      </c>
      <c r="E12204" s="7">
        <f t="shared" si="1"/>
        <v>0.05340732695</v>
      </c>
      <c r="F12204" s="7"/>
    </row>
    <row r="12205">
      <c r="A12205" s="9">
        <v>44870.458333333336</v>
      </c>
      <c r="B12205" s="10">
        <v>216.85</v>
      </c>
      <c r="C12205" s="10">
        <v>217.08137</v>
      </c>
      <c r="D12205" s="10">
        <v>0.00106582153963741</v>
      </c>
      <c r="E12205" s="7">
        <f t="shared" si="1"/>
        <v>0.05323595033</v>
      </c>
      <c r="F12205" s="7"/>
    </row>
    <row r="12206">
      <c r="A12206" s="9">
        <v>44870.5</v>
      </c>
      <c r="B12206" s="10">
        <v>217.56</v>
      </c>
      <c r="C12206" s="10">
        <v>218.47496</v>
      </c>
      <c r="D12206" s="10">
        <v>0.00418793989022818</v>
      </c>
      <c r="E12206" s="7">
        <f t="shared" si="1"/>
        <v>0.05310156157</v>
      </c>
      <c r="F12206" s="7"/>
    </row>
    <row r="12207">
      <c r="A12207" s="9">
        <v>44870.541666666664</v>
      </c>
      <c r="B12207" s="10">
        <v>219.15</v>
      </c>
      <c r="C12207" s="10">
        <v>218.88805</v>
      </c>
      <c r="D12207" s="10">
        <v>0.00119673047477929</v>
      </c>
      <c r="E12207" s="7">
        <f t="shared" si="1"/>
        <v>0.05296488606</v>
      </c>
      <c r="F12207" s="7"/>
    </row>
    <row r="12208">
      <c r="A12208" s="9">
        <v>44870.583333333336</v>
      </c>
      <c r="B12208" s="10">
        <v>220.5</v>
      </c>
      <c r="C12208" s="10">
        <v>218.86868</v>
      </c>
      <c r="D12208" s="10">
        <v>0.00745341910043953</v>
      </c>
      <c r="E12208" s="7">
        <f t="shared" si="1"/>
        <v>0.0513188558</v>
      </c>
      <c r="F12208" s="7"/>
    </row>
    <row r="12209">
      <c r="A12209" s="9">
        <v>44870.625</v>
      </c>
      <c r="B12209" s="10">
        <v>220.72</v>
      </c>
      <c r="C12209" s="10">
        <v>219.40256</v>
      </c>
      <c r="D12209" s="10">
        <v>0.00600467013693917</v>
      </c>
      <c r="E12209" s="7">
        <f t="shared" si="1"/>
        <v>0.04919341165</v>
      </c>
      <c r="F12209" s="7"/>
    </row>
    <row r="12210">
      <c r="A12210" s="9">
        <v>44870.666666666664</v>
      </c>
      <c r="B12210" s="10">
        <v>219.8</v>
      </c>
      <c r="C12210" s="10">
        <v>220.02259</v>
      </c>
      <c r="D12210" s="10">
        <v>0.00101166884727607</v>
      </c>
      <c r="E12210" s="7">
        <f t="shared" si="1"/>
        <v>0.04634547311</v>
      </c>
      <c r="F12210" s="7"/>
    </row>
    <row r="12211">
      <c r="A12211" s="9">
        <v>44870.708333333336</v>
      </c>
      <c r="B12211" s="10">
        <v>218.04</v>
      </c>
      <c r="C12211" s="10">
        <v>220.67746</v>
      </c>
      <c r="D12211" s="10">
        <v>0.0119516510657681</v>
      </c>
      <c r="E12211" s="7">
        <f t="shared" si="1"/>
        <v>0.04355231545</v>
      </c>
      <c r="F12211" s="7"/>
    </row>
    <row r="12212">
      <c r="A12212" s="9">
        <v>44870.75</v>
      </c>
      <c r="B12212" s="10">
        <v>221.26</v>
      </c>
      <c r="C12212" s="10">
        <v>221.62083</v>
      </c>
      <c r="D12212" s="10">
        <v>0.00162814118149463</v>
      </c>
      <c r="E12212" s="7">
        <f t="shared" si="1"/>
        <v>0.04057851491</v>
      </c>
      <c r="F12212" s="7"/>
    </row>
    <row r="12213">
      <c r="A12213" s="9">
        <v>44870.791666666664</v>
      </c>
      <c r="B12213" s="10">
        <v>223.55</v>
      </c>
      <c r="C12213" s="10">
        <v>223.06484</v>
      </c>
      <c r="D12213" s="10">
        <v>0.00217497298095032</v>
      </c>
      <c r="E12213" s="7">
        <f t="shared" si="1"/>
        <v>0.03807867718</v>
      </c>
      <c r="F12213" s="7"/>
    </row>
    <row r="12214">
      <c r="A12214" s="9">
        <v>44870.833333333336</v>
      </c>
      <c r="B12214" s="10">
        <v>222.04</v>
      </c>
      <c r="C12214" s="10">
        <v>225.31286</v>
      </c>
      <c r="D12214" s="10">
        <v>0.0145258464164007</v>
      </c>
      <c r="E12214" s="7">
        <f t="shared" si="1"/>
        <v>0.03591456845</v>
      </c>
      <c r="F12214" s="7"/>
    </row>
    <row r="12215">
      <c r="A12215" s="9">
        <v>44870.875</v>
      </c>
      <c r="B12215" s="10">
        <v>223.24</v>
      </c>
      <c r="C12215" s="10">
        <v>227.97874</v>
      </c>
      <c r="D12215" s="10">
        <v>0.0207858855610833</v>
      </c>
      <c r="E12215" s="7">
        <f t="shared" si="1"/>
        <v>0.03348306978</v>
      </c>
      <c r="F12215" s="7"/>
    </row>
    <row r="12216">
      <c r="A12216" s="9">
        <v>44870.916666666664</v>
      </c>
      <c r="B12216" s="10">
        <v>219.56</v>
      </c>
      <c r="C12216" s="10">
        <v>228.88505</v>
      </c>
      <c r="D12216" s="10">
        <v>0.0407411930136983</v>
      </c>
      <c r="E12216" s="7">
        <f t="shared" si="1"/>
        <v>0.03107816104</v>
      </c>
      <c r="F12216" s="7"/>
    </row>
    <row r="12217">
      <c r="A12217" s="9">
        <v>44870.958333333336</v>
      </c>
      <c r="B12217" s="10">
        <v>218.8</v>
      </c>
      <c r="C12217" s="10">
        <v>227.73101</v>
      </c>
      <c r="D12217" s="10">
        <v>0.0392173643808982</v>
      </c>
      <c r="E12217" s="7">
        <f t="shared" si="1"/>
        <v>0.02773301631</v>
      </c>
      <c r="F12217" s="7"/>
    </row>
    <row r="12218">
      <c r="A12218" s="9">
        <v>44871.0</v>
      </c>
      <c r="B12218" s="10">
        <v>217.73</v>
      </c>
      <c r="C12218" s="10">
        <v>224.90429</v>
      </c>
      <c r="D12218" s="10">
        <v>0.0318993025877808</v>
      </c>
      <c r="E12218" s="7">
        <f t="shared" si="1"/>
        <v>0.02724367185</v>
      </c>
      <c r="F12218" s="7"/>
    </row>
    <row r="12219">
      <c r="A12219" s="9">
        <v>44871.041666666664</v>
      </c>
      <c r="B12219" s="10">
        <v>218.87</v>
      </c>
      <c r="C12219" s="10">
        <v>216.2975</v>
      </c>
      <c r="D12219" s="10">
        <v>0.0118933413469873</v>
      </c>
      <c r="E12219" s="7">
        <f t="shared" si="1"/>
        <v>0.02675529377</v>
      </c>
      <c r="F12219" s="7"/>
    </row>
    <row r="12220">
      <c r="A12220" s="9">
        <v>44871.083333333336</v>
      </c>
      <c r="B12220" s="10">
        <v>217.36</v>
      </c>
      <c r="C12220" s="10">
        <v>205.95806</v>
      </c>
      <c r="D12220" s="10">
        <v>0.0553604942676194</v>
      </c>
      <c r="E12220" s="7">
        <f t="shared" si="1"/>
        <v>0.02696439533</v>
      </c>
      <c r="F12220" s="7"/>
    </row>
    <row r="12221">
      <c r="A12221" s="9">
        <v>44871.125</v>
      </c>
      <c r="B12221" s="10">
        <v>217.8</v>
      </c>
      <c r="C12221" s="10">
        <v>196.32395</v>
      </c>
      <c r="D12221" s="10">
        <v>0.109390881754365</v>
      </c>
      <c r="E12221" s="7">
        <f t="shared" si="1"/>
        <v>0.02900798404</v>
      </c>
      <c r="F12221" s="7"/>
    </row>
    <row r="12222">
      <c r="A12222" s="9">
        <v>44871.166666666664</v>
      </c>
      <c r="B12222" s="10">
        <v>213.79</v>
      </c>
      <c r="C12222" s="10">
        <v>188.81784</v>
      </c>
      <c r="D12222" s="10">
        <v>0.132255299605164</v>
      </c>
      <c r="E12222" s="7">
        <f t="shared" si="1"/>
        <v>0.03036215777</v>
      </c>
      <c r="F12222" s="7"/>
    </row>
    <row r="12223">
      <c r="A12223" s="9">
        <v>44871.208333333336</v>
      </c>
      <c r="B12223" s="10">
        <v>208.34</v>
      </c>
      <c r="C12223" s="10">
        <v>186.03568</v>
      </c>
      <c r="D12223" s="10">
        <v>0.119892700153002</v>
      </c>
      <c r="E12223" s="7">
        <f t="shared" si="1"/>
        <v>0.03155934852</v>
      </c>
      <c r="F12223" s="7"/>
    </row>
    <row r="12224">
      <c r="A12224" s="9">
        <v>44871.25</v>
      </c>
      <c r="B12224" s="10">
        <v>202.67</v>
      </c>
      <c r="C12224" s="10">
        <v>186.87227</v>
      </c>
      <c r="D12224" s="10">
        <v>0.0845375828099054</v>
      </c>
      <c r="E12224" s="7">
        <f t="shared" si="1"/>
        <v>0.03244859637</v>
      </c>
      <c r="F12224" s="7"/>
    </row>
    <row r="12225">
      <c r="A12225" s="9">
        <v>44871.291666666664</v>
      </c>
      <c r="B12225" s="10">
        <v>199.55</v>
      </c>
      <c r="C12225" s="10">
        <v>191.57488</v>
      </c>
      <c r="D12225" s="10">
        <v>0.0416292574475317</v>
      </c>
      <c r="E12225" s="7">
        <f t="shared" si="1"/>
        <v>0.03242205698</v>
      </c>
      <c r="F12225" s="7"/>
    </row>
    <row r="12226">
      <c r="A12226" s="9">
        <v>44871.333333333336</v>
      </c>
      <c r="B12226" s="10">
        <v>203.13</v>
      </c>
      <c r="C12226" s="10">
        <v>197.62302</v>
      </c>
      <c r="D12226" s="10">
        <v>0.0278660856412375</v>
      </c>
      <c r="E12226" s="7">
        <f t="shared" si="1"/>
        <v>0.03323648678</v>
      </c>
      <c r="F12226" s="7"/>
    </row>
    <row r="12227">
      <c r="A12227" s="9">
        <v>44871.375</v>
      </c>
      <c r="B12227" s="10">
        <v>202.89</v>
      </c>
      <c r="C12227" s="10">
        <v>204.70801</v>
      </c>
      <c r="D12227" s="10">
        <v>0.00888099102717092</v>
      </c>
      <c r="E12227" s="7">
        <f t="shared" si="1"/>
        <v>0.03273448177</v>
      </c>
      <c r="F12227" s="7"/>
    </row>
    <row r="12228">
      <c r="A12228" s="9">
        <v>44871.416666666664</v>
      </c>
      <c r="B12228" s="10">
        <v>205.79</v>
      </c>
      <c r="C12228" s="10">
        <v>210.32713</v>
      </c>
      <c r="D12228" s="10">
        <v>0.0215717772595481</v>
      </c>
      <c r="E12228" s="7">
        <f t="shared" si="1"/>
        <v>0.0332134591</v>
      </c>
      <c r="F12228" s="7"/>
    </row>
    <row r="12229">
      <c r="A12229" s="9">
        <v>44871.458333333336</v>
      </c>
      <c r="B12229" s="10">
        <v>207.78</v>
      </c>
      <c r="C12229" s="10">
        <v>214.51126</v>
      </c>
      <c r="D12229" s="10">
        <v>0.0313795182593211</v>
      </c>
      <c r="E12229" s="7">
        <f t="shared" si="1"/>
        <v>0.0344765298</v>
      </c>
      <c r="F12229" s="7"/>
    </row>
    <row r="12230">
      <c r="A12230" s="9">
        <v>44871.5</v>
      </c>
      <c r="B12230" s="10">
        <v>212.48</v>
      </c>
      <c r="C12230" s="10">
        <v>215.45928</v>
      </c>
      <c r="D12230" s="10">
        <v>0.0138275779998894</v>
      </c>
      <c r="E12230" s="7">
        <f t="shared" si="1"/>
        <v>0.03487818139</v>
      </c>
      <c r="F12230" s="7"/>
    </row>
    <row r="12231">
      <c r="A12231" s="9">
        <v>44871.541666666664</v>
      </c>
      <c r="B12231" s="10">
        <v>209.01</v>
      </c>
      <c r="C12231" s="10">
        <v>215.4791</v>
      </c>
      <c r="D12231" s="10">
        <v>0.0300219371623512</v>
      </c>
      <c r="E12231" s="7">
        <f t="shared" si="1"/>
        <v>0.03607923167</v>
      </c>
      <c r="F12231" s="7"/>
    </row>
    <row r="12232">
      <c r="A12232" s="9">
        <v>44871.583333333336</v>
      </c>
      <c r="B12232" s="10">
        <v>207.75</v>
      </c>
      <c r="C12232" s="10">
        <v>215.24069</v>
      </c>
      <c r="D12232" s="10">
        <v>0.0348014587762193</v>
      </c>
      <c r="E12232" s="7">
        <f t="shared" si="1"/>
        <v>0.03721873332</v>
      </c>
      <c r="F12232" s="7"/>
    </row>
    <row r="12233">
      <c r="A12233" s="9">
        <v>44871.625</v>
      </c>
      <c r="B12233" s="10">
        <v>205.42</v>
      </c>
      <c r="C12233" s="10">
        <v>215.93317</v>
      </c>
      <c r="D12233" s="10">
        <v>0.0486871470464681</v>
      </c>
      <c r="E12233" s="7">
        <f t="shared" si="1"/>
        <v>0.03899716986</v>
      </c>
      <c r="F12233" s="7"/>
    </row>
    <row r="12234">
      <c r="A12234" s="9">
        <v>44871.666666666664</v>
      </c>
      <c r="B12234" s="10">
        <v>206.39</v>
      </c>
      <c r="C12234" s="10">
        <v>216.81438</v>
      </c>
      <c r="D12234" s="10">
        <v>0.0480797445261703</v>
      </c>
      <c r="E12234" s="7">
        <f t="shared" si="1"/>
        <v>0.04095833968</v>
      </c>
      <c r="F12234" s="7"/>
    </row>
    <row r="12235">
      <c r="A12235" s="9">
        <v>44871.708333333336</v>
      </c>
      <c r="B12235" s="10">
        <v>210.11</v>
      </c>
      <c r="C12235" s="10">
        <v>217.49888</v>
      </c>
      <c r="D12235" s="10">
        <v>0.0339720370054319</v>
      </c>
      <c r="E12235" s="7">
        <f t="shared" si="1"/>
        <v>0.04187585576</v>
      </c>
      <c r="F12235" s="7"/>
    </row>
    <row r="12236">
      <c r="A12236" s="9">
        <v>44871.75</v>
      </c>
      <c r="B12236" s="10">
        <v>208.86</v>
      </c>
      <c r="C12236" s="10">
        <v>218.48376</v>
      </c>
      <c r="D12236" s="10">
        <v>0.0440479420529927</v>
      </c>
      <c r="E12236" s="7">
        <f t="shared" si="1"/>
        <v>0.04364334746</v>
      </c>
      <c r="F12236" s="7"/>
    </row>
    <row r="12237">
      <c r="A12237" s="9">
        <v>44871.791666666664</v>
      </c>
      <c r="B12237" s="10">
        <v>208.97</v>
      </c>
      <c r="C12237" s="10">
        <v>219.7917</v>
      </c>
      <c r="D12237" s="10">
        <v>0.0492361631490178</v>
      </c>
      <c r="E12237" s="7">
        <f t="shared" si="1"/>
        <v>0.04560423039</v>
      </c>
      <c r="F12237" s="7"/>
    </row>
    <row r="12238">
      <c r="A12238" s="9">
        <v>44871.833333333336</v>
      </c>
      <c r="B12238" s="10">
        <v>216.63</v>
      </c>
      <c r="C12238" s="10">
        <v>222.10381</v>
      </c>
      <c r="D12238" s="10">
        <v>0.0246452773592673</v>
      </c>
      <c r="E12238" s="7">
        <f t="shared" si="1"/>
        <v>0.04602587334</v>
      </c>
      <c r="F12238" s="7"/>
    </row>
    <row r="12239">
      <c r="A12239" s="9">
        <v>44871.875</v>
      </c>
      <c r="B12239" s="10">
        <v>211.54</v>
      </c>
      <c r="C12239" s="10">
        <v>225.08146</v>
      </c>
      <c r="D12239" s="10">
        <v>0.0601624851731457</v>
      </c>
      <c r="E12239" s="7">
        <f t="shared" si="1"/>
        <v>0.04766656499</v>
      </c>
      <c r="F12239" s="7"/>
    </row>
    <row r="12240">
      <c r="A12240" s="9">
        <v>44871.916666666664</v>
      </c>
      <c r="B12240" s="10">
        <v>204.35</v>
      </c>
      <c r="C12240" s="10">
        <v>226.12123</v>
      </c>
      <c r="D12240" s="10">
        <v>0.0962812293211035</v>
      </c>
      <c r="E12240" s="7">
        <f t="shared" si="1"/>
        <v>0.04998073317</v>
      </c>
      <c r="F12240" s="7"/>
    </row>
    <row r="12241">
      <c r="A12241" s="9">
        <v>44871.958333333336</v>
      </c>
      <c r="B12241" s="10">
        <v>203.63</v>
      </c>
      <c r="C12241" s="10">
        <v>224.87944</v>
      </c>
      <c r="D12241" s="10">
        <v>0.0944925867833893</v>
      </c>
      <c r="E12241" s="7">
        <f t="shared" si="1"/>
        <v>0.05228386744</v>
      </c>
      <c r="F12241" s="7"/>
    </row>
    <row r="12242">
      <c r="A12242" s="9">
        <v>44872.0</v>
      </c>
      <c r="B12242" s="10">
        <v>207.15</v>
      </c>
      <c r="C12242" s="10">
        <v>216.54389</v>
      </c>
      <c r="D12242" s="10">
        <v>0.0433809977275276</v>
      </c>
      <c r="E12242" s="7">
        <f t="shared" si="1"/>
        <v>0.0527622714</v>
      </c>
      <c r="F12242" s="7"/>
    </row>
    <row r="12243">
      <c r="A12243" s="9">
        <v>44872.041666666664</v>
      </c>
      <c r="B12243" s="10">
        <v>209.5</v>
      </c>
      <c r="C12243" s="10">
        <v>210.3853</v>
      </c>
      <c r="D12243" s="10">
        <v>0.00420799361932606</v>
      </c>
      <c r="E12243" s="7">
        <f t="shared" si="1"/>
        <v>0.05244204858</v>
      </c>
      <c r="F12243" s="7"/>
    </row>
    <row r="12244">
      <c r="A12244" s="9">
        <v>44872.083333333336</v>
      </c>
      <c r="B12244" s="10">
        <v>211.67</v>
      </c>
      <c r="C12244" s="10">
        <v>202.86684</v>
      </c>
      <c r="D12244" s="10">
        <v>0.0433937848097796</v>
      </c>
      <c r="E12244" s="7">
        <f t="shared" si="1"/>
        <v>0.05194343569</v>
      </c>
      <c r="F12244" s="7"/>
    </row>
    <row r="12245">
      <c r="A12245" s="9">
        <v>44872.125</v>
      </c>
      <c r="B12245" s="10">
        <v>207.06</v>
      </c>
      <c r="C12245" s="10">
        <v>195.98036</v>
      </c>
      <c r="D12245" s="10">
        <v>0.0565344404918942</v>
      </c>
      <c r="E12245" s="7">
        <f t="shared" si="1"/>
        <v>0.04974108397</v>
      </c>
      <c r="F12245" s="7"/>
    </row>
    <row r="12246">
      <c r="A12246" s="9">
        <v>44872.166666666664</v>
      </c>
      <c r="B12246" s="10">
        <v>204.11</v>
      </c>
      <c r="C12246" s="10">
        <v>190.92801</v>
      </c>
      <c r="D12246" s="10">
        <v>0.0690416770174267</v>
      </c>
      <c r="E12246" s="7">
        <f t="shared" si="1"/>
        <v>0.04710718303</v>
      </c>
      <c r="F12246" s="7"/>
    </row>
    <row r="12247">
      <c r="A12247" s="9">
        <v>44872.208333333336</v>
      </c>
      <c r="B12247" s="10">
        <v>197.31</v>
      </c>
      <c r="C12247" s="10">
        <v>189.60052</v>
      </c>
      <c r="D12247" s="10">
        <v>0.0406617028265535</v>
      </c>
      <c r="E12247" s="7">
        <f t="shared" si="1"/>
        <v>0.04380589147</v>
      </c>
      <c r="F12247" s="7"/>
    </row>
    <row r="12248">
      <c r="A12248" s="9">
        <v>44872.25</v>
      </c>
      <c r="B12248" s="10">
        <v>203.78</v>
      </c>
      <c r="C12248" s="10">
        <v>190.84904</v>
      </c>
      <c r="D12248" s="10">
        <v>0.0677549124690383</v>
      </c>
      <c r="E12248" s="7">
        <f t="shared" si="1"/>
        <v>0.04310661354</v>
      </c>
      <c r="F12248" s="7"/>
    </row>
    <row r="12249">
      <c r="A12249" s="9">
        <v>44872.291666666664</v>
      </c>
      <c r="B12249" s="10">
        <v>203.48</v>
      </c>
      <c r="C12249" s="10">
        <v>194.72328</v>
      </c>
      <c r="D12249" s="10">
        <v>0.0449700724022315</v>
      </c>
      <c r="E12249" s="7">
        <f t="shared" si="1"/>
        <v>0.04324581416</v>
      </c>
      <c r="F12249" s="7"/>
    </row>
    <row r="12250">
      <c r="A12250" s="9">
        <v>44872.333333333336</v>
      </c>
      <c r="B12250" s="10">
        <v>205.0</v>
      </c>
      <c r="C12250" s="10">
        <v>199.07328</v>
      </c>
      <c r="D12250" s="10">
        <v>0.0297715494515385</v>
      </c>
      <c r="E12250" s="7">
        <f t="shared" si="1"/>
        <v>0.04332520849</v>
      </c>
      <c r="F12250" s="7"/>
    </row>
    <row r="12251">
      <c r="A12251" s="9">
        <v>44872.375</v>
      </c>
      <c r="B12251" s="10">
        <v>205.75</v>
      </c>
      <c r="C12251" s="10">
        <v>204.07965</v>
      </c>
      <c r="D12251" s="10">
        <v>0.00818479451527878</v>
      </c>
      <c r="E12251" s="7">
        <f t="shared" si="1"/>
        <v>0.0432962003</v>
      </c>
      <c r="F12251" s="7"/>
    </row>
    <row r="12252">
      <c r="A12252" s="9">
        <v>44872.416666666664</v>
      </c>
      <c r="B12252" s="10">
        <v>209.67</v>
      </c>
      <c r="C12252" s="10">
        <v>207.81922</v>
      </c>
      <c r="D12252" s="10">
        <v>0.00890572103966123</v>
      </c>
      <c r="E12252" s="7">
        <f t="shared" si="1"/>
        <v>0.04276844796</v>
      </c>
      <c r="F12252" s="7"/>
    </row>
    <row r="12253">
      <c r="A12253" s="9">
        <v>44872.458333333336</v>
      </c>
      <c r="B12253" s="10">
        <v>213.04</v>
      </c>
      <c r="C12253" s="10">
        <v>210.73904</v>
      </c>
      <c r="D12253" s="10">
        <v>0.01091852748309</v>
      </c>
      <c r="E12253" s="7">
        <f t="shared" si="1"/>
        <v>0.04191590668</v>
      </c>
      <c r="F12253" s="7"/>
    </row>
    <row r="12254">
      <c r="A12254" s="9">
        <v>44872.5</v>
      </c>
      <c r="B12254" s="10">
        <v>214.04</v>
      </c>
      <c r="C12254" s="10">
        <v>211.28412</v>
      </c>
      <c r="D12254" s="10">
        <v>0.0130434790839935</v>
      </c>
      <c r="E12254" s="7">
        <f t="shared" si="1"/>
        <v>0.04188323589</v>
      </c>
      <c r="F12254" s="7"/>
    </row>
    <row r="12255">
      <c r="A12255" s="9">
        <v>44872.541666666664</v>
      </c>
      <c r="B12255" s="10">
        <v>213.55</v>
      </c>
      <c r="C12255" s="10">
        <v>211.39728</v>
      </c>
      <c r="D12255" s="10">
        <v>0.0101832909108386</v>
      </c>
      <c r="E12255" s="7">
        <f t="shared" si="1"/>
        <v>0.04105662563</v>
      </c>
      <c r="F12255" s="7"/>
    </row>
    <row r="12256">
      <c r="A12256" s="9">
        <v>44872.583333333336</v>
      </c>
      <c r="B12256" s="10">
        <v>202.42</v>
      </c>
      <c r="C12256" s="10">
        <v>211.05096</v>
      </c>
      <c r="D12256" s="10">
        <v>0.040895146840365</v>
      </c>
      <c r="E12256" s="7">
        <f t="shared" si="1"/>
        <v>0.0413105293</v>
      </c>
      <c r="F12256" s="7"/>
    </row>
    <row r="12257">
      <c r="A12257" s="9">
        <v>44872.625</v>
      </c>
      <c r="B12257" s="10">
        <v>200.81</v>
      </c>
      <c r="C12257" s="10">
        <v>211.49529</v>
      </c>
      <c r="D12257" s="10">
        <v>0.0505225908340559</v>
      </c>
      <c r="E12257" s="7">
        <f t="shared" si="1"/>
        <v>0.04138700612</v>
      </c>
      <c r="F12257" s="7"/>
    </row>
    <row r="12258">
      <c r="A12258" s="9">
        <v>44872.666666666664</v>
      </c>
      <c r="B12258" s="10">
        <v>198.97</v>
      </c>
      <c r="C12258" s="10">
        <v>212.23986</v>
      </c>
      <c r="D12258" s="10">
        <v>0.0625229398473971</v>
      </c>
      <c r="E12258" s="7">
        <f t="shared" si="1"/>
        <v>0.04198880593</v>
      </c>
      <c r="F12258" s="7"/>
    </row>
    <row r="12259">
      <c r="A12259" s="9">
        <v>44872.708333333336</v>
      </c>
      <c r="B12259" s="10">
        <v>197.75</v>
      </c>
      <c r="C12259" s="10">
        <v>213.0406</v>
      </c>
      <c r="D12259" s="10">
        <v>0.0717731737518576</v>
      </c>
      <c r="E12259" s="7">
        <f t="shared" si="1"/>
        <v>0.04356385329</v>
      </c>
      <c r="F12259" s="7"/>
    </row>
    <row r="12260">
      <c r="A12260" s="9">
        <v>44872.75</v>
      </c>
      <c r="B12260" s="10">
        <v>200.0</v>
      </c>
      <c r="C12260" s="10">
        <v>213.99043</v>
      </c>
      <c r="D12260" s="10">
        <v>0.0653787648354181</v>
      </c>
      <c r="E12260" s="7">
        <f t="shared" si="1"/>
        <v>0.04445263757</v>
      </c>
      <c r="F12260" s="7"/>
    </row>
    <row r="12261">
      <c r="A12261" s="9">
        <v>44872.791666666664</v>
      </c>
      <c r="B12261" s="10">
        <v>203.72</v>
      </c>
      <c r="C12261" s="10">
        <v>215.35153</v>
      </c>
      <c r="D12261" s="10">
        <v>0.0540118289384802</v>
      </c>
      <c r="E12261" s="7">
        <f t="shared" si="1"/>
        <v>0.04465162365</v>
      </c>
      <c r="F12261" s="7"/>
    </row>
    <row r="12262">
      <c r="A12262" s="9">
        <v>44872.833333333336</v>
      </c>
      <c r="B12262" s="10">
        <v>205.25</v>
      </c>
      <c r="C12262" s="10">
        <v>217.94883</v>
      </c>
      <c r="D12262" s="10">
        <v>0.0582651900448375</v>
      </c>
      <c r="E12262" s="7">
        <f t="shared" si="1"/>
        <v>0.04605245334</v>
      </c>
      <c r="F12262" s="7"/>
    </row>
    <row r="12263">
      <c r="A12263" s="9">
        <v>44872.875</v>
      </c>
      <c r="B12263" s="10">
        <v>205.1</v>
      </c>
      <c r="C12263" s="10">
        <v>220.84991</v>
      </c>
      <c r="D12263" s="10">
        <v>0.0713149939703394</v>
      </c>
      <c r="E12263" s="7">
        <f t="shared" si="1"/>
        <v>0.04651714121</v>
      </c>
      <c r="F12263" s="7"/>
    </row>
    <row r="12264">
      <c r="A12264" s="9">
        <v>44872.916666666664</v>
      </c>
      <c r="B12264" s="10">
        <v>201.56</v>
      </c>
      <c r="C12264" s="10">
        <v>221.74582</v>
      </c>
      <c r="D12264" s="10">
        <v>0.0910313439053778</v>
      </c>
      <c r="E12264" s="7">
        <f t="shared" si="1"/>
        <v>0.04629839598</v>
      </c>
      <c r="F12264" s="7"/>
    </row>
    <row r="12265">
      <c r="A12265" s="9">
        <v>44872.958333333336</v>
      </c>
      <c r="B12265" s="10">
        <v>196.06</v>
      </c>
      <c r="C12265" s="10">
        <v>220.98545</v>
      </c>
      <c r="D12265" s="10">
        <v>0.112792267545216</v>
      </c>
      <c r="E12265" s="7">
        <f t="shared" si="1"/>
        <v>0.04706088268</v>
      </c>
      <c r="F12265" s="7"/>
    </row>
    <row r="12266">
      <c r="A12266" s="9">
        <v>44873.0</v>
      </c>
      <c r="B12266" s="10">
        <v>196.06</v>
      </c>
      <c r="C12266" s="10">
        <v>218.04574</v>
      </c>
      <c r="D12266" s="10">
        <v>0.100830862368602</v>
      </c>
      <c r="E12266" s="7">
        <f t="shared" si="1"/>
        <v>0.04945462704</v>
      </c>
      <c r="F12266" s="7"/>
    </row>
    <row r="12267">
      <c r="A12267" s="9">
        <v>44873.041666666664</v>
      </c>
      <c r="B12267" s="10">
        <v>196.44</v>
      </c>
      <c r="C12267" s="10">
        <v>208.86994</v>
      </c>
      <c r="D12267" s="10">
        <v>0.0595104302706268</v>
      </c>
      <c r="E12267" s="7">
        <f t="shared" si="1"/>
        <v>0.05175889524</v>
      </c>
      <c r="F12267" s="7"/>
    </row>
    <row r="12268">
      <c r="A12268" s="9">
        <v>44873.083333333336</v>
      </c>
      <c r="B12268" s="10">
        <v>207.1</v>
      </c>
      <c r="C12268" s="10">
        <v>198.21174</v>
      </c>
      <c r="D12268" s="10">
        <v>0.0448422479919706</v>
      </c>
      <c r="E12268" s="7">
        <f t="shared" si="1"/>
        <v>0.05181924787</v>
      </c>
      <c r="F12268" s="7"/>
    </row>
    <row r="12269">
      <c r="A12269" s="9">
        <v>44873.125</v>
      </c>
      <c r="B12269" s="10">
        <v>209.21</v>
      </c>
      <c r="C12269" s="10">
        <v>188.93915</v>
      </c>
      <c r="D12269" s="10">
        <v>0.107287716706675</v>
      </c>
      <c r="E12269" s="7">
        <f t="shared" si="1"/>
        <v>0.05393396771</v>
      </c>
      <c r="F12269" s="7"/>
    </row>
    <row r="12270">
      <c r="A12270" s="9">
        <v>44873.166666666664</v>
      </c>
      <c r="B12270" s="10">
        <v>202.77</v>
      </c>
      <c r="C12270" s="10">
        <v>182.22034</v>
      </c>
      <c r="D12270" s="10">
        <v>0.112773689259936</v>
      </c>
      <c r="E12270" s="7">
        <f t="shared" si="1"/>
        <v>0.05575613489</v>
      </c>
      <c r="F12270" s="7"/>
    </row>
    <row r="12271">
      <c r="A12271" s="9">
        <v>44873.208333333336</v>
      </c>
      <c r="B12271" s="10">
        <v>194.71</v>
      </c>
      <c r="C12271" s="10">
        <v>180.46286</v>
      </c>
      <c r="D12271" s="10">
        <v>0.0789477679784084</v>
      </c>
      <c r="E12271" s="7">
        <f t="shared" si="1"/>
        <v>0.0573513876</v>
      </c>
      <c r="F12271" s="7"/>
    </row>
    <row r="12272">
      <c r="A12272" s="9">
        <v>44873.25</v>
      </c>
      <c r="B12272" s="10">
        <v>185.14</v>
      </c>
      <c r="C12272" s="10">
        <v>182.38829</v>
      </c>
      <c r="D12272" s="10">
        <v>0.0150870979710373</v>
      </c>
      <c r="E12272" s="7">
        <f t="shared" si="1"/>
        <v>0.05515689533</v>
      </c>
      <c r="F12272" s="7"/>
    </row>
    <row r="12273">
      <c r="A12273" s="9">
        <v>44873.291666666664</v>
      </c>
      <c r="B12273" s="10">
        <v>183.88</v>
      </c>
      <c r="C12273" s="10">
        <v>188.15648</v>
      </c>
      <c r="D12273" s="10">
        <v>0.022728316346054</v>
      </c>
      <c r="E12273" s="7">
        <f t="shared" si="1"/>
        <v>0.0542301555</v>
      </c>
      <c r="F12273" s="7"/>
    </row>
    <row r="12274">
      <c r="A12274" s="9">
        <v>44873.333333333336</v>
      </c>
      <c r="B12274" s="10">
        <v>186.43</v>
      </c>
      <c r="C12274" s="10">
        <v>195.01989</v>
      </c>
      <c r="D12274" s="10">
        <v>0.044046225233744</v>
      </c>
      <c r="E12274" s="7">
        <f t="shared" si="1"/>
        <v>0.05482493365</v>
      </c>
      <c r="F12274" s="7"/>
    </row>
    <row r="12275">
      <c r="A12275" s="9">
        <v>44873.375</v>
      </c>
      <c r="B12275" s="10">
        <v>188.58</v>
      </c>
      <c r="C12275" s="10">
        <v>202.4353</v>
      </c>
      <c r="D12275" s="10">
        <v>0.0684431025616579</v>
      </c>
      <c r="E12275" s="7">
        <f t="shared" si="1"/>
        <v>0.05733569649</v>
      </c>
      <c r="F12275" s="7"/>
    </row>
    <row r="12276">
      <c r="A12276" s="9">
        <v>44873.416666666664</v>
      </c>
      <c r="B12276" s="10">
        <v>189.72</v>
      </c>
      <c r="C12276" s="10">
        <v>207.82101</v>
      </c>
      <c r="D12276" s="10">
        <v>0.0870990377729374</v>
      </c>
      <c r="E12276" s="7">
        <f t="shared" si="1"/>
        <v>0.06059375135</v>
      </c>
      <c r="F12276" s="7"/>
    </row>
    <row r="12277">
      <c r="A12277" s="9">
        <v>44873.458333333336</v>
      </c>
      <c r="B12277" s="10">
        <v>187.94</v>
      </c>
      <c r="C12277" s="10">
        <v>211.25963</v>
      </c>
      <c r="D12277" s="10">
        <v>0.110383749133708</v>
      </c>
      <c r="E12277" s="7">
        <f t="shared" si="1"/>
        <v>0.06473813559</v>
      </c>
      <c r="F12277" s="7"/>
    </row>
    <row r="12278">
      <c r="A12278" s="9">
        <v>44873.5</v>
      </c>
      <c r="B12278" s="10">
        <v>197.59</v>
      </c>
      <c r="C12278" s="10">
        <v>211.15992</v>
      </c>
      <c r="D12278" s="10">
        <v>0.06426371065115</v>
      </c>
      <c r="E12278" s="7">
        <f t="shared" si="1"/>
        <v>0.0668723119</v>
      </c>
      <c r="F12278" s="7"/>
    </row>
    <row r="12279">
      <c r="A12279" s="9">
        <v>44873.541666666664</v>
      </c>
      <c r="B12279" s="10">
        <v>192.49</v>
      </c>
      <c r="C12279" s="10">
        <v>210.58883</v>
      </c>
      <c r="D12279" s="10">
        <v>0.0859439220969127</v>
      </c>
      <c r="E12279" s="7">
        <f t="shared" si="1"/>
        <v>0.07002900487</v>
      </c>
      <c r="F12279" s="7"/>
    </row>
    <row r="12280">
      <c r="A12280" s="9">
        <v>44873.583333333336</v>
      </c>
      <c r="B12280" s="10">
        <v>174.97</v>
      </c>
      <c r="C12280" s="10">
        <v>209.98355</v>
      </c>
      <c r="D12280" s="10">
        <v>0.166744252109272</v>
      </c>
      <c r="E12280" s="7">
        <f t="shared" si="1"/>
        <v>0.07527271759</v>
      </c>
      <c r="F12280" s="7"/>
    </row>
    <row r="12281">
      <c r="A12281" s="9">
        <v>44873.625</v>
      </c>
      <c r="B12281" s="10">
        <v>179.22</v>
      </c>
      <c r="C12281" s="10">
        <v>210.70336</v>
      </c>
      <c r="D12281" s="10">
        <v>0.149420303501567</v>
      </c>
      <c r="E12281" s="7">
        <f t="shared" si="1"/>
        <v>0.07939345562</v>
      </c>
      <c r="F12281" s="7"/>
    </row>
    <row r="12282">
      <c r="A12282" s="9">
        <v>44873.666666666664</v>
      </c>
      <c r="B12282" s="10">
        <v>173.06</v>
      </c>
      <c r="C12282" s="10">
        <v>211.87557</v>
      </c>
      <c r="D12282" s="10">
        <v>0.18319983752728</v>
      </c>
      <c r="E12282" s="7">
        <f t="shared" si="1"/>
        <v>0.08442165969</v>
      </c>
      <c r="F12282" s="7"/>
    </row>
    <row r="12283">
      <c r="A12283" s="9">
        <v>44873.708333333336</v>
      </c>
      <c r="B12283" s="10">
        <v>169.88</v>
      </c>
      <c r="C12283" s="10">
        <v>212.78584</v>
      </c>
      <c r="D12283" s="10">
        <v>0.201638605275614</v>
      </c>
      <c r="E12283" s="7">
        <f t="shared" si="1"/>
        <v>0.08983271933</v>
      </c>
      <c r="F12283" s="7"/>
    </row>
    <row r="12284">
      <c r="A12284" s="9">
        <v>44873.75</v>
      </c>
      <c r="B12284" s="10">
        <v>169.43</v>
      </c>
      <c r="C12284" s="10">
        <v>213.99063</v>
      </c>
      <c r="D12284" s="10">
        <v>0.208236360629435</v>
      </c>
      <c r="E12284" s="7">
        <f t="shared" si="1"/>
        <v>0.09578511916</v>
      </c>
      <c r="F12284" s="7"/>
    </row>
    <row r="12285">
      <c r="A12285" s="9">
        <v>44873.791666666664</v>
      </c>
      <c r="B12285" s="10">
        <v>176.84</v>
      </c>
      <c r="C12285" s="10">
        <v>215.2204</v>
      </c>
      <c r="D12285" s="10">
        <v>0.17833067869031</v>
      </c>
      <c r="E12285" s="7">
        <f t="shared" si="1"/>
        <v>0.1009650712</v>
      </c>
      <c r="F12285" s="7"/>
    </row>
    <row r="12286">
      <c r="A12286" s="9">
        <v>44873.833333333336</v>
      </c>
      <c r="B12286" s="10">
        <v>190.15</v>
      </c>
      <c r="C12286" s="10">
        <v>217.766</v>
      </c>
      <c r="D12286" s="10">
        <v>0.12681502162872</v>
      </c>
      <c r="E12286" s="7">
        <f t="shared" si="1"/>
        <v>0.1038213142</v>
      </c>
      <c r="F12286" s="7"/>
    </row>
    <row r="12287">
      <c r="A12287" s="9">
        <v>44873.875</v>
      </c>
      <c r="B12287" s="10">
        <v>207.22</v>
      </c>
      <c r="C12287" s="10">
        <v>221.05595</v>
      </c>
      <c r="D12287" s="10">
        <v>0.0625902627818884</v>
      </c>
      <c r="E12287" s="7">
        <f t="shared" si="1"/>
        <v>0.1034577837</v>
      </c>
      <c r="F12287" s="7"/>
    </row>
    <row r="12288">
      <c r="A12288" s="9">
        <v>44873.916666666664</v>
      </c>
      <c r="B12288" s="10">
        <v>205.67</v>
      </c>
      <c r="C12288" s="10">
        <v>221.99857</v>
      </c>
      <c r="D12288" s="10">
        <v>0.0735525909018243</v>
      </c>
      <c r="E12288" s="7">
        <f t="shared" si="1"/>
        <v>0.1027295024</v>
      </c>
      <c r="F12288" s="7"/>
    </row>
    <row r="12289">
      <c r="A12289" s="9">
        <v>44873.958333333336</v>
      </c>
      <c r="B12289" s="10">
        <v>202.1</v>
      </c>
      <c r="C12289" s="10">
        <v>220.45858</v>
      </c>
      <c r="D12289" s="10">
        <v>0.0832745089803264</v>
      </c>
      <c r="E12289" s="7">
        <f t="shared" si="1"/>
        <v>0.1014995958</v>
      </c>
      <c r="F12289" s="7"/>
    </row>
    <row r="12290">
      <c r="A12290" s="9">
        <v>44871.0</v>
      </c>
      <c r="B12290" s="10">
        <v>217.73</v>
      </c>
      <c r="C12290" s="10">
        <v>222.3927</v>
      </c>
      <c r="D12290" s="10">
        <v>0.0209660658825582</v>
      </c>
      <c r="E12290" s="7">
        <f t="shared" si="1"/>
        <v>0.09817189591</v>
      </c>
      <c r="F12290" s="7"/>
    </row>
    <row r="12291">
      <c r="A12291" s="9">
        <v>44871.041666666664</v>
      </c>
      <c r="B12291" s="10">
        <v>218.87</v>
      </c>
      <c r="C12291" s="10">
        <v>216.41714</v>
      </c>
      <c r="D12291" s="10">
        <v>0.0113339451764311</v>
      </c>
      <c r="E12291" s="7">
        <f t="shared" si="1"/>
        <v>0.09616454237</v>
      </c>
      <c r="F12291" s="7"/>
    </row>
    <row r="12292">
      <c r="A12292" s="9">
        <v>44871.083333333336</v>
      </c>
      <c r="B12292" s="10">
        <v>217.36</v>
      </c>
      <c r="C12292" s="10">
        <v>208.53889</v>
      </c>
      <c r="D12292" s="10">
        <v>0.0422995921767877</v>
      </c>
      <c r="E12292" s="7">
        <f t="shared" si="1"/>
        <v>0.09605859837</v>
      </c>
      <c r="F12292" s="7"/>
    </row>
    <row r="12293">
      <c r="A12293" s="9">
        <v>44871.125</v>
      </c>
      <c r="B12293" s="10">
        <v>217.8</v>
      </c>
      <c r="C12293" s="10">
        <v>200.60655</v>
      </c>
      <c r="D12293" s="10">
        <v>0.0857073211218677</v>
      </c>
      <c r="E12293" s="7">
        <f t="shared" si="1"/>
        <v>0.09515941522</v>
      </c>
      <c r="F12293" s="7"/>
    </row>
    <row r="12294">
      <c r="A12294" s="9">
        <v>44871.166666666664</v>
      </c>
      <c r="B12294" s="10">
        <v>213.79</v>
      </c>
      <c r="C12294" s="10">
        <v>193.76704</v>
      </c>
      <c r="D12294" s="10">
        <v>0.103335221511357</v>
      </c>
      <c r="E12294" s="7">
        <f t="shared" si="1"/>
        <v>0.09476614574</v>
      </c>
      <c r="F12294" s="7"/>
    </row>
    <row r="12295">
      <c r="A12295" s="9">
        <v>44871.208333333336</v>
      </c>
      <c r="B12295" s="10">
        <v>208.34</v>
      </c>
      <c r="C12295" s="10">
        <v>190.20068</v>
      </c>
      <c r="D12295" s="10">
        <v>0.0953693751252624</v>
      </c>
      <c r="E12295" s="7">
        <f t="shared" si="1"/>
        <v>0.09545037937</v>
      </c>
      <c r="F12295" s="7"/>
    </row>
    <row r="12296">
      <c r="A12296" s="9">
        <v>44871.25</v>
      </c>
      <c r="B12296" s="10">
        <v>202.67</v>
      </c>
      <c r="C12296" s="10">
        <v>189.255</v>
      </c>
      <c r="D12296" s="10">
        <v>0.0708831999154579</v>
      </c>
      <c r="E12296" s="7">
        <f t="shared" si="1"/>
        <v>0.09777521695</v>
      </c>
      <c r="F12296" s="7"/>
    </row>
    <row r="12297">
      <c r="A12297" s="9">
        <v>44871.291666666664</v>
      </c>
      <c r="B12297" s="10">
        <v>199.55</v>
      </c>
      <c r="C12297" s="10">
        <v>191.52858</v>
      </c>
      <c r="D12297" s="10">
        <v>0.04188106025743</v>
      </c>
      <c r="E12297" s="7">
        <f t="shared" si="1"/>
        <v>0.09857324794</v>
      </c>
      <c r="F12297" s="7"/>
    </row>
    <row r="12298">
      <c r="A12298" s="9">
        <v>44871.333333333336</v>
      </c>
      <c r="B12298" s="10">
        <v>203.13</v>
      </c>
      <c r="C12298" s="10">
        <v>195.3483</v>
      </c>
      <c r="D12298" s="10">
        <v>0.0398350024033994</v>
      </c>
      <c r="E12298" s="7">
        <f t="shared" si="1"/>
        <v>0.09839778033</v>
      </c>
      <c r="F12298" s="7"/>
    </row>
    <row r="12299">
      <c r="A12299" s="9">
        <v>44871.375</v>
      </c>
      <c r="B12299" s="10">
        <v>202.89</v>
      </c>
      <c r="C12299" s="10">
        <v>200.91049</v>
      </c>
      <c r="D12299" s="10">
        <v>0.00985269609366826</v>
      </c>
      <c r="E12299" s="7">
        <f t="shared" si="1"/>
        <v>0.09595651339</v>
      </c>
      <c r="F12299" s="7"/>
    </row>
    <row r="12300">
      <c r="A12300" s="9">
        <v>44871.416666666664</v>
      </c>
      <c r="B12300" s="10">
        <v>205.79</v>
      </c>
      <c r="C12300" s="10">
        <v>206.58541</v>
      </c>
      <c r="D12300" s="10">
        <v>0.00385027190448736</v>
      </c>
      <c r="E12300" s="7">
        <f t="shared" si="1"/>
        <v>0.09248781481</v>
      </c>
      <c r="F12300" s="7"/>
    </row>
    <row r="12301">
      <c r="A12301" s="9">
        <v>44871.458333333336</v>
      </c>
      <c r="B12301" s="10">
        <v>207.78</v>
      </c>
      <c r="C12301" s="10">
        <v>211.87547</v>
      </c>
      <c r="D12301" s="10">
        <v>0.0193296090387434</v>
      </c>
      <c r="E12301" s="7">
        <f t="shared" si="1"/>
        <v>0.08869389231</v>
      </c>
      <c r="F12301" s="7"/>
    </row>
    <row r="12302">
      <c r="A12302" s="9">
        <v>44871.5</v>
      </c>
      <c r="B12302" s="10">
        <v>212.48</v>
      </c>
      <c r="C12302" s="10">
        <v>214.62073</v>
      </c>
      <c r="D12302" s="10">
        <v>0.0099744791661086</v>
      </c>
      <c r="E12302" s="7">
        <f t="shared" si="1"/>
        <v>0.086431841</v>
      </c>
      <c r="F12302" s="7"/>
    </row>
    <row r="12303">
      <c r="A12303" s="9">
        <v>44871.541666666664</v>
      </c>
      <c r="B12303" s="10">
        <v>209.01</v>
      </c>
      <c r="C12303" s="10">
        <v>215.85013</v>
      </c>
      <c r="D12303" s="10">
        <v>0.0316892558739715</v>
      </c>
      <c r="E12303" s="7">
        <f t="shared" si="1"/>
        <v>0.0841712299</v>
      </c>
      <c r="F12303" s="7"/>
    </row>
    <row r="12304">
      <c r="A12304" s="9">
        <v>44871.583333333336</v>
      </c>
      <c r="B12304" s="10">
        <v>207.75</v>
      </c>
      <c r="C12304" s="10">
        <v>215.76679</v>
      </c>
      <c r="D12304" s="10">
        <v>0.0371548837520361</v>
      </c>
      <c r="E12304" s="7">
        <f t="shared" si="1"/>
        <v>0.07877167289</v>
      </c>
      <c r="F12304" s="7"/>
    </row>
    <row r="12305">
      <c r="A12305" s="9">
        <v>44871.625</v>
      </c>
      <c r="B12305" s="10">
        <v>205.42</v>
      </c>
      <c r="C12305" s="10">
        <v>215.7749</v>
      </c>
      <c r="D12305" s="10">
        <v>0.0479893629889297</v>
      </c>
      <c r="E12305" s="7">
        <f t="shared" si="1"/>
        <v>0.0745453837</v>
      </c>
      <c r="F12305" s="7"/>
    </row>
    <row r="12306">
      <c r="A12306" s="9">
        <v>44871.666666666664</v>
      </c>
      <c r="B12306" s="10">
        <v>206.39</v>
      </c>
      <c r="C12306" s="10">
        <v>215.64475</v>
      </c>
      <c r="D12306" s="10">
        <v>0.0429166487939075</v>
      </c>
      <c r="E12306" s="7">
        <f t="shared" si="1"/>
        <v>0.06870025084</v>
      </c>
      <c r="F12306" s="7"/>
    </row>
    <row r="12307">
      <c r="A12307" s="9">
        <v>44871.708333333336</v>
      </c>
      <c r="B12307" s="10">
        <v>210.11</v>
      </c>
      <c r="C12307" s="10">
        <v>215.58773</v>
      </c>
      <c r="D12307" s="10">
        <v>0.0254083569598324</v>
      </c>
      <c r="E12307" s="7">
        <f t="shared" si="1"/>
        <v>0.06135732382</v>
      </c>
      <c r="F12307" s="7"/>
    </row>
    <row r="12308">
      <c r="A12308" s="9">
        <v>44871.75</v>
      </c>
      <c r="B12308" s="10">
        <v>208.86</v>
      </c>
      <c r="C12308" s="10">
        <v>216.05663</v>
      </c>
      <c r="D12308" s="10">
        <v>0.033308998663915</v>
      </c>
      <c r="E12308" s="7">
        <f t="shared" si="1"/>
        <v>0.05406868374</v>
      </c>
      <c r="F12308" s="7"/>
    </row>
    <row r="12309">
      <c r="A12309" s="9">
        <v>44871.791666666664</v>
      </c>
      <c r="B12309" s="10">
        <v>208.97</v>
      </c>
      <c r="C12309" s="10">
        <v>217.3309</v>
      </c>
      <c r="D12309" s="10">
        <v>0.0384708295046862</v>
      </c>
      <c r="E12309" s="7">
        <f t="shared" si="1"/>
        <v>0.04824119003</v>
      </c>
      <c r="F12309" s="7"/>
    </row>
    <row r="12310">
      <c r="A12310" s="9">
        <v>44871.833333333336</v>
      </c>
      <c r="B12310" s="10">
        <v>216.63</v>
      </c>
      <c r="C12310" s="10">
        <v>219.55126</v>
      </c>
      <c r="D12310" s="10">
        <v>0.0133055943290875</v>
      </c>
      <c r="E12310" s="7">
        <f t="shared" si="1"/>
        <v>0.04351163055</v>
      </c>
      <c r="F12310" s="7"/>
    </row>
    <row r="12311">
      <c r="A12311" s="9">
        <v>44871.875</v>
      </c>
      <c r="B12311" s="10">
        <v>211.54</v>
      </c>
      <c r="C12311" s="10">
        <v>222.27355</v>
      </c>
      <c r="D12311" s="10">
        <v>0.0482898212585348</v>
      </c>
      <c r="E12311" s="7">
        <f t="shared" si="1"/>
        <v>0.04291577882</v>
      </c>
      <c r="F12311" s="7"/>
    </row>
    <row r="12312">
      <c r="A12312" s="9">
        <v>44871.916666666664</v>
      </c>
      <c r="B12312" s="10">
        <v>204.35</v>
      </c>
      <c r="C12312" s="10">
        <v>223.37401</v>
      </c>
      <c r="D12312" s="10">
        <v>0.0851666225627592</v>
      </c>
      <c r="E12312" s="7">
        <f t="shared" si="1"/>
        <v>0.04339969681</v>
      </c>
      <c r="F12312" s="7"/>
    </row>
    <row r="12313">
      <c r="A12313" s="9">
        <v>44871.958333333336</v>
      </c>
      <c r="B12313" s="10">
        <v>203.63</v>
      </c>
      <c r="C12313" s="10">
        <v>223.02665</v>
      </c>
      <c r="D12313" s="10">
        <v>0.0869700997616203</v>
      </c>
      <c r="E12313" s="7">
        <f t="shared" si="1"/>
        <v>0.04355367976</v>
      </c>
      <c r="F12313" s="7"/>
    </row>
    <row r="12314">
      <c r="A12314" s="9">
        <v>44872.0</v>
      </c>
      <c r="B12314" s="10">
        <v>207.15</v>
      </c>
      <c r="C12314" s="10">
        <v>216.61047</v>
      </c>
      <c r="D12314" s="10">
        <v>0.0436750356527086</v>
      </c>
      <c r="E12314" s="7">
        <f t="shared" si="1"/>
        <v>0.04449988683</v>
      </c>
      <c r="F12314" s="7"/>
    </row>
    <row r="12315">
      <c r="A12315" s="9">
        <v>44872.041666666664</v>
      </c>
      <c r="B12315" s="10">
        <v>209.5</v>
      </c>
      <c r="C12315" s="10">
        <v>210.90957</v>
      </c>
      <c r="D12315" s="10">
        <v>0.0066832908530419</v>
      </c>
      <c r="E12315" s="7">
        <f t="shared" si="1"/>
        <v>0.04430610957</v>
      </c>
      <c r="F12315" s="7"/>
    </row>
    <row r="12316">
      <c r="A12316" s="9">
        <v>44872.083333333336</v>
      </c>
      <c r="B12316" s="10">
        <v>211.67</v>
      </c>
      <c r="C12316" s="10">
        <v>203.69935</v>
      </c>
      <c r="D12316" s="10">
        <v>0.0391294817582872</v>
      </c>
      <c r="E12316" s="7">
        <f t="shared" si="1"/>
        <v>0.04417402164</v>
      </c>
      <c r="F12316" s="7"/>
    </row>
    <row r="12317">
      <c r="A12317" s="9">
        <v>44872.125</v>
      </c>
      <c r="B12317" s="10">
        <v>207.06</v>
      </c>
      <c r="C12317" s="10">
        <v>196.93158</v>
      </c>
      <c r="D12317" s="10">
        <v>0.0514311620309957</v>
      </c>
      <c r="E12317" s="7">
        <f t="shared" si="1"/>
        <v>0.04274584834</v>
      </c>
      <c r="F12317" s="7"/>
    </row>
    <row r="12318">
      <c r="A12318" s="9">
        <v>44872.166666666664</v>
      </c>
      <c r="B12318" s="10">
        <v>204.11</v>
      </c>
      <c r="C12318" s="10">
        <v>191.67976</v>
      </c>
      <c r="D12318" s="10">
        <v>0.0648489960546696</v>
      </c>
      <c r="E12318" s="7">
        <f t="shared" si="1"/>
        <v>0.04114225561</v>
      </c>
      <c r="F12318" s="7"/>
    </row>
    <row r="12319">
      <c r="A12319" s="9">
        <v>44872.208333333336</v>
      </c>
      <c r="B12319" s="10">
        <v>197.31</v>
      </c>
      <c r="C12319" s="10">
        <v>189.83433</v>
      </c>
      <c r="D12319" s="10">
        <v>0.0393799688391452</v>
      </c>
      <c r="E12319" s="7">
        <f t="shared" si="1"/>
        <v>0.03880936368</v>
      </c>
      <c r="F12319" s="7"/>
    </row>
    <row r="12320">
      <c r="A12320" s="9">
        <v>44872.25</v>
      </c>
      <c r="B12320" s="10">
        <v>203.78</v>
      </c>
      <c r="C12320" s="10">
        <v>190.42038</v>
      </c>
      <c r="D12320" s="10">
        <v>0.070158561809403</v>
      </c>
      <c r="E12320" s="7">
        <f t="shared" si="1"/>
        <v>0.03877917043</v>
      </c>
      <c r="F12320" s="7"/>
    </row>
    <row r="12321">
      <c r="A12321" s="9">
        <v>44872.291666666664</v>
      </c>
      <c r="B12321" s="10">
        <v>203.48</v>
      </c>
      <c r="C12321" s="10">
        <v>193.70544</v>
      </c>
      <c r="D12321" s="10">
        <v>0.0504609473022542</v>
      </c>
      <c r="E12321" s="7">
        <f t="shared" si="1"/>
        <v>0.03913666572</v>
      </c>
      <c r="F12321" s="7"/>
    </row>
    <row r="12322">
      <c r="A12322" s="9">
        <v>44872.333333333336</v>
      </c>
      <c r="B12322" s="10">
        <v>205.0</v>
      </c>
      <c r="C12322" s="10">
        <v>197.64812</v>
      </c>
      <c r="D12322" s="10">
        <v>0.0371968121933059</v>
      </c>
      <c r="E12322" s="7">
        <f t="shared" si="1"/>
        <v>0.03902674113</v>
      </c>
      <c r="F12322" s="7"/>
    </row>
    <row r="12323">
      <c r="A12323" s="9">
        <v>44872.375</v>
      </c>
      <c r="B12323" s="10">
        <v>205.75</v>
      </c>
      <c r="C12323" s="10">
        <v>202.52067</v>
      </c>
      <c r="D12323" s="10">
        <v>0.0159456810013516</v>
      </c>
      <c r="E12323" s="7">
        <f t="shared" si="1"/>
        <v>0.0392806155</v>
      </c>
      <c r="F12323" s="7"/>
    </row>
    <row r="12324">
      <c r="A12324" s="9">
        <v>44872.416666666664</v>
      </c>
      <c r="B12324" s="10">
        <v>209.67</v>
      </c>
      <c r="C12324" s="10">
        <v>206.63368</v>
      </c>
      <c r="D12324" s="10">
        <v>0.0146942163542748</v>
      </c>
      <c r="E12324" s="7">
        <f t="shared" si="1"/>
        <v>0.03973244652</v>
      </c>
      <c r="F12324" s="7"/>
    </row>
    <row r="12325">
      <c r="A12325" s="9">
        <v>44872.458333333336</v>
      </c>
      <c r="B12325" s="10">
        <v>213.04</v>
      </c>
      <c r="C12325" s="10">
        <v>210.08017</v>
      </c>
      <c r="D12325" s="10">
        <v>0.0140890499088989</v>
      </c>
      <c r="E12325" s="7">
        <f t="shared" si="1"/>
        <v>0.03951408989</v>
      </c>
      <c r="F12325" s="7"/>
    </row>
    <row r="12326">
      <c r="A12326" s="9">
        <v>44872.5</v>
      </c>
      <c r="B12326" s="10">
        <v>214.04</v>
      </c>
      <c r="C12326" s="10">
        <v>211.16217</v>
      </c>
      <c r="D12326" s="10">
        <v>0.0136285301481794</v>
      </c>
      <c r="E12326" s="7">
        <f t="shared" si="1"/>
        <v>0.03966634201</v>
      </c>
      <c r="F12326" s="7"/>
    </row>
    <row r="12327">
      <c r="A12327" s="9">
        <v>44872.541666666664</v>
      </c>
      <c r="B12327" s="10">
        <v>213.55</v>
      </c>
      <c r="C12327" s="10">
        <v>211.51984</v>
      </c>
      <c r="D12327" s="10">
        <v>0.00959796490012484</v>
      </c>
      <c r="E12327" s="7">
        <f t="shared" si="1"/>
        <v>0.03874587156</v>
      </c>
      <c r="F12327" s="7"/>
    </row>
    <row r="12328">
      <c r="A12328" s="9">
        <v>44872.583333333336</v>
      </c>
      <c r="B12328" s="10">
        <v>202.42</v>
      </c>
      <c r="C12328" s="10">
        <v>211.07467</v>
      </c>
      <c r="D12328" s="10">
        <v>0.0410028830081791</v>
      </c>
      <c r="E12328" s="7">
        <f t="shared" si="1"/>
        <v>0.03890620486</v>
      </c>
      <c r="F12328" s="7"/>
    </row>
    <row r="12329">
      <c r="A12329" s="9">
        <v>44872.625</v>
      </c>
      <c r="B12329" s="10">
        <v>200.81</v>
      </c>
      <c r="C12329" s="10">
        <v>211.25701</v>
      </c>
      <c r="D12329" s="10">
        <v>0.0494516607993268</v>
      </c>
      <c r="E12329" s="7">
        <f t="shared" si="1"/>
        <v>0.03896713394</v>
      </c>
      <c r="F12329" s="7"/>
    </row>
    <row r="12330">
      <c r="A12330" s="9">
        <v>44872.666666666664</v>
      </c>
      <c r="B12330" s="10">
        <v>198.97</v>
      </c>
      <c r="C12330" s="10">
        <v>211.64139</v>
      </c>
      <c r="D12330" s="10">
        <v>0.0598719843977588</v>
      </c>
      <c r="E12330" s="7">
        <f t="shared" si="1"/>
        <v>0.03967360625</v>
      </c>
      <c r="F12330" s="7"/>
    </row>
    <row r="12331">
      <c r="A12331" s="9">
        <v>44872.708333333336</v>
      </c>
      <c r="B12331" s="10">
        <v>197.75</v>
      </c>
      <c r="C12331" s="10">
        <v>212.09847</v>
      </c>
      <c r="D12331" s="10">
        <v>0.0676500400969417</v>
      </c>
      <c r="E12331" s="7">
        <f t="shared" si="1"/>
        <v>0.04143367638</v>
      </c>
      <c r="F12331" s="7"/>
    </row>
    <row r="12332">
      <c r="A12332" s="9">
        <v>44872.75</v>
      </c>
      <c r="B12332" s="10">
        <v>200.0</v>
      </c>
      <c r="C12332" s="10">
        <v>212.75739</v>
      </c>
      <c r="D12332" s="10">
        <v>0.0599621474957931</v>
      </c>
      <c r="E12332" s="7">
        <f t="shared" si="1"/>
        <v>0.04254422425</v>
      </c>
      <c r="F12332" s="7"/>
    </row>
    <row r="12333">
      <c r="A12333" s="9">
        <v>44872.791666666664</v>
      </c>
      <c r="B12333" s="10">
        <v>203.72</v>
      </c>
      <c r="C12333" s="10">
        <v>213.91001</v>
      </c>
      <c r="D12333" s="10">
        <v>0.0476369011436164</v>
      </c>
      <c r="E12333" s="7">
        <f t="shared" si="1"/>
        <v>0.0429261439</v>
      </c>
      <c r="F12333" s="7"/>
    </row>
    <row r="12334">
      <c r="A12334" s="9">
        <v>44872.833333333336</v>
      </c>
      <c r="B12334" s="10">
        <v>205.25</v>
      </c>
      <c r="C12334" s="10">
        <v>216.29066</v>
      </c>
      <c r="D12334" s="10">
        <v>0.0510454774145125</v>
      </c>
      <c r="E12334" s="7">
        <f t="shared" si="1"/>
        <v>0.04449863903</v>
      </c>
      <c r="F12334" s="7"/>
    </row>
    <row r="12335">
      <c r="A12335" s="9">
        <v>44872.875</v>
      </c>
      <c r="B12335" s="10">
        <v>205.1</v>
      </c>
      <c r="C12335" s="10">
        <v>219.10039</v>
      </c>
      <c r="D12335" s="10">
        <v>0.0638994298458346</v>
      </c>
      <c r="E12335" s="7">
        <f t="shared" si="1"/>
        <v>0.04514903939</v>
      </c>
      <c r="F12335" s="7"/>
    </row>
    <row r="12336">
      <c r="A12336" s="9">
        <v>44872.916666666664</v>
      </c>
      <c r="B12336" s="10">
        <v>201.56</v>
      </c>
      <c r="C12336" s="10">
        <v>220.10505</v>
      </c>
      <c r="D12336" s="10">
        <v>0.0842554498408828</v>
      </c>
      <c r="E12336" s="7">
        <f t="shared" si="1"/>
        <v>0.04511107386</v>
      </c>
      <c r="F12336" s="7"/>
    </row>
    <row r="12337">
      <c r="A12337" s="9">
        <v>44872.958333333336</v>
      </c>
      <c r="B12337" s="10">
        <v>196.06</v>
      </c>
      <c r="C12337" s="10">
        <v>219.69542</v>
      </c>
      <c r="D12337" s="10">
        <v>0.107582670590037</v>
      </c>
      <c r="E12337" s="7">
        <f t="shared" si="1"/>
        <v>0.04596993098</v>
      </c>
      <c r="F12337" s="7"/>
    </row>
    <row r="12338">
      <c r="A12338" s="9">
        <v>44873.0</v>
      </c>
      <c r="B12338" s="10">
        <v>196.06</v>
      </c>
      <c r="C12338" s="10">
        <v>217.3813</v>
      </c>
      <c r="D12338" s="10">
        <v>0.0980824937563627</v>
      </c>
      <c r="E12338" s="7">
        <f t="shared" si="1"/>
        <v>0.0482369084</v>
      </c>
      <c r="F12338" s="7"/>
    </row>
    <row r="12339">
      <c r="A12339" s="9">
        <v>44873.041666666664</v>
      </c>
      <c r="B12339" s="10">
        <v>196.44</v>
      </c>
      <c r="C12339" s="10">
        <v>208.75754</v>
      </c>
      <c r="D12339" s="10">
        <v>0.059004048428622</v>
      </c>
      <c r="E12339" s="7">
        <f t="shared" si="1"/>
        <v>0.05041693996</v>
      </c>
      <c r="F12339" s="7"/>
    </row>
    <row r="12340">
      <c r="A12340" s="9">
        <v>44873.083333333336</v>
      </c>
      <c r="B12340" s="10">
        <v>207.1</v>
      </c>
      <c r="C12340" s="10">
        <v>198.54968</v>
      </c>
      <c r="D12340" s="10">
        <v>0.0430638820470524</v>
      </c>
      <c r="E12340" s="7">
        <f t="shared" si="1"/>
        <v>0.05058087331</v>
      </c>
      <c r="F12340" s="7"/>
    </row>
    <row r="12341">
      <c r="A12341" s="9">
        <v>44873.125</v>
      </c>
      <c r="B12341" s="10">
        <v>209.21</v>
      </c>
      <c r="C12341" s="10">
        <v>189.58901</v>
      </c>
      <c r="D12341" s="10">
        <v>0.103492233014983</v>
      </c>
      <c r="E12341" s="7">
        <f t="shared" si="1"/>
        <v>0.0527500846</v>
      </c>
      <c r="F12341" s="7"/>
    </row>
    <row r="12342">
      <c r="A12342" s="9">
        <v>44873.166666666664</v>
      </c>
      <c r="B12342" s="10">
        <v>202.77</v>
      </c>
      <c r="C12342" s="10">
        <v>182.9011</v>
      </c>
      <c r="D12342" s="10">
        <v>0.108631932776784</v>
      </c>
      <c r="E12342" s="7">
        <f t="shared" si="1"/>
        <v>0.05457437363</v>
      </c>
      <c r="F12342" s="7"/>
    </row>
    <row r="12343">
      <c r="A12343" s="9">
        <v>44873.208333333336</v>
      </c>
      <c r="B12343" s="10">
        <v>194.71</v>
      </c>
      <c r="C12343" s="10">
        <v>180.84495</v>
      </c>
      <c r="D12343" s="10">
        <v>0.0766681624231143</v>
      </c>
      <c r="E12343" s="7">
        <f t="shared" si="1"/>
        <v>0.05612804836</v>
      </c>
      <c r="F12343" s="7"/>
    </row>
    <row r="12344">
      <c r="A12344" s="9">
        <v>44873.25</v>
      </c>
      <c r="B12344" s="10">
        <v>185.14</v>
      </c>
      <c r="C12344" s="10">
        <v>182.27753</v>
      </c>
      <c r="D12344" s="10">
        <v>0.0157039104051935</v>
      </c>
      <c r="E12344" s="7">
        <f t="shared" si="1"/>
        <v>0.05385910455</v>
      </c>
      <c r="F12344" s="7"/>
    </row>
    <row r="12345">
      <c r="A12345" s="9">
        <v>44873.291666666664</v>
      </c>
      <c r="B12345" s="10">
        <v>183.88</v>
      </c>
      <c r="C12345" s="10">
        <v>187.4807</v>
      </c>
      <c r="D12345" s="10">
        <v>0.0192057102411075</v>
      </c>
      <c r="E12345" s="7">
        <f t="shared" si="1"/>
        <v>0.05255680301</v>
      </c>
      <c r="F12345" s="7"/>
    </row>
    <row r="12346">
      <c r="A12346" s="9">
        <v>44873.333333333336</v>
      </c>
      <c r="B12346" s="10">
        <v>186.43</v>
      </c>
      <c r="C12346" s="10">
        <v>193.88755</v>
      </c>
      <c r="D12346" s="10">
        <v>0.0384632742019794</v>
      </c>
      <c r="E12346" s="7">
        <f t="shared" si="1"/>
        <v>0.05260957226</v>
      </c>
      <c r="F12346" s="7"/>
    </row>
    <row r="12347">
      <c r="A12347" s="9">
        <v>44873.375</v>
      </c>
      <c r="B12347" s="10">
        <v>188.58</v>
      </c>
      <c r="C12347" s="10">
        <v>201.06152</v>
      </c>
      <c r="D12347" s="10">
        <v>0.0620781142010663</v>
      </c>
      <c r="E12347" s="7">
        <f t="shared" si="1"/>
        <v>0.05453175698</v>
      </c>
      <c r="F12347" s="7"/>
    </row>
    <row r="12348">
      <c r="A12348" s="9">
        <v>44873.416666666664</v>
      </c>
      <c r="B12348" s="10">
        <v>189.72</v>
      </c>
      <c r="C12348" s="10">
        <v>206.55614</v>
      </c>
      <c r="D12348" s="10">
        <v>0.0815087849724535</v>
      </c>
      <c r="E12348" s="7">
        <f t="shared" si="1"/>
        <v>0.05731569734</v>
      </c>
      <c r="F12348" s="7"/>
    </row>
    <row r="12349">
      <c r="A12349" s="9">
        <v>44873.458333333336</v>
      </c>
      <c r="B12349" s="10">
        <v>187.94</v>
      </c>
      <c r="C12349" s="10">
        <v>210.32152</v>
      </c>
      <c r="D12349" s="10">
        <v>0.106415739102684</v>
      </c>
      <c r="E12349" s="7">
        <f t="shared" si="1"/>
        <v>0.06116264272</v>
      </c>
      <c r="F12349" s="7"/>
    </row>
    <row r="12350">
      <c r="A12350" s="9">
        <v>44873.5</v>
      </c>
      <c r="B12350" s="10">
        <v>197.59</v>
      </c>
      <c r="C12350" s="10">
        <v>210.68054</v>
      </c>
      <c r="D12350" s="10">
        <v>0.06213454740528</v>
      </c>
      <c r="E12350" s="7">
        <f t="shared" si="1"/>
        <v>0.06318372677</v>
      </c>
      <c r="F12350" s="7"/>
    </row>
    <row r="12351">
      <c r="A12351" s="9">
        <v>44873.541666666664</v>
      </c>
      <c r="B12351" s="10">
        <v>192.49</v>
      </c>
      <c r="C12351" s="10">
        <v>210.36226</v>
      </c>
      <c r="D12351" s="10">
        <v>0.0849594409187274</v>
      </c>
      <c r="E12351" s="7">
        <f t="shared" si="1"/>
        <v>0.06632378827</v>
      </c>
      <c r="F12351" s="7"/>
    </row>
    <row r="12352">
      <c r="A12352" s="9">
        <v>44873.583333333336</v>
      </c>
      <c r="B12352" s="10">
        <v>174.97</v>
      </c>
      <c r="C12352" s="10">
        <v>209.72832</v>
      </c>
      <c r="D12352" s="10">
        <v>0.165730217073211</v>
      </c>
      <c r="E12352" s="7">
        <f t="shared" si="1"/>
        <v>0.07152076052</v>
      </c>
      <c r="F12352" s="7"/>
    </row>
    <row r="12353">
      <c r="A12353" s="9">
        <v>44873.625</v>
      </c>
      <c r="B12353" s="10">
        <v>179.22</v>
      </c>
      <c r="C12353" s="10">
        <v>210.26319</v>
      </c>
      <c r="D12353" s="10">
        <v>0.147639679584429</v>
      </c>
      <c r="E12353" s="7">
        <f t="shared" si="1"/>
        <v>0.07561192797</v>
      </c>
      <c r="F12353" s="7"/>
    </row>
    <row r="12354">
      <c r="A12354" s="9">
        <v>44873.666666666664</v>
      </c>
      <c r="B12354" s="10">
        <v>173.06</v>
      </c>
      <c r="C12354" s="10">
        <v>211.18594</v>
      </c>
      <c r="D12354" s="10">
        <v>0.180532567651047</v>
      </c>
      <c r="E12354" s="7">
        <f t="shared" si="1"/>
        <v>0.08063945228</v>
      </c>
      <c r="F12354" s="7"/>
    </row>
    <row r="12355">
      <c r="A12355" s="9">
        <v>44873.708333333336</v>
      </c>
      <c r="B12355" s="10">
        <v>169.88</v>
      </c>
      <c r="C12355" s="10">
        <v>211.86455</v>
      </c>
      <c r="D12355" s="10">
        <v>0.198166942039147</v>
      </c>
      <c r="E12355" s="7">
        <f t="shared" si="1"/>
        <v>0.08607765652</v>
      </c>
      <c r="F12355" s="7"/>
    </row>
    <row r="12356">
      <c r="A12356" s="9">
        <v>44873.75</v>
      </c>
      <c r="B12356" s="10">
        <v>169.43</v>
      </c>
      <c r="C12356" s="10">
        <v>212.91839</v>
      </c>
      <c r="D12356" s="10">
        <v>0.204249102202961</v>
      </c>
      <c r="E12356" s="7">
        <f t="shared" si="1"/>
        <v>0.09208961297</v>
      </c>
      <c r="F12356" s="7"/>
    </row>
    <row r="12357">
      <c r="A12357" s="9">
        <v>44873.791666666664</v>
      </c>
      <c r="B12357" s="10">
        <v>176.84</v>
      </c>
      <c r="C12357" s="10">
        <v>214.11118</v>
      </c>
      <c r="D12357" s="10">
        <v>0.174073955409521</v>
      </c>
      <c r="E12357" s="7">
        <f t="shared" si="1"/>
        <v>0.09735782356</v>
      </c>
      <c r="F12357" s="7"/>
    </row>
    <row r="12358">
      <c r="A12358" s="9">
        <v>44873.833333333336</v>
      </c>
      <c r="B12358" s="10">
        <v>190.15</v>
      </c>
      <c r="C12358" s="10">
        <v>216.62588</v>
      </c>
      <c r="D12358" s="10">
        <v>0.122219376558331</v>
      </c>
      <c r="E12358" s="7">
        <f t="shared" si="1"/>
        <v>0.1003234027</v>
      </c>
      <c r="F12358" s="7"/>
    </row>
    <row r="12359">
      <c r="A12359" s="9">
        <v>44873.875</v>
      </c>
      <c r="B12359" s="10">
        <v>207.22</v>
      </c>
      <c r="C12359" s="10">
        <v>219.89441</v>
      </c>
      <c r="D12359" s="10">
        <v>0.0576386184623792</v>
      </c>
      <c r="E12359" s="7">
        <f t="shared" si="1"/>
        <v>0.1000625356</v>
      </c>
      <c r="F12359" s="7"/>
    </row>
    <row r="12360">
      <c r="A12360" s="9">
        <v>44873.916666666664</v>
      </c>
      <c r="B12360" s="10">
        <v>205.67</v>
      </c>
      <c r="C12360" s="10">
        <v>220.89305</v>
      </c>
      <c r="D12360" s="10">
        <v>0.0689159301299882</v>
      </c>
      <c r="E12360" s="7">
        <f t="shared" si="1"/>
        <v>0.0994233889</v>
      </c>
      <c r="F12360" s="7"/>
    </row>
    <row r="12361">
      <c r="A12361" s="9">
        <v>44873.958333333336</v>
      </c>
      <c r="B12361" s="10">
        <v>202.1</v>
      </c>
      <c r="C12361" s="10">
        <v>219.61365</v>
      </c>
      <c r="D12361" s="10">
        <v>0.0797475475681953</v>
      </c>
      <c r="E12361" s="7">
        <f t="shared" si="1"/>
        <v>0.09826359211</v>
      </c>
      <c r="F12361" s="7"/>
    </row>
    <row r="12362">
      <c r="A12362" s="9">
        <v>44874.0</v>
      </c>
      <c r="B12362" s="10">
        <v>206.27</v>
      </c>
      <c r="C12362" s="10">
        <v>221.42661</v>
      </c>
      <c r="D12362" s="10">
        <v>0.0684498127844706</v>
      </c>
      <c r="E12362" s="7">
        <f t="shared" si="1"/>
        <v>0.09702889707</v>
      </c>
      <c r="F12362" s="7"/>
    </row>
    <row r="12363">
      <c r="A12363" s="9">
        <v>44874.041666666664</v>
      </c>
      <c r="B12363" s="10">
        <v>207.94</v>
      </c>
      <c r="C12363" s="10">
        <v>212.9234</v>
      </c>
      <c r="D12363" s="10">
        <v>0.0234046610189391</v>
      </c>
      <c r="E12363" s="7">
        <f t="shared" si="1"/>
        <v>0.09554558926</v>
      </c>
      <c r="F12363" s="7"/>
    </row>
    <row r="12364">
      <c r="A12364" s="9">
        <v>44874.083333333336</v>
      </c>
      <c r="B12364" s="10">
        <v>213.98</v>
      </c>
      <c r="C12364" s="10">
        <v>203.34458</v>
      </c>
      <c r="D12364" s="10">
        <v>0.052302451336544</v>
      </c>
      <c r="E12364" s="7">
        <f t="shared" si="1"/>
        <v>0.09593052965</v>
      </c>
      <c r="F12364" s="7"/>
    </row>
    <row r="12365">
      <c r="A12365" s="9">
        <v>44874.125</v>
      </c>
      <c r="B12365" s="10">
        <v>207.06</v>
      </c>
      <c r="C12365" s="10">
        <v>194.88232</v>
      </c>
      <c r="D12365" s="10">
        <v>0.0624873513410555</v>
      </c>
      <c r="E12365" s="7">
        <f t="shared" si="1"/>
        <v>0.09422199291</v>
      </c>
      <c r="F12365" s="7"/>
    </row>
    <row r="12366">
      <c r="A12366" s="9">
        <v>44874.166666666664</v>
      </c>
      <c r="B12366" s="10">
        <v>200.84</v>
      </c>
      <c r="C12366" s="10">
        <v>189.30015</v>
      </c>
      <c r="D12366" s="10">
        <v>0.0609605961749105</v>
      </c>
      <c r="E12366" s="7">
        <f t="shared" si="1"/>
        <v>0.09223568722</v>
      </c>
      <c r="F12366" s="7"/>
    </row>
    <row r="12367">
      <c r="A12367" s="9">
        <v>44874.208333333336</v>
      </c>
      <c r="B12367" s="10">
        <v>201.78</v>
      </c>
      <c r="C12367" s="10">
        <v>188.79125</v>
      </c>
      <c r="D12367" s="10">
        <v>0.0687995338767025</v>
      </c>
      <c r="E12367" s="7">
        <f t="shared" si="1"/>
        <v>0.09190782769</v>
      </c>
      <c r="F12367" s="7"/>
    </row>
    <row r="12368">
      <c r="A12368" s="9">
        <v>44874.25</v>
      </c>
      <c r="B12368" s="10">
        <v>203.85</v>
      </c>
      <c r="C12368" s="10">
        <v>191.62779</v>
      </c>
      <c r="D12368" s="10">
        <v>0.0637809891769872</v>
      </c>
      <c r="E12368" s="7">
        <f t="shared" si="1"/>
        <v>0.09391103931</v>
      </c>
      <c r="F12368" s="7"/>
    </row>
    <row r="12369">
      <c r="A12369" s="9">
        <v>44874.291666666664</v>
      </c>
      <c r="B12369" s="10">
        <v>200.65</v>
      </c>
      <c r="C12369" s="10">
        <v>197.37436</v>
      </c>
      <c r="D12369" s="10">
        <v>0.0165960766129907</v>
      </c>
      <c r="E12369" s="7">
        <f t="shared" si="1"/>
        <v>0.09380230458</v>
      </c>
      <c r="F12369" s="7"/>
    </row>
    <row r="12370">
      <c r="A12370" s="9">
        <v>44874.333333333336</v>
      </c>
      <c r="B12370" s="10">
        <v>202.2</v>
      </c>
      <c r="C12370" s="10">
        <v>203.57181</v>
      </c>
      <c r="D12370" s="10">
        <v>0.00673870316327202</v>
      </c>
      <c r="E12370" s="7">
        <f t="shared" si="1"/>
        <v>0.09248044745</v>
      </c>
      <c r="F12370" s="7"/>
    </row>
    <row r="12371">
      <c r="A12371" s="9">
        <v>44874.375</v>
      </c>
      <c r="B12371" s="10">
        <v>203.66</v>
      </c>
      <c r="C12371" s="10">
        <v>209.96643</v>
      </c>
      <c r="D12371" s="10">
        <v>0.0300354204241125</v>
      </c>
      <c r="E12371" s="7">
        <f t="shared" si="1"/>
        <v>0.09114533521</v>
      </c>
      <c r="F12371" s="7"/>
    </row>
    <row r="12372">
      <c r="A12372" s="9">
        <v>44874.416666666664</v>
      </c>
      <c r="B12372" s="10">
        <v>204.52</v>
      </c>
      <c r="C12372" s="10">
        <v>213.69861</v>
      </c>
      <c r="D12372" s="10">
        <v>0.0429511918678366</v>
      </c>
      <c r="E12372" s="7">
        <f t="shared" si="1"/>
        <v>0.08953876883</v>
      </c>
      <c r="F12372" s="7"/>
    </row>
    <row r="12373">
      <c r="A12373" s="9">
        <v>44874.458333333336</v>
      </c>
      <c r="B12373" s="10">
        <v>213.45</v>
      </c>
      <c r="C12373" s="10">
        <v>216.08149</v>
      </c>
      <c r="D12373" s="10">
        <v>0.0121782296114304</v>
      </c>
      <c r="E12373" s="7">
        <f t="shared" si="1"/>
        <v>0.08561220593</v>
      </c>
      <c r="F12373" s="7"/>
    </row>
    <row r="12374">
      <c r="A12374" s="9">
        <v>44874.5</v>
      </c>
      <c r="B12374" s="10">
        <v>227.69</v>
      </c>
      <c r="C12374" s="10">
        <v>215.80635</v>
      </c>
      <c r="D12374" s="10">
        <v>0.0550662665857607</v>
      </c>
      <c r="E12374" s="7">
        <f t="shared" si="1"/>
        <v>0.08531769423</v>
      </c>
      <c r="F12374" s="7"/>
    </row>
    <row r="12375">
      <c r="A12375" s="9">
        <v>44874.541666666664</v>
      </c>
      <c r="B12375" s="10">
        <v>220.0</v>
      </c>
      <c r="C12375" s="10">
        <v>215.58265</v>
      </c>
      <c r="D12375" s="10">
        <v>0.0204902852803785</v>
      </c>
      <c r="E12375" s="7">
        <f t="shared" si="1"/>
        <v>0.08263147941</v>
      </c>
      <c r="F12375" s="7"/>
    </row>
    <row r="12376">
      <c r="A12376" s="9">
        <v>44874.583333333336</v>
      </c>
      <c r="B12376" s="10">
        <v>221.27</v>
      </c>
      <c r="C12376" s="10">
        <v>215.87798</v>
      </c>
      <c r="D12376" s="10">
        <v>0.0249771653412728</v>
      </c>
      <c r="E12376" s="7">
        <f t="shared" si="1"/>
        <v>0.07676676893</v>
      </c>
      <c r="F12376" s="7"/>
    </row>
    <row r="12377">
      <c r="A12377" s="9">
        <v>44874.625</v>
      </c>
      <c r="B12377" s="10">
        <v>219.42</v>
      </c>
      <c r="C12377" s="10">
        <v>217.21925</v>
      </c>
      <c r="D12377" s="10">
        <v>0.0101314685507845</v>
      </c>
      <c r="E12377" s="7">
        <f t="shared" si="1"/>
        <v>0.07103726013</v>
      </c>
      <c r="F12377" s="7"/>
    </row>
    <row r="12378">
      <c r="A12378" s="9">
        <v>44874.666666666664</v>
      </c>
      <c r="B12378" s="10">
        <v>220.39</v>
      </c>
      <c r="C12378" s="10">
        <v>218.96989</v>
      </c>
      <c r="D12378" s="10">
        <v>0.00648541221809078</v>
      </c>
      <c r="E12378" s="7">
        <f t="shared" si="1"/>
        <v>0.06378529532</v>
      </c>
      <c r="F12378" s="7"/>
    </row>
    <row r="12379">
      <c r="A12379" s="9">
        <v>44874.708333333336</v>
      </c>
      <c r="B12379" s="10">
        <v>217.31</v>
      </c>
      <c r="C12379" s="10">
        <v>220.5885</v>
      </c>
      <c r="D12379" s="10">
        <v>0.0148625154983147</v>
      </c>
      <c r="E12379" s="7">
        <f t="shared" si="1"/>
        <v>0.05614761088</v>
      </c>
      <c r="F12379" s="7"/>
    </row>
    <row r="12380">
      <c r="A12380" s="9">
        <v>44874.75</v>
      </c>
      <c r="B12380" s="10">
        <v>218.66</v>
      </c>
      <c r="C12380" s="10">
        <v>222.35057</v>
      </c>
      <c r="D12380" s="10">
        <v>0.0165979785884965</v>
      </c>
      <c r="E12380" s="7">
        <f t="shared" si="1"/>
        <v>0.04832881407</v>
      </c>
      <c r="F12380" s="7"/>
    </row>
    <row r="12381">
      <c r="A12381" s="9">
        <v>44874.791666666664</v>
      </c>
      <c r="B12381" s="10">
        <v>226.24</v>
      </c>
      <c r="C12381" s="10">
        <v>224.36614</v>
      </c>
      <c r="D12381" s="10">
        <v>0.00835179497227169</v>
      </c>
      <c r="E12381" s="7">
        <f t="shared" si="1"/>
        <v>0.04142372405</v>
      </c>
      <c r="F12381" s="7"/>
    </row>
    <row r="12382">
      <c r="A12382" s="9">
        <v>44874.833333333336</v>
      </c>
      <c r="B12382" s="10">
        <v>238.75</v>
      </c>
      <c r="C12382" s="10">
        <v>227.442</v>
      </c>
      <c r="D12382" s="10">
        <v>0.0497181699070531</v>
      </c>
      <c r="E12382" s="7">
        <f t="shared" si="1"/>
        <v>0.03840284044</v>
      </c>
      <c r="F12382" s="7"/>
    </row>
    <row r="12383">
      <c r="A12383" s="9">
        <v>44874.875</v>
      </c>
      <c r="B12383" s="10">
        <v>245.22</v>
      </c>
      <c r="C12383" s="10">
        <v>230.51763</v>
      </c>
      <c r="D12383" s="10">
        <v>0.0637798072104073</v>
      </c>
      <c r="E12383" s="7">
        <f t="shared" si="1"/>
        <v>0.0386587233</v>
      </c>
      <c r="F12383" s="7"/>
    </row>
    <row r="12384">
      <c r="A12384" s="9">
        <v>44874.916666666664</v>
      </c>
      <c r="B12384" s="10">
        <v>232.49</v>
      </c>
      <c r="C12384" s="10">
        <v>231.0345</v>
      </c>
      <c r="D12384" s="10">
        <v>0.00629992490299068</v>
      </c>
      <c r="E12384" s="7">
        <f t="shared" si="1"/>
        <v>0.03604972308</v>
      </c>
      <c r="F12384" s="7"/>
    </row>
    <row r="12385">
      <c r="A12385" s="9">
        <v>44874.958333333336</v>
      </c>
      <c r="B12385" s="10">
        <v>222.75</v>
      </c>
      <c r="C12385" s="10">
        <v>228.8703</v>
      </c>
      <c r="D12385" s="10">
        <v>0.0267413465180933</v>
      </c>
      <c r="E12385" s="7">
        <f t="shared" si="1"/>
        <v>0.03384113137</v>
      </c>
      <c r="F12385" s="7"/>
    </row>
    <row r="12386">
      <c r="A12386" s="9">
        <v>44872.0</v>
      </c>
      <c r="B12386" s="10">
        <v>207.15</v>
      </c>
      <c r="C12386" s="10">
        <v>202.13702</v>
      </c>
      <c r="D12386" s="10">
        <v>0.0247999104765668</v>
      </c>
      <c r="E12386" s="7">
        <f t="shared" si="1"/>
        <v>0.03202238544</v>
      </c>
      <c r="F12386" s="7"/>
    </row>
    <row r="12387">
      <c r="A12387" s="9">
        <v>44872.041666666664</v>
      </c>
      <c r="B12387" s="10">
        <v>209.5</v>
      </c>
      <c r="C12387" s="10">
        <v>198.15671</v>
      </c>
      <c r="D12387" s="10">
        <v>0.0572440368029929</v>
      </c>
      <c r="E12387" s="7">
        <f t="shared" si="1"/>
        <v>0.03343235943</v>
      </c>
      <c r="F12387" s="7"/>
    </row>
    <row r="12388">
      <c r="A12388" s="9">
        <v>44872.083333333336</v>
      </c>
      <c r="B12388" s="10">
        <v>211.67</v>
      </c>
      <c r="C12388" s="10">
        <v>192.8793</v>
      </c>
      <c r="D12388" s="10">
        <v>0.0974220665462804</v>
      </c>
      <c r="E12388" s="7">
        <f t="shared" si="1"/>
        <v>0.0353123434</v>
      </c>
      <c r="F12388" s="7"/>
    </row>
    <row r="12389">
      <c r="A12389" s="9">
        <v>44872.125</v>
      </c>
      <c r="B12389" s="10">
        <v>207.06</v>
      </c>
      <c r="C12389" s="10">
        <v>188.10675</v>
      </c>
      <c r="D12389" s="10">
        <v>0.100757947282593</v>
      </c>
      <c r="E12389" s="7">
        <f t="shared" si="1"/>
        <v>0.03690695157</v>
      </c>
      <c r="F12389" s="7"/>
    </row>
    <row r="12390">
      <c r="A12390" s="9">
        <v>44872.166666666664</v>
      </c>
      <c r="B12390" s="10">
        <v>204.11</v>
      </c>
      <c r="C12390" s="10">
        <v>184.68969</v>
      </c>
      <c r="D12390" s="10">
        <v>0.105151023860617</v>
      </c>
      <c r="E12390" s="7">
        <f t="shared" si="1"/>
        <v>0.03874821939</v>
      </c>
      <c r="F12390" s="7"/>
    </row>
    <row r="12391">
      <c r="A12391" s="9">
        <v>44872.208333333336</v>
      </c>
      <c r="B12391" s="10">
        <v>197.31</v>
      </c>
      <c r="C12391" s="10">
        <v>183.67912</v>
      </c>
      <c r="D12391" s="10">
        <v>0.0742102858506725</v>
      </c>
      <c r="E12391" s="7">
        <f t="shared" si="1"/>
        <v>0.03897366739</v>
      </c>
      <c r="F12391" s="7"/>
    </row>
    <row r="12392">
      <c r="A12392" s="9">
        <v>44872.25</v>
      </c>
      <c r="B12392" s="10">
        <v>203.78</v>
      </c>
      <c r="C12392" s="10">
        <v>183.90017</v>
      </c>
      <c r="D12392" s="10">
        <v>0.108101205126672</v>
      </c>
      <c r="E12392" s="7">
        <f t="shared" si="1"/>
        <v>0.04082034305</v>
      </c>
      <c r="F12392" s="7"/>
    </row>
    <row r="12393">
      <c r="A12393" s="9">
        <v>44872.291666666664</v>
      </c>
      <c r="B12393" s="10">
        <v>203.48</v>
      </c>
      <c r="C12393" s="10">
        <v>186.15826</v>
      </c>
      <c r="D12393" s="10">
        <v>0.093048463173216</v>
      </c>
      <c r="E12393" s="7">
        <f t="shared" si="1"/>
        <v>0.04400585916</v>
      </c>
      <c r="F12393" s="7"/>
    </row>
    <row r="12394">
      <c r="A12394" s="9">
        <v>44872.333333333336</v>
      </c>
      <c r="B12394" s="10">
        <v>205.0</v>
      </c>
      <c r="C12394" s="10">
        <v>188.82282</v>
      </c>
      <c r="D12394" s="10">
        <v>0.0856738608183057</v>
      </c>
      <c r="E12394" s="7">
        <f t="shared" si="1"/>
        <v>0.04729482406</v>
      </c>
      <c r="F12394" s="7"/>
    </row>
    <row r="12395">
      <c r="A12395" s="9">
        <v>44872.375</v>
      </c>
      <c r="B12395" s="10">
        <v>205.75</v>
      </c>
      <c r="C12395" s="10">
        <v>192.30123</v>
      </c>
      <c r="D12395" s="10">
        <v>0.0699359541278024</v>
      </c>
      <c r="E12395" s="7">
        <f t="shared" si="1"/>
        <v>0.0489573463</v>
      </c>
      <c r="F12395" s="7"/>
    </row>
    <row r="12396">
      <c r="A12396" s="9">
        <v>44872.416666666664</v>
      </c>
      <c r="B12396" s="10">
        <v>209.67</v>
      </c>
      <c r="C12396" s="10">
        <v>196.47312</v>
      </c>
      <c r="D12396" s="10">
        <v>0.0671688829494843</v>
      </c>
      <c r="E12396" s="7">
        <f t="shared" si="1"/>
        <v>0.04996641676</v>
      </c>
      <c r="F12396" s="7"/>
    </row>
    <row r="12397">
      <c r="A12397" s="9">
        <v>44872.458333333336</v>
      </c>
      <c r="B12397" s="10">
        <v>213.04</v>
      </c>
      <c r="C12397" s="10">
        <v>200.49991</v>
      </c>
      <c r="D12397" s="10">
        <v>0.0625441178502274</v>
      </c>
      <c r="E12397" s="7">
        <f t="shared" si="1"/>
        <v>0.05206499543</v>
      </c>
      <c r="F12397" s="7"/>
    </row>
    <row r="12398">
      <c r="A12398" s="9">
        <v>44872.5</v>
      </c>
      <c r="B12398" s="10">
        <v>214.04</v>
      </c>
      <c r="C12398" s="10">
        <v>202.72009</v>
      </c>
      <c r="D12398" s="10">
        <v>0.0558400995185035</v>
      </c>
      <c r="E12398" s="7">
        <f t="shared" si="1"/>
        <v>0.05209723847</v>
      </c>
      <c r="F12398" s="7"/>
    </row>
    <row r="12399">
      <c r="A12399" s="9">
        <v>44872.541666666664</v>
      </c>
      <c r="B12399" s="10">
        <v>213.55</v>
      </c>
      <c r="C12399" s="10">
        <v>204.44826</v>
      </c>
      <c r="D12399" s="10">
        <v>0.0445185495831561</v>
      </c>
      <c r="E12399" s="7">
        <f t="shared" si="1"/>
        <v>0.05309841615</v>
      </c>
      <c r="F12399" s="7"/>
    </row>
    <row r="12400">
      <c r="A12400" s="9">
        <v>44872.583333333336</v>
      </c>
      <c r="B12400" s="10">
        <v>202.42</v>
      </c>
      <c r="C12400" s="10">
        <v>204.43063</v>
      </c>
      <c r="D12400" s="10">
        <v>0.00983526783633167</v>
      </c>
      <c r="E12400" s="7">
        <f t="shared" si="1"/>
        <v>0.05246750376</v>
      </c>
      <c r="F12400" s="7"/>
    </row>
    <row r="12401">
      <c r="A12401" s="9">
        <v>44872.625</v>
      </c>
      <c r="B12401" s="10">
        <v>200.81</v>
      </c>
      <c r="C12401" s="10">
        <v>204.32287</v>
      </c>
      <c r="D12401" s="10">
        <v>0.0171927400980614</v>
      </c>
      <c r="E12401" s="7">
        <f t="shared" si="1"/>
        <v>0.0527617234</v>
      </c>
      <c r="F12401" s="7"/>
    </row>
    <row r="12402">
      <c r="A12402" s="9">
        <v>44872.666666666664</v>
      </c>
      <c r="B12402" s="10">
        <v>198.97</v>
      </c>
      <c r="C12402" s="10">
        <v>204.13015</v>
      </c>
      <c r="D12402" s="10">
        <v>0.0252787253622259</v>
      </c>
      <c r="E12402" s="7">
        <f t="shared" si="1"/>
        <v>0.05354477812</v>
      </c>
      <c r="F12402" s="7"/>
    </row>
    <row r="12403">
      <c r="A12403" s="9">
        <v>44872.708333333336</v>
      </c>
      <c r="B12403" s="10">
        <v>197.75</v>
      </c>
      <c r="C12403" s="10">
        <v>204.43911</v>
      </c>
      <c r="D12403" s="10">
        <v>0.0327193265515585</v>
      </c>
      <c r="E12403" s="7">
        <f t="shared" si="1"/>
        <v>0.05428881191</v>
      </c>
      <c r="F12403" s="7"/>
    </row>
    <row r="12404">
      <c r="A12404" s="9">
        <v>44872.75</v>
      </c>
      <c r="B12404" s="10">
        <v>200.0</v>
      </c>
      <c r="C12404" s="10">
        <v>205.26658</v>
      </c>
      <c r="D12404" s="10">
        <v>0.0256572696831603</v>
      </c>
      <c r="E12404" s="7">
        <f t="shared" si="1"/>
        <v>0.05466628238</v>
      </c>
      <c r="F12404" s="7"/>
    </row>
    <row r="12405">
      <c r="A12405" s="9">
        <v>44872.791666666664</v>
      </c>
      <c r="B12405" s="10">
        <v>203.72</v>
      </c>
      <c r="C12405" s="10">
        <v>206.68171</v>
      </c>
      <c r="D12405" s="10">
        <v>0.0143298117670886</v>
      </c>
      <c r="E12405" s="7">
        <f t="shared" si="1"/>
        <v>0.05491536641</v>
      </c>
      <c r="F12405" s="7"/>
    </row>
    <row r="12406">
      <c r="A12406" s="9">
        <v>44872.833333333336</v>
      </c>
      <c r="B12406" s="10">
        <v>205.25</v>
      </c>
      <c r="C12406" s="10">
        <v>209.75503</v>
      </c>
      <c r="D12406" s="10">
        <v>0.0214775779155332</v>
      </c>
      <c r="E12406" s="7">
        <f t="shared" si="1"/>
        <v>0.05373867508</v>
      </c>
      <c r="F12406" s="7"/>
    </row>
    <row r="12407">
      <c r="A12407" s="9">
        <v>44872.875</v>
      </c>
      <c r="B12407" s="10">
        <v>205.1</v>
      </c>
      <c r="C12407" s="10">
        <v>212.8104</v>
      </c>
      <c r="D12407" s="10">
        <v>0.0362313120035486</v>
      </c>
      <c r="E12407" s="7">
        <f t="shared" si="1"/>
        <v>0.05259082111</v>
      </c>
      <c r="F12407" s="7"/>
    </row>
    <row r="12408">
      <c r="A12408" s="9">
        <v>44872.916666666664</v>
      </c>
      <c r="B12408" s="10">
        <v>201.56</v>
      </c>
      <c r="C12408" s="10">
        <v>213.37859</v>
      </c>
      <c r="D12408" s="10">
        <v>0.0553878906032699</v>
      </c>
      <c r="E12408" s="7">
        <f t="shared" si="1"/>
        <v>0.05463615301</v>
      </c>
      <c r="F12408" s="7"/>
    </row>
    <row r="12409">
      <c r="A12409" s="9">
        <v>44872.958333333336</v>
      </c>
      <c r="B12409" s="10">
        <v>196.06</v>
      </c>
      <c r="C12409" s="10">
        <v>212.88079</v>
      </c>
      <c r="D12409" s="10">
        <v>0.0790150675408522</v>
      </c>
      <c r="E12409" s="7">
        <f t="shared" si="1"/>
        <v>0.05681422472</v>
      </c>
      <c r="F12409" s="7"/>
    </row>
    <row r="12410">
      <c r="A12410" s="9">
        <v>44873.0</v>
      </c>
      <c r="B12410" s="10">
        <v>196.06</v>
      </c>
      <c r="C12410" s="10">
        <v>211.88479</v>
      </c>
      <c r="D12410" s="10">
        <v>0.0746858233665569</v>
      </c>
      <c r="E12410" s="7">
        <f t="shared" si="1"/>
        <v>0.05889280443</v>
      </c>
      <c r="F12410" s="7"/>
    </row>
    <row r="12411">
      <c r="A12411" s="9">
        <v>44873.041666666664</v>
      </c>
      <c r="B12411" s="10">
        <v>196.44</v>
      </c>
      <c r="C12411" s="10">
        <v>203.87878</v>
      </c>
      <c r="D12411" s="10">
        <v>0.0364862885681384</v>
      </c>
      <c r="E12411" s="7">
        <f t="shared" si="1"/>
        <v>0.05802789825</v>
      </c>
      <c r="F12411" s="7"/>
    </row>
    <row r="12412">
      <c r="A12412" s="9">
        <v>44873.083333333336</v>
      </c>
      <c r="B12412" s="10">
        <v>207.1</v>
      </c>
      <c r="C12412" s="10">
        <v>194.21627</v>
      </c>
      <c r="D12412" s="10">
        <v>0.0663370272737705</v>
      </c>
      <c r="E12412" s="7">
        <f t="shared" si="1"/>
        <v>0.05673268828</v>
      </c>
      <c r="F12412" s="7"/>
    </row>
    <row r="12413">
      <c r="A12413" s="9">
        <v>44873.125</v>
      </c>
      <c r="B12413" s="10">
        <v>209.21</v>
      </c>
      <c r="C12413" s="10">
        <v>185.90264</v>
      </c>
      <c r="D12413" s="10">
        <v>0.125374012977976</v>
      </c>
      <c r="E12413" s="7">
        <f t="shared" si="1"/>
        <v>0.05775835768</v>
      </c>
      <c r="F12413" s="7"/>
    </row>
    <row r="12414">
      <c r="A12414" s="9">
        <v>44873.166666666664</v>
      </c>
      <c r="B12414" s="10">
        <v>202.77</v>
      </c>
      <c r="C12414" s="10">
        <v>179.60343</v>
      </c>
      <c r="D12414" s="10">
        <v>0.128987347290639</v>
      </c>
      <c r="E12414" s="7">
        <f t="shared" si="1"/>
        <v>0.05875153783</v>
      </c>
      <c r="F12414" s="7"/>
    </row>
    <row r="12415">
      <c r="A12415" s="9">
        <v>44873.208333333336</v>
      </c>
      <c r="B12415" s="10">
        <v>194.71</v>
      </c>
      <c r="C12415" s="10">
        <v>177.43829</v>
      </c>
      <c r="D12415" s="10">
        <v>0.0973392496061589</v>
      </c>
      <c r="E12415" s="7">
        <f t="shared" si="1"/>
        <v>0.05971524465</v>
      </c>
      <c r="F12415" s="7"/>
    </row>
    <row r="12416">
      <c r="A12416" s="9">
        <v>44873.25</v>
      </c>
      <c r="B12416" s="10">
        <v>185.14</v>
      </c>
      <c r="C12416" s="10">
        <v>178.38435</v>
      </c>
      <c r="D12416" s="10">
        <v>0.0378713155049754</v>
      </c>
      <c r="E12416" s="7">
        <f t="shared" si="1"/>
        <v>0.05678899925</v>
      </c>
      <c r="F12416" s="7"/>
    </row>
    <row r="12417">
      <c r="A12417" s="9">
        <v>44873.291666666664</v>
      </c>
      <c r="B12417" s="10">
        <v>183.88</v>
      </c>
      <c r="C12417" s="10">
        <v>182.99293</v>
      </c>
      <c r="D12417" s="10">
        <v>0.00484756432939783</v>
      </c>
      <c r="E12417" s="7">
        <f t="shared" si="1"/>
        <v>0.0531139618</v>
      </c>
      <c r="F12417" s="7"/>
    </row>
    <row r="12418">
      <c r="A12418" s="9">
        <v>44873.333333333336</v>
      </c>
      <c r="B12418" s="10">
        <v>186.43</v>
      </c>
      <c r="C12418" s="10">
        <v>189.04583</v>
      </c>
      <c r="D12418" s="10">
        <v>0.0138370150772433</v>
      </c>
      <c r="E12418" s="7">
        <f t="shared" si="1"/>
        <v>0.05012075989</v>
      </c>
      <c r="F12418" s="7"/>
    </row>
    <row r="12419">
      <c r="A12419" s="9">
        <v>44873.375</v>
      </c>
      <c r="B12419" s="10">
        <v>188.58</v>
      </c>
      <c r="C12419" s="10">
        <v>196.08515</v>
      </c>
      <c r="D12419" s="10">
        <v>0.0382749535087179</v>
      </c>
      <c r="E12419" s="7">
        <f t="shared" si="1"/>
        <v>0.04880155153</v>
      </c>
      <c r="F12419" s="7"/>
    </row>
    <row r="12420">
      <c r="A12420" s="9">
        <v>44873.416666666664</v>
      </c>
      <c r="B12420" s="10">
        <v>189.72</v>
      </c>
      <c r="C12420" s="10">
        <v>202.01325</v>
      </c>
      <c r="D12420" s="10">
        <v>0.060853681627319</v>
      </c>
      <c r="E12420" s="7">
        <f t="shared" si="1"/>
        <v>0.04853841814</v>
      </c>
      <c r="F12420" s="7"/>
    </row>
    <row r="12421">
      <c r="A12421" s="9">
        <v>44873.458333333336</v>
      </c>
      <c r="B12421" s="10">
        <v>187.94</v>
      </c>
      <c r="C12421" s="10">
        <v>206.38516</v>
      </c>
      <c r="D12421" s="10">
        <v>0.0893725110855839</v>
      </c>
      <c r="E12421" s="7">
        <f t="shared" si="1"/>
        <v>0.04965626786</v>
      </c>
      <c r="F12421" s="7"/>
    </row>
    <row r="12422">
      <c r="A12422" s="9">
        <v>44873.5</v>
      </c>
      <c r="B12422" s="10">
        <v>197.59</v>
      </c>
      <c r="C12422" s="10">
        <v>207.39979</v>
      </c>
      <c r="D12422" s="10">
        <v>0.0472989389237086</v>
      </c>
      <c r="E12422" s="7">
        <f t="shared" si="1"/>
        <v>0.04930038617</v>
      </c>
      <c r="F12422" s="7"/>
    </row>
    <row r="12423">
      <c r="A12423" s="9">
        <v>44873.541666666664</v>
      </c>
      <c r="B12423" s="10">
        <v>192.49</v>
      </c>
      <c r="C12423" s="10">
        <v>207.5262</v>
      </c>
      <c r="D12423" s="10">
        <v>0.0724544659903182</v>
      </c>
      <c r="E12423" s="7">
        <f t="shared" si="1"/>
        <v>0.05046438269</v>
      </c>
      <c r="F12423" s="7"/>
    </row>
    <row r="12424">
      <c r="A12424" s="9">
        <v>44873.583333333336</v>
      </c>
      <c r="B12424" s="10">
        <v>174.97</v>
      </c>
      <c r="C12424" s="10">
        <v>206.75349</v>
      </c>
      <c r="D12424" s="10">
        <v>0.153726498159716</v>
      </c>
      <c r="E12424" s="7">
        <f t="shared" si="1"/>
        <v>0.05645985062</v>
      </c>
      <c r="F12424" s="7"/>
    </row>
    <row r="12425">
      <c r="A12425" s="9">
        <v>44873.625</v>
      </c>
      <c r="B12425" s="10">
        <v>179.22</v>
      </c>
      <c r="C12425" s="10">
        <v>206.91586</v>
      </c>
      <c r="D12425" s="10">
        <v>0.133850831927528</v>
      </c>
      <c r="E12425" s="7">
        <f t="shared" si="1"/>
        <v>0.06132060444</v>
      </c>
      <c r="F12425" s="7"/>
    </row>
    <row r="12426">
      <c r="A12426" s="9">
        <v>44873.666666666664</v>
      </c>
      <c r="B12426" s="10">
        <v>173.06</v>
      </c>
      <c r="C12426" s="10">
        <v>207.42541</v>
      </c>
      <c r="D12426" s="10">
        <v>0.165675989262839</v>
      </c>
      <c r="E12426" s="7">
        <f t="shared" si="1"/>
        <v>0.06717049044</v>
      </c>
      <c r="F12426" s="7"/>
    </row>
    <row r="12427">
      <c r="A12427" s="9">
        <v>44873.708333333336</v>
      </c>
      <c r="B12427" s="10">
        <v>169.88</v>
      </c>
      <c r="C12427" s="10">
        <v>207.77127</v>
      </c>
      <c r="D12427" s="10">
        <v>0.182370113057498</v>
      </c>
      <c r="E12427" s="7">
        <f t="shared" si="1"/>
        <v>0.07340593988</v>
      </c>
      <c r="F12427" s="7"/>
    </row>
    <row r="12428">
      <c r="A12428" s="9">
        <v>44873.75</v>
      </c>
      <c r="B12428" s="10">
        <v>169.43</v>
      </c>
      <c r="C12428" s="10">
        <v>208.79685</v>
      </c>
      <c r="D12428" s="10">
        <v>0.188541398014385</v>
      </c>
      <c r="E12428" s="7">
        <f t="shared" si="1"/>
        <v>0.08019277856</v>
      </c>
      <c r="F12428" s="7"/>
    </row>
    <row r="12429">
      <c r="A12429" s="9">
        <v>44873.791666666664</v>
      </c>
      <c r="B12429" s="10">
        <v>176.84</v>
      </c>
      <c r="C12429" s="10">
        <v>210.06968</v>
      </c>
      <c r="D12429" s="10">
        <v>0.158184084442838</v>
      </c>
      <c r="E12429" s="7">
        <f t="shared" si="1"/>
        <v>0.08618670659</v>
      </c>
      <c r="F12429" s="7"/>
    </row>
    <row r="12430">
      <c r="A12430" s="9">
        <v>44873.833333333336</v>
      </c>
      <c r="B12430" s="10">
        <v>190.15</v>
      </c>
      <c r="C12430" s="10">
        <v>212.84898</v>
      </c>
      <c r="D12430" s="10">
        <v>0.106643593030138</v>
      </c>
      <c r="E12430" s="7">
        <f t="shared" si="1"/>
        <v>0.08973529055</v>
      </c>
      <c r="F12430" s="7"/>
    </row>
    <row r="12431">
      <c r="A12431" s="9">
        <v>44873.875</v>
      </c>
      <c r="B12431" s="10">
        <v>207.22</v>
      </c>
      <c r="C12431" s="10">
        <v>216.3335</v>
      </c>
      <c r="D12431" s="10">
        <v>0.0421270861886854</v>
      </c>
      <c r="E12431" s="7">
        <f t="shared" si="1"/>
        <v>0.08998094781</v>
      </c>
      <c r="F12431" s="7"/>
    </row>
    <row r="12432">
      <c r="A12432" s="9">
        <v>44873.916666666664</v>
      </c>
      <c r="B12432" s="10">
        <v>205.67</v>
      </c>
      <c r="C12432" s="10">
        <v>217.30414</v>
      </c>
      <c r="D12432" s="10">
        <v>0.0535385105870509</v>
      </c>
      <c r="E12432" s="7">
        <f t="shared" si="1"/>
        <v>0.08990389031</v>
      </c>
      <c r="F12432" s="7"/>
    </row>
    <row r="12433">
      <c r="A12433" s="9">
        <v>44873.958333333336</v>
      </c>
      <c r="B12433" s="10">
        <v>202.1</v>
      </c>
      <c r="C12433" s="10">
        <v>216.19269</v>
      </c>
      <c r="D12433" s="10">
        <v>0.0651857840336785</v>
      </c>
      <c r="E12433" s="7">
        <f t="shared" si="1"/>
        <v>0.08932767016</v>
      </c>
      <c r="F12433" s="7"/>
    </row>
    <row r="12434">
      <c r="A12434" s="9">
        <v>44874.0</v>
      </c>
      <c r="B12434" s="10">
        <v>206.27</v>
      </c>
      <c r="C12434" s="10">
        <v>219.12743</v>
      </c>
      <c r="D12434" s="10">
        <v>0.058675584339213</v>
      </c>
      <c r="E12434" s="7">
        <f t="shared" si="1"/>
        <v>0.08866057687</v>
      </c>
      <c r="F12434" s="7"/>
    </row>
    <row r="12435">
      <c r="A12435" s="9">
        <v>44874.041666666664</v>
      </c>
      <c r="B12435" s="10">
        <v>207.94</v>
      </c>
      <c r="C12435" s="10">
        <v>210.00715</v>
      </c>
      <c r="D12435" s="10">
        <v>0.00984323628981202</v>
      </c>
      <c r="E12435" s="7">
        <f t="shared" si="1"/>
        <v>0.08755044969</v>
      </c>
      <c r="F12435" s="7"/>
    </row>
    <row r="12436">
      <c r="A12436" s="9">
        <v>44874.083333333336</v>
      </c>
      <c r="B12436" s="10">
        <v>213.98</v>
      </c>
      <c r="C12436" s="10">
        <v>199.7233</v>
      </c>
      <c r="D12436" s="10">
        <v>0.0713822573530479</v>
      </c>
      <c r="E12436" s="7">
        <f t="shared" si="1"/>
        <v>0.08776066761</v>
      </c>
      <c r="F12436" s="7"/>
    </row>
    <row r="12437">
      <c r="A12437" s="9">
        <v>44874.125</v>
      </c>
      <c r="B12437" s="10">
        <v>207.06</v>
      </c>
      <c r="C12437" s="10">
        <v>190.91265</v>
      </c>
      <c r="D12437" s="10">
        <v>0.0845797803340951</v>
      </c>
      <c r="E12437" s="7">
        <f t="shared" si="1"/>
        <v>0.08606090792</v>
      </c>
      <c r="F12437" s="7"/>
    </row>
    <row r="12438">
      <c r="A12438" s="9">
        <v>44874.166666666664</v>
      </c>
      <c r="B12438" s="10">
        <v>200.84</v>
      </c>
      <c r="C12438" s="10">
        <v>185.1278</v>
      </c>
      <c r="D12438" s="10">
        <v>0.0848721801911976</v>
      </c>
      <c r="E12438" s="7">
        <f t="shared" si="1"/>
        <v>0.08422277595</v>
      </c>
      <c r="F12438" s="7"/>
    </row>
    <row r="12439">
      <c r="A12439" s="9">
        <v>44874.208333333336</v>
      </c>
      <c r="B12439" s="10">
        <v>201.78</v>
      </c>
      <c r="C12439" s="10">
        <v>184.59291</v>
      </c>
      <c r="D12439" s="10">
        <v>0.0931080722439448</v>
      </c>
      <c r="E12439" s="7">
        <f t="shared" si="1"/>
        <v>0.0840464769</v>
      </c>
      <c r="F12439" s="7"/>
    </row>
    <row r="12440">
      <c r="A12440" s="9">
        <v>44874.25</v>
      </c>
      <c r="B12440" s="10">
        <v>203.85</v>
      </c>
      <c r="C12440" s="10">
        <v>187.48875</v>
      </c>
      <c r="D12440" s="10">
        <v>0.0872652359141547</v>
      </c>
      <c r="E12440" s="7">
        <f t="shared" si="1"/>
        <v>0.08610455691</v>
      </c>
      <c r="F12440" s="7"/>
    </row>
    <row r="12441">
      <c r="A12441" s="9">
        <v>44874.291666666664</v>
      </c>
      <c r="B12441" s="10">
        <v>200.65</v>
      </c>
      <c r="C12441" s="10">
        <v>193.5161</v>
      </c>
      <c r="D12441" s="10">
        <v>0.036864632968523</v>
      </c>
      <c r="E12441" s="7">
        <f t="shared" si="1"/>
        <v>0.08743860144</v>
      </c>
      <c r="F12441" s="7"/>
    </row>
    <row r="12442">
      <c r="A12442" s="9">
        <v>44874.333333333336</v>
      </c>
      <c r="B12442" s="10">
        <v>202.2</v>
      </c>
      <c r="C12442" s="10">
        <v>200.08537</v>
      </c>
      <c r="D12442" s="10">
        <v>0.0105686387765381</v>
      </c>
      <c r="E12442" s="7">
        <f t="shared" si="1"/>
        <v>0.08730241909</v>
      </c>
      <c r="F12442" s="7"/>
    </row>
    <row r="12443">
      <c r="A12443" s="9">
        <v>44874.375</v>
      </c>
      <c r="B12443" s="10">
        <v>203.66</v>
      </c>
      <c r="C12443" s="10">
        <v>206.88394</v>
      </c>
      <c r="D12443" s="10">
        <v>0.0155833265743102</v>
      </c>
      <c r="E12443" s="7">
        <f t="shared" si="1"/>
        <v>0.08635693464</v>
      </c>
      <c r="F12443" s="7"/>
    </row>
    <row r="12444">
      <c r="A12444" s="9">
        <v>44874.416666666664</v>
      </c>
      <c r="B12444" s="10">
        <v>204.52</v>
      </c>
      <c r="C12444" s="10">
        <v>210.9043</v>
      </c>
      <c r="D12444" s="10">
        <v>0.0302710755541731</v>
      </c>
      <c r="E12444" s="7">
        <f t="shared" si="1"/>
        <v>0.08508265939</v>
      </c>
      <c r="F12444" s="7"/>
    </row>
    <row r="12445">
      <c r="A12445" s="9">
        <v>44874.458333333336</v>
      </c>
      <c r="B12445" s="10">
        <v>213.45</v>
      </c>
      <c r="C12445" s="10">
        <v>213.41901</v>
      </c>
      <c r="D12445" s="10">
        <v>1.45207308383647E-4</v>
      </c>
      <c r="E12445" s="7">
        <f t="shared" si="1"/>
        <v>0.08136485506</v>
      </c>
      <c r="F12445" s="7"/>
    </row>
    <row r="12446">
      <c r="A12446" s="9">
        <v>44874.5</v>
      </c>
      <c r="B12446" s="10">
        <v>227.69</v>
      </c>
      <c r="C12446" s="10">
        <v>213.16271</v>
      </c>
      <c r="D12446" s="10">
        <v>0.0681511789749717</v>
      </c>
      <c r="E12446" s="7">
        <f t="shared" si="1"/>
        <v>0.0822336984</v>
      </c>
      <c r="F12446" s="7"/>
    </row>
    <row r="12447">
      <c r="A12447" s="9">
        <v>44874.541666666664</v>
      </c>
      <c r="B12447" s="10">
        <v>220.0</v>
      </c>
      <c r="C12447" s="10">
        <v>212.91803</v>
      </c>
      <c r="D12447" s="10">
        <v>0.0332614856524833</v>
      </c>
      <c r="E12447" s="7">
        <f t="shared" si="1"/>
        <v>0.08060065755</v>
      </c>
      <c r="F12447" s="7"/>
    </row>
    <row r="12448">
      <c r="A12448" s="9">
        <v>44874.583333333336</v>
      </c>
      <c r="B12448" s="10">
        <v>221.27</v>
      </c>
      <c r="C12448" s="10">
        <v>213.19214</v>
      </c>
      <c r="D12448" s="10">
        <v>0.0378900460401589</v>
      </c>
      <c r="E12448" s="7">
        <f t="shared" si="1"/>
        <v>0.07577413871</v>
      </c>
      <c r="F12448" s="7"/>
    </row>
    <row r="12449">
      <c r="A12449" s="9">
        <v>44874.625</v>
      </c>
      <c r="B12449" s="10">
        <v>219.42</v>
      </c>
      <c r="C12449" s="10">
        <v>214.71211</v>
      </c>
      <c r="D12449" s="10">
        <v>0.0219265229147996</v>
      </c>
      <c r="E12449" s="7">
        <f t="shared" si="1"/>
        <v>0.07111062584</v>
      </c>
      <c r="F12449" s="7"/>
    </row>
    <row r="12450">
      <c r="A12450" s="9">
        <v>44874.666666666664</v>
      </c>
      <c r="B12450" s="10">
        <v>220.39</v>
      </c>
      <c r="C12450" s="10">
        <v>216.72785</v>
      </c>
      <c r="D12450" s="10">
        <v>0.0168974591867173</v>
      </c>
      <c r="E12450" s="7">
        <f t="shared" si="1"/>
        <v>0.06491152042</v>
      </c>
      <c r="F12450" s="7"/>
    </row>
    <row r="12451">
      <c r="A12451" s="9">
        <v>44874.708333333336</v>
      </c>
      <c r="B12451" s="10">
        <v>217.31</v>
      </c>
      <c r="C12451" s="10">
        <v>218.51803</v>
      </c>
      <c r="D12451" s="10">
        <v>0.00552828524035297</v>
      </c>
      <c r="E12451" s="7">
        <f t="shared" si="1"/>
        <v>0.05754311092</v>
      </c>
      <c r="F12451" s="7"/>
    </row>
    <row r="12452">
      <c r="A12452" s="9">
        <v>44874.75</v>
      </c>
      <c r="B12452" s="10">
        <v>218.66</v>
      </c>
      <c r="C12452" s="10">
        <v>220.55106</v>
      </c>
      <c r="D12452" s="10">
        <v>0.00857425033459376</v>
      </c>
      <c r="E12452" s="7">
        <f t="shared" si="1"/>
        <v>0.05004447977</v>
      </c>
      <c r="F12452" s="7"/>
    </row>
    <row r="12453">
      <c r="A12453" s="9">
        <v>44874.791666666664</v>
      </c>
      <c r="B12453" s="10">
        <v>226.24</v>
      </c>
      <c r="C12453" s="10">
        <v>222.68344</v>
      </c>
      <c r="D12453" s="10">
        <v>0.0159713717373865</v>
      </c>
      <c r="E12453" s="7">
        <f t="shared" si="1"/>
        <v>0.04411895007</v>
      </c>
      <c r="F12453" s="7"/>
    </row>
    <row r="12454">
      <c r="A12454" s="9">
        <v>44874.833333333336</v>
      </c>
      <c r="B12454" s="10">
        <v>238.75</v>
      </c>
      <c r="C12454" s="10">
        <v>225.93055</v>
      </c>
      <c r="D12454" s="10">
        <v>0.0567406665455379</v>
      </c>
      <c r="E12454" s="7">
        <f t="shared" si="1"/>
        <v>0.04203966147</v>
      </c>
      <c r="F12454" s="7"/>
    </row>
    <row r="12455">
      <c r="A12455" s="9">
        <v>44874.875</v>
      </c>
      <c r="B12455" s="10">
        <v>245.22</v>
      </c>
      <c r="C12455" s="10">
        <v>229.20722</v>
      </c>
      <c r="D12455" s="10">
        <v>0.0698615863845824</v>
      </c>
      <c r="E12455" s="7">
        <f t="shared" si="1"/>
        <v>0.04319526564</v>
      </c>
      <c r="F12455" s="7"/>
    </row>
    <row r="12456">
      <c r="A12456" s="9">
        <v>44874.916666666664</v>
      </c>
      <c r="B12456" s="10">
        <v>232.49</v>
      </c>
      <c r="C12456" s="10">
        <v>229.65776</v>
      </c>
      <c r="D12456" s="10">
        <v>0.0123324376237058</v>
      </c>
      <c r="E12456" s="7">
        <f t="shared" si="1"/>
        <v>0.04147834594</v>
      </c>
      <c r="F12456" s="7"/>
    </row>
    <row r="12457">
      <c r="A12457" s="9">
        <v>44874.958333333336</v>
      </c>
      <c r="B12457" s="10">
        <v>222.75</v>
      </c>
      <c r="C12457" s="10">
        <v>227.26048</v>
      </c>
      <c r="D12457" s="10">
        <v>0.019847181524918</v>
      </c>
      <c r="E12457" s="7">
        <f t="shared" si="1"/>
        <v>0.0395892375</v>
      </c>
      <c r="F12457" s="7"/>
    </row>
    <row r="12458">
      <c r="A12458" s="9">
        <v>44875.0</v>
      </c>
      <c r="B12458" s="10">
        <v>223.0</v>
      </c>
      <c r="C12458" s="10">
        <v>231.54042</v>
      </c>
      <c r="D12458" s="10">
        <v>0.0368852228911047</v>
      </c>
      <c r="E12458" s="7">
        <f t="shared" si="1"/>
        <v>0.03868130577</v>
      </c>
      <c r="F12458" s="7"/>
    </row>
    <row r="12459">
      <c r="A12459" s="9">
        <v>44875.041666666664</v>
      </c>
      <c r="B12459" s="10">
        <v>227.99</v>
      </c>
      <c r="C12459" s="10">
        <v>224.82504</v>
      </c>
      <c r="D12459" s="10">
        <v>0.0140774355027358</v>
      </c>
      <c r="E12459" s="7">
        <f t="shared" si="1"/>
        <v>0.03885773074</v>
      </c>
      <c r="F12459" s="7"/>
    </row>
    <row r="12460">
      <c r="A12460" s="9">
        <v>44875.083333333336</v>
      </c>
      <c r="B12460" s="10">
        <v>233.81</v>
      </c>
      <c r="C12460" s="10">
        <v>216.40334</v>
      </c>
      <c r="D12460" s="10">
        <v>0.0804361892011464</v>
      </c>
      <c r="E12460" s="7">
        <f t="shared" si="1"/>
        <v>0.0392349779</v>
      </c>
      <c r="F12460" s="7"/>
    </row>
    <row r="12461">
      <c r="A12461" s="9">
        <v>44875.125</v>
      </c>
      <c r="B12461" s="10">
        <v>222.89</v>
      </c>
      <c r="C12461" s="10">
        <v>207.67384</v>
      </c>
      <c r="D12461" s="10">
        <v>0.0732695076086616</v>
      </c>
      <c r="E12461" s="7">
        <f t="shared" si="1"/>
        <v>0.03876371654</v>
      </c>
      <c r="F12461" s="7"/>
    </row>
    <row r="12462">
      <c r="A12462" s="9">
        <v>44875.166666666664</v>
      </c>
      <c r="B12462" s="10">
        <v>219.38</v>
      </c>
      <c r="C12462" s="10">
        <v>200.54747</v>
      </c>
      <c r="D12462" s="10">
        <v>0.0939055975126487</v>
      </c>
      <c r="E12462" s="7">
        <f t="shared" si="1"/>
        <v>0.03914010893</v>
      </c>
      <c r="F12462" s="7"/>
    </row>
    <row r="12463">
      <c r="A12463" s="9">
        <v>44875.208333333336</v>
      </c>
      <c r="B12463" s="10">
        <v>212.88</v>
      </c>
      <c r="C12463" s="10">
        <v>197.4586</v>
      </c>
      <c r="D12463" s="10">
        <v>0.0780994091926105</v>
      </c>
      <c r="E12463" s="7">
        <f t="shared" si="1"/>
        <v>0.03851474797</v>
      </c>
      <c r="F12463" s="7"/>
    </row>
    <row r="12464">
      <c r="A12464" s="9">
        <v>44875.25</v>
      </c>
      <c r="B12464" s="10">
        <v>205.74</v>
      </c>
      <c r="C12464" s="10">
        <v>197.39927</v>
      </c>
      <c r="D12464" s="10">
        <v>0.0422530944516664</v>
      </c>
      <c r="E12464" s="7">
        <f t="shared" si="1"/>
        <v>0.03663924207</v>
      </c>
      <c r="F12464" s="7"/>
    </row>
    <row r="12465">
      <c r="A12465" s="9">
        <v>44875.291666666664</v>
      </c>
      <c r="B12465" s="10">
        <v>205.58</v>
      </c>
      <c r="C12465" s="10">
        <v>200.49653</v>
      </c>
      <c r="D12465" s="10">
        <v>0.0253544038891845</v>
      </c>
      <c r="E12465" s="7">
        <f t="shared" si="1"/>
        <v>0.03615964919</v>
      </c>
      <c r="F12465" s="7"/>
    </row>
    <row r="12466">
      <c r="A12466" s="9">
        <v>44875.333333333336</v>
      </c>
      <c r="B12466" s="10">
        <v>207.87</v>
      </c>
      <c r="C12466" s="10">
        <v>204.81519</v>
      </c>
      <c r="D12466" s="10">
        <v>0.0149149582118396</v>
      </c>
      <c r="E12466" s="7">
        <f t="shared" si="1"/>
        <v>0.03634074584</v>
      </c>
      <c r="F12466" s="7"/>
    </row>
    <row r="12467">
      <c r="A12467" s="9">
        <v>44875.375</v>
      </c>
      <c r="B12467" s="10">
        <v>208.18</v>
      </c>
      <c r="C12467" s="10">
        <v>210.48118</v>
      </c>
      <c r="D12467" s="10">
        <v>0.0109329489695942</v>
      </c>
      <c r="E12467" s="7">
        <f t="shared" si="1"/>
        <v>0.0361469801</v>
      </c>
      <c r="F12467" s="7"/>
    </row>
    <row r="12468">
      <c r="A12468" s="9">
        <v>44875.416666666664</v>
      </c>
      <c r="B12468" s="10">
        <v>206.38</v>
      </c>
      <c r="C12468" s="10">
        <v>215.48139</v>
      </c>
      <c r="D12468" s="10">
        <v>0.0422374758209978</v>
      </c>
      <c r="E12468" s="7">
        <f t="shared" si="1"/>
        <v>0.03664558011</v>
      </c>
      <c r="F12468" s="7"/>
    </row>
    <row r="12469">
      <c r="A12469" s="9">
        <v>44875.458333333336</v>
      </c>
      <c r="B12469" s="10">
        <v>212.21</v>
      </c>
      <c r="C12469" s="10">
        <v>219.92469</v>
      </c>
      <c r="D12469" s="10">
        <v>0.0350787808317474</v>
      </c>
      <c r="E12469" s="7">
        <f t="shared" si="1"/>
        <v>0.03810114568</v>
      </c>
      <c r="F12469" s="7"/>
    </row>
    <row r="12470">
      <c r="A12470" s="9">
        <v>44875.5</v>
      </c>
      <c r="B12470" s="10">
        <v>217.09</v>
      </c>
      <c r="C12470" s="10">
        <v>221.77755</v>
      </c>
      <c r="D12470" s="10">
        <v>0.021136269203082</v>
      </c>
      <c r="E12470" s="7">
        <f t="shared" si="1"/>
        <v>0.0361421911</v>
      </c>
      <c r="F12470" s="7"/>
    </row>
    <row r="12471">
      <c r="A12471" s="9">
        <v>44875.541666666664</v>
      </c>
      <c r="B12471" s="10">
        <v>215.64</v>
      </c>
      <c r="C12471" s="10">
        <v>222.50226</v>
      </c>
      <c r="D12471" s="10">
        <v>0.0308413047130398</v>
      </c>
      <c r="E12471" s="7">
        <f t="shared" si="1"/>
        <v>0.03604135023</v>
      </c>
      <c r="F12471" s="7"/>
    </row>
    <row r="12472">
      <c r="A12472" s="9">
        <v>44875.583333333336</v>
      </c>
      <c r="B12472" s="10">
        <v>213.46</v>
      </c>
      <c r="C12472" s="10">
        <v>222.65011</v>
      </c>
      <c r="D12472" s="10">
        <v>0.0412760182332719</v>
      </c>
      <c r="E12472" s="7">
        <f t="shared" si="1"/>
        <v>0.03618243241</v>
      </c>
      <c r="F12472" s="7"/>
    </row>
    <row r="12473">
      <c r="A12473" s="9">
        <v>44875.625</v>
      </c>
      <c r="B12473" s="10">
        <v>208.42</v>
      </c>
      <c r="C12473" s="10">
        <v>223.06312</v>
      </c>
      <c r="D12473" s="10">
        <v>0.0656456342940061</v>
      </c>
      <c r="E12473" s="7">
        <f t="shared" si="1"/>
        <v>0.03800406205</v>
      </c>
      <c r="F12473" s="7"/>
    </row>
    <row r="12474">
      <c r="A12474" s="9">
        <v>44875.666666666664</v>
      </c>
      <c r="B12474" s="10">
        <v>207.42</v>
      </c>
      <c r="C12474" s="10">
        <v>223.42687</v>
      </c>
      <c r="D12474" s="10">
        <v>0.0716425468431797</v>
      </c>
      <c r="E12474" s="7">
        <f t="shared" si="1"/>
        <v>0.04028510737</v>
      </c>
      <c r="F12474" s="7"/>
    </row>
    <row r="12475">
      <c r="A12475" s="9">
        <v>44875.708333333336</v>
      </c>
      <c r="B12475" s="10">
        <v>203.54</v>
      </c>
      <c r="C12475" s="10">
        <v>223.93741</v>
      </c>
      <c r="D12475" s="10">
        <v>0.0910853170982017</v>
      </c>
      <c r="E12475" s="7">
        <f t="shared" si="1"/>
        <v>0.04384998369</v>
      </c>
      <c r="F12475" s="7"/>
    </row>
    <row r="12476">
      <c r="A12476" s="9">
        <v>44875.75</v>
      </c>
      <c r="B12476" s="10">
        <v>206.06</v>
      </c>
      <c r="C12476" s="10">
        <v>224.63351</v>
      </c>
      <c r="D12476" s="10">
        <v>0.0826836120755091</v>
      </c>
      <c r="E12476" s="7">
        <f t="shared" si="1"/>
        <v>0.04693787377</v>
      </c>
      <c r="F12476" s="7"/>
    </row>
    <row r="12477">
      <c r="A12477" s="9">
        <v>44875.791666666664</v>
      </c>
      <c r="B12477" s="10">
        <v>215.38</v>
      </c>
      <c r="C12477" s="10">
        <v>226.02423</v>
      </c>
      <c r="D12477" s="10">
        <v>0.0470933138451571</v>
      </c>
      <c r="E12477" s="7">
        <f t="shared" si="1"/>
        <v>0.04823462135</v>
      </c>
      <c r="F12477" s="7"/>
    </row>
    <row r="12478">
      <c r="A12478" s="9">
        <v>44875.833333333336</v>
      </c>
      <c r="B12478" s="10">
        <v>225.88</v>
      </c>
      <c r="C12478" s="10">
        <v>228.00878</v>
      </c>
      <c r="D12478" s="10">
        <v>0.0093363948528649</v>
      </c>
      <c r="E12478" s="7">
        <f t="shared" si="1"/>
        <v>0.04625944337</v>
      </c>
      <c r="F12478" s="7"/>
    </row>
    <row r="12479">
      <c r="A12479" s="9">
        <v>44875.875</v>
      </c>
      <c r="B12479" s="10">
        <v>231.76</v>
      </c>
      <c r="C12479" s="10">
        <v>230.31901</v>
      </c>
      <c r="D12479" s="10">
        <v>0.00625649615287943</v>
      </c>
      <c r="E12479" s="7">
        <f t="shared" si="1"/>
        <v>0.04360923127</v>
      </c>
      <c r="F12479" s="7"/>
    </row>
    <row r="12480">
      <c r="A12480" s="9">
        <v>44875.916666666664</v>
      </c>
      <c r="B12480" s="10">
        <v>225.95</v>
      </c>
      <c r="C12480" s="10">
        <v>231.27215</v>
      </c>
      <c r="D12480" s="10">
        <v>0.0230124984785242</v>
      </c>
      <c r="E12480" s="7">
        <f t="shared" si="1"/>
        <v>0.04405423381</v>
      </c>
      <c r="F12480" s="7"/>
    </row>
    <row r="12481">
      <c r="A12481" s="9">
        <v>44875.958333333336</v>
      </c>
      <c r="B12481" s="10">
        <v>214.64</v>
      </c>
      <c r="C12481" s="10">
        <v>230.50135</v>
      </c>
      <c r="D12481" s="10">
        <v>0.0688123952419368</v>
      </c>
      <c r="E12481" s="7">
        <f t="shared" si="1"/>
        <v>0.04609445105</v>
      </c>
      <c r="F12481" s="7"/>
    </row>
    <row r="12482">
      <c r="A12482" s="9">
        <v>44873.0</v>
      </c>
      <c r="B12482" s="10">
        <v>196.06</v>
      </c>
      <c r="C12482" s="10">
        <v>201.22769</v>
      </c>
      <c r="D12482" s="10">
        <v>0.0256808096341015</v>
      </c>
      <c r="E12482" s="7">
        <f t="shared" si="1"/>
        <v>0.04562760049</v>
      </c>
      <c r="F12482" s="7"/>
    </row>
    <row r="12483">
      <c r="A12483" s="9">
        <v>44873.041666666664</v>
      </c>
      <c r="B12483" s="10">
        <v>196.44</v>
      </c>
      <c r="C12483" s="10">
        <v>195.92353</v>
      </c>
      <c r="D12483" s="10">
        <v>0.00263607949489271</v>
      </c>
      <c r="E12483" s="7">
        <f t="shared" si="1"/>
        <v>0.04515087733</v>
      </c>
      <c r="F12483" s="7"/>
    </row>
    <row r="12484">
      <c r="A12484" s="9">
        <v>44873.083333333336</v>
      </c>
      <c r="B12484" s="10">
        <v>207.1</v>
      </c>
      <c r="C12484" s="10">
        <v>189.00749</v>
      </c>
      <c r="D12484" s="10">
        <v>0.0957237726399097</v>
      </c>
      <c r="E12484" s="7">
        <f t="shared" si="1"/>
        <v>0.04578785997</v>
      </c>
      <c r="F12484" s="7"/>
    </row>
    <row r="12485">
      <c r="A12485" s="9">
        <v>44873.125</v>
      </c>
      <c r="B12485" s="10">
        <v>209.21</v>
      </c>
      <c r="C12485" s="10">
        <v>182.96077</v>
      </c>
      <c r="D12485" s="10">
        <v>0.143469171014092</v>
      </c>
      <c r="E12485" s="7">
        <f t="shared" si="1"/>
        <v>0.04871284595</v>
      </c>
      <c r="F12485" s="7"/>
    </row>
    <row r="12486">
      <c r="A12486" s="9">
        <v>44873.166666666664</v>
      </c>
      <c r="B12486" s="10">
        <v>202.77</v>
      </c>
      <c r="C12486" s="10">
        <v>178.34326</v>
      </c>
      <c r="D12486" s="10">
        <v>0.13696474988738</v>
      </c>
      <c r="E12486" s="7">
        <f t="shared" si="1"/>
        <v>0.05050697729</v>
      </c>
      <c r="F12486" s="7"/>
    </row>
    <row r="12487">
      <c r="A12487" s="9">
        <v>44873.208333333336</v>
      </c>
      <c r="B12487" s="10">
        <v>194.71</v>
      </c>
      <c r="C12487" s="10">
        <v>176.50912</v>
      </c>
      <c r="D12487" s="10">
        <v>0.103115805007695</v>
      </c>
      <c r="E12487" s="7">
        <f t="shared" si="1"/>
        <v>0.05154932712</v>
      </c>
      <c r="F12487" s="7"/>
    </row>
    <row r="12488">
      <c r="A12488" s="9">
        <v>44873.25</v>
      </c>
      <c r="B12488" s="10">
        <v>185.14</v>
      </c>
      <c r="C12488" s="10">
        <v>176.50235</v>
      </c>
      <c r="D12488" s="10">
        <v>0.0489378753314048</v>
      </c>
      <c r="E12488" s="7">
        <f t="shared" si="1"/>
        <v>0.05182785966</v>
      </c>
      <c r="F12488" s="7"/>
    </row>
    <row r="12489">
      <c r="A12489" s="9">
        <v>44873.291666666664</v>
      </c>
      <c r="B12489" s="10">
        <v>183.88</v>
      </c>
      <c r="C12489" s="10">
        <v>179.30331</v>
      </c>
      <c r="D12489" s="10">
        <v>0.025524849485489</v>
      </c>
      <c r="E12489" s="7">
        <f t="shared" si="1"/>
        <v>0.05183496156</v>
      </c>
      <c r="F12489" s="7"/>
    </row>
    <row r="12490">
      <c r="A12490" s="9">
        <v>44873.333333333336</v>
      </c>
      <c r="B12490" s="10">
        <v>186.43</v>
      </c>
      <c r="C12490" s="10">
        <v>183.36561</v>
      </c>
      <c r="D12490" s="10">
        <v>0.0167119123373243</v>
      </c>
      <c r="E12490" s="7">
        <f t="shared" si="1"/>
        <v>0.05190983465</v>
      </c>
      <c r="F12490" s="7"/>
    </row>
    <row r="12491">
      <c r="A12491" s="9">
        <v>44873.375</v>
      </c>
      <c r="B12491" s="10">
        <v>188.58</v>
      </c>
      <c r="C12491" s="10">
        <v>188.48292</v>
      </c>
      <c r="D12491" s="10">
        <v>5.15059932220942E-4</v>
      </c>
      <c r="E12491" s="7">
        <f t="shared" si="1"/>
        <v>0.05147575594</v>
      </c>
      <c r="F12491" s="7"/>
    </row>
    <row r="12492">
      <c r="A12492" s="9">
        <v>44873.416666666664</v>
      </c>
      <c r="B12492" s="10">
        <v>189.72</v>
      </c>
      <c r="C12492" s="10">
        <v>194.27573</v>
      </c>
      <c r="D12492" s="10">
        <v>0.0234498153732327</v>
      </c>
      <c r="E12492" s="7">
        <f t="shared" si="1"/>
        <v>0.05069293675</v>
      </c>
      <c r="F12492" s="7"/>
    </row>
    <row r="12493">
      <c r="A12493" s="9">
        <v>44873.458333333336</v>
      </c>
      <c r="B12493" s="10">
        <v>187.94</v>
      </c>
      <c r="C12493" s="10">
        <v>199.31779</v>
      </c>
      <c r="D12493" s="10">
        <v>0.0570836652363043</v>
      </c>
      <c r="E12493" s="7">
        <f t="shared" si="1"/>
        <v>0.05160980693</v>
      </c>
      <c r="F12493" s="7"/>
    </row>
    <row r="12494">
      <c r="A12494" s="9">
        <v>44873.5</v>
      </c>
      <c r="B12494" s="10">
        <v>197.59</v>
      </c>
      <c r="C12494" s="10">
        <v>201.73365</v>
      </c>
      <c r="D12494" s="10">
        <v>0.0205402023906274</v>
      </c>
      <c r="E12494" s="7">
        <f t="shared" si="1"/>
        <v>0.05158497082</v>
      </c>
      <c r="F12494" s="7"/>
    </row>
    <row r="12495">
      <c r="A12495" s="9">
        <v>44873.541666666664</v>
      </c>
      <c r="B12495" s="10">
        <v>192.49</v>
      </c>
      <c r="C12495" s="10">
        <v>203.31136</v>
      </c>
      <c r="D12495" s="10">
        <v>0.0532255551288427</v>
      </c>
      <c r="E12495" s="7">
        <f t="shared" si="1"/>
        <v>0.05251764792</v>
      </c>
      <c r="F12495" s="7"/>
    </row>
    <row r="12496">
      <c r="A12496" s="9">
        <v>44873.583333333336</v>
      </c>
      <c r="B12496" s="10">
        <v>174.97</v>
      </c>
      <c r="C12496" s="10">
        <v>202.82059</v>
      </c>
      <c r="D12496" s="10">
        <v>0.137316383903626</v>
      </c>
      <c r="E12496" s="7">
        <f t="shared" si="1"/>
        <v>0.05651932982</v>
      </c>
      <c r="F12496" s="7"/>
    </row>
    <row r="12497">
      <c r="A12497" s="9">
        <v>44873.625</v>
      </c>
      <c r="B12497" s="10">
        <v>179.22</v>
      </c>
      <c r="C12497" s="10">
        <v>202.38357</v>
      </c>
      <c r="D12497" s="10">
        <v>0.114453806699822</v>
      </c>
      <c r="E12497" s="7">
        <f t="shared" si="1"/>
        <v>0.05855300367</v>
      </c>
      <c r="F12497" s="7"/>
    </row>
    <row r="12498">
      <c r="A12498" s="9">
        <v>44873.666666666664</v>
      </c>
      <c r="B12498" s="10">
        <v>173.06</v>
      </c>
      <c r="C12498" s="10">
        <v>201.96363</v>
      </c>
      <c r="D12498" s="10">
        <v>0.143113044660565</v>
      </c>
      <c r="E12498" s="7">
        <f t="shared" si="1"/>
        <v>0.06153094108</v>
      </c>
      <c r="F12498" s="7"/>
    </row>
    <row r="12499">
      <c r="A12499" s="9">
        <v>44873.708333333336</v>
      </c>
      <c r="B12499" s="10">
        <v>169.88</v>
      </c>
      <c r="C12499" s="10">
        <v>201.9062</v>
      </c>
      <c r="D12499" s="10">
        <v>0.158619200400978</v>
      </c>
      <c r="E12499" s="7">
        <f t="shared" si="1"/>
        <v>0.06434485288</v>
      </c>
      <c r="F12499" s="7"/>
    </row>
    <row r="12500">
      <c r="A12500" s="9">
        <v>44873.75</v>
      </c>
      <c r="B12500" s="10">
        <v>169.43</v>
      </c>
      <c r="C12500" s="10">
        <v>202.75113</v>
      </c>
      <c r="D12500" s="10">
        <v>0.164344978003328</v>
      </c>
      <c r="E12500" s="7">
        <f t="shared" si="1"/>
        <v>0.0677474098</v>
      </c>
      <c r="F12500" s="7"/>
    </row>
    <row r="12501">
      <c r="A12501" s="9">
        <v>44873.791666666664</v>
      </c>
      <c r="B12501" s="10">
        <v>176.84</v>
      </c>
      <c r="C12501" s="10">
        <v>204.0879</v>
      </c>
      <c r="D12501" s="10">
        <v>0.13351060988917</v>
      </c>
      <c r="E12501" s="7">
        <f t="shared" si="1"/>
        <v>0.07134813047</v>
      </c>
      <c r="F12501" s="7"/>
    </row>
    <row r="12502">
      <c r="A12502" s="9">
        <v>44873.833333333336</v>
      </c>
      <c r="B12502" s="10">
        <v>190.15</v>
      </c>
      <c r="C12502" s="10">
        <v>207.24099</v>
      </c>
      <c r="D12502" s="10">
        <v>0.082469158249051</v>
      </c>
      <c r="E12502" s="7">
        <f t="shared" si="1"/>
        <v>0.07439532894</v>
      </c>
      <c r="F12502" s="7"/>
    </row>
    <row r="12503">
      <c r="A12503" s="9">
        <v>44873.875</v>
      </c>
      <c r="B12503" s="10">
        <v>207.22</v>
      </c>
      <c r="C12503" s="10">
        <v>210.63929</v>
      </c>
      <c r="D12503" s="10">
        <v>0.0162329164706166</v>
      </c>
      <c r="E12503" s="7">
        <f t="shared" si="1"/>
        <v>0.07481101312</v>
      </c>
      <c r="F12503" s="7"/>
    </row>
    <row r="12504">
      <c r="A12504" s="9">
        <v>44873.916666666664</v>
      </c>
      <c r="B12504" s="10">
        <v>205.67</v>
      </c>
      <c r="C12504" s="10">
        <v>211.30027</v>
      </c>
      <c r="D12504" s="10">
        <v>0.0266458249201481</v>
      </c>
      <c r="E12504" s="7">
        <f t="shared" si="1"/>
        <v>0.07496240172</v>
      </c>
      <c r="F12504" s="7"/>
    </row>
    <row r="12505">
      <c r="A12505" s="9">
        <v>44873.958333333336</v>
      </c>
      <c r="B12505" s="10">
        <v>202.1</v>
      </c>
      <c r="C12505" s="10">
        <v>210.6211</v>
      </c>
      <c r="D12505" s="10">
        <v>0.0404570102425636</v>
      </c>
      <c r="E12505" s="7">
        <f t="shared" si="1"/>
        <v>0.07378092735</v>
      </c>
      <c r="F12505" s="7"/>
    </row>
    <row r="12506">
      <c r="A12506" s="9">
        <v>44874.0</v>
      </c>
      <c r="B12506" s="10">
        <v>206.27</v>
      </c>
      <c r="C12506" s="10">
        <v>214.37184</v>
      </c>
      <c r="D12506" s="10">
        <v>0.0377933967446469</v>
      </c>
      <c r="E12506" s="7">
        <f t="shared" si="1"/>
        <v>0.07428561848</v>
      </c>
      <c r="F12506" s="7"/>
    </row>
    <row r="12507">
      <c r="A12507" s="9">
        <v>44874.041666666664</v>
      </c>
      <c r="B12507" s="10">
        <v>207.94</v>
      </c>
      <c r="C12507" s="10">
        <v>204.85458</v>
      </c>
      <c r="D12507" s="10">
        <v>0.015061513391597</v>
      </c>
      <c r="E12507" s="7">
        <f t="shared" si="1"/>
        <v>0.07480334489</v>
      </c>
      <c r="F12507" s="7"/>
    </row>
    <row r="12508">
      <c r="A12508" s="9">
        <v>44874.083333333336</v>
      </c>
      <c r="B12508" s="10">
        <v>213.98</v>
      </c>
      <c r="C12508" s="10">
        <v>194.0597</v>
      </c>
      <c r="D12508" s="10">
        <v>0.102650369963469</v>
      </c>
      <c r="E12508" s="7">
        <f t="shared" si="1"/>
        <v>0.07509195311</v>
      </c>
      <c r="F12508" s="7"/>
    </row>
    <row r="12509">
      <c r="A12509" s="9">
        <v>44874.125</v>
      </c>
      <c r="B12509" s="10">
        <v>207.06</v>
      </c>
      <c r="C12509" s="10">
        <v>185.15201</v>
      </c>
      <c r="D12509" s="10">
        <v>0.11832434333281</v>
      </c>
      <c r="E12509" s="7">
        <f t="shared" si="1"/>
        <v>0.07404425196</v>
      </c>
      <c r="F12509" s="7"/>
    </row>
    <row r="12510">
      <c r="A12510" s="9">
        <v>44874.166666666664</v>
      </c>
      <c r="B12510" s="10">
        <v>200.84</v>
      </c>
      <c r="C12510" s="10">
        <v>179.35116</v>
      </c>
      <c r="D12510" s="10">
        <v>0.119814335184673</v>
      </c>
      <c r="E12510" s="7">
        <f t="shared" si="1"/>
        <v>0.07332965135</v>
      </c>
      <c r="F12510" s="7"/>
    </row>
    <row r="12511">
      <c r="A12511" s="9">
        <v>44874.208333333336</v>
      </c>
      <c r="B12511" s="10">
        <v>201.78</v>
      </c>
      <c r="C12511" s="10">
        <v>178.81584</v>
      </c>
      <c r="D12511" s="10">
        <v>0.128423522211455</v>
      </c>
      <c r="E12511" s="7">
        <f t="shared" si="1"/>
        <v>0.07438413956</v>
      </c>
      <c r="F12511" s="7"/>
    </row>
    <row r="12512">
      <c r="A12512" s="9">
        <v>44874.25</v>
      </c>
      <c r="B12512" s="10">
        <v>203.85</v>
      </c>
      <c r="C12512" s="10">
        <v>181.65083</v>
      </c>
      <c r="D12512" s="10">
        <v>0.122207919446335</v>
      </c>
      <c r="E12512" s="7">
        <f t="shared" si="1"/>
        <v>0.07743705807</v>
      </c>
      <c r="F12512" s="7"/>
    </row>
    <row r="12513">
      <c r="A12513" s="9">
        <v>44874.291666666664</v>
      </c>
      <c r="B12513" s="10">
        <v>200.65</v>
      </c>
      <c r="C12513" s="10">
        <v>187.81931</v>
      </c>
      <c r="D12513" s="10">
        <v>0.0683140088204988</v>
      </c>
      <c r="E12513" s="7">
        <f t="shared" si="1"/>
        <v>0.07921993971</v>
      </c>
      <c r="F12513" s="7"/>
    </row>
    <row r="12514">
      <c r="A12514" s="9">
        <v>44874.333333333336</v>
      </c>
      <c r="B12514" s="10">
        <v>202.2</v>
      </c>
      <c r="C12514" s="10">
        <v>194.6343</v>
      </c>
      <c r="D12514" s="10">
        <v>0.0388713602895275</v>
      </c>
      <c r="E12514" s="7">
        <f t="shared" si="1"/>
        <v>0.08014325004</v>
      </c>
      <c r="F12514" s="7"/>
    </row>
    <row r="12515">
      <c r="A12515" s="9">
        <v>44874.375</v>
      </c>
      <c r="B12515" s="10">
        <v>203.66</v>
      </c>
      <c r="C12515" s="10">
        <v>201.7129</v>
      </c>
      <c r="D12515" s="10">
        <v>0.00965282835158289</v>
      </c>
      <c r="E12515" s="7">
        <f t="shared" si="1"/>
        <v>0.08052399039</v>
      </c>
      <c r="F12515" s="7"/>
    </row>
    <row r="12516">
      <c r="A12516" s="9">
        <v>44874.416666666664</v>
      </c>
      <c r="B12516" s="10">
        <v>204.52</v>
      </c>
      <c r="C12516" s="10">
        <v>206.13172</v>
      </c>
      <c r="D12516" s="10">
        <v>0.00781888396409825</v>
      </c>
      <c r="E12516" s="7">
        <f t="shared" si="1"/>
        <v>0.07987270158</v>
      </c>
      <c r="F12516" s="7"/>
    </row>
    <row r="12517">
      <c r="A12517" s="9">
        <v>44874.458333333336</v>
      </c>
      <c r="B12517" s="10">
        <v>213.45</v>
      </c>
      <c r="C12517" s="10">
        <v>208.89129</v>
      </c>
      <c r="D12517" s="10">
        <v>0.0218233608495595</v>
      </c>
      <c r="E12517" s="7">
        <f t="shared" si="1"/>
        <v>0.07840352223</v>
      </c>
      <c r="F12517" s="7"/>
    </row>
    <row r="12518">
      <c r="A12518" s="9">
        <v>44874.5</v>
      </c>
      <c r="B12518" s="10">
        <v>227.69</v>
      </c>
      <c r="C12518" s="10">
        <v>208.77029</v>
      </c>
      <c r="D12518" s="10">
        <v>0.090624532829839</v>
      </c>
      <c r="E12518" s="7">
        <f t="shared" si="1"/>
        <v>0.08132370266</v>
      </c>
      <c r="F12518" s="7"/>
    </row>
    <row r="12519">
      <c r="A12519" s="9">
        <v>44874.541666666664</v>
      </c>
      <c r="B12519" s="10">
        <v>220.0</v>
      </c>
      <c r="C12519" s="10">
        <v>208.62957</v>
      </c>
      <c r="D12519" s="10">
        <v>0.0545005676807942</v>
      </c>
      <c r="E12519" s="7">
        <f t="shared" si="1"/>
        <v>0.08137682819</v>
      </c>
      <c r="F12519" s="7"/>
    </row>
    <row r="12520">
      <c r="A12520" s="9">
        <v>44874.583333333336</v>
      </c>
      <c r="B12520" s="10">
        <v>221.27</v>
      </c>
      <c r="C12520" s="10">
        <v>208.82599</v>
      </c>
      <c r="D12520" s="10">
        <v>0.0595903316440641</v>
      </c>
      <c r="E12520" s="7">
        <f t="shared" si="1"/>
        <v>0.07813824268</v>
      </c>
      <c r="F12520" s="7"/>
    </row>
    <row r="12521">
      <c r="A12521" s="9">
        <v>44874.625</v>
      </c>
      <c r="B12521" s="10">
        <v>219.42</v>
      </c>
      <c r="C12521" s="10">
        <v>210.4299</v>
      </c>
      <c r="D12521" s="10">
        <v>0.0427225408556482</v>
      </c>
      <c r="E12521" s="7">
        <f t="shared" si="1"/>
        <v>0.07514943993</v>
      </c>
      <c r="F12521" s="7"/>
    </row>
    <row r="12522">
      <c r="A12522" s="9">
        <v>44874.666666666664</v>
      </c>
      <c r="B12522" s="10">
        <v>220.39</v>
      </c>
      <c r="C12522" s="10">
        <v>212.60169</v>
      </c>
      <c r="D12522" s="10">
        <v>0.0366333400266008</v>
      </c>
      <c r="E12522" s="7">
        <f t="shared" si="1"/>
        <v>0.07071278557</v>
      </c>
      <c r="F12522" s="7"/>
    </row>
    <row r="12523">
      <c r="A12523" s="9">
        <v>44874.708333333336</v>
      </c>
      <c r="B12523" s="10">
        <v>217.31</v>
      </c>
      <c r="C12523" s="10">
        <v>214.4831</v>
      </c>
      <c r="D12523" s="10">
        <v>0.013180059407944</v>
      </c>
      <c r="E12523" s="7">
        <f t="shared" si="1"/>
        <v>0.06465282137</v>
      </c>
      <c r="F12523" s="7"/>
    </row>
    <row r="12524">
      <c r="A12524" s="9">
        <v>44874.75</v>
      </c>
      <c r="B12524" s="10">
        <v>218.66</v>
      </c>
      <c r="C12524" s="10">
        <v>216.747</v>
      </c>
      <c r="D12524" s="10">
        <v>0.00882595837543302</v>
      </c>
      <c r="E12524" s="7">
        <f t="shared" si="1"/>
        <v>0.05817286221</v>
      </c>
      <c r="F12524" s="7"/>
    </row>
    <row r="12525">
      <c r="A12525" s="9">
        <v>44874.791666666664</v>
      </c>
      <c r="B12525" s="10">
        <v>226.24</v>
      </c>
      <c r="C12525" s="10">
        <v>218.91414</v>
      </c>
      <c r="D12525" s="10">
        <v>0.0334645354566863</v>
      </c>
      <c r="E12525" s="7">
        <f t="shared" si="1"/>
        <v>0.05400427578</v>
      </c>
      <c r="F12525" s="7"/>
    </row>
    <row r="12526">
      <c r="A12526" s="9">
        <v>44874.833333333336</v>
      </c>
      <c r="B12526" s="10">
        <v>238.75</v>
      </c>
      <c r="C12526" s="10">
        <v>222.35009</v>
      </c>
      <c r="D12526" s="10">
        <v>0.0737571547643628</v>
      </c>
      <c r="E12526" s="7">
        <f t="shared" si="1"/>
        <v>0.05364127563</v>
      </c>
      <c r="F12526" s="7"/>
    </row>
    <row r="12527">
      <c r="A12527" s="9">
        <v>44874.875</v>
      </c>
      <c r="B12527" s="10">
        <v>245.22</v>
      </c>
      <c r="C12527" s="10">
        <v>225.86462</v>
      </c>
      <c r="D12527" s="10">
        <v>0.0856946076813623</v>
      </c>
      <c r="E12527" s="7">
        <f t="shared" si="1"/>
        <v>0.05653551277</v>
      </c>
      <c r="F12527" s="7"/>
    </row>
    <row r="12528">
      <c r="A12528" s="9">
        <v>44874.916666666664</v>
      </c>
      <c r="B12528" s="10">
        <v>232.49</v>
      </c>
      <c r="C12528" s="10">
        <v>226.23372</v>
      </c>
      <c r="D12528" s="10">
        <v>0.0276540561681079</v>
      </c>
      <c r="E12528" s="7">
        <f t="shared" si="1"/>
        <v>0.0565775224</v>
      </c>
      <c r="F12528" s="7"/>
    </row>
    <row r="12529">
      <c r="A12529" s="9">
        <v>44874.958333333336</v>
      </c>
      <c r="B12529" s="10">
        <v>222.75</v>
      </c>
      <c r="C12529" s="10">
        <v>223.68087</v>
      </c>
      <c r="D12529" s="10">
        <v>0.00416159862039162</v>
      </c>
      <c r="E12529" s="7">
        <f t="shared" si="1"/>
        <v>0.05506521359</v>
      </c>
      <c r="F12529" s="7"/>
    </row>
    <row r="12530">
      <c r="A12530" s="9">
        <v>44875.0</v>
      </c>
      <c r="B12530" s="10">
        <v>223.0</v>
      </c>
      <c r="C12530" s="10">
        <v>229.04175</v>
      </c>
      <c r="D12530" s="10">
        <v>0.0263783786143792</v>
      </c>
      <c r="E12530" s="7">
        <f t="shared" si="1"/>
        <v>0.05458958783</v>
      </c>
      <c r="F12530" s="7"/>
    </row>
    <row r="12531">
      <c r="A12531" s="9">
        <v>44875.041666666664</v>
      </c>
      <c r="B12531" s="10">
        <v>227.99</v>
      </c>
      <c r="C12531" s="10">
        <v>222.51378</v>
      </c>
      <c r="D12531" s="10">
        <v>0.0246107005148176</v>
      </c>
      <c r="E12531" s="7">
        <f t="shared" si="1"/>
        <v>0.05498747063</v>
      </c>
      <c r="F12531" s="7"/>
    </row>
    <row r="12532">
      <c r="A12532" s="9">
        <v>44875.083333333336</v>
      </c>
      <c r="B12532" s="10">
        <v>233.81</v>
      </c>
      <c r="C12532" s="10">
        <v>214.16908</v>
      </c>
      <c r="D12532" s="10">
        <v>0.0917075424706498</v>
      </c>
      <c r="E12532" s="7">
        <f t="shared" si="1"/>
        <v>0.05453151948</v>
      </c>
      <c r="F12532" s="7"/>
    </row>
    <row r="12533">
      <c r="A12533" s="9">
        <v>44875.125</v>
      </c>
      <c r="B12533" s="10">
        <v>222.89</v>
      </c>
      <c r="C12533" s="10">
        <v>205.54916</v>
      </c>
      <c r="D12533" s="10">
        <v>0.0843634680871475</v>
      </c>
      <c r="E12533" s="7">
        <f t="shared" si="1"/>
        <v>0.05311648301</v>
      </c>
      <c r="F12533" s="7"/>
    </row>
    <row r="12534">
      <c r="A12534" s="9">
        <v>44875.166666666664</v>
      </c>
      <c r="B12534" s="10">
        <v>219.38</v>
      </c>
      <c r="C12534" s="10">
        <v>198.26515</v>
      </c>
      <c r="D12534" s="10">
        <v>0.106498040628925</v>
      </c>
      <c r="E12534" s="7">
        <f t="shared" si="1"/>
        <v>0.05256163741</v>
      </c>
      <c r="F12534" s="7"/>
    </row>
    <row r="12535">
      <c r="A12535" s="9">
        <v>44875.208333333336</v>
      </c>
      <c r="B12535" s="10">
        <v>212.88</v>
      </c>
      <c r="C12535" s="10">
        <v>194.70018</v>
      </c>
      <c r="D12535" s="10">
        <v>0.093373411365105</v>
      </c>
      <c r="E12535" s="7">
        <f t="shared" si="1"/>
        <v>0.05110121612</v>
      </c>
      <c r="F12535" s="7"/>
    </row>
    <row r="12536">
      <c r="A12536" s="9">
        <v>44875.25</v>
      </c>
      <c r="B12536" s="10">
        <v>205.74</v>
      </c>
      <c r="C12536" s="10">
        <v>194.05261</v>
      </c>
      <c r="D12536" s="10">
        <v>0.0602279454009921</v>
      </c>
      <c r="E12536" s="7">
        <f t="shared" si="1"/>
        <v>0.0485187172</v>
      </c>
      <c r="F12536" s="7"/>
    </row>
    <row r="12537">
      <c r="A12537" s="9">
        <v>44875.291666666664</v>
      </c>
      <c r="B12537" s="10">
        <v>205.58</v>
      </c>
      <c r="C12537" s="10">
        <v>196.6407</v>
      </c>
      <c r="D12537" s="10">
        <v>0.0454600700668783</v>
      </c>
      <c r="E12537" s="7">
        <f t="shared" si="1"/>
        <v>0.04756646975</v>
      </c>
      <c r="F12537" s="7"/>
    </row>
    <row r="12538">
      <c r="A12538" s="9">
        <v>44875.333333333336</v>
      </c>
      <c r="B12538" s="10">
        <v>207.87</v>
      </c>
      <c r="C12538" s="10">
        <v>200.76765</v>
      </c>
      <c r="D12538" s="10">
        <v>0.0353759681900943</v>
      </c>
      <c r="E12538" s="7">
        <f t="shared" si="1"/>
        <v>0.04742082842</v>
      </c>
      <c r="F12538" s="7"/>
    </row>
    <row r="12539">
      <c r="A12539" s="9">
        <v>44875.375</v>
      </c>
      <c r="B12539" s="10">
        <v>208.18</v>
      </c>
      <c r="C12539" s="10">
        <v>206.5545</v>
      </c>
      <c r="D12539" s="10">
        <v>0.00786959373918271</v>
      </c>
      <c r="E12539" s="7">
        <f t="shared" si="1"/>
        <v>0.04734652698</v>
      </c>
      <c r="F12539" s="7"/>
    </row>
    <row r="12540">
      <c r="A12540" s="9">
        <v>44875.416666666664</v>
      </c>
      <c r="B12540" s="10">
        <v>206.38</v>
      </c>
      <c r="C12540" s="10">
        <v>212.07215</v>
      </c>
      <c r="D12540" s="10">
        <v>0.02684062947445</v>
      </c>
      <c r="E12540" s="7">
        <f t="shared" si="1"/>
        <v>0.0481390997</v>
      </c>
      <c r="F12540" s="7"/>
    </row>
    <row r="12541">
      <c r="A12541" s="9">
        <v>44875.458333333336</v>
      </c>
      <c r="B12541" s="10">
        <v>212.21</v>
      </c>
      <c r="C12541" s="10">
        <v>217.17803</v>
      </c>
      <c r="D12541" s="10">
        <v>0.0228753801662166</v>
      </c>
      <c r="E12541" s="7">
        <f t="shared" si="1"/>
        <v>0.04818293384</v>
      </c>
      <c r="F12541" s="7"/>
    </row>
    <row r="12542">
      <c r="A12542" s="9">
        <v>44875.5</v>
      </c>
      <c r="B12542" s="10">
        <v>217.09</v>
      </c>
      <c r="C12542" s="10">
        <v>219.68878</v>
      </c>
      <c r="D12542" s="10">
        <v>0.0118293706214764</v>
      </c>
      <c r="E12542" s="7">
        <f t="shared" si="1"/>
        <v>0.04489980208</v>
      </c>
      <c r="F12542" s="7"/>
    </row>
    <row r="12543">
      <c r="A12543" s="9">
        <v>44875.541666666664</v>
      </c>
      <c r="B12543" s="10">
        <v>215.64</v>
      </c>
      <c r="C12543" s="10">
        <v>220.79528</v>
      </c>
      <c r="D12543" s="10">
        <v>0.0233486875262913</v>
      </c>
      <c r="E12543" s="7">
        <f t="shared" si="1"/>
        <v>0.04360180708</v>
      </c>
      <c r="F12543" s="7"/>
    </row>
    <row r="12544">
      <c r="A12544" s="9">
        <v>44875.583333333336</v>
      </c>
      <c r="B12544" s="10">
        <v>213.46</v>
      </c>
      <c r="C12544" s="10">
        <v>220.98302</v>
      </c>
      <c r="D12544" s="10">
        <v>0.0340434301241787</v>
      </c>
      <c r="E12544" s="7">
        <f t="shared" si="1"/>
        <v>0.04253735285</v>
      </c>
      <c r="F12544" s="7"/>
    </row>
    <row r="12545">
      <c r="A12545" s="9">
        <v>44875.625</v>
      </c>
      <c r="B12545" s="10">
        <v>208.42</v>
      </c>
      <c r="C12545" s="10">
        <v>221.27684</v>
      </c>
      <c r="D12545" s="10">
        <v>0.0581029627863449</v>
      </c>
      <c r="E12545" s="7">
        <f t="shared" si="1"/>
        <v>0.04317820376</v>
      </c>
      <c r="F12545" s="7"/>
    </row>
    <row r="12546">
      <c r="A12546" s="9">
        <v>44875.666666666664</v>
      </c>
      <c r="B12546" s="10">
        <v>207.42</v>
      </c>
      <c r="C12546" s="10">
        <v>221.44521</v>
      </c>
      <c r="D12546" s="10">
        <v>0.0633348989576248</v>
      </c>
      <c r="E12546" s="7">
        <f t="shared" si="1"/>
        <v>0.04429076872</v>
      </c>
      <c r="F12546" s="7"/>
    </row>
    <row r="12547">
      <c r="A12547" s="9">
        <v>44875.708333333336</v>
      </c>
      <c r="B12547" s="10">
        <v>203.54</v>
      </c>
      <c r="C12547" s="10">
        <v>221.72684</v>
      </c>
      <c r="D12547" s="10">
        <v>0.082023628713601</v>
      </c>
      <c r="E12547" s="7">
        <f t="shared" si="1"/>
        <v>0.04715925077</v>
      </c>
      <c r="F12547" s="7"/>
    </row>
    <row r="12548">
      <c r="A12548" s="9">
        <v>44875.75</v>
      </c>
      <c r="B12548" s="10">
        <v>206.06</v>
      </c>
      <c r="C12548" s="10">
        <v>222.40231</v>
      </c>
      <c r="D12548" s="10">
        <v>0.0734808464894092</v>
      </c>
      <c r="E12548" s="7">
        <f t="shared" si="1"/>
        <v>0.04985320444</v>
      </c>
      <c r="F12548" s="7"/>
    </row>
    <row r="12549">
      <c r="A12549" s="9">
        <v>44875.791666666664</v>
      </c>
      <c r="B12549" s="10">
        <v>215.38</v>
      </c>
      <c r="C12549" s="10">
        <v>223.86398</v>
      </c>
      <c r="D12549" s="10">
        <v>0.0378979235516138</v>
      </c>
      <c r="E12549" s="7">
        <f t="shared" si="1"/>
        <v>0.05003792895</v>
      </c>
      <c r="F12549" s="7"/>
    </row>
    <row r="12550">
      <c r="A12550" s="9">
        <v>44875.833333333336</v>
      </c>
      <c r="B12550" s="10">
        <v>225.88</v>
      </c>
      <c r="C12550" s="10">
        <v>225.94675</v>
      </c>
      <c r="D12550" s="10">
        <v>2.95423589850321E-4</v>
      </c>
      <c r="E12550" s="7">
        <f t="shared" si="1"/>
        <v>0.04697702348</v>
      </c>
      <c r="F12550" s="7"/>
    </row>
    <row r="12551">
      <c r="A12551" s="9">
        <v>44875.875</v>
      </c>
      <c r="B12551" s="10">
        <v>231.76</v>
      </c>
      <c r="C12551" s="10">
        <v>228.37326</v>
      </c>
      <c r="D12551" s="10">
        <v>0.0148298447900599</v>
      </c>
      <c r="E12551" s="7">
        <f t="shared" si="1"/>
        <v>0.04402432503</v>
      </c>
      <c r="F12551" s="7"/>
    </row>
    <row r="12552">
      <c r="A12552" s="9">
        <v>44875.916666666664</v>
      </c>
      <c r="B12552" s="10">
        <v>225.95</v>
      </c>
      <c r="C12552" s="10">
        <v>229.30741</v>
      </c>
      <c r="D12552" s="10">
        <v>0.0146415242315981</v>
      </c>
      <c r="E12552" s="7">
        <f t="shared" si="1"/>
        <v>0.0434821362</v>
      </c>
      <c r="F12552" s="7"/>
    </row>
    <row r="12553">
      <c r="A12553" s="9">
        <v>44875.958333333336</v>
      </c>
      <c r="B12553" s="10">
        <v>214.64</v>
      </c>
      <c r="C12553" s="10">
        <v>228.58905</v>
      </c>
      <c r="D12553" s="10">
        <v>0.0610223893051745</v>
      </c>
      <c r="E12553" s="7">
        <f t="shared" si="1"/>
        <v>0.04585133581</v>
      </c>
      <c r="F12553" s="7"/>
    </row>
    <row r="12554">
      <c r="A12554" s="9">
        <v>44876.0</v>
      </c>
      <c r="B12554" s="10">
        <v>223.38</v>
      </c>
      <c r="C12554" s="10">
        <v>231.64321</v>
      </c>
      <c r="D12554" s="10">
        <v>0.0356721442428639</v>
      </c>
      <c r="E12554" s="7">
        <f t="shared" si="1"/>
        <v>0.04623857604</v>
      </c>
      <c r="F12554" s="7"/>
    </row>
    <row r="12555">
      <c r="A12555" s="9">
        <v>44876.041666666664</v>
      </c>
      <c r="B12555" s="10">
        <v>227.16</v>
      </c>
      <c r="C12555" s="10">
        <v>222.95662</v>
      </c>
      <c r="D12555" s="10">
        <v>0.018852905107729</v>
      </c>
      <c r="E12555" s="7">
        <f t="shared" si="1"/>
        <v>0.0459986679</v>
      </c>
      <c r="F12555" s="7"/>
    </row>
    <row r="12556">
      <c r="A12556" s="9">
        <v>44876.083333333336</v>
      </c>
      <c r="B12556" s="10">
        <v>229.17</v>
      </c>
      <c r="C12556" s="10">
        <v>212.85475</v>
      </c>
      <c r="D12556" s="10">
        <v>0.076649687169302</v>
      </c>
      <c r="E12556" s="7">
        <f t="shared" si="1"/>
        <v>0.04537125726</v>
      </c>
      <c r="F12556" s="7"/>
    </row>
    <row r="12557">
      <c r="A12557" s="9">
        <v>44876.125</v>
      </c>
      <c r="B12557" s="10">
        <v>221.67</v>
      </c>
      <c r="C12557" s="10">
        <v>203.10907</v>
      </c>
      <c r="D12557" s="10">
        <v>0.091384052913048</v>
      </c>
      <c r="E12557" s="7">
        <f t="shared" si="1"/>
        <v>0.04566378163</v>
      </c>
      <c r="F12557" s="7"/>
    </row>
    <row r="12558">
      <c r="A12558" s="9">
        <v>44876.166666666664</v>
      </c>
      <c r="B12558" s="10">
        <v>214.58</v>
      </c>
      <c r="C12558" s="10">
        <v>195.91581</v>
      </c>
      <c r="D12558" s="10">
        <v>0.0952663799822996</v>
      </c>
      <c r="E12558" s="7">
        <f t="shared" si="1"/>
        <v>0.04519579577</v>
      </c>
      <c r="F12558" s="7"/>
    </row>
    <row r="12559">
      <c r="A12559" s="9">
        <v>44876.208333333336</v>
      </c>
      <c r="B12559" s="10">
        <v>208.32</v>
      </c>
      <c r="C12559" s="10">
        <v>193.80281</v>
      </c>
      <c r="D12559" s="10">
        <v>0.0749070150221248</v>
      </c>
      <c r="E12559" s="7">
        <f t="shared" si="1"/>
        <v>0.04442636259</v>
      </c>
      <c r="F12559" s="7"/>
    </row>
    <row r="12560">
      <c r="A12560" s="9">
        <v>44876.25</v>
      </c>
      <c r="B12560" s="10">
        <v>208.0</v>
      </c>
      <c r="C12560" s="10">
        <v>195.2372</v>
      </c>
      <c r="D12560" s="10">
        <v>0.0653707387731436</v>
      </c>
      <c r="E12560" s="7">
        <f t="shared" si="1"/>
        <v>0.04464064565</v>
      </c>
      <c r="F12560" s="7"/>
    </row>
    <row r="12561">
      <c r="A12561" s="9">
        <v>44876.291666666664</v>
      </c>
      <c r="B12561" s="10">
        <v>208.42</v>
      </c>
      <c r="C12561" s="10">
        <v>200.17726</v>
      </c>
      <c r="D12561" s="10">
        <v>0.0411772046435244</v>
      </c>
      <c r="E12561" s="7">
        <f t="shared" si="1"/>
        <v>0.04446219292</v>
      </c>
      <c r="F12561" s="7"/>
    </row>
    <row r="12562">
      <c r="A12562" s="9">
        <v>44876.333333333336</v>
      </c>
      <c r="B12562" s="10">
        <v>206.47</v>
      </c>
      <c r="C12562" s="10">
        <v>206.25995</v>
      </c>
      <c r="D12562" s="10">
        <v>0.00101837511353995</v>
      </c>
      <c r="E12562" s="7">
        <f t="shared" si="1"/>
        <v>0.04303062654</v>
      </c>
      <c r="F12562" s="7"/>
    </row>
    <row r="12563">
      <c r="A12563" s="9">
        <v>44876.375</v>
      </c>
      <c r="B12563" s="10">
        <v>206.69</v>
      </c>
      <c r="C12563" s="10">
        <v>213.15199</v>
      </c>
      <c r="D12563" s="10">
        <v>0.0303163484422548</v>
      </c>
      <c r="E12563" s="7">
        <f t="shared" si="1"/>
        <v>0.04396590799</v>
      </c>
      <c r="F12563" s="7"/>
    </row>
    <row r="12564">
      <c r="A12564" s="9">
        <v>44876.416666666664</v>
      </c>
      <c r="B12564" s="10">
        <v>211.1</v>
      </c>
      <c r="C12564" s="10">
        <v>218.38973</v>
      </c>
      <c r="D12564" s="10">
        <v>0.0333794542444829</v>
      </c>
      <c r="E12564" s="7">
        <f t="shared" si="1"/>
        <v>0.04423835902</v>
      </c>
      <c r="F12564" s="7"/>
    </row>
    <row r="12565">
      <c r="A12565" s="9">
        <v>44876.458333333336</v>
      </c>
      <c r="B12565" s="10">
        <v>221.17</v>
      </c>
      <c r="C12565" s="10">
        <v>222.3352</v>
      </c>
      <c r="D12565" s="10">
        <v>0.00524073561001586</v>
      </c>
      <c r="E12565" s="7">
        <f t="shared" si="1"/>
        <v>0.04350358216</v>
      </c>
      <c r="F12565" s="7"/>
    </row>
    <row r="12566">
      <c r="A12566" s="9">
        <v>44876.5</v>
      </c>
      <c r="B12566" s="10">
        <v>228.03</v>
      </c>
      <c r="C12566" s="10">
        <v>223.13705</v>
      </c>
      <c r="D12566" s="10">
        <v>0.0219280034400383</v>
      </c>
      <c r="E12566" s="7">
        <f t="shared" si="1"/>
        <v>0.04392435853</v>
      </c>
      <c r="F12566" s="7"/>
    </row>
    <row r="12567">
      <c r="A12567" s="9">
        <v>44876.541666666664</v>
      </c>
      <c r="B12567" s="10">
        <v>230.94</v>
      </c>
      <c r="C12567" s="10">
        <v>223.25485</v>
      </c>
      <c r="D12567" s="10">
        <v>0.0344232163377413</v>
      </c>
      <c r="E12567" s="7">
        <f t="shared" si="1"/>
        <v>0.04438579723</v>
      </c>
      <c r="F12567" s="7"/>
    </row>
    <row r="12568">
      <c r="A12568" s="9">
        <v>44876.583333333336</v>
      </c>
      <c r="B12568" s="10">
        <v>235.83</v>
      </c>
      <c r="C12568" s="10">
        <v>223.39545</v>
      </c>
      <c r="D12568" s="10">
        <v>0.0556616081482411</v>
      </c>
      <c r="E12568" s="7">
        <f t="shared" si="1"/>
        <v>0.04528655465</v>
      </c>
      <c r="F12568" s="7"/>
    </row>
    <row r="12569">
      <c r="A12569" s="9">
        <v>44876.625</v>
      </c>
      <c r="B12569" s="10">
        <v>237.56</v>
      </c>
      <c r="C12569" s="10">
        <v>224.22643</v>
      </c>
      <c r="D12569" s="10">
        <v>0.0594647562287818</v>
      </c>
      <c r="E12569" s="7">
        <f t="shared" si="1"/>
        <v>0.04534329604</v>
      </c>
      <c r="F12569" s="7"/>
    </row>
    <row r="12570">
      <c r="A12570" s="9">
        <v>44876.666666666664</v>
      </c>
      <c r="B12570" s="10">
        <v>236.08</v>
      </c>
      <c r="C12570" s="10">
        <v>225.22426</v>
      </c>
      <c r="D12570" s="10">
        <v>0.0481996921646008</v>
      </c>
      <c r="E12570" s="7">
        <f t="shared" si="1"/>
        <v>0.04471266243</v>
      </c>
      <c r="F12570" s="7"/>
    </row>
    <row r="12571">
      <c r="A12571" s="9">
        <v>44876.708333333336</v>
      </c>
      <c r="B12571" s="10">
        <v>233.42</v>
      </c>
      <c r="C12571" s="10">
        <v>226.30051</v>
      </c>
      <c r="D12571" s="10">
        <v>0.031460335639544</v>
      </c>
      <c r="E12571" s="7">
        <f t="shared" si="1"/>
        <v>0.04260585855</v>
      </c>
      <c r="F12571" s="7"/>
    </row>
    <row r="12572">
      <c r="A12572" s="9">
        <v>44876.75</v>
      </c>
      <c r="B12572" s="10">
        <v>229.77</v>
      </c>
      <c r="C12572" s="10">
        <v>227.55572</v>
      </c>
      <c r="D12572" s="10">
        <v>0.00973071562428754</v>
      </c>
      <c r="E12572" s="7">
        <f t="shared" si="1"/>
        <v>0.0399496031</v>
      </c>
      <c r="F12572" s="7"/>
    </row>
    <row r="12573">
      <c r="A12573" s="9">
        <v>44876.791666666664</v>
      </c>
      <c r="B12573" s="10">
        <v>230.03</v>
      </c>
      <c r="C12573" s="10">
        <v>229.14117</v>
      </c>
      <c r="D12573" s="10">
        <v>0.00387896247540331</v>
      </c>
      <c r="E12573" s="7">
        <f t="shared" si="1"/>
        <v>0.03853214638</v>
      </c>
      <c r="F12573" s="7"/>
    </row>
    <row r="12574">
      <c r="A12574" s="9">
        <v>44876.833333333336</v>
      </c>
      <c r="B12574" s="10">
        <v>236.14</v>
      </c>
      <c r="C12574" s="10">
        <v>231.34843</v>
      </c>
      <c r="D12574" s="10">
        <v>0.0207114869982043</v>
      </c>
      <c r="E12574" s="7">
        <f t="shared" si="1"/>
        <v>0.03938281569</v>
      </c>
      <c r="F12574" s="7"/>
    </row>
    <row r="12575">
      <c r="A12575" s="9">
        <v>44876.875</v>
      </c>
      <c r="B12575" s="10">
        <v>232.43</v>
      </c>
      <c r="C12575" s="10">
        <v>233.82234</v>
      </c>
      <c r="D12575" s="10">
        <v>0.00595469192550202</v>
      </c>
      <c r="E12575" s="7">
        <f t="shared" si="1"/>
        <v>0.03901301766</v>
      </c>
      <c r="F12575" s="7"/>
    </row>
    <row r="12576">
      <c r="A12576" s="9">
        <v>44876.916666666664</v>
      </c>
      <c r="B12576" s="10">
        <v>219.28</v>
      </c>
      <c r="C12576" s="10">
        <v>234.49618</v>
      </c>
      <c r="D12576" s="10">
        <v>0.0648888182314953</v>
      </c>
      <c r="E12576" s="7">
        <f t="shared" si="1"/>
        <v>0.04110665491</v>
      </c>
      <c r="F12576" s="7"/>
    </row>
    <row r="12577">
      <c r="A12577" s="9">
        <v>44876.958333333336</v>
      </c>
      <c r="B12577" s="10">
        <v>216.69</v>
      </c>
      <c r="C12577" s="10">
        <v>232.74489</v>
      </c>
      <c r="D12577" s="10">
        <v>0.0689806336886708</v>
      </c>
      <c r="E12577" s="7">
        <f t="shared" si="1"/>
        <v>0.04143824842</v>
      </c>
      <c r="F12577" s="7"/>
    </row>
    <row r="12578">
      <c r="A12578" s="9">
        <v>44874.0</v>
      </c>
      <c r="B12578" s="10">
        <v>206.27</v>
      </c>
      <c r="C12578" s="10">
        <v>213.44647</v>
      </c>
      <c r="D12578" s="10">
        <v>0.0336218725003978</v>
      </c>
      <c r="E12578" s="7">
        <f t="shared" si="1"/>
        <v>0.04135282043</v>
      </c>
      <c r="F12578" s="7"/>
    </row>
    <row r="12579">
      <c r="A12579" s="9">
        <v>44874.041666666664</v>
      </c>
      <c r="B12579" s="10">
        <v>207.94</v>
      </c>
      <c r="C12579" s="10">
        <v>206.49086</v>
      </c>
      <c r="D12579" s="10">
        <v>0.00701793774310397</v>
      </c>
      <c r="E12579" s="7">
        <f t="shared" si="1"/>
        <v>0.04085969679</v>
      </c>
      <c r="F12579" s="7"/>
    </row>
    <row r="12580">
      <c r="A12580" s="9">
        <v>44874.083333333336</v>
      </c>
      <c r="B12580" s="10">
        <v>213.98</v>
      </c>
      <c r="C12580" s="10">
        <v>198.16629</v>
      </c>
      <c r="D12580" s="10">
        <v>0.0798002021433614</v>
      </c>
      <c r="E12580" s="7">
        <f t="shared" si="1"/>
        <v>0.04099096825</v>
      </c>
      <c r="F12580" s="7"/>
    </row>
    <row r="12581">
      <c r="A12581" s="9">
        <v>44874.125</v>
      </c>
      <c r="B12581" s="10">
        <v>207.06</v>
      </c>
      <c r="C12581" s="10">
        <v>190.87503</v>
      </c>
      <c r="D12581" s="10">
        <v>0.084793542665062</v>
      </c>
      <c r="E12581" s="7">
        <f t="shared" si="1"/>
        <v>0.04071636366</v>
      </c>
      <c r="F12581" s="7"/>
    </row>
    <row r="12582">
      <c r="A12582" s="9">
        <v>44874.166666666664</v>
      </c>
      <c r="B12582" s="10">
        <v>200.84</v>
      </c>
      <c r="C12582" s="10">
        <v>185.78891</v>
      </c>
      <c r="D12582" s="10">
        <v>0.0810117783671803</v>
      </c>
      <c r="E12582" s="7">
        <f t="shared" si="1"/>
        <v>0.04012242192</v>
      </c>
      <c r="F12582" s="7"/>
    </row>
    <row r="12583">
      <c r="A12583" s="9">
        <v>44874.208333333336</v>
      </c>
      <c r="B12583" s="10">
        <v>201.78</v>
      </c>
      <c r="C12583" s="10">
        <v>184.72105</v>
      </c>
      <c r="D12583" s="10">
        <v>0.0923497890467816</v>
      </c>
      <c r="E12583" s="7">
        <f t="shared" si="1"/>
        <v>0.04084920417</v>
      </c>
      <c r="F12583" s="7"/>
    </row>
    <row r="12584">
      <c r="A12584" s="9">
        <v>44874.25</v>
      </c>
      <c r="B12584" s="10">
        <v>203.85</v>
      </c>
      <c r="C12584" s="10">
        <v>186.18627</v>
      </c>
      <c r="D12584" s="10">
        <v>0.0948712813248795</v>
      </c>
      <c r="E12584" s="7">
        <f t="shared" si="1"/>
        <v>0.04207839345</v>
      </c>
      <c r="F12584" s="7"/>
    </row>
    <row r="12585">
      <c r="A12585" s="9">
        <v>44874.291666666664</v>
      </c>
      <c r="B12585" s="10">
        <v>200.65</v>
      </c>
      <c r="C12585" s="10">
        <v>190.32531</v>
      </c>
      <c r="D12585" s="10">
        <v>0.0542475932391756</v>
      </c>
      <c r="E12585" s="7">
        <f t="shared" si="1"/>
        <v>0.04262299297</v>
      </c>
      <c r="F12585" s="7"/>
    </row>
    <row r="12586">
      <c r="A12586" s="9">
        <v>44874.333333333336</v>
      </c>
      <c r="B12586" s="10">
        <v>202.2</v>
      </c>
      <c r="C12586" s="10">
        <v>195.02846</v>
      </c>
      <c r="D12586" s="10">
        <v>0.0367717614136931</v>
      </c>
      <c r="E12586" s="7">
        <f t="shared" si="1"/>
        <v>0.0441127174</v>
      </c>
      <c r="F12586" s="7"/>
    </row>
    <row r="12587">
      <c r="A12587" s="9">
        <v>44874.375</v>
      </c>
      <c r="B12587" s="10">
        <v>203.66</v>
      </c>
      <c r="C12587" s="10">
        <v>200.36901</v>
      </c>
      <c r="D12587" s="10">
        <v>0.0164246457074374</v>
      </c>
      <c r="E12587" s="7">
        <f t="shared" si="1"/>
        <v>0.04353389645</v>
      </c>
      <c r="F12587" s="7"/>
    </row>
    <row r="12588">
      <c r="A12588" s="9">
        <v>44874.416666666664</v>
      </c>
      <c r="B12588" s="10">
        <v>204.52</v>
      </c>
      <c r="C12588" s="10">
        <v>204.33435</v>
      </c>
      <c r="D12588" s="10">
        <v>9.08559916626889E-4</v>
      </c>
      <c r="E12588" s="7">
        <f t="shared" si="1"/>
        <v>0.04218094252</v>
      </c>
      <c r="F12588" s="7"/>
    </row>
    <row r="12589">
      <c r="A12589" s="9">
        <v>44874.458333333336</v>
      </c>
      <c r="B12589" s="10">
        <v>213.45</v>
      </c>
      <c r="C12589" s="10">
        <v>207.52927</v>
      </c>
      <c r="D12589" s="10">
        <v>0.0285296141599688</v>
      </c>
      <c r="E12589" s="7">
        <f t="shared" si="1"/>
        <v>0.04315131246</v>
      </c>
      <c r="F12589" s="7"/>
    </row>
    <row r="12590">
      <c r="A12590" s="9">
        <v>44874.5</v>
      </c>
      <c r="B12590" s="10">
        <v>227.69</v>
      </c>
      <c r="C12590" s="10">
        <v>208.54282</v>
      </c>
      <c r="D12590" s="10">
        <v>0.0918141415753368</v>
      </c>
      <c r="E12590" s="7">
        <f t="shared" si="1"/>
        <v>0.04606323489</v>
      </c>
      <c r="F12590" s="7"/>
    </row>
    <row r="12591">
      <c r="A12591" s="9">
        <v>44874.541666666664</v>
      </c>
      <c r="B12591" s="10">
        <v>220.0</v>
      </c>
      <c r="C12591" s="10">
        <v>209.30646</v>
      </c>
      <c r="D12591" s="10">
        <v>0.0510903485730923</v>
      </c>
      <c r="E12591" s="7">
        <f t="shared" si="1"/>
        <v>0.04675769873</v>
      </c>
      <c r="F12591" s="7"/>
    </row>
    <row r="12592">
      <c r="A12592" s="9">
        <v>44874.583333333336</v>
      </c>
      <c r="B12592" s="10">
        <v>221.27</v>
      </c>
      <c r="C12592" s="10">
        <v>209.70588</v>
      </c>
      <c r="D12592" s="10">
        <v>0.0551444718669786</v>
      </c>
      <c r="E12592" s="7">
        <f t="shared" si="1"/>
        <v>0.04673615138</v>
      </c>
      <c r="F12592" s="7"/>
    </row>
    <row r="12593">
      <c r="A12593" s="9">
        <v>44874.625</v>
      </c>
      <c r="B12593" s="10">
        <v>219.42</v>
      </c>
      <c r="C12593" s="10">
        <v>210.79631</v>
      </c>
      <c r="D12593" s="10">
        <v>0.0409100614711898</v>
      </c>
      <c r="E12593" s="7">
        <f t="shared" si="1"/>
        <v>0.0459630391</v>
      </c>
      <c r="F12593" s="7"/>
    </row>
    <row r="12594">
      <c r="A12594" s="9">
        <v>44874.666666666664</v>
      </c>
      <c r="B12594" s="10">
        <v>220.39</v>
      </c>
      <c r="C12594" s="10">
        <v>212.0991</v>
      </c>
      <c r="D12594" s="10">
        <v>0.039089746255406</v>
      </c>
      <c r="E12594" s="7">
        <f t="shared" si="1"/>
        <v>0.04558345802</v>
      </c>
      <c r="F12594" s="7"/>
    </row>
    <row r="12595">
      <c r="A12595" s="9">
        <v>44874.708333333336</v>
      </c>
      <c r="B12595" s="10">
        <v>217.31</v>
      </c>
      <c r="C12595" s="10">
        <v>213.36741</v>
      </c>
      <c r="D12595" s="10">
        <v>0.0184779390629524</v>
      </c>
      <c r="E12595" s="7">
        <f t="shared" si="1"/>
        <v>0.04504252483</v>
      </c>
      <c r="F12595" s="7"/>
    </row>
    <row r="12596">
      <c r="A12596" s="9">
        <v>44874.75</v>
      </c>
      <c r="B12596" s="10">
        <v>218.66</v>
      </c>
      <c r="C12596" s="10">
        <v>215.00605</v>
      </c>
      <c r="D12596" s="10">
        <v>0.0169946380578593</v>
      </c>
      <c r="E12596" s="7">
        <f t="shared" si="1"/>
        <v>0.04534518827</v>
      </c>
      <c r="F12596" s="7"/>
    </row>
    <row r="12597">
      <c r="A12597" s="9">
        <v>44874.791666666664</v>
      </c>
      <c r="B12597" s="10">
        <v>226.24</v>
      </c>
      <c r="C12597" s="10">
        <v>216.98258</v>
      </c>
      <c r="D12597" s="10">
        <v>0.0426643466033079</v>
      </c>
      <c r="E12597" s="7">
        <f t="shared" si="1"/>
        <v>0.04696124594</v>
      </c>
      <c r="F12597" s="7"/>
    </row>
    <row r="12598">
      <c r="A12598" s="9">
        <v>44874.833333333336</v>
      </c>
      <c r="B12598" s="10">
        <v>238.75</v>
      </c>
      <c r="C12598" s="10">
        <v>220.24006</v>
      </c>
      <c r="D12598" s="10">
        <v>0.0840443832062159</v>
      </c>
      <c r="E12598" s="7">
        <f t="shared" si="1"/>
        <v>0.04960011661</v>
      </c>
      <c r="F12598" s="7"/>
    </row>
    <row r="12599">
      <c r="A12599" s="9">
        <v>44874.875</v>
      </c>
      <c r="B12599" s="10">
        <v>245.22</v>
      </c>
      <c r="C12599" s="10">
        <v>223.45961</v>
      </c>
      <c r="D12599" s="10">
        <v>0.0973795219637231</v>
      </c>
      <c r="E12599" s="7">
        <f t="shared" si="1"/>
        <v>0.05340948453</v>
      </c>
      <c r="F12599" s="7"/>
    </row>
    <row r="12600">
      <c r="A12600" s="9">
        <v>44874.916666666664</v>
      </c>
      <c r="B12600" s="10">
        <v>232.49</v>
      </c>
      <c r="C12600" s="10">
        <v>223.99771</v>
      </c>
      <c r="D12600" s="10">
        <v>0.037912396515125</v>
      </c>
      <c r="E12600" s="7">
        <f t="shared" si="1"/>
        <v>0.05228546696</v>
      </c>
      <c r="F12600" s="7"/>
    </row>
    <row r="12601">
      <c r="A12601" s="9">
        <v>44874.958333333336</v>
      </c>
      <c r="B12601" s="10">
        <v>222.75</v>
      </c>
      <c r="C12601" s="10">
        <v>222.40896</v>
      </c>
      <c r="D12601" s="10">
        <v>0.00153339146048788</v>
      </c>
      <c r="E12601" s="7">
        <f t="shared" si="1"/>
        <v>0.0494751652</v>
      </c>
      <c r="F12601" s="7"/>
    </row>
    <row r="12602">
      <c r="A12602" s="9">
        <v>44875.0</v>
      </c>
      <c r="B12602" s="10">
        <v>223.0</v>
      </c>
      <c r="C12602" s="10">
        <v>227.74978</v>
      </c>
      <c r="D12602" s="10">
        <v>0.0208552561499729</v>
      </c>
      <c r="E12602" s="7">
        <f t="shared" si="1"/>
        <v>0.04894322285</v>
      </c>
      <c r="F12602" s="7"/>
    </row>
    <row r="12603">
      <c r="A12603" s="9">
        <v>44875.041666666664</v>
      </c>
      <c r="B12603" s="10">
        <v>227.99</v>
      </c>
      <c r="C12603" s="10">
        <v>221.64322</v>
      </c>
      <c r="D12603" s="10">
        <v>0.0286351190891379</v>
      </c>
      <c r="E12603" s="7">
        <f t="shared" si="1"/>
        <v>0.04984393874</v>
      </c>
      <c r="F12603" s="7"/>
    </row>
    <row r="12604">
      <c r="A12604" s="9">
        <v>44875.083333333336</v>
      </c>
      <c r="B12604" s="10">
        <v>233.81</v>
      </c>
      <c r="C12604" s="10">
        <v>213.76335</v>
      </c>
      <c r="D12604" s="10">
        <v>0.0937796399616678</v>
      </c>
      <c r="E12604" s="7">
        <f t="shared" si="1"/>
        <v>0.05042641532</v>
      </c>
      <c r="F12604" s="7"/>
    </row>
    <row r="12605">
      <c r="A12605" s="9">
        <v>44875.125</v>
      </c>
      <c r="B12605" s="10">
        <v>222.89</v>
      </c>
      <c r="C12605" s="10">
        <v>205.60214</v>
      </c>
      <c r="D12605" s="10">
        <v>0.084084046985114</v>
      </c>
      <c r="E12605" s="7">
        <f t="shared" si="1"/>
        <v>0.050396853</v>
      </c>
      <c r="F12605" s="7"/>
    </row>
    <row r="12606">
      <c r="A12606" s="9">
        <v>44875.166666666664</v>
      </c>
      <c r="B12606" s="10">
        <v>219.38</v>
      </c>
      <c r="C12606" s="10">
        <v>198.73425</v>
      </c>
      <c r="D12606" s="10">
        <v>0.103886219914282</v>
      </c>
      <c r="E12606" s="7">
        <f t="shared" si="1"/>
        <v>0.05134995473</v>
      </c>
      <c r="F12606" s="7"/>
    </row>
    <row r="12607">
      <c r="A12607" s="9">
        <v>44875.208333333336</v>
      </c>
      <c r="B12607" s="10">
        <v>212.88</v>
      </c>
      <c r="C12607" s="10">
        <v>195.45418</v>
      </c>
      <c r="D12607" s="10">
        <v>0.0891555248396324</v>
      </c>
      <c r="E12607" s="7">
        <f t="shared" si="1"/>
        <v>0.05121686039</v>
      </c>
      <c r="F12607" s="7"/>
    </row>
    <row r="12608">
      <c r="A12608" s="9">
        <v>44875.25</v>
      </c>
      <c r="B12608" s="10">
        <v>205.74</v>
      </c>
      <c r="C12608" s="10">
        <v>194.95521</v>
      </c>
      <c r="D12608" s="10">
        <v>0.0553193218073013</v>
      </c>
      <c r="E12608" s="7">
        <f t="shared" si="1"/>
        <v>0.04956886207</v>
      </c>
      <c r="F12608" s="7"/>
    </row>
    <row r="12609">
      <c r="A12609" s="9">
        <v>44875.291666666664</v>
      </c>
      <c r="B12609" s="10">
        <v>205.58</v>
      </c>
      <c r="C12609" s="10">
        <v>197.51414</v>
      </c>
      <c r="D12609" s="10">
        <v>0.0408368737549626</v>
      </c>
      <c r="E12609" s="7">
        <f t="shared" si="1"/>
        <v>0.0490100821</v>
      </c>
      <c r="F12609" s="7"/>
    </row>
    <row r="12610">
      <c r="A12610" s="9">
        <v>44875.333333333336</v>
      </c>
      <c r="B12610" s="10">
        <v>207.87</v>
      </c>
      <c r="C12610" s="10">
        <v>201.36112</v>
      </c>
      <c r="D12610" s="10">
        <v>0.0323244129750569</v>
      </c>
      <c r="E12610" s="7">
        <f t="shared" si="1"/>
        <v>0.04882477591</v>
      </c>
      <c r="F12610" s="7"/>
    </row>
    <row r="12611">
      <c r="A12611" s="9">
        <v>44875.375</v>
      </c>
      <c r="B12611" s="10">
        <v>208.18</v>
      </c>
      <c r="C12611" s="10">
        <v>206.74482</v>
      </c>
      <c r="D12611" s="10">
        <v>0.00694179423697291</v>
      </c>
      <c r="E12611" s="7">
        <f t="shared" si="1"/>
        <v>0.0484296571</v>
      </c>
      <c r="F12611" s="7"/>
    </row>
    <row r="12612">
      <c r="A12612" s="9">
        <v>44875.416666666664</v>
      </c>
      <c r="B12612" s="10">
        <v>206.38</v>
      </c>
      <c r="C12612" s="10">
        <v>211.83399</v>
      </c>
      <c r="D12612" s="10">
        <v>0.0257465291571008</v>
      </c>
      <c r="E12612" s="7">
        <f t="shared" si="1"/>
        <v>0.04946457249</v>
      </c>
      <c r="F12612" s="7"/>
    </row>
    <row r="12613">
      <c r="A12613" s="9">
        <v>44875.458333333336</v>
      </c>
      <c r="B12613" s="10">
        <v>212.21</v>
      </c>
      <c r="C12613" s="10">
        <v>216.54632</v>
      </c>
      <c r="D12613" s="10">
        <v>0.0200249073731661</v>
      </c>
      <c r="E12613" s="7">
        <f t="shared" si="1"/>
        <v>0.0491102097</v>
      </c>
      <c r="F12613" s="7"/>
    </row>
    <row r="12614">
      <c r="A12614" s="9">
        <v>44875.5</v>
      </c>
      <c r="B12614" s="10">
        <v>217.09</v>
      </c>
      <c r="C12614" s="10">
        <v>218.79692</v>
      </c>
      <c r="D12614" s="10">
        <v>0.00780138952595857</v>
      </c>
      <c r="E12614" s="7">
        <f t="shared" si="1"/>
        <v>0.04560967837</v>
      </c>
      <c r="F12614" s="7"/>
    </row>
    <row r="12615">
      <c r="A12615" s="9">
        <v>44875.541666666664</v>
      </c>
      <c r="B12615" s="10">
        <v>215.64</v>
      </c>
      <c r="C12615" s="10">
        <v>219.75587</v>
      </c>
      <c r="D12615" s="10">
        <v>0.0187292835454179</v>
      </c>
      <c r="E12615" s="7">
        <f t="shared" si="1"/>
        <v>0.04426130066</v>
      </c>
      <c r="F12615" s="7"/>
    </row>
    <row r="12616">
      <c r="A12616" s="9">
        <v>44875.583333333336</v>
      </c>
      <c r="B12616" s="10">
        <v>213.46</v>
      </c>
      <c r="C12616" s="10">
        <v>219.82461</v>
      </c>
      <c r="D12616" s="10">
        <v>0.0289531276775607</v>
      </c>
      <c r="E12616" s="7">
        <f t="shared" si="1"/>
        <v>0.04316999465</v>
      </c>
      <c r="F12616" s="7"/>
    </row>
    <row r="12617">
      <c r="A12617" s="9">
        <v>44875.625</v>
      </c>
      <c r="B12617" s="10">
        <v>208.42</v>
      </c>
      <c r="C12617" s="10">
        <v>220.05435</v>
      </c>
      <c r="D12617" s="10">
        <v>0.0528703477118267</v>
      </c>
      <c r="E12617" s="7">
        <f t="shared" si="1"/>
        <v>0.04366833991</v>
      </c>
      <c r="F12617" s="7"/>
    </row>
    <row r="12618">
      <c r="A12618" s="9">
        <v>44875.666666666664</v>
      </c>
      <c r="B12618" s="10">
        <v>207.42</v>
      </c>
      <c r="C12618" s="10">
        <v>220.19995</v>
      </c>
      <c r="D12618" s="10">
        <v>0.0580379332511202</v>
      </c>
      <c r="E12618" s="7">
        <f t="shared" si="1"/>
        <v>0.0444578477</v>
      </c>
      <c r="F12618" s="7"/>
    </row>
    <row r="12619">
      <c r="A12619" s="9">
        <v>44875.708333333336</v>
      </c>
      <c r="B12619" s="10">
        <v>203.54</v>
      </c>
      <c r="C12619" s="10">
        <v>220.47596</v>
      </c>
      <c r="D12619" s="10">
        <v>0.0768154496299732</v>
      </c>
      <c r="E12619" s="7">
        <f t="shared" si="1"/>
        <v>0.04688857731</v>
      </c>
      <c r="F12619" s="7"/>
    </row>
    <row r="12620">
      <c r="A12620" s="9">
        <v>44875.75</v>
      </c>
      <c r="B12620" s="10">
        <v>206.06</v>
      </c>
      <c r="C12620" s="10">
        <v>221.03653</v>
      </c>
      <c r="D12620" s="10">
        <v>0.0677559044199617</v>
      </c>
      <c r="E12620" s="7">
        <f t="shared" si="1"/>
        <v>0.04900363007</v>
      </c>
      <c r="F12620" s="7"/>
    </row>
    <row r="12621">
      <c r="A12621" s="9">
        <v>44875.791666666664</v>
      </c>
      <c r="B12621" s="10">
        <v>215.38</v>
      </c>
      <c r="C12621" s="10">
        <v>222.36589</v>
      </c>
      <c r="D12621" s="10">
        <v>0.0314161942733213</v>
      </c>
      <c r="E12621" s="7">
        <f t="shared" si="1"/>
        <v>0.04853495706</v>
      </c>
      <c r="F12621" s="7"/>
    </row>
    <row r="12622">
      <c r="A12622" s="9">
        <v>44875.833333333336</v>
      </c>
      <c r="B12622" s="10">
        <v>225.88</v>
      </c>
      <c r="C12622" s="10">
        <v>224.39863</v>
      </c>
      <c r="D12622" s="10">
        <v>0.00660151089157718</v>
      </c>
      <c r="E12622" s="7">
        <f t="shared" si="1"/>
        <v>0.04530817071</v>
      </c>
      <c r="F12622" s="7"/>
    </row>
    <row r="12623">
      <c r="A12623" s="9">
        <v>44875.875</v>
      </c>
      <c r="B12623" s="10">
        <v>231.76</v>
      </c>
      <c r="C12623" s="10">
        <v>226.8082</v>
      </c>
      <c r="D12623" s="10">
        <v>0.0218325439732778</v>
      </c>
      <c r="E12623" s="7">
        <f t="shared" si="1"/>
        <v>0.04216037996</v>
      </c>
      <c r="F12623" s="7"/>
    </row>
    <row r="12624">
      <c r="A12624" s="9">
        <v>44875.916666666664</v>
      </c>
      <c r="B12624" s="10">
        <v>225.95</v>
      </c>
      <c r="C12624" s="10">
        <v>227.81929</v>
      </c>
      <c r="D12624" s="10">
        <v>0.00820514364696688</v>
      </c>
      <c r="E12624" s="7">
        <f t="shared" si="1"/>
        <v>0.04092257776</v>
      </c>
      <c r="F12624" s="7"/>
    </row>
    <row r="12625">
      <c r="A12625" s="9">
        <v>44875.958333333336</v>
      </c>
      <c r="B12625" s="10">
        <v>214.64</v>
      </c>
      <c r="C12625" s="10">
        <v>227.31261</v>
      </c>
      <c r="D12625" s="10">
        <v>0.0557497008195014</v>
      </c>
      <c r="E12625" s="7">
        <f t="shared" si="1"/>
        <v>0.04318159065</v>
      </c>
      <c r="F12625" s="7"/>
    </row>
    <row r="12626">
      <c r="A12626" s="9">
        <v>44876.0</v>
      </c>
      <c r="B12626" s="10">
        <v>223.38</v>
      </c>
      <c r="C12626" s="10">
        <v>229.93007</v>
      </c>
      <c r="D12626" s="10">
        <v>0.0284872265728445</v>
      </c>
      <c r="E12626" s="7">
        <f t="shared" si="1"/>
        <v>0.04349958942</v>
      </c>
      <c r="F12626" s="7"/>
    </row>
    <row r="12627">
      <c r="A12627" s="9">
        <v>44876.041666666664</v>
      </c>
      <c r="B12627" s="10">
        <v>227.16</v>
      </c>
      <c r="C12627" s="10">
        <v>220.08075</v>
      </c>
      <c r="D12627" s="10">
        <v>0.0321666024856785</v>
      </c>
      <c r="E12627" s="7">
        <f t="shared" si="1"/>
        <v>0.04364673456</v>
      </c>
      <c r="F12627" s="7"/>
    </row>
    <row r="12628">
      <c r="A12628" s="9">
        <v>44876.083333333336</v>
      </c>
      <c r="B12628" s="10">
        <v>229.17</v>
      </c>
      <c r="C12628" s="10">
        <v>208.94367</v>
      </c>
      <c r="D12628" s="10">
        <v>0.0968027890004994</v>
      </c>
      <c r="E12628" s="7">
        <f t="shared" si="1"/>
        <v>0.0437726991</v>
      </c>
      <c r="F12628" s="7"/>
    </row>
    <row r="12629">
      <c r="A12629" s="9">
        <v>44876.125</v>
      </c>
      <c r="B12629" s="10">
        <v>221.67</v>
      </c>
      <c r="C12629" s="10">
        <v>198.66536</v>
      </c>
      <c r="D12629" s="10">
        <v>0.115795929396045</v>
      </c>
      <c r="E12629" s="7">
        <f t="shared" si="1"/>
        <v>0.04509402754</v>
      </c>
      <c r="F12629" s="7"/>
    </row>
    <row r="12630">
      <c r="A12630" s="9">
        <v>44876.166666666664</v>
      </c>
      <c r="B12630" s="10">
        <v>214.58</v>
      </c>
      <c r="C12630" s="10">
        <v>191.4106</v>
      </c>
      <c r="D12630" s="10">
        <v>0.121045542932314</v>
      </c>
      <c r="E12630" s="7">
        <f t="shared" si="1"/>
        <v>0.04580899933</v>
      </c>
      <c r="F12630" s="7"/>
    </row>
    <row r="12631">
      <c r="A12631" s="9">
        <v>44876.208333333336</v>
      </c>
      <c r="B12631" s="10">
        <v>208.32</v>
      </c>
      <c r="C12631" s="10">
        <v>189.75302</v>
      </c>
      <c r="D12631" s="10">
        <v>0.0978481396501621</v>
      </c>
      <c r="E12631" s="7">
        <f t="shared" si="1"/>
        <v>0.04617119161</v>
      </c>
      <c r="F12631" s="7"/>
    </row>
    <row r="12632">
      <c r="A12632" s="9">
        <v>44876.25</v>
      </c>
      <c r="B12632" s="10">
        <v>208.0</v>
      </c>
      <c r="C12632" s="10">
        <v>191.9622</v>
      </c>
      <c r="D12632" s="10">
        <v>0.0835466565813478</v>
      </c>
      <c r="E12632" s="7">
        <f t="shared" si="1"/>
        <v>0.04734733056</v>
      </c>
      <c r="F12632" s="7"/>
    </row>
    <row r="12633">
      <c r="A12633" s="9">
        <v>44876.291666666664</v>
      </c>
      <c r="B12633" s="10">
        <v>208.42</v>
      </c>
      <c r="C12633" s="10">
        <v>197.95768</v>
      </c>
      <c r="D12633" s="10">
        <v>0.052851296297269</v>
      </c>
      <c r="E12633" s="7">
        <f t="shared" si="1"/>
        <v>0.0478479315</v>
      </c>
      <c r="F12633" s="7"/>
    </row>
    <row r="12634">
      <c r="A12634" s="9">
        <v>44876.333333333336</v>
      </c>
      <c r="B12634" s="10">
        <v>206.47</v>
      </c>
      <c r="C12634" s="10">
        <v>205.0173</v>
      </c>
      <c r="D12634" s="10">
        <v>0.00708574349579275</v>
      </c>
      <c r="E12634" s="7">
        <f t="shared" si="1"/>
        <v>0.04679632027</v>
      </c>
      <c r="F12634" s="7"/>
    </row>
    <row r="12635">
      <c r="A12635" s="9">
        <v>44876.375</v>
      </c>
      <c r="B12635" s="10">
        <v>206.69</v>
      </c>
      <c r="C12635" s="10">
        <v>212.58264</v>
      </c>
      <c r="D12635" s="10">
        <v>0.0277192907191292</v>
      </c>
      <c r="E12635" s="7">
        <f t="shared" si="1"/>
        <v>0.04766204929</v>
      </c>
      <c r="F12635" s="7"/>
    </row>
    <row r="12636">
      <c r="A12636" s="9">
        <v>44876.416666666664</v>
      </c>
      <c r="B12636" s="10">
        <v>211.1</v>
      </c>
      <c r="C12636" s="10">
        <v>217.93758</v>
      </c>
      <c r="D12636" s="10">
        <v>0.0313740292059772</v>
      </c>
      <c r="E12636" s="7">
        <f t="shared" si="1"/>
        <v>0.04789652846</v>
      </c>
      <c r="F12636" s="7"/>
    </row>
    <row r="12637">
      <c r="A12637" s="9">
        <v>44876.458333333336</v>
      </c>
      <c r="B12637" s="10">
        <v>221.17</v>
      </c>
      <c r="C12637" s="10">
        <v>221.5281</v>
      </c>
      <c r="D12637" s="10">
        <v>0.00161649921612656</v>
      </c>
      <c r="E12637" s="7">
        <f t="shared" si="1"/>
        <v>0.04712951145</v>
      </c>
      <c r="F12637" s="7"/>
    </row>
    <row r="12638">
      <c r="A12638" s="9">
        <v>44876.5</v>
      </c>
      <c r="B12638" s="10">
        <v>228.03</v>
      </c>
      <c r="C12638" s="10">
        <v>221.64325</v>
      </c>
      <c r="D12638" s="10">
        <v>0.0288154500531823</v>
      </c>
      <c r="E12638" s="7">
        <f t="shared" si="1"/>
        <v>0.04800509731</v>
      </c>
      <c r="F12638" s="7"/>
    </row>
    <row r="12639">
      <c r="A12639" s="9">
        <v>44876.541666666664</v>
      </c>
      <c r="B12639" s="10">
        <v>230.94</v>
      </c>
      <c r="C12639" s="10">
        <v>221.30802</v>
      </c>
      <c r="D12639" s="10">
        <v>0.0435229595384749</v>
      </c>
      <c r="E12639" s="7">
        <f t="shared" si="1"/>
        <v>0.04903816714</v>
      </c>
      <c r="F12639" s="7"/>
    </row>
    <row r="12640">
      <c r="A12640" s="9">
        <v>44876.583333333336</v>
      </c>
      <c r="B12640" s="10">
        <v>235.83</v>
      </c>
      <c r="C12640" s="10">
        <v>221.31632</v>
      </c>
      <c r="D12640" s="10">
        <v>0.0655788963055233</v>
      </c>
      <c r="E12640" s="7">
        <f t="shared" si="1"/>
        <v>0.05056424084</v>
      </c>
      <c r="F12640" s="7"/>
    </row>
    <row r="12641">
      <c r="A12641" s="9">
        <v>44876.625</v>
      </c>
      <c r="B12641" s="10">
        <v>237.56</v>
      </c>
      <c r="C12641" s="10">
        <v>222.36775</v>
      </c>
      <c r="D12641" s="10">
        <v>0.0683203836887318</v>
      </c>
      <c r="E12641" s="7">
        <f t="shared" si="1"/>
        <v>0.05120799234</v>
      </c>
      <c r="F12641" s="7"/>
    </row>
    <row r="12642">
      <c r="A12642" s="9">
        <v>44876.666666666664</v>
      </c>
      <c r="B12642" s="10">
        <v>236.08</v>
      </c>
      <c r="C12642" s="10">
        <v>223.73356</v>
      </c>
      <c r="D12642" s="10">
        <v>0.055183674724525</v>
      </c>
      <c r="E12642" s="7">
        <f t="shared" si="1"/>
        <v>0.0510890649</v>
      </c>
      <c r="F12642" s="7"/>
    </row>
    <row r="12643">
      <c r="A12643" s="9">
        <v>44876.708333333336</v>
      </c>
      <c r="B12643" s="10">
        <v>233.42</v>
      </c>
      <c r="C12643" s="10">
        <v>225.09161</v>
      </c>
      <c r="D12643" s="10">
        <v>0.0370000019103332</v>
      </c>
      <c r="E12643" s="7">
        <f t="shared" si="1"/>
        <v>0.04943008791</v>
      </c>
      <c r="F12643" s="7"/>
    </row>
    <row r="12644">
      <c r="A12644" s="9">
        <v>44876.75</v>
      </c>
      <c r="B12644" s="10">
        <v>229.77</v>
      </c>
      <c r="C12644" s="10">
        <v>226.61781</v>
      </c>
      <c r="D12644" s="10">
        <v>0.0139097187462892</v>
      </c>
      <c r="E12644" s="7">
        <f t="shared" si="1"/>
        <v>0.04718649684</v>
      </c>
      <c r="F12644" s="7"/>
    </row>
    <row r="12645">
      <c r="A12645" s="9">
        <v>44876.791666666664</v>
      </c>
      <c r="B12645" s="10">
        <v>230.03</v>
      </c>
      <c r="C12645" s="10">
        <v>228.24036</v>
      </c>
      <c r="D12645" s="10">
        <v>0.00784103214698746</v>
      </c>
      <c r="E12645" s="7">
        <f t="shared" si="1"/>
        <v>0.04620419842</v>
      </c>
      <c r="F12645" s="7"/>
    </row>
    <row r="12646">
      <c r="A12646" s="9">
        <v>44876.833333333336</v>
      </c>
      <c r="B12646" s="10">
        <v>236.14</v>
      </c>
      <c r="C12646" s="10">
        <v>230.60259</v>
      </c>
      <c r="D12646" s="10">
        <v>0.0240127832042129</v>
      </c>
      <c r="E12646" s="7">
        <f t="shared" si="1"/>
        <v>0.0469296681</v>
      </c>
      <c r="F12646" s="7"/>
    </row>
    <row r="12647">
      <c r="A12647" s="9">
        <v>44876.875</v>
      </c>
      <c r="B12647" s="10">
        <v>232.43</v>
      </c>
      <c r="C12647" s="10">
        <v>233.31063</v>
      </c>
      <c r="D12647" s="10">
        <v>0.0037744958298728</v>
      </c>
      <c r="E12647" s="7">
        <f t="shared" si="1"/>
        <v>0.04617724942</v>
      </c>
      <c r="F12647" s="7"/>
    </row>
    <row r="12648">
      <c r="A12648" s="9">
        <v>44876.916666666664</v>
      </c>
      <c r="B12648" s="10">
        <v>219.28</v>
      </c>
      <c r="C12648" s="10">
        <v>233.92811</v>
      </c>
      <c r="D12648" s="10">
        <v>0.062617998324357</v>
      </c>
      <c r="E12648" s="7">
        <f t="shared" si="1"/>
        <v>0.0484444517</v>
      </c>
      <c r="F12648" s="7"/>
    </row>
    <row r="12649">
      <c r="A12649" s="9">
        <v>44876.958333333336</v>
      </c>
      <c r="B12649" s="10">
        <v>216.69</v>
      </c>
      <c r="C12649" s="10">
        <v>231.7293</v>
      </c>
      <c r="D12649" s="10">
        <v>0.0649002953014573</v>
      </c>
      <c r="E12649" s="7">
        <f t="shared" si="1"/>
        <v>0.04882572647</v>
      </c>
      <c r="F12649" s="7"/>
    </row>
    <row r="12650">
      <c r="A12650" s="9">
        <v>44877.0</v>
      </c>
      <c r="B12650" s="10">
        <v>223.12</v>
      </c>
      <c r="C12650" s="10">
        <v>234.78745</v>
      </c>
      <c r="D12650" s="10">
        <v>0.0496936697425693</v>
      </c>
      <c r="E12650" s="7">
        <f t="shared" si="1"/>
        <v>0.04970932827</v>
      </c>
      <c r="F12650" s="7"/>
    </row>
    <row r="12651">
      <c r="A12651" s="9">
        <v>44877.041666666664</v>
      </c>
      <c r="B12651" s="10">
        <v>225.16</v>
      </c>
      <c r="C12651" s="10">
        <v>228.71001</v>
      </c>
      <c r="D12651" s="10">
        <v>0.0155218829293917</v>
      </c>
      <c r="E12651" s="7">
        <f t="shared" si="1"/>
        <v>0.04901579829</v>
      </c>
      <c r="F12651" s="7"/>
    </row>
    <row r="12652">
      <c r="A12652" s="9">
        <v>44877.083333333336</v>
      </c>
      <c r="B12652" s="10">
        <v>229.99</v>
      </c>
      <c r="C12652" s="10">
        <v>219.69758</v>
      </c>
      <c r="D12652" s="10">
        <v>0.0468481264108599</v>
      </c>
      <c r="E12652" s="7">
        <f t="shared" si="1"/>
        <v>0.04693435401</v>
      </c>
      <c r="F12652" s="7"/>
    </row>
    <row r="12653">
      <c r="A12653" s="9">
        <v>44877.125</v>
      </c>
      <c r="B12653" s="10">
        <v>223.38</v>
      </c>
      <c r="C12653" s="10">
        <v>209.08055</v>
      </c>
      <c r="D12653" s="10">
        <v>0.0683920622936949</v>
      </c>
      <c r="E12653" s="7">
        <f t="shared" si="1"/>
        <v>0.04495919289</v>
      </c>
      <c r="F12653" s="7"/>
    </row>
    <row r="12654">
      <c r="A12654" s="9">
        <v>44877.166666666664</v>
      </c>
      <c r="B12654" s="10">
        <v>213.94</v>
      </c>
      <c r="C12654" s="10">
        <v>198.35422</v>
      </c>
      <c r="D12654" s="10">
        <v>0.0785754898484136</v>
      </c>
      <c r="E12654" s="7">
        <f t="shared" si="1"/>
        <v>0.04318960734</v>
      </c>
      <c r="F12654" s="7"/>
    </row>
    <row r="12655">
      <c r="A12655" s="9">
        <v>44877.208333333336</v>
      </c>
      <c r="B12655" s="10">
        <v>199.79</v>
      </c>
      <c r="C12655" s="10">
        <v>190.28329</v>
      </c>
      <c r="D12655" s="10">
        <v>0.0499608242005905</v>
      </c>
      <c r="E12655" s="7">
        <f t="shared" si="1"/>
        <v>0.04119430253</v>
      </c>
      <c r="F12655" s="7"/>
    </row>
    <row r="12656">
      <c r="A12656" s="9">
        <v>44877.25</v>
      </c>
      <c r="B12656" s="10">
        <v>203.25</v>
      </c>
      <c r="C12656" s="10">
        <v>185.63631</v>
      </c>
      <c r="D12656" s="10">
        <v>0.0948827845155939</v>
      </c>
      <c r="E12656" s="7">
        <f t="shared" si="1"/>
        <v>0.04166664119</v>
      </c>
      <c r="F12656" s="7"/>
    </row>
    <row r="12657">
      <c r="A12657" s="9">
        <v>44877.291666666664</v>
      </c>
      <c r="B12657" s="10">
        <v>200.41</v>
      </c>
      <c r="C12657" s="10">
        <v>185.48386</v>
      </c>
      <c r="D12657" s="10">
        <v>0.0804713682365678</v>
      </c>
      <c r="E12657" s="7">
        <f t="shared" si="1"/>
        <v>0.04281747752</v>
      </c>
      <c r="F12657" s="7"/>
    </row>
    <row r="12658">
      <c r="A12658" s="9">
        <v>44877.333333333336</v>
      </c>
      <c r="B12658" s="10">
        <v>197.49</v>
      </c>
      <c r="C12658" s="10">
        <v>189.42353</v>
      </c>
      <c r="D12658" s="10">
        <v>0.0425843082958068</v>
      </c>
      <c r="E12658" s="7">
        <f t="shared" si="1"/>
        <v>0.04429658439</v>
      </c>
      <c r="F12658" s="7"/>
    </row>
    <row r="12659">
      <c r="A12659" s="9">
        <v>44877.375</v>
      </c>
      <c r="B12659" s="10">
        <v>191.7</v>
      </c>
      <c r="C12659" s="10">
        <v>196.78556</v>
      </c>
      <c r="D12659" s="10">
        <v>0.0258431563779375</v>
      </c>
      <c r="E12659" s="7">
        <f t="shared" si="1"/>
        <v>0.04421841213</v>
      </c>
      <c r="F12659" s="7"/>
    </row>
    <row r="12660">
      <c r="A12660" s="9">
        <v>44877.416666666664</v>
      </c>
      <c r="B12660" s="10">
        <v>193.05</v>
      </c>
      <c r="C12660" s="10">
        <v>206.71936</v>
      </c>
      <c r="D12660" s="10">
        <v>0.0661252047219959</v>
      </c>
      <c r="E12660" s="7">
        <f t="shared" si="1"/>
        <v>0.04566637777</v>
      </c>
      <c r="F12660" s="7"/>
    </row>
    <row r="12661">
      <c r="A12661" s="9">
        <v>44877.458333333336</v>
      </c>
      <c r="B12661" s="10">
        <v>194.02</v>
      </c>
      <c r="C12661" s="10">
        <v>216.5615</v>
      </c>
      <c r="D12661" s="10">
        <v>0.104088215125957</v>
      </c>
      <c r="E12661" s="7">
        <f t="shared" si="1"/>
        <v>0.0499360326</v>
      </c>
      <c r="F12661" s="7"/>
    </row>
    <row r="12662">
      <c r="A12662" s="9">
        <v>44877.5</v>
      </c>
      <c r="B12662" s="10">
        <v>202.93</v>
      </c>
      <c r="C12662" s="10">
        <v>222.95628</v>
      </c>
      <c r="D12662" s="10">
        <v>0.0898215560467728</v>
      </c>
      <c r="E12662" s="7">
        <f t="shared" si="1"/>
        <v>0.05247795369</v>
      </c>
      <c r="F12662" s="7"/>
    </row>
    <row r="12663">
      <c r="A12663" s="9">
        <v>44877.541666666664</v>
      </c>
      <c r="B12663" s="10">
        <v>203.05</v>
      </c>
      <c r="C12663" s="10">
        <v>226.36948</v>
      </c>
      <c r="D12663" s="10">
        <v>0.103015123770218</v>
      </c>
      <c r="E12663" s="7">
        <f t="shared" si="1"/>
        <v>0.05495679386</v>
      </c>
      <c r="F12663" s="7"/>
    </row>
    <row r="12664">
      <c r="A12664" s="9">
        <v>44877.583333333336</v>
      </c>
      <c r="B12664" s="10">
        <v>204.78</v>
      </c>
      <c r="C12664" s="10">
        <v>227.04908</v>
      </c>
      <c r="D12664" s="10">
        <v>0.0980804678882645</v>
      </c>
      <c r="E12664" s="7">
        <f t="shared" si="1"/>
        <v>0.05631102601</v>
      </c>
      <c r="F12664" s="7"/>
    </row>
    <row r="12665">
      <c r="A12665" s="9">
        <v>44877.625</v>
      </c>
      <c r="B12665" s="10">
        <v>200.35</v>
      </c>
      <c r="C12665" s="10">
        <v>226.25985</v>
      </c>
      <c r="D12665" s="10">
        <v>0.114513688575326</v>
      </c>
      <c r="E12665" s="7">
        <f t="shared" si="1"/>
        <v>0.05823574705</v>
      </c>
      <c r="F12665" s="7"/>
    </row>
    <row r="12666">
      <c r="A12666" s="9">
        <v>44877.666666666664</v>
      </c>
      <c r="B12666" s="10">
        <v>196.45</v>
      </c>
      <c r="C12666" s="10">
        <v>224.30313</v>
      </c>
      <c r="D12666" s="10">
        <v>0.124176287687113</v>
      </c>
      <c r="E12666" s="7">
        <f t="shared" si="1"/>
        <v>0.06111043926</v>
      </c>
      <c r="F12666" s="7"/>
    </row>
    <row r="12667">
      <c r="A12667" s="9">
        <v>44877.708333333336</v>
      </c>
      <c r="B12667" s="10">
        <v>197.34</v>
      </c>
      <c r="C12667" s="10">
        <v>222.4793</v>
      </c>
      <c r="D12667" s="10">
        <v>0.112996130426516</v>
      </c>
      <c r="E12667" s="7">
        <f t="shared" si="1"/>
        <v>0.06427694461</v>
      </c>
      <c r="F12667" s="7"/>
    </row>
    <row r="12668">
      <c r="A12668" s="9">
        <v>44877.75</v>
      </c>
      <c r="B12668" s="10">
        <v>197.65</v>
      </c>
      <c r="C12668" s="10">
        <v>221.95241</v>
      </c>
      <c r="D12668" s="10">
        <v>0.109493787429476</v>
      </c>
      <c r="E12668" s="7">
        <f t="shared" si="1"/>
        <v>0.06825961414</v>
      </c>
      <c r="F12668" s="7"/>
    </row>
    <row r="12669">
      <c r="A12669" s="9">
        <v>44877.791666666664</v>
      </c>
      <c r="B12669" s="10">
        <v>200.82</v>
      </c>
      <c r="C12669" s="10">
        <v>223.01918</v>
      </c>
      <c r="D12669" s="10">
        <v>0.0995393311014775</v>
      </c>
      <c r="E12669" s="7">
        <f t="shared" si="1"/>
        <v>0.0720803766</v>
      </c>
      <c r="F12669" s="7"/>
    </row>
    <row r="12670">
      <c r="A12670" s="9">
        <v>44877.833333333336</v>
      </c>
      <c r="B12670" s="10">
        <v>203.55</v>
      </c>
      <c r="C12670" s="10">
        <v>224.74316</v>
      </c>
      <c r="D12670" s="10">
        <v>0.0942994661105591</v>
      </c>
      <c r="E12670" s="7">
        <f t="shared" si="1"/>
        <v>0.07500898838</v>
      </c>
      <c r="F12670" s="7"/>
    </row>
    <row r="12671">
      <c r="A12671" s="9">
        <v>44877.875</v>
      </c>
      <c r="B12671" s="10">
        <v>213.39</v>
      </c>
      <c r="C12671" s="10">
        <v>227.13821</v>
      </c>
      <c r="D12671" s="10">
        <v>0.0605279490403662</v>
      </c>
      <c r="E12671" s="7">
        <f t="shared" si="1"/>
        <v>0.0773737156</v>
      </c>
      <c r="F12671" s="7"/>
    </row>
    <row r="12672">
      <c r="A12672" s="9">
        <v>44877.916666666664</v>
      </c>
      <c r="B12672" s="10">
        <v>211.33</v>
      </c>
      <c r="C12672" s="10">
        <v>228.46526</v>
      </c>
      <c r="D12672" s="10">
        <v>0.0750015998055896</v>
      </c>
      <c r="E12672" s="7">
        <f t="shared" si="1"/>
        <v>0.077889699</v>
      </c>
      <c r="F12672" s="7"/>
    </row>
    <row r="12673">
      <c r="A12673" s="9">
        <v>44877.958333333336</v>
      </c>
      <c r="B12673" s="10">
        <v>213.11</v>
      </c>
      <c r="C12673" s="10">
        <v>228.43269</v>
      </c>
      <c r="D12673" s="10">
        <v>0.0670774835247967</v>
      </c>
      <c r="E12673" s="7">
        <f t="shared" si="1"/>
        <v>0.07798041517</v>
      </c>
      <c r="F12673" s="7"/>
    </row>
    <row r="12674">
      <c r="A12674" s="9">
        <v>44875.0</v>
      </c>
      <c r="B12674" s="10">
        <v>223.0</v>
      </c>
      <c r="C12674" s="10">
        <v>233.74685</v>
      </c>
      <c r="D12674" s="10">
        <v>0.0459764484526743</v>
      </c>
      <c r="E12674" s="7">
        <f t="shared" si="1"/>
        <v>0.07782553095</v>
      </c>
      <c r="F12674" s="7"/>
    </row>
    <row r="12675">
      <c r="A12675" s="9">
        <v>44875.041666666664</v>
      </c>
      <c r="B12675" s="10">
        <v>227.99</v>
      </c>
      <c r="C12675" s="10">
        <v>229.24338</v>
      </c>
      <c r="D12675" s="10">
        <v>0.0054674643167449</v>
      </c>
      <c r="E12675" s="7">
        <f t="shared" si="1"/>
        <v>0.07740659684</v>
      </c>
      <c r="F12675" s="7"/>
    </row>
    <row r="12676">
      <c r="A12676" s="9">
        <v>44875.083333333336</v>
      </c>
      <c r="B12676" s="10">
        <v>233.81</v>
      </c>
      <c r="C12676" s="10">
        <v>222.95325</v>
      </c>
      <c r="D12676" s="10">
        <v>0.0486951860984309</v>
      </c>
      <c r="E12676" s="7">
        <f t="shared" si="1"/>
        <v>0.07748355766</v>
      </c>
      <c r="F12676" s="7"/>
    </row>
    <row r="12677">
      <c r="A12677" s="9">
        <v>44875.125</v>
      </c>
      <c r="B12677" s="10">
        <v>222.89</v>
      </c>
      <c r="C12677" s="10">
        <v>215.5977</v>
      </c>
      <c r="D12677" s="10">
        <v>0.0338236446863764</v>
      </c>
      <c r="E12677" s="7">
        <f t="shared" si="1"/>
        <v>0.07604320693</v>
      </c>
      <c r="F12677" s="7"/>
    </row>
    <row r="12678">
      <c r="A12678" s="9">
        <v>44875.166666666664</v>
      </c>
      <c r="B12678" s="10">
        <v>219.38</v>
      </c>
      <c r="C12678" s="10">
        <v>208.93236</v>
      </c>
      <c r="D12678" s="10">
        <v>0.0500048915352318</v>
      </c>
      <c r="E12678" s="7">
        <f t="shared" si="1"/>
        <v>0.07485276533</v>
      </c>
      <c r="F12678" s="7"/>
    </row>
    <row r="12679">
      <c r="A12679" s="9">
        <v>44875.208333333336</v>
      </c>
      <c r="B12679" s="10">
        <v>212.88</v>
      </c>
      <c r="C12679" s="10">
        <v>205.0738</v>
      </c>
      <c r="D12679" s="10">
        <v>0.0380653208747289</v>
      </c>
      <c r="E12679" s="7">
        <f t="shared" si="1"/>
        <v>0.07435711936</v>
      </c>
      <c r="F12679" s="7"/>
    </row>
    <row r="12680">
      <c r="A12680" s="9">
        <v>44875.25</v>
      </c>
      <c r="B12680" s="10">
        <v>205.74</v>
      </c>
      <c r="C12680" s="10">
        <v>203.46899</v>
      </c>
      <c r="D12680" s="10">
        <v>0.0111614551190332</v>
      </c>
      <c r="E12680" s="7">
        <f t="shared" si="1"/>
        <v>0.07086873064</v>
      </c>
      <c r="F12680" s="7"/>
    </row>
    <row r="12681">
      <c r="A12681" s="9">
        <v>44875.291666666664</v>
      </c>
      <c r="B12681" s="10">
        <v>205.58</v>
      </c>
      <c r="C12681" s="10">
        <v>204.28077</v>
      </c>
      <c r="D12681" s="10">
        <v>0.00636002106316724</v>
      </c>
      <c r="E12681" s="7">
        <f t="shared" si="1"/>
        <v>0.06778075784</v>
      </c>
      <c r="F12681" s="7"/>
    </row>
    <row r="12682">
      <c r="A12682" s="9">
        <v>44875.333333333336</v>
      </c>
      <c r="B12682" s="10">
        <v>207.87</v>
      </c>
      <c r="C12682" s="10">
        <v>206.45043</v>
      </c>
      <c r="D12682" s="10">
        <v>0.00687608158529867</v>
      </c>
      <c r="E12682" s="7">
        <f t="shared" si="1"/>
        <v>0.06629291506</v>
      </c>
      <c r="F12682" s="7"/>
    </row>
    <row r="12683">
      <c r="A12683" s="9">
        <v>44875.375</v>
      </c>
      <c r="B12683" s="10">
        <v>208.18</v>
      </c>
      <c r="C12683" s="10">
        <v>210.60426</v>
      </c>
      <c r="D12683" s="10">
        <v>0.0115109732348244</v>
      </c>
      <c r="E12683" s="7">
        <f t="shared" si="1"/>
        <v>0.06569574076</v>
      </c>
      <c r="F12683" s="7"/>
    </row>
    <row r="12684">
      <c r="A12684" s="9">
        <v>44875.416666666664</v>
      </c>
      <c r="B12684" s="10">
        <v>206.38</v>
      </c>
      <c r="C12684" s="10">
        <v>215.33675</v>
      </c>
      <c r="D12684" s="10">
        <v>0.0415941542723199</v>
      </c>
      <c r="E12684" s="7">
        <f t="shared" si="1"/>
        <v>0.06467361366</v>
      </c>
      <c r="F12684" s="7"/>
    </row>
    <row r="12685">
      <c r="A12685" s="9">
        <v>44875.458333333336</v>
      </c>
      <c r="B12685" s="10">
        <v>212.21</v>
      </c>
      <c r="C12685" s="10">
        <v>220.5121</v>
      </c>
      <c r="D12685" s="10">
        <v>0.0376491811560453</v>
      </c>
      <c r="E12685" s="7">
        <f t="shared" si="1"/>
        <v>0.06190532058</v>
      </c>
      <c r="F12685" s="7"/>
    </row>
    <row r="12686">
      <c r="A12686" s="9">
        <v>44875.5</v>
      </c>
      <c r="B12686" s="10">
        <v>217.09</v>
      </c>
      <c r="C12686" s="10">
        <v>223.73146</v>
      </c>
      <c r="D12686" s="10">
        <v>0.029684962499239</v>
      </c>
      <c r="E12686" s="7">
        <f t="shared" si="1"/>
        <v>0.05939962918</v>
      </c>
      <c r="F12686" s="7"/>
    </row>
    <row r="12687">
      <c r="A12687" s="9">
        <v>44875.541666666664</v>
      </c>
      <c r="B12687" s="10">
        <v>215.64</v>
      </c>
      <c r="C12687" s="10">
        <v>225.35399</v>
      </c>
      <c r="D12687" s="10">
        <v>0.0431054715294813</v>
      </c>
      <c r="E12687" s="7">
        <f t="shared" si="1"/>
        <v>0.05690339367</v>
      </c>
      <c r="F12687" s="7"/>
    </row>
    <row r="12688">
      <c r="A12688" s="9">
        <v>44875.583333333336</v>
      </c>
      <c r="B12688" s="10">
        <v>213.46</v>
      </c>
      <c r="C12688" s="10">
        <v>225.62202</v>
      </c>
      <c r="D12688" s="10">
        <v>0.05390440170689</v>
      </c>
      <c r="E12688" s="7">
        <f t="shared" si="1"/>
        <v>0.05506272424</v>
      </c>
      <c r="F12688" s="7"/>
    </row>
    <row r="12689">
      <c r="A12689" s="9">
        <v>44875.625</v>
      </c>
      <c r="B12689" s="10">
        <v>208.42</v>
      </c>
      <c r="C12689" s="10">
        <v>225.44032</v>
      </c>
      <c r="D12689" s="10">
        <v>0.0754981185264464</v>
      </c>
      <c r="E12689" s="7">
        <f t="shared" si="1"/>
        <v>0.05343707549</v>
      </c>
      <c r="F12689" s="7"/>
    </row>
    <row r="12690">
      <c r="A12690" s="9">
        <v>44875.666666666664</v>
      </c>
      <c r="B12690" s="10">
        <v>207.42</v>
      </c>
      <c r="C12690" s="10">
        <v>225.04296</v>
      </c>
      <c r="D12690" s="10">
        <v>0.0783093148081593</v>
      </c>
      <c r="E12690" s="7">
        <f t="shared" si="1"/>
        <v>0.05152595162</v>
      </c>
      <c r="F12690" s="7"/>
    </row>
    <row r="12691">
      <c r="A12691" s="9">
        <v>44875.708333333336</v>
      </c>
      <c r="B12691" s="10">
        <v>203.54</v>
      </c>
      <c r="C12691" s="10">
        <v>225.14409</v>
      </c>
      <c r="D12691" s="10">
        <v>0.0959567270897495</v>
      </c>
      <c r="E12691" s="7">
        <f t="shared" si="1"/>
        <v>0.05081597648</v>
      </c>
      <c r="F12691" s="7"/>
    </row>
    <row r="12692">
      <c r="A12692" s="9">
        <v>44875.75</v>
      </c>
      <c r="B12692" s="10">
        <v>206.06</v>
      </c>
      <c r="C12692" s="10">
        <v>225.58516</v>
      </c>
      <c r="D12692" s="10">
        <v>0.0865533885296355</v>
      </c>
      <c r="E12692" s="7">
        <f t="shared" si="1"/>
        <v>0.04986012653</v>
      </c>
      <c r="F12692" s="7"/>
    </row>
    <row r="12693">
      <c r="A12693" s="9">
        <v>44875.791666666664</v>
      </c>
      <c r="B12693" s="10">
        <v>215.38</v>
      </c>
      <c r="C12693" s="10">
        <v>227.12659</v>
      </c>
      <c r="D12693" s="10">
        <v>0.0517182510422931</v>
      </c>
      <c r="E12693" s="7">
        <f t="shared" si="1"/>
        <v>0.04786758153</v>
      </c>
      <c r="F12693" s="7"/>
    </row>
    <row r="12694">
      <c r="A12694" s="9">
        <v>44875.833333333336</v>
      </c>
      <c r="B12694" s="10">
        <v>225.88</v>
      </c>
      <c r="C12694" s="10">
        <v>228.85369</v>
      </c>
      <c r="D12694" s="10">
        <v>0.0129938477286514</v>
      </c>
      <c r="E12694" s="7">
        <f t="shared" si="1"/>
        <v>0.04447984743</v>
      </c>
      <c r="F12694" s="7"/>
    </row>
    <row r="12695">
      <c r="A12695" s="9">
        <v>44875.875</v>
      </c>
      <c r="B12695" s="10">
        <v>231.76</v>
      </c>
      <c r="C12695" s="10">
        <v>230.63978</v>
      </c>
      <c r="D12695" s="10">
        <v>0.00485701122330236</v>
      </c>
      <c r="E12695" s="7">
        <f t="shared" si="1"/>
        <v>0.04216022502</v>
      </c>
      <c r="F12695" s="7"/>
    </row>
    <row r="12696">
      <c r="A12696" s="9">
        <v>44875.916666666664</v>
      </c>
      <c r="B12696" s="10">
        <v>225.95</v>
      </c>
      <c r="C12696" s="10">
        <v>231.50297</v>
      </c>
      <c r="D12696" s="10">
        <v>0.0239866037139826</v>
      </c>
      <c r="E12696" s="7">
        <f t="shared" si="1"/>
        <v>0.04003460018</v>
      </c>
      <c r="F12696" s="7"/>
    </row>
    <row r="12697">
      <c r="A12697" s="9">
        <v>44875.958333333336</v>
      </c>
      <c r="B12697" s="10">
        <v>214.64</v>
      </c>
      <c r="C12697" s="10">
        <v>231.38439</v>
      </c>
      <c r="D12697" s="10">
        <v>0.0723661176970495</v>
      </c>
      <c r="E12697" s="7">
        <f t="shared" si="1"/>
        <v>0.04025495994</v>
      </c>
      <c r="F12697" s="7"/>
    </row>
    <row r="12698">
      <c r="A12698" s="9">
        <v>44876.0</v>
      </c>
      <c r="B12698" s="10">
        <v>223.38</v>
      </c>
      <c r="C12698" s="10">
        <v>235.15256</v>
      </c>
      <c r="D12698" s="10">
        <v>0.0500634992023901</v>
      </c>
      <c r="E12698" s="7">
        <f t="shared" si="1"/>
        <v>0.04042525372</v>
      </c>
      <c r="F12698" s="7"/>
    </row>
    <row r="12699">
      <c r="A12699" s="9">
        <v>44876.041666666664</v>
      </c>
      <c r="B12699" s="10">
        <v>227.16</v>
      </c>
      <c r="C12699" s="10">
        <v>226.81932</v>
      </c>
      <c r="D12699" s="10">
        <v>0.00150198845495168</v>
      </c>
      <c r="E12699" s="7">
        <f t="shared" si="1"/>
        <v>0.04026002556</v>
      </c>
      <c r="F12699" s="7"/>
    </row>
    <row r="12700">
      <c r="A12700" s="9">
        <v>44876.083333333336</v>
      </c>
      <c r="B12700" s="10">
        <v>229.17</v>
      </c>
      <c r="C12700" s="10">
        <v>217.22162</v>
      </c>
      <c r="D12700" s="10">
        <v>0.0550054824192913</v>
      </c>
      <c r="E12700" s="7">
        <f t="shared" si="1"/>
        <v>0.04052295457</v>
      </c>
      <c r="F12700" s="7"/>
    </row>
    <row r="12701">
      <c r="A12701" s="9">
        <v>44876.125</v>
      </c>
      <c r="B12701" s="10">
        <v>221.67</v>
      </c>
      <c r="C12701" s="10">
        <v>207.70799</v>
      </c>
      <c r="D12701" s="10">
        <v>0.0672194170286852</v>
      </c>
      <c r="E12701" s="7">
        <f t="shared" si="1"/>
        <v>0.04191444509</v>
      </c>
      <c r="F12701" s="7"/>
    </row>
    <row r="12702">
      <c r="A12702" s="9">
        <v>44876.166666666664</v>
      </c>
      <c r="B12702" s="10">
        <v>214.58</v>
      </c>
      <c r="C12702" s="10">
        <v>200.79709</v>
      </c>
      <c r="D12702" s="10">
        <v>0.06864098478718</v>
      </c>
      <c r="E12702" s="7">
        <f t="shared" si="1"/>
        <v>0.04269094897</v>
      </c>
      <c r="F12702" s="7"/>
    </row>
    <row r="12703">
      <c r="A12703" s="9">
        <v>44876.208333333336</v>
      </c>
      <c r="B12703" s="10">
        <v>208.32</v>
      </c>
      <c r="C12703" s="10">
        <v>198.98037</v>
      </c>
      <c r="D12703" s="10">
        <v>0.0469374441307954</v>
      </c>
      <c r="E12703" s="7">
        <f t="shared" si="1"/>
        <v>0.04306062077</v>
      </c>
      <c r="F12703" s="7"/>
    </row>
    <row r="12704">
      <c r="A12704" s="9">
        <v>44876.25</v>
      </c>
      <c r="B12704" s="10">
        <v>208.0</v>
      </c>
      <c r="C12704" s="10">
        <v>200.60387</v>
      </c>
      <c r="D12704" s="10">
        <v>0.0368693285927135</v>
      </c>
      <c r="E12704" s="7">
        <f t="shared" si="1"/>
        <v>0.04413178217</v>
      </c>
      <c r="F12704" s="7"/>
    </row>
    <row r="12705">
      <c r="A12705" s="9">
        <v>44876.291666666664</v>
      </c>
      <c r="B12705" s="10">
        <v>208.42</v>
      </c>
      <c r="C12705" s="10">
        <v>205.49642</v>
      </c>
      <c r="D12705" s="10">
        <v>0.0142269145126712</v>
      </c>
      <c r="E12705" s="7">
        <f t="shared" si="1"/>
        <v>0.04445956939</v>
      </c>
      <c r="F12705" s="7"/>
    </row>
    <row r="12706">
      <c r="A12706" s="9">
        <v>44876.333333333336</v>
      </c>
      <c r="B12706" s="10">
        <v>206.47</v>
      </c>
      <c r="C12706" s="10">
        <v>211.36637</v>
      </c>
      <c r="D12706" s="10">
        <v>0.0231653219005463</v>
      </c>
      <c r="E12706" s="7">
        <f t="shared" si="1"/>
        <v>0.04513828774</v>
      </c>
      <c r="F12706" s="7"/>
    </row>
    <row r="12707">
      <c r="A12707" s="9">
        <v>44876.375</v>
      </c>
      <c r="B12707" s="10">
        <v>206.69</v>
      </c>
      <c r="C12707" s="10">
        <v>217.87315</v>
      </c>
      <c r="D12707" s="10">
        <v>0.0513287204045106</v>
      </c>
      <c r="E12707" s="7">
        <f t="shared" si="1"/>
        <v>0.04679736054</v>
      </c>
      <c r="F12707" s="7"/>
    </row>
    <row r="12708">
      <c r="A12708" s="9">
        <v>44876.416666666664</v>
      </c>
      <c r="B12708" s="10">
        <v>211.1</v>
      </c>
      <c r="C12708" s="10">
        <v>222.6733</v>
      </c>
      <c r="D12708" s="10">
        <v>0.0519743498659247</v>
      </c>
      <c r="E12708" s="7">
        <f t="shared" si="1"/>
        <v>0.04722986869</v>
      </c>
      <c r="F12708" s="7"/>
    </row>
    <row r="12709">
      <c r="A12709" s="9">
        <v>44876.458333333336</v>
      </c>
      <c r="B12709" s="10">
        <v>221.17</v>
      </c>
      <c r="C12709" s="10">
        <v>226.30313</v>
      </c>
      <c r="D12709" s="10">
        <v>0.0226825408910606</v>
      </c>
      <c r="E12709" s="7">
        <f t="shared" si="1"/>
        <v>0.04660625868</v>
      </c>
      <c r="F12709" s="7"/>
    </row>
    <row r="12710">
      <c r="A12710" s="9">
        <v>44876.5</v>
      </c>
      <c r="B12710" s="10">
        <v>228.03</v>
      </c>
      <c r="C12710" s="10">
        <v>226.94217</v>
      </c>
      <c r="D12710" s="10">
        <v>0.00479342380483978</v>
      </c>
      <c r="E12710" s="7">
        <f t="shared" si="1"/>
        <v>0.04556911123</v>
      </c>
      <c r="F12710" s="7"/>
    </row>
    <row r="12711">
      <c r="A12711" s="9">
        <v>44876.541666666664</v>
      </c>
      <c r="B12711" s="10">
        <v>230.94</v>
      </c>
      <c r="C12711" s="10">
        <v>227.0797</v>
      </c>
      <c r="D12711" s="10">
        <v>0.0169997582346638</v>
      </c>
      <c r="E12711" s="7">
        <f t="shared" si="1"/>
        <v>0.04448137318</v>
      </c>
      <c r="F12711" s="7"/>
    </row>
    <row r="12712">
      <c r="A12712" s="9">
        <v>44876.583333333336</v>
      </c>
      <c r="B12712" s="10">
        <v>235.83</v>
      </c>
      <c r="C12712" s="10">
        <v>227.3347</v>
      </c>
      <c r="D12712" s="10">
        <v>0.037369130185581</v>
      </c>
      <c r="E12712" s="7">
        <f t="shared" si="1"/>
        <v>0.04379240353</v>
      </c>
      <c r="F12712" s="7"/>
    </row>
    <row r="12713">
      <c r="A12713" s="9">
        <v>44876.625</v>
      </c>
      <c r="B12713" s="10">
        <v>237.56</v>
      </c>
      <c r="C12713" s="10">
        <v>228.10711</v>
      </c>
      <c r="D12713" s="10">
        <v>0.0414405758768325</v>
      </c>
      <c r="E12713" s="7">
        <f t="shared" si="1"/>
        <v>0.04237333926</v>
      </c>
      <c r="F12713" s="7"/>
    </row>
    <row r="12714">
      <c r="A12714" s="9">
        <v>44876.666666666664</v>
      </c>
      <c r="B12714" s="10">
        <v>236.08</v>
      </c>
      <c r="C12714" s="10">
        <v>228.96192</v>
      </c>
      <c r="D12714" s="10">
        <v>0.0310884884263724</v>
      </c>
      <c r="E12714" s="7">
        <f t="shared" si="1"/>
        <v>0.04040580482</v>
      </c>
      <c r="F12714" s="7"/>
    </row>
    <row r="12715">
      <c r="A12715" s="9">
        <v>44876.708333333336</v>
      </c>
      <c r="B12715" s="10">
        <v>233.42</v>
      </c>
      <c r="C12715" s="10">
        <v>230.01621</v>
      </c>
      <c r="D12715" s="10">
        <v>0.0147980440161151</v>
      </c>
      <c r="E12715" s="7">
        <f t="shared" si="1"/>
        <v>0.03702419303</v>
      </c>
      <c r="F12715" s="7"/>
    </row>
    <row r="12716">
      <c r="A12716" s="9">
        <v>44876.75</v>
      </c>
      <c r="B12716" s="10">
        <v>229.77</v>
      </c>
      <c r="C12716" s="10">
        <v>231.17414</v>
      </c>
      <c r="D12716" s="10">
        <v>0.00607394927477608</v>
      </c>
      <c r="E12716" s="7">
        <f t="shared" si="1"/>
        <v>0.03367088306</v>
      </c>
      <c r="F12716" s="7"/>
    </row>
    <row r="12717">
      <c r="A12717" s="9">
        <v>44876.791666666664</v>
      </c>
      <c r="B12717" s="10">
        <v>230.03</v>
      </c>
      <c r="C12717" s="10">
        <v>232.78212</v>
      </c>
      <c r="D12717" s="10">
        <v>0.0118227293402087</v>
      </c>
      <c r="E12717" s="7">
        <f t="shared" si="1"/>
        <v>0.03200856965</v>
      </c>
      <c r="F12717" s="7"/>
    </row>
    <row r="12718">
      <c r="A12718" s="9">
        <v>44876.833333333336</v>
      </c>
      <c r="B12718" s="10">
        <v>236.14</v>
      </c>
      <c r="C12718" s="10">
        <v>234.92156</v>
      </c>
      <c r="D12718" s="10">
        <v>0.0051865822787827</v>
      </c>
      <c r="E12718" s="7">
        <f t="shared" si="1"/>
        <v>0.03168326693</v>
      </c>
      <c r="F12718" s="7"/>
    </row>
    <row r="12719">
      <c r="A12719" s="9">
        <v>44876.875</v>
      </c>
      <c r="B12719" s="10">
        <v>232.43</v>
      </c>
      <c r="C12719" s="10">
        <v>237.19905</v>
      </c>
      <c r="D12719" s="10">
        <v>0.0201056876070962</v>
      </c>
      <c r="E12719" s="7">
        <f t="shared" si="1"/>
        <v>0.03231862844</v>
      </c>
      <c r="F12719" s="7"/>
    </row>
    <row r="12720">
      <c r="A12720" s="9">
        <v>44876.916666666664</v>
      </c>
      <c r="B12720" s="10">
        <v>219.28</v>
      </c>
      <c r="C12720" s="10">
        <v>237.8663</v>
      </c>
      <c r="D12720" s="10">
        <v>0.0781375924206161</v>
      </c>
      <c r="E12720" s="7">
        <f t="shared" si="1"/>
        <v>0.03457491964</v>
      </c>
      <c r="F12720" s="7"/>
    </row>
    <row r="12721">
      <c r="A12721" s="9">
        <v>44876.958333333336</v>
      </c>
      <c r="B12721" s="10">
        <v>216.69</v>
      </c>
      <c r="C12721" s="10">
        <v>236.15904</v>
      </c>
      <c r="D12721" s="10">
        <v>0.0824403757738852</v>
      </c>
      <c r="E12721" s="7">
        <f t="shared" si="1"/>
        <v>0.03499468039</v>
      </c>
      <c r="F12721" s="7"/>
    </row>
    <row r="12722">
      <c r="A12722" s="9">
        <v>44877.0</v>
      </c>
      <c r="B12722" s="10">
        <v>223.12</v>
      </c>
      <c r="C12722" s="10">
        <v>239.08956</v>
      </c>
      <c r="D12722" s="10">
        <v>0.0667932133883219</v>
      </c>
      <c r="E12722" s="7">
        <f t="shared" si="1"/>
        <v>0.03569175182</v>
      </c>
      <c r="F12722" s="7"/>
    </row>
    <row r="12723">
      <c r="A12723" s="9">
        <v>44877.041666666664</v>
      </c>
      <c r="B12723" s="10">
        <v>225.16</v>
      </c>
      <c r="C12723" s="10">
        <v>232.45678</v>
      </c>
      <c r="D12723" s="10">
        <v>0.0313898351340839</v>
      </c>
      <c r="E12723" s="7">
        <f t="shared" si="1"/>
        <v>0.03693707876</v>
      </c>
      <c r="F12723" s="7"/>
    </row>
    <row r="12724">
      <c r="A12724" s="9">
        <v>44877.083333333336</v>
      </c>
      <c r="B12724" s="10">
        <v>229.99</v>
      </c>
      <c r="C12724" s="10">
        <v>223.55408</v>
      </c>
      <c r="D12724" s="10">
        <v>0.0287890965801206</v>
      </c>
      <c r="E12724" s="7">
        <f t="shared" si="1"/>
        <v>0.03584472935</v>
      </c>
      <c r="F12724" s="7"/>
    </row>
    <row r="12725">
      <c r="A12725" s="9">
        <v>44877.125</v>
      </c>
      <c r="B12725" s="10">
        <v>223.38</v>
      </c>
      <c r="C12725" s="10">
        <v>213.42509</v>
      </c>
      <c r="D12725" s="10">
        <v>0.0466435787844811</v>
      </c>
      <c r="E12725" s="7">
        <f t="shared" si="1"/>
        <v>0.03498740276</v>
      </c>
      <c r="F12725" s="7"/>
    </row>
    <row r="12726">
      <c r="A12726" s="9">
        <v>44877.166666666664</v>
      </c>
      <c r="B12726" s="10">
        <v>213.94</v>
      </c>
      <c r="C12726" s="10">
        <v>204.18547</v>
      </c>
      <c r="D12726" s="10">
        <v>0.047772890010244</v>
      </c>
      <c r="E12726" s="7">
        <f t="shared" si="1"/>
        <v>0.03411789881</v>
      </c>
      <c r="F12726" s="7"/>
    </row>
    <row r="12727">
      <c r="A12727" s="9">
        <v>44877.208333333336</v>
      </c>
      <c r="B12727" s="10">
        <v>199.79</v>
      </c>
      <c r="C12727" s="10">
        <v>198.51936</v>
      </c>
      <c r="D12727" s="10">
        <v>0.00640058480946133</v>
      </c>
      <c r="E12727" s="7">
        <f t="shared" si="1"/>
        <v>0.032428863</v>
      </c>
      <c r="F12727" s="7"/>
    </row>
    <row r="12728">
      <c r="A12728" s="9">
        <v>44877.25</v>
      </c>
      <c r="B12728" s="10">
        <v>203.25</v>
      </c>
      <c r="C12728" s="10">
        <v>196.18319</v>
      </c>
      <c r="D12728" s="10">
        <v>0.0360214858367834</v>
      </c>
      <c r="E12728" s="7">
        <f t="shared" si="1"/>
        <v>0.03239353622</v>
      </c>
      <c r="F12728" s="7"/>
    </row>
    <row r="12729">
      <c r="A12729" s="9">
        <v>44877.291666666664</v>
      </c>
      <c r="B12729" s="10">
        <v>200.41</v>
      </c>
      <c r="C12729" s="10">
        <v>197.74465</v>
      </c>
      <c r="D12729" s="10">
        <v>0.0134787464540759</v>
      </c>
      <c r="E12729" s="7">
        <f t="shared" si="1"/>
        <v>0.03236236255</v>
      </c>
      <c r="F12729" s="7"/>
    </row>
    <row r="12730">
      <c r="A12730" s="9">
        <v>44877.333333333336</v>
      </c>
      <c r="B12730" s="10">
        <v>197.49</v>
      </c>
      <c r="C12730" s="10">
        <v>201.98</v>
      </c>
      <c r="D12730" s="10">
        <v>0.0222299237548271</v>
      </c>
      <c r="E12730" s="7">
        <f t="shared" si="1"/>
        <v>0.03232338763</v>
      </c>
      <c r="F12730" s="7"/>
    </row>
    <row r="12731">
      <c r="A12731" s="9">
        <v>44877.375</v>
      </c>
      <c r="B12731" s="10">
        <v>191.7</v>
      </c>
      <c r="C12731" s="10">
        <v>208.60591</v>
      </c>
      <c r="D12731" s="10">
        <v>0.0810423348024991</v>
      </c>
      <c r="E12731" s="7">
        <f t="shared" si="1"/>
        <v>0.0335614549</v>
      </c>
      <c r="F12731" s="7"/>
    </row>
    <row r="12732">
      <c r="A12732" s="9">
        <v>44877.416666666664</v>
      </c>
      <c r="B12732" s="10">
        <v>193.05</v>
      </c>
      <c r="C12732" s="10">
        <v>216.24242</v>
      </c>
      <c r="D12732" s="10">
        <v>0.107251944368732</v>
      </c>
      <c r="E12732" s="7">
        <f t="shared" si="1"/>
        <v>0.035864688</v>
      </c>
      <c r="F12732" s="7"/>
    </row>
    <row r="12733">
      <c r="A12733" s="9">
        <v>44877.458333333336</v>
      </c>
      <c r="B12733" s="10">
        <v>194.02</v>
      </c>
      <c r="C12733" s="10">
        <v>223.54692</v>
      </c>
      <c r="D12733" s="10">
        <v>0.132083770154381</v>
      </c>
      <c r="E12733" s="7">
        <f t="shared" si="1"/>
        <v>0.04042307255</v>
      </c>
      <c r="F12733" s="7"/>
    </row>
    <row r="12734">
      <c r="A12734" s="9">
        <v>44877.5</v>
      </c>
      <c r="B12734" s="10">
        <v>202.93</v>
      </c>
      <c r="C12734" s="10">
        <v>227.68345</v>
      </c>
      <c r="D12734" s="10">
        <v>0.108718705729379</v>
      </c>
      <c r="E12734" s="7">
        <f t="shared" si="1"/>
        <v>0.04475329264</v>
      </c>
      <c r="F12734" s="7"/>
    </row>
    <row r="12735">
      <c r="A12735" s="9">
        <v>44877.541666666664</v>
      </c>
      <c r="B12735" s="10">
        <v>203.05</v>
      </c>
      <c r="C12735" s="10">
        <v>229.7551</v>
      </c>
      <c r="D12735" s="10">
        <v>0.116232893198018</v>
      </c>
      <c r="E12735" s="7">
        <f t="shared" si="1"/>
        <v>0.04888800659</v>
      </c>
      <c r="F12735" s="7"/>
    </row>
    <row r="12736">
      <c r="A12736" s="9">
        <v>44877.583333333336</v>
      </c>
      <c r="B12736" s="10">
        <v>204.78</v>
      </c>
      <c r="C12736" s="10">
        <v>230.30547</v>
      </c>
      <c r="D12736" s="10">
        <v>0.110833103529846</v>
      </c>
      <c r="E12736" s="7">
        <f t="shared" si="1"/>
        <v>0.05194900548</v>
      </c>
      <c r="F12736" s="7"/>
    </row>
    <row r="12737">
      <c r="A12737" s="9">
        <v>44877.625</v>
      </c>
      <c r="B12737" s="10">
        <v>200.35</v>
      </c>
      <c r="C12737" s="10">
        <v>230.21483</v>
      </c>
      <c r="D12737" s="10">
        <v>0.129725917309497</v>
      </c>
      <c r="E12737" s="7">
        <f t="shared" si="1"/>
        <v>0.05562756137</v>
      </c>
      <c r="F12737" s="7"/>
    </row>
    <row r="12738">
      <c r="A12738" s="9">
        <v>44877.666666666664</v>
      </c>
      <c r="B12738" s="10">
        <v>196.45</v>
      </c>
      <c r="C12738" s="10">
        <v>229.46434</v>
      </c>
      <c r="D12738" s="10">
        <v>0.143875688919681</v>
      </c>
      <c r="E12738" s="7">
        <f t="shared" si="1"/>
        <v>0.06032702806</v>
      </c>
      <c r="F12738" s="7"/>
    </row>
    <row r="12739">
      <c r="A12739" s="9">
        <v>44877.708333333336</v>
      </c>
      <c r="B12739" s="10">
        <v>197.34</v>
      </c>
      <c r="C12739" s="10">
        <v>228.92394</v>
      </c>
      <c r="D12739" s="10">
        <v>0.137966959681018</v>
      </c>
      <c r="E12739" s="7">
        <f t="shared" si="1"/>
        <v>0.06545906621</v>
      </c>
      <c r="F12739" s="7"/>
    </row>
    <row r="12740">
      <c r="A12740" s="9">
        <v>44877.75</v>
      </c>
      <c r="B12740" s="10">
        <v>197.65</v>
      </c>
      <c r="C12740" s="10">
        <v>228.97046</v>
      </c>
      <c r="D12740" s="10">
        <v>0.136788212767708</v>
      </c>
      <c r="E12740" s="7">
        <f t="shared" si="1"/>
        <v>0.07090549386</v>
      </c>
      <c r="F12740" s="7"/>
    </row>
    <row r="12741">
      <c r="A12741" s="9">
        <v>44877.791666666664</v>
      </c>
      <c r="B12741" s="10">
        <v>200.82</v>
      </c>
      <c r="C12741" s="10">
        <v>230.06178</v>
      </c>
      <c r="D12741" s="10">
        <v>0.127104032664617</v>
      </c>
      <c r="E12741" s="7">
        <f t="shared" si="1"/>
        <v>0.0757088815</v>
      </c>
      <c r="F12741" s="7"/>
    </row>
    <row r="12742">
      <c r="A12742" s="9">
        <v>44877.833333333336</v>
      </c>
      <c r="B12742" s="10">
        <v>203.55</v>
      </c>
      <c r="C12742" s="10">
        <v>231.43842</v>
      </c>
      <c r="D12742" s="10">
        <v>0.120500390557453</v>
      </c>
      <c r="E12742" s="7">
        <f t="shared" si="1"/>
        <v>0.08051362351</v>
      </c>
      <c r="F12742" s="7"/>
    </row>
    <row r="12743">
      <c r="A12743" s="9">
        <v>44877.875</v>
      </c>
      <c r="B12743" s="10">
        <v>213.39</v>
      </c>
      <c r="C12743" s="10">
        <v>233.24235</v>
      </c>
      <c r="D12743" s="10">
        <v>0.0851146886489524</v>
      </c>
      <c r="E12743" s="7">
        <f t="shared" si="1"/>
        <v>0.08322233189</v>
      </c>
      <c r="F12743" s="7"/>
    </row>
    <row r="12744">
      <c r="A12744" s="9">
        <v>44877.916666666664</v>
      </c>
      <c r="B12744" s="10">
        <v>211.33</v>
      </c>
      <c r="C12744" s="10">
        <v>234.15163</v>
      </c>
      <c r="D12744" s="10">
        <v>0.0974651767318467</v>
      </c>
      <c r="E12744" s="7">
        <f t="shared" si="1"/>
        <v>0.0840276479</v>
      </c>
      <c r="F12744" s="7"/>
    </row>
    <row r="12745">
      <c r="A12745" s="9">
        <v>44877.958333333336</v>
      </c>
      <c r="B12745" s="10">
        <v>213.11</v>
      </c>
      <c r="C12745" s="10">
        <v>233.54875</v>
      </c>
      <c r="D12745" s="10">
        <v>0.0875138488217128</v>
      </c>
      <c r="E12745" s="7">
        <f t="shared" si="1"/>
        <v>0.08423904261</v>
      </c>
      <c r="F12745" s="7"/>
    </row>
    <row r="12746">
      <c r="A12746" s="9">
        <v>44878.0</v>
      </c>
      <c r="B12746" s="10">
        <v>215.46</v>
      </c>
      <c r="C12746" s="10">
        <v>226.89401</v>
      </c>
      <c r="D12746" s="10">
        <v>0.0503936177072281</v>
      </c>
      <c r="E12746" s="7">
        <f t="shared" si="1"/>
        <v>0.08355572612</v>
      </c>
      <c r="F12746" s="7"/>
    </row>
    <row r="12747">
      <c r="A12747" s="9">
        <v>44878.041666666664</v>
      </c>
      <c r="B12747" s="10">
        <v>226.0</v>
      </c>
      <c r="C12747" s="10">
        <v>222.03547</v>
      </c>
      <c r="D12747" s="10">
        <v>0.0178553904022631</v>
      </c>
      <c r="E12747" s="7">
        <f t="shared" si="1"/>
        <v>0.08299179093</v>
      </c>
      <c r="F12747" s="7"/>
    </row>
    <row r="12748">
      <c r="A12748" s="9">
        <v>44878.083333333336</v>
      </c>
      <c r="B12748" s="10">
        <v>230.59</v>
      </c>
      <c r="C12748" s="10">
        <v>215.65708</v>
      </c>
      <c r="D12748" s="10">
        <v>0.0692438198643883</v>
      </c>
      <c r="E12748" s="7">
        <f t="shared" si="1"/>
        <v>0.0846774044</v>
      </c>
      <c r="F12748" s="7"/>
    </row>
    <row r="12749">
      <c r="A12749" s="9">
        <v>44878.125</v>
      </c>
      <c r="B12749" s="10">
        <v>231.28</v>
      </c>
      <c r="C12749" s="10">
        <v>208.75636</v>
      </c>
      <c r="D12749" s="10">
        <v>0.107894389421237</v>
      </c>
      <c r="E12749" s="7">
        <f t="shared" si="1"/>
        <v>0.08722952151</v>
      </c>
      <c r="F12749" s="7"/>
    </row>
    <row r="12750">
      <c r="A12750" s="9">
        <v>44878.166666666664</v>
      </c>
      <c r="B12750" s="10">
        <v>228.19</v>
      </c>
      <c r="C12750" s="10">
        <v>203.05587</v>
      </c>
      <c r="D12750" s="10">
        <v>0.123779381507168</v>
      </c>
      <c r="E12750" s="7">
        <f t="shared" si="1"/>
        <v>0.09039645865</v>
      </c>
      <c r="F12750" s="7"/>
    </row>
    <row r="12751">
      <c r="A12751" s="9">
        <v>44878.208333333336</v>
      </c>
      <c r="B12751" s="10">
        <v>222.51</v>
      </c>
      <c r="C12751" s="10">
        <v>200.58581</v>
      </c>
      <c r="D12751" s="10">
        <v>0.109300802484482</v>
      </c>
      <c r="E12751" s="7">
        <f t="shared" si="1"/>
        <v>0.09468396772</v>
      </c>
      <c r="F12751" s="7"/>
    </row>
    <row r="12752">
      <c r="A12752" s="9">
        <v>44878.25</v>
      </c>
      <c r="B12752" s="10">
        <v>209.13</v>
      </c>
      <c r="C12752" s="10">
        <v>200.49067</v>
      </c>
      <c r="D12752" s="10">
        <v>0.0430909328598682</v>
      </c>
      <c r="E12752" s="7">
        <f t="shared" si="1"/>
        <v>0.09497852801</v>
      </c>
      <c r="F12752" s="7"/>
    </row>
    <row r="12753">
      <c r="A12753" s="9">
        <v>44878.291666666664</v>
      </c>
      <c r="B12753" s="10">
        <v>206.83</v>
      </c>
      <c r="C12753" s="10">
        <v>202.75681</v>
      </c>
      <c r="D12753" s="10">
        <v>0.0200890416455063</v>
      </c>
      <c r="E12753" s="7">
        <f t="shared" si="1"/>
        <v>0.09525395698</v>
      </c>
      <c r="F12753" s="7"/>
    </row>
    <row r="12754">
      <c r="A12754" s="9">
        <v>44878.333333333336</v>
      </c>
      <c r="B12754" s="10">
        <v>207.07</v>
      </c>
      <c r="C12754" s="10">
        <v>205.78103</v>
      </c>
      <c r="D12754" s="10">
        <v>0.00626379409219599</v>
      </c>
      <c r="E12754" s="7">
        <f t="shared" si="1"/>
        <v>0.09458870158</v>
      </c>
      <c r="F12754" s="7"/>
    </row>
    <row r="12755">
      <c r="A12755" s="9">
        <v>44878.375</v>
      </c>
      <c r="B12755" s="10">
        <v>201.9</v>
      </c>
      <c r="C12755" s="10">
        <v>210.09827</v>
      </c>
      <c r="D12755" s="10">
        <v>0.0390211209259362</v>
      </c>
      <c r="E12755" s="7">
        <f t="shared" si="1"/>
        <v>0.09283781767</v>
      </c>
      <c r="F12755" s="7"/>
    </row>
    <row r="12756">
      <c r="A12756" s="9">
        <v>44878.416666666664</v>
      </c>
      <c r="B12756" s="10">
        <v>208.7</v>
      </c>
      <c r="C12756" s="10">
        <v>214.11535</v>
      </c>
      <c r="D12756" s="10">
        <v>0.0252917411105743</v>
      </c>
      <c r="E12756" s="7">
        <f t="shared" si="1"/>
        <v>0.0894228092</v>
      </c>
      <c r="F12756" s="7"/>
    </row>
    <row r="12757">
      <c r="A12757" s="9">
        <v>44878.458333333336</v>
      </c>
      <c r="B12757" s="10">
        <v>204.28</v>
      </c>
      <c r="C12757" s="10">
        <v>218.05569</v>
      </c>
      <c r="D12757" s="10">
        <v>0.0631750999022313</v>
      </c>
      <c r="E12757" s="7">
        <f t="shared" si="1"/>
        <v>0.0865516146</v>
      </c>
      <c r="F12757" s="7"/>
    </row>
    <row r="12758">
      <c r="A12758" s="9">
        <v>44878.5</v>
      </c>
      <c r="B12758" s="10">
        <v>212.87</v>
      </c>
      <c r="C12758" s="10">
        <v>219.97043</v>
      </c>
      <c r="D12758" s="10">
        <v>0.0322790204119707</v>
      </c>
      <c r="E12758" s="7">
        <f t="shared" si="1"/>
        <v>0.08336662772</v>
      </c>
      <c r="F12758" s="7"/>
    </row>
    <row r="12759">
      <c r="A12759" s="9">
        <v>44878.541666666664</v>
      </c>
      <c r="B12759" s="10">
        <v>217.11</v>
      </c>
      <c r="C12759" s="10">
        <v>220.91375</v>
      </c>
      <c r="D12759" s="10">
        <v>0.0172182582568988</v>
      </c>
      <c r="E12759" s="7">
        <f t="shared" si="1"/>
        <v>0.07924101793</v>
      </c>
      <c r="F12759" s="7"/>
    </row>
    <row r="12760">
      <c r="A12760" s="9">
        <v>44878.583333333336</v>
      </c>
      <c r="B12760" s="10">
        <v>230.85</v>
      </c>
      <c r="C12760" s="10">
        <v>221.06101</v>
      </c>
      <c r="D12760" s="10">
        <v>0.0442818478030114</v>
      </c>
      <c r="E12760" s="7">
        <f t="shared" si="1"/>
        <v>0.07646804894</v>
      </c>
      <c r="F12760" s="7"/>
    </row>
    <row r="12761">
      <c r="A12761" s="9">
        <v>44878.625</v>
      </c>
      <c r="B12761" s="10">
        <v>235.7</v>
      </c>
      <c r="C12761" s="10">
        <v>221.21517</v>
      </c>
      <c r="D12761" s="10">
        <v>0.0654784660563739</v>
      </c>
      <c r="E12761" s="7">
        <f t="shared" si="1"/>
        <v>0.0737910718</v>
      </c>
      <c r="F12761" s="7"/>
    </row>
    <row r="12762">
      <c r="A12762" s="9">
        <v>44878.666666666664</v>
      </c>
      <c r="B12762" s="10">
        <v>237.55</v>
      </c>
      <c r="C12762" s="10">
        <v>221.32143</v>
      </c>
      <c r="D12762" s="10">
        <v>0.0733257958797754</v>
      </c>
      <c r="E12762" s="7">
        <f t="shared" si="1"/>
        <v>0.07085149293</v>
      </c>
      <c r="F12762" s="7"/>
    </row>
    <row r="12763">
      <c r="A12763" s="9">
        <v>44878.708333333336</v>
      </c>
      <c r="B12763" s="10">
        <v>239.16</v>
      </c>
      <c r="C12763" s="10">
        <v>221.68491</v>
      </c>
      <c r="D12763" s="10">
        <v>0.0788285048359854</v>
      </c>
      <c r="E12763" s="7">
        <f t="shared" si="1"/>
        <v>0.06838739064</v>
      </c>
      <c r="F12763" s="7"/>
    </row>
    <row r="12764">
      <c r="A12764" s="9">
        <v>44878.75</v>
      </c>
      <c r="B12764" s="10">
        <v>232.29</v>
      </c>
      <c r="C12764" s="10">
        <v>222.09056</v>
      </c>
      <c r="D12764" s="10">
        <v>0.0459246894600111</v>
      </c>
      <c r="E12764" s="7">
        <f t="shared" si="1"/>
        <v>0.0646014105</v>
      </c>
      <c r="F12764" s="7"/>
    </row>
    <row r="12765">
      <c r="A12765" s="9">
        <v>44878.791666666664</v>
      </c>
      <c r="B12765" s="10">
        <v>221.88</v>
      </c>
      <c r="C12765" s="10">
        <v>223.31832</v>
      </c>
      <c r="D12765" s="10">
        <v>0.00644067177292039</v>
      </c>
      <c r="E12765" s="7">
        <f t="shared" si="1"/>
        <v>0.05957377046</v>
      </c>
      <c r="F12765" s="7"/>
    </row>
    <row r="12766">
      <c r="A12766" s="9">
        <v>44878.833333333336</v>
      </c>
      <c r="B12766" s="10">
        <v>221.37</v>
      </c>
      <c r="C12766" s="10">
        <v>225.1978</v>
      </c>
      <c r="D12766" s="10">
        <v>0.0169975017517932</v>
      </c>
      <c r="E12766" s="7">
        <f t="shared" si="1"/>
        <v>0.0552611501</v>
      </c>
      <c r="F12766" s="7"/>
    </row>
    <row r="12767">
      <c r="A12767" s="9">
        <v>44878.875</v>
      </c>
      <c r="B12767" s="10">
        <v>224.57</v>
      </c>
      <c r="C12767" s="10">
        <v>227.25789</v>
      </c>
      <c r="D12767" s="10">
        <v>0.0118274881457361</v>
      </c>
      <c r="E12767" s="7">
        <f t="shared" si="1"/>
        <v>0.05220751674</v>
      </c>
      <c r="F12767" s="7"/>
    </row>
    <row r="12768">
      <c r="A12768" s="9">
        <v>44878.916666666664</v>
      </c>
      <c r="B12768" s="10">
        <v>223.07</v>
      </c>
      <c r="C12768" s="10">
        <v>228.14502</v>
      </c>
      <c r="D12768" s="10">
        <v>0.0222447108422528</v>
      </c>
      <c r="E12768" s="7">
        <f t="shared" si="1"/>
        <v>0.04907333067</v>
      </c>
      <c r="F12768" s="7"/>
    </row>
    <row r="12769">
      <c r="A12769" s="9">
        <v>44878.958333333336</v>
      </c>
      <c r="B12769" s="10">
        <v>211.97</v>
      </c>
      <c r="C12769" s="10">
        <v>227.83732</v>
      </c>
      <c r="D12769" s="10">
        <v>0.0696431998058966</v>
      </c>
      <c r="E12769" s="7">
        <f t="shared" si="1"/>
        <v>0.04832872029</v>
      </c>
      <c r="F12769" s="7"/>
    </row>
    <row r="12770">
      <c r="A12770" s="9">
        <v>44876.0</v>
      </c>
      <c r="B12770" s="10">
        <v>223.38</v>
      </c>
      <c r="C12770" s="10">
        <v>229.03534</v>
      </c>
      <c r="D12770" s="10">
        <v>0.0246919973136023</v>
      </c>
      <c r="E12770" s="7">
        <f t="shared" si="1"/>
        <v>0.04725781944</v>
      </c>
      <c r="F12770" s="7"/>
    </row>
    <row r="12771">
      <c r="A12771" s="9">
        <v>44876.041666666664</v>
      </c>
      <c r="B12771" s="10">
        <v>227.16</v>
      </c>
      <c r="C12771" s="10">
        <v>222.17038</v>
      </c>
      <c r="D12771" s="10">
        <v>0.0224585293503121</v>
      </c>
      <c r="E12771" s="7">
        <f t="shared" si="1"/>
        <v>0.0474496169</v>
      </c>
      <c r="F12771" s="7"/>
    </row>
    <row r="12772">
      <c r="A12772" s="9">
        <v>44876.083333333336</v>
      </c>
      <c r="B12772" s="10">
        <v>229.17</v>
      </c>
      <c r="C12772" s="10">
        <v>213.86362</v>
      </c>
      <c r="D12772" s="10">
        <v>0.071570751491067</v>
      </c>
      <c r="E12772" s="7">
        <f t="shared" si="1"/>
        <v>0.04754657238</v>
      </c>
      <c r="F12772" s="7"/>
    </row>
    <row r="12773">
      <c r="A12773" s="9">
        <v>44876.125</v>
      </c>
      <c r="B12773" s="10">
        <v>221.67</v>
      </c>
      <c r="C12773" s="10">
        <v>205.5884</v>
      </c>
      <c r="D12773" s="10">
        <v>0.0782223121537984</v>
      </c>
      <c r="E12773" s="7">
        <f t="shared" si="1"/>
        <v>0.04631023583</v>
      </c>
      <c r="F12773" s="7"/>
    </row>
    <row r="12774">
      <c r="A12774" s="9">
        <v>44876.166666666664</v>
      </c>
      <c r="B12774" s="10">
        <v>214.58</v>
      </c>
      <c r="C12774" s="10">
        <v>199.26162</v>
      </c>
      <c r="D12774" s="10">
        <v>0.0768757174612954</v>
      </c>
      <c r="E12774" s="7">
        <f t="shared" si="1"/>
        <v>0.04435591649</v>
      </c>
      <c r="F12774" s="7"/>
    </row>
    <row r="12775">
      <c r="A12775" s="9">
        <v>44876.208333333336</v>
      </c>
      <c r="B12775" s="10">
        <v>208.32</v>
      </c>
      <c r="C12775" s="10">
        <v>197.15944</v>
      </c>
      <c r="D12775" s="10">
        <v>0.0566067746997049</v>
      </c>
      <c r="E12775" s="7">
        <f t="shared" si="1"/>
        <v>0.042160332</v>
      </c>
      <c r="F12775" s="7"/>
    </row>
    <row r="12776">
      <c r="A12776" s="9">
        <v>44876.25</v>
      </c>
      <c r="B12776" s="10">
        <v>208.0</v>
      </c>
      <c r="C12776" s="10">
        <v>197.96465</v>
      </c>
      <c r="D12776" s="10">
        <v>0.0506926362863268</v>
      </c>
      <c r="E12776" s="7">
        <f t="shared" si="1"/>
        <v>0.04247706964</v>
      </c>
      <c r="F12776" s="7"/>
    </row>
    <row r="12777">
      <c r="A12777" s="9">
        <v>44876.291666666664</v>
      </c>
      <c r="B12777" s="10">
        <v>208.42</v>
      </c>
      <c r="C12777" s="10">
        <v>201.56304</v>
      </c>
      <c r="D12777" s="10">
        <v>0.0340189352174882</v>
      </c>
      <c r="E12777" s="7">
        <f t="shared" si="1"/>
        <v>0.04305748188</v>
      </c>
      <c r="F12777" s="7"/>
    </row>
    <row r="12778">
      <c r="A12778" s="9">
        <v>44876.333333333336</v>
      </c>
      <c r="B12778" s="10">
        <v>206.47</v>
      </c>
      <c r="C12778" s="10">
        <v>206.07832</v>
      </c>
      <c r="D12778" s="10">
        <v>0.00190063661233267</v>
      </c>
      <c r="E12778" s="7">
        <f t="shared" si="1"/>
        <v>0.04287568365</v>
      </c>
      <c r="F12778" s="7"/>
    </row>
    <row r="12779">
      <c r="A12779" s="9">
        <v>44876.375</v>
      </c>
      <c r="B12779" s="10">
        <v>206.69</v>
      </c>
      <c r="C12779" s="10">
        <v>211.64056</v>
      </c>
      <c r="D12779" s="10">
        <v>0.0233913574978255</v>
      </c>
      <c r="E12779" s="7">
        <f t="shared" si="1"/>
        <v>0.0422244435</v>
      </c>
      <c r="F12779" s="7"/>
    </row>
    <row r="12780">
      <c r="A12780" s="9">
        <v>44876.416666666664</v>
      </c>
      <c r="B12780" s="10">
        <v>211.1</v>
      </c>
      <c r="C12780" s="10">
        <v>215.95521</v>
      </c>
      <c r="D12780" s="10">
        <v>0.0224824860673655</v>
      </c>
      <c r="E12780" s="7">
        <f t="shared" si="1"/>
        <v>0.04210739121</v>
      </c>
      <c r="F12780" s="7"/>
    </row>
    <row r="12781">
      <c r="A12781" s="9">
        <v>44876.458333333336</v>
      </c>
      <c r="B12781" s="10">
        <v>221.17</v>
      </c>
      <c r="C12781" s="10">
        <v>219.72574</v>
      </c>
      <c r="D12781" s="10">
        <v>0.00657301233801731</v>
      </c>
      <c r="E12781" s="7">
        <f t="shared" si="1"/>
        <v>0.0397489709</v>
      </c>
      <c r="F12781" s="7"/>
    </row>
    <row r="12782">
      <c r="A12782" s="9">
        <v>44876.5</v>
      </c>
      <c r="B12782" s="10">
        <v>228.03</v>
      </c>
      <c r="C12782" s="10">
        <v>221.12828</v>
      </c>
      <c r="D12782" s="10">
        <v>0.0312113855360337</v>
      </c>
      <c r="E12782" s="7">
        <f t="shared" si="1"/>
        <v>0.03970448611</v>
      </c>
      <c r="F12782" s="7"/>
    </row>
    <row r="12783">
      <c r="A12783" s="9">
        <v>44876.541666666664</v>
      </c>
      <c r="B12783" s="10">
        <v>230.94</v>
      </c>
      <c r="C12783" s="10">
        <v>221.77763</v>
      </c>
      <c r="D12783" s="10">
        <v>0.0413133191115804</v>
      </c>
      <c r="E12783" s="7">
        <f t="shared" si="1"/>
        <v>0.04070844698</v>
      </c>
      <c r="F12783" s="7"/>
    </row>
    <row r="12784">
      <c r="A12784" s="9">
        <v>44876.583333333336</v>
      </c>
      <c r="B12784" s="10">
        <v>235.83</v>
      </c>
      <c r="C12784" s="10">
        <v>222.15977</v>
      </c>
      <c r="D12784" s="10">
        <v>0.0615333280188397</v>
      </c>
      <c r="E12784" s="7">
        <f t="shared" si="1"/>
        <v>0.04142725865</v>
      </c>
      <c r="F12784" s="7"/>
    </row>
    <row r="12785">
      <c r="A12785" s="9">
        <v>44876.625</v>
      </c>
      <c r="B12785" s="10">
        <v>237.56</v>
      </c>
      <c r="C12785" s="10">
        <v>222.89041</v>
      </c>
      <c r="D12785" s="10">
        <v>0.0658152587183988</v>
      </c>
      <c r="E12785" s="7">
        <f t="shared" si="1"/>
        <v>0.04144129168</v>
      </c>
      <c r="F12785" s="7"/>
    </row>
    <row r="12786">
      <c r="A12786" s="9">
        <v>44876.666666666664</v>
      </c>
      <c r="B12786" s="10">
        <v>236.08</v>
      </c>
      <c r="C12786" s="10">
        <v>223.6966</v>
      </c>
      <c r="D12786" s="10">
        <v>0.0553580161701162</v>
      </c>
      <c r="E12786" s="7">
        <f t="shared" si="1"/>
        <v>0.04069263419</v>
      </c>
      <c r="F12786" s="7"/>
    </row>
    <row r="12787">
      <c r="A12787" s="9">
        <v>44876.708333333336</v>
      </c>
      <c r="B12787" s="10">
        <v>233.42</v>
      </c>
      <c r="C12787" s="10">
        <v>224.60258</v>
      </c>
      <c r="D12787" s="10">
        <v>0.0392578749540633</v>
      </c>
      <c r="E12787" s="7">
        <f t="shared" si="1"/>
        <v>0.03904385795</v>
      </c>
      <c r="F12787" s="7"/>
    </row>
    <row r="12788">
      <c r="A12788" s="9">
        <v>44876.75</v>
      </c>
      <c r="B12788" s="10">
        <v>229.77</v>
      </c>
      <c r="C12788" s="10">
        <v>225.71532</v>
      </c>
      <c r="D12788" s="10">
        <v>0.0179636898372694</v>
      </c>
      <c r="E12788" s="7">
        <f t="shared" si="1"/>
        <v>0.0378788163</v>
      </c>
      <c r="F12788" s="7"/>
    </row>
    <row r="12789">
      <c r="A12789" s="9">
        <v>44876.791666666664</v>
      </c>
      <c r="B12789" s="10">
        <v>230.03</v>
      </c>
      <c r="C12789" s="10">
        <v>227.49219</v>
      </c>
      <c r="D12789" s="10">
        <v>0.0111555917589962</v>
      </c>
      <c r="E12789" s="7">
        <f t="shared" si="1"/>
        <v>0.0380752713</v>
      </c>
      <c r="F12789" s="7"/>
    </row>
    <row r="12790">
      <c r="A12790" s="9">
        <v>44876.833333333336</v>
      </c>
      <c r="B12790" s="10">
        <v>236.14</v>
      </c>
      <c r="C12790" s="10">
        <v>229.90637</v>
      </c>
      <c r="D12790" s="10">
        <v>0.02711377679531</v>
      </c>
      <c r="E12790" s="7">
        <f t="shared" si="1"/>
        <v>0.03849678276</v>
      </c>
      <c r="F12790" s="7"/>
    </row>
    <row r="12791">
      <c r="A12791" s="9">
        <v>44876.875</v>
      </c>
      <c r="B12791" s="10">
        <v>232.43</v>
      </c>
      <c r="C12791" s="10">
        <v>232.37794</v>
      </c>
      <c r="D12791" s="10">
        <v>2.24031592671884E-4</v>
      </c>
      <c r="E12791" s="7">
        <f t="shared" si="1"/>
        <v>0.0380133054</v>
      </c>
      <c r="F12791" s="7"/>
    </row>
    <row r="12792">
      <c r="A12792" s="9">
        <v>44876.916666666664</v>
      </c>
      <c r="B12792" s="10">
        <v>219.28</v>
      </c>
      <c r="C12792" s="10">
        <v>233.09844</v>
      </c>
      <c r="D12792" s="10">
        <v>0.0592815636175</v>
      </c>
      <c r="E12792" s="7">
        <f t="shared" si="1"/>
        <v>0.0395565076</v>
      </c>
      <c r="F12792" s="7"/>
    </row>
    <row r="12793">
      <c r="A12793" s="9">
        <v>44876.958333333336</v>
      </c>
      <c r="B12793" s="10">
        <v>216.69</v>
      </c>
      <c r="C12793" s="10">
        <v>231.87179</v>
      </c>
      <c r="D12793" s="10">
        <v>0.0654749333672716</v>
      </c>
      <c r="E12793" s="7">
        <f t="shared" si="1"/>
        <v>0.03938282983</v>
      </c>
      <c r="F12793" s="7"/>
    </row>
    <row r="12794">
      <c r="A12794" s="9">
        <v>44877.0</v>
      </c>
      <c r="B12794" s="10">
        <v>223.12</v>
      </c>
      <c r="C12794" s="10">
        <v>237.43114</v>
      </c>
      <c r="D12794" s="10">
        <v>0.0602749074952847</v>
      </c>
      <c r="E12794" s="7">
        <f t="shared" si="1"/>
        <v>0.04086545109</v>
      </c>
      <c r="F12794" s="7"/>
    </row>
    <row r="12795">
      <c r="A12795" s="9">
        <v>44877.041666666664</v>
      </c>
      <c r="B12795" s="10">
        <v>225.16</v>
      </c>
      <c r="C12795" s="10">
        <v>231.12333</v>
      </c>
      <c r="D12795" s="10">
        <v>0.0258015060617204</v>
      </c>
      <c r="E12795" s="7">
        <f t="shared" si="1"/>
        <v>0.04100474179</v>
      </c>
      <c r="F12795" s="7"/>
    </row>
    <row r="12796">
      <c r="A12796" s="9">
        <v>44877.083333333336</v>
      </c>
      <c r="B12796" s="10">
        <v>229.99</v>
      </c>
      <c r="C12796" s="10">
        <v>222.22291</v>
      </c>
      <c r="D12796" s="10">
        <v>0.0349517968241888</v>
      </c>
      <c r="E12796" s="7">
        <f t="shared" si="1"/>
        <v>0.03947895201</v>
      </c>
      <c r="F12796" s="7"/>
    </row>
    <row r="12797">
      <c r="A12797" s="9">
        <v>44877.125</v>
      </c>
      <c r="B12797" s="10">
        <v>223.38</v>
      </c>
      <c r="C12797" s="10">
        <v>211.92764</v>
      </c>
      <c r="D12797" s="10">
        <v>0.0540390106736431</v>
      </c>
      <c r="E12797" s="7">
        <f t="shared" si="1"/>
        <v>0.03847131445</v>
      </c>
      <c r="F12797" s="7"/>
    </row>
    <row r="12798">
      <c r="A12798" s="9">
        <v>44877.166666666664</v>
      </c>
      <c r="B12798" s="10">
        <v>213.94</v>
      </c>
      <c r="C12798" s="10">
        <v>202.00145</v>
      </c>
      <c r="D12798" s="10">
        <v>0.0591013084312018</v>
      </c>
      <c r="E12798" s="7">
        <f t="shared" si="1"/>
        <v>0.03773071407</v>
      </c>
      <c r="F12798" s="7"/>
    </row>
    <row r="12799">
      <c r="A12799" s="9">
        <v>44877.208333333336</v>
      </c>
      <c r="B12799" s="10">
        <v>199.79</v>
      </c>
      <c r="C12799" s="10">
        <v>195.19901</v>
      </c>
      <c r="D12799" s="10">
        <v>0.0235195352681348</v>
      </c>
      <c r="E12799" s="7">
        <f t="shared" si="1"/>
        <v>0.03635207909</v>
      </c>
      <c r="F12799" s="7"/>
    </row>
    <row r="12800">
      <c r="A12800" s="9">
        <v>44877.25</v>
      </c>
      <c r="B12800" s="10">
        <v>203.25</v>
      </c>
      <c r="C12800" s="10">
        <v>191.70597</v>
      </c>
      <c r="D12800" s="10">
        <v>0.060217373512155</v>
      </c>
      <c r="E12800" s="7">
        <f t="shared" si="1"/>
        <v>0.03674894314</v>
      </c>
      <c r="F12800" s="7"/>
    </row>
    <row r="12801">
      <c r="A12801" s="9">
        <v>44877.291666666664</v>
      </c>
      <c r="B12801" s="10">
        <v>200.41</v>
      </c>
      <c r="C12801" s="10">
        <v>192.37435</v>
      </c>
      <c r="D12801" s="10">
        <v>0.0417709013701671</v>
      </c>
      <c r="E12801" s="7">
        <f t="shared" si="1"/>
        <v>0.03707194173</v>
      </c>
      <c r="F12801" s="7"/>
    </row>
    <row r="12802">
      <c r="A12802" s="9">
        <v>44877.333333333336</v>
      </c>
      <c r="B12802" s="10">
        <v>197.49</v>
      </c>
      <c r="C12802" s="10">
        <v>196.35252</v>
      </c>
      <c r="D12802" s="10">
        <v>0.0057930501732293</v>
      </c>
      <c r="E12802" s="7">
        <f t="shared" si="1"/>
        <v>0.03723412563</v>
      </c>
      <c r="F12802" s="7"/>
    </row>
    <row r="12803">
      <c r="A12803" s="9">
        <v>44877.375</v>
      </c>
      <c r="B12803" s="10">
        <v>191.7</v>
      </c>
      <c r="C12803" s="10">
        <v>203.28838</v>
      </c>
      <c r="D12803" s="10">
        <v>0.0570046354838382</v>
      </c>
      <c r="E12803" s="7">
        <f t="shared" si="1"/>
        <v>0.03863467888</v>
      </c>
      <c r="F12803" s="7"/>
    </row>
    <row r="12804">
      <c r="A12804" s="9">
        <v>44877.416666666664</v>
      </c>
      <c r="B12804" s="10">
        <v>193.05</v>
      </c>
      <c r="C12804" s="10">
        <v>211.94423</v>
      </c>
      <c r="D12804" s="10">
        <v>0.0891471780099887</v>
      </c>
      <c r="E12804" s="7">
        <f t="shared" si="1"/>
        <v>0.04141237438</v>
      </c>
      <c r="F12804" s="7"/>
    </row>
    <row r="12805">
      <c r="A12805" s="9">
        <v>44877.458333333336</v>
      </c>
      <c r="B12805" s="10">
        <v>194.02</v>
      </c>
      <c r="C12805" s="10">
        <v>220.45688</v>
      </c>
      <c r="D12805" s="10">
        <v>0.119918598140371</v>
      </c>
      <c r="E12805" s="7">
        <f t="shared" si="1"/>
        <v>0.04613510712</v>
      </c>
      <c r="F12805" s="7"/>
    </row>
    <row r="12806">
      <c r="A12806" s="9">
        <v>44877.5</v>
      </c>
      <c r="B12806" s="10">
        <v>202.93</v>
      </c>
      <c r="C12806" s="10">
        <v>225.73794</v>
      </c>
      <c r="D12806" s="10">
        <v>0.101037246995343</v>
      </c>
      <c r="E12806" s="7">
        <f t="shared" si="1"/>
        <v>0.04904451802</v>
      </c>
      <c r="F12806" s="7"/>
    </row>
    <row r="12807">
      <c r="A12807" s="9">
        <v>44877.541666666664</v>
      </c>
      <c r="B12807" s="10">
        <v>203.05</v>
      </c>
      <c r="C12807" s="10">
        <v>228.43893</v>
      </c>
      <c r="D12807" s="10">
        <v>0.111140995100966</v>
      </c>
      <c r="E12807" s="7">
        <f t="shared" si="1"/>
        <v>0.05195400452</v>
      </c>
      <c r="F12807" s="7"/>
    </row>
    <row r="12808">
      <c r="A12808" s="9">
        <v>44877.583333333336</v>
      </c>
      <c r="B12808" s="10">
        <v>204.78</v>
      </c>
      <c r="C12808" s="10">
        <v>229.06217</v>
      </c>
      <c r="D12808" s="10">
        <v>0.106006897603388</v>
      </c>
      <c r="E12808" s="7">
        <f t="shared" si="1"/>
        <v>0.05380706991</v>
      </c>
      <c r="F12808" s="7"/>
    </row>
    <row r="12809">
      <c r="A12809" s="9">
        <v>44877.625</v>
      </c>
      <c r="B12809" s="10">
        <v>200.35</v>
      </c>
      <c r="C12809" s="10">
        <v>228.69679</v>
      </c>
      <c r="D12809" s="10">
        <v>0.123949225522579</v>
      </c>
      <c r="E12809" s="7">
        <f t="shared" si="1"/>
        <v>0.05622931853</v>
      </c>
      <c r="F12809" s="7"/>
    </row>
    <row r="12810">
      <c r="A12810" s="9">
        <v>44877.666666666664</v>
      </c>
      <c r="B12810" s="10">
        <v>196.45</v>
      </c>
      <c r="C12810" s="10">
        <v>227.46539</v>
      </c>
      <c r="D12810" s="10">
        <v>0.136352128119359</v>
      </c>
      <c r="E12810" s="7">
        <f t="shared" si="1"/>
        <v>0.0596040732</v>
      </c>
      <c r="F12810" s="7"/>
    </row>
    <row r="12811">
      <c r="A12811" s="9">
        <v>44877.708333333336</v>
      </c>
      <c r="B12811" s="10">
        <v>197.34</v>
      </c>
      <c r="C12811" s="10">
        <v>226.36019</v>
      </c>
      <c r="D12811" s="10">
        <v>0.128203594457134</v>
      </c>
      <c r="E12811" s="7">
        <f t="shared" si="1"/>
        <v>0.06331014484</v>
      </c>
      <c r="F12811" s="7"/>
    </row>
    <row r="12812">
      <c r="A12812" s="9">
        <v>44877.75</v>
      </c>
      <c r="B12812" s="10">
        <v>197.65</v>
      </c>
      <c r="C12812" s="10">
        <v>226.13713</v>
      </c>
      <c r="D12812" s="10">
        <v>0.12597281127606</v>
      </c>
      <c r="E12812" s="7">
        <f t="shared" si="1"/>
        <v>0.0678105249</v>
      </c>
      <c r="F12812" s="7"/>
    </row>
    <row r="12813">
      <c r="A12813" s="9">
        <v>44877.791666666664</v>
      </c>
      <c r="B12813" s="10">
        <v>200.82</v>
      </c>
      <c r="C12813" s="10">
        <v>227.18385</v>
      </c>
      <c r="D12813" s="10">
        <v>0.116046321074319</v>
      </c>
      <c r="E12813" s="7">
        <f t="shared" si="1"/>
        <v>0.07218097196</v>
      </c>
      <c r="F12813" s="7"/>
    </row>
    <row r="12814">
      <c r="A12814" s="9">
        <v>44877.833333333336</v>
      </c>
      <c r="B12814" s="10">
        <v>203.55</v>
      </c>
      <c r="C12814" s="10">
        <v>228.59961</v>
      </c>
      <c r="D12814" s="10">
        <v>0.109578533401697</v>
      </c>
      <c r="E12814" s="7">
        <f t="shared" si="1"/>
        <v>0.07561700348</v>
      </c>
      <c r="F12814" s="7"/>
    </row>
    <row r="12815">
      <c r="A12815" s="9">
        <v>44877.875</v>
      </c>
      <c r="B12815" s="10">
        <v>213.39</v>
      </c>
      <c r="C12815" s="10">
        <v>230.57397</v>
      </c>
      <c r="D12815" s="10">
        <v>0.0745269294708332</v>
      </c>
      <c r="E12815" s="7">
        <f t="shared" si="1"/>
        <v>0.07871295756</v>
      </c>
      <c r="F12815" s="7"/>
    </row>
    <row r="12816">
      <c r="A12816" s="9">
        <v>44877.916666666664</v>
      </c>
      <c r="B12816" s="10">
        <v>211.33</v>
      </c>
      <c r="C12816" s="10">
        <v>231.62931</v>
      </c>
      <c r="D12816" s="10">
        <v>0.0876370524956448</v>
      </c>
      <c r="E12816" s="7">
        <f t="shared" si="1"/>
        <v>0.07989443626</v>
      </c>
      <c r="F12816" s="7"/>
    </row>
    <row r="12817">
      <c r="A12817" s="9">
        <v>44877.958333333336</v>
      </c>
      <c r="B12817" s="10">
        <v>213.11</v>
      </c>
      <c r="C12817" s="10">
        <v>231.31264</v>
      </c>
      <c r="D12817" s="10">
        <v>0.0786928029527481</v>
      </c>
      <c r="E12817" s="7">
        <f t="shared" si="1"/>
        <v>0.08044518083</v>
      </c>
      <c r="F12817" s="7"/>
    </row>
    <row r="12818">
      <c r="A12818" s="9">
        <v>44878.0</v>
      </c>
      <c r="B12818" s="10">
        <v>215.46</v>
      </c>
      <c r="C12818" s="10">
        <v>227.26121</v>
      </c>
      <c r="D12818" s="10">
        <v>0.0519279555010729</v>
      </c>
      <c r="E12818" s="7">
        <f t="shared" si="1"/>
        <v>0.08009739116</v>
      </c>
      <c r="F12818" s="7"/>
    </row>
    <row r="12819">
      <c r="A12819" s="9">
        <v>44878.041666666664</v>
      </c>
      <c r="B12819" s="10">
        <v>226.0</v>
      </c>
      <c r="C12819" s="10">
        <v>222.32429</v>
      </c>
      <c r="D12819" s="10">
        <v>0.016533101263924</v>
      </c>
      <c r="E12819" s="7">
        <f t="shared" si="1"/>
        <v>0.07971120763</v>
      </c>
      <c r="F12819" s="7"/>
    </row>
    <row r="12820">
      <c r="A12820" s="9">
        <v>44878.083333333336</v>
      </c>
      <c r="B12820" s="10">
        <v>230.59</v>
      </c>
      <c r="C12820" s="10">
        <v>215.97036</v>
      </c>
      <c r="D12820" s="10">
        <v>0.0676928074759888</v>
      </c>
      <c r="E12820" s="7">
        <f t="shared" si="1"/>
        <v>0.08107541641</v>
      </c>
      <c r="F12820" s="7"/>
    </row>
    <row r="12821">
      <c r="A12821" s="9">
        <v>44878.125</v>
      </c>
      <c r="B12821" s="10">
        <v>231.28</v>
      </c>
      <c r="C12821" s="10">
        <v>209.16312</v>
      </c>
      <c r="D12821" s="10">
        <v>0.105739864656828</v>
      </c>
      <c r="E12821" s="7">
        <f t="shared" si="1"/>
        <v>0.08322961866</v>
      </c>
      <c r="F12821" s="7"/>
    </row>
    <row r="12822">
      <c r="A12822" s="9">
        <v>44878.166666666664</v>
      </c>
      <c r="B12822" s="10">
        <v>228.19</v>
      </c>
      <c r="C12822" s="10">
        <v>203.67342</v>
      </c>
      <c r="D12822" s="10">
        <v>0.120372015160348</v>
      </c>
      <c r="E12822" s="7">
        <f t="shared" si="1"/>
        <v>0.08578256477</v>
      </c>
      <c r="F12822" s="7"/>
    </row>
    <row r="12823">
      <c r="A12823" s="9">
        <v>44878.208333333336</v>
      </c>
      <c r="B12823" s="10">
        <v>222.51</v>
      </c>
      <c r="C12823" s="10">
        <v>201.50565</v>
      </c>
      <c r="D12823" s="10">
        <v>0.104237027596992</v>
      </c>
      <c r="E12823" s="7">
        <f t="shared" si="1"/>
        <v>0.08914579362</v>
      </c>
      <c r="F12823" s="7"/>
    </row>
    <row r="12824">
      <c r="A12824" s="9">
        <v>44878.25</v>
      </c>
      <c r="B12824" s="10">
        <v>209.13</v>
      </c>
      <c r="C12824" s="10">
        <v>201.67977</v>
      </c>
      <c r="D12824" s="10">
        <v>0.0369408890143022</v>
      </c>
      <c r="E12824" s="7">
        <f t="shared" si="1"/>
        <v>0.0881759401</v>
      </c>
      <c r="F12824" s="7"/>
    </row>
    <row r="12825">
      <c r="A12825" s="9">
        <v>44878.291666666664</v>
      </c>
      <c r="B12825" s="10">
        <v>206.83</v>
      </c>
      <c r="C12825" s="10">
        <v>204.04964</v>
      </c>
      <c r="D12825" s="10">
        <v>0.0136259000505955</v>
      </c>
      <c r="E12825" s="7">
        <f t="shared" si="1"/>
        <v>0.08700323171</v>
      </c>
      <c r="F12825" s="7"/>
    </row>
    <row r="12826">
      <c r="A12826" s="9">
        <v>44878.333333333336</v>
      </c>
      <c r="B12826" s="10">
        <v>207.07</v>
      </c>
      <c r="C12826" s="10">
        <v>207.11857</v>
      </c>
      <c r="D12826" s="10">
        <v>2.34503357183338E-4</v>
      </c>
      <c r="E12826" s="7">
        <f t="shared" si="1"/>
        <v>0.08677162559</v>
      </c>
      <c r="F12826" s="7"/>
    </row>
    <row r="12827">
      <c r="A12827" s="9">
        <v>44878.375</v>
      </c>
      <c r="B12827" s="10">
        <v>201.9</v>
      </c>
      <c r="C12827" s="10">
        <v>211.4192</v>
      </c>
      <c r="D12827" s="10">
        <v>0.0450252389565374</v>
      </c>
      <c r="E12827" s="7">
        <f t="shared" si="1"/>
        <v>0.08627248407</v>
      </c>
      <c r="F12827" s="7"/>
    </row>
    <row r="12828">
      <c r="A12828" s="9">
        <v>44878.416666666664</v>
      </c>
      <c r="B12828" s="10">
        <v>208.7</v>
      </c>
      <c r="C12828" s="10">
        <v>215.16998</v>
      </c>
      <c r="D12828" s="10">
        <v>0.0300691574168479</v>
      </c>
      <c r="E12828" s="7">
        <f t="shared" si="1"/>
        <v>0.08381089988</v>
      </c>
      <c r="F12828" s="7"/>
    </row>
    <row r="12829">
      <c r="A12829" s="9">
        <v>44878.458333333336</v>
      </c>
      <c r="B12829" s="10">
        <v>204.28</v>
      </c>
      <c r="C12829" s="10">
        <v>218.92523</v>
      </c>
      <c r="D12829" s="10">
        <v>0.0668960356921858</v>
      </c>
      <c r="E12829" s="7">
        <f t="shared" si="1"/>
        <v>0.08160162644</v>
      </c>
      <c r="F12829" s="7"/>
    </row>
    <row r="12830">
      <c r="A12830" s="9">
        <v>44878.5</v>
      </c>
      <c r="B12830" s="10">
        <v>212.87</v>
      </c>
      <c r="C12830" s="10">
        <v>220.79141</v>
      </c>
      <c r="D12830" s="10">
        <v>0.0358773468587387</v>
      </c>
      <c r="E12830" s="7">
        <f t="shared" si="1"/>
        <v>0.0788866306</v>
      </c>
      <c r="F12830" s="7"/>
    </row>
    <row r="12831">
      <c r="A12831" s="9">
        <v>44878.541666666664</v>
      </c>
      <c r="B12831" s="10">
        <v>217.11</v>
      </c>
      <c r="C12831" s="10">
        <v>221.82438</v>
      </c>
      <c r="D12831" s="10">
        <v>0.021252758601196</v>
      </c>
      <c r="E12831" s="7">
        <f t="shared" si="1"/>
        <v>0.07514128742</v>
      </c>
      <c r="F12831" s="7"/>
    </row>
    <row r="12832">
      <c r="A12832" s="9">
        <v>44878.583333333336</v>
      </c>
      <c r="B12832" s="10">
        <v>230.85</v>
      </c>
      <c r="C12832" s="10">
        <v>222.21828</v>
      </c>
      <c r="D12832" s="10">
        <v>0.0388434290824319</v>
      </c>
      <c r="E12832" s="7">
        <f t="shared" si="1"/>
        <v>0.07234280956</v>
      </c>
      <c r="F12832" s="7"/>
    </row>
    <row r="12833">
      <c r="A12833" s="9">
        <v>44878.625</v>
      </c>
      <c r="B12833" s="10">
        <v>235.7</v>
      </c>
      <c r="C12833" s="10">
        <v>222.57986</v>
      </c>
      <c r="D12833" s="10">
        <v>0.0589457644550589</v>
      </c>
      <c r="E12833" s="7">
        <f t="shared" si="1"/>
        <v>0.06963433202</v>
      </c>
      <c r="F12833" s="7"/>
    </row>
    <row r="12834">
      <c r="A12834" s="9">
        <v>44878.666666666664</v>
      </c>
      <c r="B12834" s="10">
        <v>237.55</v>
      </c>
      <c r="C12834" s="10">
        <v>222.90022</v>
      </c>
      <c r="D12834" s="10">
        <v>0.0657234882944486</v>
      </c>
      <c r="E12834" s="7">
        <f t="shared" si="1"/>
        <v>0.06669147202</v>
      </c>
      <c r="F12834" s="7"/>
    </row>
    <row r="12835">
      <c r="A12835" s="9">
        <v>44878.708333333336</v>
      </c>
      <c r="B12835" s="10">
        <v>239.16</v>
      </c>
      <c r="C12835" s="10">
        <v>223.43101</v>
      </c>
      <c r="D12835" s="10">
        <v>0.0703975244976067</v>
      </c>
      <c r="E12835" s="7">
        <f t="shared" si="1"/>
        <v>0.06428288578</v>
      </c>
      <c r="F12835" s="7"/>
    </row>
    <row r="12836">
      <c r="A12836" s="9">
        <v>44878.75</v>
      </c>
      <c r="B12836" s="10">
        <v>232.29</v>
      </c>
      <c r="C12836" s="10">
        <v>224.02497</v>
      </c>
      <c r="D12836" s="10">
        <v>0.0368933427376421</v>
      </c>
      <c r="E12836" s="7">
        <f t="shared" si="1"/>
        <v>0.06057124125</v>
      </c>
      <c r="F12836" s="7"/>
    </row>
    <row r="12837">
      <c r="A12837" s="9">
        <v>44878.791666666664</v>
      </c>
      <c r="B12837" s="10">
        <v>221.88</v>
      </c>
      <c r="C12837" s="10">
        <v>225.47527</v>
      </c>
      <c r="D12837" s="10">
        <v>0.0159452963511253</v>
      </c>
      <c r="E12837" s="7">
        <f t="shared" si="1"/>
        <v>0.05640036522</v>
      </c>
      <c r="F12837" s="7"/>
    </row>
    <row r="12838">
      <c r="A12838" s="9">
        <v>44878.833333333336</v>
      </c>
      <c r="B12838" s="10">
        <v>221.37</v>
      </c>
      <c r="C12838" s="10">
        <v>227.5172</v>
      </c>
      <c r="D12838" s="10">
        <v>0.0270186166144801</v>
      </c>
      <c r="E12838" s="7">
        <f t="shared" si="1"/>
        <v>0.05296036869</v>
      </c>
      <c r="F12838" s="7"/>
    </row>
    <row r="12839">
      <c r="A12839" s="9">
        <v>44878.875</v>
      </c>
      <c r="B12839" s="10">
        <v>224.57</v>
      </c>
      <c r="C12839" s="10">
        <v>229.57741</v>
      </c>
      <c r="D12839" s="10">
        <v>0.0218114229967138</v>
      </c>
      <c r="E12839" s="7">
        <f t="shared" si="1"/>
        <v>0.05076388925</v>
      </c>
      <c r="F12839" s="7"/>
    </row>
    <row r="12840">
      <c r="A12840" s="9">
        <v>44878.916666666664</v>
      </c>
      <c r="B12840" s="10">
        <v>223.07</v>
      </c>
      <c r="C12840" s="10">
        <v>230.31662</v>
      </c>
      <c r="D12840" s="10">
        <v>0.0314637302336236</v>
      </c>
      <c r="E12840" s="7">
        <f t="shared" si="1"/>
        <v>0.04842333416</v>
      </c>
      <c r="F12840" s="7"/>
    </row>
    <row r="12841">
      <c r="A12841" s="9">
        <v>44878.958333333336</v>
      </c>
      <c r="B12841" s="10">
        <v>211.97</v>
      </c>
      <c r="C12841" s="10">
        <v>229.75399</v>
      </c>
      <c r="D12841" s="10">
        <v>0.0774044881657985</v>
      </c>
      <c r="E12841" s="7">
        <f t="shared" si="1"/>
        <v>0.04836965438</v>
      </c>
      <c r="F12841" s="7"/>
    </row>
    <row r="12842">
      <c r="A12842" s="9">
        <v>44879.0</v>
      </c>
      <c r="B12842" s="10">
        <v>218.48</v>
      </c>
      <c r="C12842" s="10">
        <v>223.84616</v>
      </c>
      <c r="D12842" s="10">
        <v>0.0239725354234354</v>
      </c>
      <c r="E12842" s="7">
        <f t="shared" si="1"/>
        <v>0.04720484521</v>
      </c>
      <c r="F12842" s="7"/>
    </row>
    <row r="12843">
      <c r="A12843" s="9">
        <v>44879.041666666664</v>
      </c>
      <c r="B12843" s="10">
        <v>222.27</v>
      </c>
      <c r="C12843" s="10">
        <v>218.61574</v>
      </c>
      <c r="D12843" s="10">
        <v>0.0167154478446978</v>
      </c>
      <c r="E12843" s="7">
        <f t="shared" si="1"/>
        <v>0.04721244298</v>
      </c>
      <c r="F12843" s="7"/>
    </row>
    <row r="12844">
      <c r="A12844" s="9">
        <v>44879.083333333336</v>
      </c>
      <c r="B12844" s="10">
        <v>210.74</v>
      </c>
      <c r="C12844" s="10">
        <v>211.64377</v>
      </c>
      <c r="D12844" s="10">
        <v>0.00427024145336279</v>
      </c>
      <c r="E12844" s="7">
        <f t="shared" si="1"/>
        <v>0.04456983606</v>
      </c>
      <c r="F12844" s="7"/>
    </row>
    <row r="12845">
      <c r="A12845" s="9">
        <v>44879.125</v>
      </c>
      <c r="B12845" s="10">
        <v>195.47</v>
      </c>
      <c r="C12845" s="10">
        <v>204.31862</v>
      </c>
      <c r="D12845" s="10">
        <v>0.0433079471660488</v>
      </c>
      <c r="E12845" s="7">
        <f t="shared" si="1"/>
        <v>0.04196850617</v>
      </c>
      <c r="F12845" s="7"/>
    </row>
    <row r="12846">
      <c r="A12846" s="9">
        <v>44879.166666666664</v>
      </c>
      <c r="B12846" s="10">
        <v>191.22</v>
      </c>
      <c r="C12846" s="10">
        <v>197.99349</v>
      </c>
      <c r="D12846" s="10">
        <v>0.0342106702599161</v>
      </c>
      <c r="E12846" s="7">
        <f t="shared" si="1"/>
        <v>0.03837845013</v>
      </c>
      <c r="F12846" s="7"/>
    </row>
    <row r="12847">
      <c r="A12847" s="9">
        <v>44879.208333333336</v>
      </c>
      <c r="B12847" s="10">
        <v>181.96</v>
      </c>
      <c r="C12847" s="10">
        <v>194.74264</v>
      </c>
      <c r="D12847" s="10">
        <v>0.0656386295266408</v>
      </c>
      <c r="E12847" s="7">
        <f t="shared" si="1"/>
        <v>0.03677018354</v>
      </c>
      <c r="F12847" s="7"/>
    </row>
    <row r="12848">
      <c r="A12848" s="9">
        <v>44879.25</v>
      </c>
      <c r="B12848" s="10">
        <v>170.08</v>
      </c>
      <c r="C12848" s="10">
        <v>193.93892</v>
      </c>
      <c r="D12848" s="10">
        <v>0.123022856887106</v>
      </c>
      <c r="E12848" s="7">
        <f t="shared" si="1"/>
        <v>0.04035693221</v>
      </c>
      <c r="F12848" s="7"/>
    </row>
    <row r="12849">
      <c r="A12849" s="9">
        <v>44879.291666666664</v>
      </c>
      <c r="B12849" s="10">
        <v>175.42</v>
      </c>
      <c r="C12849" s="10">
        <v>195.96082</v>
      </c>
      <c r="D12849" s="10">
        <v>0.104821055555901</v>
      </c>
      <c r="E12849" s="7">
        <f t="shared" si="1"/>
        <v>0.04415673035</v>
      </c>
      <c r="F12849" s="7"/>
    </row>
    <row r="12850">
      <c r="A12850" s="9">
        <v>44879.333333333336</v>
      </c>
      <c r="B12850" s="10">
        <v>176.97</v>
      </c>
      <c r="C12850" s="10">
        <v>199.25148</v>
      </c>
      <c r="D12850" s="10">
        <v>0.11182591968702</v>
      </c>
      <c r="E12850" s="7">
        <f t="shared" si="1"/>
        <v>0.0488063727</v>
      </c>
      <c r="F12850" s="7"/>
    </row>
    <row r="12851">
      <c r="A12851" s="9">
        <v>44879.375</v>
      </c>
      <c r="B12851" s="10">
        <v>173.0</v>
      </c>
      <c r="C12851" s="10">
        <v>204.17144</v>
      </c>
      <c r="D12851" s="10">
        <v>0.152672871386908</v>
      </c>
      <c r="E12851" s="7">
        <f t="shared" si="1"/>
        <v>0.05329169072</v>
      </c>
      <c r="F12851" s="7"/>
    </row>
    <row r="12852">
      <c r="A12852" s="9">
        <v>44879.416666666664</v>
      </c>
      <c r="B12852" s="10">
        <v>177.73</v>
      </c>
      <c r="C12852" s="10">
        <v>209.25936</v>
      </c>
      <c r="D12852" s="10">
        <v>0.150671205340587</v>
      </c>
      <c r="E12852" s="7">
        <f t="shared" si="1"/>
        <v>0.05831677605</v>
      </c>
      <c r="F12852" s="7"/>
    </row>
    <row r="12853">
      <c r="A12853" s="9">
        <v>44879.458333333336</v>
      </c>
      <c r="B12853" s="10">
        <v>186.25</v>
      </c>
      <c r="C12853" s="10">
        <v>214.16427</v>
      </c>
      <c r="D12853" s="10">
        <v>0.130340462487043</v>
      </c>
      <c r="E12853" s="7">
        <f t="shared" si="1"/>
        <v>0.06096029383</v>
      </c>
      <c r="F12853" s="7"/>
    </row>
    <row r="12854">
      <c r="A12854" s="9">
        <v>44879.5</v>
      </c>
      <c r="B12854" s="10">
        <v>198.63</v>
      </c>
      <c r="C12854" s="10">
        <v>216.74388</v>
      </c>
      <c r="D12854" s="10">
        <v>0.0835727403237406</v>
      </c>
      <c r="E12854" s="7">
        <f t="shared" si="1"/>
        <v>0.06294760189</v>
      </c>
      <c r="F12854" s="7"/>
    </row>
    <row r="12855">
      <c r="A12855" s="9">
        <v>44879.541666666664</v>
      </c>
      <c r="B12855" s="10">
        <v>195.47</v>
      </c>
      <c r="C12855" s="10">
        <v>217.9587</v>
      </c>
      <c r="D12855" s="10">
        <v>0.10317872147338</v>
      </c>
      <c r="E12855" s="7">
        <f t="shared" si="1"/>
        <v>0.06636118368</v>
      </c>
      <c r="F12855" s="7"/>
    </row>
    <row r="12856">
      <c r="A12856" s="9">
        <v>44879.583333333336</v>
      </c>
      <c r="B12856" s="10">
        <v>194.63</v>
      </c>
      <c r="C12856" s="10">
        <v>217.93711</v>
      </c>
      <c r="D12856" s="10">
        <v>0.106944200554003</v>
      </c>
      <c r="E12856" s="7">
        <f t="shared" si="1"/>
        <v>0.06919871582</v>
      </c>
      <c r="F12856" s="7"/>
    </row>
    <row r="12857">
      <c r="A12857" s="9">
        <v>44879.625</v>
      </c>
      <c r="B12857" s="10">
        <v>182.47</v>
      </c>
      <c r="C12857" s="10">
        <v>217.87799</v>
      </c>
      <c r="D12857" s="10">
        <v>0.162512927533432</v>
      </c>
      <c r="E12857" s="7">
        <f t="shared" si="1"/>
        <v>0.07351401428</v>
      </c>
      <c r="F12857" s="7"/>
    </row>
    <row r="12858">
      <c r="A12858" s="9">
        <v>44879.666666666664</v>
      </c>
      <c r="B12858" s="10">
        <v>168.28</v>
      </c>
      <c r="C12858" s="10">
        <v>217.68263</v>
      </c>
      <c r="D12858" s="10">
        <v>0.226947965485348</v>
      </c>
      <c r="E12858" s="7">
        <f t="shared" si="1"/>
        <v>0.08023170083</v>
      </c>
      <c r="F12858" s="7"/>
    </row>
    <row r="12859">
      <c r="A12859" s="9">
        <v>44879.708333333336</v>
      </c>
      <c r="B12859" s="10">
        <v>164.92</v>
      </c>
      <c r="C12859" s="10">
        <v>217.68827</v>
      </c>
      <c r="D12859" s="10">
        <v>0.242402909444776</v>
      </c>
      <c r="E12859" s="7">
        <f t="shared" si="1"/>
        <v>0.08739859187</v>
      </c>
      <c r="F12859" s="7"/>
    </row>
    <row r="12860">
      <c r="A12860" s="9">
        <v>44879.75</v>
      </c>
      <c r="B12860" s="10">
        <v>170.97</v>
      </c>
      <c r="C12860" s="10">
        <v>218.02777</v>
      </c>
      <c r="D12860" s="10">
        <v>0.215833836212698</v>
      </c>
      <c r="E12860" s="7">
        <f t="shared" si="1"/>
        <v>0.09485444577</v>
      </c>
      <c r="F12860" s="7"/>
    </row>
    <row r="12861">
      <c r="A12861" s="9">
        <v>44879.791666666664</v>
      </c>
      <c r="B12861" s="10">
        <v>181.27</v>
      </c>
      <c r="C12861" s="10">
        <v>219.21502</v>
      </c>
      <c r="D12861" s="10">
        <v>0.173094982269006</v>
      </c>
      <c r="E12861" s="7">
        <f t="shared" si="1"/>
        <v>0.1014023493</v>
      </c>
      <c r="F12861" s="7"/>
    </row>
    <row r="12862">
      <c r="A12862" s="9">
        <v>44879.833333333336</v>
      </c>
      <c r="B12862" s="10">
        <v>194.96</v>
      </c>
      <c r="C12862" s="10">
        <v>221.20372</v>
      </c>
      <c r="D12862" s="10">
        <v>0.118640500259218</v>
      </c>
      <c r="E12862" s="7">
        <f t="shared" si="1"/>
        <v>0.1052199278</v>
      </c>
      <c r="F12862" s="7"/>
    </row>
    <row r="12863">
      <c r="A12863" s="9">
        <v>44879.875</v>
      </c>
      <c r="B12863" s="10">
        <v>215.85</v>
      </c>
      <c r="C12863" s="10">
        <v>223.56878</v>
      </c>
      <c r="D12863" s="10">
        <v>0.0345253035777178</v>
      </c>
      <c r="E12863" s="7">
        <f t="shared" si="1"/>
        <v>0.1057496729</v>
      </c>
      <c r="F12863" s="7"/>
    </row>
    <row r="12864">
      <c r="A12864" s="9">
        <v>44879.916666666664</v>
      </c>
      <c r="B12864" s="10">
        <v>218.56</v>
      </c>
      <c r="C12864" s="10">
        <v>224.56759</v>
      </c>
      <c r="D12864" s="10">
        <v>0.0267518122272229</v>
      </c>
      <c r="E12864" s="7">
        <f t="shared" si="1"/>
        <v>0.1055533429</v>
      </c>
      <c r="F12864" s="7"/>
    </row>
    <row r="12865">
      <c r="A12865" s="9">
        <v>44879.958333333336</v>
      </c>
      <c r="B12865" s="10">
        <v>218.57</v>
      </c>
      <c r="C12865" s="10">
        <v>224.33361</v>
      </c>
      <c r="D12865" s="10">
        <v>0.0256921377050902</v>
      </c>
      <c r="E12865" s="7">
        <f t="shared" si="1"/>
        <v>0.1033986617</v>
      </c>
      <c r="F12865" s="7"/>
    </row>
    <row r="12866">
      <c r="A12866" s="9">
        <v>44877.0</v>
      </c>
      <c r="B12866" s="10">
        <v>223.12</v>
      </c>
      <c r="C12866" s="10">
        <v>230.62877</v>
      </c>
      <c r="D12866" s="10">
        <v>0.0325578200846321</v>
      </c>
      <c r="E12866" s="7">
        <f t="shared" si="1"/>
        <v>0.1037563819</v>
      </c>
      <c r="F12866" s="7"/>
    </row>
    <row r="12867">
      <c r="A12867" s="9">
        <v>44877.041666666664</v>
      </c>
      <c r="B12867" s="10">
        <v>225.16</v>
      </c>
      <c r="C12867" s="10">
        <v>226.2112</v>
      </c>
      <c r="D12867" s="10">
        <v>0.00464698476468006</v>
      </c>
      <c r="E12867" s="7">
        <f t="shared" si="1"/>
        <v>0.1032535292</v>
      </c>
      <c r="F12867" s="7"/>
    </row>
    <row r="12868">
      <c r="A12868" s="9">
        <v>44877.083333333336</v>
      </c>
      <c r="B12868" s="10">
        <v>229.99</v>
      </c>
      <c r="C12868" s="10">
        <v>218.48637</v>
      </c>
      <c r="D12868" s="10">
        <v>0.0526514766115617</v>
      </c>
      <c r="E12868" s="7">
        <f t="shared" si="1"/>
        <v>0.105269414</v>
      </c>
      <c r="F12868" s="7"/>
    </row>
    <row r="12869">
      <c r="A12869" s="9">
        <v>44877.125</v>
      </c>
      <c r="B12869" s="10">
        <v>223.38</v>
      </c>
      <c r="C12869" s="10">
        <v>208.74709</v>
      </c>
      <c r="D12869" s="10">
        <v>0.0700987496400549</v>
      </c>
      <c r="E12869" s="7">
        <f t="shared" si="1"/>
        <v>0.1063856975</v>
      </c>
      <c r="F12869" s="7"/>
    </row>
    <row r="12870">
      <c r="A12870" s="9">
        <v>44877.166666666664</v>
      </c>
      <c r="B12870" s="10">
        <v>213.94</v>
      </c>
      <c r="C12870" s="10">
        <v>197.87455</v>
      </c>
      <c r="D12870" s="10">
        <v>0.0811900772484384</v>
      </c>
      <c r="E12870" s="7">
        <f t="shared" si="1"/>
        <v>0.1083431728</v>
      </c>
      <c r="F12870" s="7"/>
    </row>
    <row r="12871">
      <c r="A12871" s="9">
        <v>44877.208333333336</v>
      </c>
      <c r="B12871" s="10">
        <v>199.79</v>
      </c>
      <c r="C12871" s="10">
        <v>188.52204</v>
      </c>
      <c r="D12871" s="10">
        <v>0.0597699876364587</v>
      </c>
      <c r="E12871" s="7">
        <f t="shared" si="1"/>
        <v>0.108098646</v>
      </c>
      <c r="F12871" s="7"/>
    </row>
    <row r="12872">
      <c r="A12872" s="9">
        <v>44877.25</v>
      </c>
      <c r="B12872" s="10">
        <v>203.25</v>
      </c>
      <c r="C12872" s="10">
        <v>181.99652</v>
      </c>
      <c r="D12872" s="10">
        <v>0.116779595565893</v>
      </c>
      <c r="E12872" s="7">
        <f t="shared" si="1"/>
        <v>0.1078385101</v>
      </c>
      <c r="F12872" s="7"/>
    </row>
    <row r="12873">
      <c r="A12873" s="9">
        <v>44877.291666666664</v>
      </c>
      <c r="B12873" s="10">
        <v>200.41</v>
      </c>
      <c r="C12873" s="10">
        <v>179.98794</v>
      </c>
      <c r="D12873" s="10">
        <v>0.113463490942781</v>
      </c>
      <c r="E12873" s="7">
        <f t="shared" si="1"/>
        <v>0.1081986116</v>
      </c>
      <c r="F12873" s="7"/>
    </row>
    <row r="12874">
      <c r="A12874" s="9">
        <v>44877.333333333336</v>
      </c>
      <c r="B12874" s="10">
        <v>197.49</v>
      </c>
      <c r="C12874" s="10">
        <v>182.64779</v>
      </c>
      <c r="D12874" s="10">
        <v>0.0812613719552808</v>
      </c>
      <c r="E12874" s="7">
        <f t="shared" si="1"/>
        <v>0.1069250888</v>
      </c>
      <c r="F12874" s="7"/>
    </row>
    <row r="12875">
      <c r="A12875" s="9">
        <v>44877.375</v>
      </c>
      <c r="B12875" s="10">
        <v>191.7</v>
      </c>
      <c r="C12875" s="10">
        <v>189.64503</v>
      </c>
      <c r="D12875" s="10">
        <v>0.010835875846575</v>
      </c>
      <c r="E12875" s="7">
        <f t="shared" si="1"/>
        <v>0.101015214</v>
      </c>
      <c r="F12875" s="7"/>
    </row>
    <row r="12876">
      <c r="A12876" s="9">
        <v>44877.416666666664</v>
      </c>
      <c r="B12876" s="10">
        <v>193.05</v>
      </c>
      <c r="C12876" s="10">
        <v>200.53541</v>
      </c>
      <c r="D12876" s="10">
        <v>0.0373271234242371</v>
      </c>
      <c r="E12876" s="7">
        <f t="shared" si="1"/>
        <v>0.09629254389</v>
      </c>
      <c r="F12876" s="7"/>
    </row>
    <row r="12877">
      <c r="A12877" s="9">
        <v>44877.458333333336</v>
      </c>
      <c r="B12877" s="10">
        <v>194.02</v>
      </c>
      <c r="C12877" s="10">
        <v>211.99586</v>
      </c>
      <c r="D12877" s="10">
        <v>0.084793448324887</v>
      </c>
      <c r="E12877" s="7">
        <f t="shared" si="1"/>
        <v>0.09439475163</v>
      </c>
      <c r="F12877" s="7"/>
    </row>
    <row r="12878">
      <c r="A12878" s="9">
        <v>44877.5</v>
      </c>
      <c r="B12878" s="10">
        <v>202.93</v>
      </c>
      <c r="C12878" s="10">
        <v>220.31658</v>
      </c>
      <c r="D12878" s="10">
        <v>0.0789163484654672</v>
      </c>
      <c r="E12878" s="7">
        <f t="shared" si="1"/>
        <v>0.0942007353</v>
      </c>
      <c r="F12878" s="7"/>
    </row>
    <row r="12879">
      <c r="A12879" s="9">
        <v>44877.541666666664</v>
      </c>
      <c r="B12879" s="10">
        <v>203.05</v>
      </c>
      <c r="C12879" s="10">
        <v>224.69555</v>
      </c>
      <c r="D12879" s="10">
        <v>0.096332793417582</v>
      </c>
      <c r="E12879" s="7">
        <f t="shared" si="1"/>
        <v>0.0939154883</v>
      </c>
      <c r="F12879" s="7"/>
    </row>
    <row r="12880">
      <c r="A12880" s="9">
        <v>44877.583333333336</v>
      </c>
      <c r="B12880" s="10">
        <v>204.78</v>
      </c>
      <c r="C12880" s="10">
        <v>225.26446</v>
      </c>
      <c r="D12880" s="10">
        <v>0.0909351612766612</v>
      </c>
      <c r="E12880" s="7">
        <f t="shared" si="1"/>
        <v>0.093248445</v>
      </c>
      <c r="F12880" s="7"/>
    </row>
    <row r="12881">
      <c r="A12881" s="9">
        <v>44877.625</v>
      </c>
      <c r="B12881" s="10">
        <v>200.35</v>
      </c>
      <c r="C12881" s="10">
        <v>223.70742</v>
      </c>
      <c r="D12881" s="10">
        <v>0.104410573417725</v>
      </c>
      <c r="E12881" s="7">
        <f t="shared" si="1"/>
        <v>0.09082751358</v>
      </c>
      <c r="F12881" s="7"/>
    </row>
    <row r="12882">
      <c r="A12882" s="9">
        <v>44877.666666666664</v>
      </c>
      <c r="B12882" s="10">
        <v>196.45</v>
      </c>
      <c r="C12882" s="10">
        <v>220.65437</v>
      </c>
      <c r="D12882" s="10">
        <v>0.109693590024978</v>
      </c>
      <c r="E12882" s="7">
        <f t="shared" si="1"/>
        <v>0.0859419146</v>
      </c>
      <c r="F12882" s="7"/>
    </row>
    <row r="12883">
      <c r="A12883" s="9">
        <v>44877.708333333336</v>
      </c>
      <c r="B12883" s="10">
        <v>197.34</v>
      </c>
      <c r="C12883" s="10">
        <v>217.68686</v>
      </c>
      <c r="D12883" s="10">
        <v>0.0934684803667065</v>
      </c>
      <c r="E12883" s="7">
        <f t="shared" si="1"/>
        <v>0.07973631339</v>
      </c>
      <c r="F12883" s="7"/>
    </row>
    <row r="12884">
      <c r="A12884" s="9">
        <v>44877.75</v>
      </c>
      <c r="B12884" s="10">
        <v>197.65</v>
      </c>
      <c r="C12884" s="10">
        <v>216.38334</v>
      </c>
      <c r="D12884" s="10">
        <v>0.0865747797404365</v>
      </c>
      <c r="E12884" s="7">
        <f t="shared" si="1"/>
        <v>0.07435051937</v>
      </c>
      <c r="F12884" s="7"/>
    </row>
    <row r="12885">
      <c r="A12885" s="9">
        <v>44877.791666666664</v>
      </c>
      <c r="B12885" s="10">
        <v>200.82</v>
      </c>
      <c r="C12885" s="10">
        <v>217.16691</v>
      </c>
      <c r="D12885" s="10">
        <v>0.075273484344369</v>
      </c>
      <c r="E12885" s="7">
        <f t="shared" si="1"/>
        <v>0.07027462362</v>
      </c>
      <c r="F12885" s="7"/>
    </row>
    <row r="12886">
      <c r="A12886" s="9">
        <v>44877.833333333336</v>
      </c>
      <c r="B12886" s="10">
        <v>203.55</v>
      </c>
      <c r="C12886" s="10">
        <v>218.78385</v>
      </c>
      <c r="D12886" s="10">
        <v>0.0696296824468533</v>
      </c>
      <c r="E12886" s="7">
        <f t="shared" si="1"/>
        <v>0.06823250621</v>
      </c>
      <c r="F12886" s="7"/>
    </row>
    <row r="12887">
      <c r="A12887" s="9">
        <v>44877.875</v>
      </c>
      <c r="B12887" s="10">
        <v>213.39</v>
      </c>
      <c r="C12887" s="10">
        <v>221.34462</v>
      </c>
      <c r="D12887" s="10">
        <v>0.0359377155857685</v>
      </c>
      <c r="E12887" s="7">
        <f t="shared" si="1"/>
        <v>0.06829135671</v>
      </c>
      <c r="F12887" s="7"/>
    </row>
    <row r="12888">
      <c r="A12888" s="9">
        <v>44877.916666666664</v>
      </c>
      <c r="B12888" s="10">
        <v>211.33</v>
      </c>
      <c r="C12888" s="10">
        <v>223.07487</v>
      </c>
      <c r="D12888" s="10">
        <v>0.0526499018020272</v>
      </c>
      <c r="E12888" s="7">
        <f t="shared" si="1"/>
        <v>0.06937044378</v>
      </c>
      <c r="F12888" s="7"/>
    </row>
    <row r="12889">
      <c r="A12889" s="9">
        <v>44877.958333333336</v>
      </c>
      <c r="B12889" s="10">
        <v>213.11</v>
      </c>
      <c r="C12889" s="10">
        <v>224.03757</v>
      </c>
      <c r="D12889" s="10">
        <v>0.048775613840125</v>
      </c>
      <c r="E12889" s="7">
        <f t="shared" si="1"/>
        <v>0.07033225528</v>
      </c>
      <c r="F12889" s="7"/>
    </row>
    <row r="12890">
      <c r="A12890" s="9">
        <v>44878.0</v>
      </c>
      <c r="B12890" s="10">
        <v>215.46</v>
      </c>
      <c r="C12890" s="10">
        <v>225.04091</v>
      </c>
      <c r="D12890" s="10">
        <v>0.0425740813081496</v>
      </c>
      <c r="E12890" s="7">
        <f t="shared" si="1"/>
        <v>0.0707495995</v>
      </c>
      <c r="F12890" s="7"/>
    </row>
    <row r="12891">
      <c r="A12891" s="9">
        <v>44878.041666666664</v>
      </c>
      <c r="B12891" s="10">
        <v>226.0</v>
      </c>
      <c r="C12891" s="10">
        <v>219.70091</v>
      </c>
      <c r="D12891" s="10">
        <v>0.0286712057769811</v>
      </c>
      <c r="E12891" s="7">
        <f t="shared" si="1"/>
        <v>0.07175060871</v>
      </c>
      <c r="F12891" s="7"/>
    </row>
    <row r="12892">
      <c r="A12892" s="9">
        <v>44878.083333333336</v>
      </c>
      <c r="B12892" s="10">
        <v>230.59</v>
      </c>
      <c r="C12892" s="10">
        <v>212.77785</v>
      </c>
      <c r="D12892" s="10">
        <v>0.0837124258939546</v>
      </c>
      <c r="E12892" s="7">
        <f t="shared" si="1"/>
        <v>0.07304481493</v>
      </c>
      <c r="F12892" s="7"/>
    </row>
    <row r="12893">
      <c r="A12893" s="9">
        <v>44878.125</v>
      </c>
      <c r="B12893" s="10">
        <v>231.28</v>
      </c>
      <c r="C12893" s="10">
        <v>205.63674</v>
      </c>
      <c r="D12893" s="10">
        <v>0.124701743472494</v>
      </c>
      <c r="E12893" s="7">
        <f t="shared" si="1"/>
        <v>0.07531993967</v>
      </c>
      <c r="F12893" s="7"/>
    </row>
    <row r="12894">
      <c r="A12894" s="9">
        <v>44878.166666666664</v>
      </c>
      <c r="B12894" s="10">
        <v>228.19</v>
      </c>
      <c r="C12894" s="10">
        <v>199.76656</v>
      </c>
      <c r="D12894" s="10">
        <v>0.142283273036287</v>
      </c>
      <c r="E12894" s="7">
        <f t="shared" si="1"/>
        <v>0.0778654895</v>
      </c>
      <c r="F12894" s="7"/>
    </row>
    <row r="12895">
      <c r="A12895" s="9">
        <v>44878.208333333336</v>
      </c>
      <c r="B12895" s="10">
        <v>222.51</v>
      </c>
      <c r="C12895" s="10">
        <v>197.16857</v>
      </c>
      <c r="D12895" s="10">
        <v>0.128526722083545</v>
      </c>
      <c r="E12895" s="7">
        <f t="shared" si="1"/>
        <v>0.08073035343</v>
      </c>
      <c r="F12895" s="7"/>
    </row>
    <row r="12896">
      <c r="A12896" s="9">
        <v>44878.25</v>
      </c>
      <c r="B12896" s="10">
        <v>209.13</v>
      </c>
      <c r="C12896" s="10">
        <v>196.897</v>
      </c>
      <c r="D12896" s="10">
        <v>0.0621289303544493</v>
      </c>
      <c r="E12896" s="7">
        <f t="shared" si="1"/>
        <v>0.07845324238</v>
      </c>
      <c r="F12896" s="7"/>
    </row>
    <row r="12897">
      <c r="A12897" s="9">
        <v>44878.291666666664</v>
      </c>
      <c r="B12897" s="10">
        <v>206.83</v>
      </c>
      <c r="C12897" s="10">
        <v>199.08724</v>
      </c>
      <c r="D12897" s="10">
        <v>0.0388912920787892</v>
      </c>
      <c r="E12897" s="7">
        <f t="shared" si="1"/>
        <v>0.07534606743</v>
      </c>
      <c r="F12897" s="7"/>
    </row>
    <row r="12898">
      <c r="A12898" s="9">
        <v>44878.333333333336</v>
      </c>
      <c r="B12898" s="10">
        <v>207.07</v>
      </c>
      <c r="C12898" s="10">
        <v>202.21406</v>
      </c>
      <c r="D12898" s="10">
        <v>0.0240138593725876</v>
      </c>
      <c r="E12898" s="7">
        <f t="shared" si="1"/>
        <v>0.0729607544</v>
      </c>
      <c r="F12898" s="7"/>
    </row>
    <row r="12899">
      <c r="A12899" s="9">
        <v>44878.375</v>
      </c>
      <c r="B12899" s="10">
        <v>201.9</v>
      </c>
      <c r="C12899" s="10">
        <v>206.77477</v>
      </c>
      <c r="D12899" s="10">
        <v>0.0235752650093625</v>
      </c>
      <c r="E12899" s="7">
        <f t="shared" si="1"/>
        <v>0.07349156229</v>
      </c>
      <c r="F12899" s="7"/>
    </row>
    <row r="12900">
      <c r="A12900" s="9">
        <v>44878.416666666664</v>
      </c>
      <c r="B12900" s="10">
        <v>208.7</v>
      </c>
      <c r="C12900" s="10">
        <v>211.02113</v>
      </c>
      <c r="D12900" s="10">
        <v>0.0109995145983722</v>
      </c>
      <c r="E12900" s="7">
        <f t="shared" si="1"/>
        <v>0.07239457858</v>
      </c>
      <c r="F12900" s="7"/>
    </row>
    <row r="12901">
      <c r="A12901" s="9">
        <v>44878.458333333336</v>
      </c>
      <c r="B12901" s="10">
        <v>204.28</v>
      </c>
      <c r="C12901" s="10">
        <v>215.25123</v>
      </c>
      <c r="D12901" s="10">
        <v>0.0509694183861341</v>
      </c>
      <c r="E12901" s="7">
        <f t="shared" si="1"/>
        <v>0.070985244</v>
      </c>
      <c r="F12901" s="7"/>
    </row>
    <row r="12902">
      <c r="A12902" s="9">
        <v>44878.5</v>
      </c>
      <c r="B12902" s="10">
        <v>212.87</v>
      </c>
      <c r="C12902" s="10">
        <v>217.49578</v>
      </c>
      <c r="D12902" s="10">
        <v>0.0212683666781948</v>
      </c>
      <c r="E12902" s="7">
        <f t="shared" si="1"/>
        <v>0.06858324476</v>
      </c>
      <c r="F12902" s="7"/>
    </row>
    <row r="12903">
      <c r="A12903" s="9">
        <v>44878.541666666664</v>
      </c>
      <c r="B12903" s="10">
        <v>217.11</v>
      </c>
      <c r="C12903" s="10">
        <v>218.68202</v>
      </c>
      <c r="D12903" s="10">
        <v>0.00718861111672546</v>
      </c>
      <c r="E12903" s="7">
        <f t="shared" si="1"/>
        <v>0.06486890383</v>
      </c>
      <c r="F12903" s="7"/>
    </row>
    <row r="12904">
      <c r="A12904" s="9">
        <v>44878.583333333336</v>
      </c>
      <c r="B12904" s="10">
        <v>230.85</v>
      </c>
      <c r="C12904" s="10">
        <v>218.98058</v>
      </c>
      <c r="D12904" s="10">
        <v>0.0542030713408467</v>
      </c>
      <c r="E12904" s="7">
        <f t="shared" si="1"/>
        <v>0.06333840009</v>
      </c>
      <c r="F12904" s="7"/>
    </row>
    <row r="12905">
      <c r="A12905" s="9">
        <v>44878.625</v>
      </c>
      <c r="B12905" s="10">
        <v>235.7</v>
      </c>
      <c r="C12905" s="10">
        <v>219.32625</v>
      </c>
      <c r="D12905" s="10">
        <v>0.0746547665863069</v>
      </c>
      <c r="E12905" s="7">
        <f t="shared" si="1"/>
        <v>0.0620985748</v>
      </c>
      <c r="F12905" s="7"/>
    </row>
    <row r="12906">
      <c r="A12906" s="9">
        <v>44878.666666666664</v>
      </c>
      <c r="B12906" s="10">
        <v>237.55</v>
      </c>
      <c r="C12906" s="10">
        <v>219.64307</v>
      </c>
      <c r="D12906" s="10">
        <v>0.0815274071701876</v>
      </c>
      <c r="E12906" s="7">
        <f t="shared" si="1"/>
        <v>0.06092498385</v>
      </c>
      <c r="F12906" s="7"/>
    </row>
    <row r="12907">
      <c r="A12907" s="9">
        <v>44878.708333333336</v>
      </c>
      <c r="B12907" s="10">
        <v>239.16</v>
      </c>
      <c r="C12907" s="10">
        <v>220.17765</v>
      </c>
      <c r="D12907" s="10">
        <v>0.0862137914543097</v>
      </c>
      <c r="E12907" s="7">
        <f t="shared" si="1"/>
        <v>0.06062270514</v>
      </c>
      <c r="F12907" s="7"/>
    </row>
    <row r="12908">
      <c r="A12908" s="9">
        <v>44878.75</v>
      </c>
      <c r="B12908" s="10">
        <v>232.29</v>
      </c>
      <c r="C12908" s="10">
        <v>221.00047</v>
      </c>
      <c r="D12908" s="10">
        <v>0.0510837375142233</v>
      </c>
      <c r="E12908" s="7">
        <f t="shared" si="1"/>
        <v>0.05914391172</v>
      </c>
      <c r="F12908" s="7"/>
    </row>
    <row r="12909">
      <c r="A12909" s="9">
        <v>44878.791666666664</v>
      </c>
      <c r="B12909" s="10">
        <v>221.88</v>
      </c>
      <c r="C12909" s="10">
        <v>222.64464</v>
      </c>
      <c r="D12909" s="10">
        <v>0.00343435170952246</v>
      </c>
      <c r="E12909" s="7">
        <f t="shared" si="1"/>
        <v>0.05615061453</v>
      </c>
      <c r="F12909" s="7"/>
    </row>
    <row r="12910">
      <c r="A12910" s="9">
        <v>44878.833333333336</v>
      </c>
      <c r="B12910" s="10">
        <v>221.37</v>
      </c>
      <c r="C12910" s="10">
        <v>224.9527</v>
      </c>
      <c r="D12910" s="10">
        <v>0.0159264592067576</v>
      </c>
      <c r="E12910" s="7">
        <f t="shared" si="1"/>
        <v>0.05391298022</v>
      </c>
      <c r="F12910" s="7"/>
    </row>
    <row r="12911">
      <c r="A12911" s="9">
        <v>44878.875</v>
      </c>
      <c r="B12911" s="10">
        <v>224.57</v>
      </c>
      <c r="C12911" s="10">
        <v>227.33611</v>
      </c>
      <c r="D12911" s="10">
        <v>0.0121674906815287</v>
      </c>
      <c r="E12911" s="7">
        <f t="shared" si="1"/>
        <v>0.05292255419</v>
      </c>
      <c r="F12911" s="7"/>
    </row>
    <row r="12912">
      <c r="A12912" s="9">
        <v>44878.916666666664</v>
      </c>
      <c r="B12912" s="10">
        <v>223.07</v>
      </c>
      <c r="C12912" s="10">
        <v>228.14135</v>
      </c>
      <c r="D12912" s="10">
        <v>0.0222289821639084</v>
      </c>
      <c r="E12912" s="7">
        <f t="shared" si="1"/>
        <v>0.05165501587</v>
      </c>
      <c r="F12912" s="7"/>
    </row>
    <row r="12913">
      <c r="A12913" s="9">
        <v>44878.958333333336</v>
      </c>
      <c r="B12913" s="10">
        <v>211.97</v>
      </c>
      <c r="C12913" s="10">
        <v>227.5483</v>
      </c>
      <c r="D12913" s="10">
        <v>0.0684615090510454</v>
      </c>
      <c r="E12913" s="7">
        <f t="shared" si="1"/>
        <v>0.0524752615</v>
      </c>
      <c r="F12913" s="7"/>
    </row>
    <row r="12914">
      <c r="A12914" s="9">
        <v>44879.0</v>
      </c>
      <c r="B12914" s="10">
        <v>218.48</v>
      </c>
      <c r="C12914" s="10">
        <v>223.16658</v>
      </c>
      <c r="D12914" s="10">
        <v>0.0210003666319572</v>
      </c>
      <c r="E12914" s="7">
        <f t="shared" si="1"/>
        <v>0.05157635672</v>
      </c>
      <c r="F12914" s="7"/>
    </row>
    <row r="12915">
      <c r="A12915" s="9">
        <v>44879.041666666664</v>
      </c>
      <c r="B12915" s="10">
        <v>222.27</v>
      </c>
      <c r="C12915" s="10">
        <v>219.03632</v>
      </c>
      <c r="D12915" s="10">
        <v>0.0147632136989884</v>
      </c>
      <c r="E12915" s="7">
        <f t="shared" si="1"/>
        <v>0.05099685705</v>
      </c>
      <c r="F12915" s="7"/>
    </row>
    <row r="12916">
      <c r="A12916" s="9">
        <v>44879.083333333336</v>
      </c>
      <c r="B12916" s="10">
        <v>210.74</v>
      </c>
      <c r="C12916" s="10">
        <v>212.57463</v>
      </c>
      <c r="D12916" s="10">
        <v>0.00863052190188454</v>
      </c>
      <c r="E12916" s="7">
        <f t="shared" si="1"/>
        <v>0.04786844439</v>
      </c>
      <c r="F12916" s="7"/>
    </row>
    <row r="12917">
      <c r="A12917" s="9">
        <v>44879.125</v>
      </c>
      <c r="B12917" s="10">
        <v>195.47</v>
      </c>
      <c r="C12917" s="10">
        <v>205.07283</v>
      </c>
      <c r="D12917" s="10">
        <v>0.0468264372223273</v>
      </c>
      <c r="E12917" s="7">
        <f t="shared" si="1"/>
        <v>0.04462363996</v>
      </c>
      <c r="F12917" s="7"/>
    </row>
    <row r="12918">
      <c r="A12918" s="9">
        <v>44879.166666666664</v>
      </c>
      <c r="B12918" s="10">
        <v>191.22</v>
      </c>
      <c r="C12918" s="10">
        <v>197.47218</v>
      </c>
      <c r="D12918" s="10">
        <v>0.0316610673969366</v>
      </c>
      <c r="E12918" s="7">
        <f t="shared" si="1"/>
        <v>0.04001438139</v>
      </c>
      <c r="F12918" s="7"/>
    </row>
    <row r="12919">
      <c r="A12919" s="9">
        <v>44879.208333333336</v>
      </c>
      <c r="B12919" s="10">
        <v>181.96</v>
      </c>
      <c r="C12919" s="10">
        <v>191.87278</v>
      </c>
      <c r="D12919" s="10">
        <v>0.0516632948144077</v>
      </c>
      <c r="E12919" s="7">
        <f t="shared" si="1"/>
        <v>0.03681173859</v>
      </c>
      <c r="F12919" s="7"/>
    </row>
    <row r="12920">
      <c r="A12920" s="9">
        <v>44879.25</v>
      </c>
      <c r="B12920" s="10">
        <v>170.08</v>
      </c>
      <c r="C12920" s="10">
        <v>188.5133</v>
      </c>
      <c r="D12920" s="10">
        <v>0.0977824906783764</v>
      </c>
      <c r="E12920" s="7">
        <f t="shared" si="1"/>
        <v>0.0382973036</v>
      </c>
      <c r="F12920" s="7"/>
    </row>
    <row r="12921">
      <c r="A12921" s="9">
        <v>44879.291666666664</v>
      </c>
      <c r="B12921" s="10">
        <v>175.42</v>
      </c>
      <c r="C12921" s="10">
        <v>188.42069</v>
      </c>
      <c r="D12921" s="10">
        <v>0.0689982082116354</v>
      </c>
      <c r="E12921" s="7">
        <f t="shared" si="1"/>
        <v>0.03955175844</v>
      </c>
      <c r="F12921" s="7"/>
    </row>
    <row r="12922">
      <c r="A12922" s="9">
        <v>44879.333333333336</v>
      </c>
      <c r="B12922" s="10">
        <v>176.97</v>
      </c>
      <c r="C12922" s="10">
        <v>190.86435</v>
      </c>
      <c r="D12922" s="10">
        <v>0.0727969890657946</v>
      </c>
      <c r="E12922" s="7">
        <f t="shared" si="1"/>
        <v>0.04158438885</v>
      </c>
      <c r="F12922" s="7"/>
    </row>
    <row r="12923">
      <c r="A12923" s="9">
        <v>44879.375</v>
      </c>
      <c r="B12923" s="10">
        <v>173.0</v>
      </c>
      <c r="C12923" s="10">
        <v>196.07906</v>
      </c>
      <c r="D12923" s="10">
        <v>0.117702828644731</v>
      </c>
      <c r="E12923" s="7">
        <f t="shared" si="1"/>
        <v>0.04550637066</v>
      </c>
      <c r="F12923" s="7"/>
    </row>
    <row r="12924">
      <c r="A12924" s="9">
        <v>44879.416666666664</v>
      </c>
      <c r="B12924" s="10">
        <v>177.73</v>
      </c>
      <c r="C12924" s="10">
        <v>203.37158</v>
      </c>
      <c r="D12924" s="10">
        <v>0.126082415251924</v>
      </c>
      <c r="E12924" s="7">
        <f t="shared" si="1"/>
        <v>0.05030149152</v>
      </c>
      <c r="F12924" s="7"/>
    </row>
    <row r="12925">
      <c r="A12925" s="9">
        <v>44879.458333333336</v>
      </c>
      <c r="B12925" s="10">
        <v>186.25</v>
      </c>
      <c r="C12925" s="10">
        <v>210.97697</v>
      </c>
      <c r="D12925" s="10">
        <v>0.11720222354127</v>
      </c>
      <c r="E12925" s="7">
        <f t="shared" si="1"/>
        <v>0.05306119174</v>
      </c>
      <c r="F12925" s="7"/>
    </row>
    <row r="12926">
      <c r="A12926" s="9">
        <v>44879.5</v>
      </c>
      <c r="B12926" s="10">
        <v>198.63</v>
      </c>
      <c r="C12926" s="10">
        <v>216.10848</v>
      </c>
      <c r="D12926" s="10">
        <v>0.0808782700243877</v>
      </c>
      <c r="E12926" s="7">
        <f t="shared" si="1"/>
        <v>0.05554493771</v>
      </c>
      <c r="F12926" s="7"/>
    </row>
    <row r="12927">
      <c r="A12927" s="9">
        <v>44879.541666666664</v>
      </c>
      <c r="B12927" s="10">
        <v>195.47</v>
      </c>
      <c r="C12927" s="10">
        <v>218.81569</v>
      </c>
      <c r="D12927" s="10">
        <v>0.106691115248636</v>
      </c>
      <c r="E12927" s="7">
        <f t="shared" si="1"/>
        <v>0.05969087538</v>
      </c>
      <c r="F12927" s="7"/>
    </row>
    <row r="12928">
      <c r="A12928" s="9">
        <v>44879.583333333336</v>
      </c>
      <c r="B12928" s="10">
        <v>194.63</v>
      </c>
      <c r="C12928" s="10">
        <v>218.95052</v>
      </c>
      <c r="D12928" s="10">
        <v>0.111077699198887</v>
      </c>
      <c r="E12928" s="7">
        <f t="shared" si="1"/>
        <v>0.06206065154</v>
      </c>
      <c r="F12928" s="7"/>
    </row>
    <row r="12929">
      <c r="A12929" s="9">
        <v>44879.625</v>
      </c>
      <c r="B12929" s="10">
        <v>182.47</v>
      </c>
      <c r="C12929" s="10">
        <v>218.08125</v>
      </c>
      <c r="D12929" s="10">
        <v>0.163293497263061</v>
      </c>
      <c r="E12929" s="7">
        <f t="shared" si="1"/>
        <v>0.06575393199</v>
      </c>
      <c r="F12929" s="7"/>
    </row>
    <row r="12930">
      <c r="A12930" s="9">
        <v>44879.666666666664</v>
      </c>
      <c r="B12930" s="10">
        <v>168.28</v>
      </c>
      <c r="C12930" s="10">
        <v>216.51848</v>
      </c>
      <c r="D12930" s="10">
        <v>0.222791514146968</v>
      </c>
      <c r="E12930" s="7">
        <f t="shared" si="1"/>
        <v>0.07163993645</v>
      </c>
      <c r="F12930" s="7"/>
    </row>
    <row r="12931">
      <c r="A12931" s="9">
        <v>44879.708333333336</v>
      </c>
      <c r="B12931" s="10">
        <v>164.92</v>
      </c>
      <c r="C12931" s="10">
        <v>215.19133</v>
      </c>
      <c r="D12931" s="10">
        <v>0.233612246366988</v>
      </c>
      <c r="E12931" s="7">
        <f t="shared" si="1"/>
        <v>0.07778153873</v>
      </c>
      <c r="F12931" s="7"/>
    </row>
    <row r="12932">
      <c r="A12932" s="9">
        <v>44879.75</v>
      </c>
      <c r="B12932" s="10">
        <v>170.97</v>
      </c>
      <c r="C12932" s="10">
        <v>214.73989</v>
      </c>
      <c r="D12932" s="10">
        <v>0.203827477046765</v>
      </c>
      <c r="E12932" s="7">
        <f t="shared" si="1"/>
        <v>0.08414586122</v>
      </c>
      <c r="F12932" s="7"/>
    </row>
    <row r="12933">
      <c r="A12933" s="9">
        <v>44879.791666666664</v>
      </c>
      <c r="B12933" s="10">
        <v>181.27</v>
      </c>
      <c r="C12933" s="10">
        <v>215.64048</v>
      </c>
      <c r="D12933" s="10">
        <v>0.159387884872079</v>
      </c>
      <c r="E12933" s="7">
        <f t="shared" si="1"/>
        <v>0.0906439251</v>
      </c>
      <c r="F12933" s="7"/>
    </row>
    <row r="12934">
      <c r="A12934" s="9">
        <v>44879.833333333336</v>
      </c>
      <c r="B12934" s="10">
        <v>194.96</v>
      </c>
      <c r="C12934" s="10">
        <v>217.39362</v>
      </c>
      <c r="D12934" s="10">
        <v>0.103193552782275</v>
      </c>
      <c r="E12934" s="7">
        <f t="shared" si="1"/>
        <v>0.094280054</v>
      </c>
      <c r="F12934" s="7"/>
    </row>
    <row r="12935">
      <c r="A12935" s="9">
        <v>44879.875</v>
      </c>
      <c r="B12935" s="10">
        <v>215.85</v>
      </c>
      <c r="C12935" s="10">
        <v>219.73623</v>
      </c>
      <c r="D12935" s="10">
        <v>0.017685886392062</v>
      </c>
      <c r="E12935" s="7">
        <f t="shared" si="1"/>
        <v>0.09450998715</v>
      </c>
      <c r="F12935" s="7"/>
    </row>
    <row r="12936">
      <c r="A12936" s="9">
        <v>44879.916666666664</v>
      </c>
      <c r="B12936" s="10">
        <v>218.56</v>
      </c>
      <c r="C12936" s="10">
        <v>220.97003</v>
      </c>
      <c r="D12936" s="10">
        <v>0.0109065921745134</v>
      </c>
      <c r="E12936" s="7">
        <f t="shared" si="1"/>
        <v>0.0940382209</v>
      </c>
      <c r="F12936" s="7"/>
    </row>
    <row r="12937">
      <c r="A12937" s="9">
        <v>44879.958333333336</v>
      </c>
      <c r="B12937" s="10">
        <v>218.57</v>
      </c>
      <c r="C12937" s="10">
        <v>221.43772</v>
      </c>
      <c r="D12937" s="10">
        <v>0.0129504584855733</v>
      </c>
      <c r="E12937" s="7">
        <f t="shared" si="1"/>
        <v>0.09172526046</v>
      </c>
      <c r="F12937" s="7"/>
    </row>
    <row r="12938">
      <c r="A12938" s="9">
        <v>44880.0</v>
      </c>
      <c r="B12938" s="10">
        <v>219.43</v>
      </c>
      <c r="C12938" s="10">
        <v>227.24132</v>
      </c>
      <c r="D12938" s="10">
        <v>0.034374558288959</v>
      </c>
      <c r="E12938" s="7">
        <f t="shared" si="1"/>
        <v>0.09228251845</v>
      </c>
      <c r="F12938" s="7"/>
    </row>
    <row r="12939">
      <c r="A12939" s="9">
        <v>44880.041666666664</v>
      </c>
      <c r="B12939" s="10">
        <v>217.91</v>
      </c>
      <c r="C12939" s="10">
        <v>219.60714</v>
      </c>
      <c r="D12939" s="10">
        <v>0.00772807295791926</v>
      </c>
      <c r="E12939" s="7">
        <f t="shared" si="1"/>
        <v>0.09198938758</v>
      </c>
      <c r="F12939" s="7"/>
    </row>
    <row r="12940">
      <c r="A12940" s="9">
        <v>44880.083333333336</v>
      </c>
      <c r="B12940" s="10">
        <v>221.97</v>
      </c>
      <c r="C12940" s="10">
        <v>210.50688</v>
      </c>
      <c r="D12940" s="10">
        <v>0.0544548472715001</v>
      </c>
      <c r="E12940" s="7">
        <f t="shared" si="1"/>
        <v>0.09389873447</v>
      </c>
      <c r="F12940" s="7"/>
    </row>
    <row r="12941">
      <c r="A12941" s="9">
        <v>44880.125</v>
      </c>
      <c r="B12941" s="10">
        <v>221.11</v>
      </c>
      <c r="C12941" s="10">
        <v>201.83977</v>
      </c>
      <c r="D12941" s="10">
        <v>0.0954729090307625</v>
      </c>
      <c r="E12941" s="7">
        <f t="shared" si="1"/>
        <v>0.0959256708</v>
      </c>
      <c r="F12941" s="7"/>
    </row>
    <row r="12942">
      <c r="A12942" s="9">
        <v>44880.166666666664</v>
      </c>
      <c r="B12942" s="10">
        <v>215.48</v>
      </c>
      <c r="C12942" s="10">
        <v>195.34336</v>
      </c>
      <c r="D12942" s="10">
        <v>0.103083309307262</v>
      </c>
      <c r="E12942" s="7">
        <f t="shared" si="1"/>
        <v>0.09890159754</v>
      </c>
      <c r="F12942" s="7"/>
    </row>
    <row r="12943">
      <c r="A12943" s="9">
        <v>44880.208333333336</v>
      </c>
      <c r="B12943" s="10">
        <v>205.5</v>
      </c>
      <c r="C12943" s="10">
        <v>193.33451</v>
      </c>
      <c r="D12943" s="10">
        <v>0.0629245653039387</v>
      </c>
      <c r="E12943" s="7">
        <f t="shared" si="1"/>
        <v>0.09937081715</v>
      </c>
      <c r="F12943" s="7"/>
    </row>
    <row r="12944">
      <c r="A12944" s="9">
        <v>44880.25</v>
      </c>
      <c r="B12944" s="10">
        <v>203.16</v>
      </c>
      <c r="C12944" s="10">
        <v>194.32424</v>
      </c>
      <c r="D12944" s="10">
        <v>0.0454691602035854</v>
      </c>
      <c r="E12944" s="7">
        <f t="shared" si="1"/>
        <v>0.09719109505</v>
      </c>
      <c r="F12944" s="7"/>
    </row>
    <row r="12945">
      <c r="A12945" s="9">
        <v>44880.291666666664</v>
      </c>
      <c r="B12945" s="10">
        <v>202.68</v>
      </c>
      <c r="C12945" s="10">
        <v>198.27712</v>
      </c>
      <c r="D12945" s="10">
        <v>0.0222056886846047</v>
      </c>
      <c r="E12945" s="7">
        <f t="shared" si="1"/>
        <v>0.09524140673</v>
      </c>
      <c r="F12945" s="7"/>
    </row>
    <row r="12946">
      <c r="A12946" s="9">
        <v>44880.333333333336</v>
      </c>
      <c r="B12946" s="10">
        <v>206.0</v>
      </c>
      <c r="C12946" s="10">
        <v>203.20899</v>
      </c>
      <c r="D12946" s="10">
        <v>0.013734677781726</v>
      </c>
      <c r="E12946" s="7">
        <f t="shared" si="1"/>
        <v>0.09278047709</v>
      </c>
      <c r="F12946" s="7"/>
    </row>
    <row r="12947">
      <c r="A12947" s="9">
        <v>44880.375</v>
      </c>
      <c r="B12947" s="10">
        <v>207.58</v>
      </c>
      <c r="C12947" s="10">
        <v>209.18701</v>
      </c>
      <c r="D12947" s="10">
        <v>0.00768216917484491</v>
      </c>
      <c r="E12947" s="7">
        <f t="shared" si="1"/>
        <v>0.08819628295</v>
      </c>
      <c r="F12947" s="7"/>
    </row>
    <row r="12948">
      <c r="A12948" s="9">
        <v>44880.416666666664</v>
      </c>
      <c r="B12948" s="10">
        <v>209.57</v>
      </c>
      <c r="C12948" s="10">
        <v>213.62508</v>
      </c>
      <c r="D12948" s="10">
        <v>0.0189822281166612</v>
      </c>
      <c r="E12948" s="7">
        <f t="shared" si="1"/>
        <v>0.08373377515</v>
      </c>
      <c r="F12948" s="7"/>
    </row>
    <row r="12949">
      <c r="A12949" s="9">
        <v>44880.458333333336</v>
      </c>
      <c r="B12949" s="10">
        <v>215.73</v>
      </c>
      <c r="C12949" s="10">
        <v>217.42081</v>
      </c>
      <c r="D12949" s="10">
        <v>0.00777667050361922</v>
      </c>
      <c r="E12949" s="7">
        <f t="shared" si="1"/>
        <v>0.07917437711</v>
      </c>
      <c r="F12949" s="7"/>
    </row>
    <row r="12950">
      <c r="A12950" s="9">
        <v>44880.5</v>
      </c>
      <c r="B12950" s="10">
        <v>217.32</v>
      </c>
      <c r="C12950" s="10">
        <v>218.83415</v>
      </c>
      <c r="D12950" s="10">
        <v>0.00691916686678016</v>
      </c>
      <c r="E12950" s="7">
        <f t="shared" si="1"/>
        <v>0.07609274781</v>
      </c>
      <c r="F12950" s="7"/>
    </row>
    <row r="12951">
      <c r="A12951" s="9">
        <v>44880.541666666664</v>
      </c>
      <c r="B12951" s="10">
        <v>224.1</v>
      </c>
      <c r="C12951" s="10">
        <v>219.54222</v>
      </c>
      <c r="D12951" s="10">
        <v>0.0207603803951695</v>
      </c>
      <c r="E12951" s="7">
        <f t="shared" si="1"/>
        <v>0.07251230053</v>
      </c>
      <c r="F12951" s="7"/>
    </row>
    <row r="12952">
      <c r="A12952" s="9">
        <v>44880.583333333336</v>
      </c>
      <c r="B12952" s="10">
        <v>231.59</v>
      </c>
      <c r="C12952" s="10">
        <v>220.11706</v>
      </c>
      <c r="D12952" s="10">
        <v>0.052121993633751</v>
      </c>
      <c r="E12952" s="7">
        <f t="shared" si="1"/>
        <v>0.07005581279</v>
      </c>
      <c r="F12952" s="7"/>
    </row>
    <row r="12953">
      <c r="A12953" s="9">
        <v>44880.625</v>
      </c>
      <c r="B12953" s="10">
        <v>225.03</v>
      </c>
      <c r="C12953" s="10">
        <v>221.22487</v>
      </c>
      <c r="D12953" s="10">
        <v>0.0172002813246087</v>
      </c>
      <c r="E12953" s="7">
        <f t="shared" si="1"/>
        <v>0.06396859546</v>
      </c>
      <c r="F12953" s="7"/>
    </row>
    <row r="12954">
      <c r="A12954" s="9">
        <v>44880.666666666664</v>
      </c>
      <c r="B12954" s="10">
        <v>231.17</v>
      </c>
      <c r="C12954" s="10">
        <v>222.46569</v>
      </c>
      <c r="D12954" s="10">
        <v>0.0391265277805309</v>
      </c>
      <c r="E12954" s="7">
        <f t="shared" si="1"/>
        <v>0.0563158877</v>
      </c>
      <c r="F12954" s="7"/>
    </row>
    <row r="12955">
      <c r="A12955" s="9">
        <v>44880.708333333336</v>
      </c>
      <c r="B12955" s="10">
        <v>234.06</v>
      </c>
      <c r="C12955" s="10">
        <v>223.66362</v>
      </c>
      <c r="D12955" s="10">
        <v>0.0464822128873707</v>
      </c>
      <c r="E12955" s="7">
        <f t="shared" si="1"/>
        <v>0.04851880297</v>
      </c>
      <c r="F12955" s="7"/>
    </row>
    <row r="12956">
      <c r="A12956" s="9">
        <v>44880.75</v>
      </c>
      <c r="B12956" s="10">
        <v>236.98</v>
      </c>
      <c r="C12956" s="10">
        <v>225.17704</v>
      </c>
      <c r="D12956" s="10">
        <v>0.0524163564811047</v>
      </c>
      <c r="E12956" s="7">
        <f t="shared" si="1"/>
        <v>0.04221000628</v>
      </c>
      <c r="F12956" s="7"/>
    </row>
    <row r="12957">
      <c r="A12957" s="9">
        <v>44880.791666666664</v>
      </c>
      <c r="B12957" s="10">
        <v>246.47</v>
      </c>
      <c r="C12957" s="10">
        <v>227.23702</v>
      </c>
      <c r="D12957" s="10">
        <v>0.0846384097098263</v>
      </c>
      <c r="E12957" s="7">
        <f t="shared" si="1"/>
        <v>0.03909544481</v>
      </c>
      <c r="F12957" s="7"/>
    </row>
    <row r="12958">
      <c r="A12958" s="9">
        <v>44880.833333333336</v>
      </c>
      <c r="B12958" s="10">
        <v>251.82</v>
      </c>
      <c r="C12958" s="10">
        <v>229.96599</v>
      </c>
      <c r="D12958" s="10">
        <v>0.0950314870472802</v>
      </c>
      <c r="E12958" s="7">
        <f t="shared" si="1"/>
        <v>0.03875535874</v>
      </c>
      <c r="F12958" s="7"/>
    </row>
    <row r="12959">
      <c r="A12959" s="9">
        <v>44880.875</v>
      </c>
      <c r="B12959" s="10">
        <v>252.08</v>
      </c>
      <c r="C12959" s="10">
        <v>232.6935</v>
      </c>
      <c r="D12959" s="10">
        <v>0.0833134574021191</v>
      </c>
      <c r="E12959" s="7">
        <f t="shared" si="1"/>
        <v>0.04148984087</v>
      </c>
      <c r="F12959" s="7"/>
    </row>
    <row r="12960">
      <c r="A12960" s="9">
        <v>44880.916666666664</v>
      </c>
      <c r="B12960" s="10">
        <v>250.03</v>
      </c>
      <c r="C12960" s="10">
        <v>233.28681</v>
      </c>
      <c r="D12960" s="10">
        <v>0.0717708386513579</v>
      </c>
      <c r="E12960" s="7">
        <f t="shared" si="1"/>
        <v>0.04402585114</v>
      </c>
      <c r="F12960" s="7"/>
    </row>
    <row r="12961">
      <c r="A12961" s="9">
        <v>44880.958333333336</v>
      </c>
      <c r="B12961" s="10">
        <v>249.83</v>
      </c>
      <c r="C12961" s="10">
        <v>231.64426</v>
      </c>
      <c r="D12961" s="10">
        <v>0.0785071902925633</v>
      </c>
      <c r="E12961" s="7">
        <f t="shared" si="1"/>
        <v>0.04675738163</v>
      </c>
      <c r="F12961" s="7"/>
    </row>
    <row r="12962">
      <c r="A12962" s="9">
        <v>44878.0</v>
      </c>
      <c r="B12962" s="10">
        <v>215.46</v>
      </c>
      <c r="C12962" s="10">
        <v>216.0539</v>
      </c>
      <c r="D12962" s="10">
        <v>0.00274885109687902</v>
      </c>
      <c r="E12962" s="7">
        <f t="shared" si="1"/>
        <v>0.04543964383</v>
      </c>
      <c r="F12962" s="7"/>
    </row>
    <row r="12963">
      <c r="A12963" s="9">
        <v>44878.041666666664</v>
      </c>
      <c r="B12963" s="10">
        <v>226.0</v>
      </c>
      <c r="C12963" s="10">
        <v>213.42824</v>
      </c>
      <c r="D12963" s="10">
        <v>0.0589039201185373</v>
      </c>
      <c r="E12963" s="7">
        <f t="shared" si="1"/>
        <v>0.04757197079</v>
      </c>
      <c r="F12963" s="7"/>
    </row>
    <row r="12964">
      <c r="A12964" s="9">
        <v>44878.083333333336</v>
      </c>
      <c r="B12964" s="10">
        <v>230.59</v>
      </c>
      <c r="C12964" s="10">
        <v>209.77088</v>
      </c>
      <c r="D12964" s="10">
        <v>0.09924694981496</v>
      </c>
      <c r="E12964" s="7">
        <f t="shared" si="1"/>
        <v>0.0494383084</v>
      </c>
      <c r="F12964" s="7"/>
    </row>
    <row r="12965">
      <c r="A12965" s="9">
        <v>44878.125</v>
      </c>
      <c r="B12965" s="10">
        <v>231.28</v>
      </c>
      <c r="C12965" s="10">
        <v>205.70618</v>
      </c>
      <c r="D12965" s="10">
        <v>0.124322079190814</v>
      </c>
      <c r="E12965" s="7">
        <f t="shared" si="1"/>
        <v>0.05064035716</v>
      </c>
      <c r="F12965" s="7"/>
    </row>
    <row r="12966">
      <c r="A12966" s="9">
        <v>44878.166666666664</v>
      </c>
      <c r="B12966" s="10">
        <v>228.19</v>
      </c>
      <c r="C12966" s="10">
        <v>202.36782</v>
      </c>
      <c r="D12966" s="10">
        <v>0.127600228139039</v>
      </c>
      <c r="E12966" s="7">
        <f t="shared" si="1"/>
        <v>0.05166189544</v>
      </c>
      <c r="F12966" s="7"/>
    </row>
    <row r="12967">
      <c r="A12967" s="9">
        <v>44878.208333333336</v>
      </c>
      <c r="B12967" s="10">
        <v>222.51</v>
      </c>
      <c r="C12967" s="10">
        <v>200.9213</v>
      </c>
      <c r="D12967" s="10">
        <v>0.107448538308282</v>
      </c>
      <c r="E12967" s="7">
        <f t="shared" si="1"/>
        <v>0.05351706098</v>
      </c>
      <c r="F12967" s="7"/>
    </row>
    <row r="12968">
      <c r="A12968" s="9">
        <v>44878.25</v>
      </c>
      <c r="B12968" s="10">
        <v>209.13</v>
      </c>
      <c r="C12968" s="10">
        <v>200.50837</v>
      </c>
      <c r="D12968" s="10">
        <v>0.0429988533645751</v>
      </c>
      <c r="E12968" s="7">
        <f t="shared" si="1"/>
        <v>0.05341413153</v>
      </c>
      <c r="F12968" s="7"/>
    </row>
    <row r="12969">
      <c r="A12969" s="9">
        <v>44878.291666666664</v>
      </c>
      <c r="B12969" s="10">
        <v>206.83</v>
      </c>
      <c r="C12969" s="10">
        <v>201.15798</v>
      </c>
      <c r="D12969" s="10">
        <v>0.028196843098146</v>
      </c>
      <c r="E12969" s="7">
        <f t="shared" si="1"/>
        <v>0.05366376297</v>
      </c>
      <c r="F12969" s="7"/>
    </row>
    <row r="12970">
      <c r="A12970" s="9">
        <v>44878.333333333336</v>
      </c>
      <c r="B12970" s="10">
        <v>207.07</v>
      </c>
      <c r="C12970" s="10">
        <v>201.99629</v>
      </c>
      <c r="D12970" s="10">
        <v>0.0251178375602839</v>
      </c>
      <c r="E12970" s="7">
        <f t="shared" si="1"/>
        <v>0.05413806129</v>
      </c>
      <c r="F12970" s="7"/>
    </row>
    <row r="12971">
      <c r="A12971" s="9">
        <v>44878.375</v>
      </c>
      <c r="B12971" s="10">
        <v>201.9</v>
      </c>
      <c r="C12971" s="10">
        <v>204.21882</v>
      </c>
      <c r="D12971" s="10">
        <v>0.0113545852434167</v>
      </c>
      <c r="E12971" s="7">
        <f t="shared" si="1"/>
        <v>0.05429107863</v>
      </c>
      <c r="F12971" s="7"/>
    </row>
    <row r="12972">
      <c r="A12972" s="9">
        <v>44878.416666666664</v>
      </c>
      <c r="B12972" s="10">
        <v>208.7</v>
      </c>
      <c r="C12972" s="10">
        <v>207.00691</v>
      </c>
      <c r="D12972" s="10">
        <v>0.00817890571865443</v>
      </c>
      <c r="E12972" s="7">
        <f t="shared" si="1"/>
        <v>0.05384094019</v>
      </c>
      <c r="F12972" s="7"/>
    </row>
    <row r="12973">
      <c r="A12973" s="9">
        <v>44878.458333333336</v>
      </c>
      <c r="B12973" s="10">
        <v>204.28</v>
      </c>
      <c r="C12973" s="10">
        <v>210.78123</v>
      </c>
      <c r="D12973" s="10">
        <v>0.0308434958843346</v>
      </c>
      <c r="E12973" s="7">
        <f t="shared" si="1"/>
        <v>0.05480205792</v>
      </c>
      <c r="F12973" s="7"/>
    </row>
    <row r="12974">
      <c r="A12974" s="9">
        <v>44878.5</v>
      </c>
      <c r="B12974" s="10">
        <v>212.87</v>
      </c>
      <c r="C12974" s="10">
        <v>213.66508</v>
      </c>
      <c r="D12974" s="10">
        <v>0.00372115087781299</v>
      </c>
      <c r="E12974" s="7">
        <f t="shared" si="1"/>
        <v>0.05466880725</v>
      </c>
      <c r="F12974" s="7"/>
    </row>
    <row r="12975">
      <c r="A12975" s="9">
        <v>44878.541666666664</v>
      </c>
      <c r="B12975" s="10">
        <v>217.11</v>
      </c>
      <c r="C12975" s="10">
        <v>215.93167</v>
      </c>
      <c r="D12975" s="10">
        <v>0.00545695774964375</v>
      </c>
      <c r="E12975" s="7">
        <f t="shared" si="1"/>
        <v>0.05403116464</v>
      </c>
      <c r="F12975" s="7"/>
    </row>
    <row r="12976">
      <c r="A12976" s="9">
        <v>44878.583333333336</v>
      </c>
      <c r="B12976" s="10">
        <v>230.85</v>
      </c>
      <c r="C12976" s="10">
        <v>216.96515</v>
      </c>
      <c r="D12976" s="10">
        <v>0.0639957615312874</v>
      </c>
      <c r="E12976" s="7">
        <f t="shared" si="1"/>
        <v>0.05452590497</v>
      </c>
      <c r="F12976" s="7"/>
    </row>
    <row r="12977">
      <c r="A12977" s="9">
        <v>44878.625</v>
      </c>
      <c r="B12977" s="10">
        <v>235.7</v>
      </c>
      <c r="C12977" s="10">
        <v>217.31469</v>
      </c>
      <c r="D12977" s="10">
        <v>0.0846022420297494</v>
      </c>
      <c r="E12977" s="7">
        <f t="shared" si="1"/>
        <v>0.05733432</v>
      </c>
      <c r="F12977" s="7"/>
    </row>
    <row r="12978">
      <c r="A12978" s="9">
        <v>44878.666666666664</v>
      </c>
      <c r="B12978" s="10">
        <v>237.55</v>
      </c>
      <c r="C12978" s="10">
        <v>217.45611</v>
      </c>
      <c r="D12978" s="10">
        <v>0.0924043477095217</v>
      </c>
      <c r="E12978" s="7">
        <f t="shared" si="1"/>
        <v>0.05955422916</v>
      </c>
      <c r="F12978" s="7"/>
    </row>
    <row r="12979">
      <c r="A12979" s="9">
        <v>44878.708333333336</v>
      </c>
      <c r="B12979" s="10">
        <v>239.16</v>
      </c>
      <c r="C12979" s="10">
        <v>218.05655</v>
      </c>
      <c r="D12979" s="10">
        <v>0.0967797115014431</v>
      </c>
      <c r="E12979" s="7">
        <f t="shared" si="1"/>
        <v>0.06164995827</v>
      </c>
      <c r="F12979" s="7"/>
    </row>
    <row r="12980">
      <c r="A12980" s="9">
        <v>44878.75</v>
      </c>
      <c r="B12980" s="10">
        <v>232.29</v>
      </c>
      <c r="C12980" s="10">
        <v>218.79534</v>
      </c>
      <c r="D12980" s="10">
        <v>0.0616770905632632</v>
      </c>
      <c r="E12980" s="7">
        <f t="shared" si="1"/>
        <v>0.06203582219</v>
      </c>
      <c r="F12980" s="7"/>
    </row>
    <row r="12981">
      <c r="A12981" s="9">
        <v>44878.791666666664</v>
      </c>
      <c r="B12981" s="10">
        <v>221.88</v>
      </c>
      <c r="C12981" s="10">
        <v>220.52781</v>
      </c>
      <c r="D12981" s="10">
        <v>0.00613160761901189</v>
      </c>
      <c r="E12981" s="7">
        <f t="shared" si="1"/>
        <v>0.05876470544</v>
      </c>
      <c r="F12981" s="7"/>
    </row>
    <row r="12982">
      <c r="A12982" s="9">
        <v>44878.833333333336</v>
      </c>
      <c r="B12982" s="10">
        <v>221.37</v>
      </c>
      <c r="C12982" s="10">
        <v>222.76931</v>
      </c>
      <c r="D12982" s="10">
        <v>0.00628143077697724</v>
      </c>
      <c r="E12982" s="7">
        <f t="shared" si="1"/>
        <v>0.05506678643</v>
      </c>
      <c r="F12982" s="7"/>
    </row>
    <row r="12983">
      <c r="A12983" s="9">
        <v>44878.875</v>
      </c>
      <c r="B12983" s="10">
        <v>224.57</v>
      </c>
      <c r="C12983" s="10">
        <v>224.56143</v>
      </c>
      <c r="D12983" s="11">
        <v>3.81632767478892E-5</v>
      </c>
      <c r="E12983" s="7">
        <f t="shared" si="1"/>
        <v>0.0515969825</v>
      </c>
      <c r="F12983" s="7"/>
    </row>
    <row r="12984">
      <c r="A12984" s="9">
        <v>44878.916666666664</v>
      </c>
      <c r="B12984" s="10">
        <v>223.07</v>
      </c>
      <c r="C12984" s="10">
        <v>224.76458</v>
      </c>
      <c r="D12984" s="10">
        <v>0.00753935517775977</v>
      </c>
      <c r="E12984" s="7">
        <f t="shared" si="1"/>
        <v>0.04892067069</v>
      </c>
      <c r="F12984" s="7"/>
    </row>
    <row r="12985">
      <c r="A12985" s="9">
        <v>44878.958333333336</v>
      </c>
      <c r="B12985" s="10">
        <v>211.97</v>
      </c>
      <c r="C12985" s="10">
        <v>224.23604</v>
      </c>
      <c r="D12985" s="10">
        <v>0.0547014654736143</v>
      </c>
      <c r="E12985" s="7">
        <f t="shared" si="1"/>
        <v>0.04792876549</v>
      </c>
      <c r="F12985" s="7"/>
    </row>
    <row r="12986">
      <c r="A12986" s="9">
        <v>44879.0</v>
      </c>
      <c r="B12986" s="10">
        <v>218.48</v>
      </c>
      <c r="C12986" s="10">
        <v>218.84544</v>
      </c>
      <c r="D12986" s="10">
        <v>0.00166985430448085</v>
      </c>
      <c r="E12986" s="7">
        <f t="shared" si="1"/>
        <v>0.04788380729</v>
      </c>
      <c r="F12986" s="7"/>
    </row>
    <row r="12987">
      <c r="A12987" s="9">
        <v>44879.041666666664</v>
      </c>
      <c r="B12987" s="10">
        <v>222.27</v>
      </c>
      <c r="C12987" s="10">
        <v>217.09007</v>
      </c>
      <c r="D12987" s="10">
        <v>0.0238607413042891</v>
      </c>
      <c r="E12987" s="7">
        <f t="shared" si="1"/>
        <v>0.04642367484</v>
      </c>
      <c r="F12987" s="7"/>
    </row>
    <row r="12988">
      <c r="A12988" s="9">
        <v>44879.083333333336</v>
      </c>
      <c r="B12988" s="10">
        <v>210.74</v>
      </c>
      <c r="C12988" s="10">
        <v>212.36575</v>
      </c>
      <c r="D12988" s="10">
        <v>0.00765542466240428</v>
      </c>
      <c r="E12988" s="7">
        <f t="shared" si="1"/>
        <v>0.04260736129</v>
      </c>
      <c r="F12988" s="7"/>
    </row>
    <row r="12989">
      <c r="A12989" s="9">
        <v>44879.125</v>
      </c>
      <c r="B12989" s="10">
        <v>195.47</v>
      </c>
      <c r="C12989" s="10">
        <v>205.81457</v>
      </c>
      <c r="D12989" s="10">
        <v>0.050261601984738</v>
      </c>
      <c r="E12989" s="7">
        <f t="shared" si="1"/>
        <v>0.03952150808</v>
      </c>
      <c r="F12989" s="7"/>
    </row>
    <row r="12990">
      <c r="A12990" s="9">
        <v>44879.166666666664</v>
      </c>
      <c r="B12990" s="10">
        <v>191.22</v>
      </c>
      <c r="C12990" s="10">
        <v>197.83426</v>
      </c>
      <c r="D12990" s="10">
        <v>0.033433339604576</v>
      </c>
      <c r="E12990" s="7">
        <f t="shared" si="1"/>
        <v>0.03559788772</v>
      </c>
      <c r="F12990" s="7"/>
    </row>
    <row r="12991">
      <c r="A12991" s="9">
        <v>44879.208333333336</v>
      </c>
      <c r="B12991" s="10">
        <v>181.96</v>
      </c>
      <c r="C12991" s="10">
        <v>190.11672</v>
      </c>
      <c r="D12991" s="10">
        <v>0.0429037488128344</v>
      </c>
      <c r="E12991" s="7">
        <f t="shared" si="1"/>
        <v>0.03290852149</v>
      </c>
      <c r="F12991" s="7"/>
    </row>
    <row r="12992">
      <c r="A12992" s="9">
        <v>44879.25</v>
      </c>
      <c r="B12992" s="10">
        <v>170.08</v>
      </c>
      <c r="C12992" s="10">
        <v>183.83653</v>
      </c>
      <c r="D12992" s="10">
        <v>0.0748302309666092</v>
      </c>
      <c r="E12992" s="7">
        <f t="shared" si="1"/>
        <v>0.03423482889</v>
      </c>
      <c r="F12992" s="7"/>
    </row>
    <row r="12993">
      <c r="A12993" s="9">
        <v>44879.291666666664</v>
      </c>
      <c r="B12993" s="10">
        <v>175.42</v>
      </c>
      <c r="C12993" s="10">
        <v>180.46508</v>
      </c>
      <c r="D12993" s="10">
        <v>0.0279559901561011</v>
      </c>
      <c r="E12993" s="7">
        <f t="shared" si="1"/>
        <v>0.03422479335</v>
      </c>
      <c r="F12993" s="7"/>
    </row>
    <row r="12994">
      <c r="A12994" s="9">
        <v>44879.333333333336</v>
      </c>
      <c r="B12994" s="10">
        <v>176.97</v>
      </c>
      <c r="C12994" s="10">
        <v>180.54955</v>
      </c>
      <c r="D12994" s="10">
        <v>0.0198258594385863</v>
      </c>
      <c r="E12994" s="7">
        <f t="shared" si="1"/>
        <v>0.03400429427</v>
      </c>
      <c r="F12994" s="7"/>
    </row>
    <row r="12995">
      <c r="A12995" s="9">
        <v>44879.375</v>
      </c>
      <c r="B12995" s="10">
        <v>173.0</v>
      </c>
      <c r="C12995" s="10">
        <v>184.2231</v>
      </c>
      <c r="D12995" s="10">
        <v>0.0609212416901028</v>
      </c>
      <c r="E12995" s="7">
        <f t="shared" si="1"/>
        <v>0.03606957162</v>
      </c>
      <c r="F12995" s="7"/>
    </row>
    <row r="12996">
      <c r="A12996" s="9">
        <v>44879.416666666664</v>
      </c>
      <c r="B12996" s="10">
        <v>177.73</v>
      </c>
      <c r="C12996" s="10">
        <v>192.11297</v>
      </c>
      <c r="D12996" s="10">
        <v>0.0748672512844916</v>
      </c>
      <c r="E12996" s="7">
        <f t="shared" si="1"/>
        <v>0.03884825268</v>
      </c>
      <c r="F12996" s="7"/>
    </row>
    <row r="12997">
      <c r="A12997" s="9">
        <v>44879.458333333336</v>
      </c>
      <c r="B12997" s="10">
        <v>186.25</v>
      </c>
      <c r="C12997" s="10">
        <v>201.29538</v>
      </c>
      <c r="D12997" s="10">
        <v>0.0747427983692422</v>
      </c>
      <c r="E12997" s="7">
        <f t="shared" si="1"/>
        <v>0.04067739029</v>
      </c>
      <c r="F12997" s="7"/>
    </row>
    <row r="12998">
      <c r="A12998" s="9">
        <v>44879.5</v>
      </c>
      <c r="B12998" s="10">
        <v>198.63</v>
      </c>
      <c r="C12998" s="10">
        <v>208.72972</v>
      </c>
      <c r="D12998" s="10">
        <v>0.0483865929585877</v>
      </c>
      <c r="E12998" s="7">
        <f t="shared" si="1"/>
        <v>0.04253845037</v>
      </c>
      <c r="F12998" s="7"/>
    </row>
    <row r="12999">
      <c r="A12999" s="9">
        <v>44879.541666666664</v>
      </c>
      <c r="B12999" s="10">
        <v>195.47</v>
      </c>
      <c r="C12999" s="10">
        <v>213.58951</v>
      </c>
      <c r="D12999" s="10">
        <v>0.0848333328729486</v>
      </c>
      <c r="E12999" s="7">
        <f t="shared" si="1"/>
        <v>0.04584579934</v>
      </c>
      <c r="F12999" s="7"/>
    </row>
    <row r="13000">
      <c r="A13000" s="9">
        <v>44879.583333333336</v>
      </c>
      <c r="B13000" s="10">
        <v>194.63</v>
      </c>
      <c r="C13000" s="10">
        <v>214.54313</v>
      </c>
      <c r="D13000" s="10">
        <v>0.0928164420832305</v>
      </c>
      <c r="E13000" s="7">
        <f t="shared" si="1"/>
        <v>0.04704666103</v>
      </c>
      <c r="F13000" s="7"/>
    </row>
    <row r="13001">
      <c r="A13001" s="9">
        <v>44879.625</v>
      </c>
      <c r="B13001" s="10">
        <v>182.47</v>
      </c>
      <c r="C13001" s="10">
        <v>213.48254</v>
      </c>
      <c r="D13001" s="10">
        <v>0.145269678728761</v>
      </c>
      <c r="E13001" s="7">
        <f t="shared" si="1"/>
        <v>0.04957447089</v>
      </c>
      <c r="F13001" s="7"/>
    </row>
    <row r="13002">
      <c r="A13002" s="9">
        <v>44879.666666666664</v>
      </c>
      <c r="B13002" s="10">
        <v>168.28</v>
      </c>
      <c r="C13002" s="10">
        <v>211.05331</v>
      </c>
      <c r="D13002" s="10">
        <v>0.202665904647503</v>
      </c>
      <c r="E13002" s="7">
        <f t="shared" si="1"/>
        <v>0.05416870243</v>
      </c>
      <c r="F13002" s="7"/>
    </row>
    <row r="13003">
      <c r="A13003" s="9">
        <v>44879.708333333336</v>
      </c>
      <c r="B13003" s="10">
        <v>164.92</v>
      </c>
      <c r="C13003" s="10">
        <v>209.0351</v>
      </c>
      <c r="D13003" s="10">
        <v>0.211041590622818</v>
      </c>
      <c r="E13003" s="7">
        <f t="shared" si="1"/>
        <v>0.05892961406</v>
      </c>
      <c r="F13003" s="7"/>
    </row>
    <row r="13004">
      <c r="A13004" s="9">
        <v>44879.75</v>
      </c>
      <c r="B13004" s="10">
        <v>170.97</v>
      </c>
      <c r="C13004" s="10">
        <v>208.37327</v>
      </c>
      <c r="D13004" s="10">
        <v>0.179501286321417</v>
      </c>
      <c r="E13004" s="7">
        <f t="shared" si="1"/>
        <v>0.06383895555</v>
      </c>
      <c r="F13004" s="7"/>
    </row>
    <row r="13005">
      <c r="A13005" s="9">
        <v>44879.791666666664</v>
      </c>
      <c r="B13005" s="10">
        <v>181.27</v>
      </c>
      <c r="C13005" s="10">
        <v>209.55932</v>
      </c>
      <c r="D13005" s="10">
        <v>0.134994330006415</v>
      </c>
      <c r="E13005" s="7">
        <f t="shared" si="1"/>
        <v>0.06920823565</v>
      </c>
      <c r="F13005" s="7"/>
    </row>
    <row r="13006">
      <c r="A13006" s="9">
        <v>44879.833333333336</v>
      </c>
      <c r="B13006" s="10">
        <v>194.96</v>
      </c>
      <c r="C13006" s="10">
        <v>211.91715</v>
      </c>
      <c r="D13006" s="10">
        <v>0.0800178277218242</v>
      </c>
      <c r="E13006" s="12">
        <f t="shared" si="1"/>
        <v>0.07228058552</v>
      </c>
      <c r="F13006" s="7"/>
    </row>
    <row r="13007">
      <c r="A13007" s="9">
        <v>44879.875</v>
      </c>
      <c r="B13007" s="10">
        <v>215.85</v>
      </c>
      <c r="C13007" s="10">
        <v>214.61711</v>
      </c>
      <c r="D13007" s="10">
        <v>0.00574460256220949</v>
      </c>
      <c r="E13007" s="7">
        <f t="shared" si="1"/>
        <v>0.07251835382</v>
      </c>
      <c r="F13007" s="7"/>
    </row>
    <row r="13008">
      <c r="A13008" s="9">
        <v>44879.916666666664</v>
      </c>
      <c r="B13008" s="10">
        <v>218.56</v>
      </c>
      <c r="C13008" s="10">
        <v>216.16918</v>
      </c>
      <c r="D13008" s="10">
        <v>0.0110599485088484</v>
      </c>
      <c r="E13008" s="7">
        <f t="shared" si="1"/>
        <v>0.07266504521</v>
      </c>
      <c r="F13008" s="7"/>
    </row>
    <row r="13009">
      <c r="A13009" s="9">
        <v>44879.958333333336</v>
      </c>
      <c r="B13009" s="10">
        <v>218.57</v>
      </c>
      <c r="C13009" s="10">
        <v>217.58134</v>
      </c>
      <c r="D13009" s="10">
        <v>0.00454386391774212</v>
      </c>
      <c r="E13009" s="7">
        <f t="shared" si="1"/>
        <v>0.07057514515</v>
      </c>
      <c r="F13009" s="7"/>
    </row>
    <row r="13010">
      <c r="A13010" s="9">
        <v>44880.0</v>
      </c>
      <c r="B13010" s="10">
        <v>219.43</v>
      </c>
      <c r="C13010" s="10">
        <v>225.20012</v>
      </c>
      <c r="D13010" s="10">
        <v>0.0256221888336471</v>
      </c>
      <c r="E13010" s="7">
        <f t="shared" si="1"/>
        <v>0.07157315909</v>
      </c>
      <c r="F13010" s="7"/>
    </row>
    <row r="13011">
      <c r="A13011" s="9">
        <v>44880.041666666664</v>
      </c>
      <c r="B13011" s="10">
        <v>217.91</v>
      </c>
      <c r="C13011" s="10">
        <v>217.80139</v>
      </c>
      <c r="D13011" s="10">
        <v>4.98665320730959E-4</v>
      </c>
      <c r="E13011" s="7">
        <f t="shared" si="1"/>
        <v>0.07059973925</v>
      </c>
      <c r="F13011" s="7"/>
    </row>
    <row r="13012">
      <c r="A13012" s="9">
        <v>44880.083333333336</v>
      </c>
      <c r="B13012" s="10">
        <v>221.97</v>
      </c>
      <c r="C13012" s="10">
        <v>208.76423</v>
      </c>
      <c r="D13012" s="10">
        <v>0.0632568615801663</v>
      </c>
      <c r="E13012" s="7">
        <f t="shared" si="1"/>
        <v>0.07291646579</v>
      </c>
      <c r="F13012" s="7"/>
    </row>
    <row r="13013">
      <c r="A13013" s="9">
        <v>44880.125</v>
      </c>
      <c r="B13013" s="10">
        <v>221.11</v>
      </c>
      <c r="C13013" s="10">
        <v>200.16299</v>
      </c>
      <c r="D13013" s="10">
        <v>0.104649765673464</v>
      </c>
      <c r="E13013" s="7">
        <f t="shared" si="1"/>
        <v>0.07518263928</v>
      </c>
      <c r="F13013" s="7"/>
    </row>
    <row r="13014">
      <c r="A13014" s="9">
        <v>44880.166666666664</v>
      </c>
      <c r="B13014" s="10">
        <v>215.48</v>
      </c>
      <c r="C13014" s="10">
        <v>193.48289</v>
      </c>
      <c r="D13014" s="10">
        <v>0.113690207955855</v>
      </c>
      <c r="E13014" s="7">
        <f t="shared" si="1"/>
        <v>0.07852667546</v>
      </c>
      <c r="F13014" s="7"/>
    </row>
    <row r="13015">
      <c r="A13015" s="9">
        <v>44880.208333333336</v>
      </c>
      <c r="B13015" s="10">
        <v>205.5</v>
      </c>
      <c r="C13015" s="10">
        <v>190.98493</v>
      </c>
      <c r="D13015" s="10">
        <v>0.0760011274187969</v>
      </c>
      <c r="E13015" s="7">
        <f t="shared" si="1"/>
        <v>0.0799057329</v>
      </c>
      <c r="F13015" s="7"/>
    </row>
    <row r="13016">
      <c r="A13016" s="9">
        <v>44880.25</v>
      </c>
      <c r="B13016" s="10">
        <v>203.16</v>
      </c>
      <c r="C13016" s="10">
        <v>191.30216</v>
      </c>
      <c r="D13016" s="10">
        <v>0.0619848725179057</v>
      </c>
      <c r="E13016" s="7">
        <f t="shared" si="1"/>
        <v>0.07937050963</v>
      </c>
      <c r="F13016" s="7"/>
    </row>
    <row r="13017">
      <c r="A13017" s="9">
        <v>44880.291666666664</v>
      </c>
      <c r="B13017" s="10">
        <v>202.68</v>
      </c>
      <c r="C13017" s="10">
        <v>194.66147</v>
      </c>
      <c r="D13017" s="10">
        <v>0.0411921784007898</v>
      </c>
      <c r="E13017" s="7">
        <f t="shared" si="1"/>
        <v>0.07992201748</v>
      </c>
      <c r="F13017" s="7"/>
    </row>
    <row r="13018">
      <c r="A13018" s="9">
        <v>44880.333333333336</v>
      </c>
      <c r="B13018" s="10">
        <v>206.0</v>
      </c>
      <c r="C13018" s="10">
        <v>199.20285</v>
      </c>
      <c r="D13018" s="10">
        <v>0.0341217507681239</v>
      </c>
      <c r="E13018" s="7">
        <f t="shared" si="1"/>
        <v>0.08051767962</v>
      </c>
      <c r="F13018" s="7"/>
    </row>
    <row r="13019">
      <c r="A13019" s="9">
        <v>44880.375</v>
      </c>
      <c r="B13019" s="10">
        <v>207.58</v>
      </c>
      <c r="C13019" s="10">
        <v>205.07624</v>
      </c>
      <c r="D13019" s="10">
        <v>0.0122089228864348</v>
      </c>
      <c r="E13019" s="7">
        <f t="shared" si="1"/>
        <v>0.07848799967</v>
      </c>
      <c r="F13019" s="7"/>
    </row>
    <row r="13020">
      <c r="A13020" s="9">
        <v>44880.416666666664</v>
      </c>
      <c r="B13020" s="10">
        <v>209.57</v>
      </c>
      <c r="C13020" s="10">
        <v>209.88596</v>
      </c>
      <c r="D13020" s="10">
        <v>0.00150538892644376</v>
      </c>
      <c r="E13020" s="7">
        <f t="shared" si="1"/>
        <v>0.0754312554</v>
      </c>
      <c r="F13020" s="7"/>
    </row>
    <row r="13021">
      <c r="A13021" s="9">
        <v>44880.458333333336</v>
      </c>
      <c r="B13021" s="10">
        <v>215.73</v>
      </c>
      <c r="C13021" s="10">
        <v>214.22797</v>
      </c>
      <c r="D13021" s="10">
        <v>0.00701136270861358</v>
      </c>
      <c r="E13021" s="7">
        <f t="shared" si="1"/>
        <v>0.07260911225</v>
      </c>
      <c r="F13021" s="7"/>
    </row>
    <row r="13022">
      <c r="A13022" s="9">
        <v>44880.5</v>
      </c>
      <c r="B13022" s="10">
        <v>217.32</v>
      </c>
      <c r="C13022" s="10">
        <v>216.25993</v>
      </c>
      <c r="D13022" s="10">
        <v>0.00490183271584336</v>
      </c>
      <c r="E13022" s="7">
        <f t="shared" si="1"/>
        <v>0.07079724724</v>
      </c>
      <c r="F13022" s="7"/>
    </row>
    <row r="13023">
      <c r="A13023" s="9">
        <v>44880.541666666664</v>
      </c>
      <c r="B13023" s="10">
        <v>224.1</v>
      </c>
      <c r="C13023" s="10">
        <v>217.35987</v>
      </c>
      <c r="D13023" s="10">
        <v>0.0310090818512174</v>
      </c>
      <c r="E13023" s="7">
        <f t="shared" si="1"/>
        <v>0.06855457011</v>
      </c>
      <c r="F13023" s="7"/>
    </row>
    <row r="13024">
      <c r="A13024" s="9">
        <v>44880.583333333336</v>
      </c>
      <c r="B13024" s="10">
        <v>231.59</v>
      </c>
      <c r="C13024" s="10">
        <v>218.00405</v>
      </c>
      <c r="D13024" s="10">
        <v>0.0623197137851337</v>
      </c>
      <c r="E13024" s="7">
        <f t="shared" si="1"/>
        <v>0.0672838731</v>
      </c>
      <c r="F13024" s="7"/>
    </row>
    <row r="13025">
      <c r="A13025" s="9">
        <v>44880.625</v>
      </c>
      <c r="B13025" s="10">
        <v>225.03</v>
      </c>
      <c r="C13025" s="10">
        <v>219.07553</v>
      </c>
      <c r="D13025" s="10">
        <v>0.0271799867379073</v>
      </c>
      <c r="E13025" s="7">
        <f t="shared" si="1"/>
        <v>0.06236346927</v>
      </c>
      <c r="F13025" s="7"/>
    </row>
    <row r="13026">
      <c r="A13026" s="9">
        <v>44880.666666666664</v>
      </c>
      <c r="B13026" s="10">
        <v>231.17</v>
      </c>
      <c r="C13026" s="10">
        <v>220.19814</v>
      </c>
      <c r="D13026" s="10">
        <v>0.0498272147076264</v>
      </c>
      <c r="E13026" s="7">
        <f t="shared" si="1"/>
        <v>0.05599519052</v>
      </c>
      <c r="F13026" s="7"/>
    </row>
    <row r="13027">
      <c r="A13027" s="9">
        <v>44880.708333333336</v>
      </c>
      <c r="B13027" s="10">
        <v>234.06</v>
      </c>
      <c r="C13027" s="10">
        <v>221.26904</v>
      </c>
      <c r="D13027" s="10">
        <v>0.0578072738960679</v>
      </c>
      <c r="E13027" s="7">
        <f t="shared" si="1"/>
        <v>0.04961042732</v>
      </c>
      <c r="F13027" s="7"/>
    </row>
    <row r="13028">
      <c r="A13028" s="9">
        <v>44880.75</v>
      </c>
      <c r="B13028" s="10">
        <v>236.98</v>
      </c>
      <c r="C13028" s="10">
        <v>222.78886</v>
      </c>
      <c r="D13028" s="10">
        <v>0.0636977091224399</v>
      </c>
      <c r="E13028" s="7">
        <f t="shared" si="1"/>
        <v>0.04478527827</v>
      </c>
      <c r="F13028" s="7"/>
    </row>
    <row r="13029">
      <c r="A13029" s="9">
        <v>44880.791666666664</v>
      </c>
      <c r="B13029" s="10">
        <v>246.47</v>
      </c>
      <c r="C13029" s="10">
        <v>224.87924</v>
      </c>
      <c r="D13029" s="10">
        <v>0.096010463215724</v>
      </c>
      <c r="E13029" s="7">
        <f t="shared" si="1"/>
        <v>0.04316095049</v>
      </c>
      <c r="F13029" s="7"/>
    </row>
    <row r="13030">
      <c r="A13030" s="9">
        <v>44880.833333333336</v>
      </c>
      <c r="B13030" s="10">
        <v>251.82</v>
      </c>
      <c r="C13030" s="10">
        <v>227.67424</v>
      </c>
      <c r="D13030" s="10">
        <v>0.106053983094442</v>
      </c>
      <c r="E13030" s="7">
        <f t="shared" si="1"/>
        <v>0.0442457903</v>
      </c>
      <c r="F13030" s="7"/>
    </row>
    <row r="13031">
      <c r="A13031" s="9">
        <v>44880.875</v>
      </c>
      <c r="B13031" s="10">
        <v>252.08</v>
      </c>
      <c r="C13031" s="10">
        <v>230.50434</v>
      </c>
      <c r="D13031" s="10">
        <v>0.0936019686223695</v>
      </c>
      <c r="E13031" s="7">
        <f t="shared" si="1"/>
        <v>0.04790651388</v>
      </c>
      <c r="F13031" s="7"/>
    </row>
    <row r="13032">
      <c r="A13032" s="9">
        <v>44880.916666666664</v>
      </c>
      <c r="B13032" s="10">
        <v>250.03</v>
      </c>
      <c r="C13032" s="10">
        <v>231.13652</v>
      </c>
      <c r="D13032" s="10">
        <v>0.0817416477499964</v>
      </c>
      <c r="E13032" s="7">
        <f t="shared" si="1"/>
        <v>0.05085158468</v>
      </c>
      <c r="F13032" s="7"/>
    </row>
    <row r="13033">
      <c r="A13033" s="9">
        <v>44880.958333333336</v>
      </c>
      <c r="B13033" s="10">
        <v>249.83</v>
      </c>
      <c r="C13033" s="10">
        <v>229.64563</v>
      </c>
      <c r="D13033" s="10">
        <v>0.0878935514688435</v>
      </c>
      <c r="E13033" s="7">
        <f t="shared" si="1"/>
        <v>0.05432448833</v>
      </c>
      <c r="F13033" s="7"/>
    </row>
    <row r="13034">
      <c r="A13034" s="9">
        <v>44881.0</v>
      </c>
      <c r="B13034" s="10">
        <v>249.3</v>
      </c>
      <c r="C13034" s="10">
        <v>237.48507</v>
      </c>
      <c r="D13034" s="10">
        <v>0.04975020113896</v>
      </c>
      <c r="E13034" s="7">
        <f t="shared" si="1"/>
        <v>0.05532982218</v>
      </c>
      <c r="F13034" s="7"/>
    </row>
    <row r="13035">
      <c r="A13035" s="9">
        <v>44881.041666666664</v>
      </c>
      <c r="B13035" s="10">
        <v>246.05</v>
      </c>
      <c r="C13035" s="10">
        <v>233.29853</v>
      </c>
      <c r="D13035" s="10">
        <v>0.0546573096710039</v>
      </c>
      <c r="E13035" s="7">
        <f t="shared" si="1"/>
        <v>0.05758643236</v>
      </c>
      <c r="F13035" s="7"/>
    </row>
    <row r="13036">
      <c r="A13036" s="9">
        <v>44881.083333333336</v>
      </c>
      <c r="B13036" s="10">
        <v>249.55</v>
      </c>
      <c r="C13036" s="10">
        <v>227.28447</v>
      </c>
      <c r="D13036" s="10">
        <v>0.0979632704337432</v>
      </c>
      <c r="E13036" s="7">
        <f t="shared" si="1"/>
        <v>0.05903253273</v>
      </c>
      <c r="F13036" s="7"/>
    </row>
    <row r="13037">
      <c r="A13037" s="9">
        <v>44881.125</v>
      </c>
      <c r="B13037" s="10">
        <v>247.5</v>
      </c>
      <c r="C13037" s="10">
        <v>219.88521</v>
      </c>
      <c r="D13037" s="10">
        <v>0.125587300755698</v>
      </c>
      <c r="E13037" s="7">
        <f t="shared" si="1"/>
        <v>0.05990493002</v>
      </c>
      <c r="F13037" s="7"/>
    </row>
    <row r="13038">
      <c r="A13038" s="9">
        <v>44881.166666666664</v>
      </c>
      <c r="B13038" s="10">
        <v>237.89</v>
      </c>
      <c r="C13038" s="10">
        <v>212.9364</v>
      </c>
      <c r="D13038" s="10">
        <v>0.117188043002511</v>
      </c>
      <c r="E13038" s="7">
        <f t="shared" si="1"/>
        <v>0.06005067315</v>
      </c>
      <c r="F13038" s="7"/>
    </row>
    <row r="13039">
      <c r="A13039" s="9">
        <v>44881.208333333336</v>
      </c>
      <c r="B13039" s="10">
        <v>226.43</v>
      </c>
      <c r="C13039" s="10">
        <v>208.52355</v>
      </c>
      <c r="D13039" s="10">
        <v>0.0858725549224536</v>
      </c>
      <c r="E13039" s="7">
        <f t="shared" si="1"/>
        <v>0.06046198263</v>
      </c>
      <c r="F13039" s="7"/>
    </row>
    <row r="13040">
      <c r="A13040" s="9">
        <v>44881.25</v>
      </c>
      <c r="B13040" s="10">
        <v>221.7</v>
      </c>
      <c r="C13040" s="10">
        <v>206.10802</v>
      </c>
      <c r="D13040" s="10">
        <v>0.0756495550245933</v>
      </c>
      <c r="E13040" s="7">
        <f t="shared" si="1"/>
        <v>0.0610313444</v>
      </c>
      <c r="F13040" s="7"/>
    </row>
    <row r="13041">
      <c r="A13041" s="9">
        <v>44881.291666666664</v>
      </c>
      <c r="B13041" s="10">
        <v>221.1</v>
      </c>
      <c r="C13041" s="10">
        <v>205.97196</v>
      </c>
      <c r="D13041" s="10">
        <v>0.0734470847391072</v>
      </c>
      <c r="E13041" s="7">
        <f t="shared" si="1"/>
        <v>0.06237529883</v>
      </c>
      <c r="F13041" s="7"/>
    </row>
    <row r="13042">
      <c r="A13042" s="9">
        <v>44881.333333333336</v>
      </c>
      <c r="B13042" s="10">
        <v>213.74</v>
      </c>
      <c r="C13042" s="10">
        <v>207.72369</v>
      </c>
      <c r="D13042" s="10">
        <v>0.0289630422028416</v>
      </c>
      <c r="E13042" s="7">
        <f t="shared" si="1"/>
        <v>0.06216035264</v>
      </c>
      <c r="F13042" s="7"/>
    </row>
    <row r="13043">
      <c r="A13043" s="9">
        <v>44881.375</v>
      </c>
      <c r="B13043" s="10">
        <v>210.09</v>
      </c>
      <c r="C13043" s="10">
        <v>211.93964</v>
      </c>
      <c r="D13043" s="10">
        <v>0.00872720176367193</v>
      </c>
      <c r="E13043" s="7">
        <f t="shared" si="1"/>
        <v>0.06201528093</v>
      </c>
      <c r="F13043" s="7"/>
    </row>
    <row r="13044">
      <c r="A13044" s="9">
        <v>44881.416666666664</v>
      </c>
      <c r="B13044" s="10">
        <v>210.71</v>
      </c>
      <c r="C13044" s="10">
        <v>217.22596</v>
      </c>
      <c r="D13044" s="10">
        <v>0.0299962306530949</v>
      </c>
      <c r="E13044" s="7">
        <f t="shared" si="1"/>
        <v>0.06320239933</v>
      </c>
      <c r="F13044" s="7"/>
    </row>
    <row r="13045">
      <c r="A13045" s="9">
        <v>44881.458333333336</v>
      </c>
      <c r="B13045" s="10">
        <v>215.59</v>
      </c>
      <c r="C13045" s="10">
        <v>223.4071</v>
      </c>
      <c r="D13045" s="10">
        <v>0.034990383027218</v>
      </c>
      <c r="E13045" s="7">
        <f t="shared" si="1"/>
        <v>0.06436819185</v>
      </c>
      <c r="F13045" s="7"/>
    </row>
    <row r="13046">
      <c r="A13046" s="9">
        <v>44881.5</v>
      </c>
      <c r="B13046" s="10">
        <v>221.47</v>
      </c>
      <c r="C13046" s="10">
        <v>227.75634</v>
      </c>
      <c r="D13046" s="10">
        <v>0.0276011635943921</v>
      </c>
      <c r="E13046" s="7">
        <f t="shared" si="1"/>
        <v>0.0653139973</v>
      </c>
      <c r="F13046" s="7"/>
    </row>
    <row r="13047">
      <c r="A13047" s="9">
        <v>44881.541666666664</v>
      </c>
      <c r="B13047" s="10">
        <v>222.61</v>
      </c>
      <c r="C13047" s="10">
        <v>230.24959</v>
      </c>
      <c r="D13047" s="10">
        <v>0.0331796030559706</v>
      </c>
      <c r="E13047" s="7">
        <f t="shared" si="1"/>
        <v>0.06540443568</v>
      </c>
      <c r="F13047" s="7"/>
    </row>
    <row r="13048">
      <c r="A13048" s="9">
        <v>44881.583333333336</v>
      </c>
      <c r="B13048" s="10">
        <v>224.38</v>
      </c>
      <c r="C13048" s="10">
        <v>231.11922</v>
      </c>
      <c r="D13048" s="10">
        <v>0.0291590634478604</v>
      </c>
      <c r="E13048" s="7">
        <f t="shared" si="1"/>
        <v>0.06402274192</v>
      </c>
      <c r="F13048" s="7"/>
    </row>
    <row r="13049">
      <c r="A13049" s="9">
        <v>44881.625</v>
      </c>
      <c r="B13049" s="10">
        <v>226.92</v>
      </c>
      <c r="C13049" s="10">
        <v>231.06485</v>
      </c>
      <c r="D13049" s="10">
        <v>0.0179380377413527</v>
      </c>
      <c r="E13049" s="7">
        <f t="shared" si="1"/>
        <v>0.06363766071</v>
      </c>
      <c r="F13049" s="7"/>
    </row>
    <row r="13050">
      <c r="A13050" s="9">
        <v>44881.666666666664</v>
      </c>
      <c r="B13050" s="10">
        <v>230.33</v>
      </c>
      <c r="C13050" s="10">
        <v>230.5657</v>
      </c>
      <c r="D13050" s="10">
        <v>0.00102226827320794</v>
      </c>
      <c r="E13050" s="7">
        <f t="shared" si="1"/>
        <v>0.06160412128</v>
      </c>
      <c r="F13050" s="7"/>
    </row>
    <row r="13051">
      <c r="A13051" s="9">
        <v>44881.708333333336</v>
      </c>
      <c r="B13051" s="10">
        <v>232.27</v>
      </c>
      <c r="C13051" s="10">
        <v>230.53527</v>
      </c>
      <c r="D13051" s="10">
        <v>0.00752479219340282</v>
      </c>
      <c r="E13051" s="7">
        <f t="shared" si="1"/>
        <v>0.05950901787</v>
      </c>
      <c r="F13051" s="7"/>
    </row>
    <row r="13052">
      <c r="A13052" s="9">
        <v>44881.75</v>
      </c>
      <c r="B13052" s="10">
        <v>233.65</v>
      </c>
      <c r="C13052" s="10">
        <v>231.06646</v>
      </c>
      <c r="D13052" s="10">
        <v>0.0111809390250752</v>
      </c>
      <c r="E13052" s="7">
        <f t="shared" si="1"/>
        <v>0.05732081912</v>
      </c>
      <c r="F13052" s="7"/>
    </row>
    <row r="13053">
      <c r="A13053" s="9">
        <v>44881.791666666664</v>
      </c>
      <c r="B13053" s="10">
        <v>232.66</v>
      </c>
      <c r="C13053" s="10">
        <v>232.86584</v>
      </c>
      <c r="D13053" s="10">
        <v>8.83942445143499E-4</v>
      </c>
      <c r="E13053" s="7">
        <f t="shared" si="1"/>
        <v>0.05335721409</v>
      </c>
      <c r="F13053" s="7"/>
    </row>
    <row r="13054">
      <c r="A13054" s="9">
        <v>44881.833333333336</v>
      </c>
      <c r="B13054" s="10">
        <v>233.14</v>
      </c>
      <c r="C13054" s="10">
        <v>234.52134</v>
      </c>
      <c r="D13054" s="10">
        <v>0.00589003968679363</v>
      </c>
      <c r="E13054" s="7">
        <f t="shared" si="1"/>
        <v>0.04918371644</v>
      </c>
      <c r="F13054" s="7"/>
    </row>
    <row r="13055">
      <c r="A13055" s="9">
        <v>44881.875</v>
      </c>
      <c r="B13055" s="10">
        <v>240.28</v>
      </c>
      <c r="C13055" s="10">
        <v>235.99714</v>
      </c>
      <c r="D13055" s="10">
        <v>0.0181479317927327</v>
      </c>
      <c r="E13055" s="7">
        <f t="shared" si="1"/>
        <v>0.04603979824</v>
      </c>
      <c r="F13055" s="7"/>
    </row>
    <row r="13056">
      <c r="A13056" s="9">
        <v>44881.916666666664</v>
      </c>
      <c r="B13056" s="10">
        <v>240.25</v>
      </c>
      <c r="C13056" s="10">
        <v>236.53318</v>
      </c>
      <c r="D13056" s="10">
        <v>0.0157137362293104</v>
      </c>
      <c r="E13056" s="7">
        <f t="shared" si="1"/>
        <v>0.04328863526</v>
      </c>
      <c r="F13056" s="7"/>
    </row>
    <row r="13057">
      <c r="A13057" s="9">
        <v>44881.958333333336</v>
      </c>
      <c r="B13057" s="10">
        <v>241.38</v>
      </c>
      <c r="C13057" s="10">
        <v>236.2035</v>
      </c>
      <c r="D13057" s="10">
        <v>0.0219154246232592</v>
      </c>
      <c r="E13057" s="7">
        <f t="shared" si="1"/>
        <v>0.04053954664</v>
      </c>
      <c r="F13057" s="7"/>
    </row>
    <row r="13058">
      <c r="A13058" s="9">
        <v>44879.0</v>
      </c>
      <c r="B13058" s="10">
        <v>218.48</v>
      </c>
      <c r="C13058" s="10">
        <v>216.70059</v>
      </c>
      <c r="D13058" s="10">
        <v>0.00821137588965486</v>
      </c>
      <c r="E13058" s="7">
        <f t="shared" si="1"/>
        <v>0.03880876226</v>
      </c>
      <c r="F13058" s="7"/>
    </row>
    <row r="13059">
      <c r="A13059" s="9">
        <v>44879.041666666664</v>
      </c>
      <c r="B13059" s="10">
        <v>222.27</v>
      </c>
      <c r="C13059" s="10">
        <v>215.72837</v>
      </c>
      <c r="D13059" s="10">
        <v>0.0303234572253987</v>
      </c>
      <c r="E13059" s="7">
        <f t="shared" si="1"/>
        <v>0.03779485174</v>
      </c>
      <c r="F13059" s="7"/>
    </row>
    <row r="13060">
      <c r="A13060" s="9">
        <v>44879.083333333336</v>
      </c>
      <c r="B13060" s="10">
        <v>210.74</v>
      </c>
      <c r="C13060" s="10">
        <v>211.97815</v>
      </c>
      <c r="D13060" s="10">
        <v>0.00584093219041674</v>
      </c>
      <c r="E13060" s="7">
        <f t="shared" si="1"/>
        <v>0.03395642098</v>
      </c>
      <c r="F13060" s="7"/>
    </row>
    <row r="13061">
      <c r="A13061" s="9">
        <v>44879.125</v>
      </c>
      <c r="B13061" s="10">
        <v>195.47</v>
      </c>
      <c r="C13061" s="10">
        <v>206.56401</v>
      </c>
      <c r="D13061" s="10">
        <v>0.053707371385751</v>
      </c>
      <c r="E13061" s="7">
        <f t="shared" si="1"/>
        <v>0.03096142392</v>
      </c>
      <c r="F13061" s="7"/>
    </row>
    <row r="13062">
      <c r="A13062" s="9">
        <v>44879.166666666664</v>
      </c>
      <c r="B13062" s="10">
        <v>191.22</v>
      </c>
      <c r="C13062" s="10">
        <v>199.43249</v>
      </c>
      <c r="D13062" s="10">
        <v>0.041179298317942</v>
      </c>
      <c r="E13062" s="7">
        <f t="shared" si="1"/>
        <v>0.02779439289</v>
      </c>
      <c r="F13062" s="7"/>
    </row>
    <row r="13063">
      <c r="A13063" s="9">
        <v>44879.208333333336</v>
      </c>
      <c r="B13063" s="10">
        <v>181.96</v>
      </c>
      <c r="C13063" s="10">
        <v>191.95849</v>
      </c>
      <c r="D13063" s="10">
        <v>0.0520867297924671</v>
      </c>
      <c r="E13063" s="7">
        <f t="shared" si="1"/>
        <v>0.02638665018</v>
      </c>
      <c r="F13063" s="7"/>
    </row>
    <row r="13064">
      <c r="A13064" s="9">
        <v>44879.25</v>
      </c>
      <c r="B13064" s="10">
        <v>170.08</v>
      </c>
      <c r="C13064" s="10">
        <v>185.28578</v>
      </c>
      <c r="D13064" s="10">
        <v>0.0820666324204694</v>
      </c>
      <c r="E13064" s="7">
        <f t="shared" si="1"/>
        <v>0.0266540284</v>
      </c>
      <c r="F13064" s="7"/>
    </row>
    <row r="13065">
      <c r="A13065" s="9">
        <v>44879.291666666664</v>
      </c>
      <c r="B13065" s="10">
        <v>175.42</v>
      </c>
      <c r="C13065" s="10">
        <v>180.99734</v>
      </c>
      <c r="D13065" s="10">
        <v>0.0308144860029435</v>
      </c>
      <c r="E13065" s="7">
        <f t="shared" si="1"/>
        <v>0.02487767012</v>
      </c>
      <c r="F13065" s="7"/>
    </row>
    <row r="13066">
      <c r="A13066" s="9">
        <v>44879.333333333336</v>
      </c>
      <c r="B13066" s="10">
        <v>176.97</v>
      </c>
      <c r="C13066" s="10">
        <v>179.76299</v>
      </c>
      <c r="D13066" s="10">
        <v>0.0155370691152834</v>
      </c>
      <c r="E13066" s="7">
        <f t="shared" si="1"/>
        <v>0.02431825458</v>
      </c>
      <c r="F13066" s="7"/>
    </row>
    <row r="13067">
      <c r="A13067" s="9">
        <v>44879.375</v>
      </c>
      <c r="B13067" s="10">
        <v>173.0</v>
      </c>
      <c r="C13067" s="10">
        <v>182.12316</v>
      </c>
      <c r="D13067" s="10">
        <v>0.0500933544091811</v>
      </c>
      <c r="E13067" s="7">
        <f t="shared" si="1"/>
        <v>0.02604184427</v>
      </c>
      <c r="F13067" s="7"/>
    </row>
    <row r="13068">
      <c r="A13068" s="9">
        <v>44879.416666666664</v>
      </c>
      <c r="B13068" s="10">
        <v>177.73</v>
      </c>
      <c r="C13068" s="10">
        <v>188.79152</v>
      </c>
      <c r="D13068" s="10">
        <v>0.0585911909602719</v>
      </c>
      <c r="E13068" s="7">
        <f t="shared" si="1"/>
        <v>0.02723330095</v>
      </c>
      <c r="F13068" s="7"/>
    </row>
    <row r="13069">
      <c r="A13069" s="9">
        <v>44879.458333333336</v>
      </c>
      <c r="B13069" s="10">
        <v>186.25</v>
      </c>
      <c r="C13069" s="10">
        <v>197.251</v>
      </c>
      <c r="D13069" s="10">
        <v>0.0557715803722161</v>
      </c>
      <c r="E13069" s="7">
        <f t="shared" si="1"/>
        <v>0.02809918417</v>
      </c>
      <c r="F13069" s="7"/>
    </row>
    <row r="13070">
      <c r="A13070" s="9">
        <v>44879.5</v>
      </c>
      <c r="B13070" s="10">
        <v>198.63</v>
      </c>
      <c r="C13070" s="10">
        <v>204.67033</v>
      </c>
      <c r="D13070" s="10">
        <v>0.0295124847846779</v>
      </c>
      <c r="E13070" s="7">
        <f t="shared" si="1"/>
        <v>0.02817882256</v>
      </c>
      <c r="F13070" s="7"/>
    </row>
    <row r="13071">
      <c r="A13071" s="9">
        <v>44879.541666666664</v>
      </c>
      <c r="B13071" s="10">
        <v>195.47</v>
      </c>
      <c r="C13071" s="10">
        <v>210.03946</v>
      </c>
      <c r="D13071" s="10">
        <v>0.0693653468733922</v>
      </c>
      <c r="E13071" s="7">
        <f t="shared" si="1"/>
        <v>0.02968656188</v>
      </c>
      <c r="F13071" s="7"/>
    </row>
    <row r="13072">
      <c r="A13072" s="9">
        <v>44879.583333333336</v>
      </c>
      <c r="B13072" s="10">
        <v>194.63</v>
      </c>
      <c r="C13072" s="10">
        <v>211.73345</v>
      </c>
      <c r="D13072" s="10">
        <v>0.0807782143067144</v>
      </c>
      <c r="E13072" s="7">
        <f t="shared" si="1"/>
        <v>0.03183735984</v>
      </c>
      <c r="F13072" s="7"/>
    </row>
    <row r="13073">
      <c r="A13073" s="9">
        <v>44879.625</v>
      </c>
      <c r="B13073" s="10">
        <v>182.47</v>
      </c>
      <c r="C13073" s="10">
        <v>211.4788</v>
      </c>
      <c r="D13073" s="10">
        <v>0.137171196356325</v>
      </c>
      <c r="E13073" s="7">
        <f t="shared" si="1"/>
        <v>0.03680540811</v>
      </c>
      <c r="F13073" s="7"/>
    </row>
    <row r="13074">
      <c r="A13074" s="9">
        <v>44879.666666666664</v>
      </c>
      <c r="B13074" s="10">
        <v>168.28</v>
      </c>
      <c r="C13074" s="10">
        <v>209.75552</v>
      </c>
      <c r="D13074" s="10">
        <v>0.197732674687178</v>
      </c>
      <c r="E13074" s="7">
        <f t="shared" si="1"/>
        <v>0.04500167505</v>
      </c>
      <c r="F13074" s="7"/>
    </row>
    <row r="13075">
      <c r="A13075" s="9">
        <v>44879.708333333336</v>
      </c>
      <c r="B13075" s="10">
        <v>164.92</v>
      </c>
      <c r="C13075" s="10">
        <v>208.23091</v>
      </c>
      <c r="D13075" s="10">
        <v>0.207994624813386</v>
      </c>
      <c r="E13075" s="7">
        <f t="shared" si="1"/>
        <v>0.05335458474</v>
      </c>
      <c r="F13075" s="7"/>
    </row>
    <row r="13076">
      <c r="A13076" s="9">
        <v>44879.75</v>
      </c>
      <c r="B13076" s="10">
        <v>170.97</v>
      </c>
      <c r="C13076" s="10">
        <v>207.7698</v>
      </c>
      <c r="D13076" s="10">
        <v>0.17711813747715</v>
      </c>
      <c r="E13076" s="7">
        <f t="shared" si="1"/>
        <v>0.06026863467</v>
      </c>
      <c r="F13076" s="7"/>
    </row>
    <row r="13077">
      <c r="A13077" s="9">
        <v>44879.791666666664</v>
      </c>
      <c r="B13077" s="10">
        <v>181.27</v>
      </c>
      <c r="C13077" s="10">
        <v>208.93511</v>
      </c>
      <c r="D13077" s="10">
        <v>0.132410057840446</v>
      </c>
      <c r="E13077" s="7">
        <f t="shared" si="1"/>
        <v>0.06574888948</v>
      </c>
      <c r="F13077" s="7"/>
    </row>
    <row r="13078">
      <c r="A13078" s="9">
        <v>44879.833333333336</v>
      </c>
      <c r="B13078" s="10">
        <v>194.96</v>
      </c>
      <c r="C13078" s="10">
        <v>211.08292</v>
      </c>
      <c r="D13078" s="10">
        <v>0.076381926116997</v>
      </c>
      <c r="E13078" s="7">
        <f t="shared" si="1"/>
        <v>0.06868605142</v>
      </c>
      <c r="F13078" s="7"/>
    </row>
    <row r="13079">
      <c r="A13079" s="9">
        <v>44879.875</v>
      </c>
      <c r="B13079" s="10">
        <v>215.85</v>
      </c>
      <c r="C13079" s="10">
        <v>213.47881</v>
      </c>
      <c r="D13079" s="10">
        <v>0.0111073787604492</v>
      </c>
      <c r="E13079" s="7">
        <f t="shared" si="1"/>
        <v>0.06839269504</v>
      </c>
      <c r="F13079" s="7"/>
    </row>
    <row r="13080">
      <c r="A13080" s="9">
        <v>44879.916666666664</v>
      </c>
      <c r="B13080" s="10">
        <v>218.56</v>
      </c>
      <c r="C13080" s="10">
        <v>214.76768</v>
      </c>
      <c r="D13080" s="10">
        <v>0.017657777930087</v>
      </c>
      <c r="E13080" s="7">
        <f t="shared" si="1"/>
        <v>0.06847369678</v>
      </c>
      <c r="F13080" s="7"/>
    </row>
    <row r="13081">
      <c r="A13081" s="9">
        <v>44879.958333333336</v>
      </c>
      <c r="B13081" s="10">
        <v>218.57</v>
      </c>
      <c r="C13081" s="10">
        <v>216.16126</v>
      </c>
      <c r="D13081" s="10">
        <v>0.0111432548089328</v>
      </c>
      <c r="E13081" s="7">
        <f t="shared" si="1"/>
        <v>0.06802485637</v>
      </c>
      <c r="F13081" s="7"/>
    </row>
    <row r="13082">
      <c r="A13082" s="9">
        <v>44880.0</v>
      </c>
      <c r="B13082" s="10">
        <v>219.43</v>
      </c>
      <c r="C13082" s="10">
        <v>225.20442</v>
      </c>
      <c r="D13082" s="10">
        <v>0.0256407933734159</v>
      </c>
      <c r="E13082" s="7">
        <f t="shared" si="1"/>
        <v>0.0687510821</v>
      </c>
      <c r="F13082" s="7"/>
    </row>
    <row r="13083">
      <c r="A13083" s="9">
        <v>44880.041666666664</v>
      </c>
      <c r="B13083" s="10">
        <v>217.91</v>
      </c>
      <c r="C13083" s="10">
        <v>219.18308</v>
      </c>
      <c r="D13083" s="10">
        <v>0.00580829505635194</v>
      </c>
      <c r="E13083" s="7">
        <f t="shared" si="1"/>
        <v>0.06772961701</v>
      </c>
      <c r="F13083" s="7"/>
    </row>
    <row r="13084">
      <c r="A13084" s="9">
        <v>44880.083333333336</v>
      </c>
      <c r="B13084" s="10">
        <v>221.97</v>
      </c>
      <c r="C13084" s="10">
        <v>211.54199</v>
      </c>
      <c r="D13084" s="10">
        <v>0.0492952250283738</v>
      </c>
      <c r="E13084" s="7">
        <f t="shared" si="1"/>
        <v>0.06954021254</v>
      </c>
      <c r="F13084" s="7"/>
    </row>
    <row r="13085">
      <c r="A13085" s="9">
        <v>44880.125</v>
      </c>
      <c r="B13085" s="10">
        <v>221.11</v>
      </c>
      <c r="C13085" s="10">
        <v>203.94036</v>
      </c>
      <c r="D13085" s="10">
        <v>0.0841895150131147</v>
      </c>
      <c r="E13085" s="7">
        <f t="shared" si="1"/>
        <v>0.07081030186</v>
      </c>
      <c r="F13085" s="7"/>
    </row>
    <row r="13086">
      <c r="A13086" s="9">
        <v>44880.166666666664</v>
      </c>
      <c r="B13086" s="10">
        <v>215.48</v>
      </c>
      <c r="C13086" s="10">
        <v>197.75897</v>
      </c>
      <c r="D13086" s="10">
        <v>0.0896092349186486</v>
      </c>
      <c r="E13086" s="7">
        <f t="shared" si="1"/>
        <v>0.07282821588</v>
      </c>
      <c r="F13086" s="7"/>
    </row>
    <row r="13087">
      <c r="A13087" s="9">
        <v>44880.208333333336</v>
      </c>
      <c r="B13087" s="10">
        <v>205.5</v>
      </c>
      <c r="C13087" s="10">
        <v>194.9929</v>
      </c>
      <c r="D13087" s="10">
        <v>0.0538845260519742</v>
      </c>
      <c r="E13087" s="7">
        <f t="shared" si="1"/>
        <v>0.07290312406</v>
      </c>
      <c r="F13087" s="7"/>
    </row>
    <row r="13088">
      <c r="A13088" s="9">
        <v>44880.25</v>
      </c>
      <c r="B13088" s="10">
        <v>203.16</v>
      </c>
      <c r="C13088" s="10">
        <v>194.52602</v>
      </c>
      <c r="D13088" s="10">
        <v>0.0443847049356174</v>
      </c>
      <c r="E13088" s="7">
        <f t="shared" si="1"/>
        <v>0.07133304375</v>
      </c>
      <c r="F13088" s="7"/>
    </row>
    <row r="13089">
      <c r="A13089" s="9">
        <v>44880.291666666664</v>
      </c>
      <c r="B13089" s="10">
        <v>202.68</v>
      </c>
      <c r="C13089" s="10">
        <v>196.59184</v>
      </c>
      <c r="D13089" s="10">
        <v>0.0309685285004709</v>
      </c>
      <c r="E13089" s="7">
        <f t="shared" si="1"/>
        <v>0.07133946219</v>
      </c>
      <c r="F13089" s="7"/>
    </row>
    <row r="13090">
      <c r="A13090" s="9">
        <v>44880.333333333336</v>
      </c>
      <c r="B13090" s="10">
        <v>206.0</v>
      </c>
      <c r="C13090" s="10">
        <v>199.80844</v>
      </c>
      <c r="D13090" s="10">
        <v>0.0309874798081603</v>
      </c>
      <c r="E13090" s="7">
        <f t="shared" si="1"/>
        <v>0.0719832293</v>
      </c>
      <c r="F13090" s="7"/>
    </row>
    <row r="13091">
      <c r="A13091" s="9">
        <v>44880.375</v>
      </c>
      <c r="B13091" s="10">
        <v>207.58</v>
      </c>
      <c r="C13091" s="10">
        <v>204.62978</v>
      </c>
      <c r="D13091" s="10">
        <v>0.0144173541114103</v>
      </c>
      <c r="E13091" s="7">
        <f t="shared" si="1"/>
        <v>0.07049672929</v>
      </c>
      <c r="F13091" s="7"/>
    </row>
    <row r="13092">
      <c r="A13092" s="9">
        <v>44880.416666666664</v>
      </c>
      <c r="B13092" s="10">
        <v>209.57</v>
      </c>
      <c r="C13092" s="10">
        <v>209.10035</v>
      </c>
      <c r="D13092" s="10">
        <v>0.00224605075983852</v>
      </c>
      <c r="E13092" s="7">
        <f t="shared" si="1"/>
        <v>0.06814901511</v>
      </c>
      <c r="F13092" s="7"/>
    </row>
    <row r="13093">
      <c r="A13093" s="9">
        <v>44880.458333333336</v>
      </c>
      <c r="B13093" s="10">
        <v>215.73</v>
      </c>
      <c r="C13093" s="10">
        <v>213.68797</v>
      </c>
      <c r="D13093" s="10">
        <v>0.00955612990286717</v>
      </c>
      <c r="E13093" s="7">
        <f t="shared" si="1"/>
        <v>0.06622337134</v>
      </c>
      <c r="F13093" s="7"/>
    </row>
    <row r="13094">
      <c r="A13094" s="9">
        <v>44880.5</v>
      </c>
      <c r="B13094" s="10">
        <v>217.32</v>
      </c>
      <c r="C13094" s="10">
        <v>216.38014</v>
      </c>
      <c r="D13094" s="10">
        <v>0.00434355944126841</v>
      </c>
      <c r="E13094" s="7">
        <f t="shared" si="1"/>
        <v>0.06517466612</v>
      </c>
      <c r="F13094" s="7"/>
    </row>
    <row r="13095">
      <c r="A13095" s="9">
        <v>44880.541666666664</v>
      </c>
      <c r="B13095" s="10">
        <v>224.1</v>
      </c>
      <c r="C13095" s="10">
        <v>217.96949</v>
      </c>
      <c r="D13095" s="10">
        <v>0.0281255417902752</v>
      </c>
      <c r="E13095" s="7">
        <f t="shared" si="1"/>
        <v>0.06345634091</v>
      </c>
      <c r="F13095" s="7"/>
    </row>
    <row r="13096">
      <c r="A13096" s="9">
        <v>44880.583333333336</v>
      </c>
      <c r="B13096" s="10">
        <v>231.59</v>
      </c>
      <c r="C13096" s="10">
        <v>218.66747</v>
      </c>
      <c r="D13096" s="10">
        <v>0.059096718867237</v>
      </c>
      <c r="E13096" s="7">
        <f t="shared" si="1"/>
        <v>0.06255294526</v>
      </c>
      <c r="F13096" s="7"/>
    </row>
    <row r="13097">
      <c r="A13097" s="9">
        <v>44880.625</v>
      </c>
      <c r="B13097" s="10">
        <v>225.03</v>
      </c>
      <c r="C13097" s="10">
        <v>219.38759</v>
      </c>
      <c r="D13097" s="10">
        <v>0.0257189114479994</v>
      </c>
      <c r="E13097" s="7">
        <f t="shared" si="1"/>
        <v>0.05790910006</v>
      </c>
      <c r="F13097" s="7"/>
    </row>
    <row r="13098">
      <c r="A13098" s="9">
        <v>44880.666666666664</v>
      </c>
      <c r="B13098" s="10">
        <v>231.17</v>
      </c>
      <c r="C13098" s="10">
        <v>220.06695</v>
      </c>
      <c r="D13098" s="10">
        <v>0.0504530553088503</v>
      </c>
      <c r="E13098" s="7">
        <f t="shared" si="1"/>
        <v>0.05177244925</v>
      </c>
      <c r="F13098" s="7"/>
    </row>
    <row r="13099">
      <c r="A13099" s="9">
        <v>44880.708333333336</v>
      </c>
      <c r="B13099" s="10">
        <v>234.06</v>
      </c>
      <c r="C13099" s="10">
        <v>220.94196</v>
      </c>
      <c r="D13099" s="10">
        <v>0.059373239922376</v>
      </c>
      <c r="E13099" s="7">
        <f t="shared" si="1"/>
        <v>0.04557989155</v>
      </c>
      <c r="F13099" s="7"/>
    </row>
    <row r="13100">
      <c r="A13100" s="9">
        <v>44880.75</v>
      </c>
      <c r="B13100" s="10">
        <v>236.98</v>
      </c>
      <c r="C13100" s="10">
        <v>222.34884</v>
      </c>
      <c r="D13100" s="10">
        <v>0.0658027269222542</v>
      </c>
      <c r="E13100" s="7">
        <f t="shared" si="1"/>
        <v>0.04094174944</v>
      </c>
      <c r="F13100" s="7"/>
    </row>
    <row r="13101">
      <c r="A13101" s="9">
        <v>44880.791666666664</v>
      </c>
      <c r="B13101" s="10">
        <v>246.47</v>
      </c>
      <c r="C13101" s="10">
        <v>224.56428</v>
      </c>
      <c r="D13101" s="10">
        <v>0.0975476598504446</v>
      </c>
      <c r="E13101" s="7">
        <f t="shared" si="1"/>
        <v>0.03948914953</v>
      </c>
      <c r="F13101" s="7"/>
    </row>
    <row r="13102">
      <c r="A13102" s="9">
        <v>44880.833333333336</v>
      </c>
      <c r="B13102" s="10">
        <v>251.82</v>
      </c>
      <c r="C13102" s="10">
        <v>227.31207</v>
      </c>
      <c r="D13102" s="10">
        <v>0.107816228148377</v>
      </c>
      <c r="E13102" s="7">
        <f t="shared" si="1"/>
        <v>0.04079891211</v>
      </c>
      <c r="F13102" s="7"/>
    </row>
    <row r="13103">
      <c r="A13103" s="9">
        <v>44880.875</v>
      </c>
      <c r="B13103" s="10">
        <v>252.08</v>
      </c>
      <c r="C13103" s="10">
        <v>229.91819</v>
      </c>
      <c r="D13103" s="10">
        <v>0.0963899811493818</v>
      </c>
      <c r="E13103" s="7">
        <f t="shared" si="1"/>
        <v>0.04435235388</v>
      </c>
      <c r="F13103" s="7"/>
    </row>
    <row r="13104">
      <c r="A13104" s="9">
        <v>44880.916666666664</v>
      </c>
      <c r="B13104" s="10">
        <v>250.03</v>
      </c>
      <c r="C13104" s="10">
        <v>230.51644</v>
      </c>
      <c r="D13104" s="10">
        <v>0.0846514894989702</v>
      </c>
      <c r="E13104" s="7">
        <f t="shared" si="1"/>
        <v>0.04714375853</v>
      </c>
      <c r="F13104" s="7"/>
    </row>
    <row r="13105">
      <c r="A13105" s="9">
        <v>44880.958333333336</v>
      </c>
      <c r="B13105" s="10">
        <v>249.83</v>
      </c>
      <c r="C13105" s="10">
        <v>229.41446</v>
      </c>
      <c r="D13105" s="10">
        <v>0.0889897698689089</v>
      </c>
      <c r="E13105" s="7">
        <f t="shared" si="1"/>
        <v>0.05038736332</v>
      </c>
      <c r="F13105" s="7"/>
    </row>
    <row r="13106">
      <c r="A13106" s="9">
        <v>44881.0</v>
      </c>
      <c r="B13106" s="10">
        <v>249.3</v>
      </c>
      <c r="C13106" s="10">
        <v>238.83194</v>
      </c>
      <c r="D13106" s="10">
        <v>0.0438302347667569</v>
      </c>
      <c r="E13106" s="7">
        <f t="shared" si="1"/>
        <v>0.05114525671</v>
      </c>
      <c r="F13106" s="7"/>
    </row>
    <row r="13107">
      <c r="A13107" s="9">
        <v>44881.041666666664</v>
      </c>
      <c r="B13107" s="10">
        <v>246.05</v>
      </c>
      <c r="C13107" s="10">
        <v>235.55528</v>
      </c>
      <c r="D13107" s="10">
        <v>0.0445531087225045</v>
      </c>
      <c r="E13107" s="7">
        <f t="shared" si="1"/>
        <v>0.05275962395</v>
      </c>
      <c r="F13107" s="7"/>
    </row>
    <row r="13108">
      <c r="A13108" s="9">
        <v>44881.083333333336</v>
      </c>
      <c r="B13108" s="10">
        <v>249.55</v>
      </c>
      <c r="C13108" s="10">
        <v>230.09133</v>
      </c>
      <c r="D13108" s="10">
        <v>0.0845693316649524</v>
      </c>
      <c r="E13108" s="7">
        <f t="shared" si="1"/>
        <v>0.05422937839</v>
      </c>
      <c r="F13108" s="7"/>
    </row>
    <row r="13109">
      <c r="A13109" s="9">
        <v>44881.125</v>
      </c>
      <c r="B13109" s="10">
        <v>247.5</v>
      </c>
      <c r="C13109" s="10">
        <v>222.70537</v>
      </c>
      <c r="D13109" s="10">
        <v>0.111333776998731</v>
      </c>
      <c r="E13109" s="7">
        <f t="shared" si="1"/>
        <v>0.05536038931</v>
      </c>
      <c r="F13109" s="7"/>
    </row>
    <row r="13110">
      <c r="A13110" s="9">
        <v>44881.166666666664</v>
      </c>
      <c r="B13110" s="10">
        <v>237.89</v>
      </c>
      <c r="C13110" s="10">
        <v>214.98462</v>
      </c>
      <c r="D13110" s="10">
        <v>0.106544272794956</v>
      </c>
      <c r="E13110" s="7">
        <f t="shared" si="1"/>
        <v>0.05606601588</v>
      </c>
      <c r="F13110" s="7"/>
    </row>
    <row r="13111">
      <c r="A13111" s="9">
        <v>44881.208333333336</v>
      </c>
      <c r="B13111" s="10">
        <v>226.43</v>
      </c>
      <c r="C13111" s="10">
        <v>208.99295</v>
      </c>
      <c r="D13111" s="10">
        <v>0.083433675633556</v>
      </c>
      <c r="E13111" s="7">
        <f t="shared" si="1"/>
        <v>0.05729723045</v>
      </c>
      <c r="F13111" s="7"/>
    </row>
    <row r="13112">
      <c r="A13112" s="9">
        <v>44881.25</v>
      </c>
      <c r="B13112" s="10">
        <v>221.7</v>
      </c>
      <c r="C13112" s="10">
        <v>204.80129</v>
      </c>
      <c r="D13112" s="10">
        <v>0.0825127126884796</v>
      </c>
      <c r="E13112" s="7">
        <f t="shared" si="1"/>
        <v>0.05888589744</v>
      </c>
      <c r="F13112" s="7"/>
    </row>
    <row r="13113">
      <c r="A13113" s="9">
        <v>44881.291666666664</v>
      </c>
      <c r="B13113" s="10">
        <v>221.1</v>
      </c>
      <c r="C13113" s="10">
        <v>202.97248</v>
      </c>
      <c r="D13113" s="10">
        <v>0.0893102355550861</v>
      </c>
      <c r="E13113" s="7">
        <f t="shared" si="1"/>
        <v>0.0613168019</v>
      </c>
      <c r="F13113" s="7"/>
    </row>
    <row r="13114">
      <c r="A13114" s="9">
        <v>44881.333333333336</v>
      </c>
      <c r="B13114" s="10">
        <v>213.74</v>
      </c>
      <c r="C13114" s="10">
        <v>203.80858</v>
      </c>
      <c r="D13114" s="10">
        <v>0.0487291555635194</v>
      </c>
      <c r="E13114" s="7">
        <f t="shared" si="1"/>
        <v>0.06205603839</v>
      </c>
      <c r="F13114" s="7"/>
    </row>
    <row r="13115">
      <c r="A13115" s="9">
        <v>44881.375</v>
      </c>
      <c r="B13115" s="10">
        <v>210.09</v>
      </c>
      <c r="C13115" s="10">
        <v>207.8709</v>
      </c>
      <c r="D13115" s="10">
        <v>0.0106753759184185</v>
      </c>
      <c r="E13115" s="7">
        <f t="shared" si="1"/>
        <v>0.06190012263</v>
      </c>
      <c r="F13115" s="7"/>
    </row>
    <row r="13116">
      <c r="A13116" s="9">
        <v>44881.416666666664</v>
      </c>
      <c r="B13116" s="10">
        <v>210.71</v>
      </c>
      <c r="C13116" s="10">
        <v>214.15536</v>
      </c>
      <c r="D13116" s="10">
        <v>0.0160881333999765</v>
      </c>
      <c r="E13116" s="7">
        <f t="shared" si="1"/>
        <v>0.06247687608</v>
      </c>
      <c r="F13116" s="7"/>
    </row>
    <row r="13117">
      <c r="A13117" s="9">
        <v>44881.458333333336</v>
      </c>
      <c r="B13117" s="10">
        <v>215.59</v>
      </c>
      <c r="C13117" s="10">
        <v>221.82398</v>
      </c>
      <c r="D13117" s="10">
        <v>0.0281032735955779</v>
      </c>
      <c r="E13117" s="7">
        <f t="shared" si="1"/>
        <v>0.06324967373</v>
      </c>
      <c r="F13117" s="7"/>
    </row>
    <row r="13118">
      <c r="A13118" s="9">
        <v>44881.5</v>
      </c>
      <c r="B13118" s="10">
        <v>221.47</v>
      </c>
      <c r="C13118" s="10">
        <v>227.71986</v>
      </c>
      <c r="D13118" s="10">
        <v>0.0274453883820234</v>
      </c>
      <c r="E13118" s="7">
        <f t="shared" si="1"/>
        <v>0.06421224994</v>
      </c>
      <c r="F13118" s="7"/>
    </row>
    <row r="13119">
      <c r="A13119" s="9">
        <v>44881.541666666664</v>
      </c>
      <c r="B13119" s="10">
        <v>222.61</v>
      </c>
      <c r="C13119" s="10">
        <v>231.20701</v>
      </c>
      <c r="D13119" s="10">
        <v>0.0371831719116128</v>
      </c>
      <c r="E13119" s="7">
        <f t="shared" si="1"/>
        <v>0.06458965119</v>
      </c>
      <c r="F13119" s="7"/>
    </row>
    <row r="13120">
      <c r="A13120" s="9">
        <v>44881.583333333336</v>
      </c>
      <c r="B13120" s="10">
        <v>224.38</v>
      </c>
      <c r="C13120" s="10">
        <v>232.38157</v>
      </c>
      <c r="D13120" s="10">
        <v>0.0344328941404433</v>
      </c>
      <c r="E13120" s="7">
        <f t="shared" si="1"/>
        <v>0.06356199183</v>
      </c>
      <c r="F13120" s="7"/>
    </row>
    <row r="13121">
      <c r="A13121" s="9">
        <v>44881.625</v>
      </c>
      <c r="B13121" s="10">
        <v>226.92</v>
      </c>
      <c r="C13121" s="10">
        <v>232.0865</v>
      </c>
      <c r="D13121" s="10">
        <v>0.0222610966169941</v>
      </c>
      <c r="E13121" s="7">
        <f t="shared" si="1"/>
        <v>0.06341791621</v>
      </c>
      <c r="F13121" s="7"/>
    </row>
    <row r="13122">
      <c r="A13122" s="9">
        <v>44881.666666666664</v>
      </c>
      <c r="B13122" s="10">
        <v>230.33</v>
      </c>
      <c r="C13122" s="10">
        <v>231.02222</v>
      </c>
      <c r="D13122" s="10">
        <v>0.00299633515771769</v>
      </c>
      <c r="E13122" s="7">
        <f t="shared" si="1"/>
        <v>0.06144055287</v>
      </c>
      <c r="F13122" s="7"/>
    </row>
    <row r="13123">
      <c r="A13123" s="9">
        <v>44881.708333333336</v>
      </c>
      <c r="B13123" s="10">
        <v>232.27</v>
      </c>
      <c r="C13123" s="10">
        <v>230.45097</v>
      </c>
      <c r="D13123" s="10">
        <v>0.00789334928813707</v>
      </c>
      <c r="E13123" s="7">
        <f t="shared" si="1"/>
        <v>0.05929555743</v>
      </c>
      <c r="F13123" s="7"/>
    </row>
    <row r="13124">
      <c r="A13124" s="9">
        <v>44881.75</v>
      </c>
      <c r="B13124" s="10">
        <v>233.65</v>
      </c>
      <c r="C13124" s="10">
        <v>230.69141</v>
      </c>
      <c r="D13124" s="10">
        <v>0.0128248815159611</v>
      </c>
      <c r="E13124" s="7">
        <f t="shared" si="1"/>
        <v>0.0570881472</v>
      </c>
      <c r="F13124" s="7"/>
    </row>
    <row r="13125">
      <c r="A13125" s="9">
        <v>44881.791666666664</v>
      </c>
      <c r="B13125" s="10">
        <v>232.66</v>
      </c>
      <c r="C13125" s="10">
        <v>232.43009</v>
      </c>
      <c r="D13125" s="10">
        <v>9.89157643057272E-4</v>
      </c>
      <c r="E13125" s="7">
        <f t="shared" si="1"/>
        <v>0.05306487628</v>
      </c>
      <c r="F13125" s="7"/>
    </row>
    <row r="13126">
      <c r="A13126" s="9">
        <v>44881.833333333336</v>
      </c>
      <c r="B13126" s="10">
        <v>233.14</v>
      </c>
      <c r="C13126" s="10">
        <v>233.87594</v>
      </c>
      <c r="D13126" s="10">
        <v>0.00314671102978796</v>
      </c>
      <c r="E13126" s="7">
        <f t="shared" si="1"/>
        <v>0.0487036464</v>
      </c>
      <c r="F13126" s="7"/>
    </row>
    <row r="13127">
      <c r="A13127" s="9">
        <v>44881.875</v>
      </c>
      <c r="B13127" s="10">
        <v>240.28</v>
      </c>
      <c r="C13127" s="10">
        <v>235.14348</v>
      </c>
      <c r="D13127" s="10">
        <v>0.0218441948719989</v>
      </c>
      <c r="E13127" s="7">
        <f t="shared" si="1"/>
        <v>0.04559757197</v>
      </c>
      <c r="F13127" s="7"/>
    </row>
    <row r="13128">
      <c r="A13128" s="9">
        <v>44881.916666666664</v>
      </c>
      <c r="B13128" s="10">
        <v>240.25</v>
      </c>
      <c r="C13128" s="10">
        <v>235.67276</v>
      </c>
      <c r="D13128" s="10">
        <v>0.0194220155099808</v>
      </c>
      <c r="E13128" s="7">
        <f t="shared" si="1"/>
        <v>0.04287967722</v>
      </c>
      <c r="F13128" s="7"/>
    </row>
    <row r="13129">
      <c r="A13129" s="9">
        <v>44881.958333333336</v>
      </c>
      <c r="B13129" s="10">
        <v>241.38</v>
      </c>
      <c r="C13129" s="10">
        <v>235.70846</v>
      </c>
      <c r="D13129" s="10">
        <v>0.0240616734757844</v>
      </c>
      <c r="E13129" s="7">
        <f t="shared" si="1"/>
        <v>0.04017433987</v>
      </c>
      <c r="F13129" s="7"/>
    </row>
    <row r="13130">
      <c r="A13130" s="9">
        <v>44882.0</v>
      </c>
      <c r="B13130" s="10">
        <v>240.96</v>
      </c>
      <c r="C13130" s="10">
        <v>230.84182</v>
      </c>
      <c r="D13130" s="10">
        <v>0.043831659272137</v>
      </c>
      <c r="E13130" s="7">
        <f t="shared" si="1"/>
        <v>0.04017439922</v>
      </c>
      <c r="F13130" s="7"/>
    </row>
    <row r="13131">
      <c r="A13131" s="9">
        <v>44882.041666666664</v>
      </c>
      <c r="B13131" s="10">
        <v>240.51</v>
      </c>
      <c r="C13131" s="10">
        <v>229.45593</v>
      </c>
      <c r="D13131" s="10">
        <v>0.0481751332380034</v>
      </c>
      <c r="E13131" s="7">
        <f t="shared" si="1"/>
        <v>0.04032531691</v>
      </c>
      <c r="F13131" s="7"/>
    </row>
    <row r="13132">
      <c r="A13132" s="9">
        <v>44882.083333333336</v>
      </c>
      <c r="B13132" s="10">
        <v>241.35</v>
      </c>
      <c r="C13132" s="10">
        <v>225.29007</v>
      </c>
      <c r="D13132" s="10">
        <v>0.0712855653158615</v>
      </c>
      <c r="E13132" s="7">
        <f t="shared" si="1"/>
        <v>0.03977182665</v>
      </c>
      <c r="F13132" s="7"/>
    </row>
    <row r="13133">
      <c r="A13133" s="9">
        <v>44882.125</v>
      </c>
      <c r="B13133" s="10">
        <v>231.19</v>
      </c>
      <c r="C13133" s="10">
        <v>218.54402</v>
      </c>
      <c r="D13133" s="10">
        <v>0.0578646809919576</v>
      </c>
      <c r="E13133" s="7">
        <f t="shared" si="1"/>
        <v>0.03754394765</v>
      </c>
      <c r="F13133" s="7"/>
    </row>
    <row r="13134">
      <c r="A13134" s="9">
        <v>44882.166666666664</v>
      </c>
      <c r="B13134" s="10">
        <v>223.9</v>
      </c>
      <c r="C13134" s="10">
        <v>210.37605</v>
      </c>
      <c r="D13134" s="10">
        <v>0.064284646469976</v>
      </c>
      <c r="E13134" s="7">
        <f t="shared" si="1"/>
        <v>0.03578312988</v>
      </c>
      <c r="F13134" s="7"/>
    </row>
    <row r="13135">
      <c r="A13135" s="9">
        <v>44882.208333333336</v>
      </c>
      <c r="B13135" s="10">
        <v>214.5</v>
      </c>
      <c r="C13135" s="10">
        <v>202.575</v>
      </c>
      <c r="D13135" s="10">
        <v>0.0588670862643466</v>
      </c>
      <c r="E13135" s="7">
        <f t="shared" si="1"/>
        <v>0.03475952199</v>
      </c>
      <c r="F13135" s="7"/>
    </row>
    <row r="13136">
      <c r="A13136" s="9">
        <v>44882.25</v>
      </c>
      <c r="B13136" s="10">
        <v>212.03</v>
      </c>
      <c r="C13136" s="10">
        <v>196.39997</v>
      </c>
      <c r="D13136" s="10">
        <v>0.0795826496307509</v>
      </c>
      <c r="E13136" s="7">
        <f t="shared" si="1"/>
        <v>0.03463743603</v>
      </c>
      <c r="F13136" s="7"/>
    </row>
    <row r="13137">
      <c r="A13137" s="9">
        <v>44882.291666666664</v>
      </c>
      <c r="B13137" s="10">
        <v>207.31</v>
      </c>
      <c r="C13137" s="10">
        <v>192.69866</v>
      </c>
      <c r="D13137" s="10">
        <v>0.0758248137272984</v>
      </c>
      <c r="E13137" s="7">
        <f t="shared" si="1"/>
        <v>0.03407554346</v>
      </c>
      <c r="F13137" s="7"/>
    </row>
    <row r="13138">
      <c r="A13138" s="9">
        <v>44882.333333333336</v>
      </c>
      <c r="B13138" s="10">
        <v>203.79</v>
      </c>
      <c r="C13138" s="10">
        <v>192.1531</v>
      </c>
      <c r="D13138" s="10">
        <v>0.0605605634257266</v>
      </c>
      <c r="E13138" s="7">
        <f t="shared" si="1"/>
        <v>0.03456851878</v>
      </c>
      <c r="F13138" s="7"/>
    </row>
    <row r="13139">
      <c r="A13139" s="9">
        <v>44882.375</v>
      </c>
      <c r="B13139" s="10">
        <v>208.58</v>
      </c>
      <c r="C13139" s="10">
        <v>195.00983</v>
      </c>
      <c r="D13139" s="10">
        <v>0.0695871074806845</v>
      </c>
      <c r="E13139" s="7">
        <f t="shared" si="1"/>
        <v>0.03702317426</v>
      </c>
      <c r="F13139" s="7"/>
    </row>
    <row r="13140">
      <c r="A13140" s="9">
        <v>44882.416666666664</v>
      </c>
      <c r="B13140" s="10">
        <v>214.97</v>
      </c>
      <c r="C13140" s="10">
        <v>201.80765</v>
      </c>
      <c r="D13140" s="10">
        <v>0.0652222549541605</v>
      </c>
      <c r="E13140" s="7">
        <f t="shared" si="1"/>
        <v>0.03907042933</v>
      </c>
      <c r="F13140" s="7"/>
    </row>
    <row r="13141">
      <c r="A13141" s="9">
        <v>44882.458333333336</v>
      </c>
      <c r="B13141" s="10">
        <v>217.92</v>
      </c>
      <c r="C13141" s="10">
        <v>210.16427</v>
      </c>
      <c r="D13141" s="10">
        <v>0.0369031805453895</v>
      </c>
      <c r="E13141" s="7">
        <f t="shared" si="1"/>
        <v>0.03943709212</v>
      </c>
      <c r="F13141" s="7"/>
    </row>
    <row r="13142">
      <c r="A13142" s="9">
        <v>44882.5</v>
      </c>
      <c r="B13142" s="10">
        <v>224.64</v>
      </c>
      <c r="C13142" s="10">
        <v>216.98523</v>
      </c>
      <c r="D13142" s="10">
        <v>0.035277838957057</v>
      </c>
      <c r="E13142" s="7">
        <f t="shared" si="1"/>
        <v>0.03976344423</v>
      </c>
      <c r="F13142" s="7"/>
    </row>
    <row r="13143">
      <c r="A13143" s="9">
        <v>44882.541666666664</v>
      </c>
      <c r="B13143" s="10">
        <v>227.17</v>
      </c>
      <c r="C13143" s="10">
        <v>221.60975</v>
      </c>
      <c r="D13143" s="10">
        <v>0.0250902769395299</v>
      </c>
      <c r="E13143" s="7">
        <f t="shared" si="1"/>
        <v>0.0392595736</v>
      </c>
      <c r="F13143" s="7"/>
    </row>
    <row r="13144">
      <c r="A13144" s="9">
        <v>44882.583333333336</v>
      </c>
      <c r="B13144" s="10">
        <v>227.48</v>
      </c>
      <c r="C13144" s="10">
        <v>222.96488</v>
      </c>
      <c r="D13144" s="10">
        <v>0.020250364093215</v>
      </c>
      <c r="E13144" s="7">
        <f t="shared" si="1"/>
        <v>0.03866863485</v>
      </c>
      <c r="F13144" s="7"/>
    </row>
    <row r="13145">
      <c r="A13145" s="9">
        <v>44882.625</v>
      </c>
      <c r="B13145" s="10">
        <v>222.06</v>
      </c>
      <c r="C13145" s="10">
        <v>222.30076</v>
      </c>
      <c r="D13145" s="10">
        <v>0.00108303723298109</v>
      </c>
      <c r="E13145" s="7">
        <f t="shared" si="1"/>
        <v>0.03778621571</v>
      </c>
      <c r="F13145" s="7"/>
    </row>
    <row r="13146">
      <c r="A13146" s="9">
        <v>44882.666666666664</v>
      </c>
      <c r="B13146" s="10">
        <v>219.5</v>
      </c>
      <c r="C13146" s="10">
        <v>220.22425</v>
      </c>
      <c r="D13146" s="10">
        <v>0.00328869322974201</v>
      </c>
      <c r="E13146" s="7">
        <f t="shared" si="1"/>
        <v>0.0377983973</v>
      </c>
      <c r="F13146" s="7"/>
    </row>
    <row r="13147">
      <c r="A13147" s="9">
        <v>44882.708333333336</v>
      </c>
      <c r="B13147" s="10">
        <v>220.38</v>
      </c>
      <c r="C13147" s="10">
        <v>218.72102</v>
      </c>
      <c r="D13147" s="10">
        <v>0.00758491342075848</v>
      </c>
      <c r="E13147" s="7">
        <f t="shared" si="1"/>
        <v>0.0377855458</v>
      </c>
      <c r="F13147" s="7"/>
    </row>
    <row r="13148">
      <c r="A13148" s="9">
        <v>44882.75</v>
      </c>
      <c r="B13148" s="10">
        <v>218.67</v>
      </c>
      <c r="C13148" s="10">
        <v>218.0601</v>
      </c>
      <c r="D13148" s="10">
        <v>0.00279693534030288</v>
      </c>
      <c r="E13148" s="7">
        <f t="shared" si="1"/>
        <v>0.03736771471</v>
      </c>
      <c r="F13148" s="7"/>
    </row>
    <row r="13149">
      <c r="A13149" s="9">
        <v>44882.791666666664</v>
      </c>
      <c r="B13149" s="10">
        <v>218.0</v>
      </c>
      <c r="C13149" s="10">
        <v>219.19637</v>
      </c>
      <c r="D13149" s="10">
        <v>0.00545798272115547</v>
      </c>
      <c r="E13149" s="7">
        <f t="shared" si="1"/>
        <v>0.03755391576</v>
      </c>
      <c r="F13149" s="7"/>
    </row>
    <row r="13150">
      <c r="A13150" s="9">
        <v>44882.833333333336</v>
      </c>
      <c r="B13150" s="10">
        <v>223.7</v>
      </c>
      <c r="C13150" s="10">
        <v>220.98136</v>
      </c>
      <c r="D13150" s="10">
        <v>0.0123025761086817</v>
      </c>
      <c r="E13150" s="7">
        <f t="shared" si="1"/>
        <v>0.03793541013</v>
      </c>
      <c r="F13150" s="7"/>
    </row>
    <row r="13151">
      <c r="A13151" s="9">
        <v>44882.875</v>
      </c>
      <c r="B13151" s="10">
        <v>230.28</v>
      </c>
      <c r="C13151" s="10">
        <v>222.87444</v>
      </c>
      <c r="D13151" s="10">
        <v>0.0332274979580431</v>
      </c>
      <c r="E13151" s="7">
        <f t="shared" si="1"/>
        <v>0.03840971443</v>
      </c>
      <c r="F13151" s="7"/>
    </row>
    <row r="13152">
      <c r="A13152" s="9">
        <v>44882.916666666664</v>
      </c>
      <c r="B13152" s="10">
        <v>226.7</v>
      </c>
      <c r="C13152" s="10">
        <v>224.29533</v>
      </c>
      <c r="D13152" s="10">
        <v>0.010720998961503</v>
      </c>
      <c r="E13152" s="7">
        <f t="shared" si="1"/>
        <v>0.03804717207</v>
      </c>
      <c r="F13152" s="7"/>
    </row>
    <row r="13153">
      <c r="A13153" s="9">
        <v>44882.958333333336</v>
      </c>
      <c r="B13153" s="10">
        <v>225.07</v>
      </c>
      <c r="C13153" s="10">
        <v>225.67154</v>
      </c>
      <c r="D13153" s="10">
        <v>0.00266555543512487</v>
      </c>
      <c r="E13153" s="7">
        <f t="shared" si="1"/>
        <v>0.03715566715</v>
      </c>
      <c r="F13153" s="7"/>
    </row>
    <row r="13154">
      <c r="A13154" s="9">
        <v>44880.0</v>
      </c>
      <c r="B13154" s="10">
        <v>219.43</v>
      </c>
      <c r="C13154" s="10">
        <v>227.27931</v>
      </c>
      <c r="D13154" s="10">
        <v>0.0345359637003473</v>
      </c>
      <c r="E13154" s="7">
        <f t="shared" si="1"/>
        <v>0.03676834651</v>
      </c>
      <c r="F13154" s="7"/>
    </row>
    <row r="13155">
      <c r="A13155" s="9">
        <v>44880.041666666664</v>
      </c>
      <c r="B13155" s="10">
        <v>217.91</v>
      </c>
      <c r="C13155" s="10">
        <v>221.72047</v>
      </c>
      <c r="D13155" s="10">
        <v>0.0171859188283337</v>
      </c>
      <c r="E13155" s="7">
        <f t="shared" si="1"/>
        <v>0.03547712924</v>
      </c>
      <c r="F13155" s="7"/>
    </row>
    <row r="13156">
      <c r="A13156" s="9">
        <v>44880.083333333336</v>
      </c>
      <c r="B13156" s="10">
        <v>221.97</v>
      </c>
      <c r="C13156" s="10">
        <v>214.41884</v>
      </c>
      <c r="D13156" s="10">
        <v>0.0352168680699886</v>
      </c>
      <c r="E13156" s="7">
        <f t="shared" si="1"/>
        <v>0.03397426685</v>
      </c>
      <c r="F13156" s="7"/>
    </row>
    <row r="13157">
      <c r="A13157" s="9">
        <v>44880.125</v>
      </c>
      <c r="B13157" s="10">
        <v>221.11</v>
      </c>
      <c r="C13157" s="10">
        <v>206.7156</v>
      </c>
      <c r="D13157" s="10">
        <v>0.0696338350854992</v>
      </c>
      <c r="E13157" s="7">
        <f t="shared" si="1"/>
        <v>0.03446464827</v>
      </c>
      <c r="F13157" s="7"/>
    </row>
    <row r="13158">
      <c r="A13158" s="9">
        <v>44880.166666666664</v>
      </c>
      <c r="B13158" s="10">
        <v>215.48</v>
      </c>
      <c r="C13158" s="10">
        <v>200.01829</v>
      </c>
      <c r="D13158" s="10">
        <v>0.0773014807795826</v>
      </c>
      <c r="E13158" s="7">
        <f t="shared" si="1"/>
        <v>0.03500701637</v>
      </c>
      <c r="F13158" s="7"/>
    </row>
    <row r="13159">
      <c r="A13159" s="9">
        <v>44880.208333333336</v>
      </c>
      <c r="B13159" s="10">
        <v>205.5</v>
      </c>
      <c r="C13159" s="10">
        <v>196.37548</v>
      </c>
      <c r="D13159" s="10">
        <v>0.0464646604555721</v>
      </c>
      <c r="E13159" s="7">
        <f t="shared" si="1"/>
        <v>0.03449024863</v>
      </c>
      <c r="F13159" s="7"/>
    </row>
    <row r="13160">
      <c r="A13160" s="9">
        <v>44880.25</v>
      </c>
      <c r="B13160" s="10">
        <v>203.16</v>
      </c>
      <c r="C13160" s="10">
        <v>195.0021</v>
      </c>
      <c r="D13160" s="10">
        <v>0.0418349340853251</v>
      </c>
      <c r="E13160" s="7">
        <f t="shared" si="1"/>
        <v>0.03291742715</v>
      </c>
      <c r="F13160" s="7"/>
    </row>
    <row r="13161">
      <c r="A13161" s="9">
        <v>44880.291666666664</v>
      </c>
      <c r="B13161" s="10">
        <v>202.68</v>
      </c>
      <c r="C13161" s="10">
        <v>196.26538</v>
      </c>
      <c r="D13161" s="10">
        <v>0.0326834004040856</v>
      </c>
      <c r="E13161" s="7">
        <f t="shared" si="1"/>
        <v>0.03111986826</v>
      </c>
      <c r="F13161" s="7"/>
    </row>
    <row r="13162">
      <c r="A13162" s="9">
        <v>44880.333333333336</v>
      </c>
      <c r="B13162" s="10">
        <v>206.0</v>
      </c>
      <c r="C13162" s="10">
        <v>199.18701</v>
      </c>
      <c r="D13162" s="10">
        <v>0.034203987498984</v>
      </c>
      <c r="E13162" s="7">
        <f t="shared" si="1"/>
        <v>0.0300216776</v>
      </c>
      <c r="F13162" s="7"/>
    </row>
    <row r="13163">
      <c r="A13163" s="9">
        <v>44880.375</v>
      </c>
      <c r="B13163" s="10">
        <v>207.58</v>
      </c>
      <c r="C13163" s="10">
        <v>204.15726</v>
      </c>
      <c r="D13163" s="10">
        <v>0.0167652132478659</v>
      </c>
      <c r="E13163" s="7">
        <f t="shared" si="1"/>
        <v>0.02782076534</v>
      </c>
      <c r="F13163" s="7"/>
    </row>
    <row r="13164">
      <c r="A13164" s="9">
        <v>44880.416666666664</v>
      </c>
      <c r="B13164" s="10">
        <v>209.57</v>
      </c>
      <c r="C13164" s="10">
        <v>209.46425</v>
      </c>
      <c r="D13164" s="10">
        <v>5.04859421118403E-4</v>
      </c>
      <c r="E13164" s="7">
        <f t="shared" si="1"/>
        <v>0.02512420719</v>
      </c>
      <c r="F13164" s="7"/>
    </row>
    <row r="13165">
      <c r="A13165" s="9">
        <v>44880.458333333336</v>
      </c>
      <c r="B13165" s="10">
        <v>215.73</v>
      </c>
      <c r="C13165" s="10">
        <v>215.10847</v>
      </c>
      <c r="D13165" s="10">
        <v>0.00288937948375523</v>
      </c>
      <c r="E13165" s="7">
        <f t="shared" si="1"/>
        <v>0.02370696548</v>
      </c>
      <c r="F13165" s="7"/>
    </row>
    <row r="13166">
      <c r="A13166" s="9">
        <v>44880.5</v>
      </c>
      <c r="B13166" s="10">
        <v>217.32</v>
      </c>
      <c r="C13166" s="10">
        <v>218.73354</v>
      </c>
      <c r="D13166" s="10">
        <v>0.00646238340951283</v>
      </c>
      <c r="E13166" s="7">
        <f t="shared" si="1"/>
        <v>0.0225063215</v>
      </c>
      <c r="F13166" s="7"/>
    </row>
    <row r="13167">
      <c r="A13167" s="9">
        <v>44880.541666666664</v>
      </c>
      <c r="B13167" s="10">
        <v>224.1</v>
      </c>
      <c r="C13167" s="10">
        <v>220.82004</v>
      </c>
      <c r="D13167" s="10">
        <v>0.0148535431838522</v>
      </c>
      <c r="E13167" s="7">
        <f t="shared" si="1"/>
        <v>0.02207979092</v>
      </c>
      <c r="F13167" s="7"/>
    </row>
    <row r="13168">
      <c r="A13168" s="9">
        <v>44880.583333333336</v>
      </c>
      <c r="B13168" s="10">
        <v>231.59</v>
      </c>
      <c r="C13168" s="10">
        <v>221.57928</v>
      </c>
      <c r="D13168" s="10">
        <v>0.0451789535555851</v>
      </c>
      <c r="E13168" s="7">
        <f t="shared" si="1"/>
        <v>0.02311848215</v>
      </c>
      <c r="F13168" s="7"/>
    </row>
    <row r="13169">
      <c r="A13169" s="9">
        <v>44880.625</v>
      </c>
      <c r="B13169" s="10">
        <v>225.03</v>
      </c>
      <c r="C13169" s="10">
        <v>221.93923</v>
      </c>
      <c r="D13169" s="10">
        <v>0.0139261995276814</v>
      </c>
      <c r="E13169" s="7">
        <f t="shared" si="1"/>
        <v>0.02365361391</v>
      </c>
      <c r="F13169" s="7"/>
    </row>
    <row r="13170">
      <c r="A13170" s="9">
        <v>44880.666666666664</v>
      </c>
      <c r="B13170" s="10">
        <v>231.17</v>
      </c>
      <c r="C13170" s="10">
        <v>222.06069</v>
      </c>
      <c r="D13170" s="10">
        <v>0.0410217134784188</v>
      </c>
      <c r="E13170" s="7">
        <f t="shared" si="1"/>
        <v>0.02522582309</v>
      </c>
      <c r="F13170" s="7"/>
    </row>
    <row r="13171">
      <c r="A13171" s="9">
        <v>44880.708333333336</v>
      </c>
      <c r="B13171" s="10">
        <v>234.06</v>
      </c>
      <c r="C13171" s="10">
        <v>222.45865</v>
      </c>
      <c r="D13171" s="10">
        <v>0.0521505906828077</v>
      </c>
      <c r="E13171" s="7">
        <f t="shared" si="1"/>
        <v>0.02708272631</v>
      </c>
      <c r="F13171" s="7"/>
    </row>
    <row r="13172">
      <c r="A13172" s="9">
        <v>44880.75</v>
      </c>
      <c r="B13172" s="10">
        <v>236.98</v>
      </c>
      <c r="C13172" s="10">
        <v>223.54932</v>
      </c>
      <c r="D13172" s="10">
        <v>0.0600792702031032</v>
      </c>
      <c r="E13172" s="7">
        <f t="shared" si="1"/>
        <v>0.02946949026</v>
      </c>
      <c r="F13172" s="7"/>
    </row>
    <row r="13173">
      <c r="A13173" s="9">
        <v>44880.791666666664</v>
      </c>
      <c r="B13173" s="10">
        <v>246.47</v>
      </c>
      <c r="C13173" s="10">
        <v>225.67228</v>
      </c>
      <c r="D13173" s="10">
        <v>0.0921589483653021</v>
      </c>
      <c r="E13173" s="7">
        <f t="shared" si="1"/>
        <v>0.0330820305</v>
      </c>
      <c r="F13173" s="7"/>
    </row>
    <row r="13174">
      <c r="A13174" s="9">
        <v>44880.833333333336</v>
      </c>
      <c r="B13174" s="10">
        <v>251.82</v>
      </c>
      <c r="C13174" s="10">
        <v>228.17068</v>
      </c>
      <c r="D13174" s="10">
        <v>0.103647497566295</v>
      </c>
      <c r="E13174" s="7">
        <f t="shared" si="1"/>
        <v>0.03688806889</v>
      </c>
      <c r="F13174" s="7"/>
    </row>
    <row r="13175">
      <c r="A13175" s="9">
        <v>44880.875</v>
      </c>
      <c r="B13175" s="10">
        <v>252.08</v>
      </c>
      <c r="C13175" s="10">
        <v>230.56242</v>
      </c>
      <c r="D13175" s="10">
        <v>0.0933264839950934</v>
      </c>
      <c r="E13175" s="7">
        <f t="shared" si="1"/>
        <v>0.03939219331</v>
      </c>
      <c r="F13175" s="7"/>
    </row>
    <row r="13176">
      <c r="A13176" s="9">
        <v>44880.916666666664</v>
      </c>
      <c r="B13176" s="10">
        <v>250.03</v>
      </c>
      <c r="C13176" s="10">
        <v>231.16757</v>
      </c>
      <c r="D13176" s="10">
        <v>0.0815963502146948</v>
      </c>
      <c r="E13176" s="7">
        <f t="shared" si="1"/>
        <v>0.04234533294</v>
      </c>
      <c r="F13176" s="7"/>
    </row>
    <row r="13177">
      <c r="A13177" s="9">
        <v>44880.958333333336</v>
      </c>
      <c r="B13177" s="10">
        <v>249.83</v>
      </c>
      <c r="C13177" s="10">
        <v>230.28197</v>
      </c>
      <c r="D13177" s="10">
        <v>0.0848873665619588</v>
      </c>
      <c r="E13177" s="7">
        <f t="shared" si="1"/>
        <v>0.04577124174</v>
      </c>
      <c r="F13177" s="7"/>
    </row>
    <row r="13178">
      <c r="A13178" s="9">
        <v>44881.0</v>
      </c>
      <c r="B13178" s="10">
        <v>249.3</v>
      </c>
      <c r="C13178" s="10">
        <v>237.45766</v>
      </c>
      <c r="D13178" s="10">
        <v>0.0498713749642778</v>
      </c>
      <c r="E13178" s="7">
        <f t="shared" si="1"/>
        <v>0.04641021721</v>
      </c>
      <c r="F13178" s="7"/>
    </row>
    <row r="13179">
      <c r="A13179" s="9">
        <v>44881.041666666664</v>
      </c>
      <c r="B13179" s="10">
        <v>246.05</v>
      </c>
      <c r="C13179" s="10">
        <v>234.86623</v>
      </c>
      <c r="D13179" s="10">
        <v>0.0476176162064678</v>
      </c>
      <c r="E13179" s="7">
        <f t="shared" si="1"/>
        <v>0.0476782046</v>
      </c>
      <c r="F13179" s="7"/>
    </row>
    <row r="13180">
      <c r="A13180" s="9">
        <v>44881.083333333336</v>
      </c>
      <c r="B13180" s="10">
        <v>249.55</v>
      </c>
      <c r="C13180" s="10">
        <v>229.78599</v>
      </c>
      <c r="D13180" s="10">
        <v>0.0860105091698585</v>
      </c>
      <c r="E13180" s="7">
        <f t="shared" si="1"/>
        <v>0.04979460631</v>
      </c>
      <c r="F13180" s="7"/>
    </row>
    <row r="13181">
      <c r="A13181" s="9">
        <v>44881.125</v>
      </c>
      <c r="B13181" s="10">
        <v>247.5</v>
      </c>
      <c r="C13181" s="10">
        <v>222.34093</v>
      </c>
      <c r="D13181" s="10">
        <v>0.113155369099157</v>
      </c>
      <c r="E13181" s="7">
        <f t="shared" si="1"/>
        <v>0.05160800357</v>
      </c>
      <c r="F13181" s="7"/>
    </row>
    <row r="13182">
      <c r="A13182" s="9">
        <v>44881.166666666664</v>
      </c>
      <c r="B13182" s="10">
        <v>237.89</v>
      </c>
      <c r="C13182" s="10">
        <v>213.96256</v>
      </c>
      <c r="D13182" s="10">
        <v>0.111830032319673</v>
      </c>
      <c r="E13182" s="7">
        <f t="shared" si="1"/>
        <v>0.05304669321</v>
      </c>
      <c r="F13182" s="7"/>
    </row>
    <row r="13183">
      <c r="A13183" s="9">
        <v>44881.208333333336</v>
      </c>
      <c r="B13183" s="10">
        <v>226.43</v>
      </c>
      <c r="C13183" s="10">
        <v>206.67943</v>
      </c>
      <c r="D13183" s="10">
        <v>0.0955613725081398</v>
      </c>
      <c r="E13183" s="7">
        <f t="shared" si="1"/>
        <v>0.05509238955</v>
      </c>
      <c r="F13183" s="7"/>
    </row>
    <row r="13184">
      <c r="A13184" s="9">
        <v>44881.25</v>
      </c>
      <c r="B13184" s="10">
        <v>221.7</v>
      </c>
      <c r="C13184" s="10">
        <v>201.22857</v>
      </c>
      <c r="D13184" s="10">
        <v>0.101732224206532</v>
      </c>
      <c r="E13184" s="7">
        <f t="shared" si="1"/>
        <v>0.05758810997</v>
      </c>
      <c r="F13184" s="7"/>
    </row>
    <row r="13185">
      <c r="A13185" s="9">
        <v>44881.291666666664</v>
      </c>
      <c r="B13185" s="10">
        <v>221.1</v>
      </c>
      <c r="C13185" s="10">
        <v>198.37025</v>
      </c>
      <c r="D13185" s="10">
        <v>0.114582453770159</v>
      </c>
      <c r="E13185" s="7">
        <f t="shared" si="1"/>
        <v>0.06100057053</v>
      </c>
      <c r="F13185" s="7"/>
    </row>
    <row r="13186">
      <c r="A13186" s="9">
        <v>44881.333333333336</v>
      </c>
      <c r="B13186" s="10">
        <v>213.74</v>
      </c>
      <c r="C13186" s="10">
        <v>198.80285</v>
      </c>
      <c r="D13186" s="10">
        <v>0.0751354922728723</v>
      </c>
      <c r="E13186" s="7">
        <f t="shared" si="1"/>
        <v>0.06270604989</v>
      </c>
      <c r="F13186" s="7"/>
    </row>
    <row r="13187">
      <c r="A13187" s="9">
        <v>44881.375</v>
      </c>
      <c r="B13187" s="10">
        <v>210.09</v>
      </c>
      <c r="C13187" s="10">
        <v>202.87697</v>
      </c>
      <c r="D13187" s="10">
        <v>0.0355537151407574</v>
      </c>
      <c r="E13187" s="7">
        <f t="shared" si="1"/>
        <v>0.06348890414</v>
      </c>
      <c r="F13187" s="7"/>
    </row>
    <row r="13188">
      <c r="A13188" s="9">
        <v>44881.416666666664</v>
      </c>
      <c r="B13188" s="10">
        <v>210.71</v>
      </c>
      <c r="C13188" s="10">
        <v>210.09659</v>
      </c>
      <c r="D13188" s="10">
        <v>0.00291965709676685</v>
      </c>
      <c r="E13188" s="7">
        <f t="shared" si="1"/>
        <v>0.06358952071</v>
      </c>
      <c r="F13188" s="7"/>
    </row>
    <row r="13189">
      <c r="A13189" s="9">
        <v>44881.458333333336</v>
      </c>
      <c r="B13189" s="10">
        <v>215.59</v>
      </c>
      <c r="C13189" s="10">
        <v>218.85808</v>
      </c>
      <c r="D13189" s="10">
        <v>0.0149324164773811</v>
      </c>
      <c r="E13189" s="7">
        <f t="shared" si="1"/>
        <v>0.06409131392</v>
      </c>
      <c r="F13189" s="7"/>
    </row>
    <row r="13190">
      <c r="A13190" s="9">
        <v>44881.5</v>
      </c>
      <c r="B13190" s="10">
        <v>221.47</v>
      </c>
      <c r="C13190" s="10">
        <v>225.75531</v>
      </c>
      <c r="D13190" s="10">
        <v>0.0189821005760617</v>
      </c>
      <c r="E13190" s="7">
        <f t="shared" si="1"/>
        <v>0.0646129688</v>
      </c>
      <c r="F13190" s="7"/>
    </row>
    <row r="13191">
      <c r="A13191" s="9">
        <v>44881.541666666664</v>
      </c>
      <c r="B13191" s="10">
        <v>222.61</v>
      </c>
      <c r="C13191" s="10">
        <v>229.9464</v>
      </c>
      <c r="D13191" s="10">
        <v>0.0319048265160924</v>
      </c>
      <c r="E13191" s="7">
        <f t="shared" si="1"/>
        <v>0.06532343894</v>
      </c>
      <c r="F13191" s="7"/>
    </row>
    <row r="13192">
      <c r="A13192" s="9">
        <v>44881.583333333336</v>
      </c>
      <c r="B13192" s="10">
        <v>224.38</v>
      </c>
      <c r="C13192" s="10">
        <v>231.27836</v>
      </c>
      <c r="D13192" s="10">
        <v>0.0298270880163626</v>
      </c>
      <c r="E13192" s="7">
        <f t="shared" si="1"/>
        <v>0.06468377787</v>
      </c>
      <c r="F13192" s="7"/>
    </row>
    <row r="13193">
      <c r="A13193" s="9">
        <v>44881.625</v>
      </c>
      <c r="B13193" s="10">
        <v>226.92</v>
      </c>
      <c r="C13193" s="10">
        <v>230.68109</v>
      </c>
      <c r="D13193" s="10">
        <v>0.0163042839792374</v>
      </c>
      <c r="E13193" s="7">
        <f t="shared" si="1"/>
        <v>0.06478286472</v>
      </c>
      <c r="F13193" s="7"/>
    </row>
    <row r="13194">
      <c r="A13194" s="9">
        <v>44881.666666666664</v>
      </c>
      <c r="B13194" s="10">
        <v>230.33</v>
      </c>
      <c r="C13194" s="10">
        <v>228.93789</v>
      </c>
      <c r="D13194" s="10">
        <v>0.00608073220208329</v>
      </c>
      <c r="E13194" s="7">
        <f t="shared" si="1"/>
        <v>0.0633269905</v>
      </c>
      <c r="F13194" s="7"/>
    </row>
    <row r="13195">
      <c r="A13195" s="9">
        <v>44881.708333333336</v>
      </c>
      <c r="B13195" s="10">
        <v>232.27</v>
      </c>
      <c r="C13195" s="10">
        <v>227.68536</v>
      </c>
      <c r="D13195" s="10">
        <v>0.020135857659008</v>
      </c>
      <c r="E13195" s="7">
        <f t="shared" si="1"/>
        <v>0.0619930433</v>
      </c>
      <c r="F13195" s="7"/>
    </row>
    <row r="13196">
      <c r="A13196" s="9">
        <v>44881.75</v>
      </c>
      <c r="B13196" s="10">
        <v>233.65</v>
      </c>
      <c r="C13196" s="10">
        <v>227.41911</v>
      </c>
      <c r="D13196" s="10">
        <v>0.0273982692131721</v>
      </c>
      <c r="E13196" s="7">
        <f t="shared" si="1"/>
        <v>0.06063133492</v>
      </c>
      <c r="F13196" s="7"/>
    </row>
    <row r="13197">
      <c r="A13197" s="9">
        <v>44881.791666666664</v>
      </c>
      <c r="B13197" s="10">
        <v>232.66</v>
      </c>
      <c r="C13197" s="10">
        <v>228.90838</v>
      </c>
      <c r="D13197" s="10">
        <v>0.0163891771895812</v>
      </c>
      <c r="E13197" s="7">
        <f t="shared" si="1"/>
        <v>0.05747426112</v>
      </c>
      <c r="F13197" s="7"/>
    </row>
    <row r="13198">
      <c r="A13198" s="9">
        <v>44881.833333333336</v>
      </c>
      <c r="B13198" s="10">
        <v>233.14</v>
      </c>
      <c r="C13198" s="10">
        <v>230.36307</v>
      </c>
      <c r="D13198" s="10">
        <v>0.01205457975534</v>
      </c>
      <c r="E13198" s="7">
        <f t="shared" si="1"/>
        <v>0.05365788955</v>
      </c>
      <c r="F13198" s="7"/>
    </row>
    <row r="13199">
      <c r="A13199" s="9">
        <v>44881.875</v>
      </c>
      <c r="B13199" s="10">
        <v>240.28</v>
      </c>
      <c r="C13199" s="10">
        <v>231.78108</v>
      </c>
      <c r="D13199" s="10">
        <v>0.036667876428913</v>
      </c>
      <c r="E13199" s="7">
        <f t="shared" si="1"/>
        <v>0.05129711423</v>
      </c>
      <c r="F13199" s="7"/>
    </row>
    <row r="13200">
      <c r="A13200" s="9">
        <v>44881.916666666664</v>
      </c>
      <c r="B13200" s="10">
        <v>240.25</v>
      </c>
      <c r="C13200" s="10">
        <v>232.58523</v>
      </c>
      <c r="D13200" s="10">
        <v>0.0329546721431967</v>
      </c>
      <c r="E13200" s="7">
        <f t="shared" si="1"/>
        <v>0.04927037764</v>
      </c>
      <c r="F13200" s="7"/>
    </row>
    <row r="13201">
      <c r="A13201" s="9">
        <v>44881.958333333336</v>
      </c>
      <c r="B13201" s="10">
        <v>241.38</v>
      </c>
      <c r="C13201" s="10">
        <v>233.07121</v>
      </c>
      <c r="D13201" s="10">
        <v>0.0356491477433012</v>
      </c>
      <c r="E13201" s="7">
        <f t="shared" si="1"/>
        <v>0.04721878519</v>
      </c>
      <c r="F13201" s="7"/>
    </row>
    <row r="13202">
      <c r="A13202" s="9">
        <v>44882.0</v>
      </c>
      <c r="B13202" s="10">
        <v>240.96</v>
      </c>
      <c r="C13202" s="10">
        <v>227.83747</v>
      </c>
      <c r="D13202" s="10">
        <v>0.0575960135091037</v>
      </c>
      <c r="E13202" s="7">
        <f t="shared" si="1"/>
        <v>0.04754064513</v>
      </c>
      <c r="F13202" s="7"/>
    </row>
    <row r="13203">
      <c r="A13203" s="9">
        <v>44882.041666666664</v>
      </c>
      <c r="B13203" s="10">
        <v>240.51</v>
      </c>
      <c r="C13203" s="10">
        <v>226.63264</v>
      </c>
      <c r="D13203" s="10">
        <v>0.0612328391885651</v>
      </c>
      <c r="E13203" s="7">
        <f t="shared" si="1"/>
        <v>0.04810794609</v>
      </c>
      <c r="F13203" s="7"/>
    </row>
    <row r="13204">
      <c r="A13204" s="9">
        <v>44882.083333333336</v>
      </c>
      <c r="B13204" s="10">
        <v>241.35</v>
      </c>
      <c r="C13204" s="10">
        <v>222.60079</v>
      </c>
      <c r="D13204" s="10">
        <v>0.0842279580409395</v>
      </c>
      <c r="E13204" s="7">
        <f t="shared" si="1"/>
        <v>0.04803367313</v>
      </c>
      <c r="F13204" s="7"/>
    </row>
    <row r="13205">
      <c r="A13205" s="9">
        <v>44882.125</v>
      </c>
      <c r="B13205" s="10">
        <v>231.19</v>
      </c>
      <c r="C13205" s="10">
        <v>216.20682</v>
      </c>
      <c r="D13205" s="10">
        <v>0.0693002191142721</v>
      </c>
      <c r="E13205" s="7">
        <f t="shared" si="1"/>
        <v>0.04620637521</v>
      </c>
      <c r="F13205" s="7"/>
    </row>
    <row r="13206">
      <c r="A13206" s="9">
        <v>44882.166666666664</v>
      </c>
      <c r="B13206" s="10">
        <v>223.9</v>
      </c>
      <c r="C13206" s="10">
        <v>208.32384</v>
      </c>
      <c r="D13206" s="10">
        <v>0.0747689750726561</v>
      </c>
      <c r="E13206" s="7">
        <f t="shared" si="1"/>
        <v>0.04466216449</v>
      </c>
      <c r="F13206" s="7"/>
    </row>
    <row r="13207">
      <c r="A13207" s="9">
        <v>44882.208333333336</v>
      </c>
      <c r="B13207" s="10">
        <v>214.5</v>
      </c>
      <c r="C13207" s="10">
        <v>200.69426</v>
      </c>
      <c r="D13207" s="10">
        <v>0.068789909586851</v>
      </c>
      <c r="E13207" s="7">
        <f t="shared" si="1"/>
        <v>0.04354668687</v>
      </c>
      <c r="F13207" s="7"/>
    </row>
    <row r="13208">
      <c r="A13208" s="9">
        <v>44882.25</v>
      </c>
      <c r="B13208" s="10">
        <v>212.03</v>
      </c>
      <c r="C13208" s="10">
        <v>194.543</v>
      </c>
      <c r="D13208" s="10">
        <v>0.0898875826938003</v>
      </c>
      <c r="E13208" s="7">
        <f t="shared" si="1"/>
        <v>0.04305316014</v>
      </c>
      <c r="F13208" s="7"/>
    </row>
    <row r="13209">
      <c r="A13209" s="9">
        <v>44882.291666666664</v>
      </c>
      <c r="B13209" s="10">
        <v>207.31</v>
      </c>
      <c r="C13209" s="10">
        <v>190.66492</v>
      </c>
      <c r="D13209" s="10">
        <v>0.0873001703721901</v>
      </c>
      <c r="E13209" s="7">
        <f t="shared" si="1"/>
        <v>0.04191639833</v>
      </c>
      <c r="F13209" s="7"/>
    </row>
    <row r="13210">
      <c r="A13210" s="9">
        <v>44882.333333333336</v>
      </c>
      <c r="B13210" s="10">
        <v>203.79</v>
      </c>
      <c r="C13210" s="10">
        <v>189.7025</v>
      </c>
      <c r="D13210" s="10">
        <v>0.0742610139560628</v>
      </c>
      <c r="E13210" s="7">
        <f t="shared" si="1"/>
        <v>0.04187996174</v>
      </c>
      <c r="F13210" s="7"/>
    </row>
    <row r="13211">
      <c r="A13211" s="9">
        <v>44882.375</v>
      </c>
      <c r="B13211" s="10">
        <v>208.58</v>
      </c>
      <c r="C13211" s="10">
        <v>191.97019</v>
      </c>
      <c r="D13211" s="10">
        <v>0.0865228606587304</v>
      </c>
      <c r="E13211" s="7">
        <f t="shared" si="1"/>
        <v>0.04400367613</v>
      </c>
      <c r="F13211" s="7"/>
    </row>
    <row r="13212">
      <c r="A13212" s="9">
        <v>44882.416666666664</v>
      </c>
      <c r="B13212" s="10">
        <v>214.97</v>
      </c>
      <c r="C13212" s="10">
        <v>198.08655</v>
      </c>
      <c r="D13212" s="10">
        <v>0.0852326924771016</v>
      </c>
      <c r="E13212" s="7">
        <f t="shared" si="1"/>
        <v>0.04743338594</v>
      </c>
      <c r="F13212" s="7"/>
    </row>
    <row r="13213">
      <c r="A13213" s="9">
        <v>44882.458333333336</v>
      </c>
      <c r="B13213" s="10">
        <v>217.92</v>
      </c>
      <c r="C13213" s="10">
        <v>205.7935</v>
      </c>
      <c r="D13213" s="10">
        <v>0.0589255734510564</v>
      </c>
      <c r="E13213" s="7">
        <f t="shared" si="1"/>
        <v>0.04926643415</v>
      </c>
      <c r="F13213" s="7"/>
    </row>
    <row r="13214">
      <c r="A13214" s="9">
        <v>44882.5</v>
      </c>
      <c r="B13214" s="10">
        <v>224.64</v>
      </c>
      <c r="C13214" s="10">
        <v>212.25095</v>
      </c>
      <c r="D13214" s="10">
        <v>0.0583698211951465</v>
      </c>
      <c r="E13214" s="7">
        <f t="shared" si="1"/>
        <v>0.05090758917</v>
      </c>
      <c r="F13214" s="7"/>
    </row>
    <row r="13215">
      <c r="A13215" s="9">
        <v>44882.541666666664</v>
      </c>
      <c r="B13215" s="10">
        <v>227.17</v>
      </c>
      <c r="C13215" s="10">
        <v>216.86157</v>
      </c>
      <c r="D13215" s="10">
        <v>0.0475346092901567</v>
      </c>
      <c r="E13215" s="7">
        <f t="shared" si="1"/>
        <v>0.05155883012</v>
      </c>
      <c r="F13215" s="7"/>
    </row>
    <row r="13216">
      <c r="A13216" s="9">
        <v>44882.583333333336</v>
      </c>
      <c r="B13216" s="10">
        <v>227.48</v>
      </c>
      <c r="C13216" s="10">
        <v>218.23471</v>
      </c>
      <c r="D13216" s="10">
        <v>0.0423639759229866</v>
      </c>
      <c r="E13216" s="7">
        <f t="shared" si="1"/>
        <v>0.05208120045</v>
      </c>
      <c r="F13216" s="7"/>
    </row>
    <row r="13217">
      <c r="A13217" s="9">
        <v>44882.625</v>
      </c>
      <c r="B13217" s="10">
        <v>222.06</v>
      </c>
      <c r="C13217" s="10">
        <v>217.7889</v>
      </c>
      <c r="D13217" s="10">
        <v>0.0196111923059439</v>
      </c>
      <c r="E13217" s="7">
        <f t="shared" si="1"/>
        <v>0.0522189883</v>
      </c>
      <c r="F13217" s="7"/>
    </row>
    <row r="13218">
      <c r="A13218" s="9">
        <v>44882.666666666664</v>
      </c>
      <c r="B13218" s="10">
        <v>219.5</v>
      </c>
      <c r="C13218" s="10">
        <v>216.06221</v>
      </c>
      <c r="D13218" s="10">
        <v>0.015911111896893</v>
      </c>
      <c r="E13218" s="7">
        <f t="shared" si="1"/>
        <v>0.05262858745</v>
      </c>
      <c r="F13218" s="7"/>
    </row>
    <row r="13219">
      <c r="A13219" s="9">
        <v>44882.708333333336</v>
      </c>
      <c r="B13219" s="10">
        <v>220.38</v>
      </c>
      <c r="C13219" s="10">
        <v>214.92983</v>
      </c>
      <c r="D13219" s="10">
        <v>0.0253579040191861</v>
      </c>
      <c r="E13219" s="7">
        <f t="shared" si="1"/>
        <v>0.05284617272</v>
      </c>
      <c r="F13219" s="7"/>
    </row>
    <row r="13220">
      <c r="A13220" s="9">
        <v>44882.75</v>
      </c>
      <c r="B13220" s="10">
        <v>218.67</v>
      </c>
      <c r="C13220" s="10">
        <v>214.6171</v>
      </c>
      <c r="D13220" s="10">
        <v>0.018884329347475</v>
      </c>
      <c r="E13220" s="7">
        <f t="shared" si="1"/>
        <v>0.05249142522</v>
      </c>
      <c r="F13220" s="7"/>
    </row>
    <row r="13221">
      <c r="A13221" s="9">
        <v>44882.791666666664</v>
      </c>
      <c r="B13221" s="10">
        <v>218.0</v>
      </c>
      <c r="C13221" s="10">
        <v>216.00526</v>
      </c>
      <c r="D13221" s="10">
        <v>0.00923468252578667</v>
      </c>
      <c r="E13221" s="7">
        <f t="shared" si="1"/>
        <v>0.05219332128</v>
      </c>
      <c r="F13221" s="7"/>
    </row>
    <row r="13222">
      <c r="A13222" s="9">
        <v>44882.833333333336</v>
      </c>
      <c r="B13222" s="10">
        <v>223.7</v>
      </c>
      <c r="C13222" s="10">
        <v>218.09093</v>
      </c>
      <c r="D13222" s="10">
        <v>0.0257189512649609</v>
      </c>
      <c r="E13222" s="7">
        <f t="shared" si="1"/>
        <v>0.05276267009</v>
      </c>
      <c r="F13222" s="7"/>
    </row>
    <row r="13223">
      <c r="A13223" s="9">
        <v>44882.875</v>
      </c>
      <c r="B13223" s="10">
        <v>230.28</v>
      </c>
      <c r="C13223" s="10">
        <v>220.21352</v>
      </c>
      <c r="D13223" s="10">
        <v>0.0457123613482042</v>
      </c>
      <c r="E13223" s="7">
        <f t="shared" si="1"/>
        <v>0.05313952363</v>
      </c>
      <c r="F13223" s="7"/>
    </row>
    <row r="13224">
      <c r="A13224" s="9">
        <v>44882.916666666664</v>
      </c>
      <c r="B13224" s="10">
        <v>226.7</v>
      </c>
      <c r="C13224" s="10">
        <v>221.71342</v>
      </c>
      <c r="D13224" s="10">
        <v>0.02249110586089</v>
      </c>
      <c r="E13224" s="7">
        <f t="shared" si="1"/>
        <v>0.0527035417</v>
      </c>
      <c r="F13224" s="7"/>
    </row>
    <row r="13225">
      <c r="A13225" s="9">
        <v>44882.958333333336</v>
      </c>
      <c r="B13225" s="10">
        <v>225.07</v>
      </c>
      <c r="C13225" s="10">
        <v>223.20227</v>
      </c>
      <c r="D13225" s="10">
        <v>0.00836788084637308</v>
      </c>
      <c r="E13225" s="7">
        <f t="shared" si="1"/>
        <v>0.05156682225</v>
      </c>
      <c r="F13225" s="7"/>
    </row>
    <row r="13226">
      <c r="A13226" s="9">
        <v>44883.0</v>
      </c>
      <c r="B13226" s="10">
        <v>230.04</v>
      </c>
      <c r="C13226" s="10">
        <v>225.30429</v>
      </c>
      <c r="D13226" s="10">
        <v>0.0210191736695292</v>
      </c>
      <c r="E13226" s="7">
        <f t="shared" si="1"/>
        <v>0.05004278725</v>
      </c>
      <c r="F13226" s="7"/>
    </row>
    <row r="13227">
      <c r="A13227" s="9">
        <v>44883.041666666664</v>
      </c>
      <c r="B13227" s="10">
        <v>235.03</v>
      </c>
      <c r="C13227" s="10">
        <v>222.76345</v>
      </c>
      <c r="D13227" s="10">
        <v>0.0550653619343747</v>
      </c>
      <c r="E13227" s="7">
        <f t="shared" si="1"/>
        <v>0.04978580904</v>
      </c>
      <c r="F13227" s="7"/>
    </row>
    <row r="13228">
      <c r="A13228" s="9">
        <v>44883.083333333336</v>
      </c>
      <c r="B13228" s="10">
        <v>232.39</v>
      </c>
      <c r="C13228" s="10">
        <v>217.53181</v>
      </c>
      <c r="D13228" s="10">
        <v>0.0683035276541852</v>
      </c>
      <c r="E13228" s="7">
        <f t="shared" si="1"/>
        <v>0.0491222911</v>
      </c>
      <c r="F13228" s="7"/>
    </row>
    <row r="13229">
      <c r="A13229" s="9">
        <v>44883.125</v>
      </c>
      <c r="B13229" s="10">
        <v>231.82</v>
      </c>
      <c r="C13229" s="10">
        <v>210.33218</v>
      </c>
      <c r="D13229" s="10">
        <v>0.102161352580475</v>
      </c>
      <c r="E13229" s="7">
        <f t="shared" si="1"/>
        <v>0.050491505</v>
      </c>
      <c r="F13229" s="7"/>
    </row>
    <row r="13230">
      <c r="A13230" s="9">
        <v>44883.166666666664</v>
      </c>
      <c r="B13230" s="10">
        <v>218.98</v>
      </c>
      <c r="C13230" s="10">
        <v>202.18948</v>
      </c>
      <c r="D13230" s="10">
        <v>0.0830434897008488</v>
      </c>
      <c r="E13230" s="7">
        <f t="shared" si="1"/>
        <v>0.05083627644</v>
      </c>
      <c r="F13230" s="7"/>
    </row>
    <row r="13231">
      <c r="A13231" s="9">
        <v>44883.208333333336</v>
      </c>
      <c r="B13231" s="10">
        <v>213.27</v>
      </c>
      <c r="C13231" s="10">
        <v>195.04245</v>
      </c>
      <c r="D13231" s="10">
        <v>0.093454271108674</v>
      </c>
      <c r="E13231" s="7">
        <f t="shared" si="1"/>
        <v>0.05186395817</v>
      </c>
      <c r="F13231" s="7"/>
    </row>
    <row r="13232">
      <c r="A13232" s="9">
        <v>44883.25</v>
      </c>
      <c r="B13232" s="10">
        <v>209.02</v>
      </c>
      <c r="C13232" s="10">
        <v>189.74354</v>
      </c>
      <c r="D13232" s="10">
        <v>0.101592180687679</v>
      </c>
      <c r="E13232" s="7">
        <f t="shared" si="1"/>
        <v>0.05235164975</v>
      </c>
      <c r="F13232" s="7"/>
    </row>
    <row r="13233">
      <c r="A13233" s="9">
        <v>44883.291666666664</v>
      </c>
      <c r="B13233" s="10">
        <v>208.05</v>
      </c>
      <c r="C13233" s="10">
        <v>187.47941</v>
      </c>
      <c r="D13233" s="10">
        <v>0.109721862256767</v>
      </c>
      <c r="E13233" s="7">
        <f t="shared" si="1"/>
        <v>0.05328588691</v>
      </c>
      <c r="F13233" s="7"/>
    </row>
    <row r="13234">
      <c r="A13234" s="9">
        <v>44883.333333333336</v>
      </c>
      <c r="B13234" s="10">
        <v>209.33</v>
      </c>
      <c r="C13234" s="10">
        <v>188.45912</v>
      </c>
      <c r="D13234" s="10">
        <v>0.110744866048403</v>
      </c>
      <c r="E13234" s="7">
        <f t="shared" si="1"/>
        <v>0.05480604742</v>
      </c>
      <c r="F13234" s="7"/>
    </row>
    <row r="13235">
      <c r="A13235" s="9">
        <v>44883.375</v>
      </c>
      <c r="B13235" s="10">
        <v>213.0</v>
      </c>
      <c r="C13235" s="10">
        <v>192.837</v>
      </c>
      <c r="D13235" s="10">
        <v>0.104559809580111</v>
      </c>
      <c r="E13235" s="7">
        <f t="shared" si="1"/>
        <v>0.05555758696</v>
      </c>
      <c r="F13235" s="7"/>
    </row>
    <row r="13236">
      <c r="A13236" s="9">
        <v>44883.416666666664</v>
      </c>
      <c r="B13236" s="10">
        <v>223.29</v>
      </c>
      <c r="C13236" s="10">
        <v>200.74824</v>
      </c>
      <c r="D13236" s="10">
        <v>0.112288705495002</v>
      </c>
      <c r="E13236" s="7">
        <f t="shared" si="1"/>
        <v>0.05668492083</v>
      </c>
      <c r="F13236" s="7"/>
    </row>
    <row r="13237">
      <c r="A13237" s="9">
        <v>44883.458333333336</v>
      </c>
      <c r="B13237" s="10">
        <v>227.9</v>
      </c>
      <c r="C13237" s="10">
        <v>209.68712</v>
      </c>
      <c r="D13237" s="10">
        <v>0.0868574092676746</v>
      </c>
      <c r="E13237" s="7">
        <f t="shared" si="1"/>
        <v>0.05784874733</v>
      </c>
      <c r="F13237" s="7"/>
    </row>
    <row r="13238">
      <c r="A13238" s="9">
        <v>44883.5</v>
      </c>
      <c r="B13238" s="10">
        <v>228.99</v>
      </c>
      <c r="C13238" s="10">
        <v>216.51865</v>
      </c>
      <c r="D13238" s="10">
        <v>0.0575994261926166</v>
      </c>
      <c r="E13238" s="7">
        <f t="shared" si="1"/>
        <v>0.05781664753</v>
      </c>
      <c r="F13238" s="7"/>
    </row>
    <row r="13239">
      <c r="A13239" s="9">
        <v>44883.541666666664</v>
      </c>
      <c r="B13239" s="10">
        <v>234.66</v>
      </c>
      <c r="C13239" s="10">
        <v>220.6954</v>
      </c>
      <c r="D13239" s="10">
        <v>0.0632754466110303</v>
      </c>
      <c r="E13239" s="7">
        <f t="shared" si="1"/>
        <v>0.05847251576</v>
      </c>
      <c r="F13239" s="7"/>
    </row>
    <row r="13240">
      <c r="A13240" s="9">
        <v>44883.583333333336</v>
      </c>
      <c r="B13240" s="10">
        <v>240.99</v>
      </c>
      <c r="C13240" s="10">
        <v>221.56022</v>
      </c>
      <c r="D13240" s="10">
        <v>0.0876952550417219</v>
      </c>
      <c r="E13240" s="7">
        <f t="shared" si="1"/>
        <v>0.06036131905</v>
      </c>
      <c r="F13240" s="7"/>
    </row>
    <row r="13241">
      <c r="A13241" s="9">
        <v>44883.625</v>
      </c>
      <c r="B13241" s="10">
        <v>232.83</v>
      </c>
      <c r="C13241" s="10">
        <v>220.55131</v>
      </c>
      <c r="D13241" s="10">
        <v>0.0556727139820661</v>
      </c>
      <c r="E13241" s="7">
        <f t="shared" si="1"/>
        <v>0.06186388246</v>
      </c>
      <c r="F13241" s="7"/>
    </row>
    <row r="13242">
      <c r="A13242" s="9">
        <v>44883.666666666664</v>
      </c>
      <c r="B13242" s="10">
        <v>226.31</v>
      </c>
      <c r="C13242" s="10">
        <v>218.30399</v>
      </c>
      <c r="D13242" s="10">
        <v>0.0366736769218006</v>
      </c>
      <c r="E13242" s="7">
        <f t="shared" si="1"/>
        <v>0.06272898933</v>
      </c>
      <c r="F13242" s="7"/>
    </row>
    <row r="13243">
      <c r="A13243" s="9">
        <v>44883.708333333336</v>
      </c>
      <c r="B13243" s="10">
        <v>214.36</v>
      </c>
      <c r="C13243" s="10">
        <v>216.45668</v>
      </c>
      <c r="D13243" s="10">
        <v>0.00968637234942341</v>
      </c>
      <c r="E13243" s="7">
        <f t="shared" si="1"/>
        <v>0.06207600884</v>
      </c>
      <c r="F13243" s="7"/>
    </row>
    <row r="13244">
      <c r="A13244" s="9">
        <v>44883.75</v>
      </c>
      <c r="B13244" s="10">
        <v>214.25</v>
      </c>
      <c r="C13244" s="10">
        <v>215.6868</v>
      </c>
      <c r="D13244" s="10">
        <v>0.00666151104286402</v>
      </c>
      <c r="E13244" s="7">
        <f t="shared" si="1"/>
        <v>0.06156672475</v>
      </c>
      <c r="F13244" s="7"/>
    </row>
    <row r="13245">
      <c r="A13245" s="9">
        <v>44883.791666666664</v>
      </c>
      <c r="B13245" s="10">
        <v>225.14</v>
      </c>
      <c r="C13245" s="10">
        <v>216.6626</v>
      </c>
      <c r="D13245" s="10">
        <v>0.0391271959258311</v>
      </c>
      <c r="E13245" s="7">
        <f t="shared" si="1"/>
        <v>0.06281224614</v>
      </c>
      <c r="F13245" s="7"/>
    </row>
    <row r="13246">
      <c r="A13246" s="9">
        <v>44883.833333333336</v>
      </c>
      <c r="B13246" s="10">
        <v>239.22</v>
      </c>
      <c r="C13246" s="10">
        <v>218.49192</v>
      </c>
      <c r="D13246" s="10">
        <v>0.0948688628851813</v>
      </c>
      <c r="E13246" s="7">
        <f t="shared" si="1"/>
        <v>0.06569349246</v>
      </c>
      <c r="F13246" s="7"/>
    </row>
    <row r="13247">
      <c r="A13247" s="9">
        <v>44883.875</v>
      </c>
      <c r="B13247" s="10">
        <v>245.85</v>
      </c>
      <c r="C13247" s="10">
        <v>220.70908</v>
      </c>
      <c r="D13247" s="10">
        <v>0.113909767554647</v>
      </c>
      <c r="E13247" s="7">
        <f t="shared" si="1"/>
        <v>0.06853505105</v>
      </c>
      <c r="F13247" s="7"/>
    </row>
    <row r="13248">
      <c r="A13248" s="9">
        <v>44883.916666666664</v>
      </c>
      <c r="B13248" s="10">
        <v>239.09</v>
      </c>
      <c r="C13248" s="10">
        <v>222.05718</v>
      </c>
      <c r="D13248" s="10">
        <v>0.0767046577822884</v>
      </c>
      <c r="E13248" s="7">
        <f t="shared" si="1"/>
        <v>0.07079394905</v>
      </c>
      <c r="F13248" s="7"/>
    </row>
    <row r="13249">
      <c r="A13249" s="9">
        <v>44883.958333333336</v>
      </c>
      <c r="B13249" s="10">
        <v>234.19</v>
      </c>
      <c r="C13249" s="10">
        <v>223.0542</v>
      </c>
      <c r="D13249" s="10">
        <v>0.0499241888294414</v>
      </c>
      <c r="E13249" s="7">
        <f t="shared" si="1"/>
        <v>0.07252546188</v>
      </c>
      <c r="F13249" s="7"/>
    </row>
    <row r="13250">
      <c r="A13250" s="9">
        <v>44881.0</v>
      </c>
      <c r="B13250" s="10">
        <v>249.3</v>
      </c>
      <c r="C13250" s="10">
        <v>251.80331</v>
      </c>
      <c r="D13250" s="10">
        <v>0.0099415293627395</v>
      </c>
      <c r="E13250" s="7">
        <f t="shared" si="1"/>
        <v>0.07206389337</v>
      </c>
      <c r="F13250" s="7"/>
    </row>
    <row r="13251">
      <c r="A13251" s="9">
        <v>44881.041666666664</v>
      </c>
      <c r="B13251" s="10">
        <v>246.05</v>
      </c>
      <c r="C13251" s="10">
        <v>248.92232</v>
      </c>
      <c r="D13251" s="10">
        <v>0.0115390214907204</v>
      </c>
      <c r="E13251" s="7">
        <f t="shared" si="1"/>
        <v>0.07025029585</v>
      </c>
      <c r="F13251" s="7"/>
    </row>
    <row r="13252">
      <c r="A13252" s="9">
        <v>44881.083333333336</v>
      </c>
      <c r="B13252" s="10">
        <v>249.55</v>
      </c>
      <c r="C13252" s="10">
        <v>243.74031</v>
      </c>
      <c r="D13252" s="10">
        <v>0.0238355731967355</v>
      </c>
      <c r="E13252" s="7">
        <f t="shared" si="1"/>
        <v>0.06839746441</v>
      </c>
      <c r="F13252" s="7"/>
    </row>
    <row r="13253">
      <c r="A13253" s="9">
        <v>44881.125</v>
      </c>
      <c r="B13253" s="10">
        <v>247.5</v>
      </c>
      <c r="C13253" s="10">
        <v>235.94187</v>
      </c>
      <c r="D13253" s="10">
        <v>0.048987193328594</v>
      </c>
      <c r="E13253" s="7">
        <f t="shared" si="1"/>
        <v>0.06618187444</v>
      </c>
      <c r="F13253" s="7"/>
    </row>
    <row r="13254">
      <c r="A13254" s="9">
        <v>44881.166666666664</v>
      </c>
      <c r="B13254" s="10">
        <v>237.89</v>
      </c>
      <c r="C13254" s="10">
        <v>228.08755</v>
      </c>
      <c r="D13254" s="10">
        <v>0.0429766990789282</v>
      </c>
      <c r="E13254" s="7">
        <f t="shared" si="1"/>
        <v>0.06451242483</v>
      </c>
      <c r="F13254" s="7"/>
    </row>
    <row r="13255">
      <c r="A13255" s="9">
        <v>44881.208333333336</v>
      </c>
      <c r="B13255" s="10">
        <v>226.43</v>
      </c>
      <c r="C13255" s="10">
        <v>222.07741</v>
      </c>
      <c r="D13255" s="10">
        <v>0.0195994270646439</v>
      </c>
      <c r="E13255" s="7">
        <f t="shared" si="1"/>
        <v>0.06143513967</v>
      </c>
      <c r="F13255" s="7"/>
    </row>
    <row r="13256">
      <c r="A13256" s="9">
        <v>44881.25</v>
      </c>
      <c r="B13256" s="10">
        <v>221.7</v>
      </c>
      <c r="C13256" s="10">
        <v>217.79314</v>
      </c>
      <c r="D13256" s="10">
        <v>0.0179383978760763</v>
      </c>
      <c r="E13256" s="7">
        <f t="shared" si="1"/>
        <v>0.05794956538</v>
      </c>
      <c r="F13256" s="7"/>
    </row>
    <row r="13257">
      <c r="A13257" s="9">
        <v>44881.291666666664</v>
      </c>
      <c r="B13257" s="10">
        <v>221.1</v>
      </c>
      <c r="C13257" s="10">
        <v>215.8369</v>
      </c>
      <c r="D13257" s="10">
        <v>0.0243846163468803</v>
      </c>
      <c r="E13257" s="7">
        <f t="shared" si="1"/>
        <v>0.0543938468</v>
      </c>
      <c r="F13257" s="7"/>
    </row>
    <row r="13258">
      <c r="A13258" s="9">
        <v>44881.333333333336</v>
      </c>
      <c r="B13258" s="10">
        <v>213.74</v>
      </c>
      <c r="C13258" s="10">
        <v>216.63743</v>
      </c>
      <c r="D13258" s="10">
        <v>0.0133745585885134</v>
      </c>
      <c r="E13258" s="7">
        <f t="shared" si="1"/>
        <v>0.05033675066</v>
      </c>
      <c r="F13258" s="7"/>
    </row>
    <row r="13259">
      <c r="A13259" s="9">
        <v>44881.375</v>
      </c>
      <c r="B13259" s="10">
        <v>210.09</v>
      </c>
      <c r="C13259" s="10">
        <v>220.31123</v>
      </c>
      <c r="D13259" s="10">
        <v>0.0463945029039145</v>
      </c>
      <c r="E13259" s="7">
        <f t="shared" si="1"/>
        <v>0.04791319621</v>
      </c>
      <c r="F13259" s="7"/>
    </row>
    <row r="13260">
      <c r="A13260" s="9">
        <v>44881.416666666664</v>
      </c>
      <c r="B13260" s="10">
        <v>210.71</v>
      </c>
      <c r="C13260" s="10">
        <v>226.50638</v>
      </c>
      <c r="D13260" s="10">
        <v>0.0697392276544263</v>
      </c>
      <c r="E13260" s="7">
        <f t="shared" si="1"/>
        <v>0.0461403013</v>
      </c>
      <c r="F13260" s="7"/>
    </row>
    <row r="13261">
      <c r="A13261" s="9">
        <v>44881.458333333336</v>
      </c>
      <c r="B13261" s="10">
        <v>215.59</v>
      </c>
      <c r="C13261" s="10">
        <v>234.01042</v>
      </c>
      <c r="D13261" s="10">
        <v>0.0787162383623772</v>
      </c>
      <c r="E13261" s="7">
        <f t="shared" si="1"/>
        <v>0.04580108585</v>
      </c>
      <c r="F13261" s="7"/>
    </row>
    <row r="13262">
      <c r="A13262" s="9">
        <v>44881.5</v>
      </c>
      <c r="B13262" s="10">
        <v>221.47</v>
      </c>
      <c r="C13262" s="10">
        <v>239.4853</v>
      </c>
      <c r="D13262" s="10">
        <v>0.075225076445193</v>
      </c>
      <c r="E13262" s="7">
        <f t="shared" si="1"/>
        <v>0.04653548794</v>
      </c>
      <c r="F13262" s="7"/>
    </row>
    <row r="13263">
      <c r="A13263" s="9">
        <v>44881.541666666664</v>
      </c>
      <c r="B13263" s="10">
        <v>222.61</v>
      </c>
      <c r="C13263" s="10">
        <v>243.04124</v>
      </c>
      <c r="D13263" s="10">
        <v>0.0840649101362385</v>
      </c>
      <c r="E13263" s="7">
        <f t="shared" si="1"/>
        <v>0.04740171559</v>
      </c>
      <c r="F13263" s="7"/>
    </row>
    <row r="13264">
      <c r="A13264" s="9">
        <v>44881.583333333336</v>
      </c>
      <c r="B13264" s="10">
        <v>224.38</v>
      </c>
      <c r="C13264" s="10">
        <v>244.33749</v>
      </c>
      <c r="D13264" s="10">
        <v>0.0816800156210166</v>
      </c>
      <c r="E13264" s="7">
        <f t="shared" si="1"/>
        <v>0.04715108061</v>
      </c>
      <c r="F13264" s="7"/>
    </row>
    <row r="13265">
      <c r="A13265" s="9">
        <v>44881.625</v>
      </c>
      <c r="B13265" s="10">
        <v>226.92</v>
      </c>
      <c r="C13265" s="10">
        <v>244.15935</v>
      </c>
      <c r="D13265" s="10">
        <v>0.0706069622154547</v>
      </c>
      <c r="E13265" s="7">
        <f t="shared" si="1"/>
        <v>0.04777334096</v>
      </c>
      <c r="F13265" s="7"/>
    </row>
    <row r="13266">
      <c r="A13266" s="9">
        <v>44881.666666666664</v>
      </c>
      <c r="B13266" s="10">
        <v>230.33</v>
      </c>
      <c r="C13266" s="10">
        <v>242.87793</v>
      </c>
      <c r="D13266" s="10">
        <v>0.0516635249649895</v>
      </c>
      <c r="E13266" s="7">
        <f t="shared" si="1"/>
        <v>0.04839791796</v>
      </c>
      <c r="F13266" s="7"/>
    </row>
    <row r="13267">
      <c r="A13267" s="9">
        <v>44881.708333333336</v>
      </c>
      <c r="B13267" s="10">
        <v>232.27</v>
      </c>
      <c r="C13267" s="10">
        <v>242.18497</v>
      </c>
      <c r="D13267" s="10">
        <v>0.0409396586419049</v>
      </c>
      <c r="E13267" s="7">
        <f t="shared" si="1"/>
        <v>0.04970013822</v>
      </c>
      <c r="F13267" s="7"/>
    </row>
    <row r="13268">
      <c r="A13268" s="9">
        <v>44881.75</v>
      </c>
      <c r="B13268" s="10">
        <v>233.65</v>
      </c>
      <c r="C13268" s="10">
        <v>242.0591</v>
      </c>
      <c r="D13268" s="10">
        <v>0.0347398631160737</v>
      </c>
      <c r="E13268" s="7">
        <f t="shared" si="1"/>
        <v>0.05087006956</v>
      </c>
      <c r="F13268" s="7"/>
    </row>
    <row r="13269">
      <c r="A13269" s="9">
        <v>44881.791666666664</v>
      </c>
      <c r="B13269" s="10">
        <v>232.66</v>
      </c>
      <c r="C13269" s="10">
        <v>243.20011</v>
      </c>
      <c r="D13269" s="10">
        <v>0.0433392484896491</v>
      </c>
      <c r="E13269" s="7">
        <f t="shared" si="1"/>
        <v>0.05104557175</v>
      </c>
      <c r="F13269" s="7"/>
    </row>
    <row r="13270">
      <c r="A13270" s="9">
        <v>44881.833333333336</v>
      </c>
      <c r="B13270" s="10">
        <v>233.14</v>
      </c>
      <c r="C13270" s="10">
        <v>243.85765</v>
      </c>
      <c r="D13270" s="10">
        <v>0.0439504358382852</v>
      </c>
      <c r="E13270" s="7">
        <f t="shared" si="1"/>
        <v>0.04892397062</v>
      </c>
      <c r="F13270" s="7"/>
    </row>
    <row r="13271">
      <c r="A13271" s="9">
        <v>44881.875</v>
      </c>
      <c r="B13271" s="10">
        <v>240.28</v>
      </c>
      <c r="C13271" s="10">
        <v>244.08492</v>
      </c>
      <c r="D13271" s="10">
        <v>0.0155885091139592</v>
      </c>
      <c r="E13271" s="7">
        <f t="shared" si="1"/>
        <v>0.04482725152</v>
      </c>
      <c r="F13271" s="7"/>
    </row>
    <row r="13272">
      <c r="A13272" s="9">
        <v>44881.916666666664</v>
      </c>
      <c r="B13272" s="10">
        <v>240.25</v>
      </c>
      <c r="C13272" s="10">
        <v>244.28952</v>
      </c>
      <c r="D13272" s="10">
        <v>0.0165357891734365</v>
      </c>
      <c r="E13272" s="7">
        <f t="shared" si="1"/>
        <v>0.04232021533</v>
      </c>
      <c r="F13272" s="7"/>
    </row>
    <row r="13273">
      <c r="A13273" s="9">
        <v>44881.958333333336</v>
      </c>
      <c r="B13273" s="10">
        <v>241.38</v>
      </c>
      <c r="C13273" s="10">
        <v>244.38912</v>
      </c>
      <c r="D13273" s="10">
        <v>0.0123128230913061</v>
      </c>
      <c r="E13273" s="7">
        <f t="shared" si="1"/>
        <v>0.04075307509</v>
      </c>
      <c r="F13273" s="7"/>
    </row>
    <row r="13274">
      <c r="A13274" s="9">
        <v>44882.0</v>
      </c>
      <c r="B13274" s="10">
        <v>240.96</v>
      </c>
      <c r="C13274" s="10">
        <v>239.94786</v>
      </c>
      <c r="D13274" s="10">
        <v>0.00421816639664974</v>
      </c>
      <c r="E13274" s="7">
        <f t="shared" si="1"/>
        <v>0.04051460163</v>
      </c>
      <c r="F13274" s="7"/>
    </row>
    <row r="13275">
      <c r="A13275" s="9">
        <v>44882.041666666664</v>
      </c>
      <c r="B13275" s="10">
        <v>240.51</v>
      </c>
      <c r="C13275" s="10">
        <v>236.64386</v>
      </c>
      <c r="D13275" s="10">
        <v>0.0163373771878129</v>
      </c>
      <c r="E13275" s="7">
        <f t="shared" si="1"/>
        <v>0.04071453312</v>
      </c>
      <c r="F13275" s="7"/>
    </row>
    <row r="13276">
      <c r="A13276" s="9">
        <v>44882.083333333336</v>
      </c>
      <c r="B13276" s="10">
        <v>241.35</v>
      </c>
      <c r="C13276" s="10">
        <v>231.12341</v>
      </c>
      <c r="D13276" s="10">
        <v>0.0442473135888743</v>
      </c>
      <c r="E13276" s="7">
        <f t="shared" si="1"/>
        <v>0.0415650223</v>
      </c>
      <c r="F13276" s="7"/>
    </row>
    <row r="13277">
      <c r="A13277" s="9">
        <v>44882.125</v>
      </c>
      <c r="B13277" s="10">
        <v>231.19</v>
      </c>
      <c r="C13277" s="10">
        <v>223.36358</v>
      </c>
      <c r="D13277" s="10">
        <v>0.0350389262206487</v>
      </c>
      <c r="E13277" s="7">
        <f t="shared" si="1"/>
        <v>0.0409838445</v>
      </c>
      <c r="F13277" s="7"/>
    </row>
    <row r="13278">
      <c r="A13278" s="9">
        <v>44882.166666666664</v>
      </c>
      <c r="B13278" s="10">
        <v>223.9</v>
      </c>
      <c r="C13278" s="10">
        <v>215.40603</v>
      </c>
      <c r="D13278" s="10">
        <v>0.0394323687224541</v>
      </c>
      <c r="E13278" s="7">
        <f t="shared" si="1"/>
        <v>0.04083616407</v>
      </c>
      <c r="F13278" s="7"/>
    </row>
    <row r="13279">
      <c r="A13279" s="9">
        <v>44882.208333333336</v>
      </c>
      <c r="B13279" s="10">
        <v>214.5</v>
      </c>
      <c r="C13279" s="10">
        <v>209.38817</v>
      </c>
      <c r="D13279" s="10">
        <v>0.0244131748226272</v>
      </c>
      <c r="E13279" s="7">
        <f t="shared" si="1"/>
        <v>0.0410367369</v>
      </c>
      <c r="F13279" s="7"/>
    </row>
    <row r="13280">
      <c r="A13280" s="9">
        <v>44882.25</v>
      </c>
      <c r="B13280" s="10">
        <v>212.03</v>
      </c>
      <c r="C13280" s="10">
        <v>205.66563</v>
      </c>
      <c r="D13280" s="10">
        <v>0.0309452289135525</v>
      </c>
      <c r="E13280" s="7">
        <f t="shared" si="1"/>
        <v>0.04157868819</v>
      </c>
      <c r="F13280" s="7"/>
    </row>
    <row r="13281">
      <c r="A13281" s="9">
        <v>44882.291666666664</v>
      </c>
      <c r="B13281" s="10">
        <v>207.31</v>
      </c>
      <c r="C13281" s="10">
        <v>204.63847</v>
      </c>
      <c r="D13281" s="10">
        <v>0.0130548767296783</v>
      </c>
      <c r="E13281" s="7">
        <f t="shared" si="1"/>
        <v>0.04110661571</v>
      </c>
      <c r="F13281" s="7"/>
    </row>
    <row r="13282">
      <c r="A13282" s="9">
        <v>44882.333333333336</v>
      </c>
      <c r="B13282" s="10">
        <v>203.79</v>
      </c>
      <c r="C13282" s="10">
        <v>206.17174</v>
      </c>
      <c r="D13282" s="10">
        <v>0.0115522137030031</v>
      </c>
      <c r="E13282" s="7">
        <f t="shared" si="1"/>
        <v>0.04103068467</v>
      </c>
      <c r="F13282" s="7"/>
    </row>
    <row r="13283">
      <c r="A13283" s="9">
        <v>44882.375</v>
      </c>
      <c r="B13283" s="10">
        <v>208.58</v>
      </c>
      <c r="C13283" s="10">
        <v>210.54463</v>
      </c>
      <c r="D13283" s="10">
        <v>0.00933118075725797</v>
      </c>
      <c r="E13283" s="7">
        <f t="shared" si="1"/>
        <v>0.03948637958</v>
      </c>
      <c r="F13283" s="7"/>
    </row>
    <row r="13284">
      <c r="A13284" s="9">
        <v>44882.416666666664</v>
      </c>
      <c r="B13284" s="10">
        <v>214.97</v>
      </c>
      <c r="C13284" s="10">
        <v>217.12359</v>
      </c>
      <c r="D13284" s="10">
        <v>0.00991872877562501</v>
      </c>
      <c r="E13284" s="7">
        <f t="shared" si="1"/>
        <v>0.03699385879</v>
      </c>
      <c r="F13284" s="7"/>
    </row>
    <row r="13285">
      <c r="A13285" s="9">
        <v>44882.458333333336</v>
      </c>
      <c r="B13285" s="10">
        <v>217.92</v>
      </c>
      <c r="C13285" s="10">
        <v>224.56544</v>
      </c>
      <c r="D13285" s="10">
        <v>0.0295924430758357</v>
      </c>
      <c r="E13285" s="7">
        <f t="shared" si="1"/>
        <v>0.03494703399</v>
      </c>
      <c r="F13285" s="7"/>
    </row>
    <row r="13286">
      <c r="A13286" s="9">
        <v>44882.5</v>
      </c>
      <c r="B13286" s="10">
        <v>224.64</v>
      </c>
      <c r="C13286" s="10">
        <v>229.79186</v>
      </c>
      <c r="D13286" s="10">
        <v>0.022419680140106</v>
      </c>
      <c r="E13286" s="7">
        <f t="shared" si="1"/>
        <v>0.03274680914</v>
      </c>
      <c r="F13286" s="7"/>
    </row>
    <row r="13287">
      <c r="A13287" s="9">
        <v>44882.541666666664</v>
      </c>
      <c r="B13287" s="10">
        <v>227.17</v>
      </c>
      <c r="C13287" s="10">
        <v>232.8334</v>
      </c>
      <c r="D13287" s="10">
        <v>0.0243238298285384</v>
      </c>
      <c r="E13287" s="7">
        <f t="shared" si="1"/>
        <v>0.03025759746</v>
      </c>
      <c r="F13287" s="7"/>
    </row>
    <row r="13288">
      <c r="A13288" s="9">
        <v>44882.583333333336</v>
      </c>
      <c r="B13288" s="10">
        <v>227.48</v>
      </c>
      <c r="C13288" s="10">
        <v>233.7329</v>
      </c>
      <c r="D13288" s="10">
        <v>0.0267523314005003</v>
      </c>
      <c r="E13288" s="7">
        <f t="shared" si="1"/>
        <v>0.02796894395</v>
      </c>
      <c r="F13288" s="7"/>
    </row>
    <row r="13289">
      <c r="A13289" s="9">
        <v>44882.625</v>
      </c>
      <c r="B13289" s="10">
        <v>222.06</v>
      </c>
      <c r="C13289" s="10">
        <v>233.21078</v>
      </c>
      <c r="D13289" s="10">
        <v>0.0478141705113288</v>
      </c>
      <c r="E13289" s="7">
        <f t="shared" si="1"/>
        <v>0.0270192443</v>
      </c>
      <c r="F13289" s="7"/>
    </row>
    <row r="13290">
      <c r="A13290" s="9">
        <v>44882.666666666664</v>
      </c>
      <c r="B13290" s="10">
        <v>219.5</v>
      </c>
      <c r="C13290" s="10">
        <v>231.75856</v>
      </c>
      <c r="D13290" s="10">
        <v>0.0528936665812904</v>
      </c>
      <c r="E13290" s="7">
        <f t="shared" si="1"/>
        <v>0.0270705002</v>
      </c>
      <c r="F13290" s="7"/>
    </row>
    <row r="13291">
      <c r="A13291" s="9">
        <v>44882.708333333336</v>
      </c>
      <c r="B13291" s="10">
        <v>220.38</v>
      </c>
      <c r="C13291" s="10">
        <v>230.77789</v>
      </c>
      <c r="D13291" s="10">
        <v>0.0450558326883048</v>
      </c>
      <c r="E13291" s="7">
        <f t="shared" si="1"/>
        <v>0.02724200745</v>
      </c>
      <c r="F13291" s="7"/>
    </row>
    <row r="13292">
      <c r="A13292" s="9">
        <v>44882.75</v>
      </c>
      <c r="B13292" s="10">
        <v>218.67</v>
      </c>
      <c r="C13292" s="10">
        <v>230.26191</v>
      </c>
      <c r="D13292" s="10">
        <v>0.0503422819692584</v>
      </c>
      <c r="E13292" s="7">
        <f t="shared" si="1"/>
        <v>0.02789210824</v>
      </c>
      <c r="F13292" s="7"/>
    </row>
    <row r="13293">
      <c r="A13293" s="9">
        <v>44882.791666666664</v>
      </c>
      <c r="B13293" s="10">
        <v>218.0</v>
      </c>
      <c r="C13293" s="10">
        <v>231.17761</v>
      </c>
      <c r="D13293" s="10">
        <v>0.0570021032746207</v>
      </c>
      <c r="E13293" s="7">
        <f t="shared" si="1"/>
        <v>0.02846139385</v>
      </c>
      <c r="F13293" s="7"/>
    </row>
    <row r="13294">
      <c r="A13294" s="9">
        <v>44882.833333333336</v>
      </c>
      <c r="B13294" s="10">
        <v>223.7</v>
      </c>
      <c r="C13294" s="10">
        <v>232.14714</v>
      </c>
      <c r="D13294" s="10">
        <v>0.0363870086876798</v>
      </c>
      <c r="E13294" s="7">
        <f t="shared" si="1"/>
        <v>0.02814625106</v>
      </c>
      <c r="F13294" s="7"/>
    </row>
    <row r="13295">
      <c r="A13295" s="9">
        <v>44882.875</v>
      </c>
      <c r="B13295" s="10">
        <v>230.28</v>
      </c>
      <c r="C13295" s="10">
        <v>233.22657</v>
      </c>
      <c r="D13295" s="10">
        <v>0.0126339378913817</v>
      </c>
      <c r="E13295" s="7">
        <f t="shared" si="1"/>
        <v>0.02802314392</v>
      </c>
      <c r="F13295" s="7"/>
    </row>
    <row r="13296">
      <c r="A13296" s="9">
        <v>44882.916666666664</v>
      </c>
      <c r="B13296" s="10">
        <v>226.7</v>
      </c>
      <c r="C13296" s="10">
        <v>234.05858</v>
      </c>
      <c r="D13296" s="10">
        <v>0.0314390525653877</v>
      </c>
      <c r="E13296" s="7">
        <f t="shared" si="1"/>
        <v>0.02864411323</v>
      </c>
      <c r="F13296" s="7"/>
    </row>
    <row r="13297">
      <c r="A13297" s="9">
        <v>44882.958333333336</v>
      </c>
      <c r="B13297" s="10">
        <v>225.07</v>
      </c>
      <c r="C13297" s="10">
        <v>234.37238</v>
      </c>
      <c r="D13297" s="10">
        <v>0.0396905983546354</v>
      </c>
      <c r="E13297" s="7">
        <f t="shared" si="1"/>
        <v>0.02978485387</v>
      </c>
      <c r="F13297" s="7"/>
    </row>
    <row r="13298">
      <c r="A13298" s="9">
        <v>44883.0</v>
      </c>
      <c r="B13298" s="10">
        <v>230.04</v>
      </c>
      <c r="C13298" s="10">
        <v>234.90492</v>
      </c>
      <c r="D13298" s="10">
        <v>0.0207101664792717</v>
      </c>
      <c r="E13298" s="7">
        <f t="shared" si="1"/>
        <v>0.03047202054</v>
      </c>
      <c r="F13298" s="7"/>
    </row>
    <row r="13299">
      <c r="A13299" s="9">
        <v>44883.041666666664</v>
      </c>
      <c r="B13299" s="10">
        <v>235.03</v>
      </c>
      <c r="C13299" s="10">
        <v>229.53801</v>
      </c>
      <c r="D13299" s="10">
        <v>0.0239262769595327</v>
      </c>
      <c r="E13299" s="7">
        <f t="shared" si="1"/>
        <v>0.03078822469</v>
      </c>
      <c r="F13299" s="7"/>
    </row>
    <row r="13300">
      <c r="A13300" s="9">
        <v>44883.083333333336</v>
      </c>
      <c r="B13300" s="10">
        <v>232.39</v>
      </c>
      <c r="C13300" s="10">
        <v>222.33142</v>
      </c>
      <c r="D13300" s="10">
        <v>0.0452413788388522</v>
      </c>
      <c r="E13300" s="7">
        <f t="shared" si="1"/>
        <v>0.03082964408</v>
      </c>
      <c r="F13300" s="7"/>
    </row>
    <row r="13301">
      <c r="A13301" s="9">
        <v>44883.125</v>
      </c>
      <c r="B13301" s="10">
        <v>231.82</v>
      </c>
      <c r="C13301" s="10">
        <v>214.01745</v>
      </c>
      <c r="D13301" s="10">
        <v>0.0831827030926683</v>
      </c>
      <c r="E13301" s="7">
        <f t="shared" si="1"/>
        <v>0.03283563478</v>
      </c>
      <c r="F13301" s="7"/>
    </row>
    <row r="13302">
      <c r="A13302" s="9">
        <v>44883.166666666664</v>
      </c>
      <c r="B13302" s="10">
        <v>218.98</v>
      </c>
      <c r="C13302" s="10">
        <v>206.62052</v>
      </c>
      <c r="D13302" s="10">
        <v>0.0598172921063212</v>
      </c>
      <c r="E13302" s="7">
        <f t="shared" si="1"/>
        <v>0.03368500659</v>
      </c>
      <c r="F13302" s="7"/>
    </row>
    <row r="13303">
      <c r="A13303" s="9">
        <v>44883.208333333336</v>
      </c>
      <c r="B13303" s="10">
        <v>213.27</v>
      </c>
      <c r="C13303" s="10">
        <v>202.44157</v>
      </c>
      <c r="D13303" s="10">
        <v>0.0534891623296539</v>
      </c>
      <c r="E13303" s="7">
        <f t="shared" si="1"/>
        <v>0.03489650607</v>
      </c>
      <c r="F13303" s="7"/>
    </row>
    <row r="13304">
      <c r="A13304" s="9">
        <v>44883.25</v>
      </c>
      <c r="B13304" s="10">
        <v>209.02</v>
      </c>
      <c r="C13304" s="10">
        <v>200.96365</v>
      </c>
      <c r="D13304" s="10">
        <v>0.0400885931361219</v>
      </c>
      <c r="E13304" s="7">
        <f t="shared" si="1"/>
        <v>0.03527747958</v>
      </c>
      <c r="F13304" s="7"/>
    </row>
    <row r="13305">
      <c r="A13305" s="9">
        <v>44883.291666666664</v>
      </c>
      <c r="B13305" s="10">
        <v>208.05</v>
      </c>
      <c r="C13305" s="10">
        <v>202.4371</v>
      </c>
      <c r="D13305" s="10">
        <v>0.027726637064056</v>
      </c>
      <c r="E13305" s="7">
        <f t="shared" si="1"/>
        <v>0.03588880293</v>
      </c>
      <c r="F13305" s="7"/>
    </row>
    <row r="13306">
      <c r="A13306" s="9">
        <v>44883.333333333336</v>
      </c>
      <c r="B13306" s="10">
        <v>209.33</v>
      </c>
      <c r="C13306" s="10">
        <v>205.71967</v>
      </c>
      <c r="D13306" s="10">
        <v>0.0175497559372908</v>
      </c>
      <c r="E13306" s="7">
        <f t="shared" si="1"/>
        <v>0.03613870052</v>
      </c>
      <c r="F13306" s="7"/>
    </row>
    <row r="13307">
      <c r="A13307" s="9">
        <v>44883.375</v>
      </c>
      <c r="B13307" s="10">
        <v>213.0</v>
      </c>
      <c r="C13307" s="10">
        <v>211.01276</v>
      </c>
      <c r="D13307" s="10">
        <v>0.00941762953102937</v>
      </c>
      <c r="E13307" s="7">
        <f t="shared" si="1"/>
        <v>0.03614230255</v>
      </c>
      <c r="F13307" s="7"/>
    </row>
    <row r="13308">
      <c r="A13308" s="9">
        <v>44883.416666666664</v>
      </c>
      <c r="B13308" s="10">
        <v>223.29</v>
      </c>
      <c r="C13308" s="10">
        <v>216.8992</v>
      </c>
      <c r="D13308" s="10">
        <v>0.0294643779230167</v>
      </c>
      <c r="E13308" s="7">
        <f t="shared" si="1"/>
        <v>0.0369567046</v>
      </c>
      <c r="F13308" s="7"/>
    </row>
    <row r="13309">
      <c r="A13309" s="9">
        <v>44883.458333333336</v>
      </c>
      <c r="B13309" s="10">
        <v>227.9</v>
      </c>
      <c r="C13309" s="10">
        <v>222.80152</v>
      </c>
      <c r="D13309" s="10">
        <v>0.0228835063602797</v>
      </c>
      <c r="E13309" s="7">
        <f t="shared" si="1"/>
        <v>0.03667716557</v>
      </c>
      <c r="F13309" s="7"/>
    </row>
    <row r="13310">
      <c r="A13310" s="9">
        <v>44883.5</v>
      </c>
      <c r="B13310" s="10">
        <v>228.99</v>
      </c>
      <c r="C13310" s="10">
        <v>226.18336</v>
      </c>
      <c r="D13310" s="10">
        <v>0.0124086935484556</v>
      </c>
      <c r="E13310" s="7">
        <f t="shared" si="1"/>
        <v>0.03626004113</v>
      </c>
      <c r="F13310" s="7"/>
    </row>
    <row r="13311">
      <c r="A13311" s="9">
        <v>44883.541666666664</v>
      </c>
      <c r="B13311" s="10">
        <v>234.66</v>
      </c>
      <c r="C13311" s="10">
        <v>227.89976</v>
      </c>
      <c r="D13311" s="10">
        <v>0.0296632168458624</v>
      </c>
      <c r="E13311" s="7">
        <f t="shared" si="1"/>
        <v>0.03648251559</v>
      </c>
      <c r="F13311" s="7"/>
    </row>
    <row r="13312">
      <c r="A13312" s="9">
        <v>44883.583333333336</v>
      </c>
      <c r="B13312" s="10">
        <v>240.99</v>
      </c>
      <c r="C13312" s="10">
        <v>228.32473</v>
      </c>
      <c r="D13312" s="10">
        <v>0.0554704258272856</v>
      </c>
      <c r="E13312" s="7">
        <f t="shared" si="1"/>
        <v>0.03767910285</v>
      </c>
      <c r="F13312" s="7"/>
    </row>
    <row r="13313">
      <c r="A13313" s="9">
        <v>44883.625</v>
      </c>
      <c r="B13313" s="10">
        <v>232.83</v>
      </c>
      <c r="C13313" s="10">
        <v>228.21835</v>
      </c>
      <c r="D13313" s="10">
        <v>0.0202071831647193</v>
      </c>
      <c r="E13313" s="7">
        <f t="shared" si="1"/>
        <v>0.03652881171</v>
      </c>
      <c r="F13313" s="7"/>
    </row>
    <row r="13314">
      <c r="A13314" s="9">
        <v>44883.666666666664</v>
      </c>
      <c r="B13314" s="10">
        <v>226.31</v>
      </c>
      <c r="C13314" s="10">
        <v>227.72441</v>
      </c>
      <c r="D13314" s="10">
        <v>0.00621106011428464</v>
      </c>
      <c r="E13314" s="7">
        <f t="shared" si="1"/>
        <v>0.03458370311</v>
      </c>
      <c r="F13314" s="7"/>
    </row>
    <row r="13315">
      <c r="A13315" s="9">
        <v>44883.708333333336</v>
      </c>
      <c r="B13315" s="10">
        <v>214.36</v>
      </c>
      <c r="C13315" s="10">
        <v>227.57578</v>
      </c>
      <c r="D13315" s="10">
        <v>0.0580719969409749</v>
      </c>
      <c r="E13315" s="7">
        <f t="shared" si="1"/>
        <v>0.03512604329</v>
      </c>
      <c r="F13315" s="7"/>
    </row>
    <row r="13316">
      <c r="A13316" s="9">
        <v>44883.75</v>
      </c>
      <c r="B13316" s="10">
        <v>214.25</v>
      </c>
      <c r="C13316" s="10">
        <v>227.7809</v>
      </c>
      <c r="D13316" s="10">
        <v>0.0594031369618787</v>
      </c>
      <c r="E13316" s="7">
        <f t="shared" si="1"/>
        <v>0.03550357891</v>
      </c>
      <c r="F13316" s="7"/>
    </row>
    <row r="13317">
      <c r="A13317" s="9">
        <v>44883.791666666664</v>
      </c>
      <c r="B13317" s="10">
        <v>225.14</v>
      </c>
      <c r="C13317" s="10">
        <v>229.01645</v>
      </c>
      <c r="D13317" s="10">
        <v>0.0169265133574466</v>
      </c>
      <c r="E13317" s="7">
        <f t="shared" si="1"/>
        <v>0.03383376267</v>
      </c>
      <c r="F13317" s="7"/>
    </row>
    <row r="13318">
      <c r="A13318" s="9">
        <v>44883.833333333336</v>
      </c>
      <c r="B13318" s="10">
        <v>239.22</v>
      </c>
      <c r="C13318" s="10">
        <v>230.52993</v>
      </c>
      <c r="D13318" s="10">
        <v>0.0376960596830094</v>
      </c>
      <c r="E13318" s="7">
        <f t="shared" si="1"/>
        <v>0.03388830646</v>
      </c>
      <c r="F13318" s="7"/>
    </row>
    <row r="13319">
      <c r="A13319" s="9">
        <v>44883.875</v>
      </c>
      <c r="B13319" s="10">
        <v>245.85</v>
      </c>
      <c r="C13319" s="10">
        <v>232.25995</v>
      </c>
      <c r="D13319" s="10">
        <v>0.0585122402721605</v>
      </c>
      <c r="E13319" s="7">
        <f t="shared" si="1"/>
        <v>0.03579990239</v>
      </c>
      <c r="F13319" s="7"/>
    </row>
    <row r="13320">
      <c r="A13320" s="9">
        <v>44883.916666666664</v>
      </c>
      <c r="B13320" s="10">
        <v>239.09</v>
      </c>
      <c r="C13320" s="10">
        <v>233.09069</v>
      </c>
      <c r="D13320" s="10">
        <v>0.0257380936149788</v>
      </c>
      <c r="E13320" s="7">
        <f t="shared" si="1"/>
        <v>0.03556236244</v>
      </c>
      <c r="F13320" s="7"/>
    </row>
    <row r="13321">
      <c r="A13321" s="9">
        <v>44883.958333333336</v>
      </c>
      <c r="B13321" s="10">
        <v>234.19</v>
      </c>
      <c r="C13321" s="10">
        <v>232.68075</v>
      </c>
      <c r="D13321" s="10">
        <v>0.00648635523136318</v>
      </c>
      <c r="E13321" s="7">
        <f t="shared" si="1"/>
        <v>0.03417885231</v>
      </c>
      <c r="F13321" s="7"/>
    </row>
    <row r="13322">
      <c r="A13322" s="9">
        <v>44884.0</v>
      </c>
      <c r="B13322" s="10">
        <v>243.34</v>
      </c>
      <c r="C13322" s="10">
        <v>233.93328</v>
      </c>
      <c r="D13322" s="10">
        <v>0.0402111234451122</v>
      </c>
      <c r="E13322" s="7">
        <f t="shared" si="1"/>
        <v>0.03499139218</v>
      </c>
      <c r="F13322" s="7"/>
    </row>
    <row r="13323">
      <c r="A13323" s="9">
        <v>44884.041666666664</v>
      </c>
      <c r="B13323" s="10">
        <v>244.86</v>
      </c>
      <c r="C13323" s="10">
        <v>228.4098</v>
      </c>
      <c r="D13323" s="10">
        <v>0.0720205525332101</v>
      </c>
      <c r="E13323" s="7">
        <f t="shared" si="1"/>
        <v>0.03699532033</v>
      </c>
      <c r="F13323" s="7"/>
    </row>
    <row r="13324">
      <c r="A13324" s="9">
        <v>44884.083333333336</v>
      </c>
      <c r="B13324" s="10">
        <v>244.83</v>
      </c>
      <c r="C13324" s="10">
        <v>221.0854</v>
      </c>
      <c r="D13324" s="10">
        <v>0.107400126828818</v>
      </c>
      <c r="E13324" s="7">
        <f t="shared" si="1"/>
        <v>0.03958526816</v>
      </c>
      <c r="F13324" s="7"/>
    </row>
    <row r="13325">
      <c r="A13325" s="9">
        <v>44884.125</v>
      </c>
      <c r="B13325" s="10">
        <v>239.81</v>
      </c>
      <c r="C13325" s="10">
        <v>212.82469</v>
      </c>
      <c r="D13325" s="10">
        <v>0.126795955863955</v>
      </c>
      <c r="E13325" s="7">
        <f t="shared" si="1"/>
        <v>0.04140248703</v>
      </c>
      <c r="F13325" s="7"/>
    </row>
    <row r="13326">
      <c r="A13326" s="9">
        <v>44884.166666666664</v>
      </c>
      <c r="B13326" s="10">
        <v>237.72</v>
      </c>
      <c r="C13326" s="10">
        <v>205.55595</v>
      </c>
      <c r="D13326" s="10">
        <v>0.15647345649688</v>
      </c>
      <c r="E13326" s="7">
        <f t="shared" si="1"/>
        <v>0.04542982721</v>
      </c>
      <c r="F13326" s="7"/>
    </row>
    <row r="13327">
      <c r="A13327" s="9">
        <v>44884.208333333336</v>
      </c>
      <c r="B13327" s="10">
        <v>230.09</v>
      </c>
      <c r="C13327" s="10">
        <v>201.58372</v>
      </c>
      <c r="D13327" s="10">
        <v>0.141411617962006</v>
      </c>
      <c r="E13327" s="7">
        <f t="shared" si="1"/>
        <v>0.04909326286</v>
      </c>
      <c r="F13327" s="7"/>
    </row>
    <row r="13328">
      <c r="A13328" s="9">
        <v>44884.25</v>
      </c>
      <c r="B13328" s="10">
        <v>228.71</v>
      </c>
      <c r="C13328" s="10">
        <v>200.2778</v>
      </c>
      <c r="D13328" s="10">
        <v>0.141963812264764</v>
      </c>
      <c r="E13328" s="7">
        <f t="shared" si="1"/>
        <v>0.05333806366</v>
      </c>
      <c r="F13328" s="7"/>
    </row>
    <row r="13329">
      <c r="A13329" s="9">
        <v>44884.291666666664</v>
      </c>
      <c r="B13329" s="10">
        <v>230.85</v>
      </c>
      <c r="C13329" s="10">
        <v>201.87748</v>
      </c>
      <c r="D13329" s="10">
        <v>0.143515363873176</v>
      </c>
      <c r="E13329" s="7">
        <f t="shared" si="1"/>
        <v>0.05816259394</v>
      </c>
      <c r="F13329" s="7"/>
    </row>
    <row r="13330">
      <c r="A13330" s="9">
        <v>44884.333333333336</v>
      </c>
      <c r="B13330" s="10">
        <v>231.77</v>
      </c>
      <c r="C13330" s="10">
        <v>205.20706</v>
      </c>
      <c r="D13330" s="10">
        <v>0.129444571741342</v>
      </c>
      <c r="E13330" s="7">
        <f t="shared" si="1"/>
        <v>0.06282487793</v>
      </c>
      <c r="F13330" s="7"/>
    </row>
    <row r="13331">
      <c r="A13331" s="9">
        <v>44884.375</v>
      </c>
      <c r="B13331" s="10">
        <v>233.59</v>
      </c>
      <c r="C13331" s="10">
        <v>210.49466</v>
      </c>
      <c r="D13331" s="10">
        <v>0.10971936295201</v>
      </c>
      <c r="E13331" s="7">
        <f t="shared" si="1"/>
        <v>0.06700411683</v>
      </c>
      <c r="F13331" s="7"/>
    </row>
    <row r="13332">
      <c r="A13332" s="9">
        <v>44884.416666666664</v>
      </c>
      <c r="B13332" s="10">
        <v>234.26</v>
      </c>
      <c r="C13332" s="10">
        <v>216.14082</v>
      </c>
      <c r="D13332" s="10">
        <v>0.0838304398030876</v>
      </c>
      <c r="E13332" s="7">
        <f t="shared" si="1"/>
        <v>0.0692693694</v>
      </c>
      <c r="F13332" s="7"/>
    </row>
    <row r="13333">
      <c r="A13333" s="9">
        <v>44884.458333333336</v>
      </c>
      <c r="B13333" s="10">
        <v>237.05</v>
      </c>
      <c r="C13333" s="10">
        <v>221.82171</v>
      </c>
      <c r="D13333" s="10">
        <v>0.0686510351038228</v>
      </c>
      <c r="E13333" s="7">
        <f t="shared" si="1"/>
        <v>0.07117634977</v>
      </c>
      <c r="F13333" s="7"/>
    </row>
    <row r="13334">
      <c r="A13334" s="9">
        <v>44884.5</v>
      </c>
      <c r="B13334" s="10">
        <v>236.97</v>
      </c>
      <c r="C13334" s="10">
        <v>225.07908</v>
      </c>
      <c r="D13334" s="10">
        <v>0.0528299653615075</v>
      </c>
      <c r="E13334" s="7">
        <f t="shared" si="1"/>
        <v>0.07286056943</v>
      </c>
      <c r="F13334" s="7"/>
    </row>
    <row r="13335">
      <c r="A13335" s="9">
        <v>44884.541666666664</v>
      </c>
      <c r="B13335" s="10">
        <v>238.19</v>
      </c>
      <c r="C13335" s="10">
        <v>226.73783</v>
      </c>
      <c r="D13335" s="10">
        <v>0.0505084219955708</v>
      </c>
      <c r="E13335" s="7">
        <f t="shared" si="1"/>
        <v>0.07372911964</v>
      </c>
      <c r="F13335" s="7"/>
    </row>
    <row r="13336">
      <c r="A13336" s="9">
        <v>44884.583333333336</v>
      </c>
      <c r="B13336" s="10">
        <v>229.63</v>
      </c>
      <c r="C13336" s="10">
        <v>227.20296</v>
      </c>
      <c r="D13336" s="10">
        <v>0.010682255195971</v>
      </c>
      <c r="E13336" s="7">
        <f t="shared" si="1"/>
        <v>0.07186294587</v>
      </c>
      <c r="F13336" s="7"/>
    </row>
    <row r="13337">
      <c r="A13337" s="9">
        <v>44884.625</v>
      </c>
      <c r="B13337" s="10">
        <v>222.77</v>
      </c>
      <c r="C13337" s="10">
        <v>227.24653</v>
      </c>
      <c r="D13337" s="10">
        <v>0.0196990026646391</v>
      </c>
      <c r="E13337" s="7">
        <f t="shared" si="1"/>
        <v>0.07184177168</v>
      </c>
      <c r="F13337" s="7"/>
    </row>
    <row r="13338">
      <c r="A13338" s="9">
        <v>44884.666666666664</v>
      </c>
      <c r="B13338" s="10">
        <v>218.8</v>
      </c>
      <c r="C13338" s="10">
        <v>226.96825</v>
      </c>
      <c r="D13338" s="10">
        <v>0.0359885138119538</v>
      </c>
      <c r="E13338" s="7">
        <f t="shared" si="1"/>
        <v>0.07308249891</v>
      </c>
      <c r="F13338" s="7"/>
    </row>
    <row r="13339">
      <c r="A13339" s="9">
        <v>44884.708333333336</v>
      </c>
      <c r="B13339" s="10">
        <v>206.64</v>
      </c>
      <c r="C13339" s="10">
        <v>226.98627</v>
      </c>
      <c r="D13339" s="10">
        <v>0.0896365670046915</v>
      </c>
      <c r="E13339" s="7">
        <f t="shared" si="1"/>
        <v>0.07439768933</v>
      </c>
      <c r="F13339" s="7"/>
    </row>
    <row r="13340">
      <c r="A13340" s="9">
        <v>44884.75</v>
      </c>
      <c r="B13340" s="10">
        <v>206.92</v>
      </c>
      <c r="C13340" s="10">
        <v>227.38602</v>
      </c>
      <c r="D13340" s="10">
        <v>0.0900056212778605</v>
      </c>
      <c r="E13340" s="7">
        <f t="shared" si="1"/>
        <v>0.07567279285</v>
      </c>
      <c r="F13340" s="7"/>
    </row>
    <row r="13341">
      <c r="A13341" s="9">
        <v>44884.791666666664</v>
      </c>
      <c r="B13341" s="10">
        <v>213.65</v>
      </c>
      <c r="C13341" s="10">
        <v>228.79353</v>
      </c>
      <c r="D13341" s="10">
        <v>0.0661886286731971</v>
      </c>
      <c r="E13341" s="7">
        <f t="shared" si="1"/>
        <v>0.07772538099</v>
      </c>
      <c r="F13341" s="7"/>
    </row>
    <row r="13342">
      <c r="A13342" s="9">
        <v>44884.833333333336</v>
      </c>
      <c r="B13342" s="10">
        <v>227.4</v>
      </c>
      <c r="C13342" s="10">
        <v>230.49461</v>
      </c>
      <c r="D13342" s="10">
        <v>0.0134259538650382</v>
      </c>
      <c r="E13342" s="7">
        <f t="shared" si="1"/>
        <v>0.07671412658</v>
      </c>
      <c r="F13342" s="7"/>
    </row>
    <row r="13343">
      <c r="A13343" s="9">
        <v>44884.875</v>
      </c>
      <c r="B13343" s="10">
        <v>237.82</v>
      </c>
      <c r="C13343" s="10">
        <v>232.36071</v>
      </c>
      <c r="D13343" s="10">
        <v>0.0234948929188587</v>
      </c>
      <c r="E13343" s="7">
        <f t="shared" si="1"/>
        <v>0.07525507044</v>
      </c>
      <c r="F13343" s="7"/>
    </row>
    <row r="13344">
      <c r="A13344" s="9">
        <v>44884.916666666664</v>
      </c>
      <c r="B13344" s="10">
        <v>237.82</v>
      </c>
      <c r="C13344" s="10">
        <v>233.14982</v>
      </c>
      <c r="D13344" s="10">
        <v>0.0200308110896246</v>
      </c>
      <c r="E13344" s="7">
        <f t="shared" si="1"/>
        <v>0.075017267</v>
      </c>
      <c r="F13344" s="7"/>
    </row>
    <row r="13345">
      <c r="A13345" s="9">
        <v>44884.958333333336</v>
      </c>
      <c r="B13345" s="10">
        <v>238.05</v>
      </c>
      <c r="C13345" s="10">
        <v>232.62068</v>
      </c>
      <c r="D13345" s="10">
        <v>0.0233397993677948</v>
      </c>
      <c r="E13345" s="7">
        <f t="shared" si="1"/>
        <v>0.07571949384</v>
      </c>
      <c r="F13345" s="7"/>
    </row>
    <row r="13346">
      <c r="A13346" s="9">
        <v>44882.0</v>
      </c>
      <c r="B13346" s="10">
        <v>240.96</v>
      </c>
      <c r="C13346" s="10">
        <v>235.81705</v>
      </c>
      <c r="D13346" s="10">
        <v>0.0218090676649547</v>
      </c>
      <c r="E13346" s="7">
        <f t="shared" si="1"/>
        <v>0.07495274151</v>
      </c>
      <c r="F13346" s="7"/>
    </row>
    <row r="13347">
      <c r="A13347" s="9">
        <v>44882.041666666664</v>
      </c>
      <c r="B13347" s="10">
        <v>240.51</v>
      </c>
      <c r="C13347" s="10">
        <v>234.25301</v>
      </c>
      <c r="D13347" s="10">
        <v>0.0267103931770183</v>
      </c>
      <c r="E13347" s="7">
        <f t="shared" si="1"/>
        <v>0.07306481821</v>
      </c>
      <c r="F13347" s="7"/>
    </row>
    <row r="13348">
      <c r="A13348" s="9">
        <v>44882.083333333336</v>
      </c>
      <c r="B13348" s="10">
        <v>241.35</v>
      </c>
      <c r="C13348" s="10">
        <v>230.34426</v>
      </c>
      <c r="D13348" s="10">
        <v>0.0477795279118307</v>
      </c>
      <c r="E13348" s="7">
        <f t="shared" si="1"/>
        <v>0.07058062659</v>
      </c>
      <c r="F13348" s="7"/>
    </row>
    <row r="13349">
      <c r="A13349" s="9">
        <v>44882.125</v>
      </c>
      <c r="B13349" s="10">
        <v>231.19</v>
      </c>
      <c r="C13349" s="10">
        <v>223.80071</v>
      </c>
      <c r="D13349" s="10">
        <v>0.0330172768442065</v>
      </c>
      <c r="E13349" s="7">
        <f t="shared" si="1"/>
        <v>0.06667318163</v>
      </c>
      <c r="F13349" s="7"/>
    </row>
    <row r="13350">
      <c r="A13350" s="9">
        <v>44882.166666666664</v>
      </c>
      <c r="B13350" s="10">
        <v>223.9</v>
      </c>
      <c r="C13350" s="10">
        <v>216.2265</v>
      </c>
      <c r="D13350" s="10">
        <v>0.0354882495901289</v>
      </c>
      <c r="E13350" s="7">
        <f t="shared" si="1"/>
        <v>0.06163213134</v>
      </c>
      <c r="F13350" s="7"/>
    </row>
    <row r="13351">
      <c r="A13351" s="9">
        <v>44882.208333333336</v>
      </c>
      <c r="B13351" s="10">
        <v>214.5</v>
      </c>
      <c r="C13351" s="10">
        <v>209.40453</v>
      </c>
      <c r="D13351" s="10">
        <v>0.0243331412171456</v>
      </c>
      <c r="E13351" s="7">
        <f t="shared" si="1"/>
        <v>0.05675386147</v>
      </c>
      <c r="F13351" s="7"/>
    </row>
    <row r="13352">
      <c r="A13352" s="9">
        <v>44882.25</v>
      </c>
      <c r="B13352" s="10">
        <v>212.03</v>
      </c>
      <c r="C13352" s="10">
        <v>204.28162</v>
      </c>
      <c r="D13352" s="10">
        <v>0.037929893056458</v>
      </c>
      <c r="E13352" s="7">
        <f t="shared" si="1"/>
        <v>0.05241911484</v>
      </c>
      <c r="F13352" s="7"/>
    </row>
    <row r="13353">
      <c r="A13353" s="9">
        <v>44882.291666666664</v>
      </c>
      <c r="B13353" s="10">
        <v>207.31</v>
      </c>
      <c r="C13353" s="10">
        <v>201.39338</v>
      </c>
      <c r="D13353" s="10">
        <v>0.0293784234615854</v>
      </c>
      <c r="E13353" s="7">
        <f t="shared" si="1"/>
        <v>0.04766340899</v>
      </c>
      <c r="F13353" s="7"/>
    </row>
    <row r="13354">
      <c r="A13354" s="9">
        <v>44882.333333333336</v>
      </c>
      <c r="B13354" s="10">
        <v>203.79</v>
      </c>
      <c r="C13354" s="10">
        <v>201.3087</v>
      </c>
      <c r="D13354" s="10">
        <v>0.0123258458278256</v>
      </c>
      <c r="E13354" s="7">
        <f t="shared" si="1"/>
        <v>0.04278346208</v>
      </c>
      <c r="F13354" s="7"/>
    </row>
    <row r="13355">
      <c r="A13355" s="9">
        <v>44882.375</v>
      </c>
      <c r="B13355" s="10">
        <v>208.58</v>
      </c>
      <c r="C13355" s="10">
        <v>204.40201</v>
      </c>
      <c r="D13355" s="10">
        <v>0.0204400631872456</v>
      </c>
      <c r="E13355" s="7">
        <f t="shared" si="1"/>
        <v>0.03906349125</v>
      </c>
      <c r="F13355" s="7"/>
    </row>
    <row r="13356">
      <c r="A13356" s="9">
        <v>44882.416666666664</v>
      </c>
      <c r="B13356" s="10">
        <v>214.97</v>
      </c>
      <c r="C13356" s="10">
        <v>210.70715</v>
      </c>
      <c r="D13356" s="10">
        <v>0.0202311596924925</v>
      </c>
      <c r="E13356" s="7">
        <f t="shared" si="1"/>
        <v>0.03641352125</v>
      </c>
      <c r="F13356" s="7"/>
    </row>
    <row r="13357">
      <c r="A13357" s="9">
        <v>44882.458333333336</v>
      </c>
      <c r="B13357" s="10">
        <v>217.92</v>
      </c>
      <c r="C13357" s="10">
        <v>218.53284</v>
      </c>
      <c r="D13357" s="10">
        <v>0.00280433824042192</v>
      </c>
      <c r="E13357" s="7">
        <f t="shared" si="1"/>
        <v>0.03366990888</v>
      </c>
      <c r="F13357" s="7"/>
    </row>
    <row r="13358">
      <c r="A13358" s="9">
        <v>44882.5</v>
      </c>
      <c r="B13358" s="10">
        <v>224.64</v>
      </c>
      <c r="C13358" s="10">
        <v>224.71234</v>
      </c>
      <c r="D13358" s="10">
        <v>3.21922685687957E-4</v>
      </c>
      <c r="E13358" s="7">
        <f t="shared" si="1"/>
        <v>0.03148207377</v>
      </c>
      <c r="F13358" s="7"/>
    </row>
    <row r="13359">
      <c r="A13359" s="9">
        <v>44882.541666666664</v>
      </c>
      <c r="B13359" s="10">
        <v>227.17</v>
      </c>
      <c r="C13359" s="10">
        <v>228.76272</v>
      </c>
      <c r="D13359" s="10">
        <v>0.00696232323168746</v>
      </c>
      <c r="E13359" s="7">
        <f t="shared" si="1"/>
        <v>0.02966765299</v>
      </c>
      <c r="F13359" s="7"/>
    </row>
    <row r="13360">
      <c r="A13360" s="9">
        <v>44882.583333333336</v>
      </c>
      <c r="B13360" s="10">
        <v>227.48</v>
      </c>
      <c r="C13360" s="10">
        <v>230.13148</v>
      </c>
      <c r="D13360" s="10">
        <v>0.0115215875724608</v>
      </c>
      <c r="E13360" s="7">
        <f t="shared" si="1"/>
        <v>0.02970262517</v>
      </c>
      <c r="F13360" s="7"/>
    </row>
    <row r="13361">
      <c r="A13361" s="9">
        <v>44882.625</v>
      </c>
      <c r="B13361" s="10">
        <v>222.06</v>
      </c>
      <c r="C13361" s="10">
        <v>229.64763</v>
      </c>
      <c r="D13361" s="10">
        <v>0.0330403148510611</v>
      </c>
      <c r="E13361" s="7">
        <f t="shared" si="1"/>
        <v>0.03025851318</v>
      </c>
      <c r="F13361" s="7"/>
    </row>
    <row r="13362">
      <c r="A13362" s="9">
        <v>44882.666666666664</v>
      </c>
      <c r="B13362" s="10">
        <v>219.5</v>
      </c>
      <c r="C13362" s="10">
        <v>227.90992</v>
      </c>
      <c r="D13362" s="10">
        <v>0.0369001928481217</v>
      </c>
      <c r="E13362" s="7">
        <f t="shared" si="1"/>
        <v>0.0302964998</v>
      </c>
      <c r="F13362" s="7"/>
    </row>
    <row r="13363">
      <c r="A13363" s="9">
        <v>44882.708333333336</v>
      </c>
      <c r="B13363" s="10">
        <v>220.38</v>
      </c>
      <c r="C13363" s="10">
        <v>226.67436</v>
      </c>
      <c r="D13363" s="10">
        <v>0.0277682928055912</v>
      </c>
      <c r="E13363" s="7">
        <f t="shared" si="1"/>
        <v>0.02771865504</v>
      </c>
      <c r="F13363" s="7"/>
    </row>
    <row r="13364">
      <c r="A13364" s="9">
        <v>44882.75</v>
      </c>
      <c r="B13364" s="10">
        <v>218.67</v>
      </c>
      <c r="C13364" s="10">
        <v>225.94092</v>
      </c>
      <c r="D13364" s="10">
        <v>0.0321806249173457</v>
      </c>
      <c r="E13364" s="7">
        <f t="shared" si="1"/>
        <v>0.0253092802</v>
      </c>
      <c r="F13364" s="7"/>
    </row>
    <row r="13365">
      <c r="A13365" s="9">
        <v>44882.791666666664</v>
      </c>
      <c r="B13365" s="10">
        <v>218.0</v>
      </c>
      <c r="C13365" s="10">
        <v>226.79872</v>
      </c>
      <c r="D13365" s="10">
        <v>0.0387952806788327</v>
      </c>
      <c r="E13365" s="7">
        <f t="shared" si="1"/>
        <v>0.0241678907</v>
      </c>
      <c r="F13365" s="7"/>
    </row>
    <row r="13366">
      <c r="A13366" s="9">
        <v>44882.833333333336</v>
      </c>
      <c r="B13366" s="10">
        <v>223.7</v>
      </c>
      <c r="C13366" s="10">
        <v>227.90749</v>
      </c>
      <c r="D13366" s="10">
        <v>0.0184613941384726</v>
      </c>
      <c r="E13366" s="7">
        <f t="shared" si="1"/>
        <v>0.02437770071</v>
      </c>
      <c r="F13366" s="7"/>
    </row>
    <row r="13367">
      <c r="A13367" s="9">
        <v>44882.875</v>
      </c>
      <c r="B13367" s="10">
        <v>230.28</v>
      </c>
      <c r="C13367" s="10">
        <v>229.01983</v>
      </c>
      <c r="D13367" s="10">
        <v>0.00550244928572337</v>
      </c>
      <c r="E13367" s="7">
        <f t="shared" si="1"/>
        <v>0.02362801556</v>
      </c>
      <c r="F13367" s="7"/>
    </row>
    <row r="13368">
      <c r="A13368" s="9">
        <v>44882.916666666664</v>
      </c>
      <c r="B13368" s="10">
        <v>226.7</v>
      </c>
      <c r="C13368" s="10">
        <v>229.91851</v>
      </c>
      <c r="D13368" s="10">
        <v>0.0139984814619754</v>
      </c>
      <c r="E13368" s="7">
        <f t="shared" si="1"/>
        <v>0.02337666849</v>
      </c>
      <c r="F13368" s="7"/>
    </row>
    <row r="13369">
      <c r="A13369" s="9">
        <v>44882.958333333336</v>
      </c>
      <c r="B13369" s="10">
        <v>225.07</v>
      </c>
      <c r="C13369" s="10">
        <v>230.77077</v>
      </c>
      <c r="D13369" s="10">
        <v>0.0247031718965101</v>
      </c>
      <c r="E13369" s="7">
        <f t="shared" si="1"/>
        <v>0.02343347568</v>
      </c>
      <c r="F13369" s="7"/>
    </row>
    <row r="13370">
      <c r="A13370" s="9">
        <v>44883.0</v>
      </c>
      <c r="B13370" s="10">
        <v>230.04</v>
      </c>
      <c r="C13370" s="10">
        <v>231.58472</v>
      </c>
      <c r="D13370" s="10">
        <v>0.00667021554789975</v>
      </c>
      <c r="E13370" s="7">
        <f t="shared" si="1"/>
        <v>0.02280269017</v>
      </c>
      <c r="F13370" s="7"/>
    </row>
    <row r="13371">
      <c r="A13371" s="9">
        <v>44883.041666666664</v>
      </c>
      <c r="B13371" s="10">
        <v>235.03</v>
      </c>
      <c r="C13371" s="10">
        <v>226.80646</v>
      </c>
      <c r="D13371" s="10">
        <v>0.0362579619645755</v>
      </c>
      <c r="E13371" s="7">
        <f t="shared" si="1"/>
        <v>0.02320050554</v>
      </c>
      <c r="F13371" s="7"/>
    </row>
    <row r="13372">
      <c r="A13372" s="9">
        <v>44883.083333333336</v>
      </c>
      <c r="B13372" s="10">
        <v>232.39</v>
      </c>
      <c r="C13372" s="10">
        <v>219.90225</v>
      </c>
      <c r="D13372" s="10">
        <v>0.0567877318217525</v>
      </c>
      <c r="E13372" s="7">
        <f t="shared" si="1"/>
        <v>0.02357584737</v>
      </c>
      <c r="F13372" s="7"/>
    </row>
    <row r="13373">
      <c r="A13373" s="9">
        <v>44883.125</v>
      </c>
      <c r="B13373" s="10">
        <v>231.82</v>
      </c>
      <c r="C13373" s="10">
        <v>211.72919</v>
      </c>
      <c r="D13373" s="10">
        <v>0.0948891836784526</v>
      </c>
      <c r="E13373" s="7">
        <f t="shared" si="1"/>
        <v>0.02615384349</v>
      </c>
      <c r="F13373" s="7"/>
    </row>
    <row r="13374">
      <c r="A13374" s="9">
        <v>44883.166666666664</v>
      </c>
      <c r="B13374" s="10">
        <v>218.98</v>
      </c>
      <c r="C13374" s="10">
        <v>203.92033</v>
      </c>
      <c r="D13374" s="10">
        <v>0.0738507533800086</v>
      </c>
      <c r="E13374" s="7">
        <f t="shared" si="1"/>
        <v>0.02775228114</v>
      </c>
      <c r="F13374" s="7"/>
    </row>
    <row r="13375">
      <c r="A13375" s="9">
        <v>44883.208333333336</v>
      </c>
      <c r="B13375" s="10">
        <v>213.27</v>
      </c>
      <c r="C13375" s="10">
        <v>198.75495</v>
      </c>
      <c r="D13375" s="10">
        <v>0.0730298792558374</v>
      </c>
      <c r="E13375" s="7">
        <f t="shared" si="1"/>
        <v>0.0297813119</v>
      </c>
      <c r="F13375" s="7"/>
    </row>
    <row r="13376">
      <c r="A13376" s="9">
        <v>44883.25</v>
      </c>
      <c r="B13376" s="10">
        <v>209.02</v>
      </c>
      <c r="C13376" s="10">
        <v>196.15915</v>
      </c>
      <c r="D13376" s="10">
        <v>0.0655633448656358</v>
      </c>
      <c r="E13376" s="7">
        <f t="shared" si="1"/>
        <v>0.03093270572</v>
      </c>
      <c r="F13376" s="7"/>
    </row>
    <row r="13377">
      <c r="A13377" s="9">
        <v>44883.291666666664</v>
      </c>
      <c r="B13377" s="10">
        <v>208.05</v>
      </c>
      <c r="C13377" s="10">
        <v>196.69059</v>
      </c>
      <c r="D13377" s="10">
        <v>0.0577526865926835</v>
      </c>
      <c r="E13377" s="7">
        <f t="shared" si="1"/>
        <v>0.03211496668</v>
      </c>
      <c r="F13377" s="7"/>
    </row>
    <row r="13378">
      <c r="A13378" s="9">
        <v>44883.333333333336</v>
      </c>
      <c r="B13378" s="10">
        <v>209.33</v>
      </c>
      <c r="C13378" s="10">
        <v>199.51034</v>
      </c>
      <c r="D13378" s="10">
        <v>0.0492188023939009</v>
      </c>
      <c r="E13378" s="7">
        <f t="shared" si="1"/>
        <v>0.03365217321</v>
      </c>
      <c r="F13378" s="7"/>
    </row>
    <row r="13379">
      <c r="A13379" s="9">
        <v>44883.375</v>
      </c>
      <c r="B13379" s="10">
        <v>213.0</v>
      </c>
      <c r="C13379" s="10">
        <v>204.8265</v>
      </c>
      <c r="D13379" s="10">
        <v>0.0399045045440897</v>
      </c>
      <c r="E13379" s="7">
        <f t="shared" si="1"/>
        <v>0.0344631916</v>
      </c>
      <c r="F13379" s="7"/>
    </row>
    <row r="13380">
      <c r="A13380" s="9">
        <v>44883.416666666664</v>
      </c>
      <c r="B13380" s="10">
        <v>223.29</v>
      </c>
      <c r="C13380" s="10">
        <v>211.5673</v>
      </c>
      <c r="D13380" s="10">
        <v>0.055408846263104</v>
      </c>
      <c r="E13380" s="7">
        <f t="shared" si="1"/>
        <v>0.03592892854</v>
      </c>
      <c r="F13380" s="7"/>
    </row>
    <row r="13381">
      <c r="A13381" s="9">
        <v>44883.458333333336</v>
      </c>
      <c r="B13381" s="10">
        <v>227.9</v>
      </c>
      <c r="C13381" s="10">
        <v>218.52414</v>
      </c>
      <c r="D13381" s="10">
        <v>0.04290537420717</v>
      </c>
      <c r="E13381" s="7">
        <f t="shared" si="1"/>
        <v>0.03759980504</v>
      </c>
      <c r="F13381" s="7"/>
    </row>
    <row r="13382">
      <c r="A13382" s="9">
        <v>44883.5</v>
      </c>
      <c r="B13382" s="10">
        <v>228.99</v>
      </c>
      <c r="C13382" s="10">
        <v>222.95741</v>
      </c>
      <c r="D13382" s="10">
        <v>0.027057140644036</v>
      </c>
      <c r="E13382" s="7">
        <f t="shared" si="1"/>
        <v>0.03871377245</v>
      </c>
      <c r="F13382" s="7"/>
    </row>
    <row r="13383">
      <c r="A13383" s="9">
        <v>44883.541666666664</v>
      </c>
      <c r="B13383" s="10">
        <v>234.66</v>
      </c>
      <c r="C13383" s="10">
        <v>225.29971</v>
      </c>
      <c r="D13383" s="10">
        <v>0.0415459478398795</v>
      </c>
      <c r="E13383" s="7">
        <f t="shared" si="1"/>
        <v>0.04015475681</v>
      </c>
      <c r="F13383" s="7"/>
    </row>
    <row r="13384">
      <c r="A13384" s="9">
        <v>44883.583333333336</v>
      </c>
      <c r="B13384" s="10">
        <v>240.99</v>
      </c>
      <c r="C13384" s="10">
        <v>225.75975</v>
      </c>
      <c r="D13384" s="10">
        <v>0.0674622026291223</v>
      </c>
      <c r="E13384" s="7">
        <f t="shared" si="1"/>
        <v>0.04248561577</v>
      </c>
      <c r="F13384" s="7"/>
    </row>
    <row r="13385">
      <c r="A13385" s="9">
        <v>44883.625</v>
      </c>
      <c r="B13385" s="10">
        <v>232.83</v>
      </c>
      <c r="C13385" s="10">
        <v>225.35472</v>
      </c>
      <c r="D13385" s="10">
        <v>0.0331711712095492</v>
      </c>
      <c r="E13385" s="7">
        <f t="shared" si="1"/>
        <v>0.04249106812</v>
      </c>
      <c r="F13385" s="7"/>
    </row>
    <row r="13386">
      <c r="A13386" s="9">
        <v>44883.666666666664</v>
      </c>
      <c r="B13386" s="10">
        <v>226.31</v>
      </c>
      <c r="C13386" s="10">
        <v>224.36404</v>
      </c>
      <c r="D13386" s="10">
        <v>0.00867322588771361</v>
      </c>
      <c r="E13386" s="7">
        <f t="shared" si="1"/>
        <v>0.0413149445</v>
      </c>
      <c r="F13386" s="7"/>
    </row>
    <row r="13387">
      <c r="A13387" s="9">
        <v>44883.708333333336</v>
      </c>
      <c r="B13387" s="10">
        <v>214.36</v>
      </c>
      <c r="C13387" s="10">
        <v>223.67777</v>
      </c>
      <c r="D13387" s="10">
        <v>0.0416571123719625</v>
      </c>
      <c r="E13387" s="7">
        <f t="shared" si="1"/>
        <v>0.04189364531</v>
      </c>
      <c r="F13387" s="7"/>
    </row>
    <row r="13388">
      <c r="A13388" s="9">
        <v>44883.75</v>
      </c>
      <c r="B13388" s="10">
        <v>214.25</v>
      </c>
      <c r="C13388" s="10">
        <v>223.55676</v>
      </c>
      <c r="D13388" s="10">
        <v>0.0416304118918166</v>
      </c>
      <c r="E13388" s="7">
        <f t="shared" si="1"/>
        <v>0.04228738644</v>
      </c>
      <c r="F13388" s="7"/>
    </row>
    <row r="13389">
      <c r="A13389" s="9">
        <v>44883.791666666664</v>
      </c>
      <c r="B13389" s="10">
        <v>225.14</v>
      </c>
      <c r="C13389" s="10">
        <v>224.62912</v>
      </c>
      <c r="D13389" s="10">
        <v>0.00227432667679055</v>
      </c>
      <c r="E13389" s="7">
        <f t="shared" si="1"/>
        <v>0.04076568002</v>
      </c>
      <c r="F13389" s="7"/>
    </row>
    <row r="13390">
      <c r="A13390" s="9">
        <v>44883.833333333336</v>
      </c>
      <c r="B13390" s="10">
        <v>239.22</v>
      </c>
      <c r="C13390" s="10">
        <v>226.10781</v>
      </c>
      <c r="D13390" s="10">
        <v>0.0579908761223241</v>
      </c>
      <c r="E13390" s="7">
        <f t="shared" si="1"/>
        <v>0.04241274177</v>
      </c>
      <c r="F13390" s="7"/>
    </row>
    <row r="13391">
      <c r="A13391" s="9">
        <v>44883.875</v>
      </c>
      <c r="B13391" s="10">
        <v>245.85</v>
      </c>
      <c r="C13391" s="10">
        <v>227.94897</v>
      </c>
      <c r="D13391" s="10">
        <v>0.0785308659214384</v>
      </c>
      <c r="E13391" s="7">
        <f t="shared" si="1"/>
        <v>0.04545559246</v>
      </c>
      <c r="F13391" s="7"/>
    </row>
    <row r="13392">
      <c r="A13392" s="9">
        <v>44883.916666666664</v>
      </c>
      <c r="B13392" s="10">
        <v>239.09</v>
      </c>
      <c r="C13392" s="10">
        <v>228.91494</v>
      </c>
      <c r="D13392" s="10">
        <v>0.0444490866345377</v>
      </c>
      <c r="E13392" s="7">
        <f t="shared" si="1"/>
        <v>0.04672436768</v>
      </c>
      <c r="F13392" s="7"/>
    </row>
    <row r="13393">
      <c r="A13393" s="9">
        <v>44883.958333333336</v>
      </c>
      <c r="B13393" s="10">
        <v>234.19</v>
      </c>
      <c r="C13393" s="10">
        <v>228.8732</v>
      </c>
      <c r="D13393" s="10">
        <v>0.0232303301566107</v>
      </c>
      <c r="E13393" s="7">
        <f t="shared" si="1"/>
        <v>0.04666299927</v>
      </c>
      <c r="F13393" s="7"/>
    </row>
    <row r="13394">
      <c r="A13394" s="9">
        <v>44884.0</v>
      </c>
      <c r="B13394" s="10">
        <v>243.34</v>
      </c>
      <c r="C13394" s="10">
        <v>230.60773</v>
      </c>
      <c r="D13394" s="10">
        <v>0.0552118092485451</v>
      </c>
      <c r="E13394" s="7">
        <f t="shared" si="1"/>
        <v>0.04868556568</v>
      </c>
      <c r="F13394" s="7"/>
    </row>
    <row r="13395">
      <c r="A13395" s="9">
        <v>44884.041666666664</v>
      </c>
      <c r="B13395" s="10">
        <v>244.86</v>
      </c>
      <c r="C13395" s="10">
        <v>225.39843</v>
      </c>
      <c r="D13395" s="10">
        <v>0.0863429705344443</v>
      </c>
      <c r="E13395" s="7">
        <f t="shared" si="1"/>
        <v>0.05077244103</v>
      </c>
      <c r="F13395" s="7"/>
    </row>
    <row r="13396">
      <c r="A13396" s="9">
        <v>44884.083333333336</v>
      </c>
      <c r="B13396" s="10">
        <v>244.83</v>
      </c>
      <c r="C13396" s="10">
        <v>218.25639</v>
      </c>
      <c r="D13396" s="10">
        <v>0.121754098471068</v>
      </c>
      <c r="E13396" s="7">
        <f t="shared" si="1"/>
        <v>0.05347937298</v>
      </c>
      <c r="F13396" s="7"/>
    </row>
    <row r="13397">
      <c r="A13397" s="9">
        <v>44884.125</v>
      </c>
      <c r="B13397" s="10">
        <v>239.81</v>
      </c>
      <c r="C13397" s="10">
        <v>210.19487</v>
      </c>
      <c r="D13397" s="10">
        <v>0.140893685940099</v>
      </c>
      <c r="E13397" s="7">
        <f t="shared" si="1"/>
        <v>0.05539622724</v>
      </c>
      <c r="F13397" s="7"/>
    </row>
    <row r="13398">
      <c r="A13398" s="9">
        <v>44884.166666666664</v>
      </c>
      <c r="B13398" s="10">
        <v>237.72</v>
      </c>
      <c r="C13398" s="10">
        <v>202.8492</v>
      </c>
      <c r="D13398" s="10">
        <v>0.171905040788921</v>
      </c>
      <c r="E13398" s="7">
        <f t="shared" si="1"/>
        <v>0.05948182255</v>
      </c>
      <c r="F13398" s="7"/>
    </row>
    <row r="13399">
      <c r="A13399" s="9">
        <v>44884.208333333336</v>
      </c>
      <c r="B13399" s="10">
        <v>230.09</v>
      </c>
      <c r="C13399" s="10">
        <v>198.47392</v>
      </c>
      <c r="D13399" s="10">
        <v>0.159295891369505</v>
      </c>
      <c r="E13399" s="7">
        <f t="shared" si="1"/>
        <v>0.06307623972</v>
      </c>
      <c r="F13399" s="7"/>
    </row>
    <row r="13400">
      <c r="A13400" s="9">
        <v>44884.25</v>
      </c>
      <c r="B13400" s="10">
        <v>228.71</v>
      </c>
      <c r="C13400" s="10">
        <v>196.65328</v>
      </c>
      <c r="D13400" s="10">
        <v>0.163011367011015</v>
      </c>
      <c r="E13400" s="7">
        <f t="shared" si="1"/>
        <v>0.06713657397</v>
      </c>
      <c r="F13400" s="7"/>
    </row>
    <row r="13401">
      <c r="A13401" s="9">
        <v>44884.291666666664</v>
      </c>
      <c r="B13401" s="10">
        <v>230.85</v>
      </c>
      <c r="C13401" s="10">
        <v>197.83666</v>
      </c>
      <c r="D13401" s="10">
        <v>0.166871701129608</v>
      </c>
      <c r="E13401" s="7">
        <f t="shared" si="1"/>
        <v>0.07168319958</v>
      </c>
      <c r="F13401" s="7"/>
    </row>
    <row r="13402">
      <c r="A13402" s="9">
        <v>44884.333333333336</v>
      </c>
      <c r="B13402" s="10">
        <v>231.77</v>
      </c>
      <c r="C13402" s="10">
        <v>200.92701</v>
      </c>
      <c r="D13402" s="10">
        <v>0.153503453816388</v>
      </c>
      <c r="E13402" s="7">
        <f t="shared" si="1"/>
        <v>0.07602839339</v>
      </c>
      <c r="F13402" s="7"/>
    </row>
    <row r="13403">
      <c r="A13403" s="9">
        <v>44884.375</v>
      </c>
      <c r="B13403" s="10">
        <v>233.59</v>
      </c>
      <c r="C13403" s="10">
        <v>206.19809</v>
      </c>
      <c r="D13403" s="10">
        <v>0.132842695099649</v>
      </c>
      <c r="E13403" s="7">
        <f t="shared" si="1"/>
        <v>0.07990081799</v>
      </c>
      <c r="F13403" s="7"/>
    </row>
    <row r="13404">
      <c r="A13404" s="9">
        <v>44884.416666666664</v>
      </c>
      <c r="B13404" s="10">
        <v>234.26</v>
      </c>
      <c r="C13404" s="10">
        <v>212.24499</v>
      </c>
      <c r="D13404" s="10">
        <v>0.103724521365616</v>
      </c>
      <c r="E13404" s="7">
        <f t="shared" si="1"/>
        <v>0.08191397112</v>
      </c>
      <c r="F13404" s="7"/>
    </row>
    <row r="13405">
      <c r="A13405" s="9">
        <v>44884.458333333336</v>
      </c>
      <c r="B13405" s="10">
        <v>237.05</v>
      </c>
      <c r="C13405" s="10">
        <v>218.40145</v>
      </c>
      <c r="D13405" s="10">
        <v>0.0853865668016398</v>
      </c>
      <c r="E13405" s="7">
        <f t="shared" si="1"/>
        <v>0.08368402082</v>
      </c>
      <c r="F13405" s="7"/>
    </row>
    <row r="13406">
      <c r="A13406" s="9">
        <v>44884.5</v>
      </c>
      <c r="B13406" s="10">
        <v>236.97</v>
      </c>
      <c r="C13406" s="10">
        <v>222.12808</v>
      </c>
      <c r="D13406" s="10">
        <v>0.0668169463311436</v>
      </c>
      <c r="E13406" s="7">
        <f t="shared" si="1"/>
        <v>0.08534067939</v>
      </c>
      <c r="F13406" s="7"/>
    </row>
    <row r="13407">
      <c r="A13407" s="9">
        <v>44884.541666666664</v>
      </c>
      <c r="B13407" s="10">
        <v>238.19</v>
      </c>
      <c r="C13407" s="10">
        <v>224.01639</v>
      </c>
      <c r="D13407" s="10">
        <v>0.0632704151691757</v>
      </c>
      <c r="E13407" s="7">
        <f t="shared" si="1"/>
        <v>0.08624586552</v>
      </c>
      <c r="F13407" s="7"/>
    </row>
    <row r="13408">
      <c r="A13408" s="9">
        <v>44884.583333333336</v>
      </c>
      <c r="B13408" s="10">
        <v>229.63</v>
      </c>
      <c r="C13408" s="10">
        <v>224.37568</v>
      </c>
      <c r="D13408" s="10">
        <v>0.0234175112026401</v>
      </c>
      <c r="E13408" s="7">
        <f t="shared" si="1"/>
        <v>0.08441067005</v>
      </c>
      <c r="F13408" s="7"/>
    </row>
    <row r="13409">
      <c r="A13409" s="9">
        <v>44884.625</v>
      </c>
      <c r="B13409" s="10">
        <v>222.77</v>
      </c>
      <c r="C13409" s="10">
        <v>224.20735</v>
      </c>
      <c r="D13409" s="10">
        <v>0.00641080678220397</v>
      </c>
      <c r="E13409" s="7">
        <f t="shared" si="1"/>
        <v>0.08329565486</v>
      </c>
      <c r="F13409" s="7"/>
    </row>
    <row r="13410">
      <c r="A13410" s="9">
        <v>44884.666666666664</v>
      </c>
      <c r="B13410" s="10">
        <v>218.8</v>
      </c>
      <c r="C13410" s="10">
        <v>223.65178</v>
      </c>
      <c r="D13410" s="10">
        <v>0.0216934557820196</v>
      </c>
      <c r="E13410" s="7">
        <f t="shared" si="1"/>
        <v>0.08383816444</v>
      </c>
      <c r="F13410" s="7"/>
    </row>
    <row r="13411">
      <c r="A13411" s="9">
        <v>44884.708333333336</v>
      </c>
      <c r="B13411" s="10">
        <v>206.64</v>
      </c>
      <c r="C13411" s="10">
        <v>223.3739</v>
      </c>
      <c r="D13411" s="10">
        <v>0.0749143028796113</v>
      </c>
      <c r="E13411" s="7">
        <f t="shared" si="1"/>
        <v>0.08522388071</v>
      </c>
      <c r="F13411" s="7"/>
    </row>
    <row r="13412">
      <c r="A13412" s="9">
        <v>44884.75</v>
      </c>
      <c r="B13412" s="10">
        <v>206.92</v>
      </c>
      <c r="C13412" s="10">
        <v>223.60219</v>
      </c>
      <c r="D13412" s="10">
        <v>0.0746065590860269</v>
      </c>
      <c r="E13412" s="7">
        <f t="shared" si="1"/>
        <v>0.08659788685</v>
      </c>
      <c r="F13412" s="7"/>
    </row>
    <row r="13413">
      <c r="A13413" s="9">
        <v>44884.791666666664</v>
      </c>
      <c r="B13413" s="10">
        <v>213.65</v>
      </c>
      <c r="C13413" s="10">
        <v>224.91449</v>
      </c>
      <c r="D13413" s="10">
        <v>0.050083433930824</v>
      </c>
      <c r="E13413" s="7">
        <f t="shared" si="1"/>
        <v>0.08858993298</v>
      </c>
      <c r="F13413" s="7"/>
    </row>
    <row r="13414">
      <c r="A13414" s="9">
        <v>44884.833333333336</v>
      </c>
      <c r="B13414" s="10">
        <v>227.4</v>
      </c>
      <c r="C13414" s="10">
        <v>226.66373</v>
      </c>
      <c r="D13414" s="10">
        <v>0.00324829208449017</v>
      </c>
      <c r="E13414" s="7">
        <f t="shared" si="1"/>
        <v>0.08630899198</v>
      </c>
      <c r="F13414" s="7"/>
    </row>
    <row r="13415">
      <c r="A13415" s="9">
        <v>44884.875</v>
      </c>
      <c r="B13415" s="10">
        <v>237.82</v>
      </c>
      <c r="C13415" s="10">
        <v>228.70026</v>
      </c>
      <c r="D13415" s="10">
        <v>0.0398763866731065</v>
      </c>
      <c r="E13415" s="7">
        <f t="shared" si="1"/>
        <v>0.08469838868</v>
      </c>
      <c r="F13415" s="7"/>
    </row>
    <row r="13416">
      <c r="A13416" s="9">
        <v>44884.916666666664</v>
      </c>
      <c r="B13416" s="10">
        <v>237.82</v>
      </c>
      <c r="C13416" s="10">
        <v>229.61654</v>
      </c>
      <c r="D13416" s="10">
        <v>0.0357267817030951</v>
      </c>
      <c r="E13416" s="7">
        <f t="shared" si="1"/>
        <v>0.08433495931</v>
      </c>
      <c r="F13416" s="7"/>
    </row>
    <row r="13417">
      <c r="A13417" s="9">
        <v>44884.958333333336</v>
      </c>
      <c r="B13417" s="10">
        <v>238.05</v>
      </c>
      <c r="C13417" s="10">
        <v>229.33978</v>
      </c>
      <c r="D13417" s="10">
        <v>0.0379795428425021</v>
      </c>
      <c r="E13417" s="7">
        <f t="shared" si="1"/>
        <v>0.08494950984</v>
      </c>
      <c r="F13417" s="7"/>
    </row>
    <row r="13418">
      <c r="A13418" s="9">
        <v>44885.0</v>
      </c>
      <c r="B13418" s="10">
        <v>243.71</v>
      </c>
      <c r="C13418" s="10">
        <v>221.46229</v>
      </c>
      <c r="D13418" s="10">
        <v>0.10045823151201</v>
      </c>
      <c r="E13418" s="7">
        <f t="shared" si="1"/>
        <v>0.08683477743</v>
      </c>
      <c r="F13418" s="7"/>
    </row>
    <row r="13419">
      <c r="A13419" s="9">
        <v>44885.041666666664</v>
      </c>
      <c r="B13419" s="10">
        <v>246.77</v>
      </c>
      <c r="C13419" s="10">
        <v>219.28147</v>
      </c>
      <c r="D13419" s="10">
        <v>0.125357286231253</v>
      </c>
      <c r="E13419" s="7">
        <f t="shared" si="1"/>
        <v>0.08846037392</v>
      </c>
      <c r="F13419" s="7"/>
    </row>
    <row r="13420">
      <c r="A13420" s="9">
        <v>44885.083333333336</v>
      </c>
      <c r="B13420" s="10">
        <v>249.09</v>
      </c>
      <c r="C13420" s="10">
        <v>215.28391</v>
      </c>
      <c r="D13420" s="10">
        <v>0.15703026761266</v>
      </c>
      <c r="E13420" s="7">
        <f t="shared" si="1"/>
        <v>0.0899302143</v>
      </c>
      <c r="F13420" s="7"/>
    </row>
    <row r="13421">
      <c r="A13421" s="9">
        <v>44885.125</v>
      </c>
      <c r="B13421" s="10">
        <v>251.97</v>
      </c>
      <c r="C13421" s="10">
        <v>210.02311</v>
      </c>
      <c r="D13421" s="10">
        <v>0.199725115964619</v>
      </c>
      <c r="E13421" s="7">
        <f t="shared" si="1"/>
        <v>0.09238152388</v>
      </c>
      <c r="F13421" s="7"/>
    </row>
    <row r="13422">
      <c r="A13422" s="9">
        <v>44885.166666666664</v>
      </c>
      <c r="B13422" s="10">
        <v>246.6</v>
      </c>
      <c r="C13422" s="10">
        <v>204.61779</v>
      </c>
      <c r="D13422" s="10">
        <v>0.205173802336541</v>
      </c>
      <c r="E13422" s="7">
        <f t="shared" si="1"/>
        <v>0.09376772228</v>
      </c>
      <c r="F13422" s="7"/>
    </row>
    <row r="13423">
      <c r="A13423" s="9">
        <v>44885.208333333336</v>
      </c>
      <c r="B13423" s="10">
        <v>231.49</v>
      </c>
      <c r="C13423" s="10">
        <v>200.73714</v>
      </c>
      <c r="D13423" s="10">
        <v>0.153199652042467</v>
      </c>
      <c r="E13423" s="7">
        <f t="shared" si="1"/>
        <v>0.09351371231</v>
      </c>
      <c r="F13423" s="7"/>
    </row>
    <row r="13424">
      <c r="A13424" s="9">
        <v>44885.25</v>
      </c>
      <c r="B13424" s="10">
        <v>230.05</v>
      </c>
      <c r="C13424" s="10">
        <v>198.31527</v>
      </c>
      <c r="D13424" s="10">
        <v>0.160021616086345</v>
      </c>
      <c r="E13424" s="7">
        <f t="shared" si="1"/>
        <v>0.09338913935</v>
      </c>
      <c r="F13424" s="7"/>
    </row>
    <row r="13425">
      <c r="A13425" s="9">
        <v>44885.291666666664</v>
      </c>
      <c r="B13425" s="10">
        <v>228.6</v>
      </c>
      <c r="C13425" s="10">
        <v>198.00598</v>
      </c>
      <c r="D13425" s="10">
        <v>0.154510585993412</v>
      </c>
      <c r="E13425" s="7">
        <f t="shared" si="1"/>
        <v>0.09287409289</v>
      </c>
      <c r="F13425" s="7"/>
    </row>
    <row r="13426">
      <c r="A13426" s="9">
        <v>44885.333333333336</v>
      </c>
      <c r="B13426" s="10">
        <v>224.92</v>
      </c>
      <c r="C13426" s="10">
        <v>198.88924</v>
      </c>
      <c r="D13426" s="10">
        <v>0.130880685149181</v>
      </c>
      <c r="E13426" s="7">
        <f t="shared" si="1"/>
        <v>0.09193147753</v>
      </c>
      <c r="F13426" s="7"/>
    </row>
    <row r="13427">
      <c r="A13427" s="9">
        <v>44885.375</v>
      </c>
      <c r="B13427" s="10">
        <v>224.08</v>
      </c>
      <c r="C13427" s="10">
        <v>201.96785</v>
      </c>
      <c r="D13427" s="10">
        <v>0.109483514331612</v>
      </c>
      <c r="E13427" s="7">
        <f t="shared" si="1"/>
        <v>0.09095817833</v>
      </c>
      <c r="F13427" s="7"/>
    </row>
    <row r="13428">
      <c r="A13428" s="9">
        <v>44885.416666666664</v>
      </c>
      <c r="B13428" s="10">
        <v>221.95</v>
      </c>
      <c r="C13428" s="10">
        <v>206.95406</v>
      </c>
      <c r="D13428" s="10">
        <v>0.0724602358610408</v>
      </c>
      <c r="E13428" s="7">
        <f t="shared" si="1"/>
        <v>0.08965549977</v>
      </c>
      <c r="F13428" s="7"/>
    </row>
    <row r="13429">
      <c r="A13429" s="9">
        <v>44885.458333333336</v>
      </c>
      <c r="B13429" s="10">
        <v>223.25</v>
      </c>
      <c r="C13429" s="10">
        <v>212.68622</v>
      </c>
      <c r="D13429" s="10">
        <v>0.0496683800201066</v>
      </c>
      <c r="E13429" s="7">
        <f t="shared" si="1"/>
        <v>0.08816724198</v>
      </c>
      <c r="F13429" s="7"/>
    </row>
    <row r="13430">
      <c r="A13430" s="9">
        <v>44885.5</v>
      </c>
      <c r="B13430" s="10">
        <v>221.34</v>
      </c>
      <c r="C13430" s="10">
        <v>216.73318</v>
      </c>
      <c r="D13430" s="10">
        <v>0.021255720974518</v>
      </c>
      <c r="E13430" s="7">
        <f t="shared" si="1"/>
        <v>0.08626885759</v>
      </c>
      <c r="F13430" s="7"/>
    </row>
    <row r="13431">
      <c r="A13431" s="9">
        <v>44885.541666666664</v>
      </c>
      <c r="B13431" s="10">
        <v>217.34</v>
      </c>
      <c r="C13431" s="10">
        <v>218.95622</v>
      </c>
      <c r="D13431" s="10">
        <v>0.00738147562101683</v>
      </c>
      <c r="E13431" s="7">
        <f t="shared" si="1"/>
        <v>0.08394015178</v>
      </c>
      <c r="F13431" s="7"/>
    </row>
    <row r="13432">
      <c r="A13432" s="9">
        <v>44885.583333333336</v>
      </c>
      <c r="B13432" s="10">
        <v>212.6</v>
      </c>
      <c r="C13432" s="10">
        <v>218.94428</v>
      </c>
      <c r="D13432" s="10">
        <v>0.0289766875846219</v>
      </c>
      <c r="E13432" s="7">
        <f t="shared" si="1"/>
        <v>0.08417178413</v>
      </c>
      <c r="F13432" s="7"/>
    </row>
    <row r="13433">
      <c r="A13433" s="9">
        <v>44885.625</v>
      </c>
      <c r="B13433" s="10">
        <v>201.66</v>
      </c>
      <c r="C13433" s="10">
        <v>218.02306</v>
      </c>
      <c r="D13433" s="10">
        <v>0.0750519692733419</v>
      </c>
      <c r="E13433" s="7">
        <f t="shared" si="1"/>
        <v>0.08703183257</v>
      </c>
      <c r="F13433" s="7"/>
    </row>
    <row r="13434">
      <c r="A13434" s="9">
        <v>44885.666666666664</v>
      </c>
      <c r="B13434" s="10">
        <v>190.26</v>
      </c>
      <c r="C13434" s="10">
        <v>216.64162</v>
      </c>
      <c r="D13434" s="10">
        <v>0.121775400313199</v>
      </c>
      <c r="E13434" s="7">
        <f t="shared" si="1"/>
        <v>0.09120191359</v>
      </c>
      <c r="F13434" s="7"/>
    </row>
    <row r="13435">
      <c r="A13435" s="9">
        <v>44885.708333333336</v>
      </c>
      <c r="B13435" s="10">
        <v>185.8</v>
      </c>
      <c r="C13435" s="10">
        <v>215.74881</v>
      </c>
      <c r="D13435" s="10">
        <v>0.138813326479066</v>
      </c>
      <c r="E13435" s="7">
        <f t="shared" si="1"/>
        <v>0.0938643729</v>
      </c>
      <c r="F13435" s="7"/>
    </row>
    <row r="13436">
      <c r="A13436" s="9">
        <v>44885.75</v>
      </c>
      <c r="B13436" s="10">
        <v>190.26</v>
      </c>
      <c r="C13436" s="10">
        <v>215.10209</v>
      </c>
      <c r="D13436" s="10">
        <v>0.115489765813061</v>
      </c>
      <c r="E13436" s="7">
        <f t="shared" si="1"/>
        <v>0.09556783985</v>
      </c>
      <c r="F13436" s="7"/>
    </row>
    <row r="13437">
      <c r="A13437" s="9">
        <v>44885.791666666664</v>
      </c>
      <c r="B13437" s="10">
        <v>194.21</v>
      </c>
      <c r="C13437" s="10">
        <v>215.68915</v>
      </c>
      <c r="D13437" s="10">
        <v>0.0995838223665863</v>
      </c>
      <c r="E13437" s="7">
        <f t="shared" si="1"/>
        <v>0.09763035604</v>
      </c>
      <c r="F13437" s="7"/>
    </row>
    <row r="13438">
      <c r="A13438" s="9">
        <v>44885.833333333336</v>
      </c>
      <c r="B13438" s="10">
        <v>199.19</v>
      </c>
      <c r="C13438" s="10">
        <v>216.94432</v>
      </c>
      <c r="D13438" s="10">
        <v>0.0818381416946062</v>
      </c>
      <c r="E13438" s="7">
        <f t="shared" si="1"/>
        <v>0.1009049331</v>
      </c>
      <c r="F13438" s="7"/>
    </row>
    <row r="13439">
      <c r="A13439" s="9">
        <v>44885.875</v>
      </c>
      <c r="B13439" s="10">
        <v>213.38</v>
      </c>
      <c r="C13439" s="10">
        <v>218.60172</v>
      </c>
      <c r="D13439" s="10">
        <v>0.0238869117772724</v>
      </c>
      <c r="E13439" s="7">
        <f t="shared" si="1"/>
        <v>0.100238705</v>
      </c>
      <c r="F13439" s="7"/>
    </row>
    <row r="13440">
      <c r="A13440" s="9">
        <v>44885.916666666664</v>
      </c>
      <c r="B13440" s="10">
        <v>206.75</v>
      </c>
      <c r="C13440" s="10">
        <v>219.67244</v>
      </c>
      <c r="D13440" s="10">
        <v>0.0588259501282909</v>
      </c>
      <c r="E13440" s="7">
        <f t="shared" si="1"/>
        <v>0.1012011703</v>
      </c>
      <c r="F13440" s="7"/>
    </row>
    <row r="13441">
      <c r="A13441" s="9">
        <v>44885.958333333336</v>
      </c>
      <c r="B13441" s="10">
        <v>210.1</v>
      </c>
      <c r="C13441" s="10">
        <v>220.59858</v>
      </c>
      <c r="D13441" s="10">
        <v>0.0475913308236163</v>
      </c>
      <c r="E13441" s="7">
        <f t="shared" si="1"/>
        <v>0.1016016615</v>
      </c>
      <c r="F13441" s="7"/>
    </row>
    <row r="13442">
      <c r="A13442" s="9">
        <v>44883.0</v>
      </c>
      <c r="B13442" s="10">
        <v>230.04</v>
      </c>
      <c r="C13442" s="10">
        <v>227.66347</v>
      </c>
      <c r="D13442" s="10">
        <v>0.010438784931109</v>
      </c>
      <c r="E13442" s="7">
        <f t="shared" si="1"/>
        <v>0.09785085123</v>
      </c>
      <c r="F13442" s="7"/>
    </row>
    <row r="13443">
      <c r="A13443" s="9">
        <v>44883.041666666664</v>
      </c>
      <c r="B13443" s="10">
        <v>235.03</v>
      </c>
      <c r="C13443" s="10">
        <v>224.24849</v>
      </c>
      <c r="D13443" s="10">
        <v>0.048078406235868</v>
      </c>
      <c r="E13443" s="7">
        <f t="shared" si="1"/>
        <v>0.09463089789</v>
      </c>
      <c r="F13443" s="7"/>
    </row>
    <row r="13444">
      <c r="A13444" s="9">
        <v>44883.083333333336</v>
      </c>
      <c r="B13444" s="10">
        <v>232.39</v>
      </c>
      <c r="C13444" s="10">
        <v>218.35086</v>
      </c>
      <c r="D13444" s="10">
        <v>0.064296243211499</v>
      </c>
      <c r="E13444" s="7">
        <f t="shared" si="1"/>
        <v>0.09076698021</v>
      </c>
      <c r="F13444" s="7"/>
    </row>
    <row r="13445">
      <c r="A13445" s="9">
        <v>44883.125</v>
      </c>
      <c r="B13445" s="10">
        <v>231.82</v>
      </c>
      <c r="C13445" s="10">
        <v>210.69296</v>
      </c>
      <c r="D13445" s="10">
        <v>0.100274067059478</v>
      </c>
      <c r="E13445" s="7">
        <f t="shared" si="1"/>
        <v>0.0866231865</v>
      </c>
      <c r="F13445" s="7"/>
    </row>
    <row r="13446">
      <c r="A13446" s="9">
        <v>44883.166666666664</v>
      </c>
      <c r="B13446" s="10">
        <v>218.98</v>
      </c>
      <c r="C13446" s="10">
        <v>202.55268</v>
      </c>
      <c r="D13446" s="10">
        <v>0.0811014695041308</v>
      </c>
      <c r="E13446" s="7">
        <f t="shared" si="1"/>
        <v>0.08145350597</v>
      </c>
      <c r="F13446" s="7"/>
    </row>
    <row r="13447">
      <c r="A13447" s="9">
        <v>44883.208333333336</v>
      </c>
      <c r="B13447" s="10">
        <v>213.27</v>
      </c>
      <c r="C13447" s="10">
        <v>196.0036</v>
      </c>
      <c r="D13447" s="10">
        <v>0.088092259529927</v>
      </c>
      <c r="E13447" s="7">
        <f t="shared" si="1"/>
        <v>0.07874069795</v>
      </c>
      <c r="F13447" s="7"/>
    </row>
    <row r="13448">
      <c r="A13448" s="9">
        <v>44883.25</v>
      </c>
      <c r="B13448" s="10">
        <v>209.02</v>
      </c>
      <c r="C13448" s="10">
        <v>191.58005</v>
      </c>
      <c r="D13448" s="10">
        <v>0.0910321821087321</v>
      </c>
      <c r="E13448" s="7">
        <f t="shared" si="1"/>
        <v>0.0758661382</v>
      </c>
      <c r="F13448" s="7"/>
    </row>
    <row r="13449">
      <c r="A13449" s="9">
        <v>44883.291666666664</v>
      </c>
      <c r="B13449" s="10">
        <v>208.05</v>
      </c>
      <c r="C13449" s="10">
        <v>190.27381</v>
      </c>
      <c r="D13449" s="10">
        <v>0.0934242605432666</v>
      </c>
      <c r="E13449" s="7">
        <f t="shared" si="1"/>
        <v>0.07332087464</v>
      </c>
      <c r="F13449" s="7"/>
    </row>
    <row r="13450">
      <c r="A13450" s="9">
        <v>44883.333333333336</v>
      </c>
      <c r="B13450" s="10">
        <v>209.33</v>
      </c>
      <c r="C13450" s="10">
        <v>192.02236</v>
      </c>
      <c r="D13450" s="10">
        <v>0.0901334615406248</v>
      </c>
      <c r="E13450" s="7">
        <f t="shared" si="1"/>
        <v>0.07162307366</v>
      </c>
      <c r="F13450" s="7"/>
    </row>
    <row r="13451">
      <c r="A13451" s="9">
        <v>44883.375</v>
      </c>
      <c r="B13451" s="10">
        <v>213.0</v>
      </c>
      <c r="C13451" s="10">
        <v>196.96522</v>
      </c>
      <c r="D13451" s="10">
        <v>0.0814091949837642</v>
      </c>
      <c r="E13451" s="7">
        <f t="shared" si="1"/>
        <v>0.07045331035</v>
      </c>
      <c r="F13451" s="7"/>
    </row>
    <row r="13452">
      <c r="A13452" s="9">
        <v>44883.416666666664</v>
      </c>
      <c r="B13452" s="10">
        <v>223.29</v>
      </c>
      <c r="C13452" s="10">
        <v>204.76417</v>
      </c>
      <c r="D13452" s="10">
        <v>0.0904739828261945</v>
      </c>
      <c r="E13452" s="7">
        <f t="shared" si="1"/>
        <v>0.07120388314</v>
      </c>
      <c r="F13452" s="7"/>
    </row>
    <row r="13453">
      <c r="A13453" s="9">
        <v>44883.458333333336</v>
      </c>
      <c r="B13453" s="10">
        <v>227.9</v>
      </c>
      <c r="C13453" s="10">
        <v>213.32403</v>
      </c>
      <c r="D13453" s="10">
        <v>0.0683278391093587</v>
      </c>
      <c r="E13453" s="7">
        <f t="shared" si="1"/>
        <v>0.0719813606</v>
      </c>
      <c r="F13453" s="7"/>
    </row>
    <row r="13454">
      <c r="A13454" s="9">
        <v>44883.5</v>
      </c>
      <c r="B13454" s="10">
        <v>228.99</v>
      </c>
      <c r="C13454" s="10">
        <v>219.55387</v>
      </c>
      <c r="D13454" s="10">
        <v>0.0429786548513128</v>
      </c>
      <c r="E13454" s="7">
        <f t="shared" si="1"/>
        <v>0.07288648285</v>
      </c>
      <c r="F13454" s="7"/>
    </row>
    <row r="13455">
      <c r="A13455" s="9">
        <v>44883.541666666664</v>
      </c>
      <c r="B13455" s="10">
        <v>234.66</v>
      </c>
      <c r="C13455" s="10">
        <v>223.21803</v>
      </c>
      <c r="D13455" s="10">
        <v>0.0512591657582498</v>
      </c>
      <c r="E13455" s="7">
        <f t="shared" si="1"/>
        <v>0.07471471994</v>
      </c>
      <c r="F13455" s="7"/>
    </row>
    <row r="13456">
      <c r="A13456" s="9">
        <v>44883.583333333336</v>
      </c>
      <c r="B13456" s="10">
        <v>240.99</v>
      </c>
      <c r="C13456" s="10">
        <v>224.04472</v>
      </c>
      <c r="D13456" s="10">
        <v>0.0756334717461763</v>
      </c>
      <c r="E13456" s="7">
        <f t="shared" si="1"/>
        <v>0.07665875261</v>
      </c>
      <c r="F13456" s="7"/>
    </row>
    <row r="13457">
      <c r="A13457" s="9">
        <v>44883.625</v>
      </c>
      <c r="B13457" s="10">
        <v>232.83</v>
      </c>
      <c r="C13457" s="10">
        <v>223.24118</v>
      </c>
      <c r="D13457" s="10">
        <v>0.0429527383791825</v>
      </c>
      <c r="E13457" s="7">
        <f t="shared" si="1"/>
        <v>0.07532128465</v>
      </c>
      <c r="F13457" s="7"/>
    </row>
    <row r="13458">
      <c r="A13458" s="9">
        <v>44883.666666666664</v>
      </c>
      <c r="B13458" s="10">
        <v>226.31</v>
      </c>
      <c r="C13458" s="10">
        <v>221.38119</v>
      </c>
      <c r="D13458" s="10">
        <v>0.0222639059804493</v>
      </c>
      <c r="E13458" s="7">
        <f t="shared" si="1"/>
        <v>0.07117497239</v>
      </c>
      <c r="F13458" s="7"/>
    </row>
    <row r="13459">
      <c r="A13459" s="9">
        <v>44883.708333333336</v>
      </c>
      <c r="B13459" s="10">
        <v>214.36</v>
      </c>
      <c r="C13459" s="10">
        <v>219.86737</v>
      </c>
      <c r="D13459" s="10">
        <v>0.0250486008906186</v>
      </c>
      <c r="E13459" s="7">
        <f t="shared" si="1"/>
        <v>0.06643477549</v>
      </c>
      <c r="F13459" s="7"/>
    </row>
    <row r="13460">
      <c r="A13460" s="9">
        <v>44883.75</v>
      </c>
      <c r="B13460" s="10">
        <v>214.25</v>
      </c>
      <c r="C13460" s="10">
        <v>219.31051</v>
      </c>
      <c r="D13460" s="10">
        <v>0.0230746351371851</v>
      </c>
      <c r="E13460" s="7">
        <f t="shared" si="1"/>
        <v>0.06258414505</v>
      </c>
      <c r="F13460" s="7"/>
    </row>
    <row r="13461">
      <c r="A13461" s="9">
        <v>44883.791666666664</v>
      </c>
      <c r="B13461" s="10">
        <v>225.14</v>
      </c>
      <c r="C13461" s="10">
        <v>220.3519</v>
      </c>
      <c r="D13461" s="10">
        <v>0.0217293338518977</v>
      </c>
      <c r="E13461" s="7">
        <f t="shared" si="1"/>
        <v>0.05934020803</v>
      </c>
      <c r="F13461" s="7"/>
    </row>
    <row r="13462">
      <c r="A13462" s="9">
        <v>44883.833333333336</v>
      </c>
      <c r="B13462" s="10">
        <v>239.22</v>
      </c>
      <c r="C13462" s="10">
        <v>222.06251</v>
      </c>
      <c r="D13462" s="10">
        <v>0.0772642351921537</v>
      </c>
      <c r="E13462" s="7">
        <f t="shared" si="1"/>
        <v>0.05914962859</v>
      </c>
      <c r="F13462" s="7"/>
    </row>
    <row r="13463">
      <c r="A13463" s="9">
        <v>44883.875</v>
      </c>
      <c r="B13463" s="10">
        <v>245.85</v>
      </c>
      <c r="C13463" s="10">
        <v>224.15155</v>
      </c>
      <c r="D13463" s="10">
        <v>0.0968025873566344</v>
      </c>
      <c r="E13463" s="7">
        <f t="shared" si="1"/>
        <v>0.06218778174</v>
      </c>
      <c r="F13463" s="7"/>
    </row>
    <row r="13464">
      <c r="A13464" s="9">
        <v>44883.916666666664</v>
      </c>
      <c r="B13464" s="10">
        <v>239.09</v>
      </c>
      <c r="C13464" s="10">
        <v>225.33787</v>
      </c>
      <c r="D13464" s="10">
        <v>0.0610289340180591</v>
      </c>
      <c r="E13464" s="7">
        <f t="shared" si="1"/>
        <v>0.06227957273</v>
      </c>
      <c r="F13464" s="7"/>
    </row>
    <row r="13465">
      <c r="A13465" s="9">
        <v>44883.958333333336</v>
      </c>
      <c r="B13465" s="10">
        <v>234.19</v>
      </c>
      <c r="C13465" s="10">
        <v>225.88836</v>
      </c>
      <c r="D13465" s="10">
        <v>0.0367510747344395</v>
      </c>
      <c r="E13465" s="7">
        <f t="shared" si="1"/>
        <v>0.0618278954</v>
      </c>
      <c r="F13465" s="7"/>
    </row>
    <row r="13466">
      <c r="A13466" s="9">
        <v>44884.0</v>
      </c>
      <c r="B13466" s="10">
        <v>243.34</v>
      </c>
      <c r="C13466" s="10">
        <v>228.96608</v>
      </c>
      <c r="D13466" s="10">
        <v>0.0627775083540758</v>
      </c>
      <c r="E13466" s="7">
        <f t="shared" si="1"/>
        <v>0.06400867554</v>
      </c>
      <c r="F13466" s="7"/>
    </row>
    <row r="13467">
      <c r="A13467" s="9">
        <v>44884.041666666664</v>
      </c>
      <c r="B13467" s="10">
        <v>244.86</v>
      </c>
      <c r="C13467" s="10">
        <v>224.43732</v>
      </c>
      <c r="D13467" s="10">
        <v>0.090995027030264</v>
      </c>
      <c r="E13467" s="7">
        <f t="shared" si="1"/>
        <v>0.06579686807</v>
      </c>
      <c r="F13467" s="7"/>
    </row>
    <row r="13468">
      <c r="A13468" s="9">
        <v>44884.083333333336</v>
      </c>
      <c r="B13468" s="10">
        <v>244.83</v>
      </c>
      <c r="C13468" s="10">
        <v>217.64501</v>
      </c>
      <c r="D13468" s="10">
        <v>0.124905183904744</v>
      </c>
      <c r="E13468" s="7">
        <f t="shared" si="1"/>
        <v>0.0683222406</v>
      </c>
      <c r="F13468" s="7"/>
    </row>
    <row r="13469">
      <c r="A13469" s="9">
        <v>44884.125</v>
      </c>
      <c r="B13469" s="10">
        <v>239.81</v>
      </c>
      <c r="C13469" s="10">
        <v>209.62511</v>
      </c>
      <c r="D13469" s="10">
        <v>0.143994629269365</v>
      </c>
      <c r="E13469" s="7">
        <f t="shared" si="1"/>
        <v>0.07014393069</v>
      </c>
      <c r="F13469" s="7"/>
    </row>
    <row r="13470">
      <c r="A13470" s="9">
        <v>44884.166666666664</v>
      </c>
      <c r="B13470" s="10">
        <v>237.72</v>
      </c>
      <c r="C13470" s="10">
        <v>201.67984</v>
      </c>
      <c r="D13470" s="10">
        <v>0.178699864101439</v>
      </c>
      <c r="E13470" s="7">
        <f t="shared" si="1"/>
        <v>0.07421053047</v>
      </c>
      <c r="F13470" s="7"/>
    </row>
    <row r="13471">
      <c r="A13471" s="9">
        <v>44884.208333333336</v>
      </c>
      <c r="B13471" s="10">
        <v>230.09</v>
      </c>
      <c r="C13471" s="10">
        <v>196.04955</v>
      </c>
      <c r="D13471" s="10">
        <v>0.173631870106307</v>
      </c>
      <c r="E13471" s="7">
        <f t="shared" si="1"/>
        <v>0.07777468091</v>
      </c>
      <c r="F13471" s="7"/>
    </row>
    <row r="13472">
      <c r="A13472" s="9">
        <v>44884.25</v>
      </c>
      <c r="B13472" s="10">
        <v>228.71</v>
      </c>
      <c r="C13472" s="10">
        <v>192.80431</v>
      </c>
      <c r="D13472" s="10">
        <v>0.186228668850815</v>
      </c>
      <c r="E13472" s="7">
        <f t="shared" si="1"/>
        <v>0.08174120119</v>
      </c>
      <c r="F13472" s="7"/>
    </row>
    <row r="13473">
      <c r="A13473" s="9">
        <v>44884.291666666664</v>
      </c>
      <c r="B13473" s="10">
        <v>230.85</v>
      </c>
      <c r="C13473" s="10">
        <v>192.75421</v>
      </c>
      <c r="D13473" s="10">
        <v>0.197639211096867</v>
      </c>
      <c r="E13473" s="7">
        <f t="shared" si="1"/>
        <v>0.08608349079</v>
      </c>
      <c r="F13473" s="7"/>
    </row>
    <row r="13474">
      <c r="A13474" s="9">
        <v>44884.333333333336</v>
      </c>
      <c r="B13474" s="10">
        <v>231.77</v>
      </c>
      <c r="C13474" s="10">
        <v>195.26733</v>
      </c>
      <c r="D13474" s="10">
        <v>0.186936903372417</v>
      </c>
      <c r="E13474" s="7">
        <f t="shared" si="1"/>
        <v>0.09011696754</v>
      </c>
      <c r="F13474" s="7"/>
    </row>
    <row r="13475">
      <c r="A13475" s="9">
        <v>44884.375</v>
      </c>
      <c r="B13475" s="10">
        <v>233.59</v>
      </c>
      <c r="C13475" s="10">
        <v>200.58024</v>
      </c>
      <c r="D13475" s="10">
        <v>0.16457134561211</v>
      </c>
      <c r="E13475" s="7">
        <f t="shared" si="1"/>
        <v>0.09358205715</v>
      </c>
      <c r="F13475" s="7"/>
    </row>
    <row r="13476">
      <c r="A13476" s="9">
        <v>44884.416666666664</v>
      </c>
      <c r="B13476" s="10">
        <v>234.26</v>
      </c>
      <c r="C13476" s="10">
        <v>207.6976</v>
      </c>
      <c r="D13476" s="10">
        <v>0.127889778216021</v>
      </c>
      <c r="E13476" s="7">
        <f t="shared" si="1"/>
        <v>0.09514104862</v>
      </c>
      <c r="F13476" s="7"/>
    </row>
    <row r="13477">
      <c r="A13477" s="9">
        <v>44884.458333333336</v>
      </c>
      <c r="B13477" s="10">
        <v>237.05</v>
      </c>
      <c r="C13477" s="10">
        <v>215.23326</v>
      </c>
      <c r="D13477" s="10">
        <v>0.10136323726175</v>
      </c>
      <c r="E13477" s="7">
        <f t="shared" si="1"/>
        <v>0.09651752354</v>
      </c>
      <c r="F13477" s="7"/>
    </row>
    <row r="13478">
      <c r="A13478" s="9">
        <v>44884.5</v>
      </c>
      <c r="B13478" s="10">
        <v>236.97</v>
      </c>
      <c r="C13478" s="10">
        <v>220.34785</v>
      </c>
      <c r="D13478" s="10">
        <v>0.075435952744717</v>
      </c>
      <c r="E13478" s="7">
        <f t="shared" si="1"/>
        <v>0.09786991096</v>
      </c>
      <c r="F13478" s="7"/>
    </row>
    <row r="13479">
      <c r="A13479" s="9">
        <v>44884.541666666664</v>
      </c>
      <c r="B13479" s="10">
        <v>238.19</v>
      </c>
      <c r="C13479" s="10">
        <v>223.11297</v>
      </c>
      <c r="D13479" s="10">
        <v>0.0675757666620636</v>
      </c>
      <c r="E13479" s="7">
        <f t="shared" si="1"/>
        <v>0.09854976933</v>
      </c>
      <c r="F13479" s="7"/>
    </row>
    <row r="13480">
      <c r="A13480" s="9">
        <v>44884.583333333336</v>
      </c>
      <c r="B13480" s="10">
        <v>229.63</v>
      </c>
      <c r="C13480" s="10">
        <v>223.64581</v>
      </c>
      <c r="D13480" s="10">
        <v>0.0267574429406926</v>
      </c>
      <c r="E13480" s="7">
        <f t="shared" si="1"/>
        <v>0.09651326813</v>
      </c>
      <c r="F13480" s="7"/>
    </row>
    <row r="13481">
      <c r="A13481" s="9">
        <v>44884.625</v>
      </c>
      <c r="B13481" s="10">
        <v>222.77</v>
      </c>
      <c r="C13481" s="10">
        <v>223.15611</v>
      </c>
      <c r="D13481" s="10">
        <v>0.00173022374336961</v>
      </c>
      <c r="E13481" s="7">
        <f t="shared" si="1"/>
        <v>0.09479566335</v>
      </c>
      <c r="F13481" s="7"/>
    </row>
    <row r="13482">
      <c r="A13482" s="9">
        <v>44884.666666666664</v>
      </c>
      <c r="B13482" s="10">
        <v>218.8</v>
      </c>
      <c r="C13482" s="10">
        <v>221.98121</v>
      </c>
      <c r="D13482" s="10">
        <v>0.0143309877444131</v>
      </c>
      <c r="E13482" s="7">
        <f t="shared" si="1"/>
        <v>0.09446512509</v>
      </c>
      <c r="F13482" s="7"/>
    </row>
    <row r="13483">
      <c r="A13483" s="9">
        <v>44884.708333333336</v>
      </c>
      <c r="B13483" s="10">
        <v>206.64</v>
      </c>
      <c r="C13483" s="10">
        <v>221.06124</v>
      </c>
      <c r="D13483" s="10">
        <v>0.065236402365245</v>
      </c>
      <c r="E13483" s="7">
        <f t="shared" si="1"/>
        <v>0.09613961682</v>
      </c>
      <c r="F13483" s="7"/>
    </row>
    <row r="13484">
      <c r="A13484" s="9">
        <v>44884.75</v>
      </c>
      <c r="B13484" s="10">
        <v>206.92</v>
      </c>
      <c r="C13484" s="10">
        <v>220.92623</v>
      </c>
      <c r="D13484" s="10">
        <v>0.063397768567363</v>
      </c>
      <c r="E13484" s="7">
        <f t="shared" si="1"/>
        <v>0.09781974738</v>
      </c>
      <c r="F13484" s="7"/>
    </row>
    <row r="13485">
      <c r="A13485" s="9">
        <v>44884.791666666664</v>
      </c>
      <c r="B13485" s="10">
        <v>213.65</v>
      </c>
      <c r="C13485" s="10">
        <v>222.10947</v>
      </c>
      <c r="D13485" s="10">
        <v>0.0380869397419208</v>
      </c>
      <c r="E13485" s="7">
        <f t="shared" si="1"/>
        <v>0.09850131429</v>
      </c>
      <c r="F13485" s="7"/>
    </row>
    <row r="13486">
      <c r="A13486" s="9">
        <v>44884.833333333336</v>
      </c>
      <c r="B13486" s="10">
        <v>227.4</v>
      </c>
      <c r="C13486" s="10">
        <v>223.78484</v>
      </c>
      <c r="D13486" s="10">
        <v>0.016154624236387</v>
      </c>
      <c r="E13486" s="7">
        <f t="shared" si="1"/>
        <v>0.0959550805</v>
      </c>
      <c r="F13486" s="7"/>
    </row>
    <row r="13487">
      <c r="A13487" s="9">
        <v>44884.875</v>
      </c>
      <c r="B13487" s="10">
        <v>237.82</v>
      </c>
      <c r="C13487" s="10">
        <v>225.84755</v>
      </c>
      <c r="D13487" s="10">
        <v>0.0530112015826604</v>
      </c>
      <c r="E13487" s="7">
        <f t="shared" si="1"/>
        <v>0.09413043943</v>
      </c>
      <c r="F13487" s="7"/>
    </row>
    <row r="13488">
      <c r="A13488" s="9">
        <v>44884.916666666664</v>
      </c>
      <c r="B13488" s="10">
        <v>237.82</v>
      </c>
      <c r="C13488" s="10">
        <v>226.86865</v>
      </c>
      <c r="D13488" s="10">
        <v>0.0482717643006206</v>
      </c>
      <c r="E13488" s="7">
        <f t="shared" si="1"/>
        <v>0.09359889069</v>
      </c>
      <c r="F13488" s="7"/>
    </row>
    <row r="13489">
      <c r="A13489" s="9">
        <v>44884.958333333336</v>
      </c>
      <c r="B13489" s="10">
        <v>238.05</v>
      </c>
      <c r="C13489" s="10">
        <v>226.95996</v>
      </c>
      <c r="D13489" s="10">
        <v>0.0488634206667996</v>
      </c>
      <c r="E13489" s="7">
        <f t="shared" si="1"/>
        <v>0.09410357177</v>
      </c>
      <c r="F13489" s="7"/>
    </row>
    <row r="13490">
      <c r="A13490" s="9">
        <v>44885.0</v>
      </c>
      <c r="B13490" s="10">
        <v>243.71</v>
      </c>
      <c r="C13490" s="10">
        <v>219.69737</v>
      </c>
      <c r="D13490" s="10">
        <v>0.109298668436495</v>
      </c>
      <c r="E13490" s="7">
        <f t="shared" si="1"/>
        <v>0.09604195344</v>
      </c>
      <c r="F13490" s="7"/>
    </row>
    <row r="13491">
      <c r="A13491" s="9">
        <v>44885.041666666664</v>
      </c>
      <c r="B13491" s="10">
        <v>246.77</v>
      </c>
      <c r="C13491" s="10">
        <v>217.63873</v>
      </c>
      <c r="D13491" s="10">
        <v>0.133851497846913</v>
      </c>
      <c r="E13491" s="7">
        <f t="shared" si="1"/>
        <v>0.09782763972</v>
      </c>
      <c r="F13491" s="7"/>
    </row>
    <row r="13492">
      <c r="A13492" s="9">
        <v>44885.083333333336</v>
      </c>
      <c r="B13492" s="10">
        <v>249.09</v>
      </c>
      <c r="C13492" s="10">
        <v>213.7045</v>
      </c>
      <c r="D13492" s="10">
        <v>0.165581445407092</v>
      </c>
      <c r="E13492" s="7">
        <f t="shared" si="1"/>
        <v>0.09952248395</v>
      </c>
      <c r="F13492" s="7"/>
    </row>
    <row r="13493">
      <c r="A13493" s="9">
        <v>44885.125</v>
      </c>
      <c r="B13493" s="10">
        <v>251.97</v>
      </c>
      <c r="C13493" s="10">
        <v>208.53107</v>
      </c>
      <c r="D13493" s="10">
        <v>0.208309150286333</v>
      </c>
      <c r="E13493" s="7">
        <f t="shared" si="1"/>
        <v>0.1022022557</v>
      </c>
      <c r="F13493" s="7"/>
    </row>
    <row r="13494">
      <c r="A13494" s="9">
        <v>44885.166666666664</v>
      </c>
      <c r="B13494" s="10">
        <v>246.6</v>
      </c>
      <c r="C13494" s="10">
        <v>203.12225</v>
      </c>
      <c r="D13494" s="10">
        <v>0.214047205562167</v>
      </c>
      <c r="E13494" s="7">
        <f t="shared" si="1"/>
        <v>0.1036750616</v>
      </c>
      <c r="F13494" s="7"/>
    </row>
    <row r="13495">
      <c r="A13495" s="9">
        <v>44885.208333333336</v>
      </c>
      <c r="B13495" s="10">
        <v>231.49</v>
      </c>
      <c r="C13495" s="10">
        <v>199.09646</v>
      </c>
      <c r="D13495" s="10">
        <v>0.162702742178339</v>
      </c>
      <c r="E13495" s="7">
        <f t="shared" si="1"/>
        <v>0.1032196812</v>
      </c>
      <c r="F13495" s="7"/>
    </row>
    <row r="13496">
      <c r="A13496" s="9">
        <v>44885.25</v>
      </c>
      <c r="B13496" s="10">
        <v>230.05</v>
      </c>
      <c r="C13496" s="10">
        <v>196.44967</v>
      </c>
      <c r="D13496" s="10">
        <v>0.171037854123145</v>
      </c>
      <c r="E13496" s="7">
        <f t="shared" si="1"/>
        <v>0.1025867306</v>
      </c>
      <c r="F13496" s="7"/>
    </row>
    <row r="13497">
      <c r="A13497" s="9">
        <v>44885.291666666664</v>
      </c>
      <c r="B13497" s="10">
        <v>228.6</v>
      </c>
      <c r="C13497" s="10">
        <v>195.97641</v>
      </c>
      <c r="D13497" s="10">
        <v>0.166466923238363</v>
      </c>
      <c r="E13497" s="7">
        <f t="shared" si="1"/>
        <v>0.1012878853</v>
      </c>
      <c r="F13497" s="7"/>
    </row>
    <row r="13498">
      <c r="A13498" s="9">
        <v>44885.333333333336</v>
      </c>
      <c r="B13498" s="10">
        <v>224.92</v>
      </c>
      <c r="C13498" s="10">
        <v>196.8035</v>
      </c>
      <c r="D13498" s="10">
        <v>0.142865853503621</v>
      </c>
      <c r="E13498" s="7">
        <f t="shared" si="1"/>
        <v>0.09945159154</v>
      </c>
      <c r="F13498" s="7"/>
    </row>
    <row r="13499">
      <c r="A13499" s="9">
        <v>44885.375</v>
      </c>
      <c r="B13499" s="10">
        <v>224.08</v>
      </c>
      <c r="C13499" s="10">
        <v>199.91421</v>
      </c>
      <c r="D13499" s="10">
        <v>0.12088080181994</v>
      </c>
      <c r="E13499" s="7">
        <f t="shared" si="1"/>
        <v>0.09763115222</v>
      </c>
      <c r="F13499" s="7"/>
    </row>
    <row r="13500">
      <c r="A13500" s="9">
        <v>44885.416666666664</v>
      </c>
      <c r="B13500" s="10">
        <v>221.95</v>
      </c>
      <c r="C13500" s="10">
        <v>205.16395</v>
      </c>
      <c r="D13500" s="10">
        <v>0.0818177364980543</v>
      </c>
      <c r="E13500" s="7">
        <f t="shared" si="1"/>
        <v>0.09571148381</v>
      </c>
      <c r="F13500" s="7"/>
    </row>
    <row r="13501">
      <c r="A13501" s="9">
        <v>44885.458333333336</v>
      </c>
      <c r="B13501" s="10">
        <v>223.25</v>
      </c>
      <c r="C13501" s="10">
        <v>211.17186</v>
      </c>
      <c r="D13501" s="10">
        <v>0.057195783566996</v>
      </c>
      <c r="E13501" s="7">
        <f t="shared" si="1"/>
        <v>0.09387117324</v>
      </c>
      <c r="F13501" s="7"/>
    </row>
    <row r="13502">
      <c r="A13502" s="9">
        <v>44885.5</v>
      </c>
      <c r="B13502" s="10">
        <v>221.34</v>
      </c>
      <c r="C13502" s="10">
        <v>215.45665</v>
      </c>
      <c r="D13502" s="10">
        <v>0.0273064210364359</v>
      </c>
      <c r="E13502" s="7">
        <f t="shared" si="1"/>
        <v>0.09186577609</v>
      </c>
      <c r="F13502" s="7"/>
    </row>
    <row r="13503">
      <c r="A13503" s="9">
        <v>44885.541666666664</v>
      </c>
      <c r="B13503" s="10">
        <v>217.34</v>
      </c>
      <c r="C13503" s="10">
        <v>217.81062</v>
      </c>
      <c r="D13503" s="10">
        <v>0.0021606843596515</v>
      </c>
      <c r="E13503" s="7">
        <f t="shared" si="1"/>
        <v>0.08914014766</v>
      </c>
      <c r="F13503" s="7"/>
    </row>
    <row r="13504">
      <c r="A13504" s="9">
        <v>44885.583333333336</v>
      </c>
      <c r="B13504" s="10">
        <v>212.6</v>
      </c>
      <c r="C13504" s="10">
        <v>217.7209</v>
      </c>
      <c r="D13504" s="10">
        <v>0.0235204796599683</v>
      </c>
      <c r="E13504" s="7">
        <f t="shared" si="1"/>
        <v>0.08900527419</v>
      </c>
      <c r="F13504" s="7"/>
    </row>
    <row r="13505">
      <c r="A13505" s="9">
        <v>44885.625</v>
      </c>
      <c r="B13505" s="10">
        <v>201.66</v>
      </c>
      <c r="C13505" s="10">
        <v>216.63933</v>
      </c>
      <c r="D13505" s="10">
        <v>0.0691440930878063</v>
      </c>
      <c r="E13505" s="7">
        <f t="shared" si="1"/>
        <v>0.09181418541</v>
      </c>
      <c r="F13505" s="7"/>
    </row>
    <row r="13506">
      <c r="A13506" s="9">
        <v>44885.666666666664</v>
      </c>
      <c r="B13506" s="10">
        <v>190.26</v>
      </c>
      <c r="C13506" s="10">
        <v>215.05025</v>
      </c>
      <c r="D13506" s="10">
        <v>0.115276545830567</v>
      </c>
      <c r="E13506" s="7">
        <f t="shared" si="1"/>
        <v>0.09602025033</v>
      </c>
      <c r="F13506" s="7"/>
    </row>
    <row r="13507">
      <c r="A13507" s="9">
        <v>44885.708333333336</v>
      </c>
      <c r="B13507" s="10">
        <v>185.8</v>
      </c>
      <c r="C13507" s="10">
        <v>213.96339</v>
      </c>
      <c r="D13507" s="10">
        <v>0.131627144251173</v>
      </c>
      <c r="E13507" s="7">
        <f t="shared" si="1"/>
        <v>0.09878653124</v>
      </c>
      <c r="F13507" s="7"/>
    </row>
    <row r="13508">
      <c r="A13508" s="9">
        <v>44885.75</v>
      </c>
      <c r="B13508" s="10">
        <v>190.26</v>
      </c>
      <c r="C13508" s="10">
        <v>213.2299</v>
      </c>
      <c r="D13508" s="10">
        <v>0.107723635381341</v>
      </c>
      <c r="E13508" s="7">
        <f t="shared" si="1"/>
        <v>0.1006334424</v>
      </c>
      <c r="F13508" s="7"/>
    </row>
    <row r="13509">
      <c r="A13509" s="9">
        <v>44885.791666666664</v>
      </c>
      <c r="B13509" s="10">
        <v>194.21</v>
      </c>
      <c r="C13509" s="10">
        <v>213.78861</v>
      </c>
      <c r="D13509" s="10">
        <v>0.0915792941448096</v>
      </c>
      <c r="E13509" s="7">
        <f t="shared" si="1"/>
        <v>0.1028622905</v>
      </c>
      <c r="F13509" s="7"/>
    </row>
    <row r="13510">
      <c r="A13510" s="9">
        <v>44885.833333333336</v>
      </c>
      <c r="B13510" s="10">
        <v>199.19</v>
      </c>
      <c r="C13510" s="10">
        <v>215.12276</v>
      </c>
      <c r="D13510" s="10">
        <v>0.0740635718879769</v>
      </c>
      <c r="E13510" s="7">
        <f t="shared" si="1"/>
        <v>0.1052751633</v>
      </c>
      <c r="F13510" s="7"/>
    </row>
    <row r="13511">
      <c r="A13511" s="9">
        <v>44885.875</v>
      </c>
      <c r="B13511" s="10">
        <v>213.38</v>
      </c>
      <c r="C13511" s="10">
        <v>216.91157</v>
      </c>
      <c r="D13511" s="10">
        <v>0.016281150885589</v>
      </c>
      <c r="E13511" s="7">
        <f t="shared" si="1"/>
        <v>0.1037447445</v>
      </c>
      <c r="F13511" s="7"/>
    </row>
    <row r="13512">
      <c r="A13512" s="9">
        <v>44885.916666666664</v>
      </c>
      <c r="B13512" s="10">
        <v>206.75</v>
      </c>
      <c r="C13512" s="10">
        <v>218.05467</v>
      </c>
      <c r="D13512" s="10">
        <v>0.0518432831546326</v>
      </c>
      <c r="E13512" s="7">
        <f t="shared" si="1"/>
        <v>0.1038935578</v>
      </c>
      <c r="F13512" s="7"/>
    </row>
    <row r="13513">
      <c r="A13513" s="9">
        <v>44885.958333333336</v>
      </c>
      <c r="B13513" s="10">
        <v>210.1</v>
      </c>
      <c r="C13513" s="10">
        <v>219.10257</v>
      </c>
      <c r="D13513" s="10">
        <v>0.0410883815739815</v>
      </c>
      <c r="E13513" s="7">
        <f t="shared" si="1"/>
        <v>0.1035695978</v>
      </c>
      <c r="F13513" s="7"/>
    </row>
    <row r="13514">
      <c r="A13514" s="9">
        <v>44886.0</v>
      </c>
      <c r="B13514" s="10">
        <v>211.77</v>
      </c>
      <c r="C13514" s="10">
        <v>209.07113</v>
      </c>
      <c r="D13514" s="10">
        <v>0.0129088602524891</v>
      </c>
      <c r="E13514" s="7">
        <f t="shared" si="1"/>
        <v>0.09955335581</v>
      </c>
      <c r="F13514" s="7"/>
    </row>
    <row r="13515">
      <c r="A13515" s="9">
        <v>44886.041666666664</v>
      </c>
      <c r="B13515" s="10">
        <v>211.05</v>
      </c>
      <c r="C13515" s="10">
        <v>203.02555</v>
      </c>
      <c r="D13515" s="10">
        <v>0.0395243357301581</v>
      </c>
      <c r="E13515" s="7">
        <f t="shared" si="1"/>
        <v>0.09562305739</v>
      </c>
      <c r="F13515" s="7"/>
    </row>
    <row r="13516">
      <c r="A13516" s="9">
        <v>44886.083333333336</v>
      </c>
      <c r="B13516" s="10">
        <v>213.62</v>
      </c>
      <c r="C13516" s="10">
        <v>195.59138</v>
      </c>
      <c r="D13516" s="10">
        <v>0.0921749210011198</v>
      </c>
      <c r="E13516" s="7">
        <f t="shared" si="1"/>
        <v>0.09256445221</v>
      </c>
      <c r="F13516" s="7"/>
    </row>
    <row r="13517">
      <c r="A13517" s="9">
        <v>44886.125</v>
      </c>
      <c r="B13517" s="10">
        <v>207.67</v>
      </c>
      <c r="C13517" s="10">
        <v>189.00691</v>
      </c>
      <c r="D13517" s="10">
        <v>0.0987428978125719</v>
      </c>
      <c r="E13517" s="7">
        <f t="shared" si="1"/>
        <v>0.08799919169</v>
      </c>
      <c r="F13517" s="7"/>
    </row>
    <row r="13518">
      <c r="A13518" s="9">
        <v>44886.166666666664</v>
      </c>
      <c r="B13518" s="10">
        <v>205.18</v>
      </c>
      <c r="C13518" s="10">
        <v>184.21713</v>
      </c>
      <c r="D13518" s="10">
        <v>0.113794357777694</v>
      </c>
      <c r="E13518" s="7">
        <f t="shared" si="1"/>
        <v>0.0838219897</v>
      </c>
      <c r="F13518" s="7"/>
    </row>
    <row r="13519">
      <c r="A13519" s="9">
        <v>44886.208333333336</v>
      </c>
      <c r="B13519" s="10">
        <v>199.74</v>
      </c>
      <c r="C13519" s="10">
        <v>182.91629</v>
      </c>
      <c r="D13519" s="10">
        <v>0.0919749137706652</v>
      </c>
      <c r="E13519" s="7">
        <f t="shared" si="1"/>
        <v>0.08087499685</v>
      </c>
      <c r="F13519" s="7"/>
    </row>
    <row r="13520">
      <c r="A13520" s="9">
        <v>44886.25</v>
      </c>
      <c r="B13520" s="10">
        <v>195.67</v>
      </c>
      <c r="C13520" s="10">
        <v>183.92621</v>
      </c>
      <c r="D13520" s="10">
        <v>0.063850551805531</v>
      </c>
      <c r="E13520" s="7">
        <f t="shared" si="1"/>
        <v>0.07640885925</v>
      </c>
      <c r="F13520" s="7"/>
    </row>
    <row r="13521">
      <c r="A13521" s="9">
        <v>44886.291666666664</v>
      </c>
      <c r="B13521" s="10">
        <v>198.77</v>
      </c>
      <c r="C13521" s="10">
        <v>187.71595</v>
      </c>
      <c r="D13521" s="10">
        <v>0.0588871110845936</v>
      </c>
      <c r="E13521" s="7">
        <f t="shared" si="1"/>
        <v>0.07192636708</v>
      </c>
      <c r="F13521" s="7"/>
    </row>
    <row r="13522">
      <c r="A13522" s="9">
        <v>44886.333333333336</v>
      </c>
      <c r="B13522" s="10">
        <v>200.44</v>
      </c>
      <c r="C13522" s="10">
        <v>192.28039</v>
      </c>
      <c r="D13522" s="10">
        <v>0.0424359967233267</v>
      </c>
      <c r="E13522" s="7">
        <f t="shared" si="1"/>
        <v>0.06774178971</v>
      </c>
      <c r="F13522" s="7"/>
    </row>
    <row r="13523">
      <c r="A13523" s="9">
        <v>44886.375</v>
      </c>
      <c r="B13523" s="10">
        <v>203.15</v>
      </c>
      <c r="C13523" s="10">
        <v>197.58911</v>
      </c>
      <c r="D13523" s="10">
        <v>0.0281437069077339</v>
      </c>
      <c r="E13523" s="7">
        <f t="shared" si="1"/>
        <v>0.06387774409</v>
      </c>
      <c r="F13523" s="7"/>
    </row>
    <row r="13524">
      <c r="A13524" s="9">
        <v>44886.416666666664</v>
      </c>
      <c r="B13524" s="10">
        <v>208.98</v>
      </c>
      <c r="C13524" s="10">
        <v>202.32751</v>
      </c>
      <c r="D13524" s="10">
        <v>0.032879809572114</v>
      </c>
      <c r="E13524" s="7">
        <f t="shared" si="1"/>
        <v>0.0618386638</v>
      </c>
      <c r="F13524" s="7"/>
    </row>
    <row r="13525">
      <c r="A13525" s="9">
        <v>44886.458333333336</v>
      </c>
      <c r="B13525" s="10">
        <v>217.11</v>
      </c>
      <c r="C13525" s="10">
        <v>206.09759</v>
      </c>
      <c r="D13525" s="10">
        <v>0.0534329877413899</v>
      </c>
      <c r="E13525" s="7">
        <f t="shared" si="1"/>
        <v>0.06168188064</v>
      </c>
      <c r="F13525" s="7"/>
    </row>
    <row r="13526">
      <c r="A13526" s="9">
        <v>44886.5</v>
      </c>
      <c r="B13526" s="10">
        <v>225.28</v>
      </c>
      <c r="C13526" s="10">
        <v>207.2177</v>
      </c>
      <c r="D13526" s="10">
        <v>0.0871658164336347</v>
      </c>
      <c r="E13526" s="7">
        <f t="shared" si="1"/>
        <v>0.06417602212</v>
      </c>
      <c r="F13526" s="7"/>
    </row>
    <row r="13527">
      <c r="A13527" s="9">
        <v>44886.541666666664</v>
      </c>
      <c r="B13527" s="10">
        <v>220.61</v>
      </c>
      <c r="C13527" s="10">
        <v>207.79303</v>
      </c>
      <c r="D13527" s="10">
        <v>0.0616814240593153</v>
      </c>
      <c r="E13527" s="7">
        <f t="shared" si="1"/>
        <v>0.06665605294</v>
      </c>
      <c r="F13527" s="7"/>
    </row>
    <row r="13528">
      <c r="A13528" s="9">
        <v>44886.583333333336</v>
      </c>
      <c r="B13528" s="10">
        <v>212.77</v>
      </c>
      <c r="C13528" s="10">
        <v>207.32628</v>
      </c>
      <c r="D13528" s="10">
        <v>0.026256777481369</v>
      </c>
      <c r="E13528" s="7">
        <f t="shared" si="1"/>
        <v>0.06677006535</v>
      </c>
      <c r="F13528" s="7"/>
    </row>
    <row r="13529">
      <c r="A13529" s="9">
        <v>44886.625</v>
      </c>
      <c r="B13529" s="10">
        <v>224.17</v>
      </c>
      <c r="C13529" s="10">
        <v>207.4381</v>
      </c>
      <c r="D13529" s="10">
        <v>0.0806597245154096</v>
      </c>
      <c r="E13529" s="7">
        <f t="shared" si="1"/>
        <v>0.06724988332</v>
      </c>
      <c r="F13529" s="7"/>
    </row>
    <row r="13530">
      <c r="A13530" s="9">
        <v>44886.666666666664</v>
      </c>
      <c r="B13530" s="10">
        <v>233.55</v>
      </c>
      <c r="C13530" s="10">
        <v>207.78556</v>
      </c>
      <c r="D13530" s="10">
        <v>0.123995334420736</v>
      </c>
      <c r="E13530" s="7">
        <f t="shared" si="1"/>
        <v>0.06761316618</v>
      </c>
      <c r="F13530" s="7"/>
    </row>
    <row r="13531">
      <c r="A13531" s="9">
        <v>44886.708333333336</v>
      </c>
      <c r="B13531" s="10">
        <v>234.9</v>
      </c>
      <c r="C13531" s="10">
        <v>208.2644</v>
      </c>
      <c r="D13531" s="10">
        <v>0.127893197301123</v>
      </c>
      <c r="E13531" s="7">
        <f t="shared" si="1"/>
        <v>0.06745758506</v>
      </c>
      <c r="F13531" s="7"/>
    </row>
    <row r="13532">
      <c r="A13532" s="9">
        <v>44886.75</v>
      </c>
      <c r="B13532" s="10">
        <v>235.09</v>
      </c>
      <c r="C13532" s="10">
        <v>209.1424</v>
      </c>
      <c r="D13532" s="10">
        <v>0.124066664626589</v>
      </c>
      <c r="E13532" s="7">
        <f t="shared" si="1"/>
        <v>0.06813854461</v>
      </c>
      <c r="F13532" s="7"/>
    </row>
    <row r="13533">
      <c r="A13533" s="9">
        <v>44886.791666666664</v>
      </c>
      <c r="B13533" s="10">
        <v>234.22</v>
      </c>
      <c r="C13533" s="10">
        <v>210.35501</v>
      </c>
      <c r="D13533" s="10">
        <v>0.113451017876873</v>
      </c>
      <c r="E13533" s="7">
        <f t="shared" si="1"/>
        <v>0.06904986643</v>
      </c>
      <c r="F13533" s="7"/>
    </row>
    <row r="13534">
      <c r="A13534" s="9">
        <v>44886.833333333336</v>
      </c>
      <c r="B13534" s="10">
        <v>235.53</v>
      </c>
      <c r="C13534" s="10">
        <v>213.0662</v>
      </c>
      <c r="D13534" s="10">
        <v>0.10543108198297</v>
      </c>
      <c r="E13534" s="7">
        <f t="shared" si="1"/>
        <v>0.07035684602</v>
      </c>
      <c r="F13534" s="7"/>
    </row>
    <row r="13535">
      <c r="A13535" s="9">
        <v>44886.875</v>
      </c>
      <c r="B13535" s="10">
        <v>238.28</v>
      </c>
      <c r="C13535" s="10">
        <v>216.14346</v>
      </c>
      <c r="D13535" s="10">
        <v>0.102415960214572</v>
      </c>
      <c r="E13535" s="7">
        <f t="shared" si="1"/>
        <v>0.07394579641</v>
      </c>
      <c r="F13535" s="7"/>
    </row>
    <row r="13536">
      <c r="A13536" s="9">
        <v>44886.916666666664</v>
      </c>
      <c r="B13536" s="10">
        <v>227.43</v>
      </c>
      <c r="C13536" s="10">
        <v>216.90851</v>
      </c>
      <c r="D13536" s="10">
        <v>0.048506580032291</v>
      </c>
      <c r="E13536" s="7">
        <f t="shared" si="1"/>
        <v>0.07380676711</v>
      </c>
      <c r="F13536" s="7"/>
    </row>
    <row r="13537">
      <c r="A13537" s="9">
        <v>44886.958333333336</v>
      </c>
      <c r="B13537" s="10">
        <v>221.72</v>
      </c>
      <c r="C13537" s="10">
        <v>216.11515</v>
      </c>
      <c r="D13537" s="10">
        <v>0.025934553870934</v>
      </c>
      <c r="E13537" s="7">
        <f t="shared" si="1"/>
        <v>0.07317535762</v>
      </c>
      <c r="F13537" s="7"/>
    </row>
    <row r="13538">
      <c r="A13538" s="9">
        <v>44884.0</v>
      </c>
      <c r="B13538" s="10">
        <v>243.34</v>
      </c>
      <c r="C13538" s="10">
        <v>236.50154</v>
      </c>
      <c r="D13538" s="10">
        <v>0.0289150759863973</v>
      </c>
      <c r="E13538" s="7">
        <f t="shared" si="1"/>
        <v>0.07384228328</v>
      </c>
      <c r="F13538" s="7"/>
    </row>
    <row r="13539">
      <c r="A13539" s="9">
        <v>44884.041666666664</v>
      </c>
      <c r="B13539" s="10">
        <v>244.86</v>
      </c>
      <c r="C13539" s="10">
        <v>231.04313</v>
      </c>
      <c r="D13539" s="10">
        <v>0.0598021243912338</v>
      </c>
      <c r="E13539" s="7">
        <f t="shared" si="1"/>
        <v>0.07468719114</v>
      </c>
      <c r="F13539" s="7"/>
    </row>
    <row r="13540">
      <c r="A13540" s="9">
        <v>44884.083333333336</v>
      </c>
      <c r="B13540" s="10">
        <v>244.83</v>
      </c>
      <c r="C13540" s="10">
        <v>223.90668</v>
      </c>
      <c r="D13540" s="10">
        <v>0.0934466090962539</v>
      </c>
      <c r="E13540" s="7">
        <f t="shared" si="1"/>
        <v>0.07474017815</v>
      </c>
      <c r="F13540" s="7"/>
    </row>
    <row r="13541">
      <c r="A13541" s="9">
        <v>44884.125</v>
      </c>
      <c r="B13541" s="10">
        <v>239.81</v>
      </c>
      <c r="C13541" s="10">
        <v>215.76473</v>
      </c>
      <c r="D13541" s="10">
        <v>0.111442078601076</v>
      </c>
      <c r="E13541" s="7">
        <f t="shared" si="1"/>
        <v>0.07526931068</v>
      </c>
      <c r="F13541" s="7"/>
    </row>
    <row r="13542">
      <c r="A13542" s="9">
        <v>44884.166666666664</v>
      </c>
      <c r="B13542" s="10">
        <v>237.72</v>
      </c>
      <c r="C13542" s="10">
        <v>208.82811</v>
      </c>
      <c r="D13542" s="10">
        <v>0.138352494786262</v>
      </c>
      <c r="E13542" s="7">
        <f t="shared" si="1"/>
        <v>0.07629256639</v>
      </c>
      <c r="F13542" s="7"/>
    </row>
    <row r="13543">
      <c r="A13543" s="9">
        <v>44884.208333333336</v>
      </c>
      <c r="B13543" s="10">
        <v>230.09</v>
      </c>
      <c r="C13543" s="10">
        <v>205.40254</v>
      </c>
      <c r="D13543" s="10">
        <v>0.120190626659241</v>
      </c>
      <c r="E13543" s="7">
        <f t="shared" si="1"/>
        <v>0.07746822109</v>
      </c>
      <c r="F13543" s="7"/>
    </row>
    <row r="13544">
      <c r="A13544" s="9">
        <v>44884.25</v>
      </c>
      <c r="B13544" s="10">
        <v>228.71</v>
      </c>
      <c r="C13544" s="10">
        <v>204.62254</v>
      </c>
      <c r="D13544" s="10">
        <v>0.117716552633937</v>
      </c>
      <c r="E13544" s="7">
        <f t="shared" si="1"/>
        <v>0.07971263779</v>
      </c>
      <c r="F13544" s="7"/>
    </row>
    <row r="13545">
      <c r="A13545" s="9">
        <v>44884.291666666664</v>
      </c>
      <c r="B13545" s="10">
        <v>230.85</v>
      </c>
      <c r="C13545" s="10">
        <v>206.55256</v>
      </c>
      <c r="D13545" s="10">
        <v>0.117633206773133</v>
      </c>
      <c r="E13545" s="7">
        <f t="shared" si="1"/>
        <v>0.08216039178</v>
      </c>
      <c r="F13545" s="7"/>
    </row>
    <row r="13546">
      <c r="A13546" s="9">
        <v>44884.333333333336</v>
      </c>
      <c r="B13546" s="10">
        <v>231.77</v>
      </c>
      <c r="C13546" s="10">
        <v>209.87178</v>
      </c>
      <c r="D13546" s="10">
        <v>0.104340945695509</v>
      </c>
      <c r="E13546" s="7">
        <f t="shared" si="1"/>
        <v>0.08473976465</v>
      </c>
      <c r="F13546" s="7"/>
    </row>
    <row r="13547">
      <c r="A13547" s="9">
        <v>44884.375</v>
      </c>
      <c r="B13547" s="10">
        <v>233.59</v>
      </c>
      <c r="C13547" s="10">
        <v>214.86385</v>
      </c>
      <c r="D13547" s="10">
        <v>0.0871535625932421</v>
      </c>
      <c r="E13547" s="7">
        <f t="shared" si="1"/>
        <v>0.08719850864</v>
      </c>
      <c r="F13547" s="7"/>
    </row>
    <row r="13548">
      <c r="A13548" s="9">
        <v>44884.416666666664</v>
      </c>
      <c r="B13548" s="10">
        <v>234.26</v>
      </c>
      <c r="C13548" s="10">
        <v>219.85294</v>
      </c>
      <c r="D13548" s="10">
        <v>0.0655304404844438</v>
      </c>
      <c r="E13548" s="7">
        <f t="shared" si="1"/>
        <v>0.08855895159</v>
      </c>
      <c r="F13548" s="7"/>
    </row>
    <row r="13549">
      <c r="A13549" s="9">
        <v>44884.458333333336</v>
      </c>
      <c r="B13549" s="10">
        <v>237.05</v>
      </c>
      <c r="C13549" s="10">
        <v>224.84748</v>
      </c>
      <c r="D13549" s="10">
        <v>0.0542702101887022</v>
      </c>
      <c r="E13549" s="7">
        <f t="shared" si="1"/>
        <v>0.08859383586</v>
      </c>
      <c r="F13549" s="7"/>
    </row>
    <row r="13550">
      <c r="A13550" s="9">
        <v>44884.5</v>
      </c>
      <c r="B13550" s="10">
        <v>236.97</v>
      </c>
      <c r="C13550" s="10">
        <v>227.5508</v>
      </c>
      <c r="D13550" s="10">
        <v>0.0413938338164488</v>
      </c>
      <c r="E13550" s="7">
        <f t="shared" si="1"/>
        <v>0.08668666992</v>
      </c>
      <c r="F13550" s="7"/>
    </row>
    <row r="13551">
      <c r="A13551" s="9">
        <v>44884.541666666664</v>
      </c>
      <c r="B13551" s="10">
        <v>238.19</v>
      </c>
      <c r="C13551" s="10">
        <v>228.94464</v>
      </c>
      <c r="D13551" s="10">
        <v>0.0403825134320681</v>
      </c>
      <c r="E13551" s="7">
        <f t="shared" si="1"/>
        <v>0.08579921531</v>
      </c>
      <c r="F13551" s="7"/>
    </row>
    <row r="13552">
      <c r="A13552" s="9">
        <v>44884.583333333336</v>
      </c>
      <c r="B13552" s="10">
        <v>229.63</v>
      </c>
      <c r="C13552" s="10">
        <v>229.45288</v>
      </c>
      <c r="D13552" s="10">
        <v>7.71923193990862E-4</v>
      </c>
      <c r="E13552" s="7">
        <f t="shared" si="1"/>
        <v>0.08473734638</v>
      </c>
      <c r="F13552" s="7"/>
    </row>
    <row r="13553">
      <c r="A13553" s="9">
        <v>44884.625</v>
      </c>
      <c r="B13553" s="10">
        <v>222.77</v>
      </c>
      <c r="C13553" s="10">
        <v>229.61591</v>
      </c>
      <c r="D13553" s="10">
        <v>0.0298146151980496</v>
      </c>
      <c r="E13553" s="7">
        <f t="shared" si="1"/>
        <v>0.08261880016</v>
      </c>
      <c r="F13553" s="7"/>
    </row>
    <row r="13554">
      <c r="A13554" s="9">
        <v>44884.666666666664</v>
      </c>
      <c r="B13554" s="10">
        <v>218.8</v>
      </c>
      <c r="C13554" s="10">
        <v>229.49633</v>
      </c>
      <c r="D13554" s="10">
        <v>0.0466078477159089</v>
      </c>
      <c r="E13554" s="7">
        <f t="shared" si="1"/>
        <v>0.07939432155</v>
      </c>
      <c r="F13554" s="7"/>
    </row>
    <row r="13555">
      <c r="A13555" s="9">
        <v>44884.708333333336</v>
      </c>
      <c r="B13555" s="10">
        <v>206.64</v>
      </c>
      <c r="C13555" s="10">
        <v>229.69157</v>
      </c>
      <c r="D13555" s="10">
        <v>0.100358798540146</v>
      </c>
      <c r="E13555" s="7">
        <f t="shared" si="1"/>
        <v>0.07824705493</v>
      </c>
      <c r="F13555" s="7"/>
    </row>
    <row r="13556">
      <c r="A13556" s="9">
        <v>44884.75</v>
      </c>
      <c r="B13556" s="10">
        <v>206.92</v>
      </c>
      <c r="C13556" s="10">
        <v>230.08223</v>
      </c>
      <c r="D13556" s="10">
        <v>0.10066935634273</v>
      </c>
      <c r="E13556" s="7">
        <f t="shared" si="1"/>
        <v>0.07727216709</v>
      </c>
      <c r="F13556" s="7"/>
    </row>
    <row r="13557">
      <c r="A13557" s="9">
        <v>44884.791666666664</v>
      </c>
      <c r="B13557" s="10">
        <v>213.65</v>
      </c>
      <c r="C13557" s="10">
        <v>231.44416</v>
      </c>
      <c r="D13557" s="10">
        <v>0.0768831669807525</v>
      </c>
      <c r="E13557" s="7">
        <f t="shared" si="1"/>
        <v>0.07574850663</v>
      </c>
      <c r="F13557" s="7"/>
    </row>
    <row r="13558">
      <c r="A13558" s="9">
        <v>44884.833333333336</v>
      </c>
      <c r="B13558" s="10">
        <v>227.4</v>
      </c>
      <c r="C13558" s="10">
        <v>233.06422</v>
      </c>
      <c r="D13558" s="10">
        <v>0.0243032585610953</v>
      </c>
      <c r="E13558" s="7">
        <f t="shared" si="1"/>
        <v>0.07236818066</v>
      </c>
      <c r="F13558" s="7"/>
    </row>
    <row r="13559">
      <c r="A13559" s="9">
        <v>44884.875</v>
      </c>
      <c r="B13559" s="10">
        <v>237.82</v>
      </c>
      <c r="C13559" s="10">
        <v>234.79206</v>
      </c>
      <c r="D13559" s="10">
        <v>0.0128962623352765</v>
      </c>
      <c r="E13559" s="7">
        <f t="shared" si="1"/>
        <v>0.06863819325</v>
      </c>
      <c r="F13559" s="7"/>
    </row>
    <row r="13560">
      <c r="A13560" s="9">
        <v>44884.916666666664</v>
      </c>
      <c r="B13560" s="10">
        <v>237.82</v>
      </c>
      <c r="C13560" s="10">
        <v>235.59272</v>
      </c>
      <c r="D13560" s="10">
        <v>0.00945394237988329</v>
      </c>
      <c r="E13560" s="7">
        <f t="shared" si="1"/>
        <v>0.06701100001</v>
      </c>
      <c r="F13560" s="7"/>
    </row>
    <row r="13561">
      <c r="A13561" s="9">
        <v>44884.958333333336</v>
      </c>
      <c r="B13561" s="10">
        <v>238.05</v>
      </c>
      <c r="C13561" s="10">
        <v>235.06512</v>
      </c>
      <c r="D13561" s="10">
        <v>0.0126980982971867</v>
      </c>
      <c r="E13561" s="7">
        <f t="shared" si="1"/>
        <v>0.06645948103</v>
      </c>
      <c r="F13561" s="7"/>
    </row>
    <row r="13562">
      <c r="A13562" s="9">
        <v>44885.0</v>
      </c>
      <c r="B13562" s="10">
        <v>243.71</v>
      </c>
      <c r="C13562" s="10">
        <v>224.53649</v>
      </c>
      <c r="D13562" s="10">
        <v>0.0853915103064095</v>
      </c>
      <c r="E13562" s="7">
        <f t="shared" si="1"/>
        <v>0.06881266579</v>
      </c>
      <c r="F13562" s="7"/>
    </row>
    <row r="13563">
      <c r="A13563" s="9">
        <v>44885.041666666664</v>
      </c>
      <c r="B13563" s="10">
        <v>246.77</v>
      </c>
      <c r="C13563" s="10">
        <v>221.51789</v>
      </c>
      <c r="D13563" s="10">
        <v>0.113995804131214</v>
      </c>
      <c r="E13563" s="7">
        <f t="shared" si="1"/>
        <v>0.07107073578</v>
      </c>
      <c r="F13563" s="7"/>
    </row>
    <row r="13564">
      <c r="A13564" s="9">
        <v>44885.083333333336</v>
      </c>
      <c r="B13564" s="10">
        <v>249.09</v>
      </c>
      <c r="C13564" s="10">
        <v>217.03444</v>
      </c>
      <c r="D13564" s="10">
        <v>0.147698033547118</v>
      </c>
      <c r="E13564" s="7">
        <f t="shared" si="1"/>
        <v>0.0733312118</v>
      </c>
      <c r="F13564" s="7"/>
    </row>
    <row r="13565">
      <c r="A13565" s="9">
        <v>44885.125</v>
      </c>
      <c r="B13565" s="10">
        <v>251.97</v>
      </c>
      <c r="C13565" s="10">
        <v>211.59852</v>
      </c>
      <c r="D13565" s="10">
        <v>0.190792827851536</v>
      </c>
      <c r="E13565" s="7">
        <f t="shared" si="1"/>
        <v>0.07663749302</v>
      </c>
      <c r="F13565" s="7"/>
    </row>
    <row r="13566">
      <c r="A13566" s="9">
        <v>44885.166666666664</v>
      </c>
      <c r="B13566" s="10">
        <v>246.6</v>
      </c>
      <c r="C13566" s="10">
        <v>206.75906</v>
      </c>
      <c r="D13566" s="10">
        <v>0.19269259591333</v>
      </c>
      <c r="E13566" s="7">
        <f t="shared" si="1"/>
        <v>0.0789016639</v>
      </c>
      <c r="F13566" s="7"/>
    </row>
    <row r="13567">
      <c r="A13567" s="9">
        <v>44885.208333333336</v>
      </c>
      <c r="B13567" s="10">
        <v>231.49</v>
      </c>
      <c r="C13567" s="10">
        <v>204.27025</v>
      </c>
      <c r="D13567" s="10">
        <v>0.13325361867428</v>
      </c>
      <c r="E13567" s="7">
        <f t="shared" si="1"/>
        <v>0.07944595523</v>
      </c>
      <c r="F13567" s="7"/>
    </row>
    <row r="13568">
      <c r="A13568" s="9">
        <v>44885.25</v>
      </c>
      <c r="B13568" s="10">
        <v>230.05</v>
      </c>
      <c r="C13568" s="10">
        <v>203.59797</v>
      </c>
      <c r="D13568" s="10">
        <v>0.129922857285856</v>
      </c>
      <c r="E13568" s="7">
        <f t="shared" si="1"/>
        <v>0.07995455126</v>
      </c>
      <c r="F13568" s="7"/>
    </row>
    <row r="13569">
      <c r="A13569" s="9">
        <v>44885.291666666664</v>
      </c>
      <c r="B13569" s="10">
        <v>228.6</v>
      </c>
      <c r="C13569" s="10">
        <v>204.76243</v>
      </c>
      <c r="D13569" s="10">
        <v>0.116415740914971</v>
      </c>
      <c r="E13569" s="7">
        <f t="shared" si="1"/>
        <v>0.07990382352</v>
      </c>
      <c r="F13569" s="7"/>
    </row>
    <row r="13570">
      <c r="A13570" s="9">
        <v>44885.333333333336</v>
      </c>
      <c r="B13570" s="10">
        <v>224.92</v>
      </c>
      <c r="C13570" s="10">
        <v>206.39394</v>
      </c>
      <c r="D13570" s="10">
        <v>0.0897606780509156</v>
      </c>
      <c r="E13570" s="7">
        <f t="shared" si="1"/>
        <v>0.07929631236</v>
      </c>
      <c r="F13570" s="7"/>
    </row>
    <row r="13571">
      <c r="A13571" s="9">
        <v>44885.375</v>
      </c>
      <c r="B13571" s="10">
        <v>224.08</v>
      </c>
      <c r="C13571" s="10">
        <v>209.44435</v>
      </c>
      <c r="D13571" s="10">
        <v>0.0698784665234465</v>
      </c>
      <c r="E13571" s="7">
        <f t="shared" si="1"/>
        <v>0.07857651669</v>
      </c>
      <c r="F13571" s="7"/>
    </row>
    <row r="13572">
      <c r="A13572" s="9">
        <v>44885.416666666664</v>
      </c>
      <c r="B13572" s="10">
        <v>221.95</v>
      </c>
      <c r="C13572" s="10">
        <v>212.95751</v>
      </c>
      <c r="D13572" s="10">
        <v>0.0422266864408772</v>
      </c>
      <c r="E13572" s="7">
        <f t="shared" si="1"/>
        <v>0.07760552694</v>
      </c>
      <c r="F13572" s="7"/>
    </row>
    <row r="13573">
      <c r="A13573" s="9">
        <v>44885.458333333336</v>
      </c>
      <c r="B13573" s="10">
        <v>223.25</v>
      </c>
      <c r="C13573" s="10">
        <v>216.8449</v>
      </c>
      <c r="D13573" s="10">
        <v>0.0295377018320468</v>
      </c>
      <c r="E13573" s="7">
        <f t="shared" si="1"/>
        <v>0.07657500576</v>
      </c>
      <c r="F13573" s="7"/>
    </row>
    <row r="13574">
      <c r="A13574" s="9">
        <v>44885.5</v>
      </c>
      <c r="B13574" s="10">
        <v>221.34</v>
      </c>
      <c r="C13574" s="10">
        <v>219.09706</v>
      </c>
      <c r="D13574" s="10">
        <v>0.0102371980710284</v>
      </c>
      <c r="E13574" s="7">
        <f t="shared" si="1"/>
        <v>0.07527681261</v>
      </c>
      <c r="F13574" s="7"/>
    </row>
    <row r="13575">
      <c r="A13575" s="9">
        <v>44885.541666666664</v>
      </c>
      <c r="B13575" s="10">
        <v>217.34</v>
      </c>
      <c r="C13575" s="10">
        <v>220.28641</v>
      </c>
      <c r="D13575" s="10">
        <v>0.0133753598326832</v>
      </c>
      <c r="E13575" s="7">
        <f t="shared" si="1"/>
        <v>0.07415151454</v>
      </c>
      <c r="F13575" s="7"/>
    </row>
    <row r="13576">
      <c r="A13576" s="9">
        <v>44885.583333333336</v>
      </c>
      <c r="B13576" s="10">
        <v>212.6</v>
      </c>
      <c r="C13576" s="10">
        <v>220.25991</v>
      </c>
      <c r="D13576" s="10">
        <v>0.0347766872328241</v>
      </c>
      <c r="E13576" s="7">
        <f t="shared" si="1"/>
        <v>0.07556837971</v>
      </c>
      <c r="F13576" s="7"/>
    </row>
    <row r="13577">
      <c r="A13577" s="9">
        <v>44885.625</v>
      </c>
      <c r="B13577" s="10">
        <v>201.66</v>
      </c>
      <c r="C13577" s="10">
        <v>219.9232</v>
      </c>
      <c r="D13577" s="10">
        <v>0.0830435351977418</v>
      </c>
      <c r="E13577" s="7">
        <f t="shared" si="1"/>
        <v>0.07778625137</v>
      </c>
      <c r="F13577" s="7"/>
    </row>
    <row r="13578">
      <c r="A13578" s="9">
        <v>44885.666666666664</v>
      </c>
      <c r="B13578" s="10">
        <v>190.26</v>
      </c>
      <c r="C13578" s="10">
        <v>219.46908</v>
      </c>
      <c r="D13578" s="10">
        <v>0.13308972726363</v>
      </c>
      <c r="E13578" s="7">
        <f t="shared" si="1"/>
        <v>0.08138966302</v>
      </c>
      <c r="F13578" s="7"/>
    </row>
    <row r="13579">
      <c r="A13579" s="9">
        <v>44885.708333333336</v>
      </c>
      <c r="B13579" s="10">
        <v>185.8</v>
      </c>
      <c r="C13579" s="10">
        <v>219.45388</v>
      </c>
      <c r="D13579" s="10">
        <v>0.153352859379838</v>
      </c>
      <c r="E13579" s="7">
        <f t="shared" si="1"/>
        <v>0.08359774889</v>
      </c>
      <c r="F13579" s="7"/>
    </row>
    <row r="13580">
      <c r="A13580" s="9">
        <v>44885.75</v>
      </c>
      <c r="B13580" s="10">
        <v>190.26</v>
      </c>
      <c r="C13580" s="10">
        <v>219.3089</v>
      </c>
      <c r="D13580" s="10">
        <v>0.132456548731036</v>
      </c>
      <c r="E13580" s="7">
        <f t="shared" si="1"/>
        <v>0.08492221524</v>
      </c>
      <c r="F13580" s="7"/>
    </row>
    <row r="13581">
      <c r="A13581" s="9">
        <v>44885.791666666664</v>
      </c>
      <c r="B13581" s="10">
        <v>194.21</v>
      </c>
      <c r="C13581" s="10">
        <v>220.11906</v>
      </c>
      <c r="D13581" s="10">
        <v>0.117704754872204</v>
      </c>
      <c r="E13581" s="7">
        <f t="shared" si="1"/>
        <v>0.08662311473</v>
      </c>
      <c r="F13581" s="7"/>
    </row>
    <row r="13582">
      <c r="A13582" s="9">
        <v>44885.833333333336</v>
      </c>
      <c r="B13582" s="10">
        <v>199.19</v>
      </c>
      <c r="C13582" s="10">
        <v>221.53024</v>
      </c>
      <c r="D13582" s="10">
        <v>0.100845103584955</v>
      </c>
      <c r="E13582" s="7">
        <f t="shared" si="1"/>
        <v>0.08981235828</v>
      </c>
      <c r="F13582" s="7"/>
    </row>
    <row r="13583">
      <c r="A13583" s="9">
        <v>44885.875</v>
      </c>
      <c r="B13583" s="10">
        <v>213.38</v>
      </c>
      <c r="C13583" s="10">
        <v>223.15496</v>
      </c>
      <c r="D13583" s="10">
        <v>0.0438034628493132</v>
      </c>
      <c r="E13583" s="7">
        <f t="shared" si="1"/>
        <v>0.0911001583</v>
      </c>
      <c r="F13583" s="7"/>
    </row>
    <row r="13584">
      <c r="A13584" s="9">
        <v>44885.916666666664</v>
      </c>
      <c r="B13584" s="10">
        <v>206.75</v>
      </c>
      <c r="C13584" s="10">
        <v>224.08544</v>
      </c>
      <c r="D13584" s="10">
        <v>0.0773608495045461</v>
      </c>
      <c r="E13584" s="7">
        <f t="shared" si="1"/>
        <v>0.09392961276</v>
      </c>
      <c r="F13584" s="7"/>
    </row>
    <row r="13585">
      <c r="A13585" s="9">
        <v>44885.958333333336</v>
      </c>
      <c r="B13585" s="10">
        <v>210.1</v>
      </c>
      <c r="C13585" s="10">
        <v>224.48007</v>
      </c>
      <c r="D13585" s="10">
        <v>0.0640594508011335</v>
      </c>
      <c r="E13585" s="7">
        <f t="shared" si="1"/>
        <v>0.09606966912</v>
      </c>
      <c r="F13585" s="7"/>
    </row>
    <row r="13586">
      <c r="A13586" s="9">
        <v>44886.0</v>
      </c>
      <c r="B13586" s="10">
        <v>211.77</v>
      </c>
      <c r="C13586" s="10">
        <v>212.32929</v>
      </c>
      <c r="D13586" s="10">
        <v>0.00263406899726352</v>
      </c>
      <c r="E13586" s="7">
        <f t="shared" si="1"/>
        <v>0.0926214424</v>
      </c>
      <c r="F13586" s="7"/>
    </row>
    <row r="13587">
      <c r="A13587" s="9">
        <v>44886.041666666664</v>
      </c>
      <c r="B13587" s="10">
        <v>211.05</v>
      </c>
      <c r="C13587" s="10">
        <v>206.49344</v>
      </c>
      <c r="D13587" s="10">
        <v>0.0220663668540754</v>
      </c>
      <c r="E13587" s="7">
        <f t="shared" si="1"/>
        <v>0.08879104918</v>
      </c>
      <c r="F13587" s="7"/>
    </row>
    <row r="13588">
      <c r="A13588" s="9">
        <v>44886.083333333336</v>
      </c>
      <c r="B13588" s="10">
        <v>213.62</v>
      </c>
      <c r="C13588" s="10">
        <v>199.43522</v>
      </c>
      <c r="D13588" s="10">
        <v>0.0711247491792072</v>
      </c>
      <c r="E13588" s="7">
        <f t="shared" si="1"/>
        <v>0.08560049566</v>
      </c>
      <c r="F13588" s="7"/>
    </row>
    <row r="13589">
      <c r="A13589" s="9">
        <v>44886.125</v>
      </c>
      <c r="B13589" s="10">
        <v>207.67</v>
      </c>
      <c r="C13589" s="10">
        <v>193.09826</v>
      </c>
      <c r="D13589" s="10">
        <v>0.0754628239529448</v>
      </c>
      <c r="E13589" s="7">
        <f t="shared" si="1"/>
        <v>0.08079507883</v>
      </c>
      <c r="F13589" s="7"/>
    </row>
    <row r="13590">
      <c r="A13590" s="9">
        <v>44886.166666666664</v>
      </c>
      <c r="B13590" s="10">
        <v>205.18</v>
      </c>
      <c r="C13590" s="10">
        <v>188.68566</v>
      </c>
      <c r="D13590" s="10">
        <v>0.0874170299958141</v>
      </c>
      <c r="E13590" s="7">
        <f t="shared" si="1"/>
        <v>0.07640859692</v>
      </c>
      <c r="F13590" s="7"/>
    </row>
    <row r="13591">
      <c r="A13591" s="9">
        <v>44886.208333333336</v>
      </c>
      <c r="B13591" s="10">
        <v>199.74</v>
      </c>
      <c r="C13591" s="10">
        <v>187.93617</v>
      </c>
      <c r="D13591" s="10">
        <v>0.0628076543222095</v>
      </c>
      <c r="E13591" s="7">
        <f t="shared" si="1"/>
        <v>0.0734733484</v>
      </c>
      <c r="F13591" s="7"/>
    </row>
    <row r="13592">
      <c r="A13592" s="9">
        <v>44886.25</v>
      </c>
      <c r="B13592" s="10">
        <v>195.67</v>
      </c>
      <c r="C13592" s="10">
        <v>189.59262</v>
      </c>
      <c r="D13592" s="10">
        <v>0.0320549396912178</v>
      </c>
      <c r="E13592" s="7">
        <f t="shared" si="1"/>
        <v>0.0693955185</v>
      </c>
      <c r="F13592" s="7"/>
    </row>
    <row r="13593">
      <c r="A13593" s="9">
        <v>44886.291666666664</v>
      </c>
      <c r="B13593" s="10">
        <v>198.77</v>
      </c>
      <c r="C13593" s="10">
        <v>193.75387</v>
      </c>
      <c r="D13593" s="10">
        <v>0.0258891861101922</v>
      </c>
      <c r="E13593" s="7">
        <f t="shared" si="1"/>
        <v>0.06562357872</v>
      </c>
      <c r="F13593" s="7"/>
    </row>
    <row r="13594">
      <c r="A13594" s="9">
        <v>44886.333333333336</v>
      </c>
      <c r="B13594" s="10">
        <v>200.44</v>
      </c>
      <c r="C13594" s="10">
        <v>198.19652</v>
      </c>
      <c r="D13594" s="10">
        <v>0.0113194722086947</v>
      </c>
      <c r="E13594" s="7">
        <f t="shared" si="1"/>
        <v>0.06235519514</v>
      </c>
      <c r="F13594" s="7"/>
    </row>
    <row r="13595">
      <c r="A13595" s="9">
        <v>44886.375</v>
      </c>
      <c r="B13595" s="10">
        <v>203.15</v>
      </c>
      <c r="C13595" s="10">
        <v>203.04247</v>
      </c>
      <c r="D13595" s="10">
        <v>5.29593636247613E-4</v>
      </c>
      <c r="E13595" s="7">
        <f t="shared" si="1"/>
        <v>0.05946565877</v>
      </c>
      <c r="F13595" s="7"/>
    </row>
    <row r="13596">
      <c r="A13596" s="9">
        <v>44886.416666666664</v>
      </c>
      <c r="B13596" s="10">
        <v>208.98</v>
      </c>
      <c r="C13596" s="10">
        <v>206.70859</v>
      </c>
      <c r="D13596" s="10">
        <v>0.0109884644851963</v>
      </c>
      <c r="E13596" s="7">
        <f t="shared" si="1"/>
        <v>0.05816406619</v>
      </c>
      <c r="F13596" s="7"/>
    </row>
    <row r="13597">
      <c r="A13597" s="9">
        <v>44886.458333333336</v>
      </c>
      <c r="B13597" s="10">
        <v>217.11</v>
      </c>
      <c r="C13597" s="10">
        <v>209.37213</v>
      </c>
      <c r="D13597" s="10">
        <v>0.036957497638296</v>
      </c>
      <c r="E13597" s="7">
        <f t="shared" si="1"/>
        <v>0.05847322435</v>
      </c>
      <c r="F13597" s="7"/>
    </row>
    <row r="13598">
      <c r="A13598" s="9">
        <v>44886.5</v>
      </c>
      <c r="B13598" s="10">
        <v>225.28</v>
      </c>
      <c r="C13598" s="10">
        <v>209.55535</v>
      </c>
      <c r="D13598" s="10">
        <v>0.0750381701063704</v>
      </c>
      <c r="E13598" s="7">
        <f t="shared" si="1"/>
        <v>0.06117326485</v>
      </c>
      <c r="F13598" s="7"/>
    </row>
    <row r="13599">
      <c r="A13599" s="9">
        <v>44886.541666666664</v>
      </c>
      <c r="B13599" s="10">
        <v>220.61</v>
      </c>
      <c r="C13599" s="10">
        <v>209.56951</v>
      </c>
      <c r="D13599" s="10">
        <v>0.0526817569979526</v>
      </c>
      <c r="E13599" s="7">
        <f t="shared" si="1"/>
        <v>0.0628110314</v>
      </c>
      <c r="F13599" s="7"/>
    </row>
    <row r="13600">
      <c r="A13600" s="9">
        <v>44886.583333333336</v>
      </c>
      <c r="B13600" s="10">
        <v>212.77</v>
      </c>
      <c r="C13600" s="10">
        <v>209.09029</v>
      </c>
      <c r="D13600" s="10">
        <v>0.0175986651508302</v>
      </c>
      <c r="E13600" s="7">
        <f t="shared" si="1"/>
        <v>0.06209528048</v>
      </c>
      <c r="F13600" s="7"/>
    </row>
    <row r="13601">
      <c r="A13601" s="9">
        <v>44886.625</v>
      </c>
      <c r="B13601" s="10">
        <v>224.17</v>
      </c>
      <c r="C13601" s="10">
        <v>209.4329</v>
      </c>
      <c r="D13601" s="10">
        <v>0.0703666902382576</v>
      </c>
      <c r="E13601" s="7">
        <f t="shared" si="1"/>
        <v>0.06156707861</v>
      </c>
      <c r="F13601" s="7"/>
    </row>
    <row r="13602">
      <c r="A13602" s="9">
        <v>44886.666666666664</v>
      </c>
      <c r="B13602" s="10">
        <v>233.55</v>
      </c>
      <c r="C13602" s="10">
        <v>210.11691</v>
      </c>
      <c r="D13602" s="10">
        <v>0.111524055822066</v>
      </c>
      <c r="E13602" s="7">
        <f t="shared" si="1"/>
        <v>0.06066850896</v>
      </c>
      <c r="F13602" s="7"/>
    </row>
    <row r="13603">
      <c r="A13603" s="9">
        <v>44886.708333333336</v>
      </c>
      <c r="B13603" s="10">
        <v>234.9</v>
      </c>
      <c r="C13603" s="10">
        <v>210.88066</v>
      </c>
      <c r="D13603" s="10">
        <v>0.1139001556615</v>
      </c>
      <c r="E13603" s="7">
        <f t="shared" si="1"/>
        <v>0.05902464631</v>
      </c>
      <c r="F13603" s="7"/>
    </row>
    <row r="13604">
      <c r="A13604" s="9">
        <v>44886.75</v>
      </c>
      <c r="B13604" s="10">
        <v>235.09</v>
      </c>
      <c r="C13604" s="10">
        <v>211.66336</v>
      </c>
      <c r="D13604" s="10">
        <v>0.110678768399027</v>
      </c>
      <c r="E13604" s="7">
        <f t="shared" si="1"/>
        <v>0.05811723879</v>
      </c>
      <c r="F13604" s="7"/>
    </row>
    <row r="13605">
      <c r="A13605" s="9">
        <v>44886.791666666664</v>
      </c>
      <c r="B13605" s="10">
        <v>234.22</v>
      </c>
      <c r="C13605" s="10">
        <v>212.70048</v>
      </c>
      <c r="D13605" s="10">
        <v>0.101172879346581</v>
      </c>
      <c r="E13605" s="7">
        <f t="shared" si="1"/>
        <v>0.05742841065</v>
      </c>
      <c r="F13605" s="7"/>
    </row>
    <row r="13606">
      <c r="A13606" s="9">
        <v>44886.833333333336</v>
      </c>
      <c r="B13606" s="10">
        <v>235.53</v>
      </c>
      <c r="C13606" s="10">
        <v>215.16311</v>
      </c>
      <c r="D13606" s="10">
        <v>0.0946579085978075</v>
      </c>
      <c r="E13606" s="7">
        <f t="shared" si="1"/>
        <v>0.05717061086</v>
      </c>
      <c r="F13606" s="7"/>
    </row>
    <row r="13607">
      <c r="A13607" s="9">
        <v>44886.875</v>
      </c>
      <c r="B13607" s="10">
        <v>238.28</v>
      </c>
      <c r="C13607" s="10">
        <v>218.0006</v>
      </c>
      <c r="D13607" s="10">
        <v>0.0930245146114277</v>
      </c>
      <c r="E13607" s="7">
        <f t="shared" si="1"/>
        <v>0.05922148801</v>
      </c>
      <c r="F13607" s="7"/>
    </row>
    <row r="13608">
      <c r="A13608" s="9">
        <v>44886.916666666664</v>
      </c>
      <c r="B13608" s="10">
        <v>227.43</v>
      </c>
      <c r="C13608" s="10">
        <v>218.83467</v>
      </c>
      <c r="D13608" s="10">
        <v>0.0392777341908392</v>
      </c>
      <c r="E13608" s="7">
        <f t="shared" si="1"/>
        <v>0.05763469154</v>
      </c>
      <c r="F13608" s="7"/>
    </row>
    <row r="13609">
      <c r="A13609" s="9">
        <v>44886.958333333336</v>
      </c>
      <c r="B13609" s="10">
        <v>221.72</v>
      </c>
      <c r="C13609" s="10">
        <v>218.15578</v>
      </c>
      <c r="D13609" s="10">
        <v>0.0163379581324868</v>
      </c>
      <c r="E13609" s="7">
        <f t="shared" si="1"/>
        <v>0.05564629601</v>
      </c>
      <c r="F13609" s="7"/>
    </row>
    <row r="13610">
      <c r="A13610" s="9">
        <v>44887.0</v>
      </c>
      <c r="B13610" s="10">
        <v>219.69</v>
      </c>
      <c r="C13610" s="10">
        <v>220.13526</v>
      </c>
      <c r="D13610" s="10">
        <v>0.002022665519372</v>
      </c>
      <c r="E13610" s="7">
        <f t="shared" si="1"/>
        <v>0.05562082087</v>
      </c>
      <c r="F13610" s="7"/>
    </row>
    <row r="13611">
      <c r="A13611" s="9">
        <v>44887.041666666664</v>
      </c>
      <c r="B13611" s="10">
        <v>223.87</v>
      </c>
      <c r="C13611" s="10">
        <v>209.19336</v>
      </c>
      <c r="D13611" s="10">
        <v>0.0701582497647152</v>
      </c>
      <c r="E13611" s="7">
        <f t="shared" si="1"/>
        <v>0.05762464932</v>
      </c>
      <c r="F13611" s="7"/>
    </row>
    <row r="13612">
      <c r="A13612" s="9">
        <v>44887.083333333336</v>
      </c>
      <c r="B13612" s="10">
        <v>226.47</v>
      </c>
      <c r="C13612" s="10">
        <v>196.65745</v>
      </c>
      <c r="D13612" s="10">
        <v>0.151596341760762</v>
      </c>
      <c r="E13612" s="7">
        <f t="shared" si="1"/>
        <v>0.06097763235</v>
      </c>
      <c r="F13612" s="7"/>
    </row>
    <row r="13613">
      <c r="A13613" s="9">
        <v>44887.125</v>
      </c>
      <c r="B13613" s="10">
        <v>214.89</v>
      </c>
      <c r="C13613" s="10">
        <v>185.89519</v>
      </c>
      <c r="D13613" s="10">
        <v>0.155973965759953</v>
      </c>
      <c r="E13613" s="7">
        <f t="shared" si="1"/>
        <v>0.06433226326</v>
      </c>
      <c r="F13613" s="7"/>
    </row>
    <row r="13614">
      <c r="A13614" s="9">
        <v>44887.166666666664</v>
      </c>
      <c r="B13614" s="10">
        <v>207.7</v>
      </c>
      <c r="C13614" s="10">
        <v>178.17049</v>
      </c>
      <c r="D13614" s="10">
        <v>0.165737378844274</v>
      </c>
      <c r="E13614" s="7">
        <f t="shared" si="1"/>
        <v>0.06759561112</v>
      </c>
      <c r="F13614" s="7"/>
    </row>
    <row r="13615">
      <c r="A13615" s="9">
        <v>44887.208333333336</v>
      </c>
      <c r="B13615" s="10">
        <v>194.26</v>
      </c>
      <c r="C13615" s="10">
        <v>176.10467</v>
      </c>
      <c r="D13615" s="10">
        <v>0.103093972465352</v>
      </c>
      <c r="E13615" s="7">
        <f t="shared" si="1"/>
        <v>0.06927420771</v>
      </c>
      <c r="F13615" s="7"/>
    </row>
    <row r="13616">
      <c r="A13616" s="9">
        <v>44887.25</v>
      </c>
      <c r="B13616" s="10">
        <v>186.14</v>
      </c>
      <c r="C13616" s="10">
        <v>178.07084</v>
      </c>
      <c r="D13616" s="10">
        <v>0.0453143254673251</v>
      </c>
      <c r="E13616" s="7">
        <f t="shared" si="1"/>
        <v>0.06982668212</v>
      </c>
      <c r="F13616" s="7"/>
    </row>
    <row r="13617">
      <c r="A13617" s="9">
        <v>44887.291666666664</v>
      </c>
      <c r="B13617" s="10">
        <v>190.89</v>
      </c>
      <c r="C13617" s="10">
        <v>184.35878</v>
      </c>
      <c r="D13617" s="10">
        <v>0.0354266826890479</v>
      </c>
      <c r="E13617" s="7">
        <f t="shared" si="1"/>
        <v>0.07022407781</v>
      </c>
      <c r="F13617" s="7"/>
    </row>
    <row r="13618">
      <c r="A13618" s="9">
        <v>44887.333333333336</v>
      </c>
      <c r="B13618" s="10">
        <v>197.32</v>
      </c>
      <c r="C13618" s="10">
        <v>192.26824</v>
      </c>
      <c r="D13618" s="10">
        <v>0.0262745422748967</v>
      </c>
      <c r="E13618" s="7">
        <f t="shared" si="1"/>
        <v>0.07084720573</v>
      </c>
      <c r="F13618" s="7"/>
    </row>
    <row r="13619">
      <c r="A13619" s="9">
        <v>44887.375</v>
      </c>
      <c r="B13619" s="10">
        <v>196.38</v>
      </c>
      <c r="C13619" s="10">
        <v>200.98625</v>
      </c>
      <c r="D13619" s="10">
        <v>0.0229182344563372</v>
      </c>
      <c r="E13619" s="7">
        <f t="shared" si="1"/>
        <v>0.07178006577</v>
      </c>
      <c r="F13619" s="7"/>
    </row>
    <row r="13620">
      <c r="A13620" s="9">
        <v>44887.416666666664</v>
      </c>
      <c r="B13620" s="10">
        <v>197.22</v>
      </c>
      <c r="C13620" s="10">
        <v>207.43572</v>
      </c>
      <c r="D13620" s="10">
        <v>0.0492476416308628</v>
      </c>
      <c r="E13620" s="7">
        <f t="shared" si="1"/>
        <v>0.07337419815</v>
      </c>
      <c r="F13620" s="7"/>
    </row>
    <row r="13621">
      <c r="A13621" s="9">
        <v>44887.458333333336</v>
      </c>
      <c r="B13621" s="10">
        <v>210.1</v>
      </c>
      <c r="C13621" s="10">
        <v>211.79865</v>
      </c>
      <c r="D13621" s="10">
        <v>0.00802011721982182</v>
      </c>
      <c r="E13621" s="7">
        <f t="shared" si="1"/>
        <v>0.07216847396</v>
      </c>
      <c r="F13621" s="7"/>
    </row>
    <row r="13622">
      <c r="A13622" s="9">
        <v>44887.5</v>
      </c>
      <c r="B13622" s="10">
        <v>216.73</v>
      </c>
      <c r="C13622" s="10">
        <v>212.36788</v>
      </c>
      <c r="D13622" s="10">
        <v>0.0205403943383527</v>
      </c>
      <c r="E13622" s="7">
        <f t="shared" si="1"/>
        <v>0.06989773331</v>
      </c>
      <c r="F13622" s="7"/>
    </row>
    <row r="13623">
      <c r="A13623" s="9">
        <v>44887.541666666664</v>
      </c>
      <c r="B13623" s="10">
        <v>217.06</v>
      </c>
      <c r="C13623" s="10">
        <v>212.19884</v>
      </c>
      <c r="D13623" s="10">
        <v>0.0229085135432409</v>
      </c>
      <c r="E13623" s="7">
        <f t="shared" si="1"/>
        <v>0.0686571815</v>
      </c>
      <c r="F13623" s="7"/>
    </row>
    <row r="13624">
      <c r="A13624" s="9">
        <v>44887.583333333336</v>
      </c>
      <c r="B13624" s="10">
        <v>215.58</v>
      </c>
      <c r="C13624" s="10">
        <v>212.04818</v>
      </c>
      <c r="D13624" s="10">
        <v>0.0166557430485845</v>
      </c>
      <c r="E13624" s="7">
        <f t="shared" si="1"/>
        <v>0.06861789307</v>
      </c>
      <c r="F13624" s="7"/>
    </row>
    <row r="13625">
      <c r="A13625" s="9">
        <v>44887.625</v>
      </c>
      <c r="B13625" s="10">
        <v>213.99</v>
      </c>
      <c r="C13625" s="10">
        <v>213.26118</v>
      </c>
      <c r="D13625" s="10">
        <v>0.0034174996124471</v>
      </c>
      <c r="E13625" s="7">
        <f t="shared" si="1"/>
        <v>0.06582834346</v>
      </c>
      <c r="F13625" s="7"/>
    </row>
    <row r="13626">
      <c r="A13626" s="9">
        <v>44887.666666666664</v>
      </c>
      <c r="B13626" s="10">
        <v>218.21</v>
      </c>
      <c r="C13626" s="10">
        <v>214.9739</v>
      </c>
      <c r="D13626" s="10">
        <v>0.0150534553264374</v>
      </c>
      <c r="E13626" s="7">
        <f t="shared" si="1"/>
        <v>0.06180873511</v>
      </c>
      <c r="F13626" s="7"/>
    </row>
    <row r="13627">
      <c r="A13627" s="9">
        <v>44887.708333333336</v>
      </c>
      <c r="B13627" s="10">
        <v>221.14</v>
      </c>
      <c r="C13627" s="10">
        <v>216.37107</v>
      </c>
      <c r="D13627" s="10">
        <v>0.0220405158600915</v>
      </c>
      <c r="E13627" s="7">
        <f t="shared" si="1"/>
        <v>0.05798125012</v>
      </c>
      <c r="F13627" s="7"/>
    </row>
    <row r="13628">
      <c r="A13628" s="9">
        <v>44887.75</v>
      </c>
      <c r="B13628" s="10">
        <v>219.56</v>
      </c>
      <c r="C13628" s="10">
        <v>218.41745</v>
      </c>
      <c r="D13628" s="10">
        <v>0.00523103808784508</v>
      </c>
      <c r="E13628" s="7">
        <f t="shared" si="1"/>
        <v>0.05358759469</v>
      </c>
      <c r="F13628" s="7"/>
    </row>
    <row r="13629">
      <c r="A13629" s="9">
        <v>44887.791666666664</v>
      </c>
      <c r="B13629" s="10">
        <v>227.08</v>
      </c>
      <c r="C13629" s="10">
        <v>220.36348</v>
      </c>
      <c r="D13629" s="10">
        <v>0.0304792790529537</v>
      </c>
      <c r="E13629" s="7">
        <f t="shared" si="1"/>
        <v>0.05064202801</v>
      </c>
      <c r="F13629" s="7"/>
    </row>
    <row r="13630">
      <c r="A13630" s="9">
        <v>44887.833333333336</v>
      </c>
      <c r="B13630" s="10">
        <v>238.75</v>
      </c>
      <c r="C13630" s="10">
        <v>223.35511</v>
      </c>
      <c r="D13630" s="10">
        <v>0.0689256225210159</v>
      </c>
      <c r="E13630" s="7">
        <f t="shared" si="1"/>
        <v>0.04956984942</v>
      </c>
      <c r="F13630" s="7"/>
    </row>
    <row r="13631">
      <c r="A13631" s="9">
        <v>44887.875</v>
      </c>
      <c r="B13631" s="10">
        <v>252.73</v>
      </c>
      <c r="C13631" s="10">
        <v>226.82323</v>
      </c>
      <c r="D13631" s="10">
        <v>0.114215682406074</v>
      </c>
      <c r="E13631" s="7">
        <f t="shared" si="1"/>
        <v>0.05045281475</v>
      </c>
      <c r="F13631" s="7"/>
    </row>
    <row r="13632">
      <c r="A13632" s="9">
        <v>44887.916666666664</v>
      </c>
      <c r="B13632" s="10">
        <v>246.39</v>
      </c>
      <c r="C13632" s="10">
        <v>227.35107</v>
      </c>
      <c r="D13632" s="10">
        <v>0.0837424253160541</v>
      </c>
      <c r="E13632" s="7">
        <f t="shared" si="1"/>
        <v>0.05230551021</v>
      </c>
      <c r="F13632" s="7"/>
    </row>
    <row r="13633">
      <c r="A13633" s="9">
        <v>44887.958333333336</v>
      </c>
      <c r="B13633" s="10">
        <v>248.02</v>
      </c>
      <c r="C13633" s="10">
        <v>224.76008</v>
      </c>
      <c r="D13633" s="10">
        <v>0.103487772383779</v>
      </c>
      <c r="E13633" s="7">
        <f t="shared" si="1"/>
        <v>0.05593675247</v>
      </c>
      <c r="F13633" s="7"/>
    </row>
    <row r="13634">
      <c r="A13634" s="9">
        <v>44885.0</v>
      </c>
      <c r="B13634" s="10">
        <v>243.71</v>
      </c>
      <c r="C13634" s="10">
        <v>226.71465</v>
      </c>
      <c r="D13634" s="10">
        <v>0.0749636161580206</v>
      </c>
      <c r="E13634" s="7">
        <f t="shared" si="1"/>
        <v>0.05897595875</v>
      </c>
      <c r="F13634" s="7"/>
    </row>
    <row r="13635">
      <c r="A13635" s="9">
        <v>44885.041666666664</v>
      </c>
      <c r="B13635" s="10">
        <v>246.77</v>
      </c>
      <c r="C13635" s="10">
        <v>223.85573</v>
      </c>
      <c r="D13635" s="10">
        <v>0.10236177559538</v>
      </c>
      <c r="E13635" s="7">
        <f t="shared" si="1"/>
        <v>0.06031777233</v>
      </c>
      <c r="F13635" s="7"/>
    </row>
    <row r="13636">
      <c r="A13636" s="9">
        <v>44885.083333333336</v>
      </c>
      <c r="B13636" s="10">
        <v>249.09</v>
      </c>
      <c r="C13636" s="10">
        <v>219.70582</v>
      </c>
      <c r="D13636" s="10">
        <v>0.133743293646021</v>
      </c>
      <c r="E13636" s="7">
        <f t="shared" si="1"/>
        <v>0.05957389532</v>
      </c>
      <c r="F13636" s="7"/>
    </row>
    <row r="13637">
      <c r="A13637" s="9">
        <v>44885.125</v>
      </c>
      <c r="B13637" s="10">
        <v>251.97</v>
      </c>
      <c r="C13637" s="10">
        <v>214.53052</v>
      </c>
      <c r="D13637" s="10">
        <v>0.174518199088875</v>
      </c>
      <c r="E13637" s="7">
        <f t="shared" si="1"/>
        <v>0.06034657171</v>
      </c>
      <c r="F13637" s="7"/>
    </row>
    <row r="13638">
      <c r="A13638" s="9">
        <v>44885.166666666664</v>
      </c>
      <c r="B13638" s="10">
        <v>246.6</v>
      </c>
      <c r="C13638" s="10">
        <v>210.1074</v>
      </c>
      <c r="D13638" s="10">
        <v>0.173685458008618</v>
      </c>
      <c r="E13638" s="7">
        <f t="shared" si="1"/>
        <v>0.06067774167</v>
      </c>
      <c r="F13638" s="7"/>
    </row>
    <row r="13639">
      <c r="A13639" s="9">
        <v>44885.208333333336</v>
      </c>
      <c r="B13639" s="10">
        <v>231.49</v>
      </c>
      <c r="C13639" s="10">
        <v>208.16612</v>
      </c>
      <c r="D13639" s="10">
        <v>0.112044553647827</v>
      </c>
      <c r="E13639" s="7">
        <f t="shared" si="1"/>
        <v>0.06105068256</v>
      </c>
      <c r="F13639" s="7"/>
    </row>
    <row r="13640">
      <c r="A13640" s="9">
        <v>44885.25</v>
      </c>
      <c r="B13640" s="10">
        <v>230.05</v>
      </c>
      <c r="C13640" s="10">
        <v>208.06016</v>
      </c>
      <c r="D13640" s="10">
        <v>0.105689815868641</v>
      </c>
      <c r="E13640" s="7">
        <f t="shared" si="1"/>
        <v>0.06356632799</v>
      </c>
      <c r="F13640" s="7"/>
    </row>
    <row r="13641">
      <c r="A13641" s="9">
        <v>44885.291666666664</v>
      </c>
      <c r="B13641" s="10">
        <v>228.6</v>
      </c>
      <c r="C13641" s="10">
        <v>209.47871</v>
      </c>
      <c r="D13641" s="10">
        <v>0.0912803501606439</v>
      </c>
      <c r="E13641" s="7">
        <f t="shared" si="1"/>
        <v>0.06589356414</v>
      </c>
      <c r="F13641" s="7"/>
    </row>
    <row r="13642">
      <c r="A13642" s="9">
        <v>44885.333333333336</v>
      </c>
      <c r="B13642" s="10">
        <v>224.92</v>
      </c>
      <c r="C13642" s="10">
        <v>211.06492</v>
      </c>
      <c r="D13642" s="10">
        <v>0.0656436891549765</v>
      </c>
      <c r="E13642" s="7">
        <f t="shared" si="1"/>
        <v>0.06753394526</v>
      </c>
      <c r="F13642" s="7"/>
    </row>
    <row r="13643">
      <c r="A13643" s="9">
        <v>44885.375</v>
      </c>
      <c r="B13643" s="10">
        <v>224.08</v>
      </c>
      <c r="C13643" s="10">
        <v>213.81537</v>
      </c>
      <c r="D13643" s="10">
        <v>0.0480069791053842</v>
      </c>
      <c r="E13643" s="7">
        <f t="shared" si="1"/>
        <v>0.06857930962</v>
      </c>
      <c r="F13643" s="7"/>
    </row>
    <row r="13644">
      <c r="A13644" s="9">
        <v>44885.416666666664</v>
      </c>
      <c r="B13644" s="10">
        <v>221.95</v>
      </c>
      <c r="C13644" s="10">
        <v>216.60766</v>
      </c>
      <c r="D13644" s="10">
        <v>0.0246636707122914</v>
      </c>
      <c r="E13644" s="7">
        <f t="shared" si="1"/>
        <v>0.06755497749</v>
      </c>
      <c r="F13644" s="7"/>
    </row>
    <row r="13645">
      <c r="A13645" s="9">
        <v>44885.458333333336</v>
      </c>
      <c r="B13645" s="10">
        <v>223.25</v>
      </c>
      <c r="C13645" s="10">
        <v>219.79922</v>
      </c>
      <c r="D13645" s="10">
        <v>0.0156996917459489</v>
      </c>
      <c r="E13645" s="7">
        <f t="shared" si="1"/>
        <v>0.06787495977</v>
      </c>
      <c r="F13645" s="7"/>
    </row>
    <row r="13646">
      <c r="A13646" s="9">
        <v>44885.5</v>
      </c>
      <c r="B13646" s="10">
        <v>221.34</v>
      </c>
      <c r="C13646" s="10">
        <v>221.51117</v>
      </c>
      <c r="D13646" s="10">
        <v>7.72737555401785E-4</v>
      </c>
      <c r="E13646" s="7">
        <f t="shared" si="1"/>
        <v>0.0670513074</v>
      </c>
      <c r="F13646" s="7"/>
    </row>
    <row r="13647">
      <c r="A13647" s="9">
        <v>44885.541666666664</v>
      </c>
      <c r="B13647" s="10">
        <v>217.34</v>
      </c>
      <c r="C13647" s="10">
        <v>222.46131</v>
      </c>
      <c r="D13647" s="10">
        <v>0.0230211266849053</v>
      </c>
      <c r="E13647" s="7">
        <f t="shared" si="1"/>
        <v>0.06705599961</v>
      </c>
      <c r="F13647" s="7"/>
    </row>
    <row r="13648">
      <c r="A13648" s="9">
        <v>44885.583333333336</v>
      </c>
      <c r="B13648" s="10">
        <v>212.6</v>
      </c>
      <c r="C13648" s="10">
        <v>222.52857</v>
      </c>
      <c r="D13648" s="10">
        <v>0.0446170574861466</v>
      </c>
      <c r="E13648" s="7">
        <f t="shared" si="1"/>
        <v>0.06822105438</v>
      </c>
      <c r="F13648" s="7"/>
    </row>
    <row r="13649">
      <c r="A13649" s="9">
        <v>44885.625</v>
      </c>
      <c r="B13649" s="10">
        <v>201.66</v>
      </c>
      <c r="C13649" s="10">
        <v>222.32808</v>
      </c>
      <c r="D13649" s="10">
        <v>0.0929620765851979</v>
      </c>
      <c r="E13649" s="7">
        <f t="shared" si="1"/>
        <v>0.07195207842</v>
      </c>
      <c r="F13649" s="7"/>
    </row>
    <row r="13650">
      <c r="A13650" s="9">
        <v>44885.666666666664</v>
      </c>
      <c r="B13650" s="10">
        <v>190.26</v>
      </c>
      <c r="C13650" s="10">
        <v>222.08594</v>
      </c>
      <c r="D13650" s="10">
        <v>0.143304614420885</v>
      </c>
      <c r="E13650" s="7">
        <f t="shared" si="1"/>
        <v>0.07729587672</v>
      </c>
      <c r="F13650" s="7"/>
    </row>
    <row r="13651">
      <c r="A13651" s="9">
        <v>44885.708333333336</v>
      </c>
      <c r="B13651" s="10">
        <v>185.8</v>
      </c>
      <c r="C13651" s="10">
        <v>222.3036</v>
      </c>
      <c r="D13651" s="10">
        <v>0.164206067737994</v>
      </c>
      <c r="E13651" s="7">
        <f t="shared" si="1"/>
        <v>0.08321944138</v>
      </c>
      <c r="F13651" s="7"/>
    </row>
    <row r="13652">
      <c r="A13652" s="9">
        <v>44885.75</v>
      </c>
      <c r="B13652" s="10">
        <v>190.26</v>
      </c>
      <c r="C13652" s="10">
        <v>222.22147</v>
      </c>
      <c r="D13652" s="10">
        <v>0.143827101854739</v>
      </c>
      <c r="E13652" s="7">
        <f t="shared" si="1"/>
        <v>0.08899427737</v>
      </c>
      <c r="F13652" s="7"/>
    </row>
    <row r="13653">
      <c r="A13653" s="9">
        <v>44885.791666666664</v>
      </c>
      <c r="B13653" s="10">
        <v>194.21</v>
      </c>
      <c r="C13653" s="10">
        <v>223.08369</v>
      </c>
      <c r="D13653" s="10">
        <v>0.129429856570868</v>
      </c>
      <c r="E13653" s="7">
        <f t="shared" si="1"/>
        <v>0.0931172181</v>
      </c>
      <c r="F13653" s="7"/>
    </row>
    <row r="13654">
      <c r="A13654" s="9">
        <v>44885.833333333336</v>
      </c>
      <c r="B13654" s="10">
        <v>199.19</v>
      </c>
      <c r="C13654" s="10">
        <v>224.45068</v>
      </c>
      <c r="D13654" s="10">
        <v>0.112544457428242</v>
      </c>
      <c r="E13654" s="7">
        <f t="shared" si="1"/>
        <v>0.09493466956</v>
      </c>
      <c r="F13654" s="7"/>
    </row>
    <row r="13655">
      <c r="A13655" s="9">
        <v>44885.875</v>
      </c>
      <c r="B13655" s="10">
        <v>213.38</v>
      </c>
      <c r="C13655" s="10">
        <v>225.88491</v>
      </c>
      <c r="D13655" s="10">
        <v>0.0553596519572732</v>
      </c>
      <c r="E13655" s="7">
        <f t="shared" si="1"/>
        <v>0.09248233495</v>
      </c>
      <c r="F13655" s="7"/>
    </row>
    <row r="13656">
      <c r="A13656" s="9">
        <v>44885.916666666664</v>
      </c>
      <c r="B13656" s="10">
        <v>206.75</v>
      </c>
      <c r="C13656" s="10">
        <v>226.71669</v>
      </c>
      <c r="D13656" s="10">
        <v>0.0880689022056558</v>
      </c>
      <c r="E13656" s="7">
        <f t="shared" si="1"/>
        <v>0.09266260482</v>
      </c>
      <c r="F13656" s="7"/>
    </row>
    <row r="13657">
      <c r="A13657" s="9">
        <v>44885.958333333336</v>
      </c>
      <c r="B13657" s="10">
        <v>210.1</v>
      </c>
      <c r="C13657" s="10">
        <v>226.99398</v>
      </c>
      <c r="D13657" s="10">
        <v>0.0744247931156588</v>
      </c>
      <c r="E13657" s="7">
        <f t="shared" si="1"/>
        <v>0.09145164735</v>
      </c>
      <c r="F13657" s="7"/>
    </row>
    <row r="13658">
      <c r="A13658" s="9">
        <v>44886.0</v>
      </c>
      <c r="B13658" s="10">
        <v>211.77</v>
      </c>
      <c r="C13658" s="10">
        <v>214.88209</v>
      </c>
      <c r="D13658" s="10">
        <v>0.0144827798352109</v>
      </c>
      <c r="E13658" s="7">
        <f t="shared" si="1"/>
        <v>0.08893161251</v>
      </c>
      <c r="F13658" s="7"/>
    </row>
    <row r="13659">
      <c r="A13659" s="9">
        <v>44886.041666666664</v>
      </c>
      <c r="B13659" s="10">
        <v>211.05</v>
      </c>
      <c r="C13659" s="10">
        <v>208.07895</v>
      </c>
      <c r="D13659" s="10">
        <v>0.0142784745886117</v>
      </c>
      <c r="E13659" s="7">
        <f t="shared" si="1"/>
        <v>0.08526147497</v>
      </c>
      <c r="F13659" s="7"/>
    </row>
    <row r="13660">
      <c r="A13660" s="9">
        <v>44886.083333333336</v>
      </c>
      <c r="B13660" s="10">
        <v>213.62</v>
      </c>
      <c r="C13660" s="10">
        <v>200.08684</v>
      </c>
      <c r="D13660" s="10">
        <v>0.0676364322611122</v>
      </c>
      <c r="E13660" s="7">
        <f t="shared" si="1"/>
        <v>0.08250702241</v>
      </c>
      <c r="F13660" s="7"/>
    </row>
    <row r="13661">
      <c r="A13661" s="9">
        <v>44886.125</v>
      </c>
      <c r="B13661" s="10">
        <v>207.67</v>
      </c>
      <c r="C13661" s="10">
        <v>192.98778</v>
      </c>
      <c r="D13661" s="10">
        <v>0.0760784957472437</v>
      </c>
      <c r="E13661" s="7">
        <f t="shared" si="1"/>
        <v>0.0784053681</v>
      </c>
      <c r="F13661" s="7"/>
    </row>
    <row r="13662">
      <c r="A13662" s="9">
        <v>44886.166666666664</v>
      </c>
      <c r="B13662" s="10">
        <v>205.18</v>
      </c>
      <c r="C13662" s="10">
        <v>188.13421</v>
      </c>
      <c r="D13662" s="10">
        <v>0.0906044147951614</v>
      </c>
      <c r="E13662" s="7">
        <f t="shared" si="1"/>
        <v>0.07494365797</v>
      </c>
      <c r="F13662" s="7"/>
    </row>
    <row r="13663">
      <c r="A13663" s="9">
        <v>44886.208333333336</v>
      </c>
      <c r="B13663" s="10">
        <v>199.74</v>
      </c>
      <c r="C13663" s="10">
        <v>187.41907</v>
      </c>
      <c r="D13663" s="10">
        <v>0.0657400018045122</v>
      </c>
      <c r="E13663" s="7">
        <f t="shared" si="1"/>
        <v>0.07301430164</v>
      </c>
      <c r="F13663" s="7"/>
    </row>
    <row r="13664">
      <c r="A13664" s="9">
        <v>44886.25</v>
      </c>
      <c r="B13664" s="10">
        <v>195.67</v>
      </c>
      <c r="C13664" s="10">
        <v>189.47772</v>
      </c>
      <c r="D13664" s="10">
        <v>0.0326807816771279</v>
      </c>
      <c r="E13664" s="7">
        <f t="shared" si="1"/>
        <v>0.06997225855</v>
      </c>
      <c r="F13664" s="7"/>
    </row>
    <row r="13665">
      <c r="A13665" s="9">
        <v>44886.291666666664</v>
      </c>
      <c r="B13665" s="10">
        <v>198.77</v>
      </c>
      <c r="C13665" s="10">
        <v>194.2872</v>
      </c>
      <c r="D13665" s="10">
        <v>0.0230730588530793</v>
      </c>
      <c r="E13665" s="7">
        <f t="shared" si="1"/>
        <v>0.06713028808</v>
      </c>
      <c r="F13665" s="7"/>
    </row>
    <row r="13666">
      <c r="A13666" s="9">
        <v>44886.333333333336</v>
      </c>
      <c r="B13666" s="10">
        <v>200.44</v>
      </c>
      <c r="C13666" s="10">
        <v>199.43252</v>
      </c>
      <c r="D13666" s="10">
        <v>0.00505173378945413</v>
      </c>
      <c r="E13666" s="7">
        <f t="shared" si="1"/>
        <v>0.06460562327</v>
      </c>
      <c r="F13666" s="7"/>
    </row>
    <row r="13667">
      <c r="A13667" s="9">
        <v>44886.375</v>
      </c>
      <c r="B13667" s="10">
        <v>203.15</v>
      </c>
      <c r="C13667" s="10">
        <v>204.86988</v>
      </c>
      <c r="D13667" s="10">
        <v>0.00839498710108088</v>
      </c>
      <c r="E13667" s="7">
        <f t="shared" si="1"/>
        <v>0.0629551236</v>
      </c>
      <c r="F13667" s="7"/>
    </row>
    <row r="13668">
      <c r="A13668" s="9">
        <v>44886.416666666664</v>
      </c>
      <c r="B13668" s="10">
        <v>208.98</v>
      </c>
      <c r="C13668" s="10">
        <v>208.67937</v>
      </c>
      <c r="D13668" s="10">
        <v>0.00144063114624116</v>
      </c>
      <c r="E13668" s="7">
        <f t="shared" si="1"/>
        <v>0.06198749696</v>
      </c>
      <c r="F13668" s="7"/>
    </row>
    <row r="13669">
      <c r="A13669" s="9">
        <v>44886.458333333336</v>
      </c>
      <c r="B13669" s="10">
        <v>217.11</v>
      </c>
      <c r="C13669" s="10">
        <v>211.20568</v>
      </c>
      <c r="D13669" s="10">
        <v>0.0279553087776806</v>
      </c>
      <c r="E13669" s="7">
        <f t="shared" si="1"/>
        <v>0.06249814767</v>
      </c>
      <c r="F13669" s="7"/>
    </row>
    <row r="13670">
      <c r="A13670" s="9">
        <v>44886.5</v>
      </c>
      <c r="B13670" s="10">
        <v>225.28</v>
      </c>
      <c r="C13670" s="10">
        <v>210.99755</v>
      </c>
      <c r="D13670" s="10">
        <v>0.0676901224682467</v>
      </c>
      <c r="E13670" s="7">
        <f t="shared" si="1"/>
        <v>0.06528637204</v>
      </c>
      <c r="F13670" s="7"/>
    </row>
    <row r="13671">
      <c r="A13671" s="9">
        <v>44886.541666666664</v>
      </c>
      <c r="B13671" s="10">
        <v>220.61</v>
      </c>
      <c r="C13671" s="10">
        <v>210.69119</v>
      </c>
      <c r="D13671" s="10">
        <v>0.0470774786548977</v>
      </c>
      <c r="E13671" s="7">
        <f t="shared" si="1"/>
        <v>0.06628872004</v>
      </c>
      <c r="F13671" s="7"/>
    </row>
    <row r="13672">
      <c r="A13672" s="9">
        <v>44886.583333333336</v>
      </c>
      <c r="B13672" s="10">
        <v>212.77</v>
      </c>
      <c r="C13672" s="10">
        <v>210.20436</v>
      </c>
      <c r="D13672" s="10">
        <v>0.0122054556813188</v>
      </c>
      <c r="E13672" s="7">
        <f t="shared" si="1"/>
        <v>0.06493823663</v>
      </c>
      <c r="F13672" s="7"/>
    </row>
    <row r="13673">
      <c r="A13673" s="9">
        <v>44886.625</v>
      </c>
      <c r="B13673" s="10">
        <v>224.17</v>
      </c>
      <c r="C13673" s="10">
        <v>210.74553</v>
      </c>
      <c r="D13673" s="10">
        <v>0.063699903860357</v>
      </c>
      <c r="E13673" s="7">
        <f t="shared" si="1"/>
        <v>0.06371897943</v>
      </c>
      <c r="F13673" s="7"/>
    </row>
    <row r="13674">
      <c r="A13674" s="9">
        <v>44886.666666666664</v>
      </c>
      <c r="B13674" s="10">
        <v>233.55</v>
      </c>
      <c r="C13674" s="10">
        <v>211.71241</v>
      </c>
      <c r="D13674" s="10">
        <v>0.103147425320981</v>
      </c>
      <c r="E13674" s="7">
        <f t="shared" si="1"/>
        <v>0.06204576322</v>
      </c>
      <c r="F13674" s="7"/>
    </row>
    <row r="13675">
      <c r="A13675" s="9">
        <v>44886.708333333336</v>
      </c>
      <c r="B13675" s="10">
        <v>234.9</v>
      </c>
      <c r="C13675" s="10">
        <v>212.70641</v>
      </c>
      <c r="D13675" s="10">
        <v>0.10433907468985</v>
      </c>
      <c r="E13675" s="7">
        <f t="shared" si="1"/>
        <v>0.05955130517</v>
      </c>
      <c r="F13675" s="7"/>
    </row>
    <row r="13676">
      <c r="A13676" s="9">
        <v>44886.75</v>
      </c>
      <c r="B13676" s="10">
        <v>235.09</v>
      </c>
      <c r="C13676" s="10">
        <v>213.70041</v>
      </c>
      <c r="D13676" s="10">
        <v>0.100091478532961</v>
      </c>
      <c r="E13676" s="7">
        <f t="shared" si="1"/>
        <v>0.05772898754</v>
      </c>
      <c r="F13676" s="7"/>
    </row>
    <row r="13677">
      <c r="A13677" s="9">
        <v>44886.791666666664</v>
      </c>
      <c r="B13677" s="10">
        <v>234.22</v>
      </c>
      <c r="C13677" s="10">
        <v>214.83672</v>
      </c>
      <c r="D13677" s="10">
        <v>0.0902233100561206</v>
      </c>
      <c r="E13677" s="7">
        <f t="shared" si="1"/>
        <v>0.05609538143</v>
      </c>
      <c r="F13677" s="7"/>
    </row>
    <row r="13678">
      <c r="A13678" s="9">
        <v>44886.833333333336</v>
      </c>
      <c r="B13678" s="10">
        <v>235.53</v>
      </c>
      <c r="C13678" s="10">
        <v>217.32627</v>
      </c>
      <c r="D13678" s="10">
        <v>0.0837622161370551</v>
      </c>
      <c r="E13678" s="7">
        <f t="shared" si="1"/>
        <v>0.05489612138</v>
      </c>
      <c r="F13678" s="7"/>
    </row>
    <row r="13679">
      <c r="A13679" s="9">
        <v>44886.875</v>
      </c>
      <c r="B13679" s="10">
        <v>238.28</v>
      </c>
      <c r="C13679" s="10">
        <v>220.2231</v>
      </c>
      <c r="D13679" s="10">
        <v>0.0819936691473329</v>
      </c>
      <c r="E13679" s="7">
        <f t="shared" si="1"/>
        <v>0.05600587209</v>
      </c>
      <c r="F13679" s="7"/>
    </row>
    <row r="13680">
      <c r="A13680" s="9">
        <v>44886.916666666664</v>
      </c>
      <c r="B13680" s="10">
        <v>227.43</v>
      </c>
      <c r="C13680" s="10">
        <v>221.03614</v>
      </c>
      <c r="D13680" s="10">
        <v>0.0289267628361589</v>
      </c>
      <c r="E13680" s="7">
        <f t="shared" si="1"/>
        <v>0.05354161629</v>
      </c>
      <c r="F13680" s="7"/>
    </row>
    <row r="13681">
      <c r="A13681" s="9">
        <v>44886.958333333336</v>
      </c>
      <c r="B13681" s="10">
        <v>221.72</v>
      </c>
      <c r="C13681" s="10">
        <v>220.01336</v>
      </c>
      <c r="D13681" s="10">
        <v>0.00775698348500287</v>
      </c>
      <c r="E13681" s="7">
        <f t="shared" si="1"/>
        <v>0.05076379089</v>
      </c>
      <c r="F13681" s="7"/>
    </row>
    <row r="13682">
      <c r="A13682" s="9">
        <v>44887.0</v>
      </c>
      <c r="B13682" s="10">
        <v>219.69</v>
      </c>
      <c r="C13682" s="10">
        <v>222.80818</v>
      </c>
      <c r="D13682" s="10">
        <v>0.0139949080864086</v>
      </c>
      <c r="E13682" s="7">
        <f t="shared" si="1"/>
        <v>0.0507434629</v>
      </c>
      <c r="F13682" s="7"/>
    </row>
    <row r="13683">
      <c r="A13683" s="9">
        <v>44887.041666666664</v>
      </c>
      <c r="B13683" s="10">
        <v>223.87</v>
      </c>
      <c r="C13683" s="10">
        <v>212.81403</v>
      </c>
      <c r="D13683" s="10">
        <v>0.0519513210665669</v>
      </c>
      <c r="E13683" s="7">
        <f t="shared" si="1"/>
        <v>0.05231316483</v>
      </c>
      <c r="F13683" s="7"/>
    </row>
    <row r="13684">
      <c r="A13684" s="9">
        <v>44887.083333333336</v>
      </c>
      <c r="B13684" s="10">
        <v>226.47</v>
      </c>
      <c r="C13684" s="10">
        <v>200.73615</v>
      </c>
      <c r="D13684" s="10">
        <v>0.128197387466084</v>
      </c>
      <c r="E13684" s="7">
        <f t="shared" si="1"/>
        <v>0.05483653797</v>
      </c>
      <c r="F13684" s="7"/>
    </row>
    <row r="13685">
      <c r="A13685" s="9">
        <v>44887.125</v>
      </c>
      <c r="B13685" s="10">
        <v>214.89</v>
      </c>
      <c r="C13685" s="10">
        <v>189.72499</v>
      </c>
      <c r="D13685" s="10">
        <v>0.13263940612146</v>
      </c>
      <c r="E13685" s="7">
        <f t="shared" si="1"/>
        <v>0.05719324256</v>
      </c>
      <c r="F13685" s="7"/>
    </row>
    <row r="13686">
      <c r="A13686" s="9">
        <v>44887.166666666664</v>
      </c>
      <c r="B13686" s="10">
        <v>207.7</v>
      </c>
      <c r="C13686" s="10">
        <v>180.83982</v>
      </c>
      <c r="D13686" s="10">
        <v>0.148530229680608</v>
      </c>
      <c r="E13686" s="7">
        <f t="shared" si="1"/>
        <v>0.05960681819</v>
      </c>
      <c r="F13686" s="7"/>
    </row>
    <row r="13687">
      <c r="A13687" s="9">
        <v>44887.208333333336</v>
      </c>
      <c r="B13687" s="10">
        <v>194.26</v>
      </c>
      <c r="C13687" s="10">
        <v>176.88026</v>
      </c>
      <c r="D13687" s="10">
        <v>0.0982570921141793</v>
      </c>
      <c r="E13687" s="7">
        <f t="shared" si="1"/>
        <v>0.06096169695</v>
      </c>
      <c r="F13687" s="7"/>
    </row>
    <row r="13688">
      <c r="A13688" s="9">
        <v>44887.25</v>
      </c>
      <c r="B13688" s="10">
        <v>186.14</v>
      </c>
      <c r="C13688" s="10">
        <v>176.95849</v>
      </c>
      <c r="D13688" s="10">
        <v>0.0518851059364259</v>
      </c>
      <c r="E13688" s="7">
        <f t="shared" si="1"/>
        <v>0.06176187713</v>
      </c>
      <c r="F13688" s="7"/>
    </row>
    <row r="13689">
      <c r="A13689" s="9">
        <v>44887.291666666664</v>
      </c>
      <c r="B13689" s="10">
        <v>190.89</v>
      </c>
      <c r="C13689" s="10">
        <v>181.72499</v>
      </c>
      <c r="D13689" s="10">
        <v>0.0504334048938453</v>
      </c>
      <c r="E13689" s="7">
        <f t="shared" si="1"/>
        <v>0.06290189154</v>
      </c>
      <c r="F13689" s="7"/>
    </row>
    <row r="13690">
      <c r="A13690" s="9">
        <v>44887.333333333336</v>
      </c>
      <c r="B13690" s="10">
        <v>197.32</v>
      </c>
      <c r="C13690" s="10">
        <v>188.92838</v>
      </c>
      <c r="D13690" s="10">
        <v>0.0444169372542123</v>
      </c>
      <c r="E13690" s="7">
        <f t="shared" si="1"/>
        <v>0.06454210835</v>
      </c>
      <c r="F13690" s="7"/>
    </row>
    <row r="13691">
      <c r="A13691" s="9">
        <v>44887.375</v>
      </c>
      <c r="B13691" s="10">
        <v>196.38</v>
      </c>
      <c r="C13691" s="10">
        <v>197.72903</v>
      </c>
      <c r="D13691" s="10">
        <v>0.00682261982471668</v>
      </c>
      <c r="E13691" s="7">
        <f t="shared" si="1"/>
        <v>0.06447659305</v>
      </c>
      <c r="F13691" s="7"/>
    </row>
    <row r="13692">
      <c r="A13692" s="9">
        <v>44887.416666666664</v>
      </c>
      <c r="B13692" s="10">
        <v>197.22</v>
      </c>
      <c r="C13692" s="10">
        <v>205.52045</v>
      </c>
      <c r="D13692" s="10">
        <v>0.0403874650916734</v>
      </c>
      <c r="E13692" s="7">
        <f t="shared" si="1"/>
        <v>0.0660993778</v>
      </c>
      <c r="F13692" s="7"/>
    </row>
    <row r="13693">
      <c r="A13693" s="9">
        <v>44887.458333333336</v>
      </c>
      <c r="B13693" s="10">
        <v>210.1</v>
      </c>
      <c r="C13693" s="10">
        <v>211.54595</v>
      </c>
      <c r="D13693" s="10">
        <v>0.00683515803540559</v>
      </c>
      <c r="E13693" s="7">
        <f t="shared" si="1"/>
        <v>0.06521937152</v>
      </c>
      <c r="F13693" s="7"/>
    </row>
    <row r="13694">
      <c r="A13694" s="9">
        <v>44887.5</v>
      </c>
      <c r="B13694" s="10">
        <v>216.73</v>
      </c>
      <c r="C13694" s="10">
        <v>213.66512</v>
      </c>
      <c r="D13694" s="10">
        <v>0.0143443160025369</v>
      </c>
      <c r="E13694" s="7">
        <f t="shared" si="1"/>
        <v>0.06299662958</v>
      </c>
      <c r="F13694" s="7"/>
    </row>
    <row r="13695">
      <c r="A13695" s="9">
        <v>44887.541666666664</v>
      </c>
      <c r="B13695" s="10">
        <v>217.06</v>
      </c>
      <c r="C13695" s="10">
        <v>214.29792</v>
      </c>
      <c r="D13695" s="10">
        <v>0.0128889725107924</v>
      </c>
      <c r="E13695" s="7">
        <f t="shared" si="1"/>
        <v>0.06157210849</v>
      </c>
      <c r="F13695" s="7"/>
    </row>
    <row r="13696">
      <c r="A13696" s="9">
        <v>44887.583333333336</v>
      </c>
      <c r="B13696" s="10">
        <v>215.58</v>
      </c>
      <c r="C13696" s="10">
        <v>214.1513</v>
      </c>
      <c r="D13696" s="10">
        <v>0.00667145144577698</v>
      </c>
      <c r="E13696" s="7">
        <f t="shared" si="1"/>
        <v>0.06134152498</v>
      </c>
      <c r="F13696" s="7"/>
    </row>
    <row r="13697">
      <c r="A13697" s="9">
        <v>44887.625</v>
      </c>
      <c r="B13697" s="10">
        <v>213.99</v>
      </c>
      <c r="C13697" s="10">
        <v>214.74287</v>
      </c>
      <c r="D13697" s="10">
        <v>0.00350591384011958</v>
      </c>
      <c r="E13697" s="7">
        <f t="shared" si="1"/>
        <v>0.05883344207</v>
      </c>
      <c r="F13697" s="7"/>
    </row>
    <row r="13698">
      <c r="A13698" s="9">
        <v>44887.666666666664</v>
      </c>
      <c r="B13698" s="10">
        <v>218.21</v>
      </c>
      <c r="C13698" s="10">
        <v>215.41642</v>
      </c>
      <c r="D13698" s="10">
        <v>0.012968277905649</v>
      </c>
      <c r="E13698" s="7">
        <f t="shared" si="1"/>
        <v>0.05507597759</v>
      </c>
      <c r="F13698" s="7"/>
    </row>
    <row r="13699">
      <c r="A13699" s="9">
        <v>44887.708333333336</v>
      </c>
      <c r="B13699" s="10">
        <v>221.14</v>
      </c>
      <c r="C13699" s="10">
        <v>215.73634</v>
      </c>
      <c r="D13699" s="10">
        <v>0.0250475186517022</v>
      </c>
      <c r="E13699" s="7">
        <f t="shared" si="1"/>
        <v>0.05177216276</v>
      </c>
      <c r="F13699" s="7"/>
    </row>
    <row r="13700">
      <c r="A13700" s="9">
        <v>44887.75</v>
      </c>
      <c r="B13700" s="10">
        <v>219.56</v>
      </c>
      <c r="C13700" s="10">
        <v>216.9125</v>
      </c>
      <c r="D13700" s="10">
        <v>0.0122053823546361</v>
      </c>
      <c r="E13700" s="7">
        <f t="shared" si="1"/>
        <v>0.04811024208</v>
      </c>
      <c r="F13700" s="7"/>
    </row>
    <row r="13701">
      <c r="A13701" s="9">
        <v>44887.791666666664</v>
      </c>
      <c r="B13701" s="10">
        <v>227.08</v>
      </c>
      <c r="C13701" s="10">
        <v>218.3824</v>
      </c>
      <c r="D13701" s="10">
        <v>0.0398273853570618</v>
      </c>
      <c r="E13701" s="7">
        <f t="shared" si="1"/>
        <v>0.04601041189</v>
      </c>
      <c r="F13701" s="7"/>
    </row>
    <row r="13702">
      <c r="A13702" s="9">
        <v>44887.833333333336</v>
      </c>
      <c r="B13702" s="10">
        <v>238.75</v>
      </c>
      <c r="C13702" s="10">
        <v>220.89253</v>
      </c>
      <c r="D13702" s="10">
        <v>0.0808423444649758</v>
      </c>
      <c r="E13702" s="7">
        <f t="shared" si="1"/>
        <v>0.04588875057</v>
      </c>
      <c r="F13702" s="7"/>
    </row>
    <row r="13703">
      <c r="A13703" s="9">
        <v>44887.875</v>
      </c>
      <c r="B13703" s="10">
        <v>252.73</v>
      </c>
      <c r="C13703" s="10">
        <v>224.18179</v>
      </c>
      <c r="D13703" s="10">
        <v>0.127344018441462</v>
      </c>
      <c r="E13703" s="7">
        <f t="shared" si="1"/>
        <v>0.04777834845</v>
      </c>
      <c r="F13703" s="7"/>
    </row>
    <row r="13704">
      <c r="A13704" s="9">
        <v>44887.916666666664</v>
      </c>
      <c r="B13704" s="10">
        <v>246.39</v>
      </c>
      <c r="C13704" s="10">
        <v>225.06023</v>
      </c>
      <c r="D13704" s="10">
        <v>0.0947736079359733</v>
      </c>
      <c r="E13704" s="7">
        <f t="shared" si="1"/>
        <v>0.050521967</v>
      </c>
      <c r="F13704" s="7"/>
    </row>
    <row r="13705">
      <c r="A13705" s="9">
        <v>44887.958333333336</v>
      </c>
      <c r="B13705" s="10">
        <v>248.02</v>
      </c>
      <c r="C13705" s="10">
        <v>223.28029</v>
      </c>
      <c r="D13705" s="10">
        <v>0.110801136992432</v>
      </c>
      <c r="E13705" s="7">
        <f t="shared" si="1"/>
        <v>0.05481547339</v>
      </c>
      <c r="F13705" s="7"/>
    </row>
    <row r="13706">
      <c r="A13706" s="9">
        <v>44888.0</v>
      </c>
      <c r="B13706" s="10">
        <v>247.56</v>
      </c>
      <c r="C13706" s="10">
        <v>230.5139</v>
      </c>
      <c r="D13706" s="10">
        <v>0.0739482521444476</v>
      </c>
      <c r="E13706" s="7">
        <f t="shared" si="1"/>
        <v>0.0573135294</v>
      </c>
      <c r="F13706" s="7"/>
    </row>
    <row r="13707">
      <c r="A13707" s="9">
        <v>44888.041666666664</v>
      </c>
      <c r="B13707" s="10">
        <v>247.35</v>
      </c>
      <c r="C13707" s="10">
        <v>222.89076</v>
      </c>
      <c r="D13707" s="10">
        <v>0.109736446679081</v>
      </c>
      <c r="E13707" s="7">
        <f t="shared" si="1"/>
        <v>0.05972124296</v>
      </c>
      <c r="F13707" s="7"/>
    </row>
    <row r="13708">
      <c r="A13708" s="9">
        <v>44888.083333333336</v>
      </c>
      <c r="B13708" s="10">
        <v>248.66</v>
      </c>
      <c r="C13708" s="10">
        <v>213.38476</v>
      </c>
      <c r="D13708" s="10">
        <v>0.165312836774285</v>
      </c>
      <c r="E13708" s="7">
        <f t="shared" si="1"/>
        <v>0.06126772002</v>
      </c>
      <c r="F13708" s="7"/>
    </row>
    <row r="13709">
      <c r="A13709" s="9">
        <v>44888.125</v>
      </c>
      <c r="B13709" s="10">
        <v>245.85</v>
      </c>
      <c r="C13709" s="10">
        <v>203.87756</v>
      </c>
      <c r="D13709" s="10">
        <v>0.205870817759443</v>
      </c>
      <c r="E13709" s="7">
        <f t="shared" si="1"/>
        <v>0.06431902884</v>
      </c>
      <c r="F13709" s="7"/>
    </row>
    <row r="13710">
      <c r="A13710" s="9">
        <v>44888.166666666664</v>
      </c>
      <c r="B13710" s="10">
        <v>228.77</v>
      </c>
      <c r="C13710" s="10">
        <v>196.00724</v>
      </c>
      <c r="D13710" s="10">
        <v>0.167150764430946</v>
      </c>
      <c r="E13710" s="7">
        <f t="shared" si="1"/>
        <v>0.06509488445</v>
      </c>
      <c r="F13710" s="7"/>
    </row>
    <row r="13711">
      <c r="A13711" s="9">
        <v>44888.208333333336</v>
      </c>
      <c r="B13711" s="10">
        <v>222.59</v>
      </c>
      <c r="C13711" s="10">
        <v>192.34891</v>
      </c>
      <c r="D13711" s="10">
        <v>0.157219970729233</v>
      </c>
      <c r="E13711" s="7">
        <f t="shared" si="1"/>
        <v>0.06755167106</v>
      </c>
      <c r="F13711" s="7"/>
    </row>
    <row r="13712">
      <c r="A13712" s="9">
        <v>44888.25</v>
      </c>
      <c r="B13712" s="10">
        <v>211.43</v>
      </c>
      <c r="C13712" s="10">
        <v>191.86643</v>
      </c>
      <c r="D13712" s="10">
        <v>0.101964528135536</v>
      </c>
      <c r="E13712" s="7">
        <f t="shared" si="1"/>
        <v>0.06963831365</v>
      </c>
      <c r="F13712" s="7"/>
    </row>
    <row r="13713">
      <c r="A13713" s="9">
        <v>44888.291666666664</v>
      </c>
      <c r="B13713" s="10">
        <v>207.18</v>
      </c>
      <c r="C13713" s="10">
        <v>194.95719</v>
      </c>
      <c r="D13713" s="10">
        <v>0.062694840851984</v>
      </c>
      <c r="E13713" s="7">
        <f t="shared" si="1"/>
        <v>0.07014920682</v>
      </c>
      <c r="F13713" s="7"/>
    </row>
    <row r="13714">
      <c r="A13714" s="9">
        <v>44888.333333333336</v>
      </c>
      <c r="B13714" s="10">
        <v>205.2</v>
      </c>
      <c r="C13714" s="10">
        <v>199.77184</v>
      </c>
      <c r="D13714" s="10">
        <v>0.0271717975866868</v>
      </c>
      <c r="E13714" s="7">
        <f t="shared" si="1"/>
        <v>0.06943065933</v>
      </c>
      <c r="F13714" s="7"/>
    </row>
    <row r="13715">
      <c r="A13715" s="9">
        <v>44888.375</v>
      </c>
      <c r="B13715" s="10">
        <v>204.81</v>
      </c>
      <c r="C13715" s="10">
        <v>206.27128</v>
      </c>
      <c r="D13715" s="10">
        <v>0.00708426301519042</v>
      </c>
      <c r="E13715" s="7">
        <f t="shared" si="1"/>
        <v>0.06944156113</v>
      </c>
      <c r="F13715" s="7"/>
    </row>
    <row r="13716">
      <c r="A13716" s="9">
        <v>44888.416666666664</v>
      </c>
      <c r="B13716" s="10">
        <v>207.96</v>
      </c>
      <c r="C13716" s="10">
        <v>212.14211</v>
      </c>
      <c r="D13716" s="10">
        <v>0.0197137192611122</v>
      </c>
      <c r="E13716" s="7">
        <f t="shared" si="1"/>
        <v>0.06858015505</v>
      </c>
      <c r="F13716" s="7"/>
    </row>
    <row r="13717">
      <c r="A13717" s="9">
        <v>44888.458333333336</v>
      </c>
      <c r="B13717" s="10">
        <v>215.23</v>
      </c>
      <c r="C13717" s="10">
        <v>217.41356</v>
      </c>
      <c r="D13717" s="10">
        <v>0.0100433478022254</v>
      </c>
      <c r="E13717" s="7">
        <f t="shared" si="1"/>
        <v>0.06871382963</v>
      </c>
      <c r="F13717" s="7"/>
    </row>
    <row r="13718">
      <c r="A13718" s="9">
        <v>44888.5</v>
      </c>
      <c r="B13718" s="10">
        <v>222.55</v>
      </c>
      <c r="C13718" s="10">
        <v>219.92205</v>
      </c>
      <c r="D13718" s="10">
        <v>0.0119494611840877</v>
      </c>
      <c r="E13718" s="7">
        <f t="shared" si="1"/>
        <v>0.06861404401</v>
      </c>
      <c r="F13718" s="7"/>
    </row>
    <row r="13719">
      <c r="A13719" s="9">
        <v>44888.541666666664</v>
      </c>
      <c r="B13719" s="10">
        <v>227.93</v>
      </c>
      <c r="C13719" s="10">
        <v>221.0087</v>
      </c>
      <c r="D13719" s="10">
        <v>0.0313168667115819</v>
      </c>
      <c r="E13719" s="7">
        <f t="shared" si="1"/>
        <v>0.06938187294</v>
      </c>
      <c r="F13719" s="7"/>
    </row>
    <row r="13720">
      <c r="A13720" s="9">
        <v>44888.583333333336</v>
      </c>
      <c r="B13720" s="10">
        <v>226.35</v>
      </c>
      <c r="C13720" s="10">
        <v>221.37713</v>
      </c>
      <c r="D13720" s="10">
        <v>0.0224633411771125</v>
      </c>
      <c r="E13720" s="7">
        <f t="shared" si="1"/>
        <v>0.07003986834</v>
      </c>
      <c r="F13720" s="7"/>
    </row>
    <row r="13721">
      <c r="A13721" s="9">
        <v>44888.625</v>
      </c>
      <c r="B13721" s="10">
        <v>224.76</v>
      </c>
      <c r="C13721" s="10">
        <v>222.03246</v>
      </c>
      <c r="D13721" s="10">
        <v>0.0122844200348003</v>
      </c>
      <c r="E13721" s="7">
        <f t="shared" si="1"/>
        <v>0.07040563943</v>
      </c>
      <c r="F13721" s="7"/>
    </row>
    <row r="13722">
      <c r="A13722" s="9">
        <v>44888.666666666664</v>
      </c>
      <c r="B13722" s="10">
        <v>221.83</v>
      </c>
      <c r="C13722" s="10">
        <v>222.59759</v>
      </c>
      <c r="D13722" s="10">
        <v>0.00344833023574057</v>
      </c>
      <c r="E13722" s="7">
        <f t="shared" si="1"/>
        <v>0.07000897495</v>
      </c>
      <c r="F13722" s="7"/>
    </row>
    <row r="13723">
      <c r="A13723" s="9">
        <v>44888.708333333336</v>
      </c>
      <c r="B13723" s="10">
        <v>216.2</v>
      </c>
      <c r="C13723" s="10">
        <v>223.14542</v>
      </c>
      <c r="D13723" s="10">
        <v>0.0311250842611961</v>
      </c>
      <c r="E13723" s="7">
        <f t="shared" si="1"/>
        <v>0.07026220685</v>
      </c>
      <c r="F13723" s="7"/>
    </row>
    <row r="13724">
      <c r="A13724" s="9">
        <v>44888.75</v>
      </c>
      <c r="B13724" s="10">
        <v>214.21</v>
      </c>
      <c r="C13724" s="10">
        <v>224.18698</v>
      </c>
      <c r="D13724" s="10">
        <v>0.044502941250201</v>
      </c>
      <c r="E13724" s="7">
        <f t="shared" si="1"/>
        <v>0.07160793847</v>
      </c>
      <c r="F13724" s="7"/>
    </row>
    <row r="13725">
      <c r="A13725" s="9">
        <v>44888.791666666664</v>
      </c>
      <c r="B13725" s="10">
        <v>218.1</v>
      </c>
      <c r="C13725" s="10">
        <v>225.9112</v>
      </c>
      <c r="D13725" s="10">
        <v>0.0345764176366643</v>
      </c>
      <c r="E13725" s="7">
        <f t="shared" si="1"/>
        <v>0.07138914815</v>
      </c>
      <c r="F13725" s="7"/>
    </row>
    <row r="13726">
      <c r="A13726" s="9">
        <v>44888.833333333336</v>
      </c>
      <c r="B13726" s="10">
        <v>230.08</v>
      </c>
      <c r="C13726" s="10">
        <v>228.20491</v>
      </c>
      <c r="D13726" s="10">
        <v>0.00821669437349091</v>
      </c>
      <c r="E13726" s="7">
        <f t="shared" si="1"/>
        <v>0.06836307939</v>
      </c>
      <c r="F13726" s="7"/>
    </row>
    <row r="13727">
      <c r="A13727" s="9">
        <v>44888.875</v>
      </c>
      <c r="B13727" s="10">
        <v>239.26</v>
      </c>
      <c r="C13727" s="10">
        <v>230.8213</v>
      </c>
      <c r="D13727" s="10">
        <v>0.0365594509692129</v>
      </c>
      <c r="E13727" s="7">
        <f t="shared" si="1"/>
        <v>0.06458038908</v>
      </c>
      <c r="F13727" s="7"/>
    </row>
    <row r="13728">
      <c r="A13728" s="9">
        <v>44888.916666666664</v>
      </c>
      <c r="B13728" s="10">
        <v>233.2</v>
      </c>
      <c r="C13728" s="10">
        <v>231.67484</v>
      </c>
      <c r="D13728" s="10">
        <v>0.00658319220162189</v>
      </c>
      <c r="E13728" s="7">
        <f t="shared" si="1"/>
        <v>0.06090578842</v>
      </c>
      <c r="F13728" s="7"/>
    </row>
    <row r="13729">
      <c r="A13729" s="9">
        <v>44888.958333333336</v>
      </c>
      <c r="B13729" s="10">
        <v>233.17</v>
      </c>
      <c r="C13729" s="10">
        <v>230.52237</v>
      </c>
      <c r="D13729" s="10">
        <v>0.0114853495563141</v>
      </c>
      <c r="E13729" s="7">
        <f t="shared" si="1"/>
        <v>0.05676763062</v>
      </c>
      <c r="F13729" s="7"/>
    </row>
    <row r="13730">
      <c r="A13730" s="9">
        <v>44886.0</v>
      </c>
      <c r="B13730" s="10">
        <v>211.77</v>
      </c>
      <c r="C13730" s="10">
        <v>204.83248</v>
      </c>
      <c r="D13730" s="10">
        <v>0.0338692379255477</v>
      </c>
      <c r="E13730" s="7">
        <f t="shared" si="1"/>
        <v>0.05509767169</v>
      </c>
      <c r="F13730" s="7"/>
    </row>
    <row r="13731">
      <c r="A13731" s="9">
        <v>44886.041666666664</v>
      </c>
      <c r="B13731" s="10">
        <v>211.05</v>
      </c>
      <c r="C13731" s="10">
        <v>199.33753</v>
      </c>
      <c r="D13731" s="10">
        <v>0.0587569736617084</v>
      </c>
      <c r="E13731" s="7">
        <f t="shared" si="1"/>
        <v>0.05297352698</v>
      </c>
      <c r="F13731" s="7"/>
    </row>
    <row r="13732">
      <c r="A13732" s="9">
        <v>44886.083333333336</v>
      </c>
      <c r="B13732" s="10">
        <v>213.62</v>
      </c>
      <c r="C13732" s="10">
        <v>192.74274</v>
      </c>
      <c r="D13732" s="10">
        <v>0.108316712733252</v>
      </c>
      <c r="E13732" s="7">
        <f t="shared" si="1"/>
        <v>0.05059868848</v>
      </c>
      <c r="F13732" s="7"/>
    </row>
    <row r="13733">
      <c r="A13733" s="9">
        <v>44886.125</v>
      </c>
      <c r="B13733" s="10">
        <v>207.67</v>
      </c>
      <c r="C13733" s="10">
        <v>187.23713</v>
      </c>
      <c r="D13733" s="10">
        <v>0.109128301635471</v>
      </c>
      <c r="E13733" s="7">
        <f t="shared" si="1"/>
        <v>0.04656775031</v>
      </c>
      <c r="F13733" s="7"/>
    </row>
    <row r="13734">
      <c r="A13734" s="9">
        <v>44886.166666666664</v>
      </c>
      <c r="B13734" s="10">
        <v>205.18</v>
      </c>
      <c r="C13734" s="10">
        <v>183.80409</v>
      </c>
      <c r="D13734" s="10">
        <v>0.116297248880588</v>
      </c>
      <c r="E13734" s="7">
        <f t="shared" si="1"/>
        <v>0.04444885383</v>
      </c>
      <c r="F13734" s="7"/>
    </row>
    <row r="13735">
      <c r="A13735" s="9">
        <v>44886.208333333336</v>
      </c>
      <c r="B13735" s="10">
        <v>199.74</v>
      </c>
      <c r="C13735" s="10">
        <v>183.84964</v>
      </c>
      <c r="D13735" s="10">
        <v>0.0864312815624769</v>
      </c>
      <c r="E13735" s="7">
        <f t="shared" si="1"/>
        <v>0.04149932511</v>
      </c>
      <c r="F13735" s="7"/>
    </row>
    <row r="13736">
      <c r="A13736" s="9">
        <v>44886.25</v>
      </c>
      <c r="B13736" s="10">
        <v>195.67</v>
      </c>
      <c r="C13736" s="10">
        <v>185.94323</v>
      </c>
      <c r="D13736" s="10">
        <v>0.052310428295776</v>
      </c>
      <c r="E13736" s="7">
        <f t="shared" si="1"/>
        <v>0.03943040428</v>
      </c>
      <c r="F13736" s="7"/>
    </row>
    <row r="13737">
      <c r="A13737" s="9">
        <v>44886.291666666664</v>
      </c>
      <c r="B13737" s="10">
        <v>198.77</v>
      </c>
      <c r="C13737" s="10">
        <v>190.2371</v>
      </c>
      <c r="D13737" s="10">
        <v>0.0448540268959104</v>
      </c>
      <c r="E13737" s="7">
        <f t="shared" si="1"/>
        <v>0.03868703704</v>
      </c>
      <c r="F13737" s="7"/>
    </row>
    <row r="13738">
      <c r="A13738" s="9">
        <v>44886.333333333336</v>
      </c>
      <c r="B13738" s="10">
        <v>200.44</v>
      </c>
      <c r="C13738" s="10">
        <v>194.56299</v>
      </c>
      <c r="D13738" s="10">
        <v>0.0302062072545245</v>
      </c>
      <c r="E13738" s="7">
        <f t="shared" si="1"/>
        <v>0.03881347077</v>
      </c>
      <c r="F13738" s="7"/>
    </row>
    <row r="13739">
      <c r="A13739" s="9">
        <v>44886.375</v>
      </c>
      <c r="B13739" s="10">
        <v>203.15</v>
      </c>
      <c r="C13739" s="10">
        <v>198.99037</v>
      </c>
      <c r="D13739" s="10">
        <v>0.0209036748863776</v>
      </c>
      <c r="E13739" s="7">
        <f t="shared" si="1"/>
        <v>0.0393892796</v>
      </c>
      <c r="F13739" s="7"/>
    </row>
    <row r="13740">
      <c r="A13740" s="9">
        <v>44886.416666666664</v>
      </c>
      <c r="B13740" s="10">
        <v>208.98</v>
      </c>
      <c r="C13740" s="10">
        <v>202.17279</v>
      </c>
      <c r="D13740" s="10">
        <v>0.0336702580005944</v>
      </c>
      <c r="E13740" s="7">
        <f t="shared" si="1"/>
        <v>0.03997080205</v>
      </c>
      <c r="F13740" s="7"/>
    </row>
    <row r="13741">
      <c r="A13741" s="9">
        <v>44886.458333333336</v>
      </c>
      <c r="B13741" s="10">
        <v>217.11</v>
      </c>
      <c r="C13741" s="10">
        <v>204.40491</v>
      </c>
      <c r="D13741" s="10">
        <v>0.0621564814661253</v>
      </c>
      <c r="E13741" s="7">
        <f t="shared" si="1"/>
        <v>0.04214218262</v>
      </c>
      <c r="F13741" s="7"/>
    </row>
    <row r="13742">
      <c r="A13742" s="9">
        <v>44886.5</v>
      </c>
      <c r="B13742" s="10">
        <v>225.28</v>
      </c>
      <c r="C13742" s="10">
        <v>204.43169</v>
      </c>
      <c r="D13742" s="10">
        <v>0.101981791570573</v>
      </c>
      <c r="E13742" s="7">
        <f t="shared" si="1"/>
        <v>0.04589352972</v>
      </c>
      <c r="F13742" s="7"/>
    </row>
    <row r="13743">
      <c r="A13743" s="9">
        <v>44886.541666666664</v>
      </c>
      <c r="B13743" s="10">
        <v>220.61</v>
      </c>
      <c r="C13743" s="10">
        <v>204.66399</v>
      </c>
      <c r="D13743" s="10">
        <v>0.0779131199386858</v>
      </c>
      <c r="E13743" s="7">
        <f t="shared" si="1"/>
        <v>0.04783504027</v>
      </c>
      <c r="F13743" s="7"/>
    </row>
    <row r="13744">
      <c r="A13744" s="9">
        <v>44886.583333333336</v>
      </c>
      <c r="B13744" s="10">
        <v>212.77</v>
      </c>
      <c r="C13744" s="10">
        <v>204.32687</v>
      </c>
      <c r="D13744" s="10">
        <v>0.0413216822633263</v>
      </c>
      <c r="E13744" s="7">
        <f t="shared" si="1"/>
        <v>0.04862080448</v>
      </c>
      <c r="F13744" s="7"/>
    </row>
    <row r="13745">
      <c r="A13745" s="9">
        <v>44886.625</v>
      </c>
      <c r="B13745" s="10">
        <v>224.17</v>
      </c>
      <c r="C13745" s="10">
        <v>204.82131</v>
      </c>
      <c r="D13745" s="10">
        <v>0.0944661959246329</v>
      </c>
      <c r="E13745" s="7">
        <f t="shared" si="1"/>
        <v>0.05204504514</v>
      </c>
      <c r="F13745" s="7"/>
    </row>
    <row r="13746">
      <c r="A13746" s="9">
        <v>44886.666666666664</v>
      </c>
      <c r="B13746" s="10">
        <v>233.55</v>
      </c>
      <c r="C13746" s="10">
        <v>205.66303</v>
      </c>
      <c r="D13746" s="10">
        <v>0.135595444645544</v>
      </c>
      <c r="E13746" s="7">
        <f t="shared" si="1"/>
        <v>0.05755117491</v>
      </c>
      <c r="F13746" s="7"/>
    </row>
    <row r="13747">
      <c r="A13747" s="9">
        <v>44886.708333333336</v>
      </c>
      <c r="B13747" s="10">
        <v>234.9</v>
      </c>
      <c r="C13747" s="10">
        <v>206.60521</v>
      </c>
      <c r="D13747" s="10">
        <v>0.136950999444786</v>
      </c>
      <c r="E13747" s="7">
        <f t="shared" si="1"/>
        <v>0.06196058804</v>
      </c>
      <c r="F13747" s="7"/>
    </row>
    <row r="13748">
      <c r="A13748" s="9">
        <v>44886.75</v>
      </c>
      <c r="B13748" s="10">
        <v>235.09</v>
      </c>
      <c r="C13748" s="10">
        <v>207.69833</v>
      </c>
      <c r="D13748" s="10">
        <v>0.131881994429131</v>
      </c>
      <c r="E13748" s="7">
        <f t="shared" si="1"/>
        <v>0.06560138192</v>
      </c>
      <c r="F13748" s="7"/>
    </row>
    <row r="13749">
      <c r="A13749" s="9">
        <v>44886.791666666664</v>
      </c>
      <c r="B13749" s="10">
        <v>234.22</v>
      </c>
      <c r="C13749" s="10">
        <v>209.01017</v>
      </c>
      <c r="D13749" s="10">
        <v>0.12061532699581</v>
      </c>
      <c r="E13749" s="7">
        <f t="shared" si="1"/>
        <v>0.06918633648</v>
      </c>
      <c r="F13749" s="7"/>
    </row>
    <row r="13750">
      <c r="A13750" s="9">
        <v>44886.833333333336</v>
      </c>
      <c r="B13750" s="10">
        <v>235.53</v>
      </c>
      <c r="C13750" s="10">
        <v>212.10182</v>
      </c>
      <c r="D13750" s="10">
        <v>0.110457232285889</v>
      </c>
      <c r="E13750" s="7">
        <f t="shared" si="1"/>
        <v>0.07344635889</v>
      </c>
      <c r="F13750" s="7"/>
    </row>
    <row r="13751">
      <c r="A13751" s="9">
        <v>44886.875</v>
      </c>
      <c r="B13751" s="10">
        <v>238.28</v>
      </c>
      <c r="C13751" s="10">
        <v>215.323</v>
      </c>
      <c r="D13751" s="10">
        <v>0.106616571383456</v>
      </c>
      <c r="E13751" s="7">
        <f t="shared" si="1"/>
        <v>0.07636540558</v>
      </c>
      <c r="F13751" s="7"/>
    </row>
    <row r="13752">
      <c r="A13752" s="9">
        <v>44886.916666666664</v>
      </c>
      <c r="B13752" s="10">
        <v>227.43</v>
      </c>
      <c r="C13752" s="10">
        <v>215.98495</v>
      </c>
      <c r="D13752" s="10">
        <v>0.0529900347223267</v>
      </c>
      <c r="E13752" s="7">
        <f t="shared" si="1"/>
        <v>0.07829902401</v>
      </c>
      <c r="F13752" s="7"/>
    </row>
    <row r="13753">
      <c r="A13753" s="9">
        <v>44886.958333333336</v>
      </c>
      <c r="B13753" s="10">
        <v>221.72</v>
      </c>
      <c r="C13753" s="10">
        <v>215.08826</v>
      </c>
      <c r="D13753" s="10">
        <v>0.0308326451662215</v>
      </c>
      <c r="E13753" s="7">
        <f t="shared" si="1"/>
        <v>0.07910516133</v>
      </c>
      <c r="F13753" s="7"/>
    </row>
    <row r="13754">
      <c r="A13754" s="9">
        <v>44887.0</v>
      </c>
      <c r="B13754" s="10">
        <v>219.69</v>
      </c>
      <c r="C13754" s="10">
        <v>218.91011</v>
      </c>
      <c r="D13754" s="10">
        <v>0.00356260384684834</v>
      </c>
      <c r="E13754" s="7">
        <f t="shared" si="1"/>
        <v>0.07784238491</v>
      </c>
      <c r="F13754" s="7"/>
    </row>
    <row r="13755">
      <c r="A13755" s="9">
        <v>44887.041666666664</v>
      </c>
      <c r="B13755" s="10">
        <v>223.87</v>
      </c>
      <c r="C13755" s="10">
        <v>207.68598</v>
      </c>
      <c r="D13755" s="10">
        <v>0.0779254333874631</v>
      </c>
      <c r="E13755" s="7">
        <f t="shared" si="1"/>
        <v>0.07864107073</v>
      </c>
      <c r="F13755" s="7"/>
    </row>
    <row r="13756">
      <c r="A13756" s="9">
        <v>44887.083333333336</v>
      </c>
      <c r="B13756" s="10">
        <v>226.47</v>
      </c>
      <c r="C13756" s="10">
        <v>194.70655</v>
      </c>
      <c r="D13756" s="10">
        <v>0.163134984416292</v>
      </c>
      <c r="E13756" s="7">
        <f t="shared" si="1"/>
        <v>0.08092516539</v>
      </c>
      <c r="F13756" s="7"/>
    </row>
    <row r="13757">
      <c r="A13757" s="9">
        <v>44887.125</v>
      </c>
      <c r="B13757" s="10">
        <v>214.89</v>
      </c>
      <c r="C13757" s="10">
        <v>183.6673</v>
      </c>
      <c r="D13757" s="10">
        <v>0.169995965531153</v>
      </c>
      <c r="E13757" s="7">
        <f t="shared" si="1"/>
        <v>0.08346131805</v>
      </c>
      <c r="F13757" s="7"/>
    </row>
    <row r="13758">
      <c r="A13758" s="9">
        <v>44887.166666666664</v>
      </c>
      <c r="B13758" s="10">
        <v>207.7</v>
      </c>
      <c r="C13758" s="10">
        <v>175.55877</v>
      </c>
      <c r="D13758" s="10">
        <v>0.183079603485487</v>
      </c>
      <c r="E13758" s="7">
        <f t="shared" si="1"/>
        <v>0.08624391616</v>
      </c>
      <c r="F13758" s="7"/>
    </row>
    <row r="13759">
      <c r="A13759" s="9">
        <v>44887.208333333336</v>
      </c>
      <c r="B13759" s="10">
        <v>194.26</v>
      </c>
      <c r="C13759" s="10">
        <v>173.13535</v>
      </c>
      <c r="D13759" s="10">
        <v>0.122012344677155</v>
      </c>
      <c r="E13759" s="7">
        <f t="shared" si="1"/>
        <v>0.08772646045</v>
      </c>
      <c r="F13759" s="7"/>
    </row>
    <row r="13760">
      <c r="A13760" s="9">
        <v>44887.25</v>
      </c>
      <c r="B13760" s="10">
        <v>186.14</v>
      </c>
      <c r="C13760" s="10">
        <v>174.93417</v>
      </c>
      <c r="D13760" s="10">
        <v>0.0640574108534655</v>
      </c>
      <c r="E13760" s="7">
        <f t="shared" si="1"/>
        <v>0.08821591806</v>
      </c>
      <c r="F13760" s="7"/>
    </row>
    <row r="13761">
      <c r="A13761" s="9">
        <v>44887.291666666664</v>
      </c>
      <c r="B13761" s="10">
        <v>190.89</v>
      </c>
      <c r="C13761" s="10">
        <v>181.39049</v>
      </c>
      <c r="D13761" s="10">
        <v>0.0523704963804882</v>
      </c>
      <c r="E13761" s="7">
        <f t="shared" si="1"/>
        <v>0.08852910429</v>
      </c>
      <c r="F13761" s="7"/>
    </row>
    <row r="13762">
      <c r="A13762" s="9">
        <v>44887.333333333336</v>
      </c>
      <c r="B13762" s="10">
        <v>197.32</v>
      </c>
      <c r="C13762" s="10">
        <v>189.62647</v>
      </c>
      <c r="D13762" s="10">
        <v>0.0405720256249034</v>
      </c>
      <c r="E13762" s="7">
        <f t="shared" si="1"/>
        <v>0.08896101339</v>
      </c>
      <c r="F13762" s="7"/>
    </row>
    <row r="13763">
      <c r="A13763" s="9">
        <v>44887.375</v>
      </c>
      <c r="B13763" s="10">
        <v>196.38</v>
      </c>
      <c r="C13763" s="10">
        <v>198.73527</v>
      </c>
      <c r="D13763" s="10">
        <v>0.0118512934317095</v>
      </c>
      <c r="E13763" s="7">
        <f t="shared" si="1"/>
        <v>0.08858383083</v>
      </c>
      <c r="F13763" s="7"/>
    </row>
    <row r="13764">
      <c r="A13764" s="9">
        <v>44887.416666666664</v>
      </c>
      <c r="B13764" s="10">
        <v>197.22</v>
      </c>
      <c r="C13764" s="10">
        <v>205.54925</v>
      </c>
      <c r="D13764" s="10">
        <v>0.0405219187129118</v>
      </c>
      <c r="E13764" s="7">
        <f t="shared" si="1"/>
        <v>0.08886931669</v>
      </c>
      <c r="F13764" s="7"/>
    </row>
    <row r="13765">
      <c r="A13765" s="9">
        <v>44887.458333333336</v>
      </c>
      <c r="B13765" s="10">
        <v>210.1</v>
      </c>
      <c r="C13765" s="10">
        <v>210.03838</v>
      </c>
      <c r="D13765" s="10">
        <v>2.93374953663253E-4</v>
      </c>
      <c r="E13765" s="7">
        <f t="shared" si="1"/>
        <v>0.08629168725</v>
      </c>
      <c r="F13765" s="7"/>
    </row>
    <row r="13766">
      <c r="A13766" s="9">
        <v>44887.5</v>
      </c>
      <c r="B13766" s="10">
        <v>216.73</v>
      </c>
      <c r="C13766" s="10">
        <v>210.51244</v>
      </c>
      <c r="D13766" s="10">
        <v>0.0295353566753584</v>
      </c>
      <c r="E13766" s="7">
        <f t="shared" si="1"/>
        <v>0.0832730858</v>
      </c>
      <c r="F13766" s="7"/>
    </row>
    <row r="13767">
      <c r="A13767" s="9">
        <v>44887.541666666664</v>
      </c>
      <c r="B13767" s="10">
        <v>217.06</v>
      </c>
      <c r="C13767" s="10">
        <v>210.14513</v>
      </c>
      <c r="D13767" s="10">
        <v>0.0329052117458063</v>
      </c>
      <c r="E13767" s="7">
        <f t="shared" si="1"/>
        <v>0.08139775629</v>
      </c>
      <c r="F13767" s="7"/>
    </row>
    <row r="13768">
      <c r="A13768" s="9">
        <v>44887.583333333336</v>
      </c>
      <c r="B13768" s="10">
        <v>215.58</v>
      </c>
      <c r="C13768" s="10">
        <v>209.74734</v>
      </c>
      <c r="D13768" s="10">
        <v>0.0278080284593835</v>
      </c>
      <c r="E13768" s="7">
        <f t="shared" si="1"/>
        <v>0.08083468738</v>
      </c>
      <c r="F13768" s="7"/>
    </row>
    <row r="13769">
      <c r="A13769" s="9">
        <v>44887.625</v>
      </c>
      <c r="B13769" s="10">
        <v>213.99</v>
      </c>
      <c r="C13769" s="10">
        <v>210.85153</v>
      </c>
      <c r="D13769" s="10">
        <v>0.0148847390388868</v>
      </c>
      <c r="E13769" s="7">
        <f t="shared" si="1"/>
        <v>0.07751879335</v>
      </c>
      <c r="F13769" s="7"/>
    </row>
    <row r="13770">
      <c r="A13770" s="9">
        <v>44887.666666666664</v>
      </c>
      <c r="B13770" s="10">
        <v>218.21</v>
      </c>
      <c r="C13770" s="10">
        <v>212.44799</v>
      </c>
      <c r="D13770" s="10">
        <v>0.0271219793606896</v>
      </c>
      <c r="E13770" s="7">
        <f t="shared" si="1"/>
        <v>0.07299906563</v>
      </c>
      <c r="F13770" s="7"/>
    </row>
    <row r="13771">
      <c r="A13771" s="9">
        <v>44887.708333333336</v>
      </c>
      <c r="B13771" s="10">
        <v>221.14</v>
      </c>
      <c r="C13771" s="10">
        <v>213.54945</v>
      </c>
      <c r="D13771" s="10">
        <v>0.0355446946831283</v>
      </c>
      <c r="E13771" s="7">
        <f t="shared" si="1"/>
        <v>0.06877380293</v>
      </c>
      <c r="F13771" s="7"/>
    </row>
    <row r="13772">
      <c r="A13772" s="9">
        <v>44887.75</v>
      </c>
      <c r="B13772" s="10">
        <v>219.56</v>
      </c>
      <c r="C13772" s="10">
        <v>215.32581</v>
      </c>
      <c r="D13772" s="10">
        <v>0.0196641080788225</v>
      </c>
      <c r="E13772" s="7">
        <f t="shared" si="1"/>
        <v>0.06409805766</v>
      </c>
      <c r="F13772" s="7"/>
    </row>
    <row r="13773">
      <c r="A13773" s="9">
        <v>44887.791666666664</v>
      </c>
      <c r="B13773" s="10">
        <v>227.08</v>
      </c>
      <c r="C13773" s="10">
        <v>216.9727</v>
      </c>
      <c r="D13773" s="10">
        <v>0.0465832798319789</v>
      </c>
      <c r="E13773" s="7">
        <f t="shared" si="1"/>
        <v>0.06101338903</v>
      </c>
      <c r="F13773" s="7"/>
    </row>
    <row r="13774">
      <c r="A13774" s="9">
        <v>44887.833333333336</v>
      </c>
      <c r="B13774" s="10">
        <v>238.75</v>
      </c>
      <c r="C13774" s="10">
        <v>219.84575</v>
      </c>
      <c r="D13774" s="10">
        <v>0.0859886988945658</v>
      </c>
      <c r="E13774" s="7">
        <f t="shared" si="1"/>
        <v>0.05999386681</v>
      </c>
      <c r="F13774" s="7"/>
    </row>
    <row r="13775">
      <c r="A13775" s="9">
        <v>44887.875</v>
      </c>
      <c r="B13775" s="10">
        <v>252.73</v>
      </c>
      <c r="C13775" s="10">
        <v>223.49558</v>
      </c>
      <c r="D13775" s="10">
        <v>0.13080536089349</v>
      </c>
      <c r="E13775" s="7">
        <f t="shared" si="1"/>
        <v>0.06100173304</v>
      </c>
      <c r="F13775" s="7"/>
    </row>
    <row r="13776">
      <c r="A13776" s="9">
        <v>44887.916666666664</v>
      </c>
      <c r="B13776" s="10">
        <v>246.39</v>
      </c>
      <c r="C13776" s="10">
        <v>224.26439</v>
      </c>
      <c r="D13776" s="10">
        <v>0.0986585966679774</v>
      </c>
      <c r="E13776" s="7">
        <f t="shared" si="1"/>
        <v>0.06290458978</v>
      </c>
      <c r="F13776" s="7"/>
    </row>
    <row r="13777">
      <c r="A13777" s="9">
        <v>44887.958333333336</v>
      </c>
      <c r="B13777" s="10">
        <v>248.02</v>
      </c>
      <c r="C13777" s="10">
        <v>221.92294</v>
      </c>
      <c r="D13777" s="10">
        <v>0.117595143611561</v>
      </c>
      <c r="E13777" s="7">
        <f t="shared" si="1"/>
        <v>0.06651969389</v>
      </c>
      <c r="F13777" s="7"/>
    </row>
    <row r="13778">
      <c r="A13778" s="9">
        <v>44888.0</v>
      </c>
      <c r="B13778" s="10">
        <v>247.56</v>
      </c>
      <c r="C13778" s="10">
        <v>228.48279</v>
      </c>
      <c r="D13778" s="10">
        <v>0.0834951726561112</v>
      </c>
      <c r="E13778" s="7">
        <f t="shared" si="1"/>
        <v>0.06985021759</v>
      </c>
      <c r="F13778" s="7"/>
    </row>
    <row r="13779">
      <c r="A13779" s="9">
        <v>44888.041666666664</v>
      </c>
      <c r="B13779" s="10">
        <v>247.35</v>
      </c>
      <c r="C13779" s="10">
        <v>220.5767</v>
      </c>
      <c r="D13779" s="10">
        <v>0.121378640627047</v>
      </c>
      <c r="E13779" s="7">
        <f t="shared" si="1"/>
        <v>0.07166076789</v>
      </c>
      <c r="F13779" s="7"/>
    </row>
    <row r="13780">
      <c r="A13780" s="9">
        <v>44888.083333333336</v>
      </c>
      <c r="B13780" s="10">
        <v>248.66</v>
      </c>
      <c r="C13780" s="10">
        <v>211.23085</v>
      </c>
      <c r="D13780" s="10">
        <v>0.177195471210762</v>
      </c>
      <c r="E13780" s="7">
        <f t="shared" si="1"/>
        <v>0.0722466215</v>
      </c>
      <c r="F13780" s="7"/>
    </row>
    <row r="13781">
      <c r="A13781" s="9">
        <v>44888.125</v>
      </c>
      <c r="B13781" s="10">
        <v>245.85</v>
      </c>
      <c r="C13781" s="10">
        <v>202.28643</v>
      </c>
      <c r="D13781" s="10">
        <v>0.215355869397665</v>
      </c>
      <c r="E13781" s="7">
        <f t="shared" si="1"/>
        <v>0.0741366175</v>
      </c>
      <c r="F13781" s="7"/>
    </row>
    <row r="13782">
      <c r="A13782" s="9">
        <v>44888.166666666664</v>
      </c>
      <c r="B13782" s="10">
        <v>228.77</v>
      </c>
      <c r="C13782" s="10">
        <v>195.63016</v>
      </c>
      <c r="D13782" s="10">
        <v>0.169400464631833</v>
      </c>
      <c r="E13782" s="7">
        <f t="shared" si="1"/>
        <v>0.07356665338</v>
      </c>
      <c r="F13782" s="7"/>
    </row>
    <row r="13783">
      <c r="A13783" s="9">
        <v>44888.208333333336</v>
      </c>
      <c r="B13783" s="10">
        <v>222.59</v>
      </c>
      <c r="C13783" s="10">
        <v>193.66921</v>
      </c>
      <c r="D13783" s="10">
        <v>0.149330861627411</v>
      </c>
      <c r="E13783" s="7">
        <f t="shared" si="1"/>
        <v>0.07470492492</v>
      </c>
      <c r="F13783" s="7"/>
    </row>
    <row r="13784">
      <c r="A13784" s="9">
        <v>44888.25</v>
      </c>
      <c r="B13784" s="10">
        <v>211.43</v>
      </c>
      <c r="C13784" s="10">
        <v>194.9333</v>
      </c>
      <c r="D13784" s="10">
        <v>0.0846274084520192</v>
      </c>
      <c r="E13784" s="7">
        <f t="shared" si="1"/>
        <v>0.07556200815</v>
      </c>
      <c r="F13784" s="7"/>
    </row>
    <row r="13785">
      <c r="A13785" s="9">
        <v>44888.291666666664</v>
      </c>
      <c r="B13785" s="10">
        <v>207.18</v>
      </c>
      <c r="C13785" s="10">
        <v>199.32407</v>
      </c>
      <c r="D13785" s="10">
        <v>0.0394128516440588</v>
      </c>
      <c r="E13785" s="7">
        <f t="shared" si="1"/>
        <v>0.07502210629</v>
      </c>
      <c r="F13785" s="7"/>
    </row>
    <row r="13786">
      <c r="A13786" s="9">
        <v>44888.333333333336</v>
      </c>
      <c r="B13786" s="10">
        <v>205.2</v>
      </c>
      <c r="C13786" s="10">
        <v>204.62402</v>
      </c>
      <c r="D13786" s="10">
        <v>0.00281482105570981</v>
      </c>
      <c r="E13786" s="7">
        <f t="shared" si="1"/>
        <v>0.07344888943</v>
      </c>
      <c r="F13786" s="7"/>
    </row>
    <row r="13787">
      <c r="A13787" s="9">
        <v>44888.375</v>
      </c>
      <c r="B13787" s="10">
        <v>204.81</v>
      </c>
      <c r="C13787" s="10">
        <v>210.77891</v>
      </c>
      <c r="D13787" s="10">
        <v>0.028318345511892</v>
      </c>
      <c r="E13787" s="7">
        <f t="shared" si="1"/>
        <v>0.0741350166</v>
      </c>
      <c r="F13787" s="7"/>
    </row>
    <row r="13788">
      <c r="A13788" s="9">
        <v>44888.416666666664</v>
      </c>
      <c r="B13788" s="10">
        <v>207.96</v>
      </c>
      <c r="C13788" s="10">
        <v>215.22302</v>
      </c>
      <c r="D13788" s="10">
        <v>0.0337464830667276</v>
      </c>
      <c r="E13788" s="7">
        <f t="shared" si="1"/>
        <v>0.07385270678</v>
      </c>
      <c r="F13788" s="7"/>
    </row>
    <row r="13789">
      <c r="A13789" s="9">
        <v>44888.458333333336</v>
      </c>
      <c r="B13789" s="10">
        <v>215.23</v>
      </c>
      <c r="C13789" s="10">
        <v>218.75865</v>
      </c>
      <c r="D13789" s="10">
        <v>0.0161303335890946</v>
      </c>
      <c r="E13789" s="7">
        <f t="shared" si="1"/>
        <v>0.07451258006</v>
      </c>
      <c r="F13789" s="7"/>
    </row>
    <row r="13790">
      <c r="A13790" s="9">
        <v>44888.5</v>
      </c>
      <c r="B13790" s="10">
        <v>222.55</v>
      </c>
      <c r="C13790" s="10">
        <v>219.67567</v>
      </c>
      <c r="D13790" s="10">
        <v>0.0130844257809707</v>
      </c>
      <c r="E13790" s="7">
        <f t="shared" si="1"/>
        <v>0.0738271246</v>
      </c>
      <c r="F13790" s="7"/>
    </row>
    <row r="13791">
      <c r="A13791" s="9">
        <v>44888.541666666664</v>
      </c>
      <c r="B13791" s="10">
        <v>227.93</v>
      </c>
      <c r="C13791" s="10">
        <v>219.95537</v>
      </c>
      <c r="D13791" s="10">
        <v>0.0362556731395101</v>
      </c>
      <c r="E13791" s="7">
        <f t="shared" si="1"/>
        <v>0.07396672716</v>
      </c>
      <c r="F13791" s="7"/>
    </row>
    <row r="13792">
      <c r="A13792" s="9">
        <v>44888.583333333336</v>
      </c>
      <c r="B13792" s="10">
        <v>226.35</v>
      </c>
      <c r="C13792" s="10">
        <v>220.22188</v>
      </c>
      <c r="D13792" s="10">
        <v>0.0278270260884159</v>
      </c>
      <c r="E13792" s="7">
        <f t="shared" si="1"/>
        <v>0.07396751873</v>
      </c>
      <c r="F13792" s="7"/>
    </row>
    <row r="13793">
      <c r="A13793" s="9">
        <v>44888.625</v>
      </c>
      <c r="B13793" s="10">
        <v>224.76</v>
      </c>
      <c r="C13793" s="10">
        <v>221.17277</v>
      </c>
      <c r="D13793" s="10">
        <v>0.0162191304110355</v>
      </c>
      <c r="E13793" s="7">
        <f t="shared" si="1"/>
        <v>0.07402311837</v>
      </c>
      <c r="F13793" s="7"/>
    </row>
    <row r="13794">
      <c r="A13794" s="9">
        <v>44888.666666666664</v>
      </c>
      <c r="B13794" s="10">
        <v>221.83</v>
      </c>
      <c r="C13794" s="10">
        <v>222.31253</v>
      </c>
      <c r="D13794" s="10">
        <v>0.00217050294016264</v>
      </c>
      <c r="E13794" s="7">
        <f t="shared" si="1"/>
        <v>0.07298347352</v>
      </c>
      <c r="F13794" s="7"/>
    </row>
    <row r="13795">
      <c r="A13795" s="9">
        <v>44888.708333333336</v>
      </c>
      <c r="B13795" s="10">
        <v>216.2</v>
      </c>
      <c r="C13795" s="10">
        <v>223.47192</v>
      </c>
      <c r="D13795" s="10">
        <v>0.0325406431376256</v>
      </c>
      <c r="E13795" s="7">
        <f t="shared" si="1"/>
        <v>0.07285830471</v>
      </c>
      <c r="F13795" s="7"/>
    </row>
    <row r="13796">
      <c r="A13796" s="9">
        <v>44888.75</v>
      </c>
      <c r="B13796" s="10">
        <v>214.21</v>
      </c>
      <c r="C13796" s="10">
        <v>224.85784</v>
      </c>
      <c r="D13796" s="10">
        <v>0.0473536524232377</v>
      </c>
      <c r="E13796" s="7">
        <f t="shared" si="1"/>
        <v>0.07401203572</v>
      </c>
      <c r="F13796" s="7"/>
    </row>
    <row r="13797">
      <c r="A13797" s="9">
        <v>44888.791666666664</v>
      </c>
      <c r="B13797" s="10">
        <v>218.1</v>
      </c>
      <c r="C13797" s="10">
        <v>226.74129</v>
      </c>
      <c r="D13797" s="10">
        <v>0.0381107913781384</v>
      </c>
      <c r="E13797" s="7">
        <f t="shared" si="1"/>
        <v>0.07365901537</v>
      </c>
      <c r="F13797" s="7"/>
    </row>
    <row r="13798">
      <c r="A13798" s="9">
        <v>44888.833333333336</v>
      </c>
      <c r="B13798" s="10">
        <v>230.08</v>
      </c>
      <c r="C13798" s="10">
        <v>229.35288</v>
      </c>
      <c r="D13798" s="10">
        <v>0.00317031118161678</v>
      </c>
      <c r="E13798" s="7">
        <f t="shared" si="1"/>
        <v>0.07020824921</v>
      </c>
      <c r="F13798" s="7"/>
    </row>
    <row r="13799">
      <c r="A13799" s="9">
        <v>44888.875</v>
      </c>
      <c r="B13799" s="10">
        <v>239.26</v>
      </c>
      <c r="C13799" s="10">
        <v>232.09661</v>
      </c>
      <c r="D13799" s="10">
        <v>0.0308638286444597</v>
      </c>
      <c r="E13799" s="7">
        <f t="shared" si="1"/>
        <v>0.0660440187</v>
      </c>
      <c r="F13799" s="7"/>
    </row>
    <row r="13800">
      <c r="A13800" s="9">
        <v>44888.916666666664</v>
      </c>
      <c r="B13800" s="10">
        <v>233.2</v>
      </c>
      <c r="C13800" s="10">
        <v>232.83834</v>
      </c>
      <c r="D13800" s="10">
        <v>0.00155326652818432</v>
      </c>
      <c r="E13800" s="7">
        <f t="shared" si="1"/>
        <v>0.06199796328</v>
      </c>
      <c r="F13800" s="7"/>
    </row>
    <row r="13801">
      <c r="A13801" s="9">
        <v>44888.958333333336</v>
      </c>
      <c r="B13801" s="10">
        <v>233.17</v>
      </c>
      <c r="C13801" s="10">
        <v>231.29907</v>
      </c>
      <c r="D13801" s="10">
        <v>0.00808879171023034</v>
      </c>
      <c r="E13801" s="7">
        <f t="shared" si="1"/>
        <v>0.05743519862</v>
      </c>
      <c r="F13801" s="7"/>
    </row>
    <row r="13802">
      <c r="A13802" s="9">
        <v>44889.0</v>
      </c>
      <c r="B13802" s="10">
        <v>238.67</v>
      </c>
      <c r="C13802" s="10">
        <v>235.52395</v>
      </c>
      <c r="D13802" s="10">
        <v>0.0133576648998964</v>
      </c>
      <c r="E13802" s="7">
        <f t="shared" si="1"/>
        <v>0.05451280246</v>
      </c>
      <c r="F13802" s="7"/>
    </row>
    <row r="13803">
      <c r="A13803" s="9">
        <v>44889.041666666664</v>
      </c>
      <c r="B13803" s="10">
        <v>243.39</v>
      </c>
      <c r="C13803" s="10">
        <v>227.42254</v>
      </c>
      <c r="D13803" s="10">
        <v>0.0702105428951764</v>
      </c>
      <c r="E13803" s="7">
        <f t="shared" si="1"/>
        <v>0.05238079839</v>
      </c>
      <c r="F13803" s="7"/>
    </row>
    <row r="13804">
      <c r="A13804" s="9">
        <v>44889.083333333336</v>
      </c>
      <c r="B13804" s="10">
        <v>239.73</v>
      </c>
      <c r="C13804" s="10">
        <v>218.07858</v>
      </c>
      <c r="D13804" s="10">
        <v>0.0992826530693661</v>
      </c>
      <c r="E13804" s="7">
        <f t="shared" si="1"/>
        <v>0.04913443097</v>
      </c>
      <c r="F13804" s="7"/>
    </row>
    <row r="13805">
      <c r="A13805" s="9">
        <v>44889.125</v>
      </c>
      <c r="B13805" s="10">
        <v>232.73</v>
      </c>
      <c r="C13805" s="10">
        <v>208.85366</v>
      </c>
      <c r="D13805" s="10">
        <v>0.11432090775905</v>
      </c>
      <c r="E13805" s="7">
        <f t="shared" si="1"/>
        <v>0.0449246409</v>
      </c>
      <c r="F13805" s="7"/>
    </row>
    <row r="13806">
      <c r="A13806" s="9">
        <v>44889.166666666664</v>
      </c>
      <c r="B13806" s="10">
        <v>221.58</v>
      </c>
      <c r="C13806" s="10">
        <v>202.15177</v>
      </c>
      <c r="D13806" s="10">
        <v>0.0961071476148836</v>
      </c>
      <c r="E13806" s="7">
        <f t="shared" si="1"/>
        <v>0.04187075269</v>
      </c>
      <c r="F13806" s="7"/>
    </row>
    <row r="13807">
      <c r="A13807" s="9">
        <v>44889.208333333336</v>
      </c>
      <c r="B13807" s="10">
        <v>217.67</v>
      </c>
      <c r="C13807" s="10">
        <v>200.45417</v>
      </c>
      <c r="D13807" s="10">
        <v>0.0858841200459934</v>
      </c>
      <c r="E13807" s="7">
        <f t="shared" si="1"/>
        <v>0.03922713846</v>
      </c>
      <c r="F13807" s="7"/>
    </row>
    <row r="13808">
      <c r="A13808" s="9">
        <v>44889.25</v>
      </c>
      <c r="B13808" s="10">
        <v>218.22</v>
      </c>
      <c r="C13808" s="10">
        <v>201.91284</v>
      </c>
      <c r="D13808" s="10">
        <v>0.0807633630431824</v>
      </c>
      <c r="E13808" s="7">
        <f t="shared" si="1"/>
        <v>0.03906613656</v>
      </c>
      <c r="F13808" s="7"/>
    </row>
    <row r="13809">
      <c r="A13809" s="9">
        <v>44889.291666666664</v>
      </c>
      <c r="B13809" s="10">
        <v>216.53</v>
      </c>
      <c r="C13809" s="10">
        <v>206.42399</v>
      </c>
      <c r="D13809" s="10">
        <v>0.0489575363793714</v>
      </c>
      <c r="E13809" s="7">
        <f t="shared" si="1"/>
        <v>0.03946383176</v>
      </c>
      <c r="F13809" s="7"/>
    </row>
    <row r="13810">
      <c r="A13810" s="9">
        <v>44889.333333333336</v>
      </c>
      <c r="B13810" s="10">
        <v>215.74</v>
      </c>
      <c r="C13810" s="10">
        <v>211.96359</v>
      </c>
      <c r="D13810" s="10">
        <v>0.0178163145849718</v>
      </c>
      <c r="E13810" s="7">
        <f t="shared" si="1"/>
        <v>0.04008889399</v>
      </c>
      <c r="F13810" s="7"/>
    </row>
    <row r="13811">
      <c r="A13811" s="9">
        <v>44889.375</v>
      </c>
      <c r="B13811" s="10">
        <v>217.69</v>
      </c>
      <c r="C13811" s="10">
        <v>218.32439</v>
      </c>
      <c r="D13811" s="10">
        <v>0.00290572207713483</v>
      </c>
      <c r="E13811" s="7">
        <f t="shared" si="1"/>
        <v>0.03903003468</v>
      </c>
      <c r="F13811" s="7"/>
    </row>
    <row r="13812">
      <c r="A13812" s="9">
        <v>44889.416666666664</v>
      </c>
      <c r="B13812" s="10">
        <v>218.03</v>
      </c>
      <c r="C13812" s="10">
        <v>222.94014</v>
      </c>
      <c r="D13812" s="10">
        <v>0.0220244770636638</v>
      </c>
      <c r="E13812" s="7">
        <f t="shared" si="1"/>
        <v>0.03854161777</v>
      </c>
      <c r="F13812" s="7"/>
    </row>
    <row r="13813">
      <c r="A13813" s="9">
        <v>44889.458333333336</v>
      </c>
      <c r="B13813" s="10">
        <v>227.2</v>
      </c>
      <c r="C13813" s="10">
        <v>226.74963</v>
      </c>
      <c r="D13813" s="10">
        <v>0.00198619949236518</v>
      </c>
      <c r="E13813" s="7">
        <f t="shared" si="1"/>
        <v>0.03795227885</v>
      </c>
      <c r="F13813" s="7"/>
    </row>
    <row r="13814">
      <c r="A13814" s="9">
        <v>44889.5</v>
      </c>
      <c r="B13814" s="10">
        <v>228.09</v>
      </c>
      <c r="C13814" s="10">
        <v>227.94471</v>
      </c>
      <c r="D13814" s="10">
        <v>6.37391409522146E-4</v>
      </c>
      <c r="E13814" s="7">
        <f t="shared" si="1"/>
        <v>0.03743365241</v>
      </c>
      <c r="F13814" s="7"/>
    </row>
    <row r="13815">
      <c r="A13815" s="9">
        <v>44889.541666666664</v>
      </c>
      <c r="B13815" s="10">
        <v>231.37</v>
      </c>
      <c r="C13815" s="10">
        <v>228.55984</v>
      </c>
      <c r="D13815" s="10">
        <v>0.0122950733602193</v>
      </c>
      <c r="E13815" s="7">
        <f t="shared" si="1"/>
        <v>0.03643529409</v>
      </c>
      <c r="F13815" s="7"/>
    </row>
    <row r="13816">
      <c r="A13816" s="9">
        <v>44889.583333333336</v>
      </c>
      <c r="B13816" s="10">
        <v>230.14</v>
      </c>
      <c r="C13816" s="10">
        <v>229.2425</v>
      </c>
      <c r="D13816" s="10">
        <v>0.00391506810473616</v>
      </c>
      <c r="E13816" s="7">
        <f t="shared" si="1"/>
        <v>0.03543896251</v>
      </c>
      <c r="F13816" s="7"/>
    </row>
    <row r="13817">
      <c r="A13817" s="9">
        <v>44889.625</v>
      </c>
      <c r="B13817" s="10">
        <v>230.04</v>
      </c>
      <c r="C13817" s="10">
        <v>230.24877</v>
      </c>
      <c r="D13817" s="10">
        <v>9.06714941408874E-4</v>
      </c>
      <c r="E13817" s="7">
        <f t="shared" si="1"/>
        <v>0.0348009452</v>
      </c>
      <c r="F13817" s="7"/>
    </row>
    <row r="13818">
      <c r="A13818" s="9">
        <v>44889.666666666664</v>
      </c>
      <c r="B13818" s="10">
        <v>226.15</v>
      </c>
      <c r="C13818" s="10">
        <v>231.25575</v>
      </c>
      <c r="D13818" s="10">
        <v>0.0220783699432338</v>
      </c>
      <c r="E13818" s="7">
        <f t="shared" si="1"/>
        <v>0.03563043965</v>
      </c>
      <c r="F13818" s="7"/>
    </row>
    <row r="13819">
      <c r="A13819" s="9">
        <v>44889.708333333336</v>
      </c>
      <c r="B13819" s="10">
        <v>231.09</v>
      </c>
      <c r="C13819" s="10">
        <v>232.31337</v>
      </c>
      <c r="D13819" s="10">
        <v>0.00526603354770321</v>
      </c>
      <c r="E13819" s="7">
        <f t="shared" si="1"/>
        <v>0.03449399759</v>
      </c>
      <c r="F13819" s="7"/>
    </row>
    <row r="13820">
      <c r="A13820" s="9">
        <v>44889.75</v>
      </c>
      <c r="B13820" s="10">
        <v>231.76</v>
      </c>
      <c r="C13820" s="10">
        <v>233.59717</v>
      </c>
      <c r="D13820" s="10">
        <v>0.00786469288133933</v>
      </c>
      <c r="E13820" s="7">
        <f t="shared" si="1"/>
        <v>0.03284862427</v>
      </c>
      <c r="F13820" s="7"/>
    </row>
    <row r="13821">
      <c r="A13821" s="9">
        <v>44889.791666666664</v>
      </c>
      <c r="B13821" s="10">
        <v>232.23</v>
      </c>
      <c r="C13821" s="10">
        <v>235.47908</v>
      </c>
      <c r="D13821" s="10">
        <v>0.01379774373163</v>
      </c>
      <c r="E13821" s="7">
        <f t="shared" si="1"/>
        <v>0.03183558062</v>
      </c>
      <c r="F13821" s="7"/>
    </row>
    <row r="13822">
      <c r="A13822" s="9">
        <v>44889.833333333336</v>
      </c>
      <c r="B13822" s="10">
        <v>237.87</v>
      </c>
      <c r="C13822" s="10">
        <v>237.79788</v>
      </c>
      <c r="D13822" s="10">
        <v>3.03282771065967E-4</v>
      </c>
      <c r="E13822" s="7">
        <f t="shared" si="1"/>
        <v>0.0317161211</v>
      </c>
      <c r="F13822" s="7"/>
    </row>
    <row r="13823">
      <c r="A13823" s="9">
        <v>44889.875</v>
      </c>
      <c r="B13823" s="10">
        <v>240.36</v>
      </c>
      <c r="C13823" s="10">
        <v>240.07532</v>
      </c>
      <c r="D13823" s="10">
        <v>0.00118579452481833</v>
      </c>
      <c r="E13823" s="7">
        <f t="shared" si="1"/>
        <v>0.03047953635</v>
      </c>
      <c r="F13823" s="7"/>
    </row>
    <row r="13824">
      <c r="A13824" s="9">
        <v>44889.916666666664</v>
      </c>
      <c r="B13824" s="10">
        <v>228.06</v>
      </c>
      <c r="C13824" s="10">
        <v>240.55501</v>
      </c>
      <c r="D13824" s="10">
        <v>0.0519424226500209</v>
      </c>
      <c r="E13824" s="7">
        <f t="shared" si="1"/>
        <v>0.03257908452</v>
      </c>
      <c r="F13824" s="7"/>
    </row>
    <row r="13825">
      <c r="A13825" s="9">
        <v>44889.958333333336</v>
      </c>
      <c r="B13825" s="10">
        <v>228.92</v>
      </c>
      <c r="C13825" s="10">
        <v>238.67809</v>
      </c>
      <c r="D13825" s="10">
        <v>0.0408838951241817</v>
      </c>
      <c r="E13825" s="7">
        <f t="shared" si="1"/>
        <v>0.03394554716</v>
      </c>
      <c r="F13825" s="7"/>
    </row>
    <row r="13826">
      <c r="A13826" s="9">
        <v>44887.0</v>
      </c>
      <c r="B13826" s="10">
        <v>219.69</v>
      </c>
      <c r="C13826" s="10">
        <v>230.06778</v>
      </c>
      <c r="D13826" s="10">
        <v>0.0451074896276219</v>
      </c>
      <c r="E13826" s="7">
        <f t="shared" si="1"/>
        <v>0.03526845653</v>
      </c>
      <c r="F13826" s="7"/>
    </row>
    <row r="13827">
      <c r="A13827" s="9">
        <v>44887.041666666664</v>
      </c>
      <c r="B13827" s="10">
        <v>223.87</v>
      </c>
      <c r="C13827" s="10">
        <v>222.72655</v>
      </c>
      <c r="D13827" s="10">
        <v>0.00513387380175377</v>
      </c>
      <c r="E13827" s="7">
        <f t="shared" si="1"/>
        <v>0.03255692865</v>
      </c>
      <c r="F13827" s="7"/>
    </row>
    <row r="13828">
      <c r="A13828" s="9">
        <v>44887.083333333336</v>
      </c>
      <c r="B13828" s="10">
        <v>226.47</v>
      </c>
      <c r="C13828" s="10">
        <v>213.19361</v>
      </c>
      <c r="D13828" s="10">
        <v>0.0622738645872171</v>
      </c>
      <c r="E13828" s="7">
        <f t="shared" si="1"/>
        <v>0.03101489579</v>
      </c>
      <c r="F13828" s="7"/>
    </row>
    <row r="13829">
      <c r="A13829" s="9">
        <v>44887.125</v>
      </c>
      <c r="B13829" s="10">
        <v>214.89</v>
      </c>
      <c r="C13829" s="10">
        <v>203.32379</v>
      </c>
      <c r="D13829" s="10">
        <v>0.0568856698962771</v>
      </c>
      <c r="E13829" s="7">
        <f t="shared" si="1"/>
        <v>0.02862176088</v>
      </c>
      <c r="F13829" s="7"/>
    </row>
    <row r="13830">
      <c r="A13830" s="9">
        <v>44887.166666666664</v>
      </c>
      <c r="B13830" s="10">
        <v>207.7</v>
      </c>
      <c r="C13830" s="10">
        <v>194.57063</v>
      </c>
      <c r="D13830" s="10">
        <v>0.0674786837047297</v>
      </c>
      <c r="E13830" s="7">
        <f t="shared" si="1"/>
        <v>0.02742890822</v>
      </c>
      <c r="F13830" s="7"/>
    </row>
    <row r="13831">
      <c r="A13831" s="9">
        <v>44887.208333333336</v>
      </c>
      <c r="B13831" s="10">
        <v>194.26</v>
      </c>
      <c r="C13831" s="10">
        <v>189.59986</v>
      </c>
      <c r="D13831" s="10">
        <v>0.0245788156172688</v>
      </c>
      <c r="E13831" s="7">
        <f t="shared" si="1"/>
        <v>0.02487452054</v>
      </c>
      <c r="F13831" s="7"/>
    </row>
    <row r="13832">
      <c r="A13832" s="9">
        <v>44887.25</v>
      </c>
      <c r="B13832" s="10">
        <v>186.14</v>
      </c>
      <c r="C13832" s="10">
        <v>187.98162</v>
      </c>
      <c r="D13832" s="10">
        <v>0.00979680885822776</v>
      </c>
      <c r="E13832" s="7">
        <f t="shared" si="1"/>
        <v>0.02191758078</v>
      </c>
      <c r="F13832" s="7"/>
    </row>
    <row r="13833">
      <c r="A13833" s="9">
        <v>44887.291666666664</v>
      </c>
      <c r="B13833" s="10">
        <v>190.89</v>
      </c>
      <c r="C13833" s="10">
        <v>190.41648</v>
      </c>
      <c r="D13833" s="10">
        <v>0.00248675954938343</v>
      </c>
      <c r="E13833" s="7">
        <f t="shared" si="1"/>
        <v>0.01998129841</v>
      </c>
      <c r="F13833" s="7"/>
    </row>
    <row r="13834">
      <c r="A13834" s="9">
        <v>44887.333333333336</v>
      </c>
      <c r="B13834" s="10">
        <v>197.32</v>
      </c>
      <c r="C13834" s="10">
        <v>195.29133</v>
      </c>
      <c r="D13834" s="10">
        <v>0.0103879163504084</v>
      </c>
      <c r="E13834" s="7">
        <f t="shared" si="1"/>
        <v>0.01967178182</v>
      </c>
      <c r="F13834" s="7"/>
    </row>
    <row r="13835">
      <c r="A13835" s="9">
        <v>44887.375</v>
      </c>
      <c r="B13835" s="10">
        <v>196.38</v>
      </c>
      <c r="C13835" s="10">
        <v>202.34401</v>
      </c>
      <c r="D13835" s="10">
        <v>0.0294746061422821</v>
      </c>
      <c r="E13835" s="7">
        <f t="shared" si="1"/>
        <v>0.02077881865</v>
      </c>
      <c r="F13835" s="7"/>
    </row>
    <row r="13836">
      <c r="A13836" s="9">
        <v>44887.416666666664</v>
      </c>
      <c r="B13836" s="10">
        <v>197.22</v>
      </c>
      <c r="C13836" s="10">
        <v>209.71319</v>
      </c>
      <c r="D13836" s="10">
        <v>0.0595727431355176</v>
      </c>
      <c r="E13836" s="7">
        <f t="shared" si="1"/>
        <v>0.02234332974</v>
      </c>
      <c r="F13836" s="7"/>
    </row>
    <row r="13837">
      <c r="A13837" s="9">
        <v>44887.458333333336</v>
      </c>
      <c r="B13837" s="10">
        <v>210.1</v>
      </c>
      <c r="C13837" s="10">
        <v>216.40636</v>
      </c>
      <c r="D13837" s="10">
        <v>0.0291412877144646</v>
      </c>
      <c r="E13837" s="7">
        <f t="shared" si="1"/>
        <v>0.02347479175</v>
      </c>
      <c r="F13837" s="7"/>
    </row>
    <row r="13838">
      <c r="A13838" s="9">
        <v>44887.5</v>
      </c>
      <c r="B13838" s="10">
        <v>216.73</v>
      </c>
      <c r="C13838" s="10">
        <v>219.88773</v>
      </c>
      <c r="D13838" s="10">
        <v>0.0143606466809221</v>
      </c>
      <c r="E13838" s="7">
        <f t="shared" si="1"/>
        <v>0.02404659405</v>
      </c>
      <c r="F13838" s="7"/>
    </row>
    <row r="13839">
      <c r="A13839" s="9">
        <v>44887.541666666664</v>
      </c>
      <c r="B13839" s="10">
        <v>217.06</v>
      </c>
      <c r="C13839" s="10">
        <v>221.37211</v>
      </c>
      <c r="D13839" s="10">
        <v>0.0194790120580229</v>
      </c>
      <c r="E13839" s="7">
        <f t="shared" si="1"/>
        <v>0.02434592483</v>
      </c>
      <c r="F13839" s="7"/>
    </row>
    <row r="13840">
      <c r="A13840" s="9">
        <v>44887.583333333336</v>
      </c>
      <c r="B13840" s="10">
        <v>215.58</v>
      </c>
      <c r="C13840" s="10">
        <v>221.47875</v>
      </c>
      <c r="D13840" s="10">
        <v>0.0266334806386616</v>
      </c>
      <c r="E13840" s="7">
        <f t="shared" si="1"/>
        <v>0.02529252535</v>
      </c>
      <c r="F13840" s="7"/>
    </row>
    <row r="13841">
      <c r="A13841" s="9">
        <v>44887.625</v>
      </c>
      <c r="B13841" s="10">
        <v>213.99</v>
      </c>
      <c r="C13841" s="10">
        <v>221.48524</v>
      </c>
      <c r="D13841" s="10">
        <v>0.0338408103402285</v>
      </c>
      <c r="E13841" s="7">
        <f t="shared" si="1"/>
        <v>0.02666477933</v>
      </c>
      <c r="F13841" s="7"/>
    </row>
    <row r="13842">
      <c r="A13842" s="9">
        <v>44887.666666666664</v>
      </c>
      <c r="B13842" s="10">
        <v>218.21</v>
      </c>
      <c r="C13842" s="10">
        <v>221.14366</v>
      </c>
      <c r="D13842" s="10">
        <v>0.0132658562311938</v>
      </c>
      <c r="E13842" s="7">
        <f t="shared" si="1"/>
        <v>0.02629759126</v>
      </c>
      <c r="F13842" s="7"/>
    </row>
    <row r="13843">
      <c r="A13843" s="9">
        <v>44887.708333333336</v>
      </c>
      <c r="B13843" s="10">
        <v>221.14</v>
      </c>
      <c r="C13843" s="10">
        <v>220.78588</v>
      </c>
      <c r="D13843" s="10">
        <v>0.00160390691651112</v>
      </c>
      <c r="E13843" s="7">
        <f t="shared" si="1"/>
        <v>0.02614500265</v>
      </c>
      <c r="F13843" s="7"/>
    </row>
    <row r="13844">
      <c r="A13844" s="9">
        <v>44887.75</v>
      </c>
      <c r="B13844" s="10">
        <v>219.56</v>
      </c>
      <c r="C13844" s="10">
        <v>221.13539</v>
      </c>
      <c r="D13844" s="10">
        <v>0.00712409714247908</v>
      </c>
      <c r="E13844" s="7">
        <f t="shared" si="1"/>
        <v>0.02611414449</v>
      </c>
      <c r="F13844" s="7"/>
    </row>
    <row r="13845">
      <c r="A13845" s="9">
        <v>44887.791666666664</v>
      </c>
      <c r="B13845" s="10">
        <v>227.08</v>
      </c>
      <c r="C13845" s="10">
        <v>222.36302</v>
      </c>
      <c r="D13845" s="10">
        <v>0.0212129696745439</v>
      </c>
      <c r="E13845" s="7">
        <f t="shared" si="1"/>
        <v>0.02642311224</v>
      </c>
      <c r="F13845" s="7"/>
    </row>
    <row r="13846">
      <c r="A13846" s="9">
        <v>44887.833333333336</v>
      </c>
      <c r="B13846" s="10">
        <v>238.75</v>
      </c>
      <c r="C13846" s="10">
        <v>224.28319</v>
      </c>
      <c r="D13846" s="10">
        <v>0.0645024265973745</v>
      </c>
      <c r="E13846" s="7">
        <f t="shared" si="1"/>
        <v>0.02909807657</v>
      </c>
      <c r="F13846" s="7"/>
    </row>
    <row r="13847">
      <c r="A13847" s="9">
        <v>44887.875</v>
      </c>
      <c r="B13847" s="10">
        <v>252.73</v>
      </c>
      <c r="C13847" s="10">
        <v>226.85566</v>
      </c>
      <c r="D13847" s="10">
        <v>0.114056400444229</v>
      </c>
      <c r="E13847" s="7">
        <f t="shared" si="1"/>
        <v>0.03380101848</v>
      </c>
      <c r="F13847" s="7"/>
    </row>
    <row r="13848">
      <c r="A13848" s="9">
        <v>44887.916666666664</v>
      </c>
      <c r="B13848" s="10">
        <v>246.39</v>
      </c>
      <c r="C13848" s="10">
        <v>227.94709</v>
      </c>
      <c r="D13848" s="10">
        <v>0.0809087319342395</v>
      </c>
      <c r="E13848" s="7">
        <f t="shared" si="1"/>
        <v>0.03500794803</v>
      </c>
      <c r="F13848" s="7"/>
    </row>
    <row r="13849">
      <c r="A13849" s="9">
        <v>44887.958333333336</v>
      </c>
      <c r="B13849" s="10">
        <v>248.02</v>
      </c>
      <c r="C13849" s="10">
        <v>227.2632</v>
      </c>
      <c r="D13849" s="10">
        <v>0.0913337487107459</v>
      </c>
      <c r="E13849" s="7">
        <f t="shared" si="1"/>
        <v>0.03711002526</v>
      </c>
      <c r="F13849" s="7"/>
    </row>
    <row r="13850">
      <c r="A13850" s="9">
        <v>44888.0</v>
      </c>
      <c r="B13850" s="10">
        <v>247.56</v>
      </c>
      <c r="C13850" s="10">
        <v>232.73123</v>
      </c>
      <c r="D13850" s="10">
        <v>0.0637162876679678</v>
      </c>
      <c r="E13850" s="7">
        <f t="shared" si="1"/>
        <v>0.03788539185</v>
      </c>
      <c r="F13850" s="7"/>
    </row>
    <row r="13851">
      <c r="A13851" s="9">
        <v>44888.041666666664</v>
      </c>
      <c r="B13851" s="10">
        <v>247.35</v>
      </c>
      <c r="C13851" s="10">
        <v>226.33945</v>
      </c>
      <c r="D13851" s="10">
        <v>0.0928276091507688</v>
      </c>
      <c r="E13851" s="7">
        <f t="shared" si="1"/>
        <v>0.04153929749</v>
      </c>
      <c r="F13851" s="7"/>
    </row>
    <row r="13852">
      <c r="A13852" s="9">
        <v>44888.083333333336</v>
      </c>
      <c r="B13852" s="10">
        <v>248.66</v>
      </c>
      <c r="C13852" s="10">
        <v>218.44269</v>
      </c>
      <c r="D13852" s="10">
        <v>0.13833060744674</v>
      </c>
      <c r="E13852" s="7">
        <f t="shared" si="1"/>
        <v>0.04470832844</v>
      </c>
      <c r="F13852" s="7"/>
    </row>
    <row r="13853">
      <c r="A13853" s="9">
        <v>44888.125</v>
      </c>
      <c r="B13853" s="10">
        <v>245.85</v>
      </c>
      <c r="C13853" s="10">
        <v>210.18791</v>
      </c>
      <c r="D13853" s="10">
        <v>0.169667655956044</v>
      </c>
      <c r="E13853" s="7">
        <f t="shared" si="1"/>
        <v>0.04940757786</v>
      </c>
      <c r="F13853" s="7"/>
    </row>
    <row r="13854">
      <c r="A13854" s="9">
        <v>44888.166666666664</v>
      </c>
      <c r="B13854" s="10">
        <v>228.77</v>
      </c>
      <c r="C13854" s="10">
        <v>203.65182</v>
      </c>
      <c r="D13854" s="10">
        <v>0.123338843718656</v>
      </c>
      <c r="E13854" s="7">
        <f t="shared" si="1"/>
        <v>0.05173508453</v>
      </c>
      <c r="F13854" s="7"/>
    </row>
    <row r="13855">
      <c r="A13855" s="9">
        <v>44888.208333333336</v>
      </c>
      <c r="B13855" s="10">
        <v>222.59</v>
      </c>
      <c r="C13855" s="10">
        <v>201.14473</v>
      </c>
      <c r="D13855" s="10">
        <v>0.106616116663856</v>
      </c>
      <c r="E13855" s="7">
        <f t="shared" si="1"/>
        <v>0.05515330541</v>
      </c>
      <c r="F13855" s="7"/>
    </row>
    <row r="13856">
      <c r="A13856" s="9">
        <v>44888.25</v>
      </c>
      <c r="B13856" s="10">
        <v>211.43</v>
      </c>
      <c r="C13856" s="10">
        <v>201.42399</v>
      </c>
      <c r="D13856" s="10">
        <v>0.0496763568232364</v>
      </c>
      <c r="E13856" s="7">
        <f t="shared" si="1"/>
        <v>0.05681495324</v>
      </c>
      <c r="F13856" s="7"/>
    </row>
    <row r="13857">
      <c r="A13857" s="9">
        <v>44888.291666666664</v>
      </c>
      <c r="B13857" s="10">
        <v>207.18</v>
      </c>
      <c r="C13857" s="10">
        <v>204.43102</v>
      </c>
      <c r="D13857" s="10">
        <v>0.0134469807957716</v>
      </c>
      <c r="E13857" s="7">
        <f t="shared" si="1"/>
        <v>0.05727162912</v>
      </c>
      <c r="F13857" s="7"/>
    </row>
    <row r="13858">
      <c r="A13858" s="9">
        <v>44888.333333333336</v>
      </c>
      <c r="B13858" s="10">
        <v>205.2</v>
      </c>
      <c r="C13858" s="10">
        <v>208.47812</v>
      </c>
      <c r="D13858" s="10">
        <v>0.0157240481639032</v>
      </c>
      <c r="E13858" s="7">
        <f t="shared" si="1"/>
        <v>0.05749396795</v>
      </c>
      <c r="F13858" s="7"/>
    </row>
    <row r="13859">
      <c r="A13859" s="9">
        <v>44888.375</v>
      </c>
      <c r="B13859" s="10">
        <v>204.81</v>
      </c>
      <c r="C13859" s="10">
        <v>213.77586</v>
      </c>
      <c r="D13859" s="10">
        <v>0.0419404697986011</v>
      </c>
      <c r="E13859" s="7">
        <f t="shared" si="1"/>
        <v>0.05801337893</v>
      </c>
      <c r="F13859" s="7"/>
    </row>
    <row r="13860">
      <c r="A13860" s="9">
        <v>44888.416666666664</v>
      </c>
      <c r="B13860" s="10">
        <v>207.96</v>
      </c>
      <c r="C13860" s="10">
        <v>218.19276</v>
      </c>
      <c r="D13860" s="10">
        <v>0.0468977980754264</v>
      </c>
      <c r="E13860" s="7">
        <f t="shared" si="1"/>
        <v>0.05748525622</v>
      </c>
      <c r="F13860" s="7"/>
    </row>
    <row r="13861">
      <c r="A13861" s="9">
        <v>44888.458333333336</v>
      </c>
      <c r="B13861" s="10">
        <v>215.23</v>
      </c>
      <c r="C13861" s="10">
        <v>222.31241</v>
      </c>
      <c r="D13861" s="10">
        <v>0.0318579156242335</v>
      </c>
      <c r="E13861" s="7">
        <f t="shared" si="1"/>
        <v>0.05759844905</v>
      </c>
      <c r="F13861" s="7"/>
    </row>
    <row r="13862">
      <c r="A13862" s="9">
        <v>44888.5</v>
      </c>
      <c r="B13862" s="10">
        <v>222.55</v>
      </c>
      <c r="C13862" s="10">
        <v>224.16164</v>
      </c>
      <c r="D13862" s="10">
        <v>0.00718963333780032</v>
      </c>
      <c r="E13862" s="7">
        <f t="shared" si="1"/>
        <v>0.05729965683</v>
      </c>
      <c r="F13862" s="7"/>
    </row>
    <row r="13863">
      <c r="A13863" s="9">
        <v>44888.541666666664</v>
      </c>
      <c r="B13863" s="10">
        <v>227.93</v>
      </c>
      <c r="C13863" s="10">
        <v>225.08411</v>
      </c>
      <c r="D13863" s="10">
        <v>0.0126436735138699</v>
      </c>
      <c r="E13863" s="7">
        <f t="shared" si="1"/>
        <v>0.05701485106</v>
      </c>
      <c r="F13863" s="7"/>
    </row>
    <row r="13864">
      <c r="A13864" s="9">
        <v>44888.583333333336</v>
      </c>
      <c r="B13864" s="10">
        <v>226.35</v>
      </c>
      <c r="C13864" s="10">
        <v>225.57324</v>
      </c>
      <c r="D13864" s="10">
        <v>0.00344349356333222</v>
      </c>
      <c r="E13864" s="7">
        <f t="shared" si="1"/>
        <v>0.0560486016</v>
      </c>
      <c r="F13864" s="7"/>
    </row>
    <row r="13865">
      <c r="A13865" s="9">
        <v>44888.625</v>
      </c>
      <c r="B13865" s="10">
        <v>224.76</v>
      </c>
      <c r="C13865" s="10">
        <v>226.15714</v>
      </c>
      <c r="D13865" s="10">
        <v>0.00617773995550176</v>
      </c>
      <c r="E13865" s="7">
        <f t="shared" si="1"/>
        <v>0.05489597366</v>
      </c>
      <c r="F13865" s="7"/>
    </row>
    <row r="13866">
      <c r="A13866" s="9">
        <v>44888.666666666664</v>
      </c>
      <c r="B13866" s="10">
        <v>221.83</v>
      </c>
      <c r="C13866" s="10">
        <v>226.68235</v>
      </c>
      <c r="D13866" s="10">
        <v>0.0214059453680447</v>
      </c>
      <c r="E13866" s="7">
        <f t="shared" si="1"/>
        <v>0.05523514404</v>
      </c>
      <c r="F13866" s="7"/>
    </row>
    <row r="13867">
      <c r="A13867" s="9">
        <v>44888.708333333336</v>
      </c>
      <c r="B13867" s="10">
        <v>216.2</v>
      </c>
      <c r="C13867" s="10">
        <v>227.38086</v>
      </c>
      <c r="D13867" s="10">
        <v>0.0491723885642794</v>
      </c>
      <c r="E13867" s="7">
        <f t="shared" si="1"/>
        <v>0.05721716411</v>
      </c>
      <c r="F13867" s="7"/>
    </row>
    <row r="13868">
      <c r="A13868" s="9">
        <v>44888.75</v>
      </c>
      <c r="B13868" s="10">
        <v>214.21</v>
      </c>
      <c r="C13868" s="10">
        <v>228.27438</v>
      </c>
      <c r="D13868" s="10">
        <v>0.0616117323371987</v>
      </c>
      <c r="E13868" s="7">
        <f t="shared" si="1"/>
        <v>0.05948748225</v>
      </c>
      <c r="F13868" s="7"/>
    </row>
    <row r="13869">
      <c r="A13869" s="9">
        <v>44888.791666666664</v>
      </c>
      <c r="B13869" s="10">
        <v>218.1</v>
      </c>
      <c r="C13869" s="10">
        <v>229.96837</v>
      </c>
      <c r="D13869" s="10">
        <v>0.0516087060146575</v>
      </c>
      <c r="E13869" s="7">
        <f t="shared" si="1"/>
        <v>0.06075397126</v>
      </c>
      <c r="F13869" s="7"/>
    </row>
    <row r="13870">
      <c r="A13870" s="9">
        <v>44888.833333333336</v>
      </c>
      <c r="B13870" s="10">
        <v>230.08</v>
      </c>
      <c r="C13870" s="10">
        <v>232.134</v>
      </c>
      <c r="D13870" s="10">
        <v>0.00884833759811132</v>
      </c>
      <c r="E13870" s="7">
        <f t="shared" si="1"/>
        <v>0.05843505088</v>
      </c>
      <c r="F13870" s="7"/>
    </row>
    <row r="13871">
      <c r="A13871" s="9">
        <v>44888.875</v>
      </c>
      <c r="B13871" s="10">
        <v>239.26</v>
      </c>
      <c r="C13871" s="10">
        <v>234.34347</v>
      </c>
      <c r="D13871" s="10">
        <v>0.0209800170664025</v>
      </c>
      <c r="E13871" s="7">
        <f t="shared" si="1"/>
        <v>0.05455686824</v>
      </c>
      <c r="F13871" s="7"/>
    </row>
    <row r="13872">
      <c r="A13872" s="9">
        <v>44888.916666666664</v>
      </c>
      <c r="B13872" s="10">
        <v>233.2</v>
      </c>
      <c r="C13872" s="10">
        <v>235.08837</v>
      </c>
      <c r="D13872" s="10">
        <v>0.00803259642320889</v>
      </c>
      <c r="E13872" s="7">
        <f t="shared" si="1"/>
        <v>0.0515203626</v>
      </c>
      <c r="F13872" s="7"/>
    </row>
    <row r="13873">
      <c r="A13873" s="9">
        <v>44888.958333333336</v>
      </c>
      <c r="B13873" s="10">
        <v>233.17</v>
      </c>
      <c r="C13873" s="10">
        <v>234.08678</v>
      </c>
      <c r="D13873" s="10">
        <v>0.00391641082849709</v>
      </c>
      <c r="E13873" s="7">
        <f t="shared" si="1"/>
        <v>0.04787797352</v>
      </c>
      <c r="F13873" s="7"/>
    </row>
    <row r="13874">
      <c r="A13874" s="9">
        <v>44889.0</v>
      </c>
      <c r="B13874" s="10">
        <v>238.67</v>
      </c>
      <c r="C13874" s="10">
        <v>237.79584</v>
      </c>
      <c r="D13874" s="10">
        <v>0.00367609458601121</v>
      </c>
      <c r="E13874" s="7">
        <f t="shared" si="1"/>
        <v>0.04537629881</v>
      </c>
      <c r="F13874" s="7"/>
    </row>
    <row r="13875">
      <c r="A13875" s="9">
        <v>44889.041666666664</v>
      </c>
      <c r="B13875" s="10">
        <v>243.39</v>
      </c>
      <c r="C13875" s="10">
        <v>229.74327</v>
      </c>
      <c r="D13875" s="10">
        <v>0.0593999119103684</v>
      </c>
      <c r="E13875" s="7">
        <f t="shared" si="1"/>
        <v>0.04398347809</v>
      </c>
      <c r="F13875" s="7"/>
    </row>
    <row r="13876">
      <c r="A13876" s="9">
        <v>44889.083333333336</v>
      </c>
      <c r="B13876" s="10">
        <v>239.73</v>
      </c>
      <c r="C13876" s="10">
        <v>220.37214</v>
      </c>
      <c r="D13876" s="10">
        <v>0.0878416845250946</v>
      </c>
      <c r="E13876" s="7">
        <f t="shared" si="1"/>
        <v>0.04187977297</v>
      </c>
      <c r="F13876" s="7"/>
    </row>
    <row r="13877">
      <c r="A13877" s="9">
        <v>44889.125</v>
      </c>
      <c r="B13877" s="10">
        <v>232.73</v>
      </c>
      <c r="C13877" s="10">
        <v>210.96532</v>
      </c>
      <c r="D13877" s="10">
        <v>0.103167098744002</v>
      </c>
      <c r="E13877" s="7">
        <f t="shared" si="1"/>
        <v>0.03910891642</v>
      </c>
      <c r="F13877" s="7"/>
    </row>
    <row r="13878">
      <c r="A13878" s="9">
        <v>44889.166666666664</v>
      </c>
      <c r="B13878" s="10">
        <v>221.58</v>
      </c>
      <c r="C13878" s="10">
        <v>204.00454</v>
      </c>
      <c r="D13878" s="10">
        <v>0.0861522983753205</v>
      </c>
      <c r="E13878" s="7">
        <f t="shared" si="1"/>
        <v>0.03755947703</v>
      </c>
      <c r="F13878" s="7"/>
    </row>
    <row r="13879">
      <c r="A13879" s="9">
        <v>44889.208333333336</v>
      </c>
      <c r="B13879" s="10">
        <v>217.67</v>
      </c>
      <c r="C13879" s="10">
        <v>202.02141</v>
      </c>
      <c r="D13879" s="10">
        <v>0.0774600573275871</v>
      </c>
      <c r="E13879" s="7">
        <f t="shared" si="1"/>
        <v>0.03634464122</v>
      </c>
      <c r="F13879" s="7"/>
    </row>
    <row r="13880">
      <c r="A13880" s="9">
        <v>44889.25</v>
      </c>
      <c r="B13880" s="10">
        <v>218.22</v>
      </c>
      <c r="C13880" s="10">
        <v>203.13504</v>
      </c>
      <c r="D13880" s="10">
        <v>0.0742607479241395</v>
      </c>
      <c r="E13880" s="7">
        <f t="shared" si="1"/>
        <v>0.03736899085</v>
      </c>
      <c r="F13880" s="7"/>
    </row>
    <row r="13881">
      <c r="A13881" s="9">
        <v>44889.291666666664</v>
      </c>
      <c r="B13881" s="10">
        <v>216.53</v>
      </c>
      <c r="C13881" s="10">
        <v>207.37806</v>
      </c>
      <c r="D13881" s="10">
        <v>0.0441316694736173</v>
      </c>
      <c r="E13881" s="7">
        <f t="shared" si="1"/>
        <v>0.03864751955</v>
      </c>
      <c r="F13881" s="7"/>
    </row>
    <row r="13882">
      <c r="A13882" s="9">
        <v>44889.333333333336</v>
      </c>
      <c r="B13882" s="10">
        <v>215.74</v>
      </c>
      <c r="C13882" s="10">
        <v>212.80669</v>
      </c>
      <c r="D13882" s="10">
        <v>0.0137839181653546</v>
      </c>
      <c r="E13882" s="7">
        <f t="shared" si="1"/>
        <v>0.0385666808</v>
      </c>
      <c r="F13882" s="7"/>
    </row>
    <row r="13883">
      <c r="A13883" s="9">
        <v>44889.375</v>
      </c>
      <c r="B13883" s="10">
        <v>217.69</v>
      </c>
      <c r="C13883" s="10">
        <v>219.20791</v>
      </c>
      <c r="D13883" s="10">
        <v>0.00692452202112597</v>
      </c>
      <c r="E13883" s="7">
        <f t="shared" si="1"/>
        <v>0.03710768297</v>
      </c>
      <c r="F13883" s="7"/>
    </row>
    <row r="13884">
      <c r="A13884" s="9">
        <v>44889.416666666664</v>
      </c>
      <c r="B13884" s="10">
        <v>218.03</v>
      </c>
      <c r="C13884" s="10">
        <v>224.09321</v>
      </c>
      <c r="D13884" s="10">
        <v>0.027056643081689</v>
      </c>
      <c r="E13884" s="7">
        <f t="shared" si="1"/>
        <v>0.03628096818</v>
      </c>
      <c r="F13884" s="7"/>
    </row>
    <row r="13885">
      <c r="A13885" s="9">
        <v>44889.458333333336</v>
      </c>
      <c r="B13885" s="10">
        <v>227.2</v>
      </c>
      <c r="C13885" s="10">
        <v>228.25754</v>
      </c>
      <c r="D13885" s="10">
        <v>0.00463309996243724</v>
      </c>
      <c r="E13885" s="7">
        <f t="shared" si="1"/>
        <v>0.03514660086</v>
      </c>
      <c r="F13885" s="7"/>
    </row>
    <row r="13886">
      <c r="A13886" s="9">
        <v>44889.5</v>
      </c>
      <c r="B13886" s="10">
        <v>228.09</v>
      </c>
      <c r="C13886" s="10">
        <v>229.78726</v>
      </c>
      <c r="D13886" s="10">
        <v>0.00738622323970441</v>
      </c>
      <c r="E13886" s="7">
        <f t="shared" si="1"/>
        <v>0.03515479211</v>
      </c>
      <c r="F13886" s="7"/>
    </row>
    <row r="13887">
      <c r="A13887" s="9">
        <v>44889.541666666664</v>
      </c>
      <c r="B13887" s="10">
        <v>231.37</v>
      </c>
      <c r="C13887" s="10">
        <v>230.60348</v>
      </c>
      <c r="D13887" s="10">
        <v>0.00332397412215988</v>
      </c>
      <c r="E13887" s="7">
        <f t="shared" si="1"/>
        <v>0.0347664713</v>
      </c>
      <c r="F13887" s="7"/>
    </row>
    <row r="13888">
      <c r="A13888" s="9">
        <v>44889.583333333336</v>
      </c>
      <c r="B13888" s="10">
        <v>230.14</v>
      </c>
      <c r="C13888" s="10">
        <v>231.35946</v>
      </c>
      <c r="D13888" s="10">
        <v>0.00527084563561838</v>
      </c>
      <c r="E13888" s="7">
        <f t="shared" si="1"/>
        <v>0.03484261097</v>
      </c>
      <c r="F13888" s="7"/>
    </row>
    <row r="13889">
      <c r="A13889" s="9">
        <v>44889.625</v>
      </c>
      <c r="B13889" s="10">
        <v>230.04</v>
      </c>
      <c r="C13889" s="10">
        <v>232.32679</v>
      </c>
      <c r="D13889" s="10">
        <v>0.00984298883482183</v>
      </c>
      <c r="E13889" s="7">
        <f t="shared" si="1"/>
        <v>0.03499532967</v>
      </c>
      <c r="F13889" s="7"/>
    </row>
    <row r="13890">
      <c r="A13890" s="9">
        <v>44889.666666666664</v>
      </c>
      <c r="B13890" s="10">
        <v>226.15</v>
      </c>
      <c r="C13890" s="10">
        <v>233.21199</v>
      </c>
      <c r="D13890" s="10">
        <v>0.0302814190642598</v>
      </c>
      <c r="E13890" s="7">
        <f t="shared" si="1"/>
        <v>0.03536514108</v>
      </c>
      <c r="F13890" s="7"/>
    </row>
    <row r="13891">
      <c r="A13891" s="9">
        <v>44889.708333333336</v>
      </c>
      <c r="B13891" s="10">
        <v>231.09</v>
      </c>
      <c r="C13891" s="10">
        <v>234.15799</v>
      </c>
      <c r="D13891" s="10">
        <v>0.0131022221364302</v>
      </c>
      <c r="E13891" s="7">
        <f t="shared" si="1"/>
        <v>0.03386221747</v>
      </c>
      <c r="F13891" s="7"/>
    </row>
    <row r="13892">
      <c r="A13892" s="9">
        <v>44889.75</v>
      </c>
      <c r="B13892" s="10">
        <v>231.76</v>
      </c>
      <c r="C13892" s="10">
        <v>235.35782</v>
      </c>
      <c r="D13892" s="10">
        <v>0.0152865963833282</v>
      </c>
      <c r="E13892" s="7">
        <f t="shared" si="1"/>
        <v>0.03193200348</v>
      </c>
      <c r="F13892" s="7"/>
    </row>
    <row r="13893">
      <c r="A13893" s="9">
        <v>44889.791666666664</v>
      </c>
      <c r="B13893" s="10">
        <v>232.23</v>
      </c>
      <c r="C13893" s="10">
        <v>237.17742</v>
      </c>
      <c r="D13893" s="10">
        <v>0.0208595742377163</v>
      </c>
      <c r="E13893" s="7">
        <f t="shared" si="1"/>
        <v>0.03065078965</v>
      </c>
      <c r="F13893" s="7"/>
    </row>
    <row r="13894">
      <c r="A13894" s="9">
        <v>44889.833333333336</v>
      </c>
      <c r="B13894" s="10">
        <v>237.87</v>
      </c>
      <c r="C13894" s="10">
        <v>239.32969</v>
      </c>
      <c r="D13894" s="10">
        <v>0.00609907613217563</v>
      </c>
      <c r="E13894" s="7">
        <f t="shared" si="1"/>
        <v>0.03053623709</v>
      </c>
      <c r="F13894" s="7"/>
    </row>
    <row r="13895">
      <c r="A13895" s="9">
        <v>44889.875</v>
      </c>
      <c r="B13895" s="10">
        <v>240.36</v>
      </c>
      <c r="C13895" s="10">
        <v>241.4553</v>
      </c>
      <c r="D13895" s="10">
        <v>0.00453624335435991</v>
      </c>
      <c r="E13895" s="7">
        <f t="shared" si="1"/>
        <v>0.02985107985</v>
      </c>
      <c r="F13895" s="7"/>
    </row>
    <row r="13896">
      <c r="A13896" s="9">
        <v>44889.916666666664</v>
      </c>
      <c r="B13896" s="10">
        <v>228.06</v>
      </c>
      <c r="C13896" s="10">
        <v>241.9211</v>
      </c>
      <c r="D13896" s="10">
        <v>0.057295953102065</v>
      </c>
      <c r="E13896" s="7">
        <f t="shared" si="1"/>
        <v>0.03190371972</v>
      </c>
      <c r="F13896" s="7"/>
    </row>
    <row r="13897">
      <c r="A13897" s="9">
        <v>44889.958333333336</v>
      </c>
      <c r="B13897" s="10">
        <v>228.92</v>
      </c>
      <c r="C13897" s="10">
        <v>240.11855</v>
      </c>
      <c r="D13897" s="10">
        <v>0.0466375879747733</v>
      </c>
      <c r="E13897" s="7">
        <f t="shared" si="1"/>
        <v>0.03368376876</v>
      </c>
      <c r="F13897" s="7"/>
    </row>
    <row r="13898">
      <c r="A13898" s="9">
        <v>44890.0</v>
      </c>
      <c r="B13898" s="10">
        <v>230.74</v>
      </c>
      <c r="C13898" s="10">
        <v>240.10211</v>
      </c>
      <c r="D13898" s="10">
        <v>0.0389922021093442</v>
      </c>
      <c r="E13898" s="7">
        <f t="shared" si="1"/>
        <v>0.03515527324</v>
      </c>
      <c r="F13898" s="7"/>
    </row>
    <row r="13899">
      <c r="A13899" s="9">
        <v>44890.041666666664</v>
      </c>
      <c r="B13899" s="10">
        <v>236.44</v>
      </c>
      <c r="C13899" s="10">
        <v>234.5373</v>
      </c>
      <c r="D13899" s="10">
        <v>0.00811256887497217</v>
      </c>
      <c r="E13899" s="7">
        <f t="shared" si="1"/>
        <v>0.03301830062</v>
      </c>
      <c r="F13899" s="7"/>
    </row>
    <row r="13900">
      <c r="A13900" s="9">
        <v>44890.083333333336</v>
      </c>
      <c r="B13900" s="10">
        <v>240.25</v>
      </c>
      <c r="C13900" s="10">
        <v>227.48815</v>
      </c>
      <c r="D13900" s="10">
        <v>0.056098966034055</v>
      </c>
      <c r="E13900" s="7">
        <f t="shared" si="1"/>
        <v>0.03169568735</v>
      </c>
      <c r="F13900" s="7"/>
    </row>
    <row r="13901">
      <c r="A13901" s="9">
        <v>44890.125</v>
      </c>
      <c r="B13901" s="10">
        <v>241.47</v>
      </c>
      <c r="C13901" s="10">
        <v>219.38146</v>
      </c>
      <c r="D13901" s="10">
        <v>0.100685536507961</v>
      </c>
      <c r="E13901" s="7">
        <f t="shared" si="1"/>
        <v>0.03159228892</v>
      </c>
      <c r="F13901" s="7"/>
    </row>
    <row r="13902">
      <c r="A13902" s="9">
        <v>44890.166666666664</v>
      </c>
      <c r="B13902" s="10">
        <v>239.7</v>
      </c>
      <c r="C13902" s="10">
        <v>212.81734</v>
      </c>
      <c r="D13902" s="10">
        <v>0.126317996456491</v>
      </c>
      <c r="E13902" s="7">
        <f t="shared" si="1"/>
        <v>0.03326585967</v>
      </c>
      <c r="F13902" s="7"/>
    </row>
    <row r="13903">
      <c r="A13903" s="9">
        <v>44890.208333333336</v>
      </c>
      <c r="B13903" s="10">
        <v>232.49</v>
      </c>
      <c r="C13903" s="10">
        <v>210.07082</v>
      </c>
      <c r="D13903" s="10">
        <v>0.106722009272872</v>
      </c>
      <c r="E13903" s="7">
        <f t="shared" si="1"/>
        <v>0.03448510767</v>
      </c>
      <c r="F13903" s="7"/>
    </row>
    <row r="13904">
      <c r="A13904" s="9">
        <v>44890.25</v>
      </c>
      <c r="B13904" s="10">
        <v>221.77</v>
      </c>
      <c r="C13904" s="10">
        <v>209.96595</v>
      </c>
      <c r="D13904" s="10">
        <v>0.056218877394168</v>
      </c>
      <c r="E13904" s="7">
        <f t="shared" si="1"/>
        <v>0.03373336307</v>
      </c>
      <c r="F13904" s="7"/>
    </row>
    <row r="13905">
      <c r="A13905" s="9">
        <v>44890.291666666664</v>
      </c>
      <c r="B13905" s="10">
        <v>218.17</v>
      </c>
      <c r="C13905" s="10">
        <v>212.42455</v>
      </c>
      <c r="D13905" s="10">
        <v>0.027047015046048</v>
      </c>
      <c r="E13905" s="7">
        <f t="shared" si="1"/>
        <v>0.03302150246</v>
      </c>
      <c r="F13905" s="7"/>
    </row>
    <row r="13906">
      <c r="A13906" s="9">
        <v>44890.333333333336</v>
      </c>
      <c r="B13906" s="10">
        <v>217.58</v>
      </c>
      <c r="C13906" s="10">
        <v>215.98241</v>
      </c>
      <c r="D13906" s="10">
        <v>0.00739685236404217</v>
      </c>
      <c r="E13906" s="7">
        <f t="shared" si="1"/>
        <v>0.03275537472</v>
      </c>
      <c r="F13906" s="7"/>
    </row>
    <row r="13907">
      <c r="A13907" s="9">
        <v>44890.375</v>
      </c>
      <c r="B13907" s="10">
        <v>219.18</v>
      </c>
      <c r="C13907" s="10">
        <v>220.83101</v>
      </c>
      <c r="D13907" s="10">
        <v>0.0074763503549614</v>
      </c>
      <c r="E13907" s="7">
        <f t="shared" si="1"/>
        <v>0.03277836757</v>
      </c>
      <c r="F13907" s="7"/>
    </row>
    <row r="13908">
      <c r="A13908" s="9">
        <v>44890.416666666664</v>
      </c>
      <c r="B13908" s="10">
        <v>215.34</v>
      </c>
      <c r="C13908" s="10">
        <v>225.31976</v>
      </c>
      <c r="D13908" s="10">
        <v>0.0442915437154735</v>
      </c>
      <c r="E13908" s="7">
        <f t="shared" si="1"/>
        <v>0.03349648843</v>
      </c>
      <c r="F13908" s="7"/>
    </row>
    <row r="13909">
      <c r="A13909" s="9">
        <v>44890.458333333336</v>
      </c>
      <c r="B13909" s="10">
        <v>213.23</v>
      </c>
      <c r="C13909" s="10">
        <v>229.68449</v>
      </c>
      <c r="D13909" s="10">
        <v>0.0716395347374131</v>
      </c>
      <c r="E13909" s="7">
        <f t="shared" si="1"/>
        <v>0.03628842321</v>
      </c>
      <c r="F13909" s="7"/>
    </row>
    <row r="13910">
      <c r="A13910" s="9">
        <v>44890.5</v>
      </c>
      <c r="B13910" s="10">
        <v>213.95</v>
      </c>
      <c r="C13910" s="10">
        <v>231.76869</v>
      </c>
      <c r="D13910" s="10">
        <v>0.076881350971091</v>
      </c>
      <c r="E13910" s="7">
        <f t="shared" si="1"/>
        <v>0.03918405353</v>
      </c>
      <c r="F13910" s="7"/>
    </row>
    <row r="13911">
      <c r="A13911" s="9">
        <v>44890.541666666664</v>
      </c>
      <c r="B13911" s="10">
        <v>220.41</v>
      </c>
      <c r="C13911" s="10">
        <v>232.88731</v>
      </c>
      <c r="D13911" s="10">
        <v>0.0535765989138696</v>
      </c>
      <c r="E13911" s="7">
        <f t="shared" si="1"/>
        <v>0.0412779129</v>
      </c>
      <c r="F13911" s="7"/>
    </row>
    <row r="13912">
      <c r="A13912" s="9">
        <v>44890.583333333336</v>
      </c>
      <c r="B13912" s="10">
        <v>225.89</v>
      </c>
      <c r="C13912" s="10">
        <v>233.39443</v>
      </c>
      <c r="D13912" s="10">
        <v>0.032153423712811</v>
      </c>
      <c r="E13912" s="7">
        <f t="shared" si="1"/>
        <v>0.04239802032</v>
      </c>
      <c r="F13912" s="7"/>
    </row>
    <row r="13913">
      <c r="A13913" s="9">
        <v>44890.625</v>
      </c>
      <c r="B13913" s="10">
        <v>224.42</v>
      </c>
      <c r="C13913" s="10">
        <v>233.59705</v>
      </c>
      <c r="D13913" s="10">
        <v>0.0392858128987502</v>
      </c>
      <c r="E13913" s="7">
        <f t="shared" si="1"/>
        <v>0.04362480466</v>
      </c>
      <c r="F13913" s="7"/>
    </row>
    <row r="13914">
      <c r="A13914" s="9">
        <v>44890.666666666664</v>
      </c>
      <c r="B13914" s="10">
        <v>222.23</v>
      </c>
      <c r="C13914" s="10">
        <v>233.52506</v>
      </c>
      <c r="D13914" s="10">
        <v>0.0483676569872201</v>
      </c>
      <c r="E13914" s="7">
        <f t="shared" si="1"/>
        <v>0.0443783979</v>
      </c>
      <c r="F13914" s="7"/>
    </row>
    <row r="13915">
      <c r="A13915" s="9">
        <v>44890.708333333336</v>
      </c>
      <c r="B13915" s="10">
        <v>220.05</v>
      </c>
      <c r="C13915" s="10">
        <v>233.83287</v>
      </c>
      <c r="D13915" s="10">
        <v>0.0589432529310357</v>
      </c>
      <c r="E13915" s="7">
        <f t="shared" si="1"/>
        <v>0.04628844085</v>
      </c>
      <c r="F13915" s="7"/>
    </row>
    <row r="13916">
      <c r="A13916" s="9">
        <v>44890.75</v>
      </c>
      <c r="B13916" s="10">
        <v>223.4</v>
      </c>
      <c r="C13916" s="10">
        <v>234.18856</v>
      </c>
      <c r="D13916" s="10">
        <v>0.046067835252072</v>
      </c>
      <c r="E13916" s="7">
        <f t="shared" si="1"/>
        <v>0.04757099247</v>
      </c>
      <c r="F13916" s="7"/>
    </row>
    <row r="13917">
      <c r="A13917" s="9">
        <v>44890.791666666664</v>
      </c>
      <c r="B13917" s="10">
        <v>224.88</v>
      </c>
      <c r="C13917" s="10">
        <v>235.45413</v>
      </c>
      <c r="D13917" s="10">
        <v>0.044909511674312</v>
      </c>
      <c r="E13917" s="7">
        <f t="shared" si="1"/>
        <v>0.0485730732</v>
      </c>
      <c r="F13917" s="7"/>
    </row>
    <row r="13918">
      <c r="A13918" s="9">
        <v>44890.833333333336</v>
      </c>
      <c r="B13918" s="10">
        <v>226.48</v>
      </c>
      <c r="C13918" s="10">
        <v>236.92632</v>
      </c>
      <c r="D13918" s="10">
        <v>0.0440910068581659</v>
      </c>
      <c r="E13918" s="7">
        <f t="shared" si="1"/>
        <v>0.05015607031</v>
      </c>
      <c r="F13918" s="7"/>
    </row>
    <row r="13919">
      <c r="A13919" s="9">
        <v>44890.875</v>
      </c>
      <c r="B13919" s="10">
        <v>225.78</v>
      </c>
      <c r="C13919" s="10">
        <v>238.42461</v>
      </c>
      <c r="D13919" s="10">
        <v>0.0530339967841407</v>
      </c>
      <c r="E13919" s="7">
        <f t="shared" si="1"/>
        <v>0.05217681004</v>
      </c>
      <c r="F13919" s="7"/>
    </row>
    <row r="13920">
      <c r="A13920" s="9">
        <v>44890.916666666664</v>
      </c>
      <c r="B13920" s="10">
        <v>220.08</v>
      </c>
      <c r="C13920" s="10">
        <v>239.16104</v>
      </c>
      <c r="D13920" s="10">
        <v>0.0797832289071832</v>
      </c>
      <c r="E13920" s="7">
        <f t="shared" si="1"/>
        <v>0.05311377986</v>
      </c>
      <c r="F13920" s="7"/>
    </row>
    <row r="13921">
      <c r="A13921" s="9">
        <v>44890.958333333336</v>
      </c>
      <c r="B13921" s="10">
        <v>212.14</v>
      </c>
      <c r="C13921" s="10">
        <v>238.52311</v>
      </c>
      <c r="D13921" s="10">
        <v>0.11061028845381</v>
      </c>
      <c r="E13921" s="7">
        <f t="shared" si="1"/>
        <v>0.05577930905</v>
      </c>
      <c r="F13921" s="7"/>
    </row>
    <row r="13922">
      <c r="A13922" s="9">
        <v>44888.0</v>
      </c>
      <c r="B13922" s="10">
        <v>247.56</v>
      </c>
      <c r="C13922" s="10">
        <v>247.33201</v>
      </c>
      <c r="D13922" s="10">
        <v>9.21797384818914E-4</v>
      </c>
      <c r="E13922" s="7">
        <f t="shared" si="1"/>
        <v>0.05419304219</v>
      </c>
      <c r="F13922" s="7"/>
    </row>
    <row r="13923">
      <c r="A13923" s="9">
        <v>44888.041666666664</v>
      </c>
      <c r="B13923" s="10">
        <v>247.35</v>
      </c>
      <c r="C13923" s="10">
        <v>242.32917</v>
      </c>
      <c r="D13923" s="10">
        <v>0.0207190492172279</v>
      </c>
      <c r="E13923" s="7">
        <f t="shared" si="1"/>
        <v>0.0547183122</v>
      </c>
      <c r="F13923" s="7"/>
    </row>
    <row r="13924">
      <c r="A13924" s="9">
        <v>44888.083333333336</v>
      </c>
      <c r="B13924" s="10">
        <v>248.66</v>
      </c>
      <c r="C13924" s="10">
        <v>235.73074</v>
      </c>
      <c r="D13924" s="10">
        <v>0.0548475773672962</v>
      </c>
      <c r="E13924" s="7">
        <f t="shared" si="1"/>
        <v>0.05466617101</v>
      </c>
      <c r="F13924" s="7"/>
    </row>
    <row r="13925">
      <c r="A13925" s="9">
        <v>44888.125</v>
      </c>
      <c r="B13925" s="10">
        <v>245.85</v>
      </c>
      <c r="C13925" s="10">
        <v>227.62703</v>
      </c>
      <c r="D13925" s="10">
        <v>0.0800562657255599</v>
      </c>
      <c r="E13925" s="7">
        <f t="shared" si="1"/>
        <v>0.05380661806</v>
      </c>
      <c r="F13925" s="7"/>
    </row>
    <row r="13926">
      <c r="A13926" s="9">
        <v>44888.166666666664</v>
      </c>
      <c r="B13926" s="10">
        <v>228.77</v>
      </c>
      <c r="C13926" s="10">
        <v>221.00281</v>
      </c>
      <c r="D13926" s="10">
        <v>0.0351452092396472</v>
      </c>
      <c r="E13926" s="7">
        <f t="shared" si="1"/>
        <v>0.05000775192</v>
      </c>
      <c r="F13926" s="7"/>
    </row>
    <row r="13927">
      <c r="A13927" s="9">
        <v>44888.208333333336</v>
      </c>
      <c r="B13927" s="10">
        <v>222.59</v>
      </c>
      <c r="C13927" s="10">
        <v>218.02707</v>
      </c>
      <c r="D13927" s="10">
        <v>0.0209282728057575</v>
      </c>
      <c r="E13927" s="7">
        <f t="shared" si="1"/>
        <v>0.0464330129</v>
      </c>
      <c r="F13927" s="7"/>
    </row>
    <row r="13928">
      <c r="A13928" s="9">
        <v>44888.25</v>
      </c>
      <c r="B13928" s="10">
        <v>211.43</v>
      </c>
      <c r="C13928" s="10">
        <v>217.25318</v>
      </c>
      <c r="D13928" s="10">
        <v>0.0268036582939774</v>
      </c>
      <c r="E13928" s="7">
        <f t="shared" si="1"/>
        <v>0.04520737877</v>
      </c>
      <c r="F13928" s="7"/>
    </row>
    <row r="13929">
      <c r="A13929" s="9">
        <v>44888.291666666664</v>
      </c>
      <c r="B13929" s="10">
        <v>207.18</v>
      </c>
      <c r="C13929" s="10">
        <v>218.90557</v>
      </c>
      <c r="D13929" s="10">
        <v>0.0535645118577841</v>
      </c>
      <c r="E13929" s="7">
        <f t="shared" si="1"/>
        <v>0.04631227448</v>
      </c>
      <c r="F13929" s="7"/>
    </row>
    <row r="13930">
      <c r="A13930" s="9">
        <v>44888.333333333336</v>
      </c>
      <c r="B13930" s="10">
        <v>205.2</v>
      </c>
      <c r="C13930" s="10">
        <v>221.8743</v>
      </c>
      <c r="D13930" s="10">
        <v>0.075152011747192</v>
      </c>
      <c r="E13930" s="7">
        <f t="shared" si="1"/>
        <v>0.04913540612</v>
      </c>
      <c r="F13930" s="7"/>
    </row>
    <row r="13931">
      <c r="A13931" s="9">
        <v>44888.375</v>
      </c>
      <c r="B13931" s="10">
        <v>204.81</v>
      </c>
      <c r="C13931" s="10">
        <v>226.28166</v>
      </c>
      <c r="D13931" s="10">
        <v>0.0948890864597687</v>
      </c>
      <c r="E13931" s="7">
        <f t="shared" si="1"/>
        <v>0.05277760345</v>
      </c>
      <c r="F13931" s="7"/>
    </row>
    <row r="13932">
      <c r="A13932" s="9">
        <v>44888.416666666664</v>
      </c>
      <c r="B13932" s="10">
        <v>207.96</v>
      </c>
      <c r="C13932" s="10">
        <v>230.90824</v>
      </c>
      <c r="D13932" s="10">
        <v>0.0993825079607379</v>
      </c>
      <c r="E13932" s="7">
        <f t="shared" si="1"/>
        <v>0.0550730603</v>
      </c>
      <c r="F13932" s="7"/>
    </row>
    <row r="13933">
      <c r="A13933" s="9">
        <v>44888.458333333336</v>
      </c>
      <c r="B13933" s="10">
        <v>215.23</v>
      </c>
      <c r="C13933" s="10">
        <v>235.76291</v>
      </c>
      <c r="D13933" s="10">
        <v>0.0870913495256739</v>
      </c>
      <c r="E13933" s="7">
        <f t="shared" si="1"/>
        <v>0.05571688591</v>
      </c>
      <c r="F13933" s="7"/>
    </row>
    <row r="13934">
      <c r="A13934" s="9">
        <v>44888.5</v>
      </c>
      <c r="B13934" s="10">
        <v>222.55</v>
      </c>
      <c r="C13934" s="10">
        <v>238.51096</v>
      </c>
      <c r="D13934" s="10">
        <v>0.0669191889546711</v>
      </c>
      <c r="E13934" s="7">
        <f t="shared" si="1"/>
        <v>0.05530179583</v>
      </c>
      <c r="F13934" s="7"/>
    </row>
    <row r="13935">
      <c r="A13935" s="9">
        <v>44888.541666666664</v>
      </c>
      <c r="B13935" s="10">
        <v>227.93</v>
      </c>
      <c r="C13935" s="10">
        <v>240.25702</v>
      </c>
      <c r="D13935" s="10">
        <v>0.0513076371296039</v>
      </c>
      <c r="E13935" s="7">
        <f t="shared" si="1"/>
        <v>0.05520725576</v>
      </c>
      <c r="F13935" s="7"/>
    </row>
    <row r="13936">
      <c r="A13936" s="9">
        <v>44888.583333333336</v>
      </c>
      <c r="B13936" s="10">
        <v>226.35</v>
      </c>
      <c r="C13936" s="10">
        <v>241.05557</v>
      </c>
      <c r="D13936" s="10">
        <v>0.0610048960909718</v>
      </c>
      <c r="E13936" s="7">
        <f t="shared" si="1"/>
        <v>0.05640940044</v>
      </c>
      <c r="F13936" s="7"/>
    </row>
    <row r="13937">
      <c r="A13937" s="9">
        <v>44888.625</v>
      </c>
      <c r="B13937" s="10">
        <v>224.76</v>
      </c>
      <c r="C13937" s="10">
        <v>241.17498</v>
      </c>
      <c r="D13937" s="10">
        <v>0.0680625328547762</v>
      </c>
      <c r="E13937" s="7">
        <f t="shared" si="1"/>
        <v>0.05760843044</v>
      </c>
      <c r="F13937" s="7"/>
    </row>
    <row r="13938">
      <c r="A13938" s="9">
        <v>44888.666666666664</v>
      </c>
      <c r="B13938" s="10">
        <v>221.83</v>
      </c>
      <c r="C13938" s="10">
        <v>240.75104</v>
      </c>
      <c r="D13938" s="10">
        <v>0.0785917269557796</v>
      </c>
      <c r="E13938" s="7">
        <f t="shared" si="1"/>
        <v>0.05886776668</v>
      </c>
      <c r="F13938" s="7"/>
    </row>
    <row r="13939">
      <c r="A13939" s="9">
        <v>44888.708333333336</v>
      </c>
      <c r="B13939" s="10">
        <v>216.2</v>
      </c>
      <c r="C13939" s="10">
        <v>240.81516</v>
      </c>
      <c r="D13939" s="10">
        <v>0.102215990056439</v>
      </c>
      <c r="E13939" s="7">
        <f t="shared" si="1"/>
        <v>0.0606707974</v>
      </c>
      <c r="F13939" s="7"/>
    </row>
    <row r="13940">
      <c r="A13940" s="9">
        <v>44888.75</v>
      </c>
      <c r="B13940" s="10">
        <v>214.21</v>
      </c>
      <c r="C13940" s="10">
        <v>241.05514</v>
      </c>
      <c r="D13940" s="10">
        <v>0.111365142431727</v>
      </c>
      <c r="E13940" s="7">
        <f t="shared" si="1"/>
        <v>0.06339151853</v>
      </c>
      <c r="F13940" s="7"/>
    </row>
    <row r="13941">
      <c r="A13941" s="9">
        <v>44888.791666666664</v>
      </c>
      <c r="B13941" s="10">
        <v>218.1</v>
      </c>
      <c r="C13941" s="10">
        <v>242.29461</v>
      </c>
      <c r="D13941" s="10">
        <v>0.0998561627103467</v>
      </c>
      <c r="E13941" s="7">
        <f t="shared" si="1"/>
        <v>0.06568096232</v>
      </c>
      <c r="F13941" s="7"/>
    </row>
    <row r="13942">
      <c r="A13942" s="9">
        <v>44888.833333333336</v>
      </c>
      <c r="B13942" s="10">
        <v>230.08</v>
      </c>
      <c r="C13942" s="10">
        <v>243.46437</v>
      </c>
      <c r="D13942" s="10">
        <v>0.0549746560451535</v>
      </c>
      <c r="E13942" s="7">
        <f t="shared" si="1"/>
        <v>0.06613444771</v>
      </c>
      <c r="F13942" s="7"/>
    </row>
    <row r="13943">
      <c r="A13943" s="9">
        <v>44888.875</v>
      </c>
      <c r="B13943" s="10">
        <v>239.26</v>
      </c>
      <c r="C13943" s="10">
        <v>244.47157</v>
      </c>
      <c r="D13943" s="10">
        <v>0.0213176935052203</v>
      </c>
      <c r="E13943" s="7">
        <f t="shared" si="1"/>
        <v>0.06481293507</v>
      </c>
      <c r="F13943" s="7"/>
    </row>
    <row r="13944">
      <c r="A13944" s="9">
        <v>44888.916666666664</v>
      </c>
      <c r="B13944" s="10">
        <v>233.2</v>
      </c>
      <c r="C13944" s="10">
        <v>245.01827</v>
      </c>
      <c r="D13944" s="10">
        <v>0.0482342398385231</v>
      </c>
      <c r="E13944" s="7">
        <f t="shared" si="1"/>
        <v>0.06349839386</v>
      </c>
      <c r="F13944" s="7"/>
    </row>
    <row r="13945">
      <c r="A13945" s="9">
        <v>44888.958333333336</v>
      </c>
      <c r="B13945" s="10">
        <v>233.17</v>
      </c>
      <c r="C13945" s="10">
        <v>244.5365</v>
      </c>
      <c r="D13945" s="10">
        <v>0.0464818135533959</v>
      </c>
      <c r="E13945" s="7">
        <f t="shared" si="1"/>
        <v>0.06082637407</v>
      </c>
      <c r="F13945" s="7"/>
    </row>
    <row r="13946">
      <c r="A13946" s="9">
        <v>44889.0</v>
      </c>
      <c r="B13946" s="10">
        <v>238.67</v>
      </c>
      <c r="C13946" s="10">
        <v>244.58751</v>
      </c>
      <c r="D13946" s="10">
        <v>0.0241938355723888</v>
      </c>
      <c r="E13946" s="7">
        <f t="shared" si="1"/>
        <v>0.06179604233</v>
      </c>
      <c r="F13946" s="7"/>
    </row>
    <row r="13947">
      <c r="A13947" s="9">
        <v>44889.041666666664</v>
      </c>
      <c r="B13947" s="10">
        <v>243.39</v>
      </c>
      <c r="C13947" s="10">
        <v>238.07536</v>
      </c>
      <c r="D13947" s="10">
        <v>0.0223233517319893</v>
      </c>
      <c r="E13947" s="7">
        <f t="shared" si="1"/>
        <v>0.06186288827</v>
      </c>
      <c r="F13947" s="7"/>
    </row>
    <row r="13948">
      <c r="A13948" s="9">
        <v>44889.083333333336</v>
      </c>
      <c r="B13948" s="10">
        <v>239.73</v>
      </c>
      <c r="C13948" s="10">
        <v>230.41406</v>
      </c>
      <c r="D13948" s="10">
        <v>0.0404313000691016</v>
      </c>
      <c r="E13948" s="7">
        <f t="shared" si="1"/>
        <v>0.06126221005</v>
      </c>
      <c r="F13948" s="7"/>
    </row>
    <row r="13949">
      <c r="A13949" s="9">
        <v>44889.125</v>
      </c>
      <c r="B13949" s="10">
        <v>232.73</v>
      </c>
      <c r="C13949" s="10">
        <v>222.02476</v>
      </c>
      <c r="D13949" s="10">
        <v>0.0482164241501713</v>
      </c>
      <c r="E13949" s="7">
        <f t="shared" si="1"/>
        <v>0.05993554998</v>
      </c>
      <c r="F13949" s="7"/>
    </row>
    <row r="13950">
      <c r="A13950" s="9">
        <v>44889.166666666664</v>
      </c>
      <c r="B13950" s="10">
        <v>221.58</v>
      </c>
      <c r="C13950" s="10">
        <v>215.9431</v>
      </c>
      <c r="D13950" s="10">
        <v>0.0261036356336462</v>
      </c>
      <c r="E13950" s="7">
        <f t="shared" si="1"/>
        <v>0.05955881775</v>
      </c>
      <c r="F13950" s="7"/>
    </row>
    <row r="13951">
      <c r="A13951" s="9">
        <v>44889.208333333336</v>
      </c>
      <c r="B13951" s="10">
        <v>217.67</v>
      </c>
      <c r="C13951" s="10">
        <v>214.44496</v>
      </c>
      <c r="D13951" s="10">
        <v>0.0150390104761612</v>
      </c>
      <c r="E13951" s="7">
        <f t="shared" si="1"/>
        <v>0.05931343182</v>
      </c>
      <c r="F13951" s="7"/>
    </row>
    <row r="13952">
      <c r="A13952" s="9">
        <v>44889.25</v>
      </c>
      <c r="B13952" s="10">
        <v>218.22</v>
      </c>
      <c r="C13952" s="10">
        <v>215.36639</v>
      </c>
      <c r="D13952" s="10">
        <v>0.0132500247601308</v>
      </c>
      <c r="E13952" s="7">
        <f t="shared" si="1"/>
        <v>0.05874869709</v>
      </c>
      <c r="F13952" s="7"/>
    </row>
    <row r="13953">
      <c r="A13953" s="9">
        <v>44889.291666666664</v>
      </c>
      <c r="B13953" s="10">
        <v>216.53</v>
      </c>
      <c r="C13953" s="10">
        <v>218.89464</v>
      </c>
      <c r="D13953" s="10">
        <v>0.0108026400280975</v>
      </c>
      <c r="E13953" s="7">
        <f t="shared" si="1"/>
        <v>0.05696695243</v>
      </c>
      <c r="F13953" s="7"/>
    </row>
    <row r="13954">
      <c r="A13954" s="9">
        <v>44889.333333333336</v>
      </c>
      <c r="B13954" s="10">
        <v>215.74</v>
      </c>
      <c r="C13954" s="10">
        <v>223.50566</v>
      </c>
      <c r="D13954" s="10">
        <v>0.0347448024358756</v>
      </c>
      <c r="E13954" s="7">
        <f t="shared" si="1"/>
        <v>0.05528331871</v>
      </c>
      <c r="F13954" s="7"/>
    </row>
    <row r="13955">
      <c r="A13955" s="9">
        <v>44889.375</v>
      </c>
      <c r="B13955" s="10">
        <v>217.69</v>
      </c>
      <c r="C13955" s="10">
        <v>228.97576</v>
      </c>
      <c r="D13955" s="10">
        <v>0.0492880119712235</v>
      </c>
      <c r="E13955" s="7">
        <f t="shared" si="1"/>
        <v>0.05338327394</v>
      </c>
      <c r="F13955" s="7"/>
    </row>
    <row r="13956">
      <c r="A13956" s="9">
        <v>44889.416666666664</v>
      </c>
      <c r="B13956" s="10">
        <v>218.03</v>
      </c>
      <c r="C13956" s="10">
        <v>233.53917</v>
      </c>
      <c r="D13956" s="10">
        <v>0.0664092880008095</v>
      </c>
      <c r="E13956" s="7">
        <f t="shared" si="1"/>
        <v>0.05200938977</v>
      </c>
      <c r="F13956" s="7"/>
    </row>
    <row r="13957">
      <c r="A13957" s="9">
        <v>44889.458333333336</v>
      </c>
      <c r="B13957" s="10">
        <v>227.2</v>
      </c>
      <c r="C13957" s="10">
        <v>237.80718</v>
      </c>
      <c r="D13957" s="10">
        <v>0.0446041200269899</v>
      </c>
      <c r="E13957" s="7">
        <f t="shared" si="1"/>
        <v>0.05023908854</v>
      </c>
      <c r="F13957" s="7"/>
    </row>
    <row r="13958">
      <c r="A13958" s="9">
        <v>44889.5</v>
      </c>
      <c r="B13958" s="10">
        <v>228.09</v>
      </c>
      <c r="C13958" s="10">
        <v>239.81932</v>
      </c>
      <c r="D13958" s="10">
        <v>0.0489089869823665</v>
      </c>
      <c r="E13958" s="7">
        <f t="shared" si="1"/>
        <v>0.04948866346</v>
      </c>
      <c r="F13958" s="7"/>
    </row>
    <row r="13959">
      <c r="A13959" s="9">
        <v>44889.541666666664</v>
      </c>
      <c r="B13959" s="10">
        <v>231.37</v>
      </c>
      <c r="C13959" s="10">
        <v>241.22861</v>
      </c>
      <c r="D13959" s="10">
        <v>0.0408683281804757</v>
      </c>
      <c r="E13959" s="7">
        <f t="shared" si="1"/>
        <v>0.04905369225</v>
      </c>
      <c r="F13959" s="7"/>
    </row>
    <row r="13960">
      <c r="A13960" s="9">
        <v>44889.583333333336</v>
      </c>
      <c r="B13960" s="10">
        <v>230.14</v>
      </c>
      <c r="C13960" s="10">
        <v>242.21097</v>
      </c>
      <c r="D13960" s="10">
        <v>0.0498365949320958</v>
      </c>
      <c r="E13960" s="7">
        <f t="shared" si="1"/>
        <v>0.04858834637</v>
      </c>
      <c r="F13960" s="7"/>
    </row>
    <row r="13961">
      <c r="A13961" s="9">
        <v>44889.625</v>
      </c>
      <c r="B13961" s="10">
        <v>230.04</v>
      </c>
      <c r="C13961" s="10">
        <v>242.71581</v>
      </c>
      <c r="D13961" s="10">
        <v>0.0522249045086927</v>
      </c>
      <c r="E13961" s="7">
        <f t="shared" si="1"/>
        <v>0.04792844519</v>
      </c>
      <c r="F13961" s="7"/>
    </row>
    <row r="13962">
      <c r="A13962" s="9">
        <v>44889.666666666664</v>
      </c>
      <c r="B13962" s="10">
        <v>226.15</v>
      </c>
      <c r="C13962" s="10">
        <v>242.75507</v>
      </c>
      <c r="D13962" s="10">
        <v>0.0684025672460722</v>
      </c>
      <c r="E13962" s="7">
        <f t="shared" si="1"/>
        <v>0.04750389687</v>
      </c>
      <c r="F13962" s="7"/>
    </row>
    <row r="13963">
      <c r="A13963" s="9">
        <v>44889.708333333336</v>
      </c>
      <c r="B13963" s="10">
        <v>231.09</v>
      </c>
      <c r="C13963" s="10">
        <v>242.95214</v>
      </c>
      <c r="D13963" s="10">
        <v>0.0488250072627473</v>
      </c>
      <c r="E13963" s="7">
        <f t="shared" si="1"/>
        <v>0.04527927259</v>
      </c>
      <c r="F13963" s="7"/>
    </row>
    <row r="13964">
      <c r="A13964" s="9">
        <v>44889.75</v>
      </c>
      <c r="B13964" s="10">
        <v>231.76</v>
      </c>
      <c r="C13964" s="10">
        <v>243.38074</v>
      </c>
      <c r="D13964" s="10">
        <v>0.0477471635594501</v>
      </c>
      <c r="E13964" s="7">
        <f t="shared" si="1"/>
        <v>0.04262852347</v>
      </c>
      <c r="F13964" s="7"/>
    </row>
    <row r="13965">
      <c r="A13965" s="9">
        <v>44889.791666666664</v>
      </c>
      <c r="B13965" s="10">
        <v>232.23</v>
      </c>
      <c r="C13965" s="10">
        <v>244.7076</v>
      </c>
      <c r="D13965" s="10">
        <v>0.0509898343982778</v>
      </c>
      <c r="E13965" s="7">
        <f t="shared" si="1"/>
        <v>0.04059242645</v>
      </c>
      <c r="F13965" s="7"/>
    </row>
    <row r="13966">
      <c r="A13966" s="9">
        <v>44889.833333333336</v>
      </c>
      <c r="B13966" s="10">
        <v>237.87</v>
      </c>
      <c r="C13966" s="10">
        <v>246.17713</v>
      </c>
      <c r="D13966" s="10">
        <v>0.033744523709412</v>
      </c>
      <c r="E13966" s="7">
        <f t="shared" si="1"/>
        <v>0.03970783761</v>
      </c>
      <c r="F13966" s="7"/>
    </row>
    <row r="13967">
      <c r="A13967" s="9">
        <v>44889.875</v>
      </c>
      <c r="B13967" s="10">
        <v>240.36</v>
      </c>
      <c r="C13967" s="10">
        <v>247.49297</v>
      </c>
      <c r="D13967" s="10">
        <v>0.0288208994380729</v>
      </c>
      <c r="E13967" s="7">
        <f t="shared" si="1"/>
        <v>0.04002047119</v>
      </c>
      <c r="F13967" s="7"/>
    </row>
    <row r="13968">
      <c r="A13968" s="9">
        <v>44889.916666666664</v>
      </c>
      <c r="B13968" s="10">
        <v>228.06</v>
      </c>
      <c r="C13968" s="10">
        <v>247.76271</v>
      </c>
      <c r="D13968" s="10">
        <v>0.0795224995722721</v>
      </c>
      <c r="E13968" s="7">
        <f t="shared" si="1"/>
        <v>0.04132414867</v>
      </c>
      <c r="F13968" s="7"/>
    </row>
    <row r="13969">
      <c r="A13969" s="9">
        <v>44889.958333333336</v>
      </c>
      <c r="B13969" s="10">
        <v>228.92</v>
      </c>
      <c r="C13969" s="10">
        <v>246.39268</v>
      </c>
      <c r="D13969" s="10">
        <v>0.0709139573464602</v>
      </c>
      <c r="E13969" s="7">
        <f t="shared" si="1"/>
        <v>0.04234215467</v>
      </c>
      <c r="F13969" s="7"/>
    </row>
    <row r="13970">
      <c r="A13970" s="9">
        <v>44890.0</v>
      </c>
      <c r="B13970" s="10">
        <v>230.74</v>
      </c>
      <c r="C13970" s="10">
        <v>246.68673</v>
      </c>
      <c r="D13970" s="10">
        <v>0.0646436474308934</v>
      </c>
      <c r="E13970" s="7">
        <f t="shared" si="1"/>
        <v>0.04402756349</v>
      </c>
      <c r="F13970" s="7"/>
    </row>
    <row r="13971">
      <c r="A13971" s="9">
        <v>44890.041666666664</v>
      </c>
      <c r="B13971" s="10">
        <v>236.44</v>
      </c>
      <c r="C13971" s="10">
        <v>240.95205</v>
      </c>
      <c r="D13971" s="10">
        <v>0.0187259249298771</v>
      </c>
      <c r="E13971" s="7">
        <f t="shared" si="1"/>
        <v>0.04387767071</v>
      </c>
      <c r="F13971" s="7"/>
    </row>
    <row r="13972">
      <c r="A13972" s="9">
        <v>44890.083333333336</v>
      </c>
      <c r="B13972" s="10">
        <v>240.25</v>
      </c>
      <c r="C13972" s="10">
        <v>233.71064</v>
      </c>
      <c r="D13972" s="10">
        <v>0.027980583168999</v>
      </c>
      <c r="E13972" s="7">
        <f t="shared" si="1"/>
        <v>0.04335889084</v>
      </c>
      <c r="F13972" s="7"/>
    </row>
    <row r="13973">
      <c r="A13973" s="9">
        <v>44890.125</v>
      </c>
      <c r="B13973" s="10">
        <v>241.47</v>
      </c>
      <c r="C13973" s="10">
        <v>225.2347</v>
      </c>
      <c r="D13973" s="10">
        <v>0.0720816996670583</v>
      </c>
      <c r="E13973" s="7">
        <f t="shared" si="1"/>
        <v>0.04435327732</v>
      </c>
      <c r="F13973" s="7"/>
    </row>
    <row r="13974">
      <c r="A13974" s="9">
        <v>44890.166666666664</v>
      </c>
      <c r="B13974" s="10">
        <v>239.7</v>
      </c>
      <c r="C13974" s="10">
        <v>218.5266</v>
      </c>
      <c r="D13974" s="10">
        <v>0.0968916369906454</v>
      </c>
      <c r="E13974" s="7">
        <f t="shared" si="1"/>
        <v>0.04730277738</v>
      </c>
      <c r="F13974" s="7"/>
    </row>
    <row r="13975">
      <c r="A13975" s="9">
        <v>44890.208333333336</v>
      </c>
      <c r="B13975" s="10">
        <v>232.49</v>
      </c>
      <c r="C13975" s="10">
        <v>215.87408</v>
      </c>
      <c r="D13975" s="10">
        <v>0.0769704264634272</v>
      </c>
      <c r="E13975" s="7">
        <f t="shared" si="1"/>
        <v>0.04988325304</v>
      </c>
      <c r="F13975" s="7"/>
    </row>
    <row r="13976">
      <c r="A13976" s="9">
        <v>44890.25</v>
      </c>
      <c r="B13976" s="10">
        <v>221.77</v>
      </c>
      <c r="C13976" s="10">
        <v>215.62898</v>
      </c>
      <c r="D13976" s="10">
        <v>0.0284795670785995</v>
      </c>
      <c r="E13976" s="7">
        <f t="shared" si="1"/>
        <v>0.05051781731</v>
      </c>
      <c r="F13976" s="7"/>
    </row>
    <row r="13977">
      <c r="A13977" s="9">
        <v>44890.291666666664</v>
      </c>
      <c r="B13977" s="10">
        <v>218.17</v>
      </c>
      <c r="C13977" s="10">
        <v>218.03081</v>
      </c>
      <c r="D13977" s="10">
        <v>6.38396013847699E-4</v>
      </c>
      <c r="E13977" s="7">
        <f t="shared" si="1"/>
        <v>0.05009430714</v>
      </c>
      <c r="F13977" s="7"/>
    </row>
    <row r="13978">
      <c r="A13978" s="9">
        <v>44890.333333333336</v>
      </c>
      <c r="B13978" s="10">
        <v>217.58</v>
      </c>
      <c r="C13978" s="10">
        <v>221.76753</v>
      </c>
      <c r="D13978" s="10">
        <v>0.0188825208090651</v>
      </c>
      <c r="E13978" s="7">
        <f t="shared" si="1"/>
        <v>0.04943337874</v>
      </c>
      <c r="F13978" s="7"/>
    </row>
    <row r="13979">
      <c r="A13979" s="9">
        <v>44890.375</v>
      </c>
      <c r="B13979" s="10">
        <v>219.18</v>
      </c>
      <c r="C13979" s="10">
        <v>226.79964</v>
      </c>
      <c r="D13979" s="10">
        <v>0.0335963496238354</v>
      </c>
      <c r="E13979" s="7">
        <f t="shared" si="1"/>
        <v>0.04877955947</v>
      </c>
      <c r="F13979" s="7"/>
    </row>
    <row r="13980">
      <c r="A13980" s="9">
        <v>44890.416666666664</v>
      </c>
      <c r="B13980" s="10">
        <v>215.34</v>
      </c>
      <c r="C13980" s="10">
        <v>231.62089</v>
      </c>
      <c r="D13980" s="10">
        <v>0.0702911123431051</v>
      </c>
      <c r="E13980" s="7">
        <f t="shared" si="1"/>
        <v>0.04894130215</v>
      </c>
      <c r="F13980" s="7"/>
    </row>
    <row r="13981">
      <c r="A13981" s="9">
        <v>44890.458333333336</v>
      </c>
      <c r="B13981" s="10">
        <v>213.23</v>
      </c>
      <c r="C13981" s="10">
        <v>236.38867</v>
      </c>
      <c r="D13981" s="10">
        <v>0.0979686124550724</v>
      </c>
      <c r="E13981" s="7">
        <f t="shared" si="1"/>
        <v>0.05116482267</v>
      </c>
      <c r="F13981" s="7"/>
    </row>
    <row r="13982">
      <c r="A13982" s="9">
        <v>44890.5</v>
      </c>
      <c r="B13982" s="10">
        <v>213.95</v>
      </c>
      <c r="C13982" s="10">
        <v>238.86984</v>
      </c>
      <c r="D13982" s="10">
        <v>0.104323928043825</v>
      </c>
      <c r="E13982" s="7">
        <f t="shared" si="1"/>
        <v>0.05347377855</v>
      </c>
      <c r="F13982" s="7"/>
    </row>
    <row r="13983">
      <c r="A13983" s="9">
        <v>44890.541666666664</v>
      </c>
      <c r="B13983" s="10">
        <v>220.41</v>
      </c>
      <c r="C13983" s="10">
        <v>240.43134</v>
      </c>
      <c r="D13983" s="10">
        <v>0.0832725883406048</v>
      </c>
      <c r="E13983" s="7">
        <f t="shared" si="1"/>
        <v>0.05524062272</v>
      </c>
      <c r="F13983" s="7"/>
    </row>
    <row r="13984">
      <c r="A13984" s="9">
        <v>44890.583333333336</v>
      </c>
      <c r="B13984" s="10">
        <v>225.89</v>
      </c>
      <c r="C13984" s="10">
        <v>241.26438</v>
      </c>
      <c r="D13984" s="10">
        <v>0.0637242016413695</v>
      </c>
      <c r="E13984" s="7">
        <f t="shared" si="1"/>
        <v>0.055819273</v>
      </c>
      <c r="F13984" s="7"/>
    </row>
    <row r="13985">
      <c r="A13985" s="9">
        <v>44890.625</v>
      </c>
      <c r="B13985" s="10">
        <v>224.42</v>
      </c>
      <c r="C13985" s="10">
        <v>241.56554</v>
      </c>
      <c r="D13985" s="10">
        <v>0.0709767626624228</v>
      </c>
      <c r="E13985" s="7">
        <f t="shared" si="1"/>
        <v>0.05660060042</v>
      </c>
      <c r="F13985" s="7"/>
    </row>
    <row r="13986">
      <c r="A13986" s="9">
        <v>44890.666666666664</v>
      </c>
      <c r="B13986" s="10">
        <v>222.23</v>
      </c>
      <c r="C13986" s="10">
        <v>241.35716</v>
      </c>
      <c r="D13986" s="10">
        <v>0.0792483637112733</v>
      </c>
      <c r="E13986" s="7">
        <f t="shared" si="1"/>
        <v>0.05705250861</v>
      </c>
      <c r="F13986" s="7"/>
    </row>
    <row r="13987">
      <c r="A13987" s="9">
        <v>44890.708333333336</v>
      </c>
      <c r="B13987" s="10">
        <v>220.05</v>
      </c>
      <c r="C13987" s="10">
        <v>241.47982</v>
      </c>
      <c r="D13987" s="10">
        <v>0.088743730221432</v>
      </c>
      <c r="E13987" s="7">
        <f t="shared" si="1"/>
        <v>0.05871578873</v>
      </c>
      <c r="F13987" s="7"/>
    </row>
    <row r="13988">
      <c r="A13988" s="9">
        <v>44890.75</v>
      </c>
      <c r="B13988" s="10">
        <v>223.4</v>
      </c>
      <c r="C13988" s="10">
        <v>241.76599</v>
      </c>
      <c r="D13988" s="10">
        <v>0.0759659785067369</v>
      </c>
      <c r="E13988" s="7">
        <f t="shared" si="1"/>
        <v>0.05989157269</v>
      </c>
      <c r="F13988" s="7"/>
    </row>
    <row r="13989">
      <c r="A13989" s="9">
        <v>44890.791666666664</v>
      </c>
      <c r="B13989" s="10">
        <v>224.88</v>
      </c>
      <c r="C13989" s="10">
        <v>242.95887</v>
      </c>
      <c r="D13989" s="10">
        <v>0.0744112367661242</v>
      </c>
      <c r="E13989" s="7">
        <f t="shared" si="1"/>
        <v>0.06086746446</v>
      </c>
      <c r="F13989" s="7"/>
    </row>
    <row r="13990">
      <c r="A13990" s="9">
        <v>44890.833333333336</v>
      </c>
      <c r="B13990" s="10">
        <v>226.48</v>
      </c>
      <c r="C13990" s="10">
        <v>244.15194</v>
      </c>
      <c r="D13990" s="10">
        <v>0.0723809116568969</v>
      </c>
      <c r="E13990" s="7">
        <f t="shared" si="1"/>
        <v>0.06247731395</v>
      </c>
      <c r="F13990" s="7"/>
    </row>
    <row r="13991">
      <c r="A13991" s="9">
        <v>44890.875</v>
      </c>
      <c r="B13991" s="10">
        <v>225.78</v>
      </c>
      <c r="C13991" s="10">
        <v>245.25252</v>
      </c>
      <c r="D13991" s="10">
        <v>0.0793978386032486</v>
      </c>
      <c r="E13991" s="7">
        <f t="shared" si="1"/>
        <v>0.06458468642</v>
      </c>
      <c r="F13991" s="7"/>
    </row>
    <row r="13992">
      <c r="A13992" s="9">
        <v>44890.916666666664</v>
      </c>
      <c r="B13992" s="10">
        <v>220.08</v>
      </c>
      <c r="C13992" s="10">
        <v>245.75409</v>
      </c>
      <c r="D13992" s="10">
        <v>0.104470651943167</v>
      </c>
      <c r="E13992" s="7">
        <f t="shared" si="1"/>
        <v>0.06562419277</v>
      </c>
      <c r="F13992" s="7"/>
    </row>
    <row r="13993">
      <c r="A13993" s="9">
        <v>44890.958333333336</v>
      </c>
      <c r="B13993" s="10">
        <v>212.14</v>
      </c>
      <c r="C13993" s="10">
        <v>244.98139</v>
      </c>
      <c r="D13993" s="10">
        <v>0.134056672631337</v>
      </c>
      <c r="E13993" s="7">
        <f t="shared" si="1"/>
        <v>0.06825513924</v>
      </c>
      <c r="F13993" s="7"/>
    </row>
    <row r="13994">
      <c r="A13994" s="9">
        <v>44891.0</v>
      </c>
      <c r="B13994" s="10">
        <v>218.24</v>
      </c>
      <c r="C13994" s="10">
        <v>242.95071</v>
      </c>
      <c r="D13994" s="10">
        <v>0.1017107955766</v>
      </c>
      <c r="E13994" s="7">
        <f t="shared" si="1"/>
        <v>0.06979960374</v>
      </c>
      <c r="F13994" s="7"/>
    </row>
    <row r="13995">
      <c r="A13995" s="9">
        <v>44891.041666666664</v>
      </c>
      <c r="B13995" s="10">
        <v>224.51</v>
      </c>
      <c r="C13995" s="10">
        <v>236.76742</v>
      </c>
      <c r="D13995" s="10">
        <v>0.051769876108799</v>
      </c>
      <c r="E13995" s="7">
        <f t="shared" si="1"/>
        <v>0.07117643504</v>
      </c>
      <c r="F13995" s="7"/>
    </row>
    <row r="13996">
      <c r="A13996" s="9">
        <v>44891.083333333336</v>
      </c>
      <c r="B13996" s="10">
        <v>219.54</v>
      </c>
      <c r="C13996" s="10">
        <v>228.16386</v>
      </c>
      <c r="D13996" s="10">
        <v>0.0377967834169706</v>
      </c>
      <c r="E13996" s="7">
        <f t="shared" si="1"/>
        <v>0.07158544339</v>
      </c>
      <c r="F13996" s="7"/>
    </row>
    <row r="13997">
      <c r="A13997" s="9">
        <v>44891.125</v>
      </c>
      <c r="B13997" s="10">
        <v>215.32</v>
      </c>
      <c r="C13997" s="10">
        <v>217.89016</v>
      </c>
      <c r="D13997" s="10">
        <v>0.0117956680558682</v>
      </c>
      <c r="E13997" s="7">
        <f t="shared" si="1"/>
        <v>0.0690735254</v>
      </c>
      <c r="F13997" s="7"/>
    </row>
    <row r="13998">
      <c r="A13998" s="9">
        <v>44891.166666666664</v>
      </c>
      <c r="B13998" s="10">
        <v>209.1</v>
      </c>
      <c r="C13998" s="10">
        <v>208.31049</v>
      </c>
      <c r="D13998" s="10">
        <v>0.00379006357289067</v>
      </c>
      <c r="E13998" s="7">
        <f t="shared" si="1"/>
        <v>0.06519429318</v>
      </c>
      <c r="F13998" s="7"/>
    </row>
    <row r="13999">
      <c r="A13999" s="9">
        <v>44891.208333333336</v>
      </c>
      <c r="B13999" s="10">
        <v>204.01</v>
      </c>
      <c r="C13999" s="10">
        <v>201.93472</v>
      </c>
      <c r="D13999" s="10">
        <v>0.0102769845621396</v>
      </c>
      <c r="E13999" s="7">
        <f t="shared" si="1"/>
        <v>0.06241539976</v>
      </c>
      <c r="F13999" s="7"/>
    </row>
    <row r="14000">
      <c r="A14000" s="9">
        <v>44891.25</v>
      </c>
      <c r="B14000" s="10">
        <v>201.88</v>
      </c>
      <c r="C14000" s="10">
        <v>198.73731</v>
      </c>
      <c r="D14000" s="10">
        <v>0.0158132863929776</v>
      </c>
      <c r="E14000" s="7">
        <f t="shared" si="1"/>
        <v>0.06188763807</v>
      </c>
      <c r="F14000" s="7"/>
    </row>
    <row r="14001">
      <c r="A14001" s="9">
        <v>44891.291666666664</v>
      </c>
      <c r="B14001" s="10">
        <v>194.67</v>
      </c>
      <c r="C14001" s="10">
        <v>199.30714</v>
      </c>
      <c r="D14001" s="10">
        <v>0.0232663014481067</v>
      </c>
      <c r="E14001" s="7">
        <f t="shared" si="1"/>
        <v>0.06283046746</v>
      </c>
      <c r="F14001" s="7"/>
    </row>
    <row r="14002">
      <c r="A14002" s="9">
        <v>44891.333333333336</v>
      </c>
      <c r="B14002" s="10">
        <v>197.36</v>
      </c>
      <c r="C14002" s="10">
        <v>203.09003</v>
      </c>
      <c r="D14002" s="10">
        <v>0.0282142358243779</v>
      </c>
      <c r="E14002" s="7">
        <f t="shared" si="1"/>
        <v>0.06321928892</v>
      </c>
      <c r="F14002" s="7"/>
    </row>
    <row r="14003">
      <c r="A14003" s="9">
        <v>44891.375</v>
      </c>
      <c r="B14003" s="10">
        <v>197.22</v>
      </c>
      <c r="C14003" s="10">
        <v>209.60373</v>
      </c>
      <c r="D14003" s="10">
        <v>0.0590816298927505</v>
      </c>
      <c r="E14003" s="7">
        <f t="shared" si="1"/>
        <v>0.0642811756</v>
      </c>
      <c r="F14003" s="7"/>
    </row>
    <row r="14004">
      <c r="A14004" s="9">
        <v>44891.416666666664</v>
      </c>
      <c r="B14004" s="10">
        <v>199.25</v>
      </c>
      <c r="C14004" s="10">
        <v>217.83602</v>
      </c>
      <c r="D14004" s="10">
        <v>0.085321151203552</v>
      </c>
      <c r="E14004" s="7">
        <f t="shared" si="1"/>
        <v>0.06490742722</v>
      </c>
      <c r="F14004" s="7"/>
    </row>
    <row r="14005">
      <c r="A14005" s="9">
        <v>44891.458333333336</v>
      </c>
      <c r="B14005" s="10">
        <v>200.03</v>
      </c>
      <c r="C14005" s="10">
        <v>226.05446</v>
      </c>
      <c r="D14005" s="10">
        <v>0.11512473587117</v>
      </c>
      <c r="E14005" s="7">
        <f t="shared" si="1"/>
        <v>0.06562226569</v>
      </c>
      <c r="F14005" s="7"/>
    </row>
    <row r="14006">
      <c r="A14006" s="9">
        <v>44891.5</v>
      </c>
      <c r="B14006" s="10">
        <v>208.61</v>
      </c>
      <c r="C14006" s="10">
        <v>231.10012</v>
      </c>
      <c r="D14006" s="10">
        <v>0.0973176474335019</v>
      </c>
      <c r="E14006" s="7">
        <f t="shared" si="1"/>
        <v>0.06533033734</v>
      </c>
      <c r="F14006" s="7"/>
    </row>
    <row r="14007">
      <c r="A14007" s="9">
        <v>44891.541666666664</v>
      </c>
      <c r="B14007" s="10">
        <v>212.49</v>
      </c>
      <c r="C14007" s="10">
        <v>234.03844</v>
      </c>
      <c r="D14007" s="10">
        <v>0.0920722254002376</v>
      </c>
      <c r="E14007" s="7">
        <f t="shared" si="1"/>
        <v>0.06569698888</v>
      </c>
      <c r="F14007" s="7"/>
    </row>
    <row r="14008">
      <c r="A14008" s="9">
        <v>44891.583333333336</v>
      </c>
      <c r="B14008" s="10">
        <v>203.23</v>
      </c>
      <c r="C14008" s="10">
        <v>235.14198</v>
      </c>
      <c r="D14008" s="10">
        <v>0.135713665420355</v>
      </c>
      <c r="E14008" s="7">
        <f t="shared" si="1"/>
        <v>0.06869654987</v>
      </c>
      <c r="F14008" s="7"/>
    </row>
    <row r="14009">
      <c r="A14009" s="9">
        <v>44891.625</v>
      </c>
      <c r="B14009" s="10">
        <v>189.67</v>
      </c>
      <c r="C14009" s="10">
        <v>235.09469</v>
      </c>
      <c r="D14009" s="10">
        <v>0.193218698389147</v>
      </c>
      <c r="E14009" s="7">
        <f t="shared" si="1"/>
        <v>0.07378996386</v>
      </c>
      <c r="F14009" s="7"/>
    </row>
    <row r="14010">
      <c r="A14010" s="9">
        <v>44891.666666666664</v>
      </c>
      <c r="B14010" s="10">
        <v>186.92</v>
      </c>
      <c r="C14010" s="10">
        <v>234.08305</v>
      </c>
      <c r="D14010" s="10">
        <v>0.201479987551426</v>
      </c>
      <c r="E14010" s="7">
        <f t="shared" si="1"/>
        <v>0.07888294819</v>
      </c>
      <c r="F14010" s="7"/>
    </row>
    <row r="14011">
      <c r="A14011" s="9">
        <v>44891.708333333336</v>
      </c>
      <c r="B14011" s="10">
        <v>181.63</v>
      </c>
      <c r="C14011" s="10">
        <v>233.38202</v>
      </c>
      <c r="D14011" s="10">
        <v>0.221748102103152</v>
      </c>
      <c r="E14011" s="7">
        <f t="shared" si="1"/>
        <v>0.08442479701</v>
      </c>
      <c r="F14011" s="7"/>
    </row>
    <row r="14012">
      <c r="A14012" s="9">
        <v>44891.75</v>
      </c>
      <c r="B14012" s="10">
        <v>186.77</v>
      </c>
      <c r="C14012" s="10">
        <v>233.47889</v>
      </c>
      <c r="D14012" s="10">
        <v>0.20005615925277</v>
      </c>
      <c r="E14012" s="7">
        <f t="shared" si="1"/>
        <v>0.08959522121</v>
      </c>
      <c r="F14012" s="7"/>
    </row>
    <row r="14013">
      <c r="A14013" s="9">
        <v>44891.791666666664</v>
      </c>
      <c r="B14013" s="10">
        <v>198.88</v>
      </c>
      <c r="C14013" s="10">
        <v>234.77062</v>
      </c>
      <c r="D14013" s="10">
        <v>0.152875261819387</v>
      </c>
      <c r="E14013" s="7">
        <f t="shared" si="1"/>
        <v>0.09286455559</v>
      </c>
      <c r="F14013" s="7"/>
    </row>
    <row r="14014">
      <c r="A14014" s="9">
        <v>44891.833333333336</v>
      </c>
      <c r="B14014" s="10">
        <v>213.0</v>
      </c>
      <c r="C14014" s="10">
        <v>236.19225</v>
      </c>
      <c r="D14014" s="10">
        <v>0.0981922565198477</v>
      </c>
      <c r="E14014" s="7">
        <f t="shared" si="1"/>
        <v>0.09394002829</v>
      </c>
      <c r="F14014" s="7"/>
    </row>
    <row r="14015">
      <c r="A14015" s="9">
        <v>44891.875</v>
      </c>
      <c r="B14015" s="10">
        <v>229.07</v>
      </c>
      <c r="C14015" s="10">
        <v>237.76241</v>
      </c>
      <c r="D14015" s="10">
        <v>0.036559227339595</v>
      </c>
      <c r="E14015" s="7">
        <f t="shared" si="1"/>
        <v>0.09215508616</v>
      </c>
      <c r="F14015" s="7"/>
    </row>
    <row r="14016">
      <c r="A14016" s="9">
        <v>44891.916666666664</v>
      </c>
      <c r="B14016" s="10">
        <v>222.98</v>
      </c>
      <c r="C14016" s="10">
        <v>238.49879</v>
      </c>
      <c r="D14016" s="10">
        <v>0.0650686320043805</v>
      </c>
      <c r="E14016" s="7">
        <f t="shared" si="1"/>
        <v>0.09051333532</v>
      </c>
      <c r="F14016" s="7"/>
    </row>
    <row r="14017">
      <c r="A14017" s="9">
        <v>44891.958333333336</v>
      </c>
      <c r="B14017" s="10">
        <v>216.47</v>
      </c>
      <c r="C14017" s="10">
        <v>237.80597</v>
      </c>
      <c r="D14017" s="10">
        <v>0.0897200772545786</v>
      </c>
      <c r="E14017" s="7">
        <f t="shared" si="1"/>
        <v>0.08866597718</v>
      </c>
      <c r="F14017" s="7"/>
    </row>
    <row r="14018">
      <c r="A14018" s="9">
        <v>44889.0</v>
      </c>
      <c r="B14018" s="10">
        <v>238.67</v>
      </c>
      <c r="C14018" s="10">
        <v>239.89951</v>
      </c>
      <c r="D14018" s="10">
        <v>0.00512510425719504</v>
      </c>
      <c r="E14018" s="7">
        <f t="shared" si="1"/>
        <v>0.08464157338</v>
      </c>
      <c r="F14018" s="7"/>
    </row>
    <row r="14019">
      <c r="A14019" s="9">
        <v>44889.041666666664</v>
      </c>
      <c r="B14019" s="10">
        <v>243.39</v>
      </c>
      <c r="C14019" s="10">
        <v>234.36125</v>
      </c>
      <c r="D14019" s="10">
        <v>0.0385249267957052</v>
      </c>
      <c r="E14019" s="7">
        <f t="shared" si="1"/>
        <v>0.08408970049</v>
      </c>
      <c r="F14019" s="7"/>
    </row>
    <row r="14020">
      <c r="A14020" s="9">
        <v>44889.083333333336</v>
      </c>
      <c r="B14020" s="10">
        <v>239.73</v>
      </c>
      <c r="C14020" s="10">
        <v>227.23847</v>
      </c>
      <c r="D14020" s="10">
        <v>0.0549710178914687</v>
      </c>
      <c r="E14020" s="7">
        <f t="shared" si="1"/>
        <v>0.08480529359</v>
      </c>
      <c r="F14020" s="7"/>
    </row>
    <row r="14021">
      <c r="A14021" s="9">
        <v>44889.125</v>
      </c>
      <c r="B14021" s="10">
        <v>232.73</v>
      </c>
      <c r="C14021" s="10">
        <v>219.13971</v>
      </c>
      <c r="D14021" s="10">
        <v>0.062016555557183</v>
      </c>
      <c r="E14021" s="7">
        <f t="shared" si="1"/>
        <v>0.08689783057</v>
      </c>
      <c r="F14021" s="7"/>
    </row>
    <row r="14022">
      <c r="A14022" s="9">
        <v>44889.166666666664</v>
      </c>
      <c r="B14022" s="10">
        <v>221.58</v>
      </c>
      <c r="C14022" s="10">
        <v>212.42418</v>
      </c>
      <c r="D14022" s="10">
        <v>0.0431015904121649</v>
      </c>
      <c r="E14022" s="7">
        <f t="shared" si="1"/>
        <v>0.08853581086</v>
      </c>
      <c r="F14022" s="7"/>
    </row>
    <row r="14023">
      <c r="A14023" s="9">
        <v>44889.208333333336</v>
      </c>
      <c r="B14023" s="10">
        <v>217.67</v>
      </c>
      <c r="C14023" s="10">
        <v>209.36367</v>
      </c>
      <c r="D14023" s="10">
        <v>0.039674170786173</v>
      </c>
      <c r="E14023" s="7">
        <f t="shared" si="1"/>
        <v>0.08976069362</v>
      </c>
      <c r="F14023" s="7"/>
    </row>
    <row r="14024">
      <c r="A14024" s="9">
        <v>44889.25</v>
      </c>
      <c r="B14024" s="10">
        <v>218.22</v>
      </c>
      <c r="C14024" s="10">
        <v>208.68035</v>
      </c>
      <c r="D14024" s="10">
        <v>0.0457141748132969</v>
      </c>
      <c r="E14024" s="7">
        <f t="shared" si="1"/>
        <v>0.09100656397</v>
      </c>
      <c r="F14024" s="7"/>
    </row>
    <row r="14025">
      <c r="A14025" s="9">
        <v>44889.291666666664</v>
      </c>
      <c r="B14025" s="10">
        <v>216.53</v>
      </c>
      <c r="C14025" s="10">
        <v>210.49663</v>
      </c>
      <c r="D14025" s="10">
        <v>0.028662549134397</v>
      </c>
      <c r="E14025" s="7">
        <f t="shared" si="1"/>
        <v>0.09123140762</v>
      </c>
      <c r="F14025" s="7"/>
    </row>
    <row r="14026">
      <c r="A14026" s="9">
        <v>44889.333333333336</v>
      </c>
      <c r="B14026" s="10">
        <v>215.74</v>
      </c>
      <c r="C14026" s="10">
        <v>213.6301</v>
      </c>
      <c r="D14026" s="10">
        <v>0.00987641722772217</v>
      </c>
      <c r="E14026" s="7">
        <f t="shared" si="1"/>
        <v>0.09046733185</v>
      </c>
      <c r="F14026" s="7"/>
    </row>
    <row r="14027">
      <c r="A14027" s="9">
        <v>44889.375</v>
      </c>
      <c r="B14027" s="10">
        <v>217.69</v>
      </c>
      <c r="C14027" s="10">
        <v>218.39339</v>
      </c>
      <c r="D14027" s="10">
        <v>0.00322074766090682</v>
      </c>
      <c r="E14027" s="7">
        <f t="shared" si="1"/>
        <v>0.08813979509</v>
      </c>
      <c r="F14027" s="7"/>
    </row>
    <row r="14028">
      <c r="A14028" s="9">
        <v>44889.416666666664</v>
      </c>
      <c r="B14028" s="10">
        <v>218.03</v>
      </c>
      <c r="C14028" s="10">
        <v>223.02528</v>
      </c>
      <c r="D14028" s="10">
        <v>0.0223978196552427</v>
      </c>
      <c r="E14028" s="7">
        <f t="shared" si="1"/>
        <v>0.08551798961</v>
      </c>
      <c r="F14028" s="7"/>
    </row>
    <row r="14029">
      <c r="A14029" s="9">
        <v>44889.458333333336</v>
      </c>
      <c r="B14029" s="10">
        <v>227.2</v>
      </c>
      <c r="C14029" s="10">
        <v>227.8729</v>
      </c>
      <c r="D14029" s="10">
        <v>0.00295296193623725</v>
      </c>
      <c r="E14029" s="7">
        <f t="shared" si="1"/>
        <v>0.08084416569</v>
      </c>
      <c r="F14029" s="7"/>
    </row>
    <row r="14030">
      <c r="A14030" s="9">
        <v>44889.5</v>
      </c>
      <c r="B14030" s="10">
        <v>228.09</v>
      </c>
      <c r="C14030" s="10">
        <v>230.66208</v>
      </c>
      <c r="D14030" s="10">
        <v>0.0111508575661851</v>
      </c>
      <c r="E14030" s="7">
        <f t="shared" si="1"/>
        <v>0.07725388278</v>
      </c>
      <c r="F14030" s="7"/>
    </row>
    <row r="14031">
      <c r="A14031" s="9">
        <v>44889.541666666664</v>
      </c>
      <c r="B14031" s="10">
        <v>231.37</v>
      </c>
      <c r="C14031" s="10">
        <v>232.26323</v>
      </c>
      <c r="D14031" s="10">
        <v>0.00384576585798788</v>
      </c>
      <c r="E14031" s="7">
        <f t="shared" si="1"/>
        <v>0.0735777803</v>
      </c>
      <c r="F14031" s="7"/>
    </row>
    <row r="14032">
      <c r="A14032" s="9">
        <v>44889.583333333336</v>
      </c>
      <c r="B14032" s="10">
        <v>230.14</v>
      </c>
      <c r="C14032" s="10">
        <v>233.03361</v>
      </c>
      <c r="D14032" s="10">
        <v>0.0124171358800991</v>
      </c>
      <c r="E14032" s="7">
        <f t="shared" si="1"/>
        <v>0.0684404249</v>
      </c>
      <c r="F14032" s="7"/>
    </row>
    <row r="14033">
      <c r="A14033" s="9">
        <v>44889.625</v>
      </c>
      <c r="B14033" s="10">
        <v>230.04</v>
      </c>
      <c r="C14033" s="10">
        <v>233.37731</v>
      </c>
      <c r="D14033" s="10">
        <v>0.0143000619897452</v>
      </c>
      <c r="E14033" s="7">
        <f t="shared" si="1"/>
        <v>0.06098548172</v>
      </c>
      <c r="F14033" s="7"/>
    </row>
    <row r="14034">
      <c r="A14034" s="9">
        <v>44889.666666666664</v>
      </c>
      <c r="B14034" s="10">
        <v>226.15</v>
      </c>
      <c r="C14034" s="10">
        <v>233.42116</v>
      </c>
      <c r="D14034" s="10">
        <v>0.0311503892791895</v>
      </c>
      <c r="E14034" s="7">
        <f t="shared" si="1"/>
        <v>0.05388841512</v>
      </c>
      <c r="F14034" s="7"/>
    </row>
    <row r="14035">
      <c r="A14035" s="9">
        <v>44889.708333333336</v>
      </c>
      <c r="B14035" s="10">
        <v>231.09</v>
      </c>
      <c r="C14035" s="10">
        <v>233.8014</v>
      </c>
      <c r="D14035" s="10">
        <v>0.0115970220879772</v>
      </c>
      <c r="E14035" s="7">
        <f t="shared" si="1"/>
        <v>0.04513212012</v>
      </c>
      <c r="F14035" s="7"/>
    </row>
    <row r="14036">
      <c r="A14036" s="9">
        <v>44889.75</v>
      </c>
      <c r="B14036" s="10">
        <v>231.76</v>
      </c>
      <c r="C14036" s="10">
        <v>234.45552</v>
      </c>
      <c r="D14036" s="10">
        <v>0.0114969355381354</v>
      </c>
      <c r="E14036" s="7">
        <f t="shared" si="1"/>
        <v>0.0372754858</v>
      </c>
      <c r="F14036" s="7"/>
    </row>
    <row r="14037">
      <c r="A14037" s="9">
        <v>44889.791666666664</v>
      </c>
      <c r="B14037" s="10">
        <v>232.23</v>
      </c>
      <c r="C14037" s="10">
        <v>236.10662</v>
      </c>
      <c r="D14037" s="10">
        <v>0.0164189381898737</v>
      </c>
      <c r="E14037" s="7">
        <f t="shared" si="1"/>
        <v>0.03158980565</v>
      </c>
      <c r="F14037" s="7"/>
    </row>
    <row r="14038">
      <c r="A14038" s="9">
        <v>44889.833333333336</v>
      </c>
      <c r="B14038" s="10">
        <v>237.87</v>
      </c>
      <c r="C14038" s="10">
        <v>237.84153</v>
      </c>
      <c r="D14038" s="10">
        <v>1.1970155086035E-4</v>
      </c>
      <c r="E14038" s="7">
        <f t="shared" si="1"/>
        <v>0.02750344919</v>
      </c>
      <c r="F14038" s="7"/>
    </row>
    <row r="14039">
      <c r="A14039" s="9">
        <v>44889.875</v>
      </c>
      <c r="B14039" s="10">
        <v>240.36</v>
      </c>
      <c r="C14039" s="10">
        <v>239.48013</v>
      </c>
      <c r="D14039" s="10">
        <v>0.00367408352417384</v>
      </c>
      <c r="E14039" s="7">
        <f t="shared" si="1"/>
        <v>0.02613323487</v>
      </c>
      <c r="F14039" s="7"/>
    </row>
    <row r="14040">
      <c r="A14040" s="9">
        <v>44889.916666666664</v>
      </c>
      <c r="B14040" s="10">
        <v>228.06</v>
      </c>
      <c r="C14040" s="10">
        <v>240.09393</v>
      </c>
      <c r="D14040" s="10">
        <v>0.0501217585967291</v>
      </c>
      <c r="E14040" s="7">
        <f t="shared" si="1"/>
        <v>0.02551044848</v>
      </c>
      <c r="F14040" s="7"/>
    </row>
    <row r="14041">
      <c r="A14041" s="9">
        <v>44889.958333333336</v>
      </c>
      <c r="B14041" s="10">
        <v>228.92</v>
      </c>
      <c r="C14041" s="10">
        <v>239.36179</v>
      </c>
      <c r="D14041" s="10">
        <v>0.0436234622075646</v>
      </c>
      <c r="E14041" s="7">
        <f t="shared" si="1"/>
        <v>0.02358975618</v>
      </c>
      <c r="F14041" s="7"/>
    </row>
    <row r="14042">
      <c r="A14042" s="9">
        <v>44890.0</v>
      </c>
      <c r="B14042" s="10">
        <v>230.74</v>
      </c>
      <c r="C14042" s="10">
        <v>242.206</v>
      </c>
      <c r="D14042" s="10">
        <v>0.0473398677159111</v>
      </c>
      <c r="E14042" s="7">
        <f t="shared" si="1"/>
        <v>0.02534870466</v>
      </c>
      <c r="F14042" s="7"/>
    </row>
    <row r="14043">
      <c r="A14043" s="9">
        <v>44890.041666666664</v>
      </c>
      <c r="B14043" s="10">
        <v>236.44</v>
      </c>
      <c r="C14043" s="10">
        <v>236.6986</v>
      </c>
      <c r="D14043" s="10">
        <v>0.00109252864191001</v>
      </c>
      <c r="E14043" s="7">
        <f t="shared" si="1"/>
        <v>0.0237890214</v>
      </c>
      <c r="F14043" s="7"/>
    </row>
    <row r="14044">
      <c r="A14044" s="9">
        <v>44890.083333333336</v>
      </c>
      <c r="B14044" s="10">
        <v>240.25</v>
      </c>
      <c r="C14044" s="10">
        <v>229.25825</v>
      </c>
      <c r="D14044" s="10">
        <v>0.0479448394986876</v>
      </c>
      <c r="E14044" s="7">
        <f t="shared" si="1"/>
        <v>0.02349626397</v>
      </c>
      <c r="F14044" s="7"/>
    </row>
    <row r="14045">
      <c r="A14045" s="9">
        <v>44890.125</v>
      </c>
      <c r="B14045" s="10">
        <v>241.47</v>
      </c>
      <c r="C14045" s="10">
        <v>220.37433</v>
      </c>
      <c r="D14045" s="10">
        <v>0.0957265303994345</v>
      </c>
      <c r="E14045" s="7">
        <f t="shared" si="1"/>
        <v>0.02490084626</v>
      </c>
      <c r="F14045" s="7"/>
    </row>
    <row r="14046">
      <c r="A14046" s="9">
        <v>44890.166666666664</v>
      </c>
      <c r="B14046" s="10">
        <v>239.7</v>
      </c>
      <c r="C14046" s="10">
        <v>212.44843</v>
      </c>
      <c r="D14046" s="10">
        <v>0.128273812143492</v>
      </c>
      <c r="E14046" s="7">
        <f t="shared" si="1"/>
        <v>0.02844968883</v>
      </c>
      <c r="F14046" s="7"/>
    </row>
    <row r="14047">
      <c r="A14047" s="9">
        <v>44890.208333333336</v>
      </c>
      <c r="B14047" s="10">
        <v>232.49</v>
      </c>
      <c r="C14047" s="10">
        <v>207.90091</v>
      </c>
      <c r="D14047" s="10">
        <v>0.118273123479834</v>
      </c>
      <c r="E14047" s="7">
        <f t="shared" si="1"/>
        <v>0.03172464519</v>
      </c>
      <c r="F14047" s="7"/>
    </row>
    <row r="14048">
      <c r="A14048" s="9">
        <v>44890.25</v>
      </c>
      <c r="B14048" s="10">
        <v>221.77</v>
      </c>
      <c r="C14048" s="10">
        <v>206.04441</v>
      </c>
      <c r="D14048" s="10">
        <v>0.0763213619821086</v>
      </c>
      <c r="E14048" s="7">
        <f t="shared" si="1"/>
        <v>0.03299994466</v>
      </c>
      <c r="F14048" s="7"/>
    </row>
    <row r="14049">
      <c r="A14049" s="9">
        <v>44890.291666666664</v>
      </c>
      <c r="B14049" s="10">
        <v>218.17</v>
      </c>
      <c r="C14049" s="10">
        <v>207.22316</v>
      </c>
      <c r="D14049" s="10">
        <v>0.0528263346625926</v>
      </c>
      <c r="E14049" s="7">
        <f t="shared" si="1"/>
        <v>0.03400676905</v>
      </c>
      <c r="F14049" s="7"/>
    </row>
    <row r="14050">
      <c r="A14050" s="9">
        <v>44890.333333333336</v>
      </c>
      <c r="B14050" s="10">
        <v>217.58</v>
      </c>
      <c r="C14050" s="10">
        <v>210.46566</v>
      </c>
      <c r="D14050" s="10">
        <v>0.0338028541093116</v>
      </c>
      <c r="E14050" s="7">
        <f t="shared" si="1"/>
        <v>0.03500370392</v>
      </c>
      <c r="F14050" s="7"/>
    </row>
    <row r="14051">
      <c r="A14051" s="9">
        <v>44890.375</v>
      </c>
      <c r="B14051" s="10">
        <v>219.18</v>
      </c>
      <c r="C14051" s="10">
        <v>215.85214</v>
      </c>
      <c r="D14051" s="10">
        <v>0.0154173129810064</v>
      </c>
      <c r="E14051" s="7">
        <f t="shared" si="1"/>
        <v>0.03551189414</v>
      </c>
      <c r="F14051" s="7"/>
    </row>
    <row r="14052">
      <c r="A14052" s="9">
        <v>44890.416666666664</v>
      </c>
      <c r="B14052" s="10">
        <v>215.34</v>
      </c>
      <c r="C14052" s="10">
        <v>221.94384</v>
      </c>
      <c r="D14052" s="10">
        <v>0.0297545541250434</v>
      </c>
      <c r="E14052" s="7">
        <f t="shared" si="1"/>
        <v>0.03581842475</v>
      </c>
      <c r="F14052" s="7"/>
    </row>
    <row r="14053">
      <c r="A14053" s="9">
        <v>44890.458333333336</v>
      </c>
      <c r="B14053" s="10">
        <v>213.23</v>
      </c>
      <c r="C14053" s="10">
        <v>228.20542</v>
      </c>
      <c r="D14053" s="10">
        <v>0.0656225430579169</v>
      </c>
      <c r="E14053" s="7">
        <f t="shared" si="1"/>
        <v>0.03842965729</v>
      </c>
      <c r="F14053" s="7"/>
    </row>
    <row r="14054">
      <c r="A14054" s="9">
        <v>44890.5</v>
      </c>
      <c r="B14054" s="10">
        <v>213.95</v>
      </c>
      <c r="C14054" s="10">
        <v>231.94825</v>
      </c>
      <c r="D14054" s="10">
        <v>0.0775959723774592</v>
      </c>
      <c r="E14054" s="7">
        <f t="shared" si="1"/>
        <v>0.04119820374</v>
      </c>
      <c r="F14054" s="7"/>
    </row>
    <row r="14055">
      <c r="A14055" s="9">
        <v>44890.541666666664</v>
      </c>
      <c r="B14055" s="10">
        <v>220.41</v>
      </c>
      <c r="C14055" s="10">
        <v>233.98263</v>
      </c>
      <c r="D14055" s="10">
        <v>0.0580069982117903</v>
      </c>
      <c r="E14055" s="7">
        <f t="shared" si="1"/>
        <v>0.04345492176</v>
      </c>
      <c r="F14055" s="7"/>
    </row>
    <row r="14056">
      <c r="A14056" s="9">
        <v>44890.583333333336</v>
      </c>
      <c r="B14056" s="10">
        <v>225.89</v>
      </c>
      <c r="C14056" s="10">
        <v>234.73178</v>
      </c>
      <c r="D14056" s="10">
        <v>0.037667588087135</v>
      </c>
      <c r="E14056" s="7">
        <f t="shared" si="1"/>
        <v>0.04450702393</v>
      </c>
      <c r="F14056" s="7"/>
    </row>
    <row r="14057">
      <c r="A14057" s="9">
        <v>44890.625</v>
      </c>
      <c r="B14057" s="10">
        <v>224.42</v>
      </c>
      <c r="C14057" s="10">
        <v>234.7772</v>
      </c>
      <c r="D14057" s="10">
        <v>0.0441150162792639</v>
      </c>
      <c r="E14057" s="7">
        <f t="shared" si="1"/>
        <v>0.0457493137</v>
      </c>
      <c r="F14057" s="7"/>
    </row>
    <row r="14058">
      <c r="A14058" s="9">
        <v>44890.666666666664</v>
      </c>
      <c r="B14058" s="10">
        <v>222.23</v>
      </c>
      <c r="C14058" s="10">
        <v>234.25811</v>
      </c>
      <c r="D14058" s="10">
        <v>0.0513455435971885</v>
      </c>
      <c r="E14058" s="7">
        <f t="shared" si="1"/>
        <v>0.04659077846</v>
      </c>
      <c r="F14058" s="7"/>
    </row>
    <row r="14059">
      <c r="A14059" s="9">
        <v>44890.708333333336</v>
      </c>
      <c r="B14059" s="10">
        <v>220.05</v>
      </c>
      <c r="C14059" s="10">
        <v>234.09228</v>
      </c>
      <c r="D14059" s="10">
        <v>0.0599860875377862</v>
      </c>
      <c r="E14059" s="7">
        <f t="shared" si="1"/>
        <v>0.04860698952</v>
      </c>
      <c r="F14059" s="7"/>
    </row>
    <row r="14060">
      <c r="A14060" s="9">
        <v>44890.75</v>
      </c>
      <c r="B14060" s="10">
        <v>223.4</v>
      </c>
      <c r="C14060" s="10">
        <v>234.31359</v>
      </c>
      <c r="D14060" s="10">
        <v>0.0465768545477878</v>
      </c>
      <c r="E14060" s="7">
        <f t="shared" si="1"/>
        <v>0.05006865281</v>
      </c>
      <c r="F14060" s="7"/>
    </row>
    <row r="14061">
      <c r="A14061" s="9">
        <v>44890.791666666664</v>
      </c>
      <c r="B14061" s="10">
        <v>224.88</v>
      </c>
      <c r="C14061" s="10">
        <v>235.61597</v>
      </c>
      <c r="D14061" s="10">
        <v>0.0455655446445332</v>
      </c>
      <c r="E14061" s="7">
        <f t="shared" si="1"/>
        <v>0.05128309475</v>
      </c>
      <c r="F14061" s="7"/>
    </row>
    <row r="14062">
      <c r="A14062" s="9">
        <v>44890.833333333336</v>
      </c>
      <c r="B14062" s="10">
        <v>226.48</v>
      </c>
      <c r="C14062" s="10">
        <v>236.93993</v>
      </c>
      <c r="D14062" s="10">
        <v>0.0441459149582766</v>
      </c>
      <c r="E14062" s="7">
        <f t="shared" si="1"/>
        <v>0.05311752031</v>
      </c>
      <c r="F14062" s="7"/>
    </row>
    <row r="14063">
      <c r="A14063" s="9">
        <v>44890.875</v>
      </c>
      <c r="B14063" s="10">
        <v>225.78</v>
      </c>
      <c r="C14063" s="10">
        <v>238.34852</v>
      </c>
      <c r="D14063" s="10">
        <v>0.0527316888730838</v>
      </c>
      <c r="E14063" s="7">
        <f t="shared" si="1"/>
        <v>0.0551615872</v>
      </c>
      <c r="F14063" s="7"/>
    </row>
    <row r="14064">
      <c r="A14064" s="9">
        <v>44890.916666666664</v>
      </c>
      <c r="B14064" s="10">
        <v>220.08</v>
      </c>
      <c r="C14064" s="10">
        <v>239.0544</v>
      </c>
      <c r="D14064" s="10">
        <v>0.0793727285504888</v>
      </c>
      <c r="E14064" s="7">
        <f t="shared" si="1"/>
        <v>0.05638037761</v>
      </c>
      <c r="F14064" s="7"/>
    </row>
    <row r="14065">
      <c r="A14065" s="9">
        <v>44890.958333333336</v>
      </c>
      <c r="B14065" s="10">
        <v>212.14</v>
      </c>
      <c r="C14065" s="10">
        <v>238.54592</v>
      </c>
      <c r="D14065" s="10">
        <v>0.110695332789594</v>
      </c>
      <c r="E14065" s="7">
        <f t="shared" si="1"/>
        <v>0.05917503889</v>
      </c>
      <c r="F14065" s="7"/>
    </row>
    <row r="14066">
      <c r="A14066" s="9">
        <v>44891.0</v>
      </c>
      <c r="B14066" s="10">
        <v>218.24</v>
      </c>
      <c r="C14066" s="10">
        <v>232.89487</v>
      </c>
      <c r="D14066" s="10">
        <v>0.0629248295593629</v>
      </c>
      <c r="E14066" s="7">
        <f t="shared" si="1"/>
        <v>0.0598244123</v>
      </c>
      <c r="F14066" s="7"/>
    </row>
    <row r="14067">
      <c r="A14067" s="9">
        <v>44891.041666666664</v>
      </c>
      <c r="B14067" s="10">
        <v>224.51</v>
      </c>
      <c r="C14067" s="10">
        <v>229.60898</v>
      </c>
      <c r="D14067" s="10">
        <v>0.0222072324871614</v>
      </c>
      <c r="E14067" s="7">
        <f t="shared" si="1"/>
        <v>0.06070419162</v>
      </c>
      <c r="F14067" s="7"/>
    </row>
    <row r="14068">
      <c r="A14068" s="9">
        <v>44891.083333333336</v>
      </c>
      <c r="B14068" s="10">
        <v>219.54</v>
      </c>
      <c r="C14068" s="10">
        <v>223.3992</v>
      </c>
      <c r="D14068" s="10">
        <v>0.0172749051921404</v>
      </c>
      <c r="E14068" s="7">
        <f t="shared" si="1"/>
        <v>0.05942627769</v>
      </c>
      <c r="F14068" s="7"/>
    </row>
    <row r="14069">
      <c r="A14069" s="9">
        <v>44891.125</v>
      </c>
      <c r="B14069" s="10">
        <v>215.32</v>
      </c>
      <c r="C14069" s="10">
        <v>214.80141</v>
      </c>
      <c r="D14069" s="10">
        <v>0.00241427651708612</v>
      </c>
      <c r="E14069" s="7">
        <f t="shared" si="1"/>
        <v>0.05553826711</v>
      </c>
      <c r="F14069" s="7"/>
    </row>
    <row r="14070">
      <c r="A14070" s="9">
        <v>44891.166666666664</v>
      </c>
      <c r="B14070" s="10">
        <v>209.1</v>
      </c>
      <c r="C14070" s="10">
        <v>205.33674</v>
      </c>
      <c r="D14070" s="10">
        <v>0.0183272608691459</v>
      </c>
      <c r="E14070" s="7">
        <f t="shared" si="1"/>
        <v>0.05095716081</v>
      </c>
      <c r="F14070" s="7"/>
    </row>
    <row r="14071">
      <c r="A14071" s="9">
        <v>44891.208333333336</v>
      </c>
      <c r="B14071" s="10">
        <v>204.01</v>
      </c>
      <c r="C14071" s="10">
        <v>197.16789</v>
      </c>
      <c r="D14071" s="10">
        <v>0.0347019486793716</v>
      </c>
      <c r="E14071" s="7">
        <f t="shared" si="1"/>
        <v>0.04747502853</v>
      </c>
      <c r="F14071" s="7"/>
    </row>
    <row r="14072">
      <c r="A14072" s="9">
        <v>44891.25</v>
      </c>
      <c r="B14072" s="10">
        <v>201.88</v>
      </c>
      <c r="C14072" s="10">
        <v>191.56502</v>
      </c>
      <c r="D14072" s="10">
        <v>0.0538458430458754</v>
      </c>
      <c r="E14072" s="7">
        <f t="shared" si="1"/>
        <v>0.04653854857</v>
      </c>
      <c r="F14072" s="7"/>
    </row>
    <row r="14073">
      <c r="A14073" s="9">
        <v>44891.291666666664</v>
      </c>
      <c r="B14073" s="10">
        <v>194.67</v>
      </c>
      <c r="C14073" s="10">
        <v>189.36235</v>
      </c>
      <c r="D14073" s="10">
        <v>0.028029067024147</v>
      </c>
      <c r="E14073" s="7">
        <f t="shared" si="1"/>
        <v>0.04550532909</v>
      </c>
      <c r="F14073" s="7"/>
    </row>
    <row r="14074">
      <c r="A14074" s="9">
        <v>44891.333333333336</v>
      </c>
      <c r="B14074" s="10">
        <v>197.36</v>
      </c>
      <c r="C14074" s="10">
        <v>190.91693</v>
      </c>
      <c r="D14074" s="10">
        <v>0.033748028527381</v>
      </c>
      <c r="E14074" s="7">
        <f t="shared" si="1"/>
        <v>0.04550304469</v>
      </c>
      <c r="F14074" s="7"/>
    </row>
    <row r="14075">
      <c r="A14075" s="9">
        <v>44891.375</v>
      </c>
      <c r="B14075" s="10">
        <v>197.22</v>
      </c>
      <c r="C14075" s="10">
        <v>195.87061</v>
      </c>
      <c r="D14075" s="10">
        <v>0.00688919077752399</v>
      </c>
      <c r="E14075" s="7">
        <f t="shared" si="1"/>
        <v>0.04514770626</v>
      </c>
      <c r="F14075" s="7"/>
    </row>
    <row r="14076">
      <c r="A14076" s="9">
        <v>44891.416666666664</v>
      </c>
      <c r="B14076" s="10">
        <v>199.25</v>
      </c>
      <c r="C14076" s="10">
        <v>204.5732</v>
      </c>
      <c r="D14076" s="10">
        <v>0.0260210037287387</v>
      </c>
      <c r="E14076" s="7">
        <f t="shared" si="1"/>
        <v>0.04499214166</v>
      </c>
      <c r="F14076" s="7"/>
    </row>
    <row r="14077">
      <c r="A14077" s="9">
        <v>44891.458333333336</v>
      </c>
      <c r="B14077" s="10">
        <v>200.03</v>
      </c>
      <c r="C14077" s="10">
        <v>214.00822</v>
      </c>
      <c r="D14077" s="10">
        <v>0.065316276169205</v>
      </c>
      <c r="E14077" s="7">
        <f t="shared" si="1"/>
        <v>0.04497938054</v>
      </c>
      <c r="F14077" s="7"/>
    </row>
    <row r="14078">
      <c r="A14078" s="9">
        <v>44891.5</v>
      </c>
      <c r="B14078" s="10">
        <v>208.61</v>
      </c>
      <c r="C14078" s="10">
        <v>220.82651</v>
      </c>
      <c r="D14078" s="10">
        <v>0.0553217546208559</v>
      </c>
      <c r="E14078" s="7">
        <f t="shared" si="1"/>
        <v>0.04405128814</v>
      </c>
      <c r="F14078" s="7"/>
    </row>
    <row r="14079">
      <c r="A14079" s="9">
        <v>44891.541666666664</v>
      </c>
      <c r="B14079" s="10">
        <v>212.49</v>
      </c>
      <c r="C14079" s="10">
        <v>225.00193</v>
      </c>
      <c r="D14079" s="10">
        <v>0.0556081007838465</v>
      </c>
      <c r="E14079" s="7">
        <f t="shared" si="1"/>
        <v>0.04395133408</v>
      </c>
      <c r="F14079" s="7"/>
    </row>
    <row r="14080">
      <c r="A14080" s="9">
        <v>44891.583333333336</v>
      </c>
      <c r="B14080" s="10">
        <v>203.23</v>
      </c>
      <c r="C14080" s="10">
        <v>225.82866</v>
      </c>
      <c r="D14080" s="10">
        <v>0.100069937978642</v>
      </c>
      <c r="E14080" s="7">
        <f t="shared" si="1"/>
        <v>0.04655143199</v>
      </c>
      <c r="F14080" s="7"/>
    </row>
    <row r="14081">
      <c r="A14081" s="9">
        <v>44891.625</v>
      </c>
      <c r="B14081" s="10">
        <v>189.67</v>
      </c>
      <c r="C14081" s="10">
        <v>224.5932</v>
      </c>
      <c r="D14081" s="10">
        <v>0.155495357829177</v>
      </c>
      <c r="E14081" s="7">
        <f t="shared" si="1"/>
        <v>0.05119227955</v>
      </c>
      <c r="F14081" s="7"/>
    </row>
    <row r="14082">
      <c r="A14082" s="9">
        <v>44891.666666666664</v>
      </c>
      <c r="B14082" s="10">
        <v>186.92</v>
      </c>
      <c r="C14082" s="10">
        <v>221.9861</v>
      </c>
      <c r="D14082" s="10">
        <v>0.157965296025291</v>
      </c>
      <c r="E14082" s="7">
        <f t="shared" si="1"/>
        <v>0.05563476924</v>
      </c>
      <c r="F14082" s="7"/>
    </row>
    <row r="14083">
      <c r="A14083" s="9">
        <v>44891.708333333336</v>
      </c>
      <c r="B14083" s="10">
        <v>181.63</v>
      </c>
      <c r="C14083" s="10">
        <v>220.0055</v>
      </c>
      <c r="D14083" s="10">
        <v>0.174429730165836</v>
      </c>
      <c r="E14083" s="7">
        <f t="shared" si="1"/>
        <v>0.06040325435</v>
      </c>
      <c r="F14083" s="7"/>
    </row>
    <row r="14084">
      <c r="A14084" s="9">
        <v>44891.75</v>
      </c>
      <c r="B14084" s="10">
        <v>186.77</v>
      </c>
      <c r="C14084" s="10">
        <v>219.22609</v>
      </c>
      <c r="D14084" s="10">
        <v>0.148048482733054</v>
      </c>
      <c r="E14084" s="7">
        <f t="shared" si="1"/>
        <v>0.06463123886</v>
      </c>
      <c r="F14084" s="7"/>
    </row>
    <row r="14085">
      <c r="A14085" s="9">
        <v>44891.791666666664</v>
      </c>
      <c r="B14085" s="10">
        <v>198.88</v>
      </c>
      <c r="C14085" s="10">
        <v>220.32158</v>
      </c>
      <c r="D14085" s="10">
        <v>0.0973194727452481</v>
      </c>
      <c r="E14085" s="7">
        <f t="shared" si="1"/>
        <v>0.06678765253</v>
      </c>
      <c r="F14085" s="7"/>
    </row>
    <row r="14086">
      <c r="A14086" s="9">
        <v>44891.833333333336</v>
      </c>
      <c r="B14086" s="10">
        <v>213.0</v>
      </c>
      <c r="C14086" s="10">
        <v>222.17121</v>
      </c>
      <c r="D14086" s="10">
        <v>0.0412799210122679</v>
      </c>
      <c r="E14086" s="7">
        <f t="shared" si="1"/>
        <v>0.06666823611</v>
      </c>
      <c r="F14086" s="7"/>
    </row>
    <row r="14087">
      <c r="A14087" s="9">
        <v>44891.875</v>
      </c>
      <c r="B14087" s="10">
        <v>229.07</v>
      </c>
      <c r="C14087" s="10">
        <v>224.30618</v>
      </c>
      <c r="D14087" s="10">
        <v>0.0212380238475818</v>
      </c>
      <c r="E14087" s="7">
        <f t="shared" si="1"/>
        <v>0.06535600007</v>
      </c>
      <c r="F14087" s="7"/>
    </row>
    <row r="14088">
      <c r="A14088" s="9">
        <v>44891.916666666664</v>
      </c>
      <c r="B14088" s="10">
        <v>222.98</v>
      </c>
      <c r="C14088" s="10">
        <v>225.73799</v>
      </c>
      <c r="D14088" s="10">
        <v>0.0122176599516988</v>
      </c>
      <c r="E14088" s="7">
        <f t="shared" si="1"/>
        <v>0.06255787221</v>
      </c>
      <c r="F14088" s="7"/>
    </row>
    <row r="14089">
      <c r="A14089" s="9">
        <v>44891.958333333336</v>
      </c>
      <c r="B14089" s="10">
        <v>216.47</v>
      </c>
      <c r="C14089" s="10">
        <v>226.55553</v>
      </c>
      <c r="D14089" s="10">
        <v>0.0445168122799739</v>
      </c>
      <c r="E14089" s="7">
        <f t="shared" si="1"/>
        <v>0.05980043386</v>
      </c>
      <c r="F14089" s="7"/>
    </row>
    <row r="14090">
      <c r="A14090" s="9">
        <v>44892.0</v>
      </c>
      <c r="B14090" s="10">
        <v>215.22</v>
      </c>
      <c r="C14090" s="10">
        <v>225.02109</v>
      </c>
      <c r="D14090" s="10">
        <v>0.0435563173211897</v>
      </c>
      <c r="E14090" s="7">
        <f t="shared" si="1"/>
        <v>0.05899341251</v>
      </c>
      <c r="F14090" s="7"/>
    </row>
    <row r="14091">
      <c r="A14091" s="9">
        <v>44892.041666666664</v>
      </c>
      <c r="B14091" s="10">
        <v>219.75</v>
      </c>
      <c r="C14091" s="10">
        <v>219.13552</v>
      </c>
      <c r="D14091" s="10">
        <v>0.00280410953002957</v>
      </c>
      <c r="E14091" s="7">
        <f t="shared" si="1"/>
        <v>0.05818494906</v>
      </c>
      <c r="F14091" s="7"/>
    </row>
    <row r="14092">
      <c r="A14092" s="9">
        <v>44892.083333333336</v>
      </c>
      <c r="B14092" s="10">
        <v>225.77</v>
      </c>
      <c r="C14092" s="10">
        <v>211.7193</v>
      </c>
      <c r="D14092" s="10">
        <v>0.0663647574878625</v>
      </c>
      <c r="E14092" s="7">
        <f t="shared" si="1"/>
        <v>0.06023035957</v>
      </c>
      <c r="F14092" s="7"/>
    </row>
    <row r="14093">
      <c r="A14093" s="9">
        <v>44892.125</v>
      </c>
      <c r="B14093" s="10">
        <v>229.79</v>
      </c>
      <c r="C14093" s="10">
        <v>204.23467</v>
      </c>
      <c r="D14093" s="10">
        <v>0.125127286175261</v>
      </c>
      <c r="E14093" s="7">
        <f t="shared" si="1"/>
        <v>0.06534340164</v>
      </c>
      <c r="F14093" s="7"/>
    </row>
    <row r="14094">
      <c r="A14094" s="9">
        <v>44892.166666666664</v>
      </c>
      <c r="B14094" s="10">
        <v>224.88</v>
      </c>
      <c r="C14094" s="10">
        <v>198.2912</v>
      </c>
      <c r="D14094" s="10">
        <v>0.134089662072749</v>
      </c>
      <c r="E14094" s="7">
        <f t="shared" si="1"/>
        <v>0.07016683502</v>
      </c>
      <c r="F14094" s="7"/>
    </row>
    <row r="14095">
      <c r="A14095" s="9">
        <v>44892.208333333336</v>
      </c>
      <c r="B14095" s="10">
        <v>217.77</v>
      </c>
      <c r="C14095" s="10">
        <v>195.99346</v>
      </c>
      <c r="D14095" s="10">
        <v>0.111108503314345</v>
      </c>
      <c r="E14095" s="7">
        <f t="shared" si="1"/>
        <v>0.07335044146</v>
      </c>
      <c r="F14095" s="7"/>
    </row>
    <row r="14096">
      <c r="A14096" s="9">
        <v>44892.25</v>
      </c>
      <c r="B14096" s="10">
        <v>209.67</v>
      </c>
      <c r="C14096" s="10">
        <v>196.30682</v>
      </c>
      <c r="D14096" s="10">
        <v>0.0680729278789193</v>
      </c>
      <c r="E14096" s="7">
        <f t="shared" si="1"/>
        <v>0.07394323667</v>
      </c>
      <c r="F14096" s="7"/>
    </row>
    <row r="14097">
      <c r="A14097" s="9">
        <v>44892.291666666664</v>
      </c>
      <c r="B14097" s="10">
        <v>209.24</v>
      </c>
      <c r="C14097" s="10">
        <v>199.2706</v>
      </c>
      <c r="D14097" s="10">
        <v>0.0500294574312518</v>
      </c>
      <c r="E14097" s="7">
        <f t="shared" si="1"/>
        <v>0.0748599196</v>
      </c>
      <c r="F14097" s="7"/>
    </row>
    <row r="14098">
      <c r="A14098" s="9">
        <v>44892.333333333336</v>
      </c>
      <c r="B14098" s="10">
        <v>213.25</v>
      </c>
      <c r="C14098" s="10">
        <v>203.06728</v>
      </c>
      <c r="D14098" s="10">
        <v>0.0501445629251546</v>
      </c>
      <c r="E14098" s="7">
        <f t="shared" si="1"/>
        <v>0.07554310853</v>
      </c>
      <c r="F14098" s="7"/>
    </row>
    <row r="14099">
      <c r="A14099" s="9">
        <v>44892.375</v>
      </c>
      <c r="B14099" s="10">
        <v>209.58</v>
      </c>
      <c r="C14099" s="10">
        <v>208.02609</v>
      </c>
      <c r="D14099" s="10">
        <v>0.00746978419870316</v>
      </c>
      <c r="E14099" s="7">
        <f t="shared" si="1"/>
        <v>0.07556729993</v>
      </c>
      <c r="F14099" s="7"/>
    </row>
    <row r="14100">
      <c r="A14100" s="9">
        <v>44892.416666666664</v>
      </c>
      <c r="B14100" s="10">
        <v>209.39</v>
      </c>
      <c r="C14100" s="10">
        <v>212.24706</v>
      </c>
      <c r="D14100" s="10">
        <v>0.0134610109558173</v>
      </c>
      <c r="E14100" s="7">
        <f t="shared" si="1"/>
        <v>0.07504396689</v>
      </c>
      <c r="F14100" s="7"/>
    </row>
    <row r="14101">
      <c r="A14101" s="9">
        <v>44892.458333333336</v>
      </c>
      <c r="B14101" s="10">
        <v>215.37</v>
      </c>
      <c r="C14101" s="10">
        <v>216.08754</v>
      </c>
      <c r="D14101" s="10">
        <v>0.00332059867959062</v>
      </c>
      <c r="E14101" s="7">
        <f t="shared" si="1"/>
        <v>0.07246081366</v>
      </c>
      <c r="F14101" s="7"/>
    </row>
    <row r="14102">
      <c r="A14102" s="9">
        <v>44892.5</v>
      </c>
      <c r="B14102" s="10">
        <v>218.91</v>
      </c>
      <c r="C14102" s="10">
        <v>217.69715</v>
      </c>
      <c r="D14102" s="10">
        <v>0.00557127183337036</v>
      </c>
      <c r="E14102" s="7">
        <f t="shared" si="1"/>
        <v>0.07038787688</v>
      </c>
      <c r="F14102" s="7"/>
    </row>
    <row r="14103">
      <c r="A14103" s="9">
        <v>44892.541666666664</v>
      </c>
      <c r="B14103" s="10">
        <v>220.62</v>
      </c>
      <c r="C14103" s="10">
        <v>218.43143</v>
      </c>
      <c r="D14103" s="10">
        <v>0.0100194830020569</v>
      </c>
      <c r="E14103" s="7">
        <f t="shared" si="1"/>
        <v>0.06848835114</v>
      </c>
      <c r="F14103" s="7"/>
    </row>
    <row r="14104">
      <c r="A14104" s="9">
        <v>44892.583333333336</v>
      </c>
      <c r="B14104" s="10">
        <v>221.3</v>
      </c>
      <c r="C14104" s="10">
        <v>218.55167</v>
      </c>
      <c r="D14104" s="10">
        <v>0.0125751956047739</v>
      </c>
      <c r="E14104" s="7">
        <f t="shared" si="1"/>
        <v>0.06484273688</v>
      </c>
      <c r="F14104" s="7"/>
    </row>
    <row r="14105">
      <c r="A14105" s="9">
        <v>44892.625</v>
      </c>
      <c r="B14105" s="10">
        <v>224.87</v>
      </c>
      <c r="C14105" s="10">
        <v>218.96491</v>
      </c>
      <c r="D14105" s="10">
        <v>0.0269682023480383</v>
      </c>
      <c r="E14105" s="7">
        <f t="shared" si="1"/>
        <v>0.05948743873</v>
      </c>
      <c r="F14105" s="7"/>
    </row>
    <row r="14106">
      <c r="A14106" s="9">
        <v>44892.666666666664</v>
      </c>
      <c r="B14106" s="10">
        <v>232.41</v>
      </c>
      <c r="C14106" s="10">
        <v>219.43174</v>
      </c>
      <c r="D14106" s="10">
        <v>0.0591448620878638</v>
      </c>
      <c r="E14106" s="7">
        <f t="shared" si="1"/>
        <v>0.05536992065</v>
      </c>
      <c r="F14106" s="7"/>
    </row>
    <row r="14107">
      <c r="A14107" s="9">
        <v>44892.708333333336</v>
      </c>
      <c r="B14107" s="10">
        <v>240.45</v>
      </c>
      <c r="C14107" s="10">
        <v>220.04698</v>
      </c>
      <c r="D14107" s="10">
        <v>0.0927211998092407</v>
      </c>
      <c r="E14107" s="7">
        <f t="shared" si="1"/>
        <v>0.05196539855</v>
      </c>
      <c r="F14107" s="7"/>
    </row>
    <row r="14108">
      <c r="A14108" s="9">
        <v>44892.75</v>
      </c>
      <c r="B14108" s="10">
        <v>245.35</v>
      </c>
      <c r="C14108" s="10">
        <v>220.83306</v>
      </c>
      <c r="D14108" s="10">
        <v>0.111020243074112</v>
      </c>
      <c r="E14108" s="7">
        <f t="shared" si="1"/>
        <v>0.05042255523</v>
      </c>
      <c r="F14108" s="7"/>
    </row>
    <row r="14109">
      <c r="A14109" s="9">
        <v>44892.791666666664</v>
      </c>
      <c r="B14109" s="10">
        <v>246.06</v>
      </c>
      <c r="C14109" s="10">
        <v>222.30891</v>
      </c>
      <c r="D14109" s="10">
        <v>0.106838227941471</v>
      </c>
      <c r="E14109" s="7">
        <f t="shared" si="1"/>
        <v>0.05081917003</v>
      </c>
      <c r="F14109" s="7"/>
    </row>
    <row r="14110">
      <c r="A14110" s="9">
        <v>44892.833333333336</v>
      </c>
      <c r="B14110" s="10">
        <v>245.47</v>
      </c>
      <c r="C14110" s="10">
        <v>224.57297</v>
      </c>
      <c r="D14110" s="10">
        <v>0.0930522938713416</v>
      </c>
      <c r="E14110" s="7">
        <f t="shared" si="1"/>
        <v>0.05297635223</v>
      </c>
      <c r="F14110" s="7"/>
    </row>
    <row r="14111">
      <c r="A14111" s="9">
        <v>44892.875</v>
      </c>
      <c r="B14111" s="10">
        <v>238.91</v>
      </c>
      <c r="C14111" s="10">
        <v>227.03014</v>
      </c>
      <c r="D14111" s="10">
        <v>0.052327237255811</v>
      </c>
      <c r="E14111" s="7">
        <f t="shared" si="1"/>
        <v>0.05427173613</v>
      </c>
      <c r="F14111" s="7"/>
    </row>
    <row r="14112">
      <c r="A14112" s="9">
        <v>44892.916666666664</v>
      </c>
      <c r="B14112" s="10">
        <v>233.05</v>
      </c>
      <c r="C14112" s="10">
        <v>227.90197</v>
      </c>
      <c r="D14112" s="10">
        <v>0.0225887911368208</v>
      </c>
      <c r="E14112" s="7">
        <f t="shared" si="1"/>
        <v>0.05470386659</v>
      </c>
      <c r="F14112" s="7"/>
    </row>
    <row r="14113">
      <c r="A14113" s="9">
        <v>44892.958333333336</v>
      </c>
      <c r="B14113" s="10">
        <v>224.05</v>
      </c>
      <c r="C14113" s="10">
        <v>227.21144</v>
      </c>
      <c r="D14113" s="10">
        <v>0.0139140881286611</v>
      </c>
      <c r="E14113" s="7">
        <f t="shared" si="1"/>
        <v>0.05342875309</v>
      </c>
      <c r="F14113" s="7"/>
    </row>
    <row r="14114">
      <c r="A14114" s="9">
        <v>44890.0</v>
      </c>
      <c r="B14114" s="10">
        <v>230.74</v>
      </c>
      <c r="C14114" s="10">
        <v>236.59849</v>
      </c>
      <c r="D14114" s="10">
        <v>0.0247613161013833</v>
      </c>
      <c r="E14114" s="7">
        <f t="shared" si="1"/>
        <v>0.05264562804</v>
      </c>
      <c r="F14114" s="7"/>
    </row>
    <row r="14115">
      <c r="A14115" s="9">
        <v>44890.041666666664</v>
      </c>
      <c r="B14115" s="10">
        <v>236.44</v>
      </c>
      <c r="C14115" s="10">
        <v>234.07801</v>
      </c>
      <c r="D14115" s="10">
        <v>0.0100906103909546</v>
      </c>
      <c r="E14115" s="7">
        <f t="shared" si="1"/>
        <v>0.05294923224</v>
      </c>
      <c r="F14115" s="7"/>
    </row>
    <row r="14116">
      <c r="A14116" s="9">
        <v>44890.083333333336</v>
      </c>
      <c r="B14116" s="10">
        <v>240.25</v>
      </c>
      <c r="C14116" s="10">
        <v>229.56633</v>
      </c>
      <c r="D14116" s="10">
        <v>0.0465384884621364</v>
      </c>
      <c r="E14116" s="7">
        <f t="shared" si="1"/>
        <v>0.05212313769</v>
      </c>
      <c r="F14116" s="7"/>
    </row>
    <row r="14117">
      <c r="A14117" s="9">
        <v>44890.125</v>
      </c>
      <c r="B14117" s="10">
        <v>241.47</v>
      </c>
      <c r="C14117" s="10">
        <v>223.13965</v>
      </c>
      <c r="D14117" s="10">
        <v>0.0821474354737045</v>
      </c>
      <c r="E14117" s="7">
        <f t="shared" si="1"/>
        <v>0.05033231058</v>
      </c>
      <c r="F14117" s="7"/>
    </row>
    <row r="14118">
      <c r="A14118" s="9">
        <v>44890.166666666664</v>
      </c>
      <c r="B14118" s="10">
        <v>239.7</v>
      </c>
      <c r="C14118" s="10">
        <v>216.30083</v>
      </c>
      <c r="D14118" s="10">
        <v>0.108178826683189</v>
      </c>
      <c r="E14118" s="7">
        <f t="shared" si="1"/>
        <v>0.04925269244</v>
      </c>
      <c r="F14118" s="7"/>
    </row>
    <row r="14119">
      <c r="A14119" s="9">
        <v>44890.208333333336</v>
      </c>
      <c r="B14119" s="10">
        <v>232.49</v>
      </c>
      <c r="C14119" s="10">
        <v>210.92572</v>
      </c>
      <c r="D14119" s="10">
        <v>0.102236370225499</v>
      </c>
      <c r="E14119" s="7">
        <f t="shared" si="1"/>
        <v>0.04888302023</v>
      </c>
      <c r="F14119" s="7"/>
    </row>
    <row r="14120">
      <c r="A14120" s="9">
        <v>44890.25</v>
      </c>
      <c r="B14120" s="10">
        <v>221.77</v>
      </c>
      <c r="C14120" s="10">
        <v>207.14177</v>
      </c>
      <c r="D14120" s="10">
        <v>0.0706194120094658</v>
      </c>
      <c r="E14120" s="7">
        <f t="shared" si="1"/>
        <v>0.04898912373</v>
      </c>
      <c r="F14120" s="7"/>
    </row>
    <row r="14121">
      <c r="A14121" s="9">
        <v>44890.291666666664</v>
      </c>
      <c r="B14121" s="10">
        <v>218.17</v>
      </c>
      <c r="C14121" s="10">
        <v>205.30889</v>
      </c>
      <c r="D14121" s="10">
        <v>0.0626427331032767</v>
      </c>
      <c r="E14121" s="7">
        <f t="shared" si="1"/>
        <v>0.04951467689</v>
      </c>
      <c r="F14121" s="7"/>
    </row>
    <row r="14122">
      <c r="A14122" s="9">
        <v>44890.333333333336</v>
      </c>
      <c r="B14122" s="10">
        <v>217.58</v>
      </c>
      <c r="C14122" s="10">
        <v>205.6013</v>
      </c>
      <c r="D14122" s="10">
        <v>0.0582617911462622</v>
      </c>
      <c r="E14122" s="7">
        <f t="shared" si="1"/>
        <v>0.04985289473</v>
      </c>
      <c r="F14122" s="7"/>
    </row>
    <row r="14123">
      <c r="A14123" s="9">
        <v>44890.375</v>
      </c>
      <c r="B14123" s="10">
        <v>219.18</v>
      </c>
      <c r="C14123" s="10">
        <v>208.86049</v>
      </c>
      <c r="D14123" s="10">
        <v>0.0494086267824039</v>
      </c>
      <c r="E14123" s="7">
        <f t="shared" si="1"/>
        <v>0.0516003465</v>
      </c>
      <c r="F14123" s="7"/>
    </row>
    <row r="14124">
      <c r="A14124" s="9">
        <v>44890.416666666664</v>
      </c>
      <c r="B14124" s="10">
        <v>215.34</v>
      </c>
      <c r="C14124" s="10">
        <v>214.21196</v>
      </c>
      <c r="D14124" s="10">
        <v>0.00526599915336192</v>
      </c>
      <c r="E14124" s="7">
        <f t="shared" si="1"/>
        <v>0.05125888768</v>
      </c>
      <c r="F14124" s="7"/>
    </row>
    <row r="14125">
      <c r="A14125" s="9">
        <v>44890.458333333336</v>
      </c>
      <c r="B14125" s="10">
        <v>213.23</v>
      </c>
      <c r="C14125" s="10">
        <v>221.03745</v>
      </c>
      <c r="D14125" s="10">
        <v>0.0353218425203512</v>
      </c>
      <c r="E14125" s="7">
        <f t="shared" si="1"/>
        <v>0.05259227284</v>
      </c>
      <c r="F14125" s="7"/>
    </row>
    <row r="14126">
      <c r="A14126" s="9">
        <v>44890.5</v>
      </c>
      <c r="B14126" s="10">
        <v>213.95</v>
      </c>
      <c r="C14126" s="10">
        <v>226.36709</v>
      </c>
      <c r="D14126" s="10">
        <v>0.0548537775522051</v>
      </c>
      <c r="E14126" s="7">
        <f t="shared" si="1"/>
        <v>0.05464571058</v>
      </c>
      <c r="F14126" s="7"/>
    </row>
    <row r="14127">
      <c r="A14127" s="9">
        <v>44890.541666666664</v>
      </c>
      <c r="B14127" s="10">
        <v>220.41</v>
      </c>
      <c r="C14127" s="10">
        <v>229.51224</v>
      </c>
      <c r="D14127" s="10">
        <v>0.0396590613206511</v>
      </c>
      <c r="E14127" s="7">
        <f t="shared" si="1"/>
        <v>0.05588069301</v>
      </c>
      <c r="F14127" s="7"/>
    </row>
    <row r="14128">
      <c r="A14128" s="9">
        <v>44890.583333333336</v>
      </c>
      <c r="B14128" s="10">
        <v>225.89</v>
      </c>
      <c r="C14128" s="10">
        <v>230.45913</v>
      </c>
      <c r="D14128" s="10">
        <v>0.0198262051930856</v>
      </c>
      <c r="E14128" s="7">
        <f t="shared" si="1"/>
        <v>0.05618281841</v>
      </c>
      <c r="F14128" s="7"/>
    </row>
    <row r="14129">
      <c r="A14129" s="9">
        <v>44890.625</v>
      </c>
      <c r="B14129" s="10">
        <v>224.42</v>
      </c>
      <c r="C14129" s="10">
        <v>230.03176</v>
      </c>
      <c r="D14129" s="10">
        <v>0.024395587809266</v>
      </c>
      <c r="E14129" s="7">
        <f t="shared" si="1"/>
        <v>0.05607562613</v>
      </c>
      <c r="F14129" s="7"/>
    </row>
    <row r="14130">
      <c r="A14130" s="9">
        <v>44890.666666666664</v>
      </c>
      <c r="B14130" s="10">
        <v>222.23</v>
      </c>
      <c r="C14130" s="10">
        <v>228.95603</v>
      </c>
      <c r="D14130" s="10">
        <v>0.0293769506747649</v>
      </c>
      <c r="E14130" s="7">
        <f t="shared" si="1"/>
        <v>0.05483529649</v>
      </c>
      <c r="F14130" s="7"/>
    </row>
    <row r="14131">
      <c r="A14131" s="9">
        <v>44890.708333333336</v>
      </c>
      <c r="B14131" s="10">
        <v>220.05</v>
      </c>
      <c r="C14131" s="10">
        <v>228.4549</v>
      </c>
      <c r="D14131" s="10">
        <v>0.0367901936005749</v>
      </c>
      <c r="E14131" s="7">
        <f t="shared" si="1"/>
        <v>0.0525048379</v>
      </c>
      <c r="F14131" s="7"/>
    </row>
    <row r="14132">
      <c r="A14132" s="9">
        <v>44890.75</v>
      </c>
      <c r="B14132" s="10">
        <v>223.4</v>
      </c>
      <c r="C14132" s="10">
        <v>228.53758</v>
      </c>
      <c r="D14132" s="10">
        <v>0.0224802415427694</v>
      </c>
      <c r="E14132" s="7">
        <f t="shared" si="1"/>
        <v>0.04881567117</v>
      </c>
      <c r="F14132" s="7"/>
    </row>
    <row r="14133">
      <c r="A14133" s="9">
        <v>44890.791666666664</v>
      </c>
      <c r="B14133" s="10">
        <v>224.88</v>
      </c>
      <c r="C14133" s="10">
        <v>230.0985</v>
      </c>
      <c r="D14133" s="10">
        <v>0.0226794177276253</v>
      </c>
      <c r="E14133" s="7">
        <f t="shared" si="1"/>
        <v>0.04530905408</v>
      </c>
      <c r="F14133" s="7"/>
    </row>
    <row r="14134">
      <c r="A14134" s="9">
        <v>44890.833333333336</v>
      </c>
      <c r="B14134" s="10">
        <v>226.48</v>
      </c>
      <c r="C14134" s="10">
        <v>231.40808</v>
      </c>
      <c r="D14134" s="10">
        <v>0.0212960584608801</v>
      </c>
      <c r="E14134" s="7">
        <f t="shared" si="1"/>
        <v>0.04231921094</v>
      </c>
      <c r="F14134" s="7"/>
    </row>
    <row r="14135">
      <c r="A14135" s="9">
        <v>44890.875</v>
      </c>
      <c r="B14135" s="10">
        <v>225.78</v>
      </c>
      <c r="C14135" s="10">
        <v>232.54973</v>
      </c>
      <c r="D14135" s="10">
        <v>0.029110891678954</v>
      </c>
      <c r="E14135" s="7">
        <f t="shared" si="1"/>
        <v>0.0413518632</v>
      </c>
      <c r="F14135" s="7"/>
    </row>
    <row r="14136">
      <c r="A14136" s="9">
        <v>44890.916666666664</v>
      </c>
      <c r="B14136" s="10">
        <v>220.08</v>
      </c>
      <c r="C14136" s="10">
        <v>233.1395</v>
      </c>
      <c r="D14136" s="10">
        <v>0.0560158188552346</v>
      </c>
      <c r="E14136" s="7">
        <f t="shared" si="1"/>
        <v>0.04274465602</v>
      </c>
      <c r="F14136" s="7"/>
    </row>
    <row r="14137">
      <c r="A14137" s="9">
        <v>44890.958333333336</v>
      </c>
      <c r="B14137" s="10">
        <v>212.14</v>
      </c>
      <c r="C14137" s="10">
        <v>233.44089</v>
      </c>
      <c r="D14137" s="10">
        <v>0.0912474673995631</v>
      </c>
      <c r="E14137" s="7">
        <f t="shared" si="1"/>
        <v>0.04596688016</v>
      </c>
      <c r="F14137" s="7"/>
    </row>
    <row r="14138">
      <c r="A14138" s="9">
        <v>44891.0</v>
      </c>
      <c r="B14138" s="10">
        <v>218.24</v>
      </c>
      <c r="C14138" s="10">
        <v>229.07474</v>
      </c>
      <c r="D14138" s="10">
        <v>0.0472978382513933</v>
      </c>
      <c r="E14138" s="7">
        <f t="shared" si="1"/>
        <v>0.04690590192</v>
      </c>
      <c r="F14138" s="7"/>
    </row>
    <row r="14139">
      <c r="A14139" s="9">
        <v>44891.041666666664</v>
      </c>
      <c r="B14139" s="10">
        <v>224.51</v>
      </c>
      <c r="C14139" s="10">
        <v>227.07903</v>
      </c>
      <c r="D14139" s="10">
        <v>0.0113133740266549</v>
      </c>
      <c r="E14139" s="7">
        <f t="shared" si="1"/>
        <v>0.0469568504</v>
      </c>
      <c r="F14139" s="7"/>
    </row>
    <row r="14140">
      <c r="A14140" s="9">
        <v>44891.083333333336</v>
      </c>
      <c r="B14140" s="10">
        <v>219.54</v>
      </c>
      <c r="C14140" s="10">
        <v>221.9144</v>
      </c>
      <c r="D14140" s="10">
        <v>0.0106996211151687</v>
      </c>
      <c r="E14140" s="7">
        <f t="shared" si="1"/>
        <v>0.04546356426</v>
      </c>
      <c r="F14140" s="7"/>
    </row>
    <row r="14141">
      <c r="A14141" s="9">
        <v>44891.125</v>
      </c>
      <c r="B14141" s="10">
        <v>215.32</v>
      </c>
      <c r="C14141" s="10">
        <v>214.20929</v>
      </c>
      <c r="D14141" s="10">
        <v>0.0051851626042922</v>
      </c>
      <c r="E14141" s="7">
        <f t="shared" si="1"/>
        <v>0.04225680289</v>
      </c>
      <c r="F14141" s="7"/>
    </row>
    <row r="14142">
      <c r="A14142" s="9">
        <v>44891.166666666664</v>
      </c>
      <c r="B14142" s="10">
        <v>209.1</v>
      </c>
      <c r="C14142" s="10">
        <v>204.91074</v>
      </c>
      <c r="D14142" s="10">
        <v>0.020444316388687</v>
      </c>
      <c r="E14142" s="7">
        <f t="shared" si="1"/>
        <v>0.0386011983</v>
      </c>
      <c r="F14142" s="7"/>
    </row>
    <row r="14143">
      <c r="A14143" s="9">
        <v>44891.208333333336</v>
      </c>
      <c r="B14143" s="10">
        <v>204.01</v>
      </c>
      <c r="C14143" s="10">
        <v>196.01675</v>
      </c>
      <c r="D14143" s="10">
        <v>0.0407784028660815</v>
      </c>
      <c r="E14143" s="7">
        <f t="shared" si="1"/>
        <v>0.03604044966</v>
      </c>
      <c r="F14143" s="7"/>
    </row>
    <row r="14144">
      <c r="A14144" s="9">
        <v>44891.25</v>
      </c>
      <c r="B14144" s="10">
        <v>201.88</v>
      </c>
      <c r="C14144" s="10">
        <v>189.21736</v>
      </c>
      <c r="D14144" s="10">
        <v>0.0669211323950401</v>
      </c>
      <c r="E14144" s="7">
        <f t="shared" si="1"/>
        <v>0.03588635467</v>
      </c>
      <c r="F14144" s="7"/>
    </row>
    <row r="14145">
      <c r="A14145" s="9">
        <v>44891.291666666664</v>
      </c>
      <c r="B14145" s="10">
        <v>194.67</v>
      </c>
      <c r="C14145" s="10">
        <v>185.50067</v>
      </c>
      <c r="D14145" s="10">
        <v>0.0494301718694599</v>
      </c>
      <c r="E14145" s="7">
        <f t="shared" si="1"/>
        <v>0.03533583129</v>
      </c>
      <c r="F14145" s="7"/>
    </row>
    <row r="14146">
      <c r="A14146" s="9">
        <v>44891.333333333336</v>
      </c>
      <c r="B14146" s="10">
        <v>197.36</v>
      </c>
      <c r="C14146" s="10">
        <v>185.71133</v>
      </c>
      <c r="D14146" s="10">
        <v>0.0627246059785367</v>
      </c>
      <c r="E14146" s="7">
        <f t="shared" si="1"/>
        <v>0.03552178191</v>
      </c>
      <c r="F14146" s="7"/>
    </row>
    <row r="14147">
      <c r="A14147" s="9">
        <v>44891.375</v>
      </c>
      <c r="B14147" s="10">
        <v>197.22</v>
      </c>
      <c r="C14147" s="10">
        <v>189.63563</v>
      </c>
      <c r="D14147" s="10">
        <v>0.0399944356448205</v>
      </c>
      <c r="E14147" s="7">
        <f t="shared" si="1"/>
        <v>0.03512952394</v>
      </c>
      <c r="F14147" s="7"/>
    </row>
    <row r="14148">
      <c r="A14148" s="9">
        <v>44891.416666666664</v>
      </c>
      <c r="B14148" s="10">
        <v>199.25</v>
      </c>
      <c r="C14148" s="10">
        <v>198.02666</v>
      </c>
      <c r="D14148" s="10">
        <v>0.00617765304934198</v>
      </c>
      <c r="E14148" s="7">
        <f t="shared" si="1"/>
        <v>0.03516750952</v>
      </c>
      <c r="F14148" s="7"/>
    </row>
    <row r="14149">
      <c r="A14149" s="9">
        <v>44891.458333333336</v>
      </c>
      <c r="B14149" s="10">
        <v>200.03</v>
      </c>
      <c r="C14149" s="10">
        <v>207.64937</v>
      </c>
      <c r="D14149" s="10">
        <v>0.0366934414489194</v>
      </c>
      <c r="E14149" s="7">
        <f t="shared" si="1"/>
        <v>0.03522465948</v>
      </c>
      <c r="F14149" s="7"/>
    </row>
    <row r="14150">
      <c r="A14150" s="9">
        <v>44891.5</v>
      </c>
      <c r="B14150" s="10">
        <v>208.61</v>
      </c>
      <c r="C14150" s="10">
        <v>215.18838</v>
      </c>
      <c r="D14150" s="10">
        <v>0.0305703309816263</v>
      </c>
      <c r="E14150" s="7">
        <f t="shared" si="1"/>
        <v>0.0342128492</v>
      </c>
      <c r="F14150" s="7"/>
    </row>
    <row r="14151">
      <c r="A14151" s="9">
        <v>44891.541666666664</v>
      </c>
      <c r="B14151" s="10">
        <v>212.49</v>
      </c>
      <c r="C14151" s="10">
        <v>220.049</v>
      </c>
      <c r="D14151" s="10">
        <v>0.0343514399065662</v>
      </c>
      <c r="E14151" s="7">
        <f t="shared" si="1"/>
        <v>0.03399169831</v>
      </c>
      <c r="F14151" s="7"/>
    </row>
    <row r="14152">
      <c r="A14152" s="9">
        <v>44891.583333333336</v>
      </c>
      <c r="B14152" s="10">
        <v>203.23</v>
      </c>
      <c r="C14152" s="10">
        <v>221.00243</v>
      </c>
      <c r="D14152" s="10">
        <v>0.0804173510671353</v>
      </c>
      <c r="E14152" s="7">
        <f t="shared" si="1"/>
        <v>0.03651632939</v>
      </c>
      <c r="F14152" s="7"/>
    </row>
    <row r="14153">
      <c r="A14153" s="9">
        <v>44891.625</v>
      </c>
      <c r="B14153" s="10">
        <v>189.67</v>
      </c>
      <c r="C14153" s="10">
        <v>219.68126</v>
      </c>
      <c r="D14153" s="10">
        <v>0.136612745210948</v>
      </c>
      <c r="E14153" s="7">
        <f t="shared" si="1"/>
        <v>0.04119204428</v>
      </c>
      <c r="F14153" s="7"/>
    </row>
    <row r="14154">
      <c r="A14154" s="9">
        <v>44891.666666666664</v>
      </c>
      <c r="B14154" s="10">
        <v>186.92</v>
      </c>
      <c r="C14154" s="10">
        <v>216.87424</v>
      </c>
      <c r="D14154" s="10">
        <v>0.138118017151322</v>
      </c>
      <c r="E14154" s="7">
        <f t="shared" si="1"/>
        <v>0.04572292205</v>
      </c>
      <c r="F14154" s="7"/>
    </row>
    <row r="14155">
      <c r="A14155" s="9">
        <v>44891.708333333336</v>
      </c>
      <c r="B14155" s="10">
        <v>181.63</v>
      </c>
      <c r="C14155" s="10">
        <v>214.73004</v>
      </c>
      <c r="D14155" s="10">
        <v>0.154147225977324</v>
      </c>
      <c r="E14155" s="7">
        <f t="shared" si="1"/>
        <v>0.0506127984</v>
      </c>
      <c r="F14155" s="7"/>
    </row>
    <row r="14156">
      <c r="A14156" s="9">
        <v>44891.75</v>
      </c>
      <c r="B14156" s="10">
        <v>186.77</v>
      </c>
      <c r="C14156" s="10">
        <v>213.93884</v>
      </c>
      <c r="D14156" s="10">
        <v>0.126993490289093</v>
      </c>
      <c r="E14156" s="7">
        <f t="shared" si="1"/>
        <v>0.0549675171</v>
      </c>
      <c r="F14156" s="7"/>
    </row>
    <row r="14157">
      <c r="A14157" s="9">
        <v>44891.791666666664</v>
      </c>
      <c r="B14157" s="10">
        <v>198.88</v>
      </c>
      <c r="C14157" s="10">
        <v>215.18415</v>
      </c>
      <c r="D14157" s="10">
        <v>0.0757683593331571</v>
      </c>
      <c r="E14157" s="7">
        <f t="shared" si="1"/>
        <v>0.05717955633</v>
      </c>
      <c r="F14157" s="7"/>
    </row>
    <row r="14158">
      <c r="A14158" s="9">
        <v>44891.833333333336</v>
      </c>
      <c r="B14158" s="10">
        <v>213.0</v>
      </c>
      <c r="C14158" s="10">
        <v>217.27819</v>
      </c>
      <c r="D14158" s="10">
        <v>0.0196899191768856</v>
      </c>
      <c r="E14158" s="7">
        <f t="shared" si="1"/>
        <v>0.05711263386</v>
      </c>
      <c r="F14158" s="7"/>
    </row>
    <row r="14159">
      <c r="A14159" s="9">
        <v>44891.875</v>
      </c>
      <c r="B14159" s="10">
        <v>229.07</v>
      </c>
      <c r="C14159" s="10">
        <v>219.58881</v>
      </c>
      <c r="D14159" s="10">
        <v>0.0431770179910351</v>
      </c>
      <c r="E14159" s="7">
        <f t="shared" si="1"/>
        <v>0.05769872246</v>
      </c>
      <c r="F14159" s="7"/>
    </row>
    <row r="14160">
      <c r="A14160" s="9">
        <v>44891.916666666664</v>
      </c>
      <c r="B14160" s="10">
        <v>222.98</v>
      </c>
      <c r="C14160" s="10">
        <v>221.19531</v>
      </c>
      <c r="D14160" s="10">
        <v>0.00806838987680156</v>
      </c>
      <c r="E14160" s="7">
        <f t="shared" si="1"/>
        <v>0.05570091292</v>
      </c>
      <c r="F14160" s="7"/>
    </row>
    <row r="14161">
      <c r="A14161" s="9">
        <v>44891.958333333336</v>
      </c>
      <c r="B14161" s="10">
        <v>216.47</v>
      </c>
      <c r="C14161" s="10">
        <v>222.59756</v>
      </c>
      <c r="D14161" s="10">
        <v>0.0275275254589492</v>
      </c>
      <c r="E14161" s="7">
        <f t="shared" si="1"/>
        <v>0.05304591534</v>
      </c>
      <c r="F14161" s="7"/>
    </row>
    <row r="14162">
      <c r="A14162" s="9">
        <v>44892.0</v>
      </c>
      <c r="B14162" s="10">
        <v>215.22</v>
      </c>
      <c r="C14162" s="10">
        <v>224.61266</v>
      </c>
      <c r="D14162" s="10">
        <v>0.0418171442339893</v>
      </c>
      <c r="E14162" s="7">
        <f t="shared" si="1"/>
        <v>0.05281755309</v>
      </c>
      <c r="F14162" s="7"/>
    </row>
    <row r="14163">
      <c r="A14163" s="9">
        <v>44892.041666666664</v>
      </c>
      <c r="B14163" s="10">
        <v>219.75</v>
      </c>
      <c r="C14163" s="10">
        <v>219.48247</v>
      </c>
      <c r="D14163" s="10">
        <v>0.00121891283618228</v>
      </c>
      <c r="E14163" s="7">
        <f t="shared" si="1"/>
        <v>0.05239695054</v>
      </c>
      <c r="F14163" s="7"/>
    </row>
    <row r="14164">
      <c r="A14164" s="9">
        <v>44892.083333333336</v>
      </c>
      <c r="B14164" s="10">
        <v>225.77</v>
      </c>
      <c r="C14164" s="10">
        <v>212.75718</v>
      </c>
      <c r="D14164" s="10">
        <v>0.061162777209211</v>
      </c>
      <c r="E14164" s="7">
        <f t="shared" si="1"/>
        <v>0.05449958204</v>
      </c>
      <c r="F14164" s="7"/>
    </row>
    <row r="14165">
      <c r="A14165" s="9">
        <v>44892.125</v>
      </c>
      <c r="B14165" s="10">
        <v>229.79</v>
      </c>
      <c r="C14165" s="10">
        <v>205.76677</v>
      </c>
      <c r="D14165" s="10">
        <v>0.116749803673353</v>
      </c>
      <c r="E14165" s="7">
        <f t="shared" si="1"/>
        <v>0.05914810875</v>
      </c>
      <c r="F14165" s="7"/>
    </row>
    <row r="14166">
      <c r="A14166" s="9">
        <v>44892.166666666664</v>
      </c>
      <c r="B14166" s="10">
        <v>224.88</v>
      </c>
      <c r="C14166" s="10">
        <v>199.95057</v>
      </c>
      <c r="D14166" s="10">
        <v>0.124677964158841</v>
      </c>
      <c r="E14166" s="7">
        <f t="shared" si="1"/>
        <v>0.06349117741</v>
      </c>
      <c r="F14166" s="7"/>
    </row>
    <row r="14167">
      <c r="A14167" s="9">
        <v>44892.208333333336</v>
      </c>
      <c r="B14167" s="10">
        <v>217.77</v>
      </c>
      <c r="C14167" s="10">
        <v>197.2651</v>
      </c>
      <c r="D14167" s="10">
        <v>0.103945908323368</v>
      </c>
      <c r="E14167" s="7">
        <f t="shared" si="1"/>
        <v>0.0661231568</v>
      </c>
      <c r="F14167" s="7"/>
    </row>
    <row r="14168">
      <c r="A14168" s="9">
        <v>44892.25</v>
      </c>
      <c r="B14168" s="10">
        <v>209.67</v>
      </c>
      <c r="C14168" s="10">
        <v>196.81124</v>
      </c>
      <c r="D14168" s="10">
        <v>0.0653354960824391</v>
      </c>
      <c r="E14168" s="7">
        <f t="shared" si="1"/>
        <v>0.06605708862</v>
      </c>
      <c r="F14168" s="7"/>
    </row>
    <row r="14169">
      <c r="A14169" s="9">
        <v>44892.291666666664</v>
      </c>
      <c r="B14169" s="10">
        <v>209.24</v>
      </c>
      <c r="C14169" s="10">
        <v>198.76444</v>
      </c>
      <c r="D14169" s="10">
        <v>0.0527033910089752</v>
      </c>
      <c r="E14169" s="7">
        <f t="shared" si="1"/>
        <v>0.06619347275</v>
      </c>
      <c r="F14169" s="7"/>
    </row>
    <row r="14170">
      <c r="A14170" s="9">
        <v>44892.333333333336</v>
      </c>
      <c r="B14170" s="10">
        <v>213.25</v>
      </c>
      <c r="C14170" s="10">
        <v>201.68748</v>
      </c>
      <c r="D14170" s="10">
        <v>0.0573288931965435</v>
      </c>
      <c r="E14170" s="7">
        <f t="shared" si="1"/>
        <v>0.06596865139</v>
      </c>
      <c r="F14170" s="7"/>
    </row>
    <row r="14171">
      <c r="A14171" s="9">
        <v>44892.375</v>
      </c>
      <c r="B14171" s="10">
        <v>209.58</v>
      </c>
      <c r="C14171" s="10">
        <v>206.12223</v>
      </c>
      <c r="D14171" s="10">
        <v>0.0167753376237003</v>
      </c>
      <c r="E14171" s="7">
        <f t="shared" si="1"/>
        <v>0.06500118897</v>
      </c>
      <c r="F14171" s="7"/>
    </row>
    <row r="14172">
      <c r="A14172" s="9">
        <v>44892.416666666664</v>
      </c>
      <c r="B14172" s="10">
        <v>209.39</v>
      </c>
      <c r="C14172" s="10">
        <v>210.41319</v>
      </c>
      <c r="D14172" s="10">
        <v>0.00486276549488175</v>
      </c>
      <c r="E14172" s="7">
        <f t="shared" si="1"/>
        <v>0.06494640199</v>
      </c>
      <c r="F14172" s="7"/>
    </row>
    <row r="14173">
      <c r="A14173" s="9">
        <v>44892.458333333336</v>
      </c>
      <c r="B14173" s="10">
        <v>215.37</v>
      </c>
      <c r="C14173" s="10">
        <v>214.78279</v>
      </c>
      <c r="D14173" s="10">
        <v>0.00273397137638448</v>
      </c>
      <c r="E14173" s="7">
        <f t="shared" si="1"/>
        <v>0.06353142407</v>
      </c>
      <c r="F14173" s="7"/>
    </row>
    <row r="14174">
      <c r="A14174" s="9">
        <v>44892.5</v>
      </c>
      <c r="B14174" s="10">
        <v>218.91</v>
      </c>
      <c r="C14174" s="10">
        <v>217.22071</v>
      </c>
      <c r="D14174" s="10">
        <v>0.00777683674820876</v>
      </c>
      <c r="E14174" s="7">
        <f t="shared" si="1"/>
        <v>0.06258169514</v>
      </c>
      <c r="F14174" s="7"/>
    </row>
    <row r="14175">
      <c r="A14175" s="9">
        <v>44892.541666666664</v>
      </c>
      <c r="B14175" s="10">
        <v>220.62</v>
      </c>
      <c r="C14175" s="10">
        <v>218.54326</v>
      </c>
      <c r="D14175" s="10">
        <v>0.00950264949831901</v>
      </c>
      <c r="E14175" s="7">
        <f t="shared" si="1"/>
        <v>0.06154632887</v>
      </c>
      <c r="F14175" s="7"/>
    </row>
    <row r="14176">
      <c r="A14176" s="9">
        <v>44892.583333333336</v>
      </c>
      <c r="B14176" s="10">
        <v>221.3</v>
      </c>
      <c r="C14176" s="10">
        <v>218.8675</v>
      </c>
      <c r="D14176" s="10">
        <v>0.0111140301780757</v>
      </c>
      <c r="E14176" s="7">
        <f t="shared" si="1"/>
        <v>0.0586586905</v>
      </c>
      <c r="F14176" s="7"/>
    </row>
    <row r="14177">
      <c r="A14177" s="9">
        <v>44892.625</v>
      </c>
      <c r="B14177" s="10">
        <v>224.87</v>
      </c>
      <c r="C14177" s="10">
        <v>219.15554</v>
      </c>
      <c r="D14177" s="10">
        <v>0.0260749055214392</v>
      </c>
      <c r="E14177" s="7">
        <f t="shared" si="1"/>
        <v>0.05405294718</v>
      </c>
      <c r="F14177" s="7"/>
    </row>
    <row r="14178">
      <c r="A14178" s="9">
        <v>44892.666666666664</v>
      </c>
      <c r="B14178" s="10">
        <v>232.41</v>
      </c>
      <c r="C14178" s="10">
        <v>219.38768</v>
      </c>
      <c r="D14178" s="10">
        <v>0.0593575719475223</v>
      </c>
      <c r="E14178" s="7">
        <f t="shared" si="1"/>
        <v>0.05077126197</v>
      </c>
      <c r="F14178" s="7"/>
    </row>
    <row r="14179">
      <c r="A14179" s="9">
        <v>44892.708333333336</v>
      </c>
      <c r="B14179" s="10">
        <v>240.45</v>
      </c>
      <c r="C14179" s="10">
        <v>219.8668</v>
      </c>
      <c r="D14179" s="10">
        <v>0.0936166806448266</v>
      </c>
      <c r="E14179" s="7">
        <f t="shared" si="1"/>
        <v>0.04824915591</v>
      </c>
      <c r="F14179" s="7"/>
    </row>
    <row r="14180">
      <c r="A14180" s="9">
        <v>44892.75</v>
      </c>
      <c r="B14180" s="10">
        <v>245.35</v>
      </c>
      <c r="C14180" s="10">
        <v>220.66656</v>
      </c>
      <c r="D14180" s="10">
        <v>0.111858543496576</v>
      </c>
      <c r="E14180" s="7">
        <f t="shared" si="1"/>
        <v>0.04761853313</v>
      </c>
      <c r="F14180" s="7"/>
    </row>
    <row r="14181">
      <c r="A14181" s="9">
        <v>44892.791666666664</v>
      </c>
      <c r="B14181" s="10">
        <v>246.06</v>
      </c>
      <c r="C14181" s="10">
        <v>222.32151</v>
      </c>
      <c r="D14181" s="10">
        <v>0.106775498241263</v>
      </c>
      <c r="E14181" s="7">
        <f t="shared" si="1"/>
        <v>0.04891049725</v>
      </c>
      <c r="F14181" s="7"/>
    </row>
    <row r="14182">
      <c r="A14182" s="9">
        <v>44892.833333333336</v>
      </c>
      <c r="B14182" s="10">
        <v>245.47</v>
      </c>
      <c r="C14182" s="10">
        <v>224.61918</v>
      </c>
      <c r="D14182" s="10">
        <v>0.0928274246215305</v>
      </c>
      <c r="E14182" s="7">
        <f t="shared" si="1"/>
        <v>0.05195789331</v>
      </c>
      <c r="F14182" s="7"/>
    </row>
    <row r="14183">
      <c r="A14183" s="9">
        <v>44892.875</v>
      </c>
      <c r="B14183" s="10">
        <v>238.91</v>
      </c>
      <c r="C14183" s="10">
        <v>226.97192</v>
      </c>
      <c r="D14183" s="10">
        <v>0.0525971670856905</v>
      </c>
      <c r="E14183" s="7">
        <f t="shared" si="1"/>
        <v>0.05235039952</v>
      </c>
      <c r="F14183" s="7"/>
    </row>
    <row r="14184">
      <c r="A14184" s="9">
        <v>44892.916666666664</v>
      </c>
      <c r="B14184" s="10">
        <v>233.05</v>
      </c>
      <c r="C14184" s="10">
        <v>227.76003</v>
      </c>
      <c r="D14184" s="10">
        <v>0.0232260682438442</v>
      </c>
      <c r="E14184" s="7">
        <f t="shared" si="1"/>
        <v>0.05298196945</v>
      </c>
      <c r="F14184" s="7"/>
    </row>
    <row r="14185">
      <c r="A14185" s="9">
        <v>44892.958333333336</v>
      </c>
      <c r="B14185" s="10">
        <v>224.05</v>
      </c>
      <c r="C14185" s="10">
        <v>227.22025</v>
      </c>
      <c r="D14185" s="10">
        <v>0.0139523215910552</v>
      </c>
      <c r="E14185" s="7">
        <f t="shared" si="1"/>
        <v>0.05241633596</v>
      </c>
      <c r="F14185" s="7"/>
    </row>
    <row r="14186">
      <c r="A14186" s="9">
        <v>44893.0</v>
      </c>
      <c r="B14186" s="10">
        <v>229.72</v>
      </c>
      <c r="C14186" s="10">
        <v>220.73814</v>
      </c>
      <c r="D14186" s="10">
        <v>0.0406901136341912</v>
      </c>
      <c r="E14186" s="7">
        <f t="shared" si="1"/>
        <v>0.05236937635</v>
      </c>
      <c r="F14186" s="7"/>
    </row>
    <row r="14187">
      <c r="A14187" s="9">
        <v>44893.041666666664</v>
      </c>
      <c r="B14187" s="10">
        <v>237.39</v>
      </c>
      <c r="C14187" s="10">
        <v>216.70655</v>
      </c>
      <c r="D14187" s="10">
        <v>0.095444507791758</v>
      </c>
      <c r="E14187" s="7">
        <f t="shared" si="1"/>
        <v>0.05629544281</v>
      </c>
      <c r="F14187" s="7"/>
    </row>
    <row r="14188">
      <c r="A14188" s="9">
        <v>44893.083333333336</v>
      </c>
      <c r="B14188" s="10">
        <v>237.0</v>
      </c>
      <c r="C14188" s="10">
        <v>210.98256</v>
      </c>
      <c r="D14188" s="10">
        <v>0.123315595374328</v>
      </c>
      <c r="E14188" s="7">
        <f t="shared" si="1"/>
        <v>0.05888514356</v>
      </c>
      <c r="F14188" s="7"/>
    </row>
    <row r="14189">
      <c r="A14189" s="9">
        <v>44893.125</v>
      </c>
      <c r="B14189" s="10">
        <v>230.65</v>
      </c>
      <c r="C14189" s="10">
        <v>204.67557</v>
      </c>
      <c r="D14189" s="10">
        <v>0.126905375174966</v>
      </c>
      <c r="E14189" s="7">
        <f t="shared" si="1"/>
        <v>0.05930829238</v>
      </c>
      <c r="F14189" s="7"/>
    </row>
    <row r="14190">
      <c r="A14190" s="9">
        <v>44893.166666666664</v>
      </c>
      <c r="B14190" s="10">
        <v>221.23</v>
      </c>
      <c r="C14190" s="10">
        <v>198.96439</v>
      </c>
      <c r="D14190" s="10">
        <v>0.111907512696116</v>
      </c>
      <c r="E14190" s="7">
        <f t="shared" si="1"/>
        <v>0.05877619023</v>
      </c>
      <c r="F14190" s="7"/>
    </row>
    <row r="14191">
      <c r="A14191" s="9">
        <v>44893.208333333336</v>
      </c>
      <c r="B14191" s="10">
        <v>209.95</v>
      </c>
      <c r="C14191" s="10">
        <v>195.67038</v>
      </c>
      <c r="D14191" s="10">
        <v>0.0729779336044627</v>
      </c>
      <c r="E14191" s="7">
        <f t="shared" si="1"/>
        <v>0.05748585795</v>
      </c>
      <c r="F14191" s="7"/>
    </row>
    <row r="14192">
      <c r="A14192" s="9">
        <v>44893.25</v>
      </c>
      <c r="B14192" s="10">
        <v>203.04</v>
      </c>
      <c r="C14192" s="10">
        <v>194.38626</v>
      </c>
      <c r="D14192" s="10">
        <v>0.0445182699641425</v>
      </c>
      <c r="E14192" s="7">
        <f t="shared" si="1"/>
        <v>0.05661847353</v>
      </c>
      <c r="F14192" s="7"/>
    </row>
    <row r="14193">
      <c r="A14193" s="9">
        <v>44893.291666666664</v>
      </c>
      <c r="B14193" s="10">
        <v>199.19</v>
      </c>
      <c r="C14193" s="10">
        <v>195.56979</v>
      </c>
      <c r="D14193" s="10">
        <v>0.0185110900819599</v>
      </c>
      <c r="E14193" s="7">
        <f t="shared" si="1"/>
        <v>0.05519379433</v>
      </c>
      <c r="F14193" s="7"/>
    </row>
    <row r="14194">
      <c r="A14194" s="9">
        <v>44893.333333333336</v>
      </c>
      <c r="B14194" s="10">
        <v>198.94</v>
      </c>
      <c r="C14194" s="10">
        <v>198.00236</v>
      </c>
      <c r="D14194" s="10">
        <v>0.00473549911223274</v>
      </c>
      <c r="E14194" s="7">
        <f t="shared" si="1"/>
        <v>0.05300240291</v>
      </c>
      <c r="F14194" s="7"/>
    </row>
    <row r="14195">
      <c r="A14195" s="9">
        <v>44893.375</v>
      </c>
      <c r="B14195" s="10">
        <v>198.59</v>
      </c>
      <c r="C14195" s="10">
        <v>202.20275</v>
      </c>
      <c r="D14195" s="10">
        <v>0.017866967684663</v>
      </c>
      <c r="E14195" s="7">
        <f t="shared" si="1"/>
        <v>0.05304788749</v>
      </c>
      <c r="F14195" s="7"/>
    </row>
    <row r="14196">
      <c r="A14196" s="9">
        <v>44893.416666666664</v>
      </c>
      <c r="B14196" s="10">
        <v>197.73</v>
      </c>
      <c r="C14196" s="10">
        <v>207.20054</v>
      </c>
      <c r="D14196" s="10">
        <v>0.0457071202613661</v>
      </c>
      <c r="E14196" s="7">
        <f t="shared" si="1"/>
        <v>0.05474973561</v>
      </c>
      <c r="F14196" s="7"/>
    </row>
    <row r="14197">
      <c r="A14197" s="9">
        <v>44893.458333333336</v>
      </c>
      <c r="B14197" s="10">
        <v>204.96</v>
      </c>
      <c r="C14197" s="10">
        <v>212.36018</v>
      </c>
      <c r="D14197" s="10">
        <v>0.0348473051774584</v>
      </c>
      <c r="E14197" s="7">
        <f t="shared" si="1"/>
        <v>0.05608779118</v>
      </c>
      <c r="F14197" s="7"/>
    </row>
    <row r="14198">
      <c r="A14198" s="9">
        <v>44893.5</v>
      </c>
      <c r="B14198" s="10">
        <v>215.88</v>
      </c>
      <c r="C14198" s="10">
        <v>215.4478</v>
      </c>
      <c r="D14198" s="10">
        <v>0.00200605436676538</v>
      </c>
      <c r="E14198" s="7">
        <f t="shared" si="1"/>
        <v>0.05584734192</v>
      </c>
      <c r="F14198" s="7"/>
    </row>
    <row r="14199">
      <c r="A14199" s="9">
        <v>44893.541666666664</v>
      </c>
      <c r="B14199" s="10">
        <v>219.88</v>
      </c>
      <c r="C14199" s="10">
        <v>217.10428</v>
      </c>
      <c r="D14199" s="10">
        <v>0.0127851924430048</v>
      </c>
      <c r="E14199" s="7">
        <f t="shared" si="1"/>
        <v>0.05598411454</v>
      </c>
      <c r="F14199" s="7"/>
    </row>
    <row r="14200">
      <c r="A14200" s="9">
        <v>44893.583333333336</v>
      </c>
      <c r="B14200" s="10">
        <v>217.24</v>
      </c>
      <c r="C14200" s="10">
        <v>217.11261</v>
      </c>
      <c r="D14200" s="10">
        <v>5.8674620511457E-4</v>
      </c>
      <c r="E14200" s="7">
        <f t="shared" si="1"/>
        <v>0.05554547771</v>
      </c>
      <c r="F14200" s="7"/>
    </row>
    <row r="14201">
      <c r="A14201" s="9">
        <v>44893.625</v>
      </c>
      <c r="B14201" s="10">
        <v>219.45</v>
      </c>
      <c r="C14201" s="10">
        <v>216.75974</v>
      </c>
      <c r="D14201" s="10">
        <v>0.0124112531229276</v>
      </c>
      <c r="E14201" s="7">
        <f t="shared" si="1"/>
        <v>0.05497615886</v>
      </c>
      <c r="F14201" s="7"/>
    </row>
    <row r="14202">
      <c r="A14202" s="9">
        <v>44893.666666666664</v>
      </c>
      <c r="B14202" s="10">
        <v>217.8</v>
      </c>
      <c r="C14202" s="10">
        <v>216.16824</v>
      </c>
      <c r="D14202" s="10">
        <v>0.00754856495107706</v>
      </c>
      <c r="E14202" s="7">
        <f t="shared" si="1"/>
        <v>0.05281745023</v>
      </c>
      <c r="F14202" s="7"/>
    </row>
    <row r="14203">
      <c r="A14203" s="9">
        <v>44893.708333333336</v>
      </c>
      <c r="B14203" s="10">
        <v>215.92</v>
      </c>
      <c r="C14203" s="10">
        <v>215.90232</v>
      </c>
      <c r="D14203" s="11">
        <v>8.1888883824798E-5</v>
      </c>
      <c r="E14203" s="7">
        <f t="shared" si="1"/>
        <v>0.04892016724</v>
      </c>
      <c r="F14203" s="7"/>
    </row>
    <row r="14204">
      <c r="A14204" s="9">
        <v>44893.75</v>
      </c>
      <c r="B14204" s="10">
        <v>217.21</v>
      </c>
      <c r="C14204" s="10">
        <v>215.99307</v>
      </c>
      <c r="D14204" s="10">
        <v>0.00563411594640522</v>
      </c>
      <c r="E14204" s="7">
        <f t="shared" si="1"/>
        <v>0.04449414943</v>
      </c>
      <c r="F14204" s="7"/>
    </row>
    <row r="14205">
      <c r="A14205" s="9">
        <v>44893.791666666664</v>
      </c>
      <c r="B14205" s="10">
        <v>220.4</v>
      </c>
      <c r="C14205" s="10">
        <v>217.04794</v>
      </c>
      <c r="D14205" s="10">
        <v>0.0154438692207813</v>
      </c>
      <c r="E14205" s="7">
        <f t="shared" si="1"/>
        <v>0.04068866488</v>
      </c>
      <c r="F14205" s="7"/>
    </row>
    <row r="14206">
      <c r="A14206" s="9">
        <v>44893.833333333336</v>
      </c>
      <c r="B14206" s="10">
        <v>223.12</v>
      </c>
      <c r="C14206" s="10">
        <v>218.91297</v>
      </c>
      <c r="D14206" s="10">
        <v>0.0192178197573218</v>
      </c>
      <c r="E14206" s="7">
        <f t="shared" si="1"/>
        <v>0.03762159802</v>
      </c>
      <c r="F14206" s="7"/>
    </row>
    <row r="14207">
      <c r="A14207" s="9">
        <v>44893.875</v>
      </c>
      <c r="B14207" s="10">
        <v>232.49</v>
      </c>
      <c r="C14207" s="10">
        <v>221.07326</v>
      </c>
      <c r="D14207" s="10">
        <v>0.0516423379290648</v>
      </c>
      <c r="E14207" s="7">
        <f t="shared" si="1"/>
        <v>0.03758181347</v>
      </c>
      <c r="F14207" s="7"/>
    </row>
    <row r="14208">
      <c r="A14208" s="9">
        <v>44893.916666666664</v>
      </c>
      <c r="B14208" s="10">
        <v>225.27</v>
      </c>
      <c r="C14208" s="10">
        <v>221.9814</v>
      </c>
      <c r="D14208" s="10">
        <v>0.0148147547497222</v>
      </c>
      <c r="E14208" s="7">
        <f t="shared" si="1"/>
        <v>0.03723134207</v>
      </c>
      <c r="F14208" s="7"/>
    </row>
    <row r="14209">
      <c r="A14209" s="9">
        <v>44893.958333333336</v>
      </c>
      <c r="B14209" s="10">
        <v>217.17</v>
      </c>
      <c r="C14209" s="10">
        <v>222.04314</v>
      </c>
      <c r="D14209" s="10">
        <v>0.0219468162808362</v>
      </c>
      <c r="E14209" s="7">
        <f t="shared" si="1"/>
        <v>0.03756444602</v>
      </c>
      <c r="F14209" s="7"/>
    </row>
    <row r="14210">
      <c r="A14210" s="9">
        <v>44891.0</v>
      </c>
      <c r="B14210" s="10">
        <v>218.24</v>
      </c>
      <c r="C14210" s="10">
        <v>218.34642</v>
      </c>
      <c r="D14210" s="10">
        <v>4.87390633654473E-4</v>
      </c>
      <c r="E14210" s="7">
        <f t="shared" si="1"/>
        <v>0.03588933256</v>
      </c>
      <c r="F14210" s="7"/>
    </row>
    <row r="14211">
      <c r="A14211" s="9">
        <v>44891.041666666664</v>
      </c>
      <c r="B14211" s="10">
        <v>224.51</v>
      </c>
      <c r="C14211" s="10">
        <v>216.44247</v>
      </c>
      <c r="D14211" s="10">
        <v>0.0372733225600317</v>
      </c>
      <c r="E14211" s="7">
        <f t="shared" si="1"/>
        <v>0.03346553317</v>
      </c>
      <c r="F14211" s="7"/>
    </row>
    <row r="14212">
      <c r="A14212" s="9">
        <v>44891.083333333336</v>
      </c>
      <c r="B14212" s="10">
        <v>219.54</v>
      </c>
      <c r="C14212" s="10">
        <v>211.43956</v>
      </c>
      <c r="D14212" s="10">
        <v>0.038310900760482</v>
      </c>
      <c r="E14212" s="7">
        <f t="shared" si="1"/>
        <v>0.0299236709</v>
      </c>
      <c r="F14212" s="7"/>
    </row>
    <row r="14213">
      <c r="A14213" s="9">
        <v>44891.125</v>
      </c>
      <c r="B14213" s="10">
        <v>215.32</v>
      </c>
      <c r="C14213" s="10">
        <v>204.68505</v>
      </c>
      <c r="D14213" s="10">
        <v>0.0519576295386497</v>
      </c>
      <c r="E14213" s="7">
        <f t="shared" si="1"/>
        <v>0.02680084816</v>
      </c>
      <c r="F14213" s="7"/>
    </row>
    <row r="14214">
      <c r="A14214" s="9">
        <v>44891.166666666664</v>
      </c>
      <c r="B14214" s="10">
        <v>209.1</v>
      </c>
      <c r="C14214" s="10">
        <v>196.41225</v>
      </c>
      <c r="D14214" s="10">
        <v>0.0645975492872771</v>
      </c>
      <c r="E14214" s="7">
        <f t="shared" si="1"/>
        <v>0.02482959969</v>
      </c>
      <c r="F14214" s="7"/>
    </row>
    <row r="14215">
      <c r="A14215" s="9">
        <v>44891.208333333336</v>
      </c>
      <c r="B14215" s="10">
        <v>204.01</v>
      </c>
      <c r="C14215" s="10">
        <v>188.39968</v>
      </c>
      <c r="D14215" s="10">
        <v>0.0828574655753131</v>
      </c>
      <c r="E14215" s="7">
        <f t="shared" si="1"/>
        <v>0.02524124685</v>
      </c>
      <c r="F14215" s="7"/>
    </row>
    <row r="14216">
      <c r="A14216" s="9">
        <v>44891.25</v>
      </c>
      <c r="B14216" s="10">
        <v>201.88</v>
      </c>
      <c r="C14216" s="10">
        <v>182.01123</v>
      </c>
      <c r="D14216" s="10">
        <v>0.109162330258413</v>
      </c>
      <c r="E14216" s="7">
        <f t="shared" si="1"/>
        <v>0.02793474937</v>
      </c>
      <c r="F14216" s="7"/>
    </row>
    <row r="14217">
      <c r="A14217" s="9">
        <v>44891.291666666664</v>
      </c>
      <c r="B14217" s="10">
        <v>194.67</v>
      </c>
      <c r="C14217" s="10">
        <v>178.62113</v>
      </c>
      <c r="D14217" s="10">
        <v>0.0898486646008789</v>
      </c>
      <c r="E14217" s="7">
        <f t="shared" si="1"/>
        <v>0.0309071483</v>
      </c>
      <c r="F14217" s="7"/>
    </row>
    <row r="14218">
      <c r="A14218" s="9">
        <v>44891.333333333336</v>
      </c>
      <c r="B14218" s="10">
        <v>197.36</v>
      </c>
      <c r="C14218" s="10">
        <v>178.90247</v>
      </c>
      <c r="D14218" s="10">
        <v>0.103170906472113</v>
      </c>
      <c r="E14218" s="7">
        <f t="shared" si="1"/>
        <v>0.03500862361</v>
      </c>
      <c r="F14218" s="7"/>
    </row>
    <row r="14219">
      <c r="A14219" s="9">
        <v>44891.375</v>
      </c>
      <c r="B14219" s="10">
        <v>197.22</v>
      </c>
      <c r="C14219" s="10">
        <v>182.80337</v>
      </c>
      <c r="D14219" s="10">
        <v>0.0788641369138873</v>
      </c>
      <c r="E14219" s="7">
        <f t="shared" si="1"/>
        <v>0.03755017233</v>
      </c>
      <c r="F14219" s="7"/>
    </row>
    <row r="14220">
      <c r="A14220" s="9">
        <v>44891.416666666664</v>
      </c>
      <c r="B14220" s="10">
        <v>199.25</v>
      </c>
      <c r="C14220" s="10">
        <v>190.94261</v>
      </c>
      <c r="D14220" s="10">
        <v>0.0435072611608273</v>
      </c>
      <c r="E14220" s="7">
        <f t="shared" si="1"/>
        <v>0.03745851153</v>
      </c>
      <c r="F14220" s="7"/>
    </row>
    <row r="14221">
      <c r="A14221" s="9">
        <v>44891.458333333336</v>
      </c>
      <c r="B14221" s="10">
        <v>200.03</v>
      </c>
      <c r="C14221" s="10">
        <v>200.23699</v>
      </c>
      <c r="D14221" s="10">
        <v>0.00103372508745756</v>
      </c>
      <c r="E14221" s="7">
        <f t="shared" si="1"/>
        <v>0.03604961236</v>
      </c>
      <c r="F14221" s="7"/>
    </row>
    <row r="14222">
      <c r="A14222" s="9">
        <v>44891.5</v>
      </c>
      <c r="B14222" s="10">
        <v>208.61</v>
      </c>
      <c r="C14222" s="10">
        <v>207.65538</v>
      </c>
      <c r="D14222" s="10">
        <v>0.00459713588927965</v>
      </c>
      <c r="E14222" s="7">
        <f t="shared" si="1"/>
        <v>0.03615757409</v>
      </c>
      <c r="F14222" s="7"/>
    </row>
    <row r="14223">
      <c r="A14223" s="9">
        <v>44891.541666666664</v>
      </c>
      <c r="B14223" s="10">
        <v>212.49</v>
      </c>
      <c r="C14223" s="10">
        <v>212.5126</v>
      </c>
      <c r="D14223" s="10">
        <v>1.06346635446476E-4</v>
      </c>
      <c r="E14223" s="7">
        <f t="shared" si="1"/>
        <v>0.03562928885</v>
      </c>
      <c r="F14223" s="7"/>
    </row>
    <row r="14224">
      <c r="A14224" s="9">
        <v>44891.583333333336</v>
      </c>
      <c r="B14224" s="10">
        <v>203.23</v>
      </c>
      <c r="C14224" s="10">
        <v>213.33536</v>
      </c>
      <c r="D14224" s="10">
        <v>0.0473684249999625</v>
      </c>
      <c r="E14224" s="7">
        <f t="shared" si="1"/>
        <v>0.03757852547</v>
      </c>
      <c r="F14224" s="7"/>
    </row>
    <row r="14225">
      <c r="A14225" s="9">
        <v>44891.625</v>
      </c>
      <c r="B14225" s="10">
        <v>189.67</v>
      </c>
      <c r="C14225" s="10">
        <v>212.17122</v>
      </c>
      <c r="D14225" s="10">
        <v>0.106052178047522</v>
      </c>
      <c r="E14225" s="7">
        <f t="shared" si="1"/>
        <v>0.04148023067</v>
      </c>
      <c r="F14225" s="7"/>
    </row>
    <row r="14226">
      <c r="A14226" s="9">
        <v>44891.666666666664</v>
      </c>
      <c r="B14226" s="10">
        <v>186.92</v>
      </c>
      <c r="C14226" s="10">
        <v>209.71312</v>
      </c>
      <c r="D14226" s="10">
        <v>0.108687143656057</v>
      </c>
      <c r="E14226" s="12">
        <f t="shared" si="1"/>
        <v>0.04569433812</v>
      </c>
      <c r="F14226" s="7"/>
    </row>
    <row r="14227">
      <c r="A14227" s="9">
        <v>44891.708333333336</v>
      </c>
      <c r="B14227" s="10">
        <v>181.63</v>
      </c>
      <c r="C14227" s="10">
        <v>207.66878</v>
      </c>
      <c r="D14227" s="10">
        <v>0.125386107627732</v>
      </c>
      <c r="E14227" s="7">
        <f t="shared" si="1"/>
        <v>0.05091534723</v>
      </c>
      <c r="F14227" s="7"/>
    </row>
    <row r="14228">
      <c r="A14228" s="9">
        <v>44891.75</v>
      </c>
      <c r="B14228" s="10">
        <v>186.77</v>
      </c>
      <c r="C14228" s="10">
        <v>207.07063</v>
      </c>
      <c r="D14228" s="10">
        <v>0.0980372252694647</v>
      </c>
      <c r="E14228" s="7">
        <f t="shared" si="1"/>
        <v>0.05476547679</v>
      </c>
      <c r="F14228" s="7"/>
    </row>
    <row r="14229">
      <c r="A14229" s="9">
        <v>44891.791666666664</v>
      </c>
      <c r="B14229" s="10">
        <v>198.88</v>
      </c>
      <c r="C14229" s="10">
        <v>208.27831</v>
      </c>
      <c r="D14229" s="10">
        <v>0.0451238057385812</v>
      </c>
      <c r="E14229" s="7">
        <f t="shared" si="1"/>
        <v>0.05600214081</v>
      </c>
      <c r="F14229" s="7"/>
    </row>
    <row r="14230">
      <c r="A14230" s="9">
        <v>44891.833333333336</v>
      </c>
      <c r="B14230" s="10">
        <v>213.0</v>
      </c>
      <c r="C14230" s="10">
        <v>210.65476</v>
      </c>
      <c r="D14230" s="10">
        <v>0.0111330975858318</v>
      </c>
      <c r="E14230" s="7">
        <f t="shared" si="1"/>
        <v>0.05566527739</v>
      </c>
      <c r="F14230" s="7"/>
    </row>
    <row r="14231">
      <c r="A14231" s="9">
        <v>44891.875</v>
      </c>
      <c r="B14231" s="10">
        <v>229.07</v>
      </c>
      <c r="C14231" s="10">
        <v>213.35891</v>
      </c>
      <c r="D14231" s="10">
        <v>0.0736369060003164</v>
      </c>
      <c r="E14231" s="7">
        <f t="shared" si="1"/>
        <v>0.05658171772</v>
      </c>
      <c r="F14231" s="7"/>
    </row>
    <row r="14232">
      <c r="A14232" s="9">
        <v>44891.916666666664</v>
      </c>
      <c r="B14232" s="10">
        <v>222.98</v>
      </c>
      <c r="C14232" s="10">
        <v>214.87586</v>
      </c>
      <c r="D14232" s="10">
        <v>0.0377154511446748</v>
      </c>
      <c r="E14232" s="7">
        <f t="shared" si="1"/>
        <v>0.05753591341</v>
      </c>
      <c r="F14232" s="7"/>
    </row>
    <row r="14233">
      <c r="A14233" s="9">
        <v>44891.958333333336</v>
      </c>
      <c r="B14233" s="10">
        <v>216.47</v>
      </c>
      <c r="C14233" s="10">
        <v>216.24233</v>
      </c>
      <c r="D14233" s="10">
        <v>0.00105284659113684</v>
      </c>
      <c r="E14233" s="7">
        <f t="shared" si="1"/>
        <v>0.05666533133</v>
      </c>
      <c r="F14233" s="7"/>
    </row>
    <row r="14234">
      <c r="A14234" s="9">
        <v>44892.0</v>
      </c>
      <c r="B14234" s="10">
        <v>215.22</v>
      </c>
      <c r="C14234" s="10">
        <v>221.46748</v>
      </c>
      <c r="D14234" s="10">
        <v>0.028209468947766</v>
      </c>
      <c r="E14234" s="7">
        <f t="shared" si="1"/>
        <v>0.05782041793</v>
      </c>
      <c r="F14234" s="7"/>
    </row>
    <row r="14235">
      <c r="A14235" s="9">
        <v>44892.041666666664</v>
      </c>
      <c r="B14235" s="10">
        <v>219.75</v>
      </c>
      <c r="C14235" s="10">
        <v>215.62576</v>
      </c>
      <c r="D14235" s="10">
        <v>0.0191268427297368</v>
      </c>
      <c r="E14235" s="7">
        <f t="shared" si="1"/>
        <v>0.0570643146</v>
      </c>
      <c r="F14235" s="7"/>
    </row>
    <row r="14236">
      <c r="A14236" s="9">
        <v>44892.083333333336</v>
      </c>
      <c r="B14236" s="10">
        <v>225.77</v>
      </c>
      <c r="C14236" s="10">
        <v>208.05686</v>
      </c>
      <c r="D14236" s="10">
        <v>0.08513605367302</v>
      </c>
      <c r="E14236" s="7">
        <f t="shared" si="1"/>
        <v>0.05901536264</v>
      </c>
      <c r="F14236" s="7"/>
    </row>
    <row r="14237">
      <c r="A14237" s="9">
        <v>44892.125</v>
      </c>
      <c r="B14237" s="10">
        <v>229.79</v>
      </c>
      <c r="C14237" s="10">
        <v>200.52145</v>
      </c>
      <c r="D14237" s="10">
        <v>0.145962190079914</v>
      </c>
      <c r="E14237" s="7">
        <f t="shared" si="1"/>
        <v>0.06293221933</v>
      </c>
      <c r="F14237" s="7"/>
    </row>
    <row r="14238">
      <c r="A14238" s="9">
        <v>44892.166666666664</v>
      </c>
      <c r="B14238" s="10">
        <v>224.88</v>
      </c>
      <c r="C14238" s="10">
        <v>194.2696</v>
      </c>
      <c r="D14238" s="10">
        <v>0.157566598170789</v>
      </c>
      <c r="E14238" s="7">
        <f t="shared" si="1"/>
        <v>0.0668059297</v>
      </c>
      <c r="F14238" s="7"/>
    </row>
    <row r="14239">
      <c r="A14239" s="9">
        <v>44892.208333333336</v>
      </c>
      <c r="B14239" s="10">
        <v>217.77</v>
      </c>
      <c r="C14239" s="10">
        <v>191.32684</v>
      </c>
      <c r="D14239" s="10">
        <v>0.138209359439585</v>
      </c>
      <c r="E14239" s="7">
        <f t="shared" si="1"/>
        <v>0.06911225861</v>
      </c>
      <c r="F14239" s="7"/>
    </row>
    <row r="14240">
      <c r="A14240" s="9">
        <v>44892.25</v>
      </c>
      <c r="B14240" s="10">
        <v>209.67</v>
      </c>
      <c r="C14240" s="10">
        <v>190.78856</v>
      </c>
      <c r="D14240" s="10">
        <v>0.0989652629067487</v>
      </c>
      <c r="E14240" s="7">
        <f t="shared" si="1"/>
        <v>0.06868738081</v>
      </c>
      <c r="F14240" s="7"/>
    </row>
    <row r="14241">
      <c r="A14241" s="9">
        <v>44892.291666666664</v>
      </c>
      <c r="B14241" s="10">
        <v>209.24</v>
      </c>
      <c r="C14241" s="10">
        <v>193.10676</v>
      </c>
      <c r="D14241" s="10">
        <v>0.0835457029054808</v>
      </c>
      <c r="E14241" s="7">
        <f t="shared" si="1"/>
        <v>0.0684247574</v>
      </c>
      <c r="F14241" s="7"/>
    </row>
    <row r="14242">
      <c r="A14242" s="9">
        <v>44892.333333333336</v>
      </c>
      <c r="B14242" s="10">
        <v>213.25</v>
      </c>
      <c r="C14242" s="10">
        <v>196.67492</v>
      </c>
      <c r="D14242" s="10">
        <v>0.0842765310391381</v>
      </c>
      <c r="E14242" s="7">
        <f t="shared" si="1"/>
        <v>0.06763749176</v>
      </c>
      <c r="F14242" s="7"/>
    </row>
    <row r="14243">
      <c r="A14243" s="9">
        <v>44892.375</v>
      </c>
      <c r="B14243" s="10">
        <v>209.58</v>
      </c>
      <c r="C14243" s="10">
        <v>201.80104</v>
      </c>
      <c r="D14243" s="10">
        <v>0.0385476705174562</v>
      </c>
      <c r="E14243" s="7">
        <f t="shared" si="1"/>
        <v>0.06595763899</v>
      </c>
      <c r="F14243" s="7"/>
    </row>
    <row r="14244">
      <c r="A14244" s="9">
        <v>44892.416666666664</v>
      </c>
      <c r="B14244" s="10">
        <v>209.39</v>
      </c>
      <c r="C14244" s="10">
        <v>206.8299</v>
      </c>
      <c r="D14244" s="10">
        <v>0.0123778041762819</v>
      </c>
      <c r="E14244" s="7">
        <f t="shared" si="1"/>
        <v>0.06466057829</v>
      </c>
      <c r="F14244" s="7"/>
    </row>
    <row r="14245">
      <c r="A14245" s="9">
        <v>44892.458333333336</v>
      </c>
      <c r="B14245" s="10">
        <v>215.37</v>
      </c>
      <c r="C14245" s="10">
        <v>211.65252</v>
      </c>
      <c r="D14245" s="10">
        <v>0.0175640715262922</v>
      </c>
      <c r="E14245" s="7">
        <f t="shared" si="1"/>
        <v>0.06534934272</v>
      </c>
      <c r="F14245" s="7"/>
    </row>
    <row r="14246">
      <c r="A14246" s="9">
        <v>44892.5</v>
      </c>
      <c r="B14246" s="10">
        <v>218.91</v>
      </c>
      <c r="C14246" s="10">
        <v>214.24863</v>
      </c>
      <c r="D14246" s="10">
        <v>0.0217568252361753</v>
      </c>
      <c r="E14246" s="7">
        <f t="shared" si="1"/>
        <v>0.06606432978</v>
      </c>
      <c r="F14246" s="7"/>
    </row>
    <row r="14247">
      <c r="A14247" s="9">
        <v>44892.541666666664</v>
      </c>
      <c r="B14247" s="10">
        <v>220.62</v>
      </c>
      <c r="C14247" s="10">
        <v>215.62742</v>
      </c>
      <c r="D14247" s="10">
        <v>0.0231537343441757</v>
      </c>
      <c r="E14247" s="7">
        <f t="shared" si="1"/>
        <v>0.0670246376</v>
      </c>
      <c r="F14247" s="7"/>
    </row>
    <row r="14248">
      <c r="A14248" s="9">
        <v>44892.583333333336</v>
      </c>
      <c r="B14248" s="10">
        <v>221.3</v>
      </c>
      <c r="C14248" s="10">
        <v>215.89534</v>
      </c>
      <c r="D14248" s="10">
        <v>0.0250337038307543</v>
      </c>
      <c r="E14248" s="7">
        <f t="shared" si="1"/>
        <v>0.06609402422</v>
      </c>
      <c r="F14248" s="7"/>
    </row>
    <row r="14249">
      <c r="A14249" s="9">
        <v>44892.625</v>
      </c>
      <c r="B14249" s="10">
        <v>224.87</v>
      </c>
      <c r="C14249" s="10">
        <v>216.23787</v>
      </c>
      <c r="D14249" s="10">
        <v>0.0399196033516239</v>
      </c>
      <c r="E14249" s="7">
        <f t="shared" si="1"/>
        <v>0.06333850027</v>
      </c>
      <c r="F14249" s="7"/>
    </row>
    <row r="14250">
      <c r="A14250" s="9">
        <v>44892.666666666664</v>
      </c>
      <c r="B14250" s="10">
        <v>232.41</v>
      </c>
      <c r="C14250" s="10">
        <v>216.47901</v>
      </c>
      <c r="D14250" s="10">
        <v>0.0735913842178048</v>
      </c>
      <c r="E14250" s="7">
        <f t="shared" si="1"/>
        <v>0.06187617696</v>
      </c>
      <c r="F14250" s="7"/>
    </row>
    <row r="14251">
      <c r="A14251" s="9">
        <v>44892.708333333336</v>
      </c>
      <c r="B14251" s="10">
        <v>240.45</v>
      </c>
      <c r="C14251" s="10">
        <v>216.84424</v>
      </c>
      <c r="D14251" s="10">
        <v>0.108860442869038</v>
      </c>
      <c r="E14251" s="7">
        <f t="shared" si="1"/>
        <v>0.0611876076</v>
      </c>
      <c r="F14251" s="7"/>
    </row>
    <row r="14252">
      <c r="A14252" s="9">
        <v>44892.75</v>
      </c>
      <c r="B14252" s="10">
        <v>245.35</v>
      </c>
      <c r="C14252" s="10">
        <v>217.69139</v>
      </c>
      <c r="D14252" s="10">
        <v>0.127054221115497</v>
      </c>
      <c r="E14252" s="7">
        <f t="shared" si="1"/>
        <v>0.06239664909</v>
      </c>
      <c r="F14252" s="7"/>
    </row>
    <row r="14253">
      <c r="A14253" s="9">
        <v>44892.791666666664</v>
      </c>
      <c r="B14253" s="10">
        <v>246.06</v>
      </c>
      <c r="C14253" s="10">
        <v>219.30812</v>
      </c>
      <c r="D14253" s="10">
        <v>0.121983080243449</v>
      </c>
      <c r="E14253" s="7">
        <f t="shared" si="1"/>
        <v>0.06559911886</v>
      </c>
      <c r="F14253" s="7"/>
    </row>
    <row r="14254">
      <c r="A14254" s="9">
        <v>44892.833333333336</v>
      </c>
      <c r="B14254" s="10">
        <v>245.47</v>
      </c>
      <c r="C14254" s="10">
        <v>221.80534</v>
      </c>
      <c r="D14254" s="10">
        <v>0.106691119339146</v>
      </c>
      <c r="E14254" s="7">
        <f t="shared" si="1"/>
        <v>0.0695807031</v>
      </c>
      <c r="F14254" s="7"/>
    </row>
    <row r="14255">
      <c r="A14255" s="9">
        <v>44892.875</v>
      </c>
      <c r="B14255" s="10">
        <v>238.91</v>
      </c>
      <c r="C14255" s="10">
        <v>224.51701</v>
      </c>
      <c r="D14255" s="10">
        <v>0.064106456789176</v>
      </c>
      <c r="E14255" s="7">
        <f t="shared" si="1"/>
        <v>0.06918360105</v>
      </c>
      <c r="F14255" s="7"/>
    </row>
    <row r="14256">
      <c r="A14256" s="9">
        <v>44892.916666666664</v>
      </c>
      <c r="B14256" s="10">
        <v>233.05</v>
      </c>
      <c r="C14256" s="10">
        <v>225.38439</v>
      </c>
      <c r="D14256" s="10">
        <v>0.0340112729191228</v>
      </c>
      <c r="E14256" s="7">
        <f t="shared" si="1"/>
        <v>0.06902926029</v>
      </c>
      <c r="F14256" s="7"/>
    </row>
    <row r="14257">
      <c r="A14257" s="9">
        <v>44892.958333333336</v>
      </c>
      <c r="B14257" s="10">
        <v>224.05</v>
      </c>
      <c r="C14257" s="10">
        <v>224.71322</v>
      </c>
      <c r="D14257" s="10">
        <v>0.00295140624125272</v>
      </c>
      <c r="E14257" s="7">
        <f t="shared" si="1"/>
        <v>0.06910836694</v>
      </c>
      <c r="F14257" s="7"/>
    </row>
    <row r="14258">
      <c r="A14258" s="9">
        <v>44893.0</v>
      </c>
      <c r="B14258" s="10">
        <v>229.72</v>
      </c>
      <c r="C14258" s="10">
        <v>223.20245</v>
      </c>
      <c r="D14258" s="10">
        <v>0.0292001723099365</v>
      </c>
      <c r="E14258" s="7">
        <f t="shared" si="1"/>
        <v>0.06914964625</v>
      </c>
      <c r="F14258" s="7"/>
    </row>
    <row r="14259">
      <c r="A14259" s="9">
        <v>44893.041666666664</v>
      </c>
      <c r="B14259" s="10">
        <v>237.39</v>
      </c>
      <c r="C14259" s="10">
        <v>219.25894</v>
      </c>
      <c r="D14259" s="10">
        <v>0.0826924548663785</v>
      </c>
      <c r="E14259" s="7">
        <f t="shared" si="1"/>
        <v>0.07179821342</v>
      </c>
      <c r="F14259" s="7"/>
    </row>
    <row r="14260">
      <c r="A14260" s="9">
        <v>44893.083333333336</v>
      </c>
      <c r="B14260" s="10">
        <v>237.0</v>
      </c>
      <c r="C14260" s="10">
        <v>212.902</v>
      </c>
      <c r="D14260" s="10">
        <v>0.11318822744737</v>
      </c>
      <c r="E14260" s="7">
        <f t="shared" si="1"/>
        <v>0.072967054</v>
      </c>
      <c r="F14260" s="7"/>
    </row>
    <row r="14261">
      <c r="A14261" s="9">
        <v>44893.125</v>
      </c>
      <c r="B14261" s="10">
        <v>230.65</v>
      </c>
      <c r="C14261" s="10">
        <v>205.35818</v>
      </c>
      <c r="D14261" s="10">
        <v>0.123159544947272</v>
      </c>
      <c r="E14261" s="7">
        <f t="shared" si="1"/>
        <v>0.07201694378</v>
      </c>
      <c r="F14261" s="7"/>
    </row>
    <row r="14262">
      <c r="A14262" s="9">
        <v>44893.166666666664</v>
      </c>
      <c r="B14262" s="10">
        <v>221.23</v>
      </c>
      <c r="C14262" s="10">
        <v>197.58027</v>
      </c>
      <c r="D14262" s="10">
        <v>0.119696819930451</v>
      </c>
      <c r="E14262" s="7">
        <f t="shared" si="1"/>
        <v>0.07043903635</v>
      </c>
      <c r="F14262" s="7"/>
    </row>
    <row r="14263">
      <c r="A14263" s="9">
        <v>44893.208333333336</v>
      </c>
      <c r="B14263" s="10">
        <v>209.95</v>
      </c>
      <c r="C14263" s="10">
        <v>191.64859</v>
      </c>
      <c r="D14263" s="10">
        <v>0.0954946237799087</v>
      </c>
      <c r="E14263" s="7">
        <f t="shared" si="1"/>
        <v>0.0686592557</v>
      </c>
      <c r="F14263" s="7"/>
    </row>
    <row r="14264">
      <c r="A14264" s="9">
        <v>44893.25</v>
      </c>
      <c r="B14264" s="10">
        <v>203.04</v>
      </c>
      <c r="C14264" s="10">
        <v>187.85441</v>
      </c>
      <c r="D14264" s="10">
        <v>0.080837016282982</v>
      </c>
      <c r="E14264" s="7">
        <f t="shared" si="1"/>
        <v>0.06790391209</v>
      </c>
      <c r="F14264" s="7"/>
    </row>
    <row r="14265">
      <c r="A14265" s="9">
        <v>44893.291666666664</v>
      </c>
      <c r="B14265" s="10">
        <v>199.19</v>
      </c>
      <c r="C14265" s="10">
        <v>187.34804</v>
      </c>
      <c r="D14265" s="10">
        <v>0.0632083474158576</v>
      </c>
      <c r="E14265" s="7">
        <f t="shared" si="1"/>
        <v>0.06705652228</v>
      </c>
      <c r="F14265" s="7"/>
    </row>
    <row r="14266">
      <c r="A14266" s="9">
        <v>44893.333333333336</v>
      </c>
      <c r="B14266" s="10">
        <v>198.94</v>
      </c>
      <c r="C14266" s="10">
        <v>189.57224</v>
      </c>
      <c r="D14266" s="10">
        <v>0.0494152519377309</v>
      </c>
      <c r="E14266" s="7">
        <f t="shared" si="1"/>
        <v>0.06560396898</v>
      </c>
      <c r="F14266" s="7"/>
    </row>
    <row r="14267">
      <c r="A14267" s="9">
        <v>44893.375</v>
      </c>
      <c r="B14267" s="10">
        <v>198.59</v>
      </c>
      <c r="C14267" s="10">
        <v>194.76508</v>
      </c>
      <c r="D14267" s="10">
        <v>0.0196386333730871</v>
      </c>
      <c r="E14267" s="7">
        <f t="shared" si="1"/>
        <v>0.06481609244</v>
      </c>
      <c r="F14267" s="7"/>
    </row>
    <row r="14268">
      <c r="A14268" s="9">
        <v>44893.416666666664</v>
      </c>
      <c r="B14268" s="10">
        <v>197.73</v>
      </c>
      <c r="C14268" s="10">
        <v>202.3988</v>
      </c>
      <c r="D14268" s="10">
        <v>0.023067330438718</v>
      </c>
      <c r="E14268" s="7">
        <f t="shared" si="1"/>
        <v>0.06526148936</v>
      </c>
      <c r="F14268" s="7"/>
    </row>
    <row r="14269">
      <c r="A14269" s="9">
        <v>44893.458333333336</v>
      </c>
      <c r="B14269" s="10">
        <v>204.96</v>
      </c>
      <c r="C14269" s="10">
        <v>210.49768</v>
      </c>
      <c r="D14269" s="10">
        <v>0.0263075583540872</v>
      </c>
      <c r="E14269" s="7">
        <f t="shared" si="1"/>
        <v>0.06562580132</v>
      </c>
      <c r="F14269" s="7"/>
    </row>
    <row r="14270">
      <c r="A14270" s="9">
        <v>44893.5</v>
      </c>
      <c r="B14270" s="10">
        <v>215.88</v>
      </c>
      <c r="C14270" s="10">
        <v>216.17028</v>
      </c>
      <c r="D14270" s="10">
        <v>0.00134283029100945</v>
      </c>
      <c r="E14270" s="7">
        <f t="shared" si="1"/>
        <v>0.06477521819</v>
      </c>
      <c r="F14270" s="7"/>
    </row>
    <row r="14271">
      <c r="A14271" s="9">
        <v>44893.541666666664</v>
      </c>
      <c r="B14271" s="10">
        <v>219.88</v>
      </c>
      <c r="C14271" s="10">
        <v>219.27797</v>
      </c>
      <c r="D14271" s="10">
        <v>0.00274551064112817</v>
      </c>
      <c r="E14271" s="7">
        <f t="shared" si="1"/>
        <v>0.06392487554</v>
      </c>
      <c r="F14271" s="7"/>
    </row>
    <row r="14272">
      <c r="A14272" s="9">
        <v>44893.583333333336</v>
      </c>
      <c r="B14272" s="10">
        <v>217.24</v>
      </c>
      <c r="C14272" s="10">
        <v>219.61382</v>
      </c>
      <c r="D14272" s="10">
        <v>0.0108090647482931</v>
      </c>
      <c r="E14272" s="7">
        <f t="shared" si="1"/>
        <v>0.06333218224</v>
      </c>
      <c r="F14272" s="7"/>
    </row>
    <row r="14273">
      <c r="A14273" s="9">
        <v>44893.625</v>
      </c>
      <c r="B14273" s="10">
        <v>219.45</v>
      </c>
      <c r="C14273" s="10">
        <v>218.71689</v>
      </c>
      <c r="D14273" s="10">
        <v>0.00335186733864029</v>
      </c>
      <c r="E14273" s="7">
        <f t="shared" si="1"/>
        <v>0.06180852658</v>
      </c>
      <c r="F14273" s="7"/>
    </row>
    <row r="14274">
      <c r="A14274" s="9">
        <v>44893.666666666664</v>
      </c>
      <c r="B14274" s="10">
        <v>217.8</v>
      </c>
      <c r="C14274" s="10">
        <v>216.9975</v>
      </c>
      <c r="D14274" s="10">
        <v>0.00369819928801027</v>
      </c>
      <c r="E14274" s="7">
        <f t="shared" si="1"/>
        <v>0.05889631054</v>
      </c>
      <c r="F14274" s="7"/>
    </row>
    <row r="14275">
      <c r="A14275" s="9">
        <v>44893.708333333336</v>
      </c>
      <c r="B14275" s="10">
        <v>215.92</v>
      </c>
      <c r="C14275" s="10">
        <v>215.54011</v>
      </c>
      <c r="D14275" s="10">
        <v>0.00176250258014616</v>
      </c>
      <c r="E14275" s="7">
        <f t="shared" si="1"/>
        <v>0.05443389636</v>
      </c>
      <c r="F14275" s="7"/>
    </row>
    <row r="14276">
      <c r="A14276" s="9">
        <v>44893.75</v>
      </c>
      <c r="B14276" s="10">
        <v>217.21</v>
      </c>
      <c r="C14276" s="10">
        <v>215.0571</v>
      </c>
      <c r="D14276" s="10">
        <v>0.0100108296819775</v>
      </c>
      <c r="E14276" s="7">
        <f t="shared" si="1"/>
        <v>0.04955708838</v>
      </c>
      <c r="F14276" s="7"/>
    </row>
    <row r="14277">
      <c r="A14277" s="9">
        <v>44893.791666666664</v>
      </c>
      <c r="B14277" s="10">
        <v>220.4</v>
      </c>
      <c r="C14277" s="10">
        <v>216.02056</v>
      </c>
      <c r="D14277" s="10">
        <v>0.0202732554716088</v>
      </c>
      <c r="E14277" s="7">
        <f t="shared" si="1"/>
        <v>0.04531917902</v>
      </c>
      <c r="F14277" s="7"/>
    </row>
    <row r="14278">
      <c r="A14278" s="9">
        <v>44893.833333333336</v>
      </c>
      <c r="B14278" s="10">
        <v>223.12</v>
      </c>
      <c r="C14278" s="10">
        <v>217.81955</v>
      </c>
      <c r="D14278" s="10">
        <v>0.0243341334604722</v>
      </c>
      <c r="E14278" s="7">
        <f t="shared" si="1"/>
        <v>0.04188763794</v>
      </c>
      <c r="F14278" s="7"/>
    </row>
    <row r="14279">
      <c r="A14279" s="9">
        <v>44893.875</v>
      </c>
      <c r="B14279" s="10">
        <v>232.49</v>
      </c>
      <c r="C14279" s="10">
        <v>220.17227</v>
      </c>
      <c r="D14279" s="10">
        <v>0.0559458736561148</v>
      </c>
      <c r="E14279" s="7">
        <f t="shared" si="1"/>
        <v>0.04154761364</v>
      </c>
      <c r="F14279" s="7"/>
    </row>
    <row r="14280">
      <c r="A14280" s="9">
        <v>44893.916666666664</v>
      </c>
      <c r="B14280" s="10">
        <v>225.27</v>
      </c>
      <c r="C14280" s="10">
        <v>221.4037</v>
      </c>
      <c r="D14280" s="10">
        <v>0.0174626711297057</v>
      </c>
      <c r="E14280" s="7">
        <f t="shared" si="1"/>
        <v>0.04085808857</v>
      </c>
      <c r="F14280" s="7"/>
    </row>
    <row r="14281">
      <c r="A14281" s="9">
        <v>44893.958333333336</v>
      </c>
      <c r="B14281" s="10">
        <v>217.17</v>
      </c>
      <c r="C14281" s="10">
        <v>221.90576</v>
      </c>
      <c r="D14281" s="10">
        <v>0.0213413117352158</v>
      </c>
      <c r="E14281" s="7">
        <f t="shared" si="1"/>
        <v>0.04162433463</v>
      </c>
      <c r="F14281" s="7"/>
    </row>
    <row r="14282">
      <c r="A14282" s="9">
        <v>44894.0</v>
      </c>
      <c r="B14282" s="10">
        <v>219.74</v>
      </c>
      <c r="C14282" s="10">
        <v>228.04257</v>
      </c>
      <c r="D14282" s="10">
        <v>0.036407982948096</v>
      </c>
      <c r="E14282" s="7">
        <f t="shared" si="1"/>
        <v>0.04192466007</v>
      </c>
      <c r="F14282" s="7"/>
    </row>
    <row r="14283">
      <c r="A14283" s="9">
        <v>44894.041666666664</v>
      </c>
      <c r="B14283" s="10">
        <v>231.04</v>
      </c>
      <c r="C14283" s="10">
        <v>219.78775</v>
      </c>
      <c r="D14283" s="10">
        <v>0.0511959833976188</v>
      </c>
      <c r="E14283" s="7">
        <f t="shared" si="1"/>
        <v>0.04061230709</v>
      </c>
      <c r="F14283" s="7"/>
    </row>
    <row r="14284">
      <c r="A14284" s="9">
        <v>44894.083333333336</v>
      </c>
      <c r="B14284" s="10">
        <v>226.15</v>
      </c>
      <c r="C14284" s="10">
        <v>209.86573</v>
      </c>
      <c r="D14284" s="10">
        <v>0.0775937548260022</v>
      </c>
      <c r="E14284" s="7">
        <f t="shared" si="1"/>
        <v>0.03912920407</v>
      </c>
      <c r="F14284" s="7"/>
    </row>
    <row r="14285">
      <c r="A14285" s="9">
        <v>44894.125</v>
      </c>
      <c r="B14285" s="10">
        <v>222.49</v>
      </c>
      <c r="C14285" s="10">
        <v>200.43473</v>
      </c>
      <c r="D14285" s="10">
        <v>0.110037167710406</v>
      </c>
      <c r="E14285" s="7">
        <f t="shared" si="1"/>
        <v>0.03858243835</v>
      </c>
      <c r="F14285" s="7"/>
    </row>
    <row r="14286">
      <c r="A14286" s="9">
        <v>44894.166666666664</v>
      </c>
      <c r="B14286" s="10">
        <v>210.48</v>
      </c>
      <c r="C14286" s="10">
        <v>193.18065</v>
      </c>
      <c r="D14286" s="10">
        <v>0.0895501179854192</v>
      </c>
      <c r="E14286" s="7">
        <f t="shared" si="1"/>
        <v>0.03732632577</v>
      </c>
      <c r="F14286" s="7"/>
    </row>
    <row r="14287">
      <c r="A14287" s="9">
        <v>44894.208333333336</v>
      </c>
      <c r="B14287" s="10">
        <v>197.17</v>
      </c>
      <c r="C14287" s="10">
        <v>190.59688</v>
      </c>
      <c r="D14287" s="10">
        <v>0.03448702832911</v>
      </c>
      <c r="E14287" s="7">
        <f t="shared" si="1"/>
        <v>0.03478434263</v>
      </c>
      <c r="F14287" s="7"/>
    </row>
    <row r="14288">
      <c r="A14288" s="9">
        <v>44894.25</v>
      </c>
      <c r="B14288" s="10">
        <v>192.93</v>
      </c>
      <c r="C14288" s="10">
        <v>191.23986</v>
      </c>
      <c r="D14288" s="10">
        <v>0.00883780191012487</v>
      </c>
      <c r="E14288" s="7">
        <f t="shared" si="1"/>
        <v>0.03178437536</v>
      </c>
      <c r="F14288" s="7"/>
    </row>
    <row r="14289">
      <c r="A14289" s="9">
        <v>44894.291666666664</v>
      </c>
      <c r="B14289" s="10">
        <v>192.06</v>
      </c>
      <c r="C14289" s="10">
        <v>195.30374</v>
      </c>
      <c r="D14289" s="10">
        <v>0.0166086937198437</v>
      </c>
      <c r="E14289" s="7">
        <f t="shared" si="1"/>
        <v>0.02984272312</v>
      </c>
      <c r="F14289" s="7"/>
    </row>
    <row r="14290">
      <c r="A14290" s="9">
        <v>44894.333333333336</v>
      </c>
      <c r="B14290" s="10">
        <v>200.85</v>
      </c>
      <c r="C14290" s="10">
        <v>200.67866</v>
      </c>
      <c r="D14290" s="10">
        <v>8.53802790989268E-4</v>
      </c>
      <c r="E14290" s="7">
        <f t="shared" si="1"/>
        <v>0.02781932941</v>
      </c>
      <c r="F14290" s="7"/>
    </row>
    <row r="14291">
      <c r="A14291" s="9">
        <v>44894.375</v>
      </c>
      <c r="B14291" s="10">
        <v>201.89</v>
      </c>
      <c r="C14291" s="10">
        <v>207.29115</v>
      </c>
      <c r="D14291" s="10">
        <v>0.0260558639382337</v>
      </c>
      <c r="E14291" s="7">
        <f t="shared" si="1"/>
        <v>0.02808671402</v>
      </c>
      <c r="F14291" s="7"/>
    </row>
    <row r="14292">
      <c r="A14292" s="9">
        <v>44894.416666666664</v>
      </c>
      <c r="B14292" s="10">
        <v>207.53</v>
      </c>
      <c r="C14292" s="10">
        <v>212.52839</v>
      </c>
      <c r="D14292" s="10">
        <v>0.0235186931967065</v>
      </c>
      <c r="E14292" s="7">
        <f t="shared" si="1"/>
        <v>0.0281055208</v>
      </c>
      <c r="F14292" s="7"/>
    </row>
    <row r="14293">
      <c r="A14293" s="9">
        <v>44894.458333333336</v>
      </c>
      <c r="B14293" s="10">
        <v>213.89</v>
      </c>
      <c r="C14293" s="10">
        <v>216.90286</v>
      </c>
      <c r="D14293" s="10">
        <v>0.0138903654843463</v>
      </c>
      <c r="E14293" s="7">
        <f t="shared" si="1"/>
        <v>0.02758813776</v>
      </c>
      <c r="F14293" s="7"/>
    </row>
    <row r="14294">
      <c r="A14294" s="9">
        <v>44894.5</v>
      </c>
      <c r="B14294" s="10">
        <v>226.24</v>
      </c>
      <c r="C14294" s="10">
        <v>218.54544</v>
      </c>
      <c r="D14294" s="10">
        <v>0.0352080555878905</v>
      </c>
      <c r="E14294" s="7">
        <f t="shared" si="1"/>
        <v>0.02899918881</v>
      </c>
      <c r="F14294" s="7"/>
    </row>
    <row r="14295">
      <c r="A14295" s="9">
        <v>44894.541666666664</v>
      </c>
      <c r="B14295" s="10">
        <v>230.24</v>
      </c>
      <c r="C14295" s="10">
        <v>219.21248</v>
      </c>
      <c r="D14295" s="10">
        <v>0.050305165107388</v>
      </c>
      <c r="E14295" s="7">
        <f t="shared" si="1"/>
        <v>0.03098084108</v>
      </c>
      <c r="F14295" s="7"/>
    </row>
    <row r="14296">
      <c r="A14296" s="9">
        <v>44894.583333333336</v>
      </c>
      <c r="B14296" s="10">
        <v>239.5</v>
      </c>
      <c r="C14296" s="10">
        <v>219.60422</v>
      </c>
      <c r="D14296" s="10">
        <v>0.0905983500681362</v>
      </c>
      <c r="E14296" s="7">
        <f t="shared" si="1"/>
        <v>0.03430539464</v>
      </c>
      <c r="F14296" s="7"/>
    </row>
    <row r="14297">
      <c r="A14297" s="9">
        <v>44894.625</v>
      </c>
      <c r="B14297" s="10">
        <v>237.89</v>
      </c>
      <c r="C14297" s="10">
        <v>220.62055</v>
      </c>
      <c r="D14297" s="10">
        <v>0.0782767063177024</v>
      </c>
      <c r="E14297" s="7">
        <f t="shared" si="1"/>
        <v>0.03742726293</v>
      </c>
      <c r="F14297" s="7"/>
    </row>
    <row r="14298">
      <c r="A14298" s="9">
        <v>44894.666666666664</v>
      </c>
      <c r="B14298" s="10">
        <v>239.74</v>
      </c>
      <c r="C14298" s="10">
        <v>221.76765</v>
      </c>
      <c r="D14298" s="10">
        <v>0.081041351161903</v>
      </c>
      <c r="E14298" s="7">
        <f t="shared" si="1"/>
        <v>0.04064989426</v>
      </c>
      <c r="F14298" s="7"/>
    </row>
    <row r="14299">
      <c r="A14299" s="9">
        <v>44894.708333333336</v>
      </c>
      <c r="B14299" s="10">
        <v>236.47</v>
      </c>
      <c r="C14299" s="10">
        <v>222.83578</v>
      </c>
      <c r="D14299" s="10">
        <v>0.061185057444545</v>
      </c>
      <c r="E14299" s="7">
        <f t="shared" si="1"/>
        <v>0.04312583404</v>
      </c>
      <c r="F14299" s="7"/>
    </row>
    <row r="14300">
      <c r="A14300" s="9">
        <v>44894.75</v>
      </c>
      <c r="B14300" s="10">
        <v>235.36</v>
      </c>
      <c r="C14300" s="10">
        <v>224.31165</v>
      </c>
      <c r="D14300" s="10">
        <v>0.0492544636000851</v>
      </c>
      <c r="E14300" s="7">
        <f t="shared" si="1"/>
        <v>0.04476098546</v>
      </c>
      <c r="F14300" s="7"/>
    </row>
    <row r="14301">
      <c r="A14301" s="9">
        <v>44894.791666666664</v>
      </c>
      <c r="B14301" s="10">
        <v>241.04</v>
      </c>
      <c r="C14301" s="10">
        <v>226.2527</v>
      </c>
      <c r="D14301" s="10">
        <v>0.0653574520878645</v>
      </c>
      <c r="E14301" s="7">
        <f t="shared" si="1"/>
        <v>0.04663949365</v>
      </c>
      <c r="F14301" s="7"/>
    </row>
    <row r="14302">
      <c r="A14302" s="9">
        <v>44894.833333333336</v>
      </c>
      <c r="B14302" s="10">
        <v>247.16</v>
      </c>
      <c r="C14302" s="10">
        <v>228.87173</v>
      </c>
      <c r="D14302" s="10">
        <v>0.0799061989875288</v>
      </c>
      <c r="E14302" s="7">
        <f t="shared" si="1"/>
        <v>0.04895499638</v>
      </c>
      <c r="F14302" s="7"/>
    </row>
    <row r="14303">
      <c r="A14303" s="9">
        <v>44894.875</v>
      </c>
      <c r="B14303" s="10">
        <v>254.59</v>
      </c>
      <c r="C14303" s="10">
        <v>231.68697</v>
      </c>
      <c r="D14303" s="10">
        <v>0.0988533364651452</v>
      </c>
      <c r="E14303" s="7">
        <f t="shared" si="1"/>
        <v>0.05074280733</v>
      </c>
      <c r="F14303" s="7"/>
    </row>
    <row r="14304">
      <c r="A14304" s="9">
        <v>44894.916666666664</v>
      </c>
      <c r="B14304" s="10">
        <v>247.34</v>
      </c>
      <c r="C14304" s="10">
        <v>232.39774</v>
      </c>
      <c r="D14304" s="10">
        <v>0.0642960641527753</v>
      </c>
      <c r="E14304" s="7">
        <f t="shared" si="1"/>
        <v>0.05269419871</v>
      </c>
      <c r="F14304" s="7"/>
    </row>
    <row r="14305">
      <c r="A14305" s="9">
        <v>44894.958333333336</v>
      </c>
      <c r="B14305" s="10">
        <v>243.5</v>
      </c>
      <c r="C14305" s="10">
        <v>230.79621</v>
      </c>
      <c r="D14305" s="10">
        <v>0.055043321551944</v>
      </c>
      <c r="E14305" s="7">
        <f t="shared" si="1"/>
        <v>0.05409844912</v>
      </c>
      <c r="F14305" s="7"/>
    </row>
    <row r="14306">
      <c r="A14306" s="9">
        <v>44892.0</v>
      </c>
      <c r="B14306" s="10">
        <v>215.22</v>
      </c>
      <c r="C14306" s="10">
        <v>223.75038</v>
      </c>
      <c r="D14306" s="10">
        <v>0.0381245386041355</v>
      </c>
      <c r="E14306" s="7">
        <f t="shared" si="1"/>
        <v>0.05416997227</v>
      </c>
      <c r="F14306" s="7"/>
    </row>
    <row r="14307">
      <c r="A14307" s="9">
        <v>44892.041666666664</v>
      </c>
      <c r="B14307" s="10">
        <v>219.75</v>
      </c>
      <c r="C14307" s="10">
        <v>220.62311</v>
      </c>
      <c r="D14307" s="10">
        <v>0.0039574729954627</v>
      </c>
      <c r="E14307" s="7">
        <f t="shared" si="1"/>
        <v>0.052201701</v>
      </c>
      <c r="F14307" s="7"/>
    </row>
    <row r="14308">
      <c r="A14308" s="9">
        <v>44892.083333333336</v>
      </c>
      <c r="B14308" s="10">
        <v>225.77</v>
      </c>
      <c r="C14308" s="10">
        <v>216.15967</v>
      </c>
      <c r="D14308" s="10">
        <v>0.0444594035510879</v>
      </c>
      <c r="E14308" s="7">
        <f t="shared" si="1"/>
        <v>0.05082110303</v>
      </c>
      <c r="F14308" s="7"/>
    </row>
    <row r="14309">
      <c r="A14309" s="9">
        <v>44892.125</v>
      </c>
      <c r="B14309" s="10">
        <v>229.79</v>
      </c>
      <c r="C14309" s="10">
        <v>210.97002</v>
      </c>
      <c r="D14309" s="10">
        <v>0.089206892998351</v>
      </c>
      <c r="E14309" s="7">
        <f t="shared" si="1"/>
        <v>0.04995317492</v>
      </c>
      <c r="F14309" s="7"/>
    </row>
    <row r="14310">
      <c r="A14310" s="9">
        <v>44892.166666666664</v>
      </c>
      <c r="B14310" s="10">
        <v>224.88</v>
      </c>
      <c r="C14310" s="10">
        <v>206.30694</v>
      </c>
      <c r="D14310" s="10">
        <v>0.0900263461810833</v>
      </c>
      <c r="E14310" s="7">
        <f t="shared" si="1"/>
        <v>0.04997301776</v>
      </c>
      <c r="F14310" s="7"/>
    </row>
    <row r="14311">
      <c r="A14311" s="9">
        <v>44892.208333333336</v>
      </c>
      <c r="B14311" s="10">
        <v>217.77</v>
      </c>
      <c r="C14311" s="10">
        <v>203.65715</v>
      </c>
      <c r="D14311" s="10">
        <v>0.0692971005437324</v>
      </c>
      <c r="E14311" s="7">
        <f t="shared" si="1"/>
        <v>0.05142343744</v>
      </c>
      <c r="F14311" s="7"/>
    </row>
    <row r="14312">
      <c r="A14312" s="9">
        <v>44892.25</v>
      </c>
      <c r="B14312" s="10">
        <v>209.67</v>
      </c>
      <c r="C14312" s="10">
        <v>202.3748</v>
      </c>
      <c r="D14312" s="10">
        <v>0.0360479664464152</v>
      </c>
      <c r="E14312" s="7">
        <f t="shared" si="1"/>
        <v>0.05255719429</v>
      </c>
      <c r="F14312" s="7"/>
    </row>
    <row r="14313">
      <c r="A14313" s="9">
        <v>44892.291666666664</v>
      </c>
      <c r="B14313" s="10">
        <v>209.24</v>
      </c>
      <c r="C14313" s="10">
        <v>202.51929</v>
      </c>
      <c r="D14313" s="10">
        <v>0.0331855301290064</v>
      </c>
      <c r="E14313" s="7">
        <f t="shared" si="1"/>
        <v>0.05324789581</v>
      </c>
      <c r="F14313" s="7"/>
    </row>
    <row r="14314">
      <c r="A14314" s="9">
        <v>44892.333333333336</v>
      </c>
      <c r="B14314" s="10">
        <v>213.25</v>
      </c>
      <c r="C14314" s="10">
        <v>203.48066</v>
      </c>
      <c r="D14314" s="10">
        <v>0.0480111475950589</v>
      </c>
      <c r="E14314" s="7">
        <f t="shared" si="1"/>
        <v>0.05521278517</v>
      </c>
      <c r="F14314" s="7"/>
    </row>
    <row r="14315">
      <c r="A14315" s="9">
        <v>44892.375</v>
      </c>
      <c r="B14315" s="10">
        <v>209.58</v>
      </c>
      <c r="C14315" s="10">
        <v>206.32382</v>
      </c>
      <c r="D14315" s="10">
        <v>0.0157818908160967</v>
      </c>
      <c r="E14315" s="7">
        <f t="shared" si="1"/>
        <v>0.05478470296</v>
      </c>
      <c r="F14315" s="7"/>
    </row>
    <row r="14316">
      <c r="A14316" s="9">
        <v>44892.416666666664</v>
      </c>
      <c r="B14316" s="10">
        <v>209.39</v>
      </c>
      <c r="C14316" s="10">
        <v>209.89986</v>
      </c>
      <c r="D14316" s="10">
        <v>0.00242906307798396</v>
      </c>
      <c r="E14316" s="7">
        <f t="shared" si="1"/>
        <v>0.05390596837</v>
      </c>
      <c r="F14316" s="7"/>
    </row>
    <row r="14317">
      <c r="A14317" s="9">
        <v>44892.458333333336</v>
      </c>
      <c r="B14317" s="10">
        <v>215.37</v>
      </c>
      <c r="C14317" s="10">
        <v>214.53404</v>
      </c>
      <c r="D14317" s="10">
        <v>0.00389663104279395</v>
      </c>
      <c r="E14317" s="7">
        <f t="shared" si="1"/>
        <v>0.05348956277</v>
      </c>
      <c r="F14317" s="7"/>
    </row>
    <row r="14318">
      <c r="A14318" s="9">
        <v>44892.5</v>
      </c>
      <c r="B14318" s="10">
        <v>218.91</v>
      </c>
      <c r="C14318" s="10">
        <v>218.01293</v>
      </c>
      <c r="D14318" s="10">
        <v>0.00411475594589726</v>
      </c>
      <c r="E14318" s="7">
        <f t="shared" si="1"/>
        <v>0.05219400862</v>
      </c>
      <c r="F14318" s="7"/>
    </row>
    <row r="14319">
      <c r="A14319" s="9">
        <v>44892.541666666664</v>
      </c>
      <c r="B14319" s="10">
        <v>220.62</v>
      </c>
      <c r="C14319" s="10">
        <v>220.32491</v>
      </c>
      <c r="D14319" s="10">
        <v>0.00133934015904064</v>
      </c>
      <c r="E14319" s="7">
        <f t="shared" si="1"/>
        <v>0.05015376591</v>
      </c>
      <c r="F14319" s="7"/>
    </row>
    <row r="14320">
      <c r="A14320" s="9">
        <v>44892.583333333336</v>
      </c>
      <c r="B14320" s="10">
        <v>221.3</v>
      </c>
      <c r="C14320" s="10">
        <v>221.2215</v>
      </c>
      <c r="D14320" s="10">
        <v>3.54847969117014E-4</v>
      </c>
      <c r="E14320" s="7">
        <f t="shared" si="1"/>
        <v>0.04639361999</v>
      </c>
      <c r="F14320" s="7"/>
    </row>
    <row r="14321">
      <c r="A14321" s="9">
        <v>44892.625</v>
      </c>
      <c r="B14321" s="10">
        <v>224.87</v>
      </c>
      <c r="C14321" s="10">
        <v>221.36143</v>
      </c>
      <c r="D14321" s="10">
        <v>0.0158499608536138</v>
      </c>
      <c r="E14321" s="7">
        <f t="shared" si="1"/>
        <v>0.0437925056</v>
      </c>
      <c r="F14321" s="7"/>
    </row>
    <row r="14322">
      <c r="A14322" s="9">
        <v>44892.666666666664</v>
      </c>
      <c r="B14322" s="10">
        <v>232.41</v>
      </c>
      <c r="C14322" s="10">
        <v>221.27352</v>
      </c>
      <c r="D14322" s="10">
        <v>0.0503290226503379</v>
      </c>
      <c r="E14322" s="7">
        <f t="shared" si="1"/>
        <v>0.04251282524</v>
      </c>
      <c r="F14322" s="7"/>
    </row>
    <row r="14323">
      <c r="A14323" s="9">
        <v>44892.708333333336</v>
      </c>
      <c r="B14323" s="10">
        <v>240.45</v>
      </c>
      <c r="C14323" s="10">
        <v>221.6783</v>
      </c>
      <c r="D14323" s="10">
        <v>0.0846799167983513</v>
      </c>
      <c r="E14323" s="7">
        <f t="shared" si="1"/>
        <v>0.04349177772</v>
      </c>
      <c r="F14323" s="7"/>
    </row>
    <row r="14324">
      <c r="A14324" s="9">
        <v>44892.75</v>
      </c>
      <c r="B14324" s="10">
        <v>245.35</v>
      </c>
      <c r="C14324" s="10">
        <v>222.45085</v>
      </c>
      <c r="D14324" s="10">
        <v>0.10294026747931</v>
      </c>
      <c r="E14324" s="7">
        <f t="shared" si="1"/>
        <v>0.04572868621</v>
      </c>
      <c r="F14324" s="7"/>
    </row>
    <row r="14325">
      <c r="A14325" s="9">
        <v>44892.791666666664</v>
      </c>
      <c r="B14325" s="10">
        <v>246.06</v>
      </c>
      <c r="C14325" s="10">
        <v>224.38855</v>
      </c>
      <c r="D14325" s="10">
        <v>0.0965800171176291</v>
      </c>
      <c r="E14325" s="7">
        <f t="shared" si="1"/>
        <v>0.04702962642</v>
      </c>
      <c r="F14325" s="7"/>
    </row>
    <row r="14326">
      <c r="A14326" s="9">
        <v>44892.833333333336</v>
      </c>
      <c r="B14326" s="10">
        <v>245.47</v>
      </c>
      <c r="C14326" s="10">
        <v>226.53905</v>
      </c>
      <c r="D14326" s="10">
        <v>0.0835659459152847</v>
      </c>
      <c r="E14326" s="7">
        <f t="shared" si="1"/>
        <v>0.04718211588</v>
      </c>
      <c r="F14326" s="7"/>
    </row>
    <row r="14327">
      <c r="A14327" s="9">
        <v>44892.875</v>
      </c>
      <c r="B14327" s="10">
        <v>238.91</v>
      </c>
      <c r="C14327" s="10">
        <v>228.3211</v>
      </c>
      <c r="D14327" s="10">
        <v>0.0463772292617721</v>
      </c>
      <c r="E14327" s="7">
        <f t="shared" si="1"/>
        <v>0.04499561141</v>
      </c>
      <c r="F14327" s="7"/>
    </row>
    <row r="14328">
      <c r="A14328" s="9">
        <v>44892.916666666664</v>
      </c>
      <c r="B14328" s="10">
        <v>233.05</v>
      </c>
      <c r="C14328" s="10">
        <v>228.71366</v>
      </c>
      <c r="D14328" s="10">
        <v>0.0189596895961527</v>
      </c>
      <c r="E14328" s="7">
        <f t="shared" si="1"/>
        <v>0.0431065958</v>
      </c>
      <c r="F14328" s="7"/>
    </row>
    <row r="14329">
      <c r="A14329" s="9">
        <v>44892.958333333336</v>
      </c>
      <c r="B14329" s="10">
        <v>224.05</v>
      </c>
      <c r="C14329" s="10">
        <v>228.32124</v>
      </c>
      <c r="D14329" s="10">
        <v>0.0187071513802219</v>
      </c>
      <c r="E14329" s="7">
        <f t="shared" si="1"/>
        <v>0.04159258871</v>
      </c>
      <c r="F14329" s="7"/>
    </row>
    <row r="14330">
      <c r="A14330" s="9">
        <v>44893.0</v>
      </c>
      <c r="B14330" s="10">
        <v>229.72</v>
      </c>
      <c r="C14330" s="10">
        <v>225.28627</v>
      </c>
      <c r="D14330" s="10">
        <v>0.0196804270406713</v>
      </c>
      <c r="E14330" s="7">
        <f t="shared" si="1"/>
        <v>0.04082408406</v>
      </c>
      <c r="F14330" s="7"/>
    </row>
    <row r="14331">
      <c r="A14331" s="9">
        <v>44893.041666666664</v>
      </c>
      <c r="B14331" s="10">
        <v>237.39</v>
      </c>
      <c r="C14331" s="10">
        <v>223.38352</v>
      </c>
      <c r="D14331" s="10">
        <v>0.0627014920348644</v>
      </c>
      <c r="E14331" s="7">
        <f t="shared" si="1"/>
        <v>0.04327175152</v>
      </c>
      <c r="F14331" s="7"/>
    </row>
    <row r="14332">
      <c r="A14332" s="9">
        <v>44893.083333333336</v>
      </c>
      <c r="B14332" s="10">
        <v>237.0</v>
      </c>
      <c r="C14332" s="10">
        <v>219.01525</v>
      </c>
      <c r="D14332" s="10">
        <v>0.0821164279656324</v>
      </c>
      <c r="E14332" s="7">
        <f t="shared" si="1"/>
        <v>0.04484079421</v>
      </c>
      <c r="F14332" s="7"/>
    </row>
    <row r="14333">
      <c r="A14333" s="9">
        <v>44893.125</v>
      </c>
      <c r="B14333" s="10">
        <v>230.65</v>
      </c>
      <c r="C14333" s="10">
        <v>212.68265</v>
      </c>
      <c r="D14333" s="10">
        <v>0.0844796225738207</v>
      </c>
      <c r="E14333" s="7">
        <f t="shared" si="1"/>
        <v>0.04464382461</v>
      </c>
      <c r="F14333" s="7"/>
    </row>
    <row r="14334">
      <c r="A14334" s="9">
        <v>44893.166666666664</v>
      </c>
      <c r="B14334" s="10">
        <v>221.23</v>
      </c>
      <c r="C14334" s="10">
        <v>205.23875</v>
      </c>
      <c r="D14334" s="10">
        <v>0.0779153546783927</v>
      </c>
      <c r="E14334" s="7">
        <f t="shared" si="1"/>
        <v>0.04413919996</v>
      </c>
      <c r="F14334" s="7"/>
    </row>
    <row r="14335">
      <c r="A14335" s="9">
        <v>44893.208333333336</v>
      </c>
      <c r="B14335" s="10">
        <v>209.95</v>
      </c>
      <c r="C14335" s="10">
        <v>198.40246</v>
      </c>
      <c r="D14335" s="10">
        <v>0.0582026049475394</v>
      </c>
      <c r="E14335" s="7">
        <f t="shared" si="1"/>
        <v>0.04367692931</v>
      </c>
      <c r="F14335" s="7"/>
    </row>
    <row r="14336">
      <c r="A14336" s="9">
        <v>44893.25</v>
      </c>
      <c r="B14336" s="10">
        <v>203.04</v>
      </c>
      <c r="C14336" s="10">
        <v>193.03292</v>
      </c>
      <c r="D14336" s="10">
        <v>0.0518413128703643</v>
      </c>
      <c r="E14336" s="7">
        <f t="shared" si="1"/>
        <v>0.04433498541</v>
      </c>
      <c r="F14336" s="7"/>
    </row>
    <row r="14337">
      <c r="A14337" s="9">
        <v>44893.291666666664</v>
      </c>
      <c r="B14337" s="10">
        <v>199.19</v>
      </c>
      <c r="C14337" s="10">
        <v>190.22084</v>
      </c>
      <c r="D14337" s="10">
        <v>0.0471513005620203</v>
      </c>
      <c r="E14337" s="7">
        <f t="shared" si="1"/>
        <v>0.04491689251</v>
      </c>
      <c r="F14337" s="7"/>
    </row>
    <row r="14338">
      <c r="A14338" s="9">
        <v>44893.333333333336</v>
      </c>
      <c r="B14338" s="10">
        <v>198.94</v>
      </c>
      <c r="C14338" s="10">
        <v>190.38272</v>
      </c>
      <c r="D14338" s="10">
        <v>0.044947776773018</v>
      </c>
      <c r="E14338" s="7">
        <f t="shared" si="1"/>
        <v>0.04478925206</v>
      </c>
      <c r="F14338" s="7"/>
    </row>
    <row r="14339">
      <c r="A14339" s="9">
        <v>44893.375</v>
      </c>
      <c r="B14339" s="10">
        <v>198.59</v>
      </c>
      <c r="C14339" s="10">
        <v>193.99914</v>
      </c>
      <c r="D14339" s="10">
        <v>0.0236643317078621</v>
      </c>
      <c r="E14339" s="7">
        <f t="shared" si="1"/>
        <v>0.0451176871</v>
      </c>
      <c r="F14339" s="7"/>
    </row>
    <row r="14340">
      <c r="A14340" s="9">
        <v>44893.416666666664</v>
      </c>
      <c r="B14340" s="10">
        <v>197.73</v>
      </c>
      <c r="C14340" s="10">
        <v>201.13195</v>
      </c>
      <c r="D14340" s="10">
        <v>0.0169140208703788</v>
      </c>
      <c r="E14340" s="7">
        <f t="shared" si="1"/>
        <v>0.04572122701</v>
      </c>
      <c r="F14340" s="7"/>
    </row>
    <row r="14341">
      <c r="A14341" s="9">
        <v>44893.458333333336</v>
      </c>
      <c r="B14341" s="10">
        <v>204.96</v>
      </c>
      <c r="C14341" s="10">
        <v>209.70059</v>
      </c>
      <c r="D14341" s="10">
        <v>0.0226064695383069</v>
      </c>
      <c r="E14341" s="7">
        <f t="shared" si="1"/>
        <v>0.04650080361</v>
      </c>
      <c r="F14341" s="7"/>
    </row>
    <row r="14342">
      <c r="A14342" s="9">
        <v>44893.5</v>
      </c>
      <c r="B14342" s="10">
        <v>215.88</v>
      </c>
      <c r="C14342" s="10">
        <v>216.56125</v>
      </c>
      <c r="D14342" s="10">
        <v>0.00314576130309557</v>
      </c>
      <c r="E14342" s="7">
        <f t="shared" si="1"/>
        <v>0.04646042884</v>
      </c>
      <c r="F14342" s="7"/>
    </row>
    <row r="14343">
      <c r="A14343" s="9">
        <v>44893.541666666664</v>
      </c>
      <c r="B14343" s="10">
        <v>219.88</v>
      </c>
      <c r="C14343" s="10">
        <v>220.8357</v>
      </c>
      <c r="D14343" s="10">
        <v>0.0043276517338456</v>
      </c>
      <c r="E14343" s="7">
        <f t="shared" si="1"/>
        <v>0.04658494182</v>
      </c>
      <c r="F14343" s="7"/>
    </row>
    <row r="14344">
      <c r="A14344" s="9">
        <v>44893.583333333336</v>
      </c>
      <c r="B14344" s="10">
        <v>217.24</v>
      </c>
      <c r="C14344" s="10">
        <v>221.86212</v>
      </c>
      <c r="D14344" s="10">
        <v>0.020833299528554</v>
      </c>
      <c r="E14344" s="7">
        <f t="shared" si="1"/>
        <v>0.04743821063</v>
      </c>
      <c r="F14344" s="7"/>
    </row>
    <row r="14345">
      <c r="A14345" s="9">
        <v>44893.625</v>
      </c>
      <c r="B14345" s="10">
        <v>219.45</v>
      </c>
      <c r="C14345" s="10">
        <v>220.95912</v>
      </c>
      <c r="D14345" s="10">
        <v>0.00682986065476738</v>
      </c>
      <c r="E14345" s="7">
        <f t="shared" si="1"/>
        <v>0.04706237312</v>
      </c>
      <c r="F14345" s="7"/>
    </row>
    <row r="14346">
      <c r="A14346" s="9">
        <v>44893.666666666664</v>
      </c>
      <c r="B14346" s="10">
        <v>217.8</v>
      </c>
      <c r="C14346" s="10">
        <v>218.8672</v>
      </c>
      <c r="D14346" s="10">
        <v>0.00487601614129474</v>
      </c>
      <c r="E14346" s="7">
        <f t="shared" si="1"/>
        <v>0.04516849785</v>
      </c>
      <c r="F14346" s="7"/>
    </row>
    <row r="14347">
      <c r="A14347" s="9">
        <v>44893.708333333336</v>
      </c>
      <c r="B14347" s="10">
        <v>215.92</v>
      </c>
      <c r="C14347" s="10">
        <v>217.22671</v>
      </c>
      <c r="D14347" s="10">
        <v>0.00601542047936927</v>
      </c>
      <c r="E14347" s="7">
        <f t="shared" si="1"/>
        <v>0.04189081051</v>
      </c>
      <c r="F14347" s="7"/>
    </row>
    <row r="14348">
      <c r="A14348" s="9">
        <v>44893.75</v>
      </c>
      <c r="B14348" s="10">
        <v>217.21</v>
      </c>
      <c r="C14348" s="10">
        <v>216.61482</v>
      </c>
      <c r="D14348" s="10">
        <v>0.00274764210500463</v>
      </c>
      <c r="E14348" s="7">
        <f t="shared" si="1"/>
        <v>0.03771611778</v>
      </c>
      <c r="F14348" s="7"/>
    </row>
    <row r="14349">
      <c r="A14349" s="9">
        <v>44893.791666666664</v>
      </c>
      <c r="B14349" s="10">
        <v>220.4</v>
      </c>
      <c r="C14349" s="10">
        <v>217.78652</v>
      </c>
      <c r="D14349" s="10">
        <v>0.0120001917474047</v>
      </c>
      <c r="E14349" s="7">
        <f t="shared" si="1"/>
        <v>0.03419195839</v>
      </c>
      <c r="F14349" s="7"/>
    </row>
    <row r="14350">
      <c r="A14350" s="9">
        <v>44893.833333333336</v>
      </c>
      <c r="B14350" s="10">
        <v>223.12</v>
      </c>
      <c r="C14350" s="10">
        <v>219.5558</v>
      </c>
      <c r="D14350" s="10">
        <v>0.0162336863794989</v>
      </c>
      <c r="E14350" s="7">
        <f t="shared" si="1"/>
        <v>0.03138644758</v>
      </c>
      <c r="F14350" s="7"/>
    </row>
    <row r="14351">
      <c r="A14351" s="9">
        <v>44893.875</v>
      </c>
      <c r="B14351" s="10">
        <v>232.49</v>
      </c>
      <c r="C14351" s="10">
        <v>221.54289</v>
      </c>
      <c r="D14351" s="10">
        <v>0.0494130504481548</v>
      </c>
      <c r="E14351" s="7">
        <f t="shared" si="1"/>
        <v>0.03151294013</v>
      </c>
      <c r="F14351" s="7"/>
    </row>
    <row r="14352">
      <c r="A14352" s="9">
        <v>44893.916666666664</v>
      </c>
      <c r="B14352" s="10">
        <v>225.27</v>
      </c>
      <c r="C14352" s="10">
        <v>222.68576</v>
      </c>
      <c r="D14352" s="10">
        <v>0.0116048731629719</v>
      </c>
      <c r="E14352" s="7">
        <f t="shared" si="1"/>
        <v>0.03120648944</v>
      </c>
      <c r="F14352" s="7"/>
    </row>
    <row r="14353">
      <c r="A14353" s="9">
        <v>44893.958333333336</v>
      </c>
      <c r="B14353" s="10">
        <v>217.17</v>
      </c>
      <c r="C14353" s="10">
        <v>223.64936</v>
      </c>
      <c r="D14353" s="10">
        <v>0.028971064348228</v>
      </c>
      <c r="E14353" s="7">
        <f t="shared" si="1"/>
        <v>0.03163415248</v>
      </c>
      <c r="F14353" s="7"/>
    </row>
    <row r="14354">
      <c r="A14354" s="9">
        <v>44894.0</v>
      </c>
      <c r="B14354" s="10">
        <v>219.74</v>
      </c>
      <c r="C14354" s="10">
        <v>230.20258</v>
      </c>
      <c r="D14354" s="10">
        <v>0.0454494471782201</v>
      </c>
      <c r="E14354" s="7">
        <f t="shared" si="1"/>
        <v>0.03270786166</v>
      </c>
      <c r="F14354" s="7"/>
    </row>
    <row r="14355">
      <c r="A14355" s="9">
        <v>44894.041666666664</v>
      </c>
      <c r="B14355" s="10">
        <v>231.04</v>
      </c>
      <c r="C14355" s="10">
        <v>223.17698</v>
      </c>
      <c r="D14355" s="10">
        <v>0.0352322179464925</v>
      </c>
      <c r="E14355" s="7">
        <f t="shared" si="1"/>
        <v>0.03156330857</v>
      </c>
      <c r="F14355" s="7"/>
    </row>
    <row r="14356">
      <c r="A14356" s="9">
        <v>44894.083333333336</v>
      </c>
      <c r="B14356" s="10">
        <v>226.15</v>
      </c>
      <c r="C14356" s="10">
        <v>214.33835</v>
      </c>
      <c r="D14356" s="10">
        <v>0.0551074970951302</v>
      </c>
      <c r="E14356" s="7">
        <f t="shared" si="1"/>
        <v>0.03043793645</v>
      </c>
      <c r="F14356" s="7"/>
    </row>
    <row r="14357">
      <c r="A14357" s="9">
        <v>44894.125</v>
      </c>
      <c r="B14357" s="10">
        <v>222.49</v>
      </c>
      <c r="C14357" s="10">
        <v>205.36536</v>
      </c>
      <c r="D14357" s="10">
        <v>0.0833862146956039</v>
      </c>
      <c r="E14357" s="7">
        <f t="shared" si="1"/>
        <v>0.03039237779</v>
      </c>
      <c r="F14357" s="7"/>
    </row>
    <row r="14358">
      <c r="A14358" s="9">
        <v>44894.166666666664</v>
      </c>
      <c r="B14358" s="10">
        <v>210.48</v>
      </c>
      <c r="C14358" s="10">
        <v>197.93407</v>
      </c>
      <c r="D14358" s="10">
        <v>0.063384388549177</v>
      </c>
      <c r="E14358" s="7">
        <f t="shared" si="1"/>
        <v>0.02978692087</v>
      </c>
      <c r="F14358" s="7"/>
    </row>
    <row r="14359">
      <c r="A14359" s="9">
        <v>44894.208333333336</v>
      </c>
      <c r="B14359" s="10">
        <v>197.17</v>
      </c>
      <c r="C14359" s="10">
        <v>194.46528</v>
      </c>
      <c r="D14359" s="10">
        <v>0.0139084982162367</v>
      </c>
      <c r="E14359" s="7">
        <f t="shared" si="1"/>
        <v>0.02794133308</v>
      </c>
      <c r="F14359" s="7"/>
    </row>
    <row r="14360">
      <c r="A14360" s="9">
        <v>44894.25</v>
      </c>
      <c r="B14360" s="10">
        <v>192.93</v>
      </c>
      <c r="C14360" s="10">
        <v>193.87437</v>
      </c>
      <c r="D14360" s="10">
        <v>0.00487104097359538</v>
      </c>
      <c r="E14360" s="7">
        <f t="shared" si="1"/>
        <v>0.02598423842</v>
      </c>
      <c r="F14360" s="7"/>
    </row>
    <row r="14361">
      <c r="A14361" s="9">
        <v>44894.291666666664</v>
      </c>
      <c r="B14361" s="10">
        <v>192.06</v>
      </c>
      <c r="C14361" s="10">
        <v>196.5042</v>
      </c>
      <c r="D14361" s="10">
        <v>0.0226163104910734</v>
      </c>
      <c r="E14361" s="7">
        <f t="shared" si="1"/>
        <v>0.02496194717</v>
      </c>
      <c r="F14361" s="7"/>
    </row>
    <row r="14362">
      <c r="A14362" s="9">
        <v>44894.333333333336</v>
      </c>
      <c r="B14362" s="10">
        <v>200.85</v>
      </c>
      <c r="C14362" s="10">
        <v>200.78884</v>
      </c>
      <c r="D14362" s="10">
        <v>3.04598602193234E-4</v>
      </c>
      <c r="E14362" s="7">
        <f t="shared" si="1"/>
        <v>0.02310181475</v>
      </c>
      <c r="F14362" s="7"/>
    </row>
    <row r="14363">
      <c r="A14363" s="9">
        <v>44894.375</v>
      </c>
      <c r="B14363" s="10">
        <v>201.89</v>
      </c>
      <c r="C14363" s="10">
        <v>206.83804</v>
      </c>
      <c r="D14363" s="10">
        <v>0.0239222920503405</v>
      </c>
      <c r="E14363" s="7">
        <f t="shared" si="1"/>
        <v>0.02311256309</v>
      </c>
      <c r="F14363" s="7"/>
    </row>
    <row r="14364">
      <c r="A14364" s="9">
        <v>44894.416666666664</v>
      </c>
      <c r="B14364" s="10">
        <v>207.53</v>
      </c>
      <c r="C14364" s="10">
        <v>212.44453</v>
      </c>
      <c r="D14364" s="10">
        <v>0.0231332385917396</v>
      </c>
      <c r="E14364" s="7">
        <f t="shared" si="1"/>
        <v>0.02337169717</v>
      </c>
      <c r="F14364" s="7"/>
    </row>
    <row r="14365">
      <c r="A14365" s="9">
        <v>44894.458333333336</v>
      </c>
      <c r="B14365" s="10">
        <v>213.89</v>
      </c>
      <c r="C14365" s="10">
        <v>217.75137</v>
      </c>
      <c r="D14365" s="10">
        <v>0.0177329309110662</v>
      </c>
      <c r="E14365" s="7">
        <f t="shared" si="1"/>
        <v>0.02316863306</v>
      </c>
      <c r="F14365" s="7"/>
    </row>
    <row r="14366">
      <c r="A14366" s="9">
        <v>44894.5</v>
      </c>
      <c r="B14366" s="10">
        <v>226.24</v>
      </c>
      <c r="C14366" s="10">
        <v>220.56492</v>
      </c>
      <c r="D14366" s="10">
        <v>0.0257297488648693</v>
      </c>
      <c r="E14366" s="7">
        <f t="shared" si="1"/>
        <v>0.02410963254</v>
      </c>
      <c r="F14366" s="7"/>
    </row>
    <row r="14367">
      <c r="A14367" s="9">
        <v>44894.541666666664</v>
      </c>
      <c r="B14367" s="10">
        <v>230.24</v>
      </c>
      <c r="C14367" s="10">
        <v>221.98178</v>
      </c>
      <c r="D14367" s="10">
        <v>0.0372022424543132</v>
      </c>
      <c r="E14367" s="7">
        <f t="shared" si="1"/>
        <v>0.02547940715</v>
      </c>
      <c r="F14367" s="7"/>
    </row>
    <row r="14368">
      <c r="A14368" s="9">
        <v>44894.583333333336</v>
      </c>
      <c r="B14368" s="10">
        <v>239.5</v>
      </c>
      <c r="C14368" s="10">
        <v>222.59016</v>
      </c>
      <c r="D14368" s="10">
        <v>0.0759684974394196</v>
      </c>
      <c r="E14368" s="7">
        <f t="shared" si="1"/>
        <v>0.02777670706</v>
      </c>
      <c r="F14368" s="7"/>
    </row>
    <row r="14369">
      <c r="A14369" s="9">
        <v>44894.625</v>
      </c>
      <c r="B14369" s="10">
        <v>237.89</v>
      </c>
      <c r="C14369" s="10">
        <v>223.2601</v>
      </c>
      <c r="D14369" s="10">
        <v>0.0655285024059381</v>
      </c>
      <c r="E14369" s="7">
        <f t="shared" si="1"/>
        <v>0.0302224838</v>
      </c>
      <c r="F14369" s="7"/>
    </row>
    <row r="14370">
      <c r="A14370" s="9">
        <v>44894.666666666664</v>
      </c>
      <c r="B14370" s="10">
        <v>239.74</v>
      </c>
      <c r="C14370" s="10">
        <v>223.7972</v>
      </c>
      <c r="D14370" s="10">
        <v>0.0712377098551724</v>
      </c>
      <c r="E14370" s="7">
        <f t="shared" si="1"/>
        <v>0.03298755437</v>
      </c>
      <c r="F14370" s="7"/>
    </row>
    <row r="14371">
      <c r="A14371" s="9">
        <v>44894.708333333336</v>
      </c>
      <c r="B14371" s="10">
        <v>236.47</v>
      </c>
      <c r="C14371" s="10">
        <v>224.37781</v>
      </c>
      <c r="D14371" s="10">
        <v>0.0538920938750582</v>
      </c>
      <c r="E14371" s="7">
        <f t="shared" si="1"/>
        <v>0.03498241577</v>
      </c>
      <c r="F14371" s="7"/>
    </row>
    <row r="14372">
      <c r="A14372" s="9">
        <v>44894.75</v>
      </c>
      <c r="B14372" s="10">
        <v>235.36</v>
      </c>
      <c r="C14372" s="10">
        <v>225.4769</v>
      </c>
      <c r="D14372" s="10">
        <v>0.0438319845624984</v>
      </c>
      <c r="E14372" s="7">
        <f t="shared" si="1"/>
        <v>0.03669426337</v>
      </c>
      <c r="F14372" s="7"/>
    </row>
    <row r="14373">
      <c r="A14373" s="9">
        <v>44894.791666666664</v>
      </c>
      <c r="B14373" s="10">
        <v>241.04</v>
      </c>
      <c r="C14373" s="10">
        <v>227.35376</v>
      </c>
      <c r="D14373" s="10">
        <v>0.0601979927668669</v>
      </c>
      <c r="E14373" s="7">
        <f t="shared" si="1"/>
        <v>0.03870250508</v>
      </c>
      <c r="F14373" s="7"/>
    </row>
    <row r="14374">
      <c r="A14374" s="9">
        <v>44894.833333333336</v>
      </c>
      <c r="B14374" s="10">
        <v>247.16</v>
      </c>
      <c r="C14374" s="10">
        <v>229.71733</v>
      </c>
      <c r="D14374" s="10">
        <v>0.0759310148694484</v>
      </c>
      <c r="E14374" s="7">
        <f t="shared" si="1"/>
        <v>0.04118989376</v>
      </c>
      <c r="F14374" s="7"/>
    </row>
    <row r="14375">
      <c r="A14375" s="9">
        <v>44894.875</v>
      </c>
      <c r="B14375" s="10">
        <v>254.59</v>
      </c>
      <c r="C14375" s="10">
        <v>232.22395</v>
      </c>
      <c r="D14375" s="10">
        <v>0.0963124173884735</v>
      </c>
      <c r="E14375" s="7">
        <f t="shared" si="1"/>
        <v>0.04314403405</v>
      </c>
      <c r="F14375" s="7"/>
    </row>
    <row r="14376">
      <c r="A14376" s="9">
        <v>44894.916666666664</v>
      </c>
      <c r="B14376" s="10">
        <v>247.34</v>
      </c>
      <c r="C14376" s="10">
        <v>232.96088</v>
      </c>
      <c r="D14376" s="10">
        <v>0.0617233245341449</v>
      </c>
      <c r="E14376" s="7">
        <f t="shared" si="1"/>
        <v>0.04523230286</v>
      </c>
      <c r="F14376" s="7"/>
    </row>
    <row r="14377">
      <c r="A14377" s="9">
        <v>44894.958333333336</v>
      </c>
      <c r="B14377" s="10">
        <v>243.5</v>
      </c>
      <c r="C14377" s="10">
        <v>231.81539</v>
      </c>
      <c r="D14377" s="10">
        <v>0.0504048070320093</v>
      </c>
      <c r="E14377" s="7">
        <f t="shared" si="1"/>
        <v>0.04612537547</v>
      </c>
      <c r="F14377" s="7"/>
    </row>
    <row r="14378">
      <c r="A14378" s="9">
        <v>44895.0</v>
      </c>
      <c r="B14378" s="10">
        <v>245.64</v>
      </c>
      <c r="C14378" s="10">
        <v>232.20589</v>
      </c>
      <c r="D14378" s="10">
        <v>0.0578543033512197</v>
      </c>
      <c r="E14378" s="7">
        <f t="shared" si="1"/>
        <v>0.04664224448</v>
      </c>
      <c r="F14378" s="7"/>
    </row>
    <row r="14379">
      <c r="A14379" s="9">
        <v>44895.041666666664</v>
      </c>
      <c r="B14379" s="10">
        <v>243.45</v>
      </c>
      <c r="C14379" s="10">
        <v>229.4446</v>
      </c>
      <c r="D14379" s="10">
        <v>0.06104044287815</v>
      </c>
      <c r="E14379" s="7">
        <f t="shared" si="1"/>
        <v>0.04771758719</v>
      </c>
      <c r="F14379" s="7"/>
    </row>
    <row r="14380">
      <c r="A14380" s="9">
        <v>44895.083333333336</v>
      </c>
      <c r="B14380" s="10">
        <v>253.69</v>
      </c>
      <c r="C14380" s="10">
        <v>224.85961</v>
      </c>
      <c r="D14380" s="10">
        <v>0.128215067170133</v>
      </c>
      <c r="E14380" s="7">
        <f t="shared" si="1"/>
        <v>0.05076373594</v>
      </c>
      <c r="F14380" s="7"/>
    </row>
    <row r="14381">
      <c r="A14381" s="9">
        <v>44895.125</v>
      </c>
      <c r="B14381" s="10">
        <v>252.09</v>
      </c>
      <c r="C14381" s="10">
        <v>218.59997</v>
      </c>
      <c r="D14381" s="10">
        <v>0.153202354053387</v>
      </c>
      <c r="E14381" s="7">
        <f t="shared" si="1"/>
        <v>0.05367274175</v>
      </c>
      <c r="F14381" s="7"/>
    </row>
    <row r="14382">
      <c r="A14382" s="9">
        <v>44895.166666666664</v>
      </c>
      <c r="B14382" s="10">
        <v>237.11</v>
      </c>
      <c r="C14382" s="10">
        <v>212.35555</v>
      </c>
      <c r="D14382" s="10">
        <v>0.116570770107021</v>
      </c>
      <c r="E14382" s="7">
        <f t="shared" si="1"/>
        <v>0.05588884098</v>
      </c>
      <c r="F14382" s="7"/>
    </row>
    <row r="14383">
      <c r="A14383" s="9">
        <v>44895.208333333336</v>
      </c>
      <c r="B14383" s="10">
        <v>225.09</v>
      </c>
      <c r="C14383" s="10">
        <v>208.03559</v>
      </c>
      <c r="D14383" s="10">
        <v>0.0819783288042204</v>
      </c>
      <c r="E14383" s="7">
        <f t="shared" si="1"/>
        <v>0.05872508392</v>
      </c>
      <c r="F14383" s="7"/>
    </row>
    <row r="14384">
      <c r="A14384" s="9">
        <v>44895.25</v>
      </c>
      <c r="B14384" s="10">
        <v>215.1</v>
      </c>
      <c r="C14384" s="10">
        <v>205.62671</v>
      </c>
      <c r="D14384" s="10">
        <v>0.0460703281203107</v>
      </c>
      <c r="E14384" s="7">
        <f t="shared" si="1"/>
        <v>0.06044172088</v>
      </c>
      <c r="F14384" s="7"/>
    </row>
    <row r="14385">
      <c r="A14385" s="9">
        <v>44895.291666666664</v>
      </c>
      <c r="B14385" s="10">
        <v>211.03</v>
      </c>
      <c r="C14385" s="10">
        <v>205.29051</v>
      </c>
      <c r="D14385" s="10">
        <v>0.0279578924520183</v>
      </c>
      <c r="E14385" s="7">
        <f t="shared" si="1"/>
        <v>0.0606642868</v>
      </c>
      <c r="F14385" s="7"/>
    </row>
    <row r="14386">
      <c r="A14386" s="9">
        <v>44895.333333333336</v>
      </c>
      <c r="B14386" s="10">
        <v>208.38</v>
      </c>
      <c r="C14386" s="10">
        <v>206.38126</v>
      </c>
      <c r="D14386" s="10">
        <v>0.00968469714740571</v>
      </c>
      <c r="E14386" s="7">
        <f t="shared" si="1"/>
        <v>0.06105512424</v>
      </c>
      <c r="F14386" s="7"/>
    </row>
    <row r="14387">
      <c r="A14387" s="9">
        <v>44895.375</v>
      </c>
      <c r="B14387" s="10">
        <v>206.54</v>
      </c>
      <c r="C14387" s="10">
        <v>209.72786</v>
      </c>
      <c r="D14387" s="10">
        <v>0.0151999834452132</v>
      </c>
      <c r="E14387" s="7">
        <f t="shared" si="1"/>
        <v>0.06069169471</v>
      </c>
      <c r="F14387" s="7"/>
    </row>
    <row r="14388">
      <c r="A14388" s="9">
        <v>44895.416666666664</v>
      </c>
      <c r="B14388" s="10">
        <v>206.39</v>
      </c>
      <c r="C14388" s="10">
        <v>214.56646</v>
      </c>
      <c r="D14388" s="10">
        <v>0.0381068877214081</v>
      </c>
      <c r="E14388" s="7">
        <f t="shared" si="1"/>
        <v>0.06131559676</v>
      </c>
      <c r="F14388" s="7"/>
    </row>
    <row r="14389">
      <c r="A14389" s="9">
        <v>44895.458333333336</v>
      </c>
      <c r="B14389" s="10">
        <v>204.5</v>
      </c>
      <c r="C14389" s="10">
        <v>220.22041</v>
      </c>
      <c r="D14389" s="10">
        <v>0.0713848911642657</v>
      </c>
      <c r="E14389" s="7">
        <f t="shared" si="1"/>
        <v>0.0635510951</v>
      </c>
      <c r="F14389" s="7"/>
    </row>
    <row r="14390">
      <c r="A14390" s="9">
        <v>44895.5</v>
      </c>
      <c r="B14390" s="10">
        <v>210.53</v>
      </c>
      <c r="C14390" s="10">
        <v>224.11509</v>
      </c>
      <c r="D14390" s="10">
        <v>0.0606165787408603</v>
      </c>
      <c r="E14390" s="7">
        <f t="shared" si="1"/>
        <v>0.06500471301</v>
      </c>
      <c r="F14390" s="7"/>
    </row>
    <row r="14391">
      <c r="A14391" s="9">
        <v>44895.541666666664</v>
      </c>
      <c r="B14391" s="10">
        <v>219.01</v>
      </c>
      <c r="C14391" s="10">
        <v>226.19741</v>
      </c>
      <c r="D14391" s="10">
        <v>0.0317749438421951</v>
      </c>
      <c r="E14391" s="7">
        <f t="shared" si="1"/>
        <v>0.06477857557</v>
      </c>
      <c r="F14391" s="7"/>
    </row>
    <row r="14392">
      <c r="A14392" s="9">
        <v>44895.583333333336</v>
      </c>
      <c r="B14392" s="10">
        <v>226.43</v>
      </c>
      <c r="C14392" s="10">
        <v>226.44421</v>
      </c>
      <c r="D14392" s="11">
        <v>6.2752763693942E-5</v>
      </c>
      <c r="E14392" s="7">
        <f t="shared" si="1"/>
        <v>0.06161583621</v>
      </c>
      <c r="F14392" s="7"/>
    </row>
    <row r="14393">
      <c r="A14393" s="9">
        <v>44895.625</v>
      </c>
      <c r="B14393" s="10">
        <v>222.26</v>
      </c>
      <c r="C14393" s="10">
        <v>225.74211</v>
      </c>
      <c r="D14393" s="10">
        <v>0.0154251681265848</v>
      </c>
      <c r="E14393" s="7">
        <f t="shared" si="1"/>
        <v>0.05952819728</v>
      </c>
      <c r="F14393" s="7"/>
    </row>
    <row r="14394">
      <c r="A14394" s="9">
        <v>44895.666666666664</v>
      </c>
      <c r="B14394" s="10">
        <v>227.7</v>
      </c>
      <c r="C14394" s="10">
        <v>224.59727</v>
      </c>
      <c r="D14394" s="10">
        <v>0.0138146380853159</v>
      </c>
      <c r="E14394" s="7">
        <f t="shared" si="1"/>
        <v>0.05713556929</v>
      </c>
      <c r="F14394" s="7"/>
    </row>
    <row r="14395">
      <c r="A14395" s="9">
        <v>44895.708333333336</v>
      </c>
      <c r="B14395" s="10">
        <v>228.89</v>
      </c>
      <c r="C14395" s="10">
        <v>224.04787</v>
      </c>
      <c r="D14395" s="10">
        <v>0.0216120331784452</v>
      </c>
      <c r="E14395" s="7">
        <f t="shared" si="1"/>
        <v>0.05579056676</v>
      </c>
      <c r="F14395" s="7"/>
    </row>
    <row r="14396">
      <c r="A14396" s="9">
        <v>44895.75</v>
      </c>
      <c r="B14396" s="10">
        <v>233.07</v>
      </c>
      <c r="C14396" s="10">
        <v>223.72678</v>
      </c>
      <c r="D14396" s="10">
        <v>0.0417617417101341</v>
      </c>
      <c r="E14396" s="7">
        <f t="shared" si="1"/>
        <v>0.05570430664</v>
      </c>
      <c r="F14396" s="7"/>
    </row>
    <row r="14397">
      <c r="A14397" s="9">
        <v>44895.791666666664</v>
      </c>
      <c r="B14397" s="10">
        <v>229.0</v>
      </c>
      <c r="C14397" s="10">
        <v>224.72339</v>
      </c>
      <c r="D14397" s="10">
        <v>0.0190305512924133</v>
      </c>
      <c r="E14397" s="7">
        <f t="shared" si="1"/>
        <v>0.05398899658</v>
      </c>
      <c r="F14397" s="7"/>
    </row>
    <row r="14398">
      <c r="A14398" s="9">
        <v>44895.833333333336</v>
      </c>
      <c r="B14398" s="10">
        <v>226.41</v>
      </c>
      <c r="C14398" s="10">
        <v>225.92797</v>
      </c>
      <c r="D14398" s="10">
        <v>0.00213355610639979</v>
      </c>
      <c r="E14398" s="7">
        <f t="shared" si="1"/>
        <v>0.05091410247</v>
      </c>
      <c r="F14398" s="7"/>
    </row>
    <row r="14399">
      <c r="A14399" s="9">
        <v>44895.875</v>
      </c>
      <c r="B14399" s="10">
        <v>225.67</v>
      </c>
      <c r="C14399" s="10">
        <v>227.28326</v>
      </c>
      <c r="D14399" s="10">
        <v>0.00709801504959065</v>
      </c>
      <c r="E14399" s="7">
        <f t="shared" si="1"/>
        <v>0.0471968357</v>
      </c>
      <c r="F14399" s="7"/>
    </row>
    <row r="14400">
      <c r="A14400" s="9">
        <v>44895.916666666664</v>
      </c>
      <c r="B14400" s="10">
        <v>219.69</v>
      </c>
      <c r="C14400" s="10">
        <v>228.25175</v>
      </c>
      <c r="D14400" s="10">
        <v>0.0375101176661295</v>
      </c>
      <c r="E14400" s="7">
        <f t="shared" si="1"/>
        <v>0.04618795208</v>
      </c>
      <c r="F14400" s="7"/>
    </row>
    <row r="14401">
      <c r="A14401" s="9">
        <v>44895.958333333336</v>
      </c>
      <c r="B14401" s="10">
        <v>220.8</v>
      </c>
      <c r="C14401" s="10">
        <v>228.81696</v>
      </c>
      <c r="D14401" s="10">
        <v>0.0350365637232484</v>
      </c>
      <c r="E14401" s="7">
        <f t="shared" si="1"/>
        <v>0.04554760861</v>
      </c>
      <c r="F14401" s="7"/>
    </row>
    <row r="14402">
      <c r="A14402" s="9">
        <v>44893.0</v>
      </c>
      <c r="B14402" s="10">
        <v>229.72</v>
      </c>
      <c r="C14402" s="10">
        <v>227.33826</v>
      </c>
      <c r="D14402" s="10">
        <v>0.0104766351251215</v>
      </c>
      <c r="E14402" s="7">
        <f t="shared" si="1"/>
        <v>0.0435735391</v>
      </c>
      <c r="F14402" s="7"/>
    </row>
    <row r="14403">
      <c r="A14403" s="9">
        <v>44893.041666666664</v>
      </c>
      <c r="B14403" s="10">
        <v>237.39</v>
      </c>
      <c r="C14403" s="10">
        <v>224.29789</v>
      </c>
      <c r="D14403" s="10">
        <v>0.0583692962960997</v>
      </c>
      <c r="E14403" s="7">
        <f t="shared" si="1"/>
        <v>0.04346224133</v>
      </c>
      <c r="F14403" s="7"/>
    </row>
    <row r="14404">
      <c r="A14404" s="9">
        <v>44893.083333333336</v>
      </c>
      <c r="B14404" s="10">
        <v>237.0</v>
      </c>
      <c r="C14404" s="10">
        <v>219.04751</v>
      </c>
      <c r="D14404" s="10">
        <v>0.0819570603655801</v>
      </c>
      <c r="E14404" s="7">
        <f t="shared" si="1"/>
        <v>0.04153482438</v>
      </c>
      <c r="F14404" s="7"/>
    </row>
    <row r="14405">
      <c r="A14405" s="9">
        <v>44893.125</v>
      </c>
      <c r="B14405" s="10">
        <v>230.65</v>
      </c>
      <c r="C14405" s="10">
        <v>212.29563</v>
      </c>
      <c r="D14405" s="10">
        <v>0.086456654807261</v>
      </c>
      <c r="E14405" s="7">
        <f t="shared" si="1"/>
        <v>0.03875375358</v>
      </c>
      <c r="F14405" s="7"/>
    </row>
    <row r="14406">
      <c r="A14406" s="9">
        <v>44893.166666666664</v>
      </c>
      <c r="B14406" s="10">
        <v>221.23</v>
      </c>
      <c r="C14406" s="10">
        <v>205.15746</v>
      </c>
      <c r="D14406" s="10">
        <v>0.0783424594942831</v>
      </c>
      <c r="E14406" s="7">
        <f t="shared" si="1"/>
        <v>0.0371609073</v>
      </c>
      <c r="F14406" s="7"/>
    </row>
    <row r="14407">
      <c r="A14407" s="9">
        <v>44893.208333333336</v>
      </c>
      <c r="B14407" s="10">
        <v>209.95</v>
      </c>
      <c r="C14407" s="10">
        <v>199.59096</v>
      </c>
      <c r="D14407" s="10">
        <v>0.0519013486382348</v>
      </c>
      <c r="E14407" s="7">
        <f t="shared" si="1"/>
        <v>0.03590769979</v>
      </c>
      <c r="F14407" s="7"/>
    </row>
    <row r="14408">
      <c r="A14408" s="9">
        <v>44893.25</v>
      </c>
      <c r="B14408" s="10">
        <v>203.04</v>
      </c>
      <c r="C14408" s="10">
        <v>195.89309</v>
      </c>
      <c r="D14408" s="10">
        <v>0.0364837269145123</v>
      </c>
      <c r="E14408" s="7">
        <f t="shared" si="1"/>
        <v>0.03550825808</v>
      </c>
      <c r="F14408" s="7"/>
    </row>
    <row r="14409">
      <c r="A14409" s="9">
        <v>44893.291666666664</v>
      </c>
      <c r="B14409" s="10">
        <v>199.19</v>
      </c>
      <c r="C14409" s="10">
        <v>194.84888</v>
      </c>
      <c r="D14409" s="10">
        <v>0.0222794198252511</v>
      </c>
      <c r="E14409" s="7">
        <f t="shared" si="1"/>
        <v>0.03527165505</v>
      </c>
      <c r="F14409" s="7"/>
    </row>
    <row r="14410">
      <c r="A14410" s="9">
        <v>44893.333333333336</v>
      </c>
      <c r="B14410" s="10">
        <v>198.94</v>
      </c>
      <c r="C14410" s="10">
        <v>196.0651</v>
      </c>
      <c r="D14410" s="10">
        <v>0.0146629869364817</v>
      </c>
      <c r="E14410" s="7">
        <f t="shared" si="1"/>
        <v>0.03547908379</v>
      </c>
      <c r="F14410" s="7"/>
    </row>
    <row r="14411">
      <c r="A14411" s="9">
        <v>44893.375</v>
      </c>
      <c r="B14411" s="10">
        <v>198.59</v>
      </c>
      <c r="C14411" s="10">
        <v>200.1844</v>
      </c>
      <c r="D14411" s="10">
        <v>0.00796465658662716</v>
      </c>
      <c r="E14411" s="7">
        <f t="shared" si="1"/>
        <v>0.03517761184</v>
      </c>
      <c r="F14411" s="7"/>
    </row>
    <row r="14412">
      <c r="A14412" s="9">
        <v>44893.416666666664</v>
      </c>
      <c r="B14412" s="10">
        <v>197.73</v>
      </c>
      <c r="C14412" s="10">
        <v>206.62576</v>
      </c>
      <c r="D14412" s="10">
        <v>0.0430525216216991</v>
      </c>
      <c r="E14412" s="7">
        <f t="shared" si="1"/>
        <v>0.03538367992</v>
      </c>
      <c r="F14412" s="7"/>
    </row>
    <row r="14413">
      <c r="A14413" s="9">
        <v>44893.458333333336</v>
      </c>
      <c r="B14413" s="10">
        <v>204.96</v>
      </c>
      <c r="C14413" s="10">
        <v>213.94734</v>
      </c>
      <c r="D14413" s="10">
        <v>0.0420072528127715</v>
      </c>
      <c r="E14413" s="7">
        <f t="shared" si="1"/>
        <v>0.03415961165</v>
      </c>
      <c r="F14413" s="7"/>
    </row>
    <row r="14414">
      <c r="A14414" s="9">
        <v>44893.5</v>
      </c>
      <c r="B14414" s="10">
        <v>215.88</v>
      </c>
      <c r="C14414" s="10">
        <v>219.27704</v>
      </c>
      <c r="D14414" s="10">
        <v>0.0154920004392616</v>
      </c>
      <c r="E14414" s="7">
        <f t="shared" si="1"/>
        <v>0.03227942089</v>
      </c>
      <c r="F14414" s="7"/>
    </row>
    <row r="14415">
      <c r="A14415" s="9">
        <v>44893.541666666664</v>
      </c>
      <c r="B14415" s="10">
        <v>219.88</v>
      </c>
      <c r="C14415" s="10">
        <v>222.15272</v>
      </c>
      <c r="D14415" s="10">
        <v>0.0102304396723118</v>
      </c>
      <c r="E14415" s="12">
        <f t="shared" si="1"/>
        <v>0.03138173322</v>
      </c>
      <c r="F14415" s="7"/>
    </row>
    <row r="14416">
      <c r="A14416" s="9">
        <v>44893.583333333336</v>
      </c>
      <c r="B14416" s="10">
        <v>217.24</v>
      </c>
      <c r="C14416" s="10">
        <v>222.43067</v>
      </c>
      <c r="D14416" s="10">
        <v>0.0233361253643662</v>
      </c>
      <c r="E14416" s="7">
        <f t="shared" si="1"/>
        <v>0.03235145708</v>
      </c>
      <c r="F14416" s="7"/>
    </row>
    <row r="14417">
      <c r="A14417" s="9">
        <v>44893.625</v>
      </c>
      <c r="B14417" s="10">
        <v>219.45</v>
      </c>
      <c r="C14417" s="10">
        <v>221.44772</v>
      </c>
      <c r="D14417" s="10">
        <v>0.00902118116185624</v>
      </c>
      <c r="E14417" s="7">
        <f t="shared" si="1"/>
        <v>0.03208462429</v>
      </c>
      <c r="F14417" s="7"/>
    </row>
    <row r="14418">
      <c r="A14418" s="9">
        <v>44893.666666666664</v>
      </c>
      <c r="B14418" s="10">
        <v>217.8</v>
      </c>
      <c r="C14418" s="10">
        <v>219.7893</v>
      </c>
      <c r="D14418" s="10">
        <v>0.00905094106037002</v>
      </c>
      <c r="E14418" s="7">
        <f t="shared" si="1"/>
        <v>0.03188613691</v>
      </c>
      <c r="F14418" s="7"/>
    </row>
    <row r="14419">
      <c r="A14419" s="9">
        <v>44893.708333333336</v>
      </c>
      <c r="B14419" s="10">
        <v>215.92</v>
      </c>
      <c r="C14419" s="10">
        <v>218.62049</v>
      </c>
      <c r="D14419" s="10">
        <v>0.0123524103344567</v>
      </c>
      <c r="E14419" s="7">
        <f t="shared" si="1"/>
        <v>0.03150031929</v>
      </c>
      <c r="F14419" s="7"/>
    </row>
    <row r="14420">
      <c r="A14420" s="9">
        <v>44893.75</v>
      </c>
      <c r="B14420" s="10">
        <v>217.21</v>
      </c>
      <c r="C14420" s="10">
        <v>218.22939</v>
      </c>
      <c r="D14420" s="10">
        <v>0.00467118567302042</v>
      </c>
      <c r="E14420" s="7">
        <f t="shared" si="1"/>
        <v>0.02995487946</v>
      </c>
      <c r="F14420" s="7"/>
    </row>
    <row r="14421">
      <c r="A14421" s="9">
        <v>44893.791666666664</v>
      </c>
      <c r="B14421" s="10">
        <v>220.4</v>
      </c>
      <c r="C14421" s="10">
        <v>219.37575</v>
      </c>
      <c r="D14421" s="10">
        <v>0.00466892990679231</v>
      </c>
      <c r="E14421" s="7">
        <f t="shared" si="1"/>
        <v>0.02935647857</v>
      </c>
      <c r="F14421" s="7"/>
    </row>
    <row r="14422">
      <c r="A14422" s="9">
        <v>44893.833333333336</v>
      </c>
      <c r="B14422" s="10">
        <v>223.12</v>
      </c>
      <c r="C14422" s="10">
        <v>220.97139</v>
      </c>
      <c r="D14422" s="10">
        <v>0.00972347596673031</v>
      </c>
      <c r="E14422" s="7">
        <f t="shared" si="1"/>
        <v>0.02967272523</v>
      </c>
      <c r="F14422" s="7"/>
    </row>
    <row r="14423">
      <c r="A14423" s="9">
        <v>44893.875</v>
      </c>
      <c r="B14423" s="10">
        <v>232.49</v>
      </c>
      <c r="C14423" s="10">
        <v>222.90102</v>
      </c>
      <c r="D14423" s="10">
        <v>0.0430190045788037</v>
      </c>
      <c r="E14423" s="7">
        <f t="shared" si="1"/>
        <v>0.03116943312</v>
      </c>
      <c r="F14423" s="7"/>
    </row>
    <row r="14424">
      <c r="A14424" s="9">
        <v>44893.916666666664</v>
      </c>
      <c r="B14424" s="10">
        <v>225.27</v>
      </c>
      <c r="C14424" s="10">
        <v>224.04884</v>
      </c>
      <c r="D14424" s="10">
        <v>0.00545041875691031</v>
      </c>
      <c r="E14424" s="7">
        <f t="shared" si="1"/>
        <v>0.02983361234</v>
      </c>
      <c r="F14424" s="7"/>
    </row>
    <row r="14425">
      <c r="A14425" s="9">
        <v>44893.958333333336</v>
      </c>
      <c r="B14425" s="10">
        <v>217.17</v>
      </c>
      <c r="C14425" s="10">
        <v>224.74447</v>
      </c>
      <c r="D14425" s="10">
        <v>0.0337025867644263</v>
      </c>
      <c r="E14425" s="7">
        <f t="shared" si="1"/>
        <v>0.02977802996</v>
      </c>
      <c r="F14425" s="7"/>
    </row>
    <row r="14426">
      <c r="A14426" s="9">
        <v>44894.0</v>
      </c>
      <c r="B14426" s="10">
        <v>219.74</v>
      </c>
      <c r="C14426" s="10">
        <v>230.54866</v>
      </c>
      <c r="D14426" s="10">
        <v>0.046882337117032</v>
      </c>
      <c r="E14426" s="7">
        <f t="shared" si="1"/>
        <v>0.03129493421</v>
      </c>
      <c r="F14426" s="7"/>
    </row>
    <row r="14427">
      <c r="A14427" s="9">
        <v>44894.041666666664</v>
      </c>
      <c r="B14427" s="10">
        <v>231.04</v>
      </c>
      <c r="C14427" s="10">
        <v>222.65952</v>
      </c>
      <c r="D14427" s="10">
        <v>0.0376380942526059</v>
      </c>
      <c r="E14427" s="7">
        <f t="shared" si="1"/>
        <v>0.03043113413</v>
      </c>
      <c r="F14427" s="7"/>
    </row>
    <row r="14428">
      <c r="A14428" s="9">
        <v>44894.083333333336</v>
      </c>
      <c r="B14428" s="10">
        <v>226.15</v>
      </c>
      <c r="C14428" s="10">
        <v>213.34824</v>
      </c>
      <c r="D14428" s="10">
        <v>0.060004057216502</v>
      </c>
      <c r="E14428" s="7">
        <f t="shared" si="1"/>
        <v>0.02951642566</v>
      </c>
      <c r="F14428" s="7"/>
    </row>
    <row r="14429">
      <c r="A14429" s="9">
        <v>44894.125</v>
      </c>
      <c r="B14429" s="10">
        <v>222.49</v>
      </c>
      <c r="C14429" s="10">
        <v>204.32348</v>
      </c>
      <c r="D14429" s="10">
        <v>0.0889105843342136</v>
      </c>
      <c r="E14429" s="7">
        <f t="shared" si="1"/>
        <v>0.02961867273</v>
      </c>
      <c r="F14429" s="7"/>
    </row>
    <row r="14430">
      <c r="A14430" s="9">
        <v>44894.166666666664</v>
      </c>
      <c r="B14430" s="10">
        <v>210.48</v>
      </c>
      <c r="C14430" s="10">
        <v>197.59599</v>
      </c>
      <c r="D14430" s="10">
        <v>0.0652038029719124</v>
      </c>
      <c r="E14430" s="7">
        <f t="shared" si="1"/>
        <v>0.0290712287</v>
      </c>
      <c r="F14430" s="7"/>
    </row>
    <row r="14431">
      <c r="A14431" s="9">
        <v>44894.208333333336</v>
      </c>
      <c r="B14431" s="10">
        <v>197.17</v>
      </c>
      <c r="C14431" s="10">
        <v>195.59175</v>
      </c>
      <c r="D14431" s="10">
        <v>0.00806910311912438</v>
      </c>
      <c r="E14431" s="7">
        <f t="shared" si="1"/>
        <v>0.02724488514</v>
      </c>
      <c r="F14431" s="7"/>
    </row>
    <row r="14432">
      <c r="A14432" s="9">
        <v>44894.25</v>
      </c>
      <c r="B14432" s="10">
        <v>192.93</v>
      </c>
      <c r="C14432" s="10">
        <v>196.74861</v>
      </c>
      <c r="D14432" s="10">
        <v>0.0194085742206768</v>
      </c>
      <c r="E14432" s="7">
        <f t="shared" si="1"/>
        <v>0.02653342045</v>
      </c>
      <c r="F14432" s="7"/>
    </row>
    <row r="14433">
      <c r="A14433" s="9">
        <v>44894.291666666664</v>
      </c>
      <c r="B14433" s="10">
        <v>192.06</v>
      </c>
      <c r="C14433" s="10">
        <v>200.97813</v>
      </c>
      <c r="D14433" s="10">
        <v>0.044373634086455</v>
      </c>
      <c r="E14433" s="7">
        <f t="shared" si="1"/>
        <v>0.02745401271</v>
      </c>
      <c r="F14433" s="7"/>
    </row>
    <row r="14434">
      <c r="A14434" s="9">
        <v>44894.333333333336</v>
      </c>
      <c r="B14434" s="10">
        <v>200.85</v>
      </c>
      <c r="C14434" s="10">
        <v>206.23293</v>
      </c>
      <c r="D14434" s="10">
        <v>0.026101214776903</v>
      </c>
      <c r="E14434" s="7">
        <f t="shared" si="1"/>
        <v>0.02793060553</v>
      </c>
      <c r="F14434" s="7"/>
    </row>
    <row r="14435">
      <c r="A14435" s="9">
        <v>44894.375</v>
      </c>
      <c r="B14435" s="10">
        <v>201.89</v>
      </c>
      <c r="C14435" s="10">
        <v>212.45516</v>
      </c>
      <c r="D14435" s="10">
        <v>0.0497288933815494</v>
      </c>
      <c r="E14435" s="7">
        <f t="shared" si="1"/>
        <v>0.02967078207</v>
      </c>
      <c r="F14435" s="7"/>
    </row>
    <row r="14436">
      <c r="A14436" s="9">
        <v>44894.416666666664</v>
      </c>
      <c r="B14436" s="10">
        <v>207.53</v>
      </c>
      <c r="C14436" s="10">
        <v>217.05062</v>
      </c>
      <c r="D14436" s="10">
        <v>0.0438635927416379</v>
      </c>
      <c r="E14436" s="7">
        <f t="shared" si="1"/>
        <v>0.0297045767</v>
      </c>
      <c r="F14436" s="7"/>
    </row>
    <row r="14437">
      <c r="A14437" s="9">
        <v>44894.458333333336</v>
      </c>
      <c r="B14437" s="10">
        <v>213.89</v>
      </c>
      <c r="C14437" s="10">
        <v>220.86228</v>
      </c>
      <c r="D14437" s="10">
        <v>0.0315684507105514</v>
      </c>
      <c r="E14437" s="7">
        <f t="shared" si="1"/>
        <v>0.02926962661</v>
      </c>
      <c r="F14437" s="7"/>
    </row>
    <row r="14438">
      <c r="A14438" s="9">
        <v>44894.5</v>
      </c>
      <c r="B14438" s="10">
        <v>226.24</v>
      </c>
      <c r="C14438" s="10">
        <v>222.10265</v>
      </c>
      <c r="D14438" s="10">
        <v>0.0186280983140002</v>
      </c>
      <c r="E14438" s="7">
        <f t="shared" si="1"/>
        <v>0.02940029735</v>
      </c>
      <c r="F14438" s="7"/>
    </row>
    <row r="14439">
      <c r="A14439" s="9">
        <v>44894.541666666664</v>
      </c>
      <c r="B14439" s="10">
        <v>230.24</v>
      </c>
      <c r="C14439" s="10">
        <v>222.64262</v>
      </c>
      <c r="D14439" s="10">
        <v>0.0341236552103097</v>
      </c>
      <c r="E14439" s="7">
        <f t="shared" si="1"/>
        <v>0.030395848</v>
      </c>
      <c r="F14439" s="7"/>
    </row>
    <row r="14440">
      <c r="A14440" s="9">
        <v>44894.583333333336</v>
      </c>
      <c r="B14440" s="10">
        <v>239.5</v>
      </c>
      <c r="C14440" s="10">
        <v>223.13295</v>
      </c>
      <c r="D14440" s="10">
        <v>0.0733511119715846</v>
      </c>
      <c r="E14440" s="7">
        <f t="shared" si="1"/>
        <v>0.03247980578</v>
      </c>
      <c r="F14440" s="7"/>
    </row>
    <row r="14441">
      <c r="A14441" s="9">
        <v>44894.625</v>
      </c>
      <c r="B14441" s="10">
        <v>237.89</v>
      </c>
      <c r="C14441" s="10">
        <v>224.13067</v>
      </c>
      <c r="D14441" s="10">
        <v>0.0613897687451698</v>
      </c>
      <c r="E14441" s="7">
        <f t="shared" si="1"/>
        <v>0.03466183026</v>
      </c>
      <c r="F14441" s="7"/>
    </row>
    <row r="14442">
      <c r="A14442" s="9">
        <v>44894.666666666664</v>
      </c>
      <c r="B14442" s="10">
        <v>239.74</v>
      </c>
      <c r="C14442" s="10">
        <v>225.24634</v>
      </c>
      <c r="D14442" s="10">
        <v>0.0643458180053003</v>
      </c>
      <c r="E14442" s="7">
        <f t="shared" si="1"/>
        <v>0.03696578346</v>
      </c>
      <c r="F14442" s="7"/>
    </row>
    <row r="14443">
      <c r="A14443" s="9">
        <v>44894.708333333336</v>
      </c>
      <c r="B14443" s="10">
        <v>236.47</v>
      </c>
      <c r="C14443" s="10">
        <v>226.37636</v>
      </c>
      <c r="D14443" s="10">
        <v>0.0445878712777252</v>
      </c>
      <c r="E14443" s="7">
        <f t="shared" si="1"/>
        <v>0.03830892767</v>
      </c>
      <c r="F14443" s="7"/>
    </row>
    <row r="14444">
      <c r="A14444" s="9">
        <v>44894.75</v>
      </c>
      <c r="B14444" s="10">
        <v>235.36</v>
      </c>
      <c r="C14444" s="10">
        <v>227.77296</v>
      </c>
      <c r="D14444" s="10">
        <v>0.033309660637505</v>
      </c>
      <c r="E14444" s="7">
        <f t="shared" si="1"/>
        <v>0.03950219746</v>
      </c>
      <c r="F14444" s="7"/>
    </row>
    <row r="14445">
      <c r="A14445" s="9">
        <v>44894.791666666664</v>
      </c>
      <c r="B14445" s="10">
        <v>241.04</v>
      </c>
      <c r="C14445" s="10">
        <v>229.72495</v>
      </c>
      <c r="D14445" s="10">
        <v>0.0492547718478118</v>
      </c>
      <c r="E14445" s="7">
        <f t="shared" si="1"/>
        <v>0.04135994088</v>
      </c>
      <c r="F14445" s="7"/>
    </row>
    <row r="14446">
      <c r="A14446" s="9">
        <v>44894.833333333336</v>
      </c>
      <c r="B14446" s="10">
        <v>247.16</v>
      </c>
      <c r="C14446" s="10">
        <v>232.27293</v>
      </c>
      <c r="D14446" s="10">
        <v>0.0640930047250878</v>
      </c>
      <c r="E14446" s="7">
        <f t="shared" si="1"/>
        <v>0.04362533791</v>
      </c>
      <c r="F14446" s="7"/>
    </row>
    <row r="14447">
      <c r="A14447" s="9">
        <v>44894.875</v>
      </c>
      <c r="B14447" s="10">
        <v>254.59</v>
      </c>
      <c r="C14447" s="10">
        <v>234.86152</v>
      </c>
      <c r="D14447" s="10">
        <v>0.0840004782392619</v>
      </c>
      <c r="E14447" s="7">
        <f t="shared" si="1"/>
        <v>0.04533289931</v>
      </c>
      <c r="F14447" s="7"/>
    </row>
    <row r="14448">
      <c r="A14448" s="9">
        <v>44894.916666666664</v>
      </c>
      <c r="B14448" s="10">
        <v>247.34</v>
      </c>
      <c r="C14448" s="10">
        <v>235.48688</v>
      </c>
      <c r="D14448" s="10">
        <v>0.0503345239446035</v>
      </c>
      <c r="E14448" s="7">
        <f t="shared" si="1"/>
        <v>0.04720307036</v>
      </c>
      <c r="F14448" s="7"/>
    </row>
    <row r="14449">
      <c r="A14449" s="9">
        <v>44894.958333333336</v>
      </c>
      <c r="B14449" s="10">
        <v>243.5</v>
      </c>
      <c r="C14449" s="10">
        <v>233.82685</v>
      </c>
      <c r="D14449" s="10">
        <v>0.0413688590510456</v>
      </c>
      <c r="E14449" s="7">
        <f t="shared" si="1"/>
        <v>0.04752249837</v>
      </c>
      <c r="F14449" s="7"/>
    </row>
    <row r="14450">
      <c r="A14450" s="9">
        <v>44895.0</v>
      </c>
      <c r="B14450" s="10">
        <v>245.64</v>
      </c>
      <c r="C14450" s="10">
        <v>235.53793</v>
      </c>
      <c r="D14450" s="10">
        <v>0.0428893554426669</v>
      </c>
      <c r="E14450" s="7">
        <f t="shared" si="1"/>
        <v>0.04735612413</v>
      </c>
      <c r="F14450" s="7"/>
    </row>
    <row r="14451">
      <c r="A14451" s="9">
        <v>44895.041666666664</v>
      </c>
      <c r="B14451" s="10">
        <v>243.45</v>
      </c>
      <c r="C14451" s="10">
        <v>230.98146</v>
      </c>
      <c r="D14451" s="10">
        <v>0.0539806961130126</v>
      </c>
      <c r="E14451" s="7">
        <f t="shared" si="1"/>
        <v>0.04803706588</v>
      </c>
      <c r="F14451" s="7"/>
    </row>
    <row r="14452">
      <c r="A14452" s="9">
        <v>44895.083333333336</v>
      </c>
      <c r="B14452" s="10">
        <v>253.69</v>
      </c>
      <c r="C14452" s="10">
        <v>224.59831</v>
      </c>
      <c r="D14452" s="10">
        <v>0.129527644264108</v>
      </c>
      <c r="E14452" s="7">
        <f t="shared" si="1"/>
        <v>0.05093388201</v>
      </c>
      <c r="F14452" s="7"/>
    </row>
    <row r="14453">
      <c r="A14453" s="9">
        <v>44895.125</v>
      </c>
      <c r="B14453" s="10">
        <v>252.09</v>
      </c>
      <c r="C14453" s="10">
        <v>216.72809</v>
      </c>
      <c r="D14453" s="10">
        <v>0.163162560053936</v>
      </c>
      <c r="E14453" s="7">
        <f t="shared" si="1"/>
        <v>0.05402771433</v>
      </c>
      <c r="F14453" s="7"/>
    </row>
    <row r="14454">
      <c r="A14454" s="9">
        <v>44895.166666666664</v>
      </c>
      <c r="B14454" s="10">
        <v>237.11</v>
      </c>
      <c r="C14454" s="10">
        <v>209.9009</v>
      </c>
      <c r="D14454" s="10">
        <v>0.129628315076305</v>
      </c>
      <c r="E14454" s="7">
        <f t="shared" si="1"/>
        <v>0.056712069</v>
      </c>
      <c r="F14454" s="7"/>
    </row>
    <row r="14455">
      <c r="A14455" s="9">
        <v>44895.208333333336</v>
      </c>
      <c r="B14455" s="10">
        <v>225.09</v>
      </c>
      <c r="C14455" s="10">
        <v>206.36858</v>
      </c>
      <c r="D14455" s="10">
        <v>0.0907183642005967</v>
      </c>
      <c r="E14455" s="7">
        <f t="shared" si="1"/>
        <v>0.06015578821</v>
      </c>
      <c r="F14455" s="7"/>
    </row>
    <row r="14456">
      <c r="A14456" s="9">
        <v>44895.25</v>
      </c>
      <c r="B14456" s="10">
        <v>215.1</v>
      </c>
      <c r="C14456" s="10">
        <v>205.62868</v>
      </c>
      <c r="D14456" s="10">
        <v>0.046060306373605</v>
      </c>
      <c r="E14456" s="7">
        <f t="shared" si="1"/>
        <v>0.06126627705</v>
      </c>
      <c r="F14456" s="7"/>
    </row>
    <row r="14457">
      <c r="A14457" s="9">
        <v>44895.291666666664</v>
      </c>
      <c r="B14457" s="10">
        <v>211.03</v>
      </c>
      <c r="C14457" s="10">
        <v>207.54457</v>
      </c>
      <c r="D14457" s="10">
        <v>0.0167936458178597</v>
      </c>
      <c r="E14457" s="7">
        <f t="shared" si="1"/>
        <v>0.06011711087</v>
      </c>
      <c r="F14457" s="7"/>
    </row>
    <row r="14458">
      <c r="A14458" s="9">
        <v>44895.333333333336</v>
      </c>
      <c r="B14458" s="10">
        <v>208.38</v>
      </c>
      <c r="C14458" s="10">
        <v>210.60881</v>
      </c>
      <c r="D14458" s="10">
        <v>0.0105827006951893</v>
      </c>
      <c r="E14458" s="7">
        <f t="shared" si="1"/>
        <v>0.05947050612</v>
      </c>
      <c r="F14458" s="7"/>
    </row>
    <row r="14459">
      <c r="A14459" s="9">
        <v>44895.375</v>
      </c>
      <c r="B14459" s="10">
        <v>206.54</v>
      </c>
      <c r="C14459" s="10">
        <v>215.00577</v>
      </c>
      <c r="D14459" s="10">
        <v>0.0393746177137479</v>
      </c>
      <c r="E14459" s="7">
        <f t="shared" si="1"/>
        <v>0.05903907797</v>
      </c>
      <c r="F14459" s="7"/>
    </row>
    <row r="14460">
      <c r="A14460" s="9">
        <v>44895.416666666664</v>
      </c>
      <c r="B14460" s="10">
        <v>206.39</v>
      </c>
      <c r="C14460" s="10">
        <v>219.69161</v>
      </c>
      <c r="D14460" s="10">
        <v>0.0605467364001748</v>
      </c>
      <c r="E14460" s="7">
        <f t="shared" si="1"/>
        <v>0.05973420895</v>
      </c>
      <c r="F14460" s="7"/>
    </row>
    <row r="14461">
      <c r="A14461" s="9">
        <v>44895.458333333336</v>
      </c>
      <c r="B14461" s="10">
        <v>204.5</v>
      </c>
      <c r="C14461" s="10">
        <v>224.10613</v>
      </c>
      <c r="D14461" s="10">
        <v>0.0874859157132382</v>
      </c>
      <c r="E14461" s="7">
        <f t="shared" si="1"/>
        <v>0.06206410333</v>
      </c>
      <c r="F14461" s="7"/>
    </row>
    <row r="14462">
      <c r="A14462" s="9">
        <v>44895.5</v>
      </c>
      <c r="B14462" s="10">
        <v>210.53</v>
      </c>
      <c r="C14462" s="10">
        <v>226.17413</v>
      </c>
      <c r="D14462" s="10">
        <v>0.069168520732234</v>
      </c>
      <c r="E14462" s="7">
        <f t="shared" si="1"/>
        <v>0.06416995426</v>
      </c>
      <c r="F14462" s="7"/>
    </row>
    <row r="14463">
      <c r="A14463" s="9">
        <v>44895.541666666664</v>
      </c>
      <c r="B14463" s="10">
        <v>219.01</v>
      </c>
      <c r="C14463" s="10">
        <v>227.26383</v>
      </c>
      <c r="D14463" s="10">
        <v>0.0363182737877823</v>
      </c>
      <c r="E14463" s="7">
        <f t="shared" si="1"/>
        <v>0.0642613967</v>
      </c>
      <c r="F14463" s="7"/>
    </row>
    <row r="14464">
      <c r="A14464" s="9">
        <v>44895.583333333336</v>
      </c>
      <c r="B14464" s="10">
        <v>226.43</v>
      </c>
      <c r="C14464" s="10">
        <v>227.49855</v>
      </c>
      <c r="D14464" s="10">
        <v>0.00469695301354662</v>
      </c>
      <c r="E14464" s="7">
        <f t="shared" si="1"/>
        <v>0.06140080674</v>
      </c>
      <c r="F14464" s="7"/>
    </row>
    <row r="14465">
      <c r="A14465" s="9">
        <v>44895.625</v>
      </c>
      <c r="B14465" s="10">
        <v>222.26</v>
      </c>
      <c r="C14465" s="10">
        <v>227.25243</v>
      </c>
      <c r="D14465" s="10">
        <v>0.0219686539765493</v>
      </c>
      <c r="E14465" s="7">
        <f t="shared" si="1"/>
        <v>0.0597582603</v>
      </c>
      <c r="F14465" s="7"/>
    </row>
    <row r="14466">
      <c r="A14466" s="9">
        <v>44895.666666666664</v>
      </c>
      <c r="B14466" s="10">
        <v>227.7</v>
      </c>
      <c r="C14466" s="10">
        <v>226.54758</v>
      </c>
      <c r="D14466" s="10">
        <v>0.00508687843851599</v>
      </c>
      <c r="E14466" s="7">
        <f t="shared" si="1"/>
        <v>0.05728913781</v>
      </c>
      <c r="F14466" s="7"/>
    </row>
    <row r="14467">
      <c r="A14467" s="9">
        <v>44895.708333333336</v>
      </c>
      <c r="B14467" s="10">
        <v>228.89</v>
      </c>
      <c r="C14467" s="10">
        <v>226.24295</v>
      </c>
      <c r="D14467" s="10">
        <v>0.0117000330839037</v>
      </c>
      <c r="E14467" s="7">
        <f t="shared" si="1"/>
        <v>0.05591881122</v>
      </c>
      <c r="F14467" s="7"/>
    </row>
    <row r="14468">
      <c r="A14468" s="9">
        <v>44895.75</v>
      </c>
      <c r="B14468" s="10">
        <v>233.07</v>
      </c>
      <c r="C14468" s="10">
        <v>225.8661</v>
      </c>
      <c r="D14468" s="10">
        <v>0.0318945605383012</v>
      </c>
      <c r="E14468" s="7">
        <f t="shared" si="1"/>
        <v>0.05585984872</v>
      </c>
      <c r="F14468" s="7"/>
    </row>
    <row r="14469">
      <c r="A14469" s="9">
        <v>44895.791666666664</v>
      </c>
      <c r="B14469" s="10">
        <v>229.0</v>
      </c>
      <c r="C14469" s="10">
        <v>226.56465</v>
      </c>
      <c r="D14469" s="10">
        <v>0.0107490290299038</v>
      </c>
      <c r="E14469" s="7">
        <f t="shared" si="1"/>
        <v>0.05425544277</v>
      </c>
      <c r="F14469" s="7"/>
    </row>
    <row r="14470">
      <c r="A14470" s="9">
        <v>44895.833333333336</v>
      </c>
      <c r="B14470" s="10">
        <v>226.41</v>
      </c>
      <c r="C14470" s="10">
        <v>227.99624</v>
      </c>
      <c r="D14470" s="10">
        <v>0.00695730771700447</v>
      </c>
      <c r="E14470" s="7">
        <f t="shared" si="1"/>
        <v>0.05187478873</v>
      </c>
      <c r="F14470" s="7"/>
    </row>
    <row r="14471">
      <c r="A14471" s="9">
        <v>44895.875</v>
      </c>
      <c r="B14471" s="10">
        <v>225.67</v>
      </c>
      <c r="C14471" s="10">
        <v>229.86696</v>
      </c>
      <c r="D14471" s="10">
        <v>0.0182582133595886</v>
      </c>
      <c r="E14471" s="7">
        <f t="shared" si="1"/>
        <v>0.04913552769</v>
      </c>
      <c r="F14471" s="7"/>
    </row>
    <row r="14472">
      <c r="A14472" s="9">
        <v>44895.916666666664</v>
      </c>
      <c r="B14472" s="10">
        <v>219.69</v>
      </c>
      <c r="C14472" s="10">
        <v>231.32799</v>
      </c>
      <c r="D14472" s="10">
        <v>0.0503094761684481</v>
      </c>
      <c r="E14472" s="7">
        <f t="shared" si="1"/>
        <v>0.04913448403</v>
      </c>
      <c r="F14472" s="7"/>
    </row>
    <row r="14473">
      <c r="A14473" s="9">
        <v>44895.958333333336</v>
      </c>
      <c r="B14473" s="10">
        <v>220.8</v>
      </c>
      <c r="C14473" s="10">
        <v>231.66228</v>
      </c>
      <c r="D14473" s="10">
        <v>0.0468884274125248</v>
      </c>
      <c r="E14473" s="7">
        <f t="shared" si="1"/>
        <v>0.04936446605</v>
      </c>
      <c r="F14473" s="7"/>
    </row>
    <row r="14474">
      <c r="A14474" s="9">
        <v>44896.0</v>
      </c>
      <c r="B14474" s="10">
        <v>225.12</v>
      </c>
      <c r="C14474" s="10">
        <v>217.87095</v>
      </c>
      <c r="D14474" s="10">
        <v>0.0332722191737816</v>
      </c>
      <c r="E14474" s="7">
        <f t="shared" si="1"/>
        <v>0.04896375204</v>
      </c>
      <c r="F14474" s="7"/>
    </row>
    <row r="14475">
      <c r="A14475" s="9">
        <v>44896.041666666664</v>
      </c>
      <c r="B14475" s="10">
        <v>224.6</v>
      </c>
      <c r="C14475" s="10">
        <v>212.1257</v>
      </c>
      <c r="D14475" s="10">
        <v>0.0588061701151722</v>
      </c>
      <c r="E14475" s="7">
        <f t="shared" si="1"/>
        <v>0.04916481345</v>
      </c>
      <c r="F14475" s="7"/>
    </row>
    <row r="14476">
      <c r="A14476" s="9">
        <v>44896.083333333336</v>
      </c>
      <c r="B14476" s="10">
        <v>215.11</v>
      </c>
      <c r="C14476" s="10">
        <v>204.50191</v>
      </c>
      <c r="D14476" s="10">
        <v>0.0518728162490022</v>
      </c>
      <c r="E14476" s="7">
        <f t="shared" si="1"/>
        <v>0.04592919562</v>
      </c>
      <c r="F14476" s="7"/>
    </row>
    <row r="14477">
      <c r="A14477" s="9">
        <v>44896.125</v>
      </c>
      <c r="B14477" s="10">
        <v>206.87</v>
      </c>
      <c r="C14477" s="10">
        <v>196.6046</v>
      </c>
      <c r="D14477" s="10">
        <v>0.0522134273562266</v>
      </c>
      <c r="E14477" s="7">
        <f t="shared" si="1"/>
        <v>0.04130631509</v>
      </c>
      <c r="F14477" s="7"/>
    </row>
    <row r="14478">
      <c r="A14478" s="9">
        <v>44896.166666666664</v>
      </c>
      <c r="B14478" s="10">
        <v>193.63</v>
      </c>
      <c r="C14478" s="10">
        <v>189.76806</v>
      </c>
      <c r="D14478" s="10">
        <v>0.0203508430238471</v>
      </c>
      <c r="E14478" s="7">
        <f t="shared" si="1"/>
        <v>0.03675308709</v>
      </c>
      <c r="F14478" s="7"/>
    </row>
    <row r="14479">
      <c r="A14479" s="9">
        <v>44896.208333333336</v>
      </c>
      <c r="B14479" s="10">
        <v>179.67</v>
      </c>
      <c r="C14479" s="10">
        <v>185.90708</v>
      </c>
      <c r="D14479" s="10">
        <v>0.033549448466406</v>
      </c>
      <c r="E14479" s="7">
        <f t="shared" si="1"/>
        <v>0.03437104893</v>
      </c>
      <c r="F14479" s="7"/>
    </row>
    <row r="14480">
      <c r="A14480" s="9">
        <v>44896.25</v>
      </c>
      <c r="B14480" s="10">
        <v>179.83</v>
      </c>
      <c r="C14480" s="10">
        <v>184.95456</v>
      </c>
      <c r="D14480" s="10">
        <v>0.0277071297944747</v>
      </c>
      <c r="E14480" s="7">
        <f t="shared" si="1"/>
        <v>0.03360633324</v>
      </c>
      <c r="F14480" s="7"/>
    </row>
    <row r="14481">
      <c r="A14481" s="9">
        <v>44896.291666666664</v>
      </c>
      <c r="B14481" s="10">
        <v>178.58</v>
      </c>
      <c r="C14481" s="10">
        <v>187.16307</v>
      </c>
      <c r="D14481" s="10">
        <v>0.0458587797261499</v>
      </c>
      <c r="E14481" s="7">
        <f t="shared" si="1"/>
        <v>0.03481738049</v>
      </c>
      <c r="F14481" s="7"/>
    </row>
    <row r="14482">
      <c r="A14482" s="9">
        <v>44896.333333333336</v>
      </c>
      <c r="B14482" s="10">
        <v>177.17</v>
      </c>
      <c r="C14482" s="10">
        <v>191.51454</v>
      </c>
      <c r="D14482" s="10">
        <v>0.0749005271349111</v>
      </c>
      <c r="E14482" s="7">
        <f t="shared" si="1"/>
        <v>0.03749728992</v>
      </c>
      <c r="F14482" s="7"/>
    </row>
    <row r="14483">
      <c r="A14483" s="9">
        <v>44896.375</v>
      </c>
      <c r="B14483" s="10">
        <v>176.64</v>
      </c>
      <c r="C14483" s="10">
        <v>197.40875</v>
      </c>
      <c r="D14483" s="10">
        <v>0.105206836069829</v>
      </c>
      <c r="E14483" s="7">
        <f t="shared" si="1"/>
        <v>0.04024029902</v>
      </c>
      <c r="F14483" s="7"/>
    </row>
    <row r="14484">
      <c r="A14484" s="9">
        <v>44896.416666666664</v>
      </c>
      <c r="B14484" s="10">
        <v>179.54</v>
      </c>
      <c r="C14484" s="10">
        <v>204.2165</v>
      </c>
      <c r="D14484" s="10">
        <v>0.120834996192766</v>
      </c>
      <c r="E14484" s="7">
        <f t="shared" si="1"/>
        <v>0.04275230984</v>
      </c>
      <c r="F14484" s="7"/>
    </row>
    <row r="14485">
      <c r="A14485" s="9">
        <v>44896.458333333336</v>
      </c>
      <c r="B14485" s="10">
        <v>199.98</v>
      </c>
      <c r="C14485" s="10">
        <v>210.2415</v>
      </c>
      <c r="D14485" s="10">
        <v>0.0488081563345011</v>
      </c>
      <c r="E14485" s="7">
        <f t="shared" si="1"/>
        <v>0.04114073654</v>
      </c>
      <c r="F14485" s="7"/>
    </row>
    <row r="14486">
      <c r="A14486" s="9">
        <v>44896.5</v>
      </c>
      <c r="B14486" s="10">
        <v>212.39</v>
      </c>
      <c r="C14486" s="10">
        <v>213.0987</v>
      </c>
      <c r="D14486" s="10">
        <v>0.00332568898824827</v>
      </c>
      <c r="E14486" s="7">
        <f t="shared" si="1"/>
        <v>0.03839728521</v>
      </c>
      <c r="F14486" s="7"/>
    </row>
    <row r="14487">
      <c r="A14487" s="9">
        <v>44896.541666666664</v>
      </c>
      <c r="B14487" s="10">
        <v>222.76</v>
      </c>
      <c r="C14487" s="10">
        <v>214.74734</v>
      </c>
      <c r="D14487" s="10">
        <v>0.0373120337602318</v>
      </c>
      <c r="E14487" s="7">
        <f t="shared" si="1"/>
        <v>0.03843869188</v>
      </c>
      <c r="F14487" s="7"/>
    </row>
    <row r="14488">
      <c r="A14488" s="9">
        <v>44896.583333333336</v>
      </c>
      <c r="B14488" s="10">
        <v>215.51</v>
      </c>
      <c r="C14488" s="10">
        <v>214.47781</v>
      </c>
      <c r="D14488" s="10">
        <v>0.00481257245213379</v>
      </c>
      <c r="E14488" s="7">
        <f t="shared" si="1"/>
        <v>0.03844350936</v>
      </c>
      <c r="F14488" s="7"/>
    </row>
    <row r="14489">
      <c r="A14489" s="9">
        <v>44896.625</v>
      </c>
      <c r="B14489" s="10">
        <v>203.87</v>
      </c>
      <c r="C14489" s="10">
        <v>213.7216</v>
      </c>
      <c r="D14489" s="10">
        <v>0.0460954812241719</v>
      </c>
      <c r="E14489" s="7">
        <f t="shared" si="1"/>
        <v>0.03944879383</v>
      </c>
      <c r="F14489" s="7"/>
    </row>
    <row r="14490">
      <c r="A14490" s="9">
        <v>44896.666666666664</v>
      </c>
      <c r="B14490" s="10">
        <v>190.19</v>
      </c>
      <c r="C14490" s="10">
        <v>212.73604</v>
      </c>
      <c r="D14490" s="10">
        <v>0.105981290241183</v>
      </c>
      <c r="E14490" s="7">
        <f t="shared" si="1"/>
        <v>0.04365272765</v>
      </c>
      <c r="F14490" s="7"/>
    </row>
    <row r="14491">
      <c r="A14491" s="9">
        <v>44896.708333333336</v>
      </c>
      <c r="B14491" s="10">
        <v>186.43</v>
      </c>
      <c r="C14491" s="10">
        <v>212.29216</v>
      </c>
      <c r="D14491" s="10">
        <v>0.121823434270959</v>
      </c>
      <c r="E14491" s="7">
        <f t="shared" si="1"/>
        <v>0.0482412027</v>
      </c>
      <c r="F14491" s="7"/>
    </row>
    <row r="14492">
      <c r="A14492" s="9">
        <v>44896.75</v>
      </c>
      <c r="B14492" s="10">
        <v>194.89</v>
      </c>
      <c r="C14492" s="10">
        <v>212.70325</v>
      </c>
      <c r="D14492" s="10">
        <v>0.0837469573219967</v>
      </c>
      <c r="E14492" s="7">
        <f t="shared" si="1"/>
        <v>0.05040171923</v>
      </c>
      <c r="F14492" s="7"/>
    </row>
    <row r="14493">
      <c r="A14493" s="9">
        <v>44896.791666666664</v>
      </c>
      <c r="B14493" s="10">
        <v>204.17</v>
      </c>
      <c r="C14493" s="10">
        <v>214.01305</v>
      </c>
      <c r="D14493" s="10">
        <v>0.0459927560492222</v>
      </c>
      <c r="E14493" s="7">
        <f t="shared" si="1"/>
        <v>0.05187020786</v>
      </c>
      <c r="F14493" s="7"/>
    </row>
    <row r="14494">
      <c r="A14494" s="9">
        <v>44896.833333333336</v>
      </c>
      <c r="B14494" s="10">
        <v>210.3</v>
      </c>
      <c r="C14494" s="10">
        <v>216.5487</v>
      </c>
      <c r="D14494" s="10">
        <v>0.0288558647546717</v>
      </c>
      <c r="E14494" s="7">
        <f t="shared" si="1"/>
        <v>0.05278264774</v>
      </c>
      <c r="F14494" s="7"/>
    </row>
    <row r="14495">
      <c r="A14495" s="9">
        <v>44896.875</v>
      </c>
      <c r="B14495" s="10">
        <v>213.06</v>
      </c>
      <c r="C14495" s="10">
        <v>219.35065</v>
      </c>
      <c r="D14495" s="10">
        <v>0.0286785108683288</v>
      </c>
      <c r="E14495" s="7">
        <f t="shared" si="1"/>
        <v>0.0532168268</v>
      </c>
      <c r="F14495" s="7"/>
    </row>
    <row r="14496">
      <c r="A14496" s="9">
        <v>44896.916666666664</v>
      </c>
      <c r="B14496" s="10">
        <v>206.32</v>
      </c>
      <c r="C14496" s="10">
        <v>220.27942</v>
      </c>
      <c r="D14496" s="10">
        <v>0.0633714216244077</v>
      </c>
      <c r="E14496" s="7">
        <f t="shared" si="1"/>
        <v>0.05376107453</v>
      </c>
      <c r="F14496" s="7"/>
    </row>
    <row r="14497">
      <c r="A14497" s="9">
        <v>44896.958333333336</v>
      </c>
      <c r="B14497" s="10">
        <v>205.4</v>
      </c>
      <c r="C14497" s="10">
        <v>219.6819</v>
      </c>
      <c r="D14497" s="10">
        <v>0.0650117283217233</v>
      </c>
      <c r="E14497" s="7">
        <f t="shared" si="1"/>
        <v>0.05451621206</v>
      </c>
      <c r="F14497" s="7"/>
    </row>
    <row r="14498">
      <c r="A14498" s="9">
        <v>44894.0</v>
      </c>
      <c r="B14498" s="10">
        <v>219.74</v>
      </c>
      <c r="C14498" s="10">
        <v>229.13841</v>
      </c>
      <c r="D14498" s="10">
        <v>0.0410163010208545</v>
      </c>
      <c r="E14498" s="7">
        <f t="shared" si="1"/>
        <v>0.05483888214</v>
      </c>
      <c r="F14498" s="7"/>
    </row>
    <row r="14499">
      <c r="A14499" s="9">
        <v>44894.041666666664</v>
      </c>
      <c r="B14499" s="10">
        <v>231.04</v>
      </c>
      <c r="C14499" s="10">
        <v>222.57202</v>
      </c>
      <c r="D14499" s="10">
        <v>0.0380460221370142</v>
      </c>
      <c r="E14499" s="7">
        <f t="shared" si="1"/>
        <v>0.05397387597</v>
      </c>
      <c r="F14499" s="7"/>
    </row>
    <row r="14500">
      <c r="A14500" s="9">
        <v>44894.083333333336</v>
      </c>
      <c r="B14500" s="10">
        <v>226.15</v>
      </c>
      <c r="C14500" s="10">
        <v>214.25835</v>
      </c>
      <c r="D14500" s="10">
        <v>0.0555014542023683</v>
      </c>
      <c r="E14500" s="7">
        <f t="shared" si="1"/>
        <v>0.05412506922</v>
      </c>
      <c r="F14500" s="7"/>
    </row>
    <row r="14501">
      <c r="A14501" s="9">
        <v>44894.125</v>
      </c>
      <c r="B14501" s="10">
        <v>222.49</v>
      </c>
      <c r="C14501" s="10">
        <v>205.77318</v>
      </c>
      <c r="D14501" s="10">
        <v>0.0812390613781641</v>
      </c>
      <c r="E14501" s="7">
        <f t="shared" si="1"/>
        <v>0.05533447064</v>
      </c>
      <c r="F14501" s="7"/>
    </row>
    <row r="14502">
      <c r="A14502" s="9">
        <v>44894.166666666664</v>
      </c>
      <c r="B14502" s="10">
        <v>210.48</v>
      </c>
      <c r="C14502" s="10">
        <v>198.71546</v>
      </c>
      <c r="D14502" s="10">
        <v>0.0592029427403382</v>
      </c>
      <c r="E14502" s="7">
        <f t="shared" si="1"/>
        <v>0.05695330813</v>
      </c>
      <c r="F14502" s="7"/>
    </row>
    <row r="14503">
      <c r="A14503" s="9">
        <v>44894.208333333336</v>
      </c>
      <c r="B14503" s="10">
        <v>197.17</v>
      </c>
      <c r="C14503" s="10">
        <v>195.37259</v>
      </c>
      <c r="D14503" s="10">
        <v>0.00919990874871436</v>
      </c>
      <c r="E14503" s="7">
        <f t="shared" si="1"/>
        <v>0.05593874397</v>
      </c>
      <c r="F14503" s="7"/>
    </row>
    <row r="14504">
      <c r="A14504" s="9">
        <v>44894.25</v>
      </c>
      <c r="B14504" s="10">
        <v>192.93</v>
      </c>
      <c r="C14504" s="10">
        <v>194.69067</v>
      </c>
      <c r="D14504" s="10">
        <v>0.00904342257387066</v>
      </c>
      <c r="E14504" s="7">
        <f t="shared" si="1"/>
        <v>0.05516108951</v>
      </c>
      <c r="F14504" s="7"/>
    </row>
    <row r="14505">
      <c r="A14505" s="9">
        <v>44894.291666666664</v>
      </c>
      <c r="B14505" s="10">
        <v>192.06</v>
      </c>
      <c r="C14505" s="10">
        <v>196.96771</v>
      </c>
      <c r="D14505" s="10">
        <v>0.0249163175019906</v>
      </c>
      <c r="E14505" s="7">
        <f t="shared" si="1"/>
        <v>0.05428848691</v>
      </c>
      <c r="F14505" s="7"/>
    </row>
    <row r="14506">
      <c r="A14506" s="9">
        <v>44894.333333333336</v>
      </c>
      <c r="B14506" s="10">
        <v>200.85</v>
      </c>
      <c r="C14506" s="10">
        <v>200.80135</v>
      </c>
      <c r="D14506" s="10">
        <v>2.42279247624484E-4</v>
      </c>
      <c r="E14506" s="7">
        <f t="shared" si="1"/>
        <v>0.05117772658</v>
      </c>
      <c r="F14506" s="7"/>
    </row>
    <row r="14507">
      <c r="A14507" s="9">
        <v>44894.375</v>
      </c>
      <c r="B14507" s="10">
        <v>201.89</v>
      </c>
      <c r="C14507" s="10">
        <v>206.42122</v>
      </c>
      <c r="D14507" s="10">
        <v>0.0219513284535379</v>
      </c>
      <c r="E14507" s="7">
        <f t="shared" si="1"/>
        <v>0.0477087471</v>
      </c>
      <c r="F14507" s="7"/>
    </row>
    <row r="14508">
      <c r="A14508" s="9">
        <v>44894.416666666664</v>
      </c>
      <c r="B14508" s="10">
        <v>207.53</v>
      </c>
      <c r="C14508" s="10">
        <v>211.70532</v>
      </c>
      <c r="D14508" s="10">
        <v>0.0197223196847391</v>
      </c>
      <c r="E14508" s="7">
        <f t="shared" si="1"/>
        <v>0.04349571891</v>
      </c>
      <c r="F14508" s="7"/>
    </row>
    <row r="14509">
      <c r="A14509" s="9">
        <v>44894.458333333336</v>
      </c>
      <c r="B14509" s="10">
        <v>213.89</v>
      </c>
      <c r="C14509" s="10">
        <v>216.91476</v>
      </c>
      <c r="D14509" s="10">
        <v>0.0139444637146868</v>
      </c>
      <c r="E14509" s="7">
        <f t="shared" si="1"/>
        <v>0.04204306505</v>
      </c>
      <c r="F14509" s="7"/>
    </row>
    <row r="14510">
      <c r="A14510" s="9">
        <v>44894.5</v>
      </c>
      <c r="B14510" s="10">
        <v>226.24</v>
      </c>
      <c r="C14510" s="10">
        <v>219.86686</v>
      </c>
      <c r="D14510" s="10">
        <v>0.0289863601999865</v>
      </c>
      <c r="E14510" s="7">
        <f t="shared" si="1"/>
        <v>0.04311225969</v>
      </c>
      <c r="F14510" s="7"/>
    </row>
    <row r="14511">
      <c r="A14511" s="9">
        <v>44894.541666666664</v>
      </c>
      <c r="B14511" s="10">
        <v>230.24</v>
      </c>
      <c r="C14511" s="10">
        <v>221.47275</v>
      </c>
      <c r="D14511" s="10">
        <v>0.0395861341858084</v>
      </c>
      <c r="E14511" s="7">
        <f t="shared" si="1"/>
        <v>0.04320701387</v>
      </c>
      <c r="F14511" s="7"/>
    </row>
    <row r="14512">
      <c r="A14512" s="9">
        <v>44894.583333333336</v>
      </c>
      <c r="B14512" s="10">
        <v>239.5</v>
      </c>
      <c r="C14512" s="10">
        <v>222.20814</v>
      </c>
      <c r="D14512" s="10">
        <v>0.0778183013457563</v>
      </c>
      <c r="E14512" s="7">
        <f t="shared" si="1"/>
        <v>0.04624891924</v>
      </c>
      <c r="F14512" s="7"/>
    </row>
    <row r="14513">
      <c r="A14513" s="9">
        <v>44894.625</v>
      </c>
      <c r="B14513" s="10">
        <v>237.89</v>
      </c>
      <c r="C14513" s="10">
        <v>222.89697</v>
      </c>
      <c r="D14513" s="10">
        <v>0.0672643957430196</v>
      </c>
      <c r="E14513" s="7">
        <f t="shared" si="1"/>
        <v>0.04713095735</v>
      </c>
      <c r="F14513" s="7"/>
    </row>
    <row r="14514">
      <c r="A14514" s="9">
        <v>44894.666666666664</v>
      </c>
      <c r="B14514" s="10">
        <v>239.74</v>
      </c>
      <c r="C14514" s="10">
        <v>223.43632</v>
      </c>
      <c r="D14514" s="10">
        <v>0.0729679042332957</v>
      </c>
      <c r="E14514" s="7">
        <f t="shared" si="1"/>
        <v>0.0457553996</v>
      </c>
      <c r="F14514" s="7"/>
    </row>
    <row r="14515">
      <c r="A14515" s="9">
        <v>44894.708333333336</v>
      </c>
      <c r="B14515" s="10">
        <v>236.47</v>
      </c>
      <c r="C14515" s="10">
        <v>224.06408</v>
      </c>
      <c r="D14515" s="10">
        <v>0.0553677323022949</v>
      </c>
      <c r="E14515" s="7">
        <f t="shared" si="1"/>
        <v>0.04298641201</v>
      </c>
      <c r="F14515" s="7"/>
    </row>
    <row r="14516">
      <c r="A14516" s="9">
        <v>44894.75</v>
      </c>
      <c r="B14516" s="10">
        <v>235.36</v>
      </c>
      <c r="C14516" s="10">
        <v>225.23052</v>
      </c>
      <c r="D14516" s="10">
        <v>0.0449738339191331</v>
      </c>
      <c r="E14516" s="7">
        <f t="shared" si="1"/>
        <v>0.04137086521</v>
      </c>
      <c r="F14516" s="7"/>
    </row>
    <row r="14517">
      <c r="A14517" s="9">
        <v>44894.791666666664</v>
      </c>
      <c r="B14517" s="10">
        <v>241.04</v>
      </c>
      <c r="C14517" s="10">
        <v>227.24055</v>
      </c>
      <c r="D14517" s="10">
        <v>0.0607261776122262</v>
      </c>
      <c r="E14517" s="7">
        <f t="shared" si="1"/>
        <v>0.04198475777</v>
      </c>
      <c r="F14517" s="7"/>
    </row>
    <row r="14518">
      <c r="A14518" s="9">
        <v>44894.833333333336</v>
      </c>
      <c r="B14518" s="10">
        <v>247.16</v>
      </c>
      <c r="C14518" s="10">
        <v>229.70193</v>
      </c>
      <c r="D14518" s="10">
        <v>0.076003148950468</v>
      </c>
      <c r="E14518" s="7">
        <f t="shared" si="1"/>
        <v>0.04394922795</v>
      </c>
      <c r="F14518" s="7"/>
    </row>
    <row r="14519">
      <c r="A14519" s="9">
        <v>44894.875</v>
      </c>
      <c r="B14519" s="10">
        <v>254.59</v>
      </c>
      <c r="C14519" s="10">
        <v>232.18039</v>
      </c>
      <c r="D14519" s="10">
        <v>0.0965180995690463</v>
      </c>
      <c r="E14519" s="7">
        <f t="shared" si="1"/>
        <v>0.04677587748</v>
      </c>
      <c r="F14519" s="7"/>
    </row>
    <row r="14520">
      <c r="A14520" s="9">
        <v>44894.916666666664</v>
      </c>
      <c r="B14520" s="10">
        <v>247.34</v>
      </c>
      <c r="C14520" s="10">
        <v>232.83654</v>
      </c>
      <c r="D14520" s="10">
        <v>0.0622903089008279</v>
      </c>
      <c r="E14520" s="7">
        <f t="shared" si="1"/>
        <v>0.04673083111</v>
      </c>
      <c r="F14520" s="7"/>
    </row>
    <row r="14521">
      <c r="A14521" s="9">
        <v>44894.958333333336</v>
      </c>
      <c r="B14521" s="10">
        <v>243.5</v>
      </c>
      <c r="C14521" s="10">
        <v>231.70198</v>
      </c>
      <c r="D14521" s="10">
        <v>0.0509189433771779</v>
      </c>
      <c r="E14521" s="7">
        <f t="shared" si="1"/>
        <v>0.04614363174</v>
      </c>
      <c r="F14521" s="7"/>
    </row>
    <row r="14522">
      <c r="A14522" s="9">
        <v>44895.0</v>
      </c>
      <c r="B14522" s="10">
        <v>245.64</v>
      </c>
      <c r="C14522" s="10">
        <v>234.71437</v>
      </c>
      <c r="D14522" s="10">
        <v>0.0465486199247194</v>
      </c>
      <c r="E14522" s="7">
        <f t="shared" si="1"/>
        <v>0.04637414503</v>
      </c>
      <c r="F14522" s="7"/>
    </row>
    <row r="14523">
      <c r="A14523" s="9">
        <v>44895.041666666664</v>
      </c>
      <c r="B14523" s="10">
        <v>243.45</v>
      </c>
      <c r="C14523" s="10">
        <v>231.82759</v>
      </c>
      <c r="D14523" s="10">
        <v>0.0501338516265471</v>
      </c>
      <c r="E14523" s="7">
        <f t="shared" si="1"/>
        <v>0.04687780459</v>
      </c>
      <c r="F14523" s="7"/>
    </row>
    <row r="14524">
      <c r="A14524" s="9">
        <v>44895.083333333336</v>
      </c>
      <c r="B14524" s="10">
        <v>253.69</v>
      </c>
      <c r="C14524" s="10">
        <v>226.88667</v>
      </c>
      <c r="D14524" s="10">
        <v>0.118135322802348</v>
      </c>
      <c r="E14524" s="7">
        <f t="shared" si="1"/>
        <v>0.04948754911</v>
      </c>
      <c r="F14524" s="7"/>
    </row>
    <row r="14525">
      <c r="A14525" s="9">
        <v>44895.125</v>
      </c>
      <c r="B14525" s="10">
        <v>252.09</v>
      </c>
      <c r="C14525" s="10">
        <v>220.04948</v>
      </c>
      <c r="D14525" s="10">
        <v>0.145605979164322</v>
      </c>
      <c r="E14525" s="7">
        <f t="shared" si="1"/>
        <v>0.05216950402</v>
      </c>
      <c r="F14525" s="7"/>
    </row>
    <row r="14526">
      <c r="A14526" s="9">
        <v>44895.166666666664</v>
      </c>
      <c r="B14526" s="10">
        <v>237.11</v>
      </c>
      <c r="C14526" s="10">
        <v>213.18841</v>
      </c>
      <c r="D14526" s="10">
        <v>0.112208679636946</v>
      </c>
      <c r="E14526" s="7">
        <f t="shared" si="1"/>
        <v>0.05437807639</v>
      </c>
      <c r="F14526" s="7"/>
    </row>
    <row r="14527">
      <c r="A14527" s="9">
        <v>44895.208333333336</v>
      </c>
      <c r="B14527" s="10">
        <v>225.09</v>
      </c>
      <c r="C14527" s="10">
        <v>208.2653</v>
      </c>
      <c r="D14527" s="10">
        <v>0.0807849411303755</v>
      </c>
      <c r="E14527" s="7">
        <f t="shared" si="1"/>
        <v>0.05736078608</v>
      </c>
      <c r="F14527" s="7"/>
    </row>
    <row r="14528">
      <c r="A14528" s="9">
        <v>44895.25</v>
      </c>
      <c r="B14528" s="10">
        <v>215.1</v>
      </c>
      <c r="C14528" s="10">
        <v>205.49677</v>
      </c>
      <c r="D14528" s="10">
        <v>0.0467317807476973</v>
      </c>
      <c r="E14528" s="7">
        <f t="shared" si="1"/>
        <v>0.05893113433</v>
      </c>
      <c r="F14528" s="7"/>
    </row>
    <row r="14529">
      <c r="A14529" s="9">
        <v>44895.291666666664</v>
      </c>
      <c r="B14529" s="10">
        <v>211.03</v>
      </c>
      <c r="C14529" s="10">
        <v>204.95252</v>
      </c>
      <c r="D14529" s="10">
        <v>0.0296531118524427</v>
      </c>
      <c r="E14529" s="7">
        <f t="shared" si="1"/>
        <v>0.05912850076</v>
      </c>
      <c r="F14529" s="7"/>
    </row>
    <row r="14530">
      <c r="A14530" s="9">
        <v>44895.333333333336</v>
      </c>
      <c r="B14530" s="10">
        <v>208.38</v>
      </c>
      <c r="C14530" s="10">
        <v>206.17032</v>
      </c>
      <c r="D14530" s="10">
        <v>0.0107177405554785</v>
      </c>
      <c r="E14530" s="7">
        <f t="shared" si="1"/>
        <v>0.05956497832</v>
      </c>
      <c r="F14530" s="7"/>
    </row>
    <row r="14531">
      <c r="A14531" s="9">
        <v>44895.375</v>
      </c>
      <c r="B14531" s="10">
        <v>206.54</v>
      </c>
      <c r="C14531" s="10">
        <v>209.67665</v>
      </c>
      <c r="D14531" s="10">
        <v>0.0149594625820281</v>
      </c>
      <c r="E14531" s="7">
        <f t="shared" si="1"/>
        <v>0.05927365057</v>
      </c>
      <c r="F14531" s="7"/>
    </row>
    <row r="14532">
      <c r="A14532" s="9">
        <v>44895.416666666664</v>
      </c>
      <c r="B14532" s="10">
        <v>206.39</v>
      </c>
      <c r="C14532" s="10">
        <v>214.91359</v>
      </c>
      <c r="D14532" s="10">
        <v>0.0396605445006991</v>
      </c>
      <c r="E14532" s="7">
        <f t="shared" si="1"/>
        <v>0.06010440994</v>
      </c>
      <c r="F14532" s="7"/>
    </row>
    <row r="14533">
      <c r="A14533" s="9">
        <v>44895.458333333336</v>
      </c>
      <c r="B14533" s="10">
        <v>204.5</v>
      </c>
      <c r="C14533" s="10">
        <v>220.80411</v>
      </c>
      <c r="D14533" s="10">
        <v>0.0738397034366797</v>
      </c>
      <c r="E14533" s="7">
        <f t="shared" si="1"/>
        <v>0.06260004493</v>
      </c>
      <c r="F14533" s="7"/>
    </row>
    <row r="14534">
      <c r="A14534" s="9">
        <v>44895.5</v>
      </c>
      <c r="B14534" s="10">
        <v>210.53</v>
      </c>
      <c r="C14534" s="10">
        <v>224.69762</v>
      </c>
      <c r="D14534" s="10">
        <v>0.063051936197633</v>
      </c>
      <c r="E14534" s="7">
        <f t="shared" si="1"/>
        <v>0.06401944393</v>
      </c>
      <c r="F14534" s="7"/>
    </row>
    <row r="14535">
      <c r="A14535" s="9">
        <v>44895.541666666664</v>
      </c>
      <c r="B14535" s="10">
        <v>219.01</v>
      </c>
      <c r="C14535" s="10">
        <v>226.69836</v>
      </c>
      <c r="D14535" s="10">
        <v>0.0339144932499732</v>
      </c>
      <c r="E14535" s="7">
        <f t="shared" si="1"/>
        <v>0.06378312556</v>
      </c>
      <c r="F14535" s="7"/>
    </row>
    <row r="14536">
      <c r="A14536" s="9">
        <v>44895.583333333336</v>
      </c>
      <c r="B14536" s="10">
        <v>226.43</v>
      </c>
      <c r="C14536" s="10">
        <v>226.63223</v>
      </c>
      <c r="D14536" s="10">
        <v>8.92326744523433E-4</v>
      </c>
      <c r="E14536" s="7">
        <f t="shared" si="1"/>
        <v>0.06057787661</v>
      </c>
      <c r="F14536" s="7"/>
    </row>
    <row r="14537">
      <c r="A14537" s="9">
        <v>44895.625</v>
      </c>
      <c r="B14537" s="10">
        <v>222.26</v>
      </c>
      <c r="C14537" s="10">
        <v>225.58368</v>
      </c>
      <c r="D14537" s="10">
        <v>0.0147336899548761</v>
      </c>
      <c r="E14537" s="7">
        <f t="shared" si="1"/>
        <v>0.05838909721</v>
      </c>
      <c r="F14537" s="7"/>
    </row>
    <row r="14538">
      <c r="A14538" s="9">
        <v>44895.666666666664</v>
      </c>
      <c r="B14538" s="10">
        <v>227.7</v>
      </c>
      <c r="C14538" s="10">
        <v>224.05897</v>
      </c>
      <c r="D14538" s="10">
        <v>0.0162503201724081</v>
      </c>
      <c r="E14538" s="7">
        <f t="shared" si="1"/>
        <v>0.05602586454</v>
      </c>
      <c r="F14538" s="7"/>
    </row>
    <row r="14539">
      <c r="A14539" s="9">
        <v>44895.708333333336</v>
      </c>
      <c r="B14539" s="10">
        <v>228.89</v>
      </c>
      <c r="C14539" s="10">
        <v>223.31199</v>
      </c>
      <c r="D14539" s="10">
        <v>0.0249785513084182</v>
      </c>
      <c r="E14539" s="7">
        <f t="shared" si="1"/>
        <v>0.05475964866</v>
      </c>
      <c r="F14539" s="7"/>
    </row>
    <row r="14540">
      <c r="A14540" s="9">
        <v>44895.75</v>
      </c>
      <c r="B14540" s="10">
        <v>233.07</v>
      </c>
      <c r="C14540" s="10">
        <v>222.974</v>
      </c>
      <c r="D14540" s="10">
        <v>0.0452788217460331</v>
      </c>
      <c r="E14540" s="7">
        <f t="shared" si="1"/>
        <v>0.05477235649</v>
      </c>
      <c r="F14540" s="7"/>
    </row>
    <row r="14541">
      <c r="A14541" s="9">
        <v>44895.791666666664</v>
      </c>
      <c r="B14541" s="10">
        <v>229.0</v>
      </c>
      <c r="C14541" s="10">
        <v>224.04928</v>
      </c>
      <c r="D14541" s="10">
        <v>0.0220965673266166</v>
      </c>
      <c r="E14541" s="7">
        <f t="shared" si="1"/>
        <v>0.05316278939</v>
      </c>
      <c r="F14541" s="7"/>
    </row>
    <row r="14542">
      <c r="A14542" s="9">
        <v>44895.833333333336</v>
      </c>
      <c r="B14542" s="10">
        <v>226.41</v>
      </c>
      <c r="C14542" s="10">
        <v>225.43728</v>
      </c>
      <c r="D14542" s="10">
        <v>0.0043148143022308</v>
      </c>
      <c r="E14542" s="7">
        <f t="shared" si="1"/>
        <v>0.05017577545</v>
      </c>
      <c r="F14542" s="7"/>
    </row>
    <row r="14543">
      <c r="A14543" s="9">
        <v>44895.875</v>
      </c>
      <c r="B14543" s="10">
        <v>225.67</v>
      </c>
      <c r="C14543" s="10">
        <v>226.99583</v>
      </c>
      <c r="D14543" s="10">
        <v>0.00584076808811873</v>
      </c>
      <c r="E14543" s="7">
        <f t="shared" si="1"/>
        <v>0.04639755331</v>
      </c>
      <c r="F14543" s="7"/>
    </row>
    <row r="14544">
      <c r="A14544" s="9">
        <v>44895.916666666664</v>
      </c>
      <c r="B14544" s="10">
        <v>219.69</v>
      </c>
      <c r="C14544" s="10">
        <v>228.26058</v>
      </c>
      <c r="D14544" s="10">
        <v>0.0375473504886389</v>
      </c>
      <c r="E14544" s="7">
        <f t="shared" si="1"/>
        <v>0.0453665967</v>
      </c>
      <c r="F14544" s="7"/>
    </row>
    <row r="14545">
      <c r="A14545" s="9">
        <v>44895.958333333336</v>
      </c>
      <c r="B14545" s="10">
        <v>220.8</v>
      </c>
      <c r="C14545" s="10">
        <v>229.08741</v>
      </c>
      <c r="D14545" s="10">
        <v>0.0361757549225424</v>
      </c>
      <c r="E14545" s="7">
        <f t="shared" si="1"/>
        <v>0.04475229719</v>
      </c>
      <c r="F14545" s="7"/>
    </row>
    <row r="14546">
      <c r="A14546" s="9">
        <v>44896.0</v>
      </c>
      <c r="B14546" s="10">
        <v>225.12</v>
      </c>
      <c r="C14546" s="10">
        <v>213.51304</v>
      </c>
      <c r="D14546" s="10">
        <v>0.0543618319518096</v>
      </c>
      <c r="E14546" s="7">
        <f t="shared" si="1"/>
        <v>0.04507784769</v>
      </c>
      <c r="F14546" s="7"/>
    </row>
    <row r="14547">
      <c r="A14547" s="9">
        <v>44896.041666666664</v>
      </c>
      <c r="B14547" s="10">
        <v>224.6</v>
      </c>
      <c r="C14547" s="10">
        <v>211.01571</v>
      </c>
      <c r="D14547" s="10">
        <v>0.0643757282336939</v>
      </c>
      <c r="E14547" s="7">
        <f t="shared" si="1"/>
        <v>0.04567125921</v>
      </c>
      <c r="F14547" s="7"/>
    </row>
    <row r="14548">
      <c r="A14548" s="9">
        <v>44896.083333333336</v>
      </c>
      <c r="B14548" s="10">
        <v>215.11</v>
      </c>
      <c r="C14548" s="10">
        <v>205.70994</v>
      </c>
      <c r="D14548" s="10">
        <v>0.045695701432804</v>
      </c>
      <c r="E14548" s="7">
        <f t="shared" si="1"/>
        <v>0.04265294166</v>
      </c>
      <c r="F14548" s="7"/>
    </row>
    <row r="14549">
      <c r="A14549" s="9">
        <v>44896.125</v>
      </c>
      <c r="B14549" s="10">
        <v>206.87</v>
      </c>
      <c r="C14549" s="10">
        <v>199.22537</v>
      </c>
      <c r="D14549" s="10">
        <v>0.0383717696195018</v>
      </c>
      <c r="E14549" s="7">
        <f t="shared" si="1"/>
        <v>0.03818484959</v>
      </c>
      <c r="F14549" s="7"/>
    </row>
    <row r="14550">
      <c r="A14550" s="9">
        <v>44896.166666666664</v>
      </c>
      <c r="B14550" s="10">
        <v>193.63</v>
      </c>
      <c r="C14550" s="10">
        <v>192.09461</v>
      </c>
      <c r="D14550" s="10">
        <v>0.00799288433964912</v>
      </c>
      <c r="E14550" s="7">
        <f t="shared" si="1"/>
        <v>0.03384252479</v>
      </c>
      <c r="F14550" s="7"/>
    </row>
    <row r="14551">
      <c r="A14551" s="9">
        <v>44896.208333333336</v>
      </c>
      <c r="B14551" s="10">
        <v>179.67</v>
      </c>
      <c r="C14551" s="10">
        <v>186.15549</v>
      </c>
      <c r="D14551" s="10">
        <v>0.0348391014414885</v>
      </c>
      <c r="E14551" s="7">
        <f t="shared" si="1"/>
        <v>0.0319281148</v>
      </c>
      <c r="F14551" s="7"/>
    </row>
    <row r="14552">
      <c r="A14552" s="9">
        <v>44896.25</v>
      </c>
      <c r="B14552" s="10">
        <v>179.83</v>
      </c>
      <c r="C14552" s="10">
        <v>182.14148</v>
      </c>
      <c r="D14552" s="10">
        <v>0.0126905743820682</v>
      </c>
      <c r="E14552" s="7">
        <f t="shared" si="1"/>
        <v>0.0305097312</v>
      </c>
      <c r="F14552" s="7"/>
    </row>
    <row r="14553">
      <c r="A14553" s="9">
        <v>44896.291666666664</v>
      </c>
      <c r="B14553" s="10">
        <v>178.58</v>
      </c>
      <c r="C14553" s="10">
        <v>180.75294</v>
      </c>
      <c r="D14553" s="10">
        <v>0.0120216025255245</v>
      </c>
      <c r="E14553" s="7">
        <f t="shared" si="1"/>
        <v>0.02977508498</v>
      </c>
      <c r="F14553" s="7"/>
    </row>
    <row r="14554">
      <c r="A14554" s="9">
        <v>44896.333333333336</v>
      </c>
      <c r="B14554" s="10">
        <v>177.17</v>
      </c>
      <c r="C14554" s="10">
        <v>182.0154</v>
      </c>
      <c r="D14554" s="10">
        <v>0.0266208243917823</v>
      </c>
      <c r="E14554" s="7">
        <f t="shared" si="1"/>
        <v>0.03043771347</v>
      </c>
      <c r="F14554" s="7"/>
    </row>
    <row r="14555">
      <c r="A14555" s="9">
        <v>44896.375</v>
      </c>
      <c r="B14555" s="10">
        <v>176.64</v>
      </c>
      <c r="C14555" s="10">
        <v>185.82328</v>
      </c>
      <c r="D14555" s="10">
        <v>0.0494194268877399</v>
      </c>
      <c r="E14555" s="7">
        <f t="shared" si="1"/>
        <v>0.03187354532</v>
      </c>
      <c r="F14555" s="7"/>
    </row>
    <row r="14556">
      <c r="A14556" s="9">
        <v>44896.416666666664</v>
      </c>
      <c r="B14556" s="10">
        <v>179.54</v>
      </c>
      <c r="C14556" s="10">
        <v>192.72667</v>
      </c>
      <c r="D14556" s="10">
        <v>0.0684216149223146</v>
      </c>
      <c r="E14556" s="7">
        <f t="shared" si="1"/>
        <v>0.03307192325</v>
      </c>
      <c r="F14556" s="7"/>
    </row>
    <row r="14557">
      <c r="A14557" s="9">
        <v>44896.458333333336</v>
      </c>
      <c r="B14557" s="10">
        <v>199.98</v>
      </c>
      <c r="C14557" s="10">
        <v>200.01127</v>
      </c>
      <c r="D14557" s="10">
        <v>1.56341190173965E-4</v>
      </c>
      <c r="E14557" s="7">
        <f t="shared" si="1"/>
        <v>0.03000178316</v>
      </c>
      <c r="F14557" s="7"/>
    </row>
    <row r="14558">
      <c r="A14558" s="9">
        <v>44896.5</v>
      </c>
      <c r="B14558" s="10">
        <v>212.39</v>
      </c>
      <c r="C14558" s="10">
        <v>205.21244</v>
      </c>
      <c r="D14558" s="10">
        <v>0.0349762421810295</v>
      </c>
      <c r="E14558" s="7">
        <f t="shared" si="1"/>
        <v>0.02883196258</v>
      </c>
      <c r="F14558" s="7"/>
    </row>
    <row r="14559">
      <c r="A14559" s="9">
        <v>44896.541666666664</v>
      </c>
      <c r="B14559" s="10">
        <v>222.76</v>
      </c>
      <c r="C14559" s="10">
        <v>208.63299</v>
      </c>
      <c r="D14559" s="10">
        <v>0.0677122539441149</v>
      </c>
      <c r="E14559" s="7">
        <f t="shared" si="1"/>
        <v>0.0302402026</v>
      </c>
      <c r="F14559" s="7"/>
    </row>
    <row r="14560">
      <c r="A14560" s="9">
        <v>44896.583333333336</v>
      </c>
      <c r="B14560" s="10">
        <v>215.51</v>
      </c>
      <c r="C14560" s="10">
        <v>208.53379</v>
      </c>
      <c r="D14560" s="10">
        <v>0.0334536191952392</v>
      </c>
      <c r="E14560" s="7">
        <f t="shared" si="1"/>
        <v>0.03159692312</v>
      </c>
      <c r="F14560" s="7"/>
    </row>
    <row r="14561">
      <c r="A14561" s="9">
        <v>44896.625</v>
      </c>
      <c r="B14561" s="10">
        <v>203.87</v>
      </c>
      <c r="C14561" s="10">
        <v>207.02525</v>
      </c>
      <c r="D14561" s="10">
        <v>0.0152408945285659</v>
      </c>
      <c r="E14561" s="7">
        <f t="shared" si="1"/>
        <v>0.03161805665</v>
      </c>
      <c r="F14561" s="7"/>
    </row>
    <row r="14562">
      <c r="A14562" s="9">
        <v>44896.666666666664</v>
      </c>
      <c r="B14562" s="10">
        <v>190.19</v>
      </c>
      <c r="C14562" s="10">
        <v>204.95684</v>
      </c>
      <c r="D14562" s="10">
        <v>0.0720485347061361</v>
      </c>
      <c r="E14562" s="7">
        <f t="shared" si="1"/>
        <v>0.03394298225</v>
      </c>
      <c r="F14562" s="7"/>
    </row>
    <row r="14563">
      <c r="A14563" s="9">
        <v>44896.708333333336</v>
      </c>
      <c r="B14563" s="10">
        <v>186.43</v>
      </c>
      <c r="C14563" s="10">
        <v>203.70087</v>
      </c>
      <c r="D14563" s="10">
        <v>0.0847854503517829</v>
      </c>
      <c r="E14563" s="7">
        <f t="shared" si="1"/>
        <v>0.03643493638</v>
      </c>
      <c r="F14563" s="7"/>
    </row>
    <row r="14564">
      <c r="A14564" s="9">
        <v>44896.75</v>
      </c>
      <c r="B14564" s="10">
        <v>194.89</v>
      </c>
      <c r="C14564" s="10">
        <v>203.7439</v>
      </c>
      <c r="D14564" s="10">
        <v>0.0434560249411148</v>
      </c>
      <c r="E14564" s="7">
        <f t="shared" si="1"/>
        <v>0.03635898651</v>
      </c>
      <c r="F14564" s="7"/>
    </row>
    <row r="14565">
      <c r="A14565" s="9">
        <v>44896.791666666664</v>
      </c>
      <c r="B14565" s="10">
        <v>204.17</v>
      </c>
      <c r="C14565" s="10">
        <v>205.35439</v>
      </c>
      <c r="D14565" s="10">
        <v>0.00576754166297592</v>
      </c>
      <c r="E14565" s="7">
        <f t="shared" si="1"/>
        <v>0.03567861044</v>
      </c>
      <c r="F14565" s="7"/>
    </row>
    <row r="14566">
      <c r="A14566" s="9">
        <v>44896.833333333336</v>
      </c>
      <c r="B14566" s="10">
        <v>210.3</v>
      </c>
      <c r="C14566" s="10">
        <v>208.26039</v>
      </c>
      <c r="D14566" s="10">
        <v>0.00979355699852482</v>
      </c>
      <c r="E14566" s="7">
        <f t="shared" si="1"/>
        <v>0.03590689139</v>
      </c>
      <c r="F14566" s="7"/>
    </row>
    <row r="14567">
      <c r="A14567" s="9">
        <v>44896.875</v>
      </c>
      <c r="B14567" s="10">
        <v>213.06</v>
      </c>
      <c r="C14567" s="10">
        <v>211.30807</v>
      </c>
      <c r="D14567" s="10">
        <v>0.00829088070323114</v>
      </c>
      <c r="E14567" s="7">
        <f t="shared" si="1"/>
        <v>0.03600897941</v>
      </c>
      <c r="F14567" s="7"/>
    </row>
    <row r="14568">
      <c r="A14568" s="9">
        <v>44896.916666666664</v>
      </c>
      <c r="B14568" s="10">
        <v>206.32</v>
      </c>
      <c r="C14568" s="10">
        <v>212.8771</v>
      </c>
      <c r="D14568" s="10">
        <v>0.0308022798130941</v>
      </c>
      <c r="E14568" s="7">
        <f t="shared" si="1"/>
        <v>0.0357279348</v>
      </c>
      <c r="F14568" s="7"/>
    </row>
    <row r="14569">
      <c r="A14569" s="9">
        <v>44896.958333333336</v>
      </c>
      <c r="B14569" s="10">
        <v>205.4</v>
      </c>
      <c r="C14569" s="10">
        <v>214.0287</v>
      </c>
      <c r="D14569" s="10">
        <v>0.0403156212227611</v>
      </c>
      <c r="E14569" s="7">
        <f t="shared" si="1"/>
        <v>0.03590042923</v>
      </c>
      <c r="F14569" s="7"/>
    </row>
    <row r="14570">
      <c r="A14570" s="9">
        <v>44897.0</v>
      </c>
      <c r="B14570" s="10">
        <v>207.89</v>
      </c>
      <c r="C14570" s="10">
        <v>215.68715</v>
      </c>
      <c r="D14570" s="10">
        <v>0.0361502759900161</v>
      </c>
      <c r="E14570" s="7">
        <f t="shared" si="1"/>
        <v>0.0351416144</v>
      </c>
      <c r="F14570" s="7"/>
    </row>
    <row r="14571">
      <c r="A14571" s="9">
        <v>44897.041666666664</v>
      </c>
      <c r="B14571" s="10">
        <v>208.94</v>
      </c>
      <c r="C14571" s="10">
        <v>208.36586</v>
      </c>
      <c r="D14571" s="10">
        <v>0.0027554417983829</v>
      </c>
      <c r="E14571" s="7">
        <f t="shared" si="1"/>
        <v>0.03257410247</v>
      </c>
      <c r="F14571" s="7"/>
    </row>
    <row r="14572">
      <c r="A14572" s="9">
        <v>44897.083333333336</v>
      </c>
      <c r="B14572" s="10">
        <v>210.81</v>
      </c>
      <c r="C14572" s="10">
        <v>199.41767</v>
      </c>
      <c r="D14572" s="10">
        <v>0.0571279867024823</v>
      </c>
      <c r="E14572" s="7">
        <f t="shared" si="1"/>
        <v>0.03305044768</v>
      </c>
      <c r="F14572" s="7"/>
    </row>
    <row r="14573">
      <c r="A14573" s="9">
        <v>44897.125</v>
      </c>
      <c r="B14573" s="10">
        <v>208.96</v>
      </c>
      <c r="C14573" s="10">
        <v>191.29494</v>
      </c>
      <c r="D14573" s="10">
        <v>0.0923446276205738</v>
      </c>
      <c r="E14573" s="7">
        <f t="shared" si="1"/>
        <v>0.03529931677</v>
      </c>
      <c r="F14573" s="7"/>
    </row>
    <row r="14574">
      <c r="A14574" s="9">
        <v>44897.166666666664</v>
      </c>
      <c r="B14574" s="10">
        <v>199.66</v>
      </c>
      <c r="C14574" s="10">
        <v>185.10262</v>
      </c>
      <c r="D14574" s="10">
        <v>0.0786449159930853</v>
      </c>
      <c r="E14574" s="7">
        <f t="shared" si="1"/>
        <v>0.03824315142</v>
      </c>
      <c r="F14574" s="7"/>
    </row>
    <row r="14575">
      <c r="A14575" s="9">
        <v>44897.208333333336</v>
      </c>
      <c r="B14575" s="10">
        <v>181.49</v>
      </c>
      <c r="C14575" s="10">
        <v>182.92041</v>
      </c>
      <c r="D14575" s="10">
        <v>0.00781984908081058</v>
      </c>
      <c r="E14575" s="7">
        <f t="shared" si="1"/>
        <v>0.03711734924</v>
      </c>
      <c r="F14575" s="7"/>
    </row>
    <row r="14576">
      <c r="A14576" s="9">
        <v>44897.25</v>
      </c>
      <c r="B14576" s="10">
        <v>173.54</v>
      </c>
      <c r="C14576" s="10">
        <v>183.5785</v>
      </c>
      <c r="D14576" s="10">
        <v>0.0546823293577406</v>
      </c>
      <c r="E14576" s="7">
        <f t="shared" si="1"/>
        <v>0.0388670057</v>
      </c>
      <c r="F14576" s="7"/>
    </row>
    <row r="14577">
      <c r="A14577" s="9">
        <v>44897.291666666664</v>
      </c>
      <c r="B14577" s="10">
        <v>174.77</v>
      </c>
      <c r="C14577" s="10">
        <v>187.53802</v>
      </c>
      <c r="D14577" s="10">
        <v>0.0680823013914724</v>
      </c>
      <c r="E14577" s="7">
        <f t="shared" si="1"/>
        <v>0.04120286815</v>
      </c>
      <c r="F14577" s="7"/>
    </row>
    <row r="14578">
      <c r="A14578" s="9">
        <v>44897.333333333336</v>
      </c>
      <c r="B14578" s="10">
        <v>173.61</v>
      </c>
      <c r="C14578" s="10">
        <v>192.73983</v>
      </c>
      <c r="D14578" s="10">
        <v>0.099252085051647</v>
      </c>
      <c r="E14578" s="7">
        <f t="shared" si="1"/>
        <v>0.04422917068</v>
      </c>
      <c r="F14578" s="7"/>
    </row>
    <row r="14579">
      <c r="A14579" s="9">
        <v>44897.375</v>
      </c>
      <c r="B14579" s="10">
        <v>178.55</v>
      </c>
      <c r="C14579" s="10">
        <v>199.02222</v>
      </c>
      <c r="D14579" s="10">
        <v>0.102863991769361</v>
      </c>
      <c r="E14579" s="7">
        <f t="shared" si="1"/>
        <v>0.04645602755</v>
      </c>
      <c r="F14579" s="7"/>
    </row>
    <row r="14580">
      <c r="A14580" s="9">
        <v>44897.416666666664</v>
      </c>
      <c r="B14580" s="10">
        <v>186.35</v>
      </c>
      <c r="C14580" s="10">
        <v>204.51193</v>
      </c>
      <c r="D14580" s="10">
        <v>0.088806212918728</v>
      </c>
      <c r="E14580" s="7">
        <f t="shared" si="1"/>
        <v>0.0473053858</v>
      </c>
      <c r="F14580" s="7"/>
    </row>
    <row r="14581">
      <c r="A14581" s="9">
        <v>44897.458333333336</v>
      </c>
      <c r="B14581" s="10">
        <v>201.14</v>
      </c>
      <c r="C14581" s="10">
        <v>208.94153</v>
      </c>
      <c r="D14581" s="10">
        <v>0.0373383405395758</v>
      </c>
      <c r="E14581" s="7">
        <f t="shared" si="1"/>
        <v>0.04885463577</v>
      </c>
      <c r="F14581" s="7"/>
    </row>
    <row r="14582">
      <c r="A14582" s="9">
        <v>44897.5</v>
      </c>
      <c r="B14582" s="10">
        <v>219.7</v>
      </c>
      <c r="C14582" s="10">
        <v>210.49549</v>
      </c>
      <c r="D14582" s="10">
        <v>0.0437278252374908</v>
      </c>
      <c r="E14582" s="7">
        <f t="shared" si="1"/>
        <v>0.04921928506</v>
      </c>
      <c r="F14582" s="7"/>
    </row>
    <row r="14583">
      <c r="A14583" s="9">
        <v>44897.541666666664</v>
      </c>
      <c r="B14583" s="10">
        <v>217.58</v>
      </c>
      <c r="C14583" s="10">
        <v>211.16125</v>
      </c>
      <c r="D14583" s="10">
        <v>0.0303973858840105</v>
      </c>
      <c r="E14583" s="7">
        <f t="shared" si="1"/>
        <v>0.04766449889</v>
      </c>
      <c r="F14583" s="7"/>
    </row>
    <row r="14584">
      <c r="A14584" s="9">
        <v>44897.583333333336</v>
      </c>
      <c r="B14584" s="10">
        <v>218.06</v>
      </c>
      <c r="C14584" s="10">
        <v>210.9755</v>
      </c>
      <c r="D14584" s="10">
        <v>0.0335797284518818</v>
      </c>
      <c r="E14584" s="7">
        <f t="shared" si="1"/>
        <v>0.04766975345</v>
      </c>
      <c r="F14584" s="7"/>
    </row>
    <row r="14585">
      <c r="A14585" s="9">
        <v>44897.625</v>
      </c>
      <c r="B14585" s="10">
        <v>221.79</v>
      </c>
      <c r="C14585" s="10">
        <v>211.39002</v>
      </c>
      <c r="D14585" s="10">
        <v>0.0491980652634405</v>
      </c>
      <c r="E14585" s="7">
        <f t="shared" si="1"/>
        <v>0.04908463556</v>
      </c>
      <c r="F14585" s="7"/>
    </row>
    <row r="14586">
      <c r="A14586" s="9">
        <v>44897.666666666664</v>
      </c>
      <c r="B14586" s="10">
        <v>219.16</v>
      </c>
      <c r="C14586" s="10">
        <v>211.98472</v>
      </c>
      <c r="D14586" s="10">
        <v>0.0338480999951316</v>
      </c>
      <c r="E14586" s="7">
        <f t="shared" si="1"/>
        <v>0.04749295078</v>
      </c>
      <c r="F14586" s="7"/>
    </row>
    <row r="14587">
      <c r="A14587" s="9">
        <v>44897.708333333336</v>
      </c>
      <c r="B14587" s="10">
        <v>217.38</v>
      </c>
      <c r="C14587" s="10">
        <v>212.57699</v>
      </c>
      <c r="D14587" s="10">
        <v>0.0225942139833666</v>
      </c>
      <c r="E14587" s="7">
        <f t="shared" si="1"/>
        <v>0.04490164927</v>
      </c>
      <c r="F14587" s="7"/>
    </row>
    <row r="14588">
      <c r="A14588" s="9">
        <v>44897.75</v>
      </c>
      <c r="B14588" s="10">
        <v>221.76</v>
      </c>
      <c r="C14588" s="10">
        <v>213.70815</v>
      </c>
      <c r="D14588" s="10">
        <v>0.0376768504149233</v>
      </c>
      <c r="E14588" s="7">
        <f t="shared" si="1"/>
        <v>0.04466085033</v>
      </c>
      <c r="F14588" s="7"/>
    </row>
    <row r="14589">
      <c r="A14589" s="9">
        <v>44897.791666666664</v>
      </c>
      <c r="B14589" s="10">
        <v>224.66</v>
      </c>
      <c r="C14589" s="10">
        <v>215.22385</v>
      </c>
      <c r="D14589" s="10">
        <v>0.0438434216282256</v>
      </c>
      <c r="E14589" s="7">
        <f t="shared" si="1"/>
        <v>0.04624734533</v>
      </c>
      <c r="F14589" s="7"/>
    </row>
    <row r="14590">
      <c r="A14590" s="9">
        <v>44897.833333333336</v>
      </c>
      <c r="B14590" s="10">
        <v>237.65</v>
      </c>
      <c r="C14590" s="10">
        <v>217.9715</v>
      </c>
      <c r="D14590" s="10">
        <v>0.0902801513041843</v>
      </c>
      <c r="E14590" s="7">
        <f t="shared" si="1"/>
        <v>0.04960095342</v>
      </c>
      <c r="F14590" s="7"/>
    </row>
    <row r="14591">
      <c r="A14591" s="9">
        <v>44897.875</v>
      </c>
      <c r="B14591" s="10">
        <v>237.59</v>
      </c>
      <c r="C14591" s="10">
        <v>221.1188</v>
      </c>
      <c r="D14591" s="10">
        <v>0.0744902740065521</v>
      </c>
      <c r="E14591" s="7">
        <f t="shared" si="1"/>
        <v>0.05235926148</v>
      </c>
      <c r="F14591" s="7"/>
    </row>
    <row r="14592">
      <c r="A14592" s="9">
        <v>44897.916666666664</v>
      </c>
      <c r="B14592" s="10">
        <v>226.27</v>
      </c>
      <c r="C14592" s="10">
        <v>221.93726</v>
      </c>
      <c r="D14592" s="10">
        <v>0.0195223641131732</v>
      </c>
      <c r="E14592" s="7">
        <f t="shared" si="1"/>
        <v>0.05188926499</v>
      </c>
      <c r="F14592" s="7"/>
    </row>
    <row r="14593">
      <c r="A14593" s="9">
        <v>44897.958333333336</v>
      </c>
      <c r="B14593" s="10">
        <v>224.87</v>
      </c>
      <c r="C14593" s="10">
        <v>220.77847</v>
      </c>
      <c r="D14593" s="10">
        <v>0.0185322871383247</v>
      </c>
      <c r="E14593" s="7">
        <f t="shared" si="1"/>
        <v>0.05098162607</v>
      </c>
      <c r="F14593" s="7"/>
    </row>
    <row r="14594">
      <c r="A14594" s="9">
        <v>44895.0</v>
      </c>
      <c r="B14594" s="10">
        <v>245.64</v>
      </c>
      <c r="C14594" s="10">
        <v>240.69127</v>
      </c>
      <c r="D14594" s="10">
        <v>0.0205604881307077</v>
      </c>
      <c r="E14594" s="7">
        <f t="shared" si="1"/>
        <v>0.05033205157</v>
      </c>
      <c r="F14594" s="7"/>
    </row>
    <row r="14595">
      <c r="A14595" s="9">
        <v>44895.041666666664</v>
      </c>
      <c r="B14595" s="10">
        <v>243.45</v>
      </c>
      <c r="C14595" s="10">
        <v>239.80302</v>
      </c>
      <c r="D14595" s="10">
        <v>0.0152082321565424</v>
      </c>
      <c r="E14595" s="7">
        <f t="shared" si="1"/>
        <v>0.05085091784</v>
      </c>
      <c r="F14595" s="7"/>
    </row>
    <row r="14596">
      <c r="A14596" s="9">
        <v>44895.083333333336</v>
      </c>
      <c r="B14596" s="10">
        <v>253.69</v>
      </c>
      <c r="C14596" s="10">
        <v>236.73366</v>
      </c>
      <c r="D14596" s="10">
        <v>0.0716262317745605</v>
      </c>
      <c r="E14596" s="7">
        <f t="shared" si="1"/>
        <v>0.05145501138</v>
      </c>
      <c r="F14596" s="7"/>
    </row>
    <row r="14597">
      <c r="A14597" s="9">
        <v>44895.125</v>
      </c>
      <c r="B14597" s="10">
        <v>252.09</v>
      </c>
      <c r="C14597" s="10">
        <v>230.77718</v>
      </c>
      <c r="D14597" s="10">
        <v>0.0923523721019557</v>
      </c>
      <c r="E14597" s="7">
        <f t="shared" si="1"/>
        <v>0.05145533407</v>
      </c>
      <c r="F14597" s="7"/>
    </row>
    <row r="14598">
      <c r="A14598" s="9">
        <v>44895.166666666664</v>
      </c>
      <c r="B14598" s="10">
        <v>237.11</v>
      </c>
      <c r="C14598" s="10">
        <v>223.70341</v>
      </c>
      <c r="D14598" s="10">
        <v>0.0599301995441197</v>
      </c>
      <c r="E14598" s="7">
        <f t="shared" si="1"/>
        <v>0.05067555422</v>
      </c>
      <c r="F14598" s="7"/>
    </row>
    <row r="14599">
      <c r="A14599" s="9">
        <v>44895.208333333336</v>
      </c>
      <c r="B14599" s="10">
        <v>225.09</v>
      </c>
      <c r="C14599" s="10">
        <v>217.22213</v>
      </c>
      <c r="D14599" s="10">
        <v>0.0362203887789886</v>
      </c>
      <c r="E14599" s="7">
        <f t="shared" si="1"/>
        <v>0.05185891004</v>
      </c>
      <c r="F14599" s="7"/>
    </row>
    <row r="14600">
      <c r="A14600" s="9">
        <v>44895.25</v>
      </c>
      <c r="B14600" s="10">
        <v>215.1</v>
      </c>
      <c r="C14600" s="10">
        <v>212.36775</v>
      </c>
      <c r="D14600" s="10">
        <v>0.0128656540364532</v>
      </c>
      <c r="E14600" s="7">
        <f t="shared" si="1"/>
        <v>0.05011654857</v>
      </c>
      <c r="F14600" s="7"/>
    </row>
    <row r="14601">
      <c r="A14601" s="9">
        <v>44895.291666666664</v>
      </c>
      <c r="B14601" s="10">
        <v>211.03</v>
      </c>
      <c r="C14601" s="10">
        <v>209.33077</v>
      </c>
      <c r="D14601" s="10">
        <v>0.00811744016419564</v>
      </c>
      <c r="E14601" s="7">
        <f t="shared" si="1"/>
        <v>0.04761801268</v>
      </c>
      <c r="F14601" s="7"/>
    </row>
    <row r="14602">
      <c r="A14602" s="9">
        <v>44895.333333333336</v>
      </c>
      <c r="B14602" s="10">
        <v>208.38</v>
      </c>
      <c r="C14602" s="10">
        <v>208.67464</v>
      </c>
      <c r="D14602" s="10">
        <v>0.00141195882738801</v>
      </c>
      <c r="E14602" s="7">
        <f t="shared" si="1"/>
        <v>0.04354134076</v>
      </c>
      <c r="F14602" s="7"/>
    </row>
    <row r="14603">
      <c r="A14603" s="9">
        <v>44895.375</v>
      </c>
      <c r="B14603" s="10">
        <v>206.54</v>
      </c>
      <c r="C14603" s="10">
        <v>211.02882</v>
      </c>
      <c r="D14603" s="10">
        <v>0.0212711230627172</v>
      </c>
      <c r="E14603" s="7">
        <f t="shared" si="1"/>
        <v>0.04014163789</v>
      </c>
      <c r="F14603" s="7"/>
    </row>
    <row r="14604">
      <c r="A14604" s="9">
        <v>44895.416666666664</v>
      </c>
      <c r="B14604" s="10">
        <v>206.39</v>
      </c>
      <c r="C14604" s="10">
        <v>216.39419</v>
      </c>
      <c r="D14604" s="10">
        <v>0.0462313244177213</v>
      </c>
      <c r="E14604" s="7">
        <f t="shared" si="1"/>
        <v>0.03836768421</v>
      </c>
      <c r="F14604" s="7"/>
    </row>
    <row r="14605">
      <c r="A14605" s="9">
        <v>44895.458333333336</v>
      </c>
      <c r="B14605" s="10">
        <v>204.5</v>
      </c>
      <c r="C14605" s="10">
        <v>223.46645</v>
      </c>
      <c r="D14605" s="10">
        <v>0.0848738143913773</v>
      </c>
      <c r="E14605" s="7">
        <f t="shared" si="1"/>
        <v>0.04034832895</v>
      </c>
      <c r="F14605" s="7"/>
    </row>
    <row r="14606">
      <c r="A14606" s="9">
        <v>44895.5</v>
      </c>
      <c r="B14606" s="10">
        <v>210.53</v>
      </c>
      <c r="C14606" s="10">
        <v>229.06498</v>
      </c>
      <c r="D14606" s="10">
        <v>0.0809158169878258</v>
      </c>
      <c r="E14606" s="7">
        <f t="shared" si="1"/>
        <v>0.04189782861</v>
      </c>
      <c r="F14606" s="7"/>
    </row>
    <row r="14607">
      <c r="A14607" s="9">
        <v>44895.541666666664</v>
      </c>
      <c r="B14607" s="10">
        <v>219.01</v>
      </c>
      <c r="C14607" s="10">
        <v>232.54693</v>
      </c>
      <c r="D14607" s="10">
        <v>0.0582116048575657</v>
      </c>
      <c r="E14607" s="7">
        <f t="shared" si="1"/>
        <v>0.0430567544</v>
      </c>
      <c r="F14607" s="7"/>
    </row>
    <row r="14608">
      <c r="A14608" s="9">
        <v>44895.583333333336</v>
      </c>
      <c r="B14608" s="10">
        <v>226.43</v>
      </c>
      <c r="C14608" s="10">
        <v>233.46607</v>
      </c>
      <c r="D14608" s="10">
        <v>0.0301374413849515</v>
      </c>
      <c r="E14608" s="7">
        <f t="shared" si="1"/>
        <v>0.04291332577</v>
      </c>
      <c r="F14608" s="7"/>
    </row>
    <row r="14609">
      <c r="A14609" s="9">
        <v>44895.625</v>
      </c>
      <c r="B14609" s="10">
        <v>222.26</v>
      </c>
      <c r="C14609" s="10">
        <v>232.68121</v>
      </c>
      <c r="D14609" s="10">
        <v>0.0447875013199389</v>
      </c>
      <c r="E14609" s="7">
        <f t="shared" si="1"/>
        <v>0.04272955227</v>
      </c>
      <c r="F14609" s="7"/>
    </row>
    <row r="14610">
      <c r="A14610" s="9">
        <v>44895.666666666664</v>
      </c>
      <c r="B14610" s="10">
        <v>227.7</v>
      </c>
      <c r="C14610" s="10">
        <v>230.84388</v>
      </c>
      <c r="D14610" s="10">
        <v>0.0136190745017802</v>
      </c>
      <c r="E14610" s="7">
        <f t="shared" si="1"/>
        <v>0.04188667621</v>
      </c>
      <c r="F14610" s="7"/>
    </row>
    <row r="14611">
      <c r="A14611" s="9">
        <v>44895.708333333336</v>
      </c>
      <c r="B14611" s="10">
        <v>228.89</v>
      </c>
      <c r="C14611" s="10">
        <v>229.71006</v>
      </c>
      <c r="D14611" s="10">
        <v>0.00356997860694482</v>
      </c>
      <c r="E14611" s="7">
        <f t="shared" si="1"/>
        <v>0.04109399974</v>
      </c>
      <c r="F14611" s="7"/>
    </row>
    <row r="14612">
      <c r="A14612" s="9">
        <v>44895.75</v>
      </c>
      <c r="B14612" s="10">
        <v>233.07</v>
      </c>
      <c r="C14612" s="10">
        <v>228.86647</v>
      </c>
      <c r="D14612" s="10">
        <v>0.0183667358525694</v>
      </c>
      <c r="E14612" s="7">
        <f t="shared" si="1"/>
        <v>0.04028941163</v>
      </c>
      <c r="F14612" s="7"/>
    </row>
    <row r="14613">
      <c r="A14613" s="9">
        <v>44895.791666666664</v>
      </c>
      <c r="B14613" s="10">
        <v>229.0</v>
      </c>
      <c r="C14613" s="10">
        <v>229.58864</v>
      </c>
      <c r="D14613" s="10">
        <v>0.00256388992068596</v>
      </c>
      <c r="E14613" s="7">
        <f t="shared" si="1"/>
        <v>0.03856943114</v>
      </c>
      <c r="F14613" s="7"/>
    </row>
    <row r="14614">
      <c r="A14614" s="9">
        <v>44895.833333333336</v>
      </c>
      <c r="B14614" s="10">
        <v>226.41</v>
      </c>
      <c r="C14614" s="10">
        <v>230.20457</v>
      </c>
      <c r="D14614" s="10">
        <v>0.0164834694637034</v>
      </c>
      <c r="E14614" s="7">
        <f t="shared" si="1"/>
        <v>0.0354945694</v>
      </c>
      <c r="F14614" s="7"/>
    </row>
    <row r="14615">
      <c r="A14615" s="9">
        <v>44895.875</v>
      </c>
      <c r="B14615" s="10">
        <v>225.67</v>
      </c>
      <c r="C14615" s="10">
        <v>230.68966</v>
      </c>
      <c r="D14615" s="10">
        <v>0.0217593627733467</v>
      </c>
      <c r="E14615" s="7">
        <f t="shared" si="1"/>
        <v>0.0332974481</v>
      </c>
      <c r="F14615" s="7"/>
    </row>
    <row r="14616">
      <c r="A14616" s="9">
        <v>44895.916666666664</v>
      </c>
      <c r="B14616" s="10">
        <v>219.69</v>
      </c>
      <c r="C14616" s="10">
        <v>231.37599</v>
      </c>
      <c r="D14616" s="10">
        <v>0.0505064937809666</v>
      </c>
      <c r="E14616" s="7">
        <f t="shared" si="1"/>
        <v>0.0345884535</v>
      </c>
      <c r="F14616" s="7"/>
    </row>
    <row r="14617">
      <c r="A14617" s="9">
        <v>44895.958333333336</v>
      </c>
      <c r="B14617" s="10">
        <v>220.8</v>
      </c>
      <c r="C14617" s="10">
        <v>232.34444</v>
      </c>
      <c r="D14617" s="10">
        <v>0.0496867495516569</v>
      </c>
      <c r="E14617" s="7">
        <f t="shared" si="1"/>
        <v>0.0358865561</v>
      </c>
      <c r="F14617" s="7"/>
    </row>
    <row r="14618">
      <c r="A14618" s="9">
        <v>44896.0</v>
      </c>
      <c r="B14618" s="10">
        <v>225.12</v>
      </c>
      <c r="C14618" s="10">
        <v>220.76282</v>
      </c>
      <c r="D14618" s="10">
        <v>0.0197369285280918</v>
      </c>
      <c r="E14618" s="7">
        <f t="shared" si="1"/>
        <v>0.03585224112</v>
      </c>
      <c r="F14618" s="7"/>
    </row>
    <row r="14619">
      <c r="A14619" s="9">
        <v>44896.041666666664</v>
      </c>
      <c r="B14619" s="10">
        <v>224.6</v>
      </c>
      <c r="C14619" s="10">
        <v>219.89919</v>
      </c>
      <c r="D14619" s="10">
        <v>0.0213771137583544</v>
      </c>
      <c r="E14619" s="7">
        <f t="shared" si="1"/>
        <v>0.03610927785</v>
      </c>
      <c r="F14619" s="7"/>
    </row>
    <row r="14620">
      <c r="A14620" s="9">
        <v>44896.083333333336</v>
      </c>
      <c r="B14620" s="10">
        <v>215.11</v>
      </c>
      <c r="C14620" s="10">
        <v>216.07602</v>
      </c>
      <c r="D14620" s="10">
        <v>0.00447074136222976</v>
      </c>
      <c r="E14620" s="7">
        <f t="shared" si="1"/>
        <v>0.03331113242</v>
      </c>
      <c r="F14620" s="7"/>
    </row>
    <row r="14621">
      <c r="A14621" s="9">
        <v>44896.125</v>
      </c>
      <c r="B14621" s="10">
        <v>206.87</v>
      </c>
      <c r="C14621" s="10">
        <v>210.38733</v>
      </c>
      <c r="D14621" s="10">
        <v>0.0167183546651786</v>
      </c>
      <c r="E14621" s="7">
        <f t="shared" si="1"/>
        <v>0.03015971502</v>
      </c>
      <c r="F14621" s="7"/>
    </row>
    <row r="14622">
      <c r="A14622" s="9">
        <v>44896.166666666664</v>
      </c>
      <c r="B14622" s="10">
        <v>193.63</v>
      </c>
      <c r="C14622" s="10">
        <v>202.7196</v>
      </c>
      <c r="D14622" s="10">
        <v>0.0448382889469001</v>
      </c>
      <c r="E14622" s="7">
        <f t="shared" si="1"/>
        <v>0.02953088541</v>
      </c>
      <c r="F14622" s="7"/>
    </row>
    <row r="14623">
      <c r="A14623" s="9">
        <v>44896.208333333336</v>
      </c>
      <c r="B14623" s="10">
        <v>179.67</v>
      </c>
      <c r="C14623" s="10">
        <v>194.93702</v>
      </c>
      <c r="D14623" s="10">
        <v>0.078317704866936</v>
      </c>
      <c r="E14623" s="7">
        <f t="shared" si="1"/>
        <v>0.03128494025</v>
      </c>
      <c r="F14623" s="7"/>
    </row>
    <row r="14624">
      <c r="A14624" s="9">
        <v>44896.25</v>
      </c>
      <c r="B14624" s="10">
        <v>179.83</v>
      </c>
      <c r="C14624" s="10">
        <v>188.68688</v>
      </c>
      <c r="D14624" s="10">
        <v>0.0469395646374564</v>
      </c>
      <c r="E14624" s="7">
        <f t="shared" si="1"/>
        <v>0.03270468653</v>
      </c>
      <c r="F14624" s="7"/>
    </row>
    <row r="14625">
      <c r="A14625" s="9">
        <v>44896.291666666664</v>
      </c>
      <c r="B14625" s="10">
        <v>178.58</v>
      </c>
      <c r="C14625" s="10">
        <v>184.55572</v>
      </c>
      <c r="D14625" s="10">
        <v>0.0323789476695709</v>
      </c>
      <c r="E14625" s="7">
        <f t="shared" si="1"/>
        <v>0.03371558267</v>
      </c>
      <c r="F14625" s="7"/>
    </row>
    <row r="14626">
      <c r="A14626" s="9">
        <v>44896.333333333336</v>
      </c>
      <c r="B14626" s="10">
        <v>177.17</v>
      </c>
      <c r="C14626" s="10">
        <v>183.18495</v>
      </c>
      <c r="D14626" s="10">
        <v>0.0328353939556715</v>
      </c>
      <c r="E14626" s="7">
        <f t="shared" si="1"/>
        <v>0.03502489247</v>
      </c>
      <c r="F14626" s="7"/>
    </row>
    <row r="14627">
      <c r="A14627" s="9">
        <v>44896.375</v>
      </c>
      <c r="B14627" s="10">
        <v>176.64</v>
      </c>
      <c r="C14627" s="10">
        <v>184.65923</v>
      </c>
      <c r="D14627" s="10">
        <v>0.0434271820585411</v>
      </c>
      <c r="E14627" s="7">
        <f t="shared" si="1"/>
        <v>0.03594806159</v>
      </c>
      <c r="F14627" s="7"/>
    </row>
    <row r="14628">
      <c r="A14628" s="9">
        <v>44896.416666666664</v>
      </c>
      <c r="B14628" s="10">
        <v>179.54</v>
      </c>
      <c r="C14628" s="10">
        <v>190.03083</v>
      </c>
      <c r="D14628" s="10">
        <v>0.0552059368471948</v>
      </c>
      <c r="E14628" s="7">
        <f t="shared" si="1"/>
        <v>0.03632200378</v>
      </c>
      <c r="F14628" s="7"/>
    </row>
    <row r="14629">
      <c r="A14629" s="9">
        <v>44896.458333333336</v>
      </c>
      <c r="B14629" s="10">
        <v>199.98</v>
      </c>
      <c r="C14629" s="10">
        <v>196.77715</v>
      </c>
      <c r="D14629" s="10">
        <v>0.0162765341402697</v>
      </c>
      <c r="E14629" s="7">
        <f t="shared" si="1"/>
        <v>0.03346378377</v>
      </c>
      <c r="F14629" s="7"/>
    </row>
    <row r="14630">
      <c r="A14630" s="9">
        <v>44896.5</v>
      </c>
      <c r="B14630" s="10">
        <v>212.39</v>
      </c>
      <c r="C14630" s="10">
        <v>202.49773</v>
      </c>
      <c r="D14630" s="10">
        <v>0.0488512636660173</v>
      </c>
      <c r="E14630" s="7">
        <f t="shared" si="1"/>
        <v>0.03212776071</v>
      </c>
      <c r="F14630" s="7"/>
    </row>
    <row r="14631">
      <c r="A14631" s="9">
        <v>44896.541666666664</v>
      </c>
      <c r="B14631" s="10">
        <v>222.76</v>
      </c>
      <c r="C14631" s="10">
        <v>207.07166</v>
      </c>
      <c r="D14631" s="10">
        <v>0.0757628542698695</v>
      </c>
      <c r="E14631" s="7">
        <f t="shared" si="1"/>
        <v>0.03285906277</v>
      </c>
      <c r="F14631" s="7"/>
    </row>
    <row r="14632">
      <c r="A14632" s="9">
        <v>44896.583333333336</v>
      </c>
      <c r="B14632" s="10">
        <v>215.51</v>
      </c>
      <c r="C14632" s="10">
        <v>208.1827</v>
      </c>
      <c r="D14632" s="10">
        <v>0.0351964884690225</v>
      </c>
      <c r="E14632" s="7">
        <f t="shared" si="1"/>
        <v>0.0330698564</v>
      </c>
      <c r="F14632" s="7"/>
    </row>
    <row r="14633">
      <c r="A14633" s="9">
        <v>44896.625</v>
      </c>
      <c r="B14633" s="10">
        <v>203.87</v>
      </c>
      <c r="C14633" s="10">
        <v>207.96668</v>
      </c>
      <c r="D14633" s="10">
        <v>0.019698732508496</v>
      </c>
      <c r="E14633" s="7">
        <f t="shared" si="1"/>
        <v>0.03202449103</v>
      </c>
      <c r="F14633" s="7"/>
    </row>
    <row r="14634">
      <c r="A14634" s="9">
        <v>44896.666666666664</v>
      </c>
      <c r="B14634" s="10">
        <v>190.19</v>
      </c>
      <c r="C14634" s="10">
        <v>206.7949</v>
      </c>
      <c r="D14634" s="10">
        <v>0.0802964676595023</v>
      </c>
      <c r="E14634" s="7">
        <f t="shared" si="1"/>
        <v>0.03480271575</v>
      </c>
      <c r="F14634" s="7"/>
    </row>
    <row r="14635">
      <c r="A14635" s="9">
        <v>44896.708333333336</v>
      </c>
      <c r="B14635" s="10">
        <v>186.43</v>
      </c>
      <c r="C14635" s="10">
        <v>206.15221</v>
      </c>
      <c r="D14635" s="10">
        <v>0.0956681958442259</v>
      </c>
      <c r="E14635" s="7">
        <f t="shared" si="1"/>
        <v>0.03864014147</v>
      </c>
      <c r="F14635" s="7"/>
    </row>
    <row r="14636">
      <c r="A14636" s="9">
        <v>44896.75</v>
      </c>
      <c r="B14636" s="10">
        <v>194.89</v>
      </c>
      <c r="C14636" s="10">
        <v>206.19335</v>
      </c>
      <c r="D14636" s="10">
        <v>0.0548191782130705</v>
      </c>
      <c r="E14636" s="7">
        <f t="shared" si="1"/>
        <v>0.04015899323</v>
      </c>
      <c r="F14636" s="7"/>
    </row>
    <row r="14637">
      <c r="A14637" s="9">
        <v>44896.791666666664</v>
      </c>
      <c r="B14637" s="10">
        <v>204.17</v>
      </c>
      <c r="C14637" s="10">
        <v>207.46114</v>
      </c>
      <c r="D14637" s="10">
        <v>0.0158638866054626</v>
      </c>
      <c r="E14637" s="7">
        <f t="shared" si="1"/>
        <v>0.04071315976</v>
      </c>
      <c r="F14637" s="7"/>
    </row>
    <row r="14638">
      <c r="A14638" s="9">
        <v>44896.833333333336</v>
      </c>
      <c r="B14638" s="10">
        <v>210.3</v>
      </c>
      <c r="C14638" s="10">
        <v>209.28897</v>
      </c>
      <c r="D14638" s="10">
        <v>0.00483078491905237</v>
      </c>
      <c r="E14638" s="7">
        <f t="shared" si="1"/>
        <v>0.04022763124</v>
      </c>
      <c r="F14638" s="7"/>
    </row>
    <row r="14639">
      <c r="A14639" s="9">
        <v>44896.875</v>
      </c>
      <c r="B14639" s="10">
        <v>213.06</v>
      </c>
      <c r="C14639" s="10">
        <v>211.00211</v>
      </c>
      <c r="D14639" s="10">
        <v>0.00975293564599906</v>
      </c>
      <c r="E14639" s="7">
        <f t="shared" si="1"/>
        <v>0.03972736344</v>
      </c>
      <c r="F14639" s="7"/>
    </row>
    <row r="14640">
      <c r="A14640" s="9">
        <v>44896.916666666664</v>
      </c>
      <c r="B14640" s="10">
        <v>206.32</v>
      </c>
      <c r="C14640" s="10">
        <v>211.95334</v>
      </c>
      <c r="D14640" s="10">
        <v>0.026578208203749</v>
      </c>
      <c r="E14640" s="7">
        <f t="shared" si="1"/>
        <v>0.03873035154</v>
      </c>
      <c r="F14640" s="7"/>
    </row>
    <row r="14641">
      <c r="A14641" s="9">
        <v>44896.958333333336</v>
      </c>
      <c r="B14641" s="10">
        <v>205.4</v>
      </c>
      <c r="C14641" s="10">
        <v>213.30103</v>
      </c>
      <c r="D14641" s="10">
        <v>0.0370416870467057</v>
      </c>
      <c r="E14641" s="7">
        <f t="shared" si="1"/>
        <v>0.03820347394</v>
      </c>
      <c r="F14641" s="7"/>
    </row>
    <row r="14642">
      <c r="A14642" s="9">
        <v>44897.0</v>
      </c>
      <c r="B14642" s="10">
        <v>207.89</v>
      </c>
      <c r="C14642" s="10">
        <v>221.99521</v>
      </c>
      <c r="D14642" s="10">
        <v>0.0635383529221193</v>
      </c>
      <c r="E14642" s="7">
        <f t="shared" si="1"/>
        <v>0.04002853329</v>
      </c>
      <c r="F14642" s="7"/>
    </row>
    <row r="14643">
      <c r="A14643" s="9">
        <v>44897.041666666664</v>
      </c>
      <c r="B14643" s="10">
        <v>208.94</v>
      </c>
      <c r="C14643" s="10">
        <v>213.7911</v>
      </c>
      <c r="D14643" s="10">
        <v>0.0226908416674033</v>
      </c>
      <c r="E14643" s="7">
        <f t="shared" si="1"/>
        <v>0.04008327195</v>
      </c>
      <c r="F14643" s="7"/>
    </row>
    <row r="14644">
      <c r="A14644" s="9">
        <v>44897.083333333336</v>
      </c>
      <c r="B14644" s="10">
        <v>210.81</v>
      </c>
      <c r="C14644" s="10">
        <v>202.06766</v>
      </c>
      <c r="D14644" s="10">
        <v>0.0432644194523755</v>
      </c>
      <c r="E14644" s="7">
        <f t="shared" si="1"/>
        <v>0.0416996752</v>
      </c>
      <c r="F14644" s="7"/>
    </row>
    <row r="14645">
      <c r="A14645" s="9">
        <v>44897.125</v>
      </c>
      <c r="B14645" s="10">
        <v>208.96</v>
      </c>
      <c r="C14645" s="10">
        <v>190.0327</v>
      </c>
      <c r="D14645" s="10">
        <v>0.0996002266978262</v>
      </c>
      <c r="E14645" s="7">
        <f t="shared" si="1"/>
        <v>0.04515308654</v>
      </c>
      <c r="F14645" s="7"/>
    </row>
    <row r="14646">
      <c r="A14646" s="9">
        <v>44897.166666666664</v>
      </c>
      <c r="B14646" s="10">
        <v>199.66</v>
      </c>
      <c r="C14646" s="10">
        <v>177.99216</v>
      </c>
      <c r="D14646" s="10">
        <v>0.121734800004674</v>
      </c>
      <c r="E14646" s="7">
        <f t="shared" si="1"/>
        <v>0.04835710783</v>
      </c>
      <c r="F14646" s="7"/>
    </row>
    <row r="14647">
      <c r="A14647" s="9">
        <v>44897.208333333336</v>
      </c>
      <c r="B14647" s="10">
        <v>181.49</v>
      </c>
      <c r="C14647" s="10">
        <v>168.90387</v>
      </c>
      <c r="D14647" s="10">
        <v>0.0745165282476949</v>
      </c>
      <c r="E14647" s="7">
        <f t="shared" si="1"/>
        <v>0.04819872547</v>
      </c>
      <c r="F14647" s="7"/>
    </row>
    <row r="14648">
      <c r="A14648" s="9">
        <v>44897.25</v>
      </c>
      <c r="B14648" s="10">
        <v>173.54</v>
      </c>
      <c r="C14648" s="10">
        <v>163.88171</v>
      </c>
      <c r="D14648" s="10">
        <v>0.0589345205148273</v>
      </c>
      <c r="E14648" s="7">
        <f t="shared" si="1"/>
        <v>0.0486985153</v>
      </c>
      <c r="F14648" s="7"/>
    </row>
    <row r="14649">
      <c r="A14649" s="9">
        <v>44897.291666666664</v>
      </c>
      <c r="B14649" s="10">
        <v>174.77</v>
      </c>
      <c r="C14649" s="10">
        <v>164.80522</v>
      </c>
      <c r="D14649" s="10">
        <v>0.0604639828762706</v>
      </c>
      <c r="E14649" s="7">
        <f t="shared" si="1"/>
        <v>0.0498687251</v>
      </c>
      <c r="F14649" s="7"/>
    </row>
    <row r="14650">
      <c r="A14650" s="9">
        <v>44897.333333333336</v>
      </c>
      <c r="B14650" s="10">
        <v>173.61</v>
      </c>
      <c r="C14650" s="10">
        <v>171.03976</v>
      </c>
      <c r="D14650" s="10">
        <v>0.0150271492429597</v>
      </c>
      <c r="E14650" s="7">
        <f t="shared" si="1"/>
        <v>0.04912671491</v>
      </c>
      <c r="F14650" s="7"/>
    </row>
    <row r="14651">
      <c r="A14651" s="9">
        <v>44897.375</v>
      </c>
      <c r="B14651" s="10">
        <v>178.55</v>
      </c>
      <c r="C14651" s="10">
        <v>181.21087</v>
      </c>
      <c r="D14651" s="10">
        <v>0.0146838321564263</v>
      </c>
      <c r="E14651" s="7">
        <f t="shared" si="1"/>
        <v>0.04792907533</v>
      </c>
      <c r="F14651" s="7"/>
    </row>
    <row r="14652">
      <c r="A14652" s="9">
        <v>44897.416666666664</v>
      </c>
      <c r="B14652" s="10">
        <v>186.35</v>
      </c>
      <c r="C14652" s="10">
        <v>193.96254</v>
      </c>
      <c r="D14652" s="10">
        <v>0.0392474753114699</v>
      </c>
      <c r="E14652" s="7">
        <f t="shared" si="1"/>
        <v>0.04726413943</v>
      </c>
      <c r="F14652" s="7"/>
    </row>
    <row r="14653">
      <c r="A14653" s="9">
        <v>44897.458333333336</v>
      </c>
      <c r="B14653" s="10">
        <v>201.14</v>
      </c>
      <c r="C14653" s="10">
        <v>205.65766</v>
      </c>
      <c r="D14653" s="10">
        <v>0.021966893914868</v>
      </c>
      <c r="E14653" s="7">
        <f t="shared" si="1"/>
        <v>0.04750123775</v>
      </c>
      <c r="F14653" s="7"/>
    </row>
    <row r="14654">
      <c r="A14654" s="9">
        <v>44897.5</v>
      </c>
      <c r="B14654" s="10">
        <v>219.7</v>
      </c>
      <c r="C14654" s="10">
        <v>212.87375</v>
      </c>
      <c r="D14654" s="10">
        <v>0.0320671289907749</v>
      </c>
      <c r="E14654" s="7">
        <f t="shared" si="1"/>
        <v>0.04680189881</v>
      </c>
      <c r="F14654" s="7"/>
    </row>
    <row r="14655">
      <c r="A14655" s="9">
        <v>44897.541666666664</v>
      </c>
      <c r="B14655" s="10">
        <v>217.58</v>
      </c>
      <c r="C14655" s="10">
        <v>216.30576</v>
      </c>
      <c r="D14655" s="10">
        <v>0.00589092033425286</v>
      </c>
      <c r="E14655" s="7">
        <f t="shared" si="1"/>
        <v>0.04389056823</v>
      </c>
      <c r="F14655" s="7"/>
    </row>
    <row r="14656">
      <c r="A14656" s="9">
        <v>44897.583333333336</v>
      </c>
      <c r="B14656" s="10">
        <v>218.06</v>
      </c>
      <c r="C14656" s="10">
        <v>216.27579</v>
      </c>
      <c r="D14656" s="10">
        <v>0.0082496982209613</v>
      </c>
      <c r="E14656" s="7">
        <f t="shared" si="1"/>
        <v>0.0427677853</v>
      </c>
      <c r="F14656" s="7"/>
    </row>
    <row r="14657">
      <c r="A14657" s="9">
        <v>44897.625</v>
      </c>
      <c r="B14657" s="10">
        <v>221.79</v>
      </c>
      <c r="C14657" s="10">
        <v>214.96722</v>
      </c>
      <c r="D14657" s="10">
        <v>0.0317386995096275</v>
      </c>
      <c r="E14657" s="7">
        <f t="shared" si="1"/>
        <v>0.04326945059</v>
      </c>
      <c r="F14657" s="7"/>
    </row>
    <row r="14658">
      <c r="A14658" s="9">
        <v>44897.666666666664</v>
      </c>
      <c r="B14658" s="10">
        <v>219.16</v>
      </c>
      <c r="C14658" s="10">
        <v>212.45949</v>
      </c>
      <c r="D14658" s="10">
        <v>0.0315378239870575</v>
      </c>
      <c r="E14658" s="7">
        <f t="shared" si="1"/>
        <v>0.04123784044</v>
      </c>
      <c r="F14658" s="7"/>
    </row>
    <row r="14659">
      <c r="A14659" s="9">
        <v>44897.708333333336</v>
      </c>
      <c r="B14659" s="10">
        <v>217.38</v>
      </c>
      <c r="C14659" s="10">
        <v>209.47598</v>
      </c>
      <c r="D14659" s="10">
        <v>0.0377323452550502</v>
      </c>
      <c r="E14659" s="7">
        <f t="shared" si="1"/>
        <v>0.03882384666</v>
      </c>
      <c r="F14659" s="7"/>
    </row>
    <row r="14660">
      <c r="A14660" s="9">
        <v>44897.75</v>
      </c>
      <c r="B14660" s="10">
        <v>221.76</v>
      </c>
      <c r="C14660" s="10">
        <v>208.65409</v>
      </c>
      <c r="D14660" s="10">
        <v>0.0628116611565102</v>
      </c>
      <c r="E14660" s="7">
        <f t="shared" si="1"/>
        <v>0.03915686679</v>
      </c>
      <c r="F14660" s="7"/>
    </row>
    <row r="14661">
      <c r="A14661" s="9">
        <v>44897.791666666664</v>
      </c>
      <c r="B14661" s="10">
        <v>224.66</v>
      </c>
      <c r="C14661" s="10">
        <v>209.45468</v>
      </c>
      <c r="D14661" s="10">
        <v>0.0725947971179254</v>
      </c>
      <c r="E14661" s="7">
        <f t="shared" si="1"/>
        <v>0.04152065472</v>
      </c>
      <c r="F14661" s="7"/>
    </row>
    <row r="14662">
      <c r="A14662" s="9">
        <v>44897.833333333336</v>
      </c>
      <c r="B14662" s="10">
        <v>237.65</v>
      </c>
      <c r="C14662" s="10">
        <v>211.90874</v>
      </c>
      <c r="D14662" s="10">
        <v>0.121473328565872</v>
      </c>
      <c r="E14662" s="7">
        <f t="shared" si="1"/>
        <v>0.04638076071</v>
      </c>
      <c r="F14662" s="7"/>
    </row>
    <row r="14663">
      <c r="A14663" s="9">
        <v>44897.875</v>
      </c>
      <c r="B14663" s="10">
        <v>237.59</v>
      </c>
      <c r="C14663" s="10">
        <v>215.82768</v>
      </c>
      <c r="D14663" s="10">
        <v>0.1008319229489</v>
      </c>
      <c r="E14663" s="7">
        <f t="shared" si="1"/>
        <v>0.05017571851</v>
      </c>
      <c r="F14663" s="7"/>
    </row>
    <row r="14664">
      <c r="A14664" s="9">
        <v>44897.916666666664</v>
      </c>
      <c r="B14664" s="10">
        <v>226.27</v>
      </c>
      <c r="C14664" s="10">
        <v>217.80776</v>
      </c>
      <c r="D14664" s="10">
        <v>0.0388518756172875</v>
      </c>
      <c r="E14664" s="7">
        <f t="shared" si="1"/>
        <v>0.05068712132</v>
      </c>
      <c r="F14664" s="7"/>
    </row>
    <row r="14665">
      <c r="A14665" s="9">
        <v>44897.958333333336</v>
      </c>
      <c r="B14665" s="10">
        <v>224.87</v>
      </c>
      <c r="C14665" s="10">
        <v>217.75265</v>
      </c>
      <c r="D14665" s="10">
        <v>0.0326854805211326</v>
      </c>
      <c r="E14665" s="7">
        <f t="shared" si="1"/>
        <v>0.05050561272</v>
      </c>
      <c r="F14665" s="7"/>
    </row>
    <row r="14666">
      <c r="A14666" s="9">
        <v>44898.0</v>
      </c>
      <c r="B14666" s="10">
        <v>230.9</v>
      </c>
      <c r="C14666" s="10">
        <v>221.87371</v>
      </c>
      <c r="D14666" s="10">
        <v>0.040682106951743</v>
      </c>
      <c r="E14666" s="7">
        <f t="shared" si="1"/>
        <v>0.04955326914</v>
      </c>
      <c r="F14666" s="7"/>
    </row>
    <row r="14667">
      <c r="A14667" s="9">
        <v>44898.041666666664</v>
      </c>
      <c r="B14667" s="10">
        <v>234.27</v>
      </c>
      <c r="C14667" s="10">
        <v>220.74598</v>
      </c>
      <c r="D14667" s="10">
        <v>0.0612650794365542</v>
      </c>
      <c r="E14667" s="7">
        <f t="shared" si="1"/>
        <v>0.05116052904</v>
      </c>
      <c r="F14667" s="7"/>
    </row>
    <row r="14668">
      <c r="A14668" s="9">
        <v>44898.083333333336</v>
      </c>
      <c r="B14668" s="10">
        <v>228.54</v>
      </c>
      <c r="C14668" s="10">
        <v>216.14471</v>
      </c>
      <c r="D14668" s="10">
        <v>0.0573471818949443</v>
      </c>
      <c r="E14668" s="7">
        <f t="shared" si="1"/>
        <v>0.05174731081</v>
      </c>
      <c r="F14668" s="7"/>
    </row>
    <row r="14669">
      <c r="A14669" s="9">
        <v>44898.125</v>
      </c>
      <c r="B14669" s="10">
        <v>219.57</v>
      </c>
      <c r="C14669" s="10">
        <v>209.25494</v>
      </c>
      <c r="D14669" s="10">
        <v>0.0492942245473391</v>
      </c>
      <c r="E14669" s="7">
        <f t="shared" si="1"/>
        <v>0.04965122739</v>
      </c>
      <c r="F14669" s="7"/>
    </row>
    <row r="14670">
      <c r="A14670" s="9">
        <v>44898.166666666664</v>
      </c>
      <c r="B14670" s="10">
        <v>205.71</v>
      </c>
      <c r="C14670" s="10">
        <v>199.83473</v>
      </c>
      <c r="D14670" s="10">
        <v>0.0294006452231801</v>
      </c>
      <c r="E14670" s="7">
        <f t="shared" si="1"/>
        <v>0.04580397094</v>
      </c>
      <c r="F14670" s="7"/>
    </row>
    <row r="14671">
      <c r="A14671" s="9">
        <v>44898.208333333336</v>
      </c>
      <c r="B14671" s="10">
        <v>191.89</v>
      </c>
      <c r="C14671" s="10">
        <v>190.20162</v>
      </c>
      <c r="D14671" s="10">
        <v>0.00887679084962575</v>
      </c>
      <c r="E14671" s="7">
        <f t="shared" si="1"/>
        <v>0.04306898188</v>
      </c>
      <c r="F14671" s="7"/>
    </row>
    <row r="14672">
      <c r="A14672" s="9">
        <v>44898.25</v>
      </c>
      <c r="B14672" s="10">
        <v>174.6</v>
      </c>
      <c r="C14672" s="10">
        <v>182.76537</v>
      </c>
      <c r="D14672" s="10">
        <v>0.0446767897003682</v>
      </c>
      <c r="E14672" s="7">
        <f t="shared" si="1"/>
        <v>0.04247490976</v>
      </c>
      <c r="F14672" s="7"/>
    </row>
    <row r="14673">
      <c r="A14673" s="9">
        <v>44898.291666666664</v>
      </c>
      <c r="B14673" s="10">
        <v>159.55</v>
      </c>
      <c r="C14673" s="10">
        <v>178.82459</v>
      </c>
      <c r="D14673" s="10">
        <v>0.107784896920496</v>
      </c>
      <c r="E14673" s="7">
        <f t="shared" si="1"/>
        <v>0.04444661452</v>
      </c>
      <c r="F14673" s="7"/>
    </row>
    <row r="14674">
      <c r="A14674" s="9">
        <v>44898.333333333336</v>
      </c>
      <c r="B14674" s="10">
        <v>156.47</v>
      </c>
      <c r="C14674" s="10">
        <v>178.97715</v>
      </c>
      <c r="D14674" s="10">
        <v>0.125754321152169</v>
      </c>
      <c r="E14674" s="7">
        <f t="shared" si="1"/>
        <v>0.04906024668</v>
      </c>
      <c r="F14674" s="7"/>
    </row>
    <row r="14675">
      <c r="A14675" s="9">
        <v>44898.375</v>
      </c>
      <c r="B14675" s="10">
        <v>162.24</v>
      </c>
      <c r="C14675" s="10">
        <v>183.29258</v>
      </c>
      <c r="D14675" s="10">
        <v>0.114857786387206</v>
      </c>
      <c r="E14675" s="7">
        <f t="shared" si="1"/>
        <v>0.05323416144</v>
      </c>
      <c r="F14675" s="7"/>
    </row>
    <row r="14676">
      <c r="A14676" s="9">
        <v>44898.416666666664</v>
      </c>
      <c r="B14676" s="10">
        <v>157.83</v>
      </c>
      <c r="C14676" s="10">
        <v>192.27144</v>
      </c>
      <c r="D14676" s="10">
        <v>0.179129256014309</v>
      </c>
      <c r="E14676" s="7">
        <f t="shared" si="1"/>
        <v>0.05906256897</v>
      </c>
      <c r="F14676" s="7"/>
    </row>
    <row r="14677">
      <c r="A14677" s="9">
        <v>44898.458333333336</v>
      </c>
      <c r="B14677" s="10">
        <v>156.08</v>
      </c>
      <c r="C14677" s="10">
        <v>202.37064</v>
      </c>
      <c r="D14677" s="10">
        <v>0.228741876786079</v>
      </c>
      <c r="E14677" s="7">
        <f t="shared" si="1"/>
        <v>0.06767819325</v>
      </c>
      <c r="F14677" s="7"/>
    </row>
    <row r="14678">
      <c r="A14678" s="9">
        <v>44898.5</v>
      </c>
      <c r="B14678" s="10">
        <v>166.61</v>
      </c>
      <c r="C14678" s="10">
        <v>210.21601</v>
      </c>
      <c r="D14678" s="10">
        <v>0.207434295798878</v>
      </c>
      <c r="E14678" s="7">
        <f t="shared" si="1"/>
        <v>0.07498515854</v>
      </c>
      <c r="F14678" s="7"/>
    </row>
    <row r="14679">
      <c r="A14679" s="9">
        <v>44898.541666666664</v>
      </c>
      <c r="B14679" s="10">
        <v>168.64</v>
      </c>
      <c r="C14679" s="10">
        <v>214.37274</v>
      </c>
      <c r="D14679" s="10">
        <v>0.213332814610663</v>
      </c>
      <c r="E14679" s="7">
        <f t="shared" si="1"/>
        <v>0.0836285708</v>
      </c>
      <c r="F14679" s="7"/>
    </row>
    <row r="14680">
      <c r="A14680" s="9">
        <v>44898.583333333336</v>
      </c>
      <c r="B14680" s="10">
        <v>180.8</v>
      </c>
      <c r="C14680" s="10">
        <v>213.81126</v>
      </c>
      <c r="D14680" s="10">
        <v>0.154394394383158</v>
      </c>
      <c r="E14680" s="7">
        <f t="shared" si="1"/>
        <v>0.08971793314</v>
      </c>
      <c r="F14680" s="7"/>
    </row>
    <row r="14681">
      <c r="A14681" s="9">
        <v>44898.625</v>
      </c>
      <c r="B14681" s="10">
        <v>184.07</v>
      </c>
      <c r="C14681" s="10">
        <v>211.17373</v>
      </c>
      <c r="D14681" s="10">
        <v>0.128348019424575</v>
      </c>
      <c r="E14681" s="7">
        <f t="shared" si="1"/>
        <v>0.09374332147</v>
      </c>
      <c r="F14681" s="7"/>
    </row>
    <row r="14682">
      <c r="A14682" s="9">
        <v>44898.666666666664</v>
      </c>
      <c r="B14682" s="10">
        <v>196.69</v>
      </c>
      <c r="C14682" s="10">
        <v>207.2506</v>
      </c>
      <c r="D14682" s="10">
        <v>0.0509557029026694</v>
      </c>
      <c r="E14682" s="7">
        <f t="shared" si="1"/>
        <v>0.09455239976</v>
      </c>
      <c r="F14682" s="7"/>
    </row>
    <row r="14683">
      <c r="A14683" s="9">
        <v>44898.708333333336</v>
      </c>
      <c r="B14683" s="10">
        <v>198.32</v>
      </c>
      <c r="C14683" s="10">
        <v>203.73134</v>
      </c>
      <c r="D14683" s="10">
        <v>0.0265611564720479</v>
      </c>
      <c r="E14683" s="7">
        <f t="shared" si="1"/>
        <v>0.09408693356</v>
      </c>
      <c r="F14683" s="7"/>
    </row>
    <row r="14684">
      <c r="A14684" s="9">
        <v>44898.75</v>
      </c>
      <c r="B14684" s="10">
        <v>197.73</v>
      </c>
      <c r="C14684" s="10">
        <v>201.8404</v>
      </c>
      <c r="D14684" s="10">
        <v>0.0203646049056581</v>
      </c>
      <c r="E14684" s="7">
        <f t="shared" si="1"/>
        <v>0.09231830621</v>
      </c>
      <c r="F14684" s="7"/>
    </row>
    <row r="14685">
      <c r="A14685" s="9">
        <v>44898.791666666664</v>
      </c>
      <c r="B14685" s="10">
        <v>199.96</v>
      </c>
      <c r="C14685" s="10">
        <v>202.39467</v>
      </c>
      <c r="D14685" s="10">
        <v>0.0120293187562695</v>
      </c>
      <c r="E14685" s="7">
        <f t="shared" si="1"/>
        <v>0.08979474462</v>
      </c>
      <c r="F14685" s="7"/>
    </row>
    <row r="14686">
      <c r="A14686" s="9">
        <v>44898.833333333336</v>
      </c>
      <c r="B14686" s="10">
        <v>202.21</v>
      </c>
      <c r="C14686" s="10">
        <v>204.01226</v>
      </c>
      <c r="D14686" s="10">
        <v>0.00883407693243528</v>
      </c>
      <c r="E14686" s="7">
        <f t="shared" si="1"/>
        <v>0.08510144246</v>
      </c>
      <c r="F14686" s="7"/>
    </row>
    <row r="14687">
      <c r="A14687" s="9">
        <v>44898.875</v>
      </c>
      <c r="B14687" s="10">
        <v>202.26</v>
      </c>
      <c r="C14687" s="10">
        <v>206.50265</v>
      </c>
      <c r="D14687" s="10">
        <v>0.0205452569252743</v>
      </c>
      <c r="E14687" s="7">
        <f t="shared" si="1"/>
        <v>0.08175616471</v>
      </c>
      <c r="F14687" s="7"/>
    </row>
    <row r="14688">
      <c r="A14688" s="9">
        <v>44898.916666666664</v>
      </c>
      <c r="B14688" s="10">
        <v>196.69</v>
      </c>
      <c r="C14688" s="10">
        <v>208.62974</v>
      </c>
      <c r="D14688" s="10">
        <v>0.0572293288579087</v>
      </c>
      <c r="E14688" s="7">
        <f t="shared" si="1"/>
        <v>0.08252189193</v>
      </c>
      <c r="F14688" s="7"/>
    </row>
    <row r="14689">
      <c r="A14689" s="9">
        <v>44898.958333333336</v>
      </c>
      <c r="B14689" s="10">
        <v>203.7</v>
      </c>
      <c r="C14689" s="10">
        <v>211.26484</v>
      </c>
      <c r="D14689" s="10">
        <v>0.0358073780757839</v>
      </c>
      <c r="E14689" s="7">
        <f t="shared" si="1"/>
        <v>0.082651971</v>
      </c>
      <c r="F14689" s="7"/>
    </row>
    <row r="14690">
      <c r="A14690" s="9">
        <v>44896.0</v>
      </c>
      <c r="B14690" s="10">
        <v>225.12</v>
      </c>
      <c r="C14690" s="10">
        <v>210.70251</v>
      </c>
      <c r="D14690" s="10">
        <v>0.0684258103996958</v>
      </c>
      <c r="E14690" s="7">
        <f t="shared" si="1"/>
        <v>0.08380795864</v>
      </c>
      <c r="F14690" s="7"/>
    </row>
    <row r="14691">
      <c r="A14691" s="9">
        <v>44896.041666666664</v>
      </c>
      <c r="B14691" s="10">
        <v>224.6</v>
      </c>
      <c r="C14691" s="10">
        <v>209.08644</v>
      </c>
      <c r="D14691" s="10">
        <v>0.0741968728340297</v>
      </c>
      <c r="E14691" s="7">
        <f t="shared" si="1"/>
        <v>0.08434678336</v>
      </c>
      <c r="F14691" s="7"/>
    </row>
    <row r="14692">
      <c r="A14692" s="9">
        <v>44896.083333333336</v>
      </c>
      <c r="B14692" s="10">
        <v>215.11</v>
      </c>
      <c r="C14692" s="10">
        <v>204.49814</v>
      </c>
      <c r="D14692" s="10">
        <v>0.0518922079193483</v>
      </c>
      <c r="E14692" s="7">
        <f t="shared" si="1"/>
        <v>0.08411949278</v>
      </c>
      <c r="F14692" s="7"/>
    </row>
    <row r="14693">
      <c r="A14693" s="9">
        <v>44896.125</v>
      </c>
      <c r="B14693" s="10">
        <v>206.87</v>
      </c>
      <c r="C14693" s="10">
        <v>198.76509</v>
      </c>
      <c r="D14693" s="10">
        <v>0.0407763254603714</v>
      </c>
      <c r="E14693" s="7">
        <f t="shared" si="1"/>
        <v>0.08376458032</v>
      </c>
      <c r="F14693" s="7"/>
    </row>
    <row r="14694">
      <c r="A14694" s="9">
        <v>44896.166666666664</v>
      </c>
      <c r="B14694" s="10">
        <v>193.63</v>
      </c>
      <c r="C14694" s="10">
        <v>191.7541</v>
      </c>
      <c r="D14694" s="10">
        <v>0.0097828416706605</v>
      </c>
      <c r="E14694" s="7">
        <f t="shared" si="1"/>
        <v>0.08294717184</v>
      </c>
      <c r="F14694" s="7"/>
    </row>
    <row r="14695">
      <c r="A14695" s="9">
        <v>44896.208333333336</v>
      </c>
      <c r="B14695" s="10">
        <v>179.67</v>
      </c>
      <c r="C14695" s="10">
        <v>185.1477</v>
      </c>
      <c r="D14695" s="10">
        <v>0.0295855687108184</v>
      </c>
      <c r="E14695" s="7">
        <f t="shared" si="1"/>
        <v>0.08381003758</v>
      </c>
      <c r="F14695" s="7"/>
    </row>
    <row r="14696">
      <c r="A14696" s="9">
        <v>44896.25</v>
      </c>
      <c r="B14696" s="10">
        <v>179.83</v>
      </c>
      <c r="C14696" s="10">
        <v>180.01114</v>
      </c>
      <c r="D14696" s="10">
        <v>0.00100627105633573</v>
      </c>
      <c r="E14696" s="7">
        <f t="shared" si="1"/>
        <v>0.08199043264</v>
      </c>
      <c r="F14696" s="7"/>
    </row>
    <row r="14697">
      <c r="A14697" s="9">
        <v>44896.291666666664</v>
      </c>
      <c r="B14697" s="10">
        <v>178.58</v>
      </c>
      <c r="C14697" s="10">
        <v>177.37764</v>
      </c>
      <c r="D14697" s="10">
        <v>0.00677853195025031</v>
      </c>
      <c r="E14697" s="7">
        <f t="shared" si="1"/>
        <v>0.0777818341</v>
      </c>
      <c r="F14697" s="7"/>
    </row>
    <row r="14698">
      <c r="A14698" s="9">
        <v>44896.333333333336</v>
      </c>
      <c r="B14698" s="10">
        <v>177.17</v>
      </c>
      <c r="C14698" s="10">
        <v>177.61114</v>
      </c>
      <c r="D14698" s="10">
        <v>0.00248374060320776</v>
      </c>
      <c r="E14698" s="7">
        <f t="shared" si="1"/>
        <v>0.07264555991</v>
      </c>
      <c r="F14698" s="7"/>
    </row>
    <row r="14699">
      <c r="A14699" s="9">
        <v>44896.375</v>
      </c>
      <c r="B14699" s="10">
        <v>176.64</v>
      </c>
      <c r="C14699" s="10">
        <v>180.67405</v>
      </c>
      <c r="D14699" s="10">
        <v>0.0223277775640719</v>
      </c>
      <c r="E14699" s="7">
        <f t="shared" si="1"/>
        <v>0.06879014288</v>
      </c>
      <c r="F14699" s="7"/>
    </row>
    <row r="14700">
      <c r="A14700" s="9">
        <v>44896.416666666664</v>
      </c>
      <c r="B14700" s="10">
        <v>179.54</v>
      </c>
      <c r="C14700" s="10">
        <v>187.33983</v>
      </c>
      <c r="D14700" s="10">
        <v>0.0416346593247149</v>
      </c>
      <c r="E14700" s="7">
        <f t="shared" si="1"/>
        <v>0.06306120135</v>
      </c>
      <c r="F14700" s="7"/>
    </row>
    <row r="14701">
      <c r="A14701" s="9">
        <v>44896.458333333336</v>
      </c>
      <c r="B14701" s="10">
        <v>199.98</v>
      </c>
      <c r="C14701" s="10">
        <v>194.82922</v>
      </c>
      <c r="D14701" s="10">
        <v>0.0264374101584967</v>
      </c>
      <c r="E14701" s="7">
        <f t="shared" si="1"/>
        <v>0.05463184857</v>
      </c>
      <c r="F14701" s="7"/>
    </row>
    <row r="14702">
      <c r="A14702" s="9">
        <v>44896.5</v>
      </c>
      <c r="B14702" s="10">
        <v>212.39</v>
      </c>
      <c r="C14702" s="10">
        <v>200.7003</v>
      </c>
      <c r="D14702" s="10">
        <v>0.0582445566847682</v>
      </c>
      <c r="E14702" s="7">
        <f t="shared" si="1"/>
        <v>0.04841560944</v>
      </c>
      <c r="F14702" s="7"/>
    </row>
    <row r="14703">
      <c r="A14703" s="9">
        <v>44896.541666666664</v>
      </c>
      <c r="B14703" s="10">
        <v>222.76</v>
      </c>
      <c r="C14703" s="10">
        <v>204.82386</v>
      </c>
      <c r="D14703" s="10">
        <v>0.0875686065090268</v>
      </c>
      <c r="E14703" s="7">
        <f t="shared" si="1"/>
        <v>0.0431754341</v>
      </c>
      <c r="F14703" s="7"/>
    </row>
    <row r="14704">
      <c r="A14704" s="9">
        <v>44896.583333333336</v>
      </c>
      <c r="B14704" s="10">
        <v>215.51</v>
      </c>
      <c r="C14704" s="10">
        <v>205.07799</v>
      </c>
      <c r="D14704" s="10">
        <v>0.0508685012955314</v>
      </c>
      <c r="E14704" s="7">
        <f t="shared" si="1"/>
        <v>0.03886185522</v>
      </c>
      <c r="F14704" s="7"/>
    </row>
    <row r="14705">
      <c r="A14705" s="9">
        <v>44896.625</v>
      </c>
      <c r="B14705" s="10">
        <v>203.87</v>
      </c>
      <c r="C14705" s="10">
        <v>203.94935</v>
      </c>
      <c r="D14705" s="10">
        <v>3.89067187514964E-4</v>
      </c>
      <c r="E14705" s="7">
        <f t="shared" si="1"/>
        <v>0.03353023221</v>
      </c>
      <c r="F14705" s="7"/>
    </row>
    <row r="14706">
      <c r="A14706" s="9">
        <v>44896.666666666664</v>
      </c>
      <c r="B14706" s="10">
        <v>190.19</v>
      </c>
      <c r="C14706" s="10">
        <v>202.0797</v>
      </c>
      <c r="D14706" s="10">
        <v>0.0588366867132126</v>
      </c>
      <c r="E14706" s="7">
        <f t="shared" si="1"/>
        <v>0.03385860654</v>
      </c>
      <c r="F14706" s="7"/>
    </row>
    <row r="14707">
      <c r="A14707" s="9">
        <v>44896.708333333336</v>
      </c>
      <c r="B14707" s="10">
        <v>186.43</v>
      </c>
      <c r="C14707" s="10">
        <v>200.77354</v>
      </c>
      <c r="D14707" s="10">
        <v>0.0714413861507845</v>
      </c>
      <c r="E14707" s="7">
        <f t="shared" si="1"/>
        <v>0.03572861611</v>
      </c>
      <c r="F14707" s="7"/>
    </row>
    <row r="14708">
      <c r="A14708" s="9">
        <v>44896.75</v>
      </c>
      <c r="B14708" s="10">
        <v>194.89</v>
      </c>
      <c r="C14708" s="10">
        <v>200.743</v>
      </c>
      <c r="D14708" s="10">
        <v>0.0291566829229413</v>
      </c>
      <c r="E14708" s="7">
        <f t="shared" si="1"/>
        <v>0.03609495269</v>
      </c>
      <c r="F14708" s="7"/>
    </row>
    <row r="14709">
      <c r="A14709" s="9">
        <v>44896.791666666664</v>
      </c>
      <c r="B14709" s="10">
        <v>204.17</v>
      </c>
      <c r="C14709" s="10">
        <v>202.13097</v>
      </c>
      <c r="D14709" s="10">
        <v>0.0100876674168238</v>
      </c>
      <c r="E14709" s="7">
        <f t="shared" si="1"/>
        <v>0.03601405056</v>
      </c>
      <c r="F14709" s="7"/>
    </row>
    <row r="14710">
      <c r="A14710" s="9">
        <v>44896.833333333336</v>
      </c>
      <c r="B14710" s="10">
        <v>210.3</v>
      </c>
      <c r="C14710" s="10">
        <v>204.81287</v>
      </c>
      <c r="D14710" s="10">
        <v>0.0267909433621041</v>
      </c>
      <c r="E14710" s="7">
        <f t="shared" si="1"/>
        <v>0.03676225332</v>
      </c>
      <c r="F14710" s="7"/>
    </row>
    <row r="14711">
      <c r="A14711" s="9">
        <v>44896.875</v>
      </c>
      <c r="B14711" s="10">
        <v>213.06</v>
      </c>
      <c r="C14711" s="10">
        <v>207.6106</v>
      </c>
      <c r="D14711" s="10">
        <v>0.0262481780795392</v>
      </c>
      <c r="E14711" s="7">
        <f t="shared" si="1"/>
        <v>0.03699987504</v>
      </c>
      <c r="F14711" s="7"/>
    </row>
    <row r="14712">
      <c r="A14712" s="9">
        <v>44896.916666666664</v>
      </c>
      <c r="B14712" s="10">
        <v>206.32</v>
      </c>
      <c r="C14712" s="10">
        <v>208.9247</v>
      </c>
      <c r="D14712" s="10">
        <v>0.0124671711865567</v>
      </c>
      <c r="E14712" s="7">
        <f t="shared" si="1"/>
        <v>0.03513478513</v>
      </c>
      <c r="F14712" s="7"/>
    </row>
    <row r="14713">
      <c r="A14713" s="9">
        <v>44896.958333333336</v>
      </c>
      <c r="B14713" s="10">
        <v>205.4</v>
      </c>
      <c r="C14713" s="10">
        <v>210.24199</v>
      </c>
      <c r="D14713" s="10">
        <v>0.0230305563603159</v>
      </c>
      <c r="E14713" s="7">
        <f t="shared" si="1"/>
        <v>0.03460241756</v>
      </c>
      <c r="F14713" s="7"/>
    </row>
    <row r="14714">
      <c r="A14714" s="9">
        <v>44897.0</v>
      </c>
      <c r="B14714" s="10">
        <v>207.89</v>
      </c>
      <c r="C14714" s="10">
        <v>212.03706</v>
      </c>
      <c r="D14714" s="10">
        <v>0.0195581847814717</v>
      </c>
      <c r="E14714" s="7">
        <f t="shared" si="1"/>
        <v>0.0325662665</v>
      </c>
      <c r="F14714" s="7"/>
    </row>
    <row r="14715">
      <c r="A14715" s="9">
        <v>44897.041666666664</v>
      </c>
      <c r="B14715" s="10">
        <v>208.94</v>
      </c>
      <c r="C14715" s="10">
        <v>208.92896</v>
      </c>
      <c r="D14715" s="11">
        <v>5.28409273659734E-5</v>
      </c>
      <c r="E14715" s="7">
        <f t="shared" si="1"/>
        <v>0.02947693183</v>
      </c>
      <c r="F14715" s="7"/>
    </row>
    <row r="14716">
      <c r="A14716" s="9">
        <v>44897.083333333336</v>
      </c>
      <c r="B14716" s="10">
        <v>210.81</v>
      </c>
      <c r="C14716" s="10">
        <v>203.2985</v>
      </c>
      <c r="D14716" s="10">
        <v>0.0369481329178523</v>
      </c>
      <c r="E14716" s="7">
        <f t="shared" si="1"/>
        <v>0.02885426204</v>
      </c>
      <c r="F14716" s="7"/>
    </row>
    <row r="14717">
      <c r="A14717" s="9">
        <v>44897.125</v>
      </c>
      <c r="B14717" s="10">
        <v>208.96</v>
      </c>
      <c r="C14717" s="10">
        <v>196.64997</v>
      </c>
      <c r="D14717" s="10">
        <v>0.0625986874038171</v>
      </c>
      <c r="E14717" s="7">
        <f t="shared" si="1"/>
        <v>0.02976352712</v>
      </c>
      <c r="F14717" s="7"/>
    </row>
    <row r="14718">
      <c r="A14718" s="9">
        <v>44897.166666666664</v>
      </c>
      <c r="B14718" s="10">
        <v>199.66</v>
      </c>
      <c r="C14718" s="10">
        <v>189.64237</v>
      </c>
      <c r="D14718" s="10">
        <v>0.0528237967074551</v>
      </c>
      <c r="E14718" s="7">
        <f t="shared" si="1"/>
        <v>0.03155690025</v>
      </c>
      <c r="F14718" s="7"/>
    </row>
    <row r="14719">
      <c r="A14719" s="9">
        <v>44897.208333333336</v>
      </c>
      <c r="B14719" s="10">
        <v>181.49</v>
      </c>
      <c r="C14719" s="10">
        <v>183.82164</v>
      </c>
      <c r="D14719" s="10">
        <v>0.0126842519738154</v>
      </c>
      <c r="E14719" s="7">
        <f t="shared" si="1"/>
        <v>0.03085267872</v>
      </c>
      <c r="F14719" s="7"/>
    </row>
    <row r="14720">
      <c r="A14720" s="9">
        <v>44897.25</v>
      </c>
      <c r="B14720" s="10">
        <v>173.54</v>
      </c>
      <c r="C14720" s="10">
        <v>179.49634</v>
      </c>
      <c r="D14720" s="10">
        <v>0.0331836292595158</v>
      </c>
      <c r="E14720" s="7">
        <f t="shared" si="1"/>
        <v>0.03219340198</v>
      </c>
      <c r="F14720" s="7"/>
    </row>
    <row r="14721">
      <c r="A14721" s="9">
        <v>44897.291666666664</v>
      </c>
      <c r="B14721" s="10">
        <v>174.77</v>
      </c>
      <c r="C14721" s="10">
        <v>178.12302</v>
      </c>
      <c r="D14721" s="10">
        <v>0.0188241811754594</v>
      </c>
      <c r="E14721" s="7">
        <f t="shared" si="1"/>
        <v>0.03269530403</v>
      </c>
      <c r="F14721" s="7"/>
    </row>
    <row r="14722">
      <c r="A14722" s="9">
        <v>44897.333333333336</v>
      </c>
      <c r="B14722" s="10">
        <v>173.61</v>
      </c>
      <c r="C14722" s="10">
        <v>179.68318</v>
      </c>
      <c r="D14722" s="10">
        <v>0.0337993795523875</v>
      </c>
      <c r="E14722" s="7">
        <f t="shared" si="1"/>
        <v>0.03400012232</v>
      </c>
      <c r="F14722" s="7"/>
    </row>
    <row r="14723">
      <c r="A14723" s="9">
        <v>44897.375</v>
      </c>
      <c r="B14723" s="10">
        <v>178.55</v>
      </c>
      <c r="C14723" s="10">
        <v>184.10734</v>
      </c>
      <c r="D14723" s="10">
        <v>0.0301853255823476</v>
      </c>
      <c r="E14723" s="7">
        <f t="shared" si="1"/>
        <v>0.03432752015</v>
      </c>
      <c r="F14723" s="7"/>
    </row>
    <row r="14724">
      <c r="A14724" s="9">
        <v>44897.416666666664</v>
      </c>
      <c r="B14724" s="10">
        <v>186.35</v>
      </c>
      <c r="C14724" s="10">
        <v>191.93685</v>
      </c>
      <c r="D14724" s="10">
        <v>0.0291077508044963</v>
      </c>
      <c r="E14724" s="7">
        <f t="shared" si="1"/>
        <v>0.03380556563</v>
      </c>
      <c r="F14724" s="7"/>
    </row>
    <row r="14725">
      <c r="A14725" s="9">
        <v>44897.458333333336</v>
      </c>
      <c r="B14725" s="10">
        <v>201.14</v>
      </c>
      <c r="C14725" s="10">
        <v>200.44419</v>
      </c>
      <c r="D14725" s="10">
        <v>0.00347134032670138</v>
      </c>
      <c r="E14725" s="7">
        <f t="shared" si="1"/>
        <v>0.03284864605</v>
      </c>
      <c r="F14725" s="7"/>
    </row>
    <row r="14726">
      <c r="A14726" s="9">
        <v>44897.5</v>
      </c>
      <c r="B14726" s="10">
        <v>219.7</v>
      </c>
      <c r="C14726" s="10">
        <v>206.88358</v>
      </c>
      <c r="D14726" s="10">
        <v>0.0619499140531113</v>
      </c>
      <c r="E14726" s="7">
        <f t="shared" si="1"/>
        <v>0.03300303594</v>
      </c>
      <c r="F14726" s="7"/>
    </row>
    <row r="14727">
      <c r="A14727" s="9">
        <v>44897.541666666664</v>
      </c>
      <c r="B14727" s="10">
        <v>217.58</v>
      </c>
      <c r="C14727" s="10">
        <v>211.27458</v>
      </c>
      <c r="D14727" s="10">
        <v>0.0298446694344394</v>
      </c>
      <c r="E14727" s="7">
        <f t="shared" si="1"/>
        <v>0.0305978719</v>
      </c>
      <c r="F14727" s="7"/>
    </row>
    <row r="14728">
      <c r="A14728" s="9">
        <v>44897.583333333336</v>
      </c>
      <c r="B14728" s="10">
        <v>218.06</v>
      </c>
      <c r="C14728" s="10">
        <v>212.25455</v>
      </c>
      <c r="D14728" s="10">
        <v>0.0273513571322735</v>
      </c>
      <c r="E14728" s="7">
        <f t="shared" si="1"/>
        <v>0.02961799089</v>
      </c>
      <c r="F14728" s="7"/>
    </row>
    <row r="14729">
      <c r="A14729" s="9">
        <v>44897.625</v>
      </c>
      <c r="B14729" s="10">
        <v>221.79</v>
      </c>
      <c r="C14729" s="10">
        <v>211.57757</v>
      </c>
      <c r="D14729" s="10">
        <v>0.0482680182024965</v>
      </c>
      <c r="E14729" s="7">
        <f t="shared" si="1"/>
        <v>0.03161294718</v>
      </c>
      <c r="F14729" s="7"/>
    </row>
    <row r="14730">
      <c r="A14730" s="9">
        <v>44897.666666666664</v>
      </c>
      <c r="B14730" s="10">
        <v>219.16</v>
      </c>
      <c r="C14730" s="10">
        <v>209.81319</v>
      </c>
      <c r="D14730" s="10">
        <v>0.0445482478961404</v>
      </c>
      <c r="E14730" s="7">
        <f t="shared" si="1"/>
        <v>0.03101759557</v>
      </c>
      <c r="F14730" s="7"/>
    </row>
    <row r="14731">
      <c r="A14731" s="9">
        <v>44897.708333333336</v>
      </c>
      <c r="B14731" s="10">
        <v>217.38</v>
      </c>
      <c r="C14731" s="10">
        <v>208.47747</v>
      </c>
      <c r="D14731" s="10">
        <v>0.0427025999500089</v>
      </c>
      <c r="E14731" s="7">
        <f t="shared" si="1"/>
        <v>0.02982014614</v>
      </c>
      <c r="F14731" s="7"/>
    </row>
    <row r="14732">
      <c r="A14732" s="9">
        <v>44897.75</v>
      </c>
      <c r="B14732" s="10">
        <v>221.76</v>
      </c>
      <c r="C14732" s="10">
        <v>208.44443</v>
      </c>
      <c r="D14732" s="10">
        <v>0.0638806707379994</v>
      </c>
      <c r="E14732" s="7">
        <f t="shared" si="1"/>
        <v>0.03126697897</v>
      </c>
      <c r="F14732" s="7"/>
    </row>
    <row r="14733">
      <c r="A14733" s="9">
        <v>44897.791666666664</v>
      </c>
      <c r="B14733" s="10">
        <v>224.66</v>
      </c>
      <c r="C14733" s="10">
        <v>209.82092</v>
      </c>
      <c r="D14733" s="10">
        <v>0.0707225952493202</v>
      </c>
      <c r="E14733" s="7">
        <f t="shared" si="1"/>
        <v>0.03379343429</v>
      </c>
      <c r="F14733" s="7"/>
    </row>
    <row r="14734">
      <c r="A14734" s="9">
        <v>44897.833333333336</v>
      </c>
      <c r="B14734" s="10">
        <v>237.65</v>
      </c>
      <c r="C14734" s="10">
        <v>212.56664</v>
      </c>
      <c r="D14734" s="10">
        <v>0.118002335644012</v>
      </c>
      <c r="E14734" s="7">
        <f t="shared" si="1"/>
        <v>0.03759390897</v>
      </c>
      <c r="F14734" s="7"/>
    </row>
    <row r="14735">
      <c r="A14735" s="9">
        <v>44897.875</v>
      </c>
      <c r="B14735" s="10">
        <v>237.59</v>
      </c>
      <c r="C14735" s="10">
        <v>215.4794</v>
      </c>
      <c r="D14735" s="10">
        <v>0.102611200885096</v>
      </c>
      <c r="E14735" s="7">
        <f t="shared" si="1"/>
        <v>0.04077570159</v>
      </c>
      <c r="F14735" s="7"/>
    </row>
    <row r="14736">
      <c r="A14736" s="9">
        <v>44897.916666666664</v>
      </c>
      <c r="B14736" s="10">
        <v>226.27</v>
      </c>
      <c r="C14736" s="10">
        <v>216.52891</v>
      </c>
      <c r="D14736" s="10">
        <v>0.0449874799628373</v>
      </c>
      <c r="E14736" s="7">
        <f t="shared" si="1"/>
        <v>0.04213071446</v>
      </c>
      <c r="F14736" s="7"/>
    </row>
    <row r="14737">
      <c r="A14737" s="9">
        <v>44897.958333333336</v>
      </c>
      <c r="B14737" s="10">
        <v>224.87</v>
      </c>
      <c r="C14737" s="10">
        <v>216.88268</v>
      </c>
      <c r="D14737" s="10">
        <v>0.036827837059188</v>
      </c>
      <c r="E14737" s="7">
        <f t="shared" si="1"/>
        <v>0.04270560115</v>
      </c>
      <c r="F14737" s="7"/>
    </row>
    <row r="14738">
      <c r="A14738" s="9">
        <v>44898.0</v>
      </c>
      <c r="B14738" s="10">
        <v>230.9</v>
      </c>
      <c r="C14738" s="10">
        <v>220.86799</v>
      </c>
      <c r="D14738" s="10">
        <v>0.0454208416529711</v>
      </c>
      <c r="E14738" s="12">
        <f t="shared" si="1"/>
        <v>0.04378321185</v>
      </c>
      <c r="F14738" s="7"/>
    </row>
    <row r="14739">
      <c r="A14739" s="9">
        <v>44898.041666666664</v>
      </c>
      <c r="B14739" s="10">
        <v>234.27</v>
      </c>
      <c r="C14739" s="10">
        <v>219.55144</v>
      </c>
      <c r="D14739" s="10">
        <v>0.0670392323548412</v>
      </c>
      <c r="E14739" s="7">
        <f t="shared" si="1"/>
        <v>0.0465743115</v>
      </c>
      <c r="F14739" s="7"/>
    </row>
    <row r="14740">
      <c r="A14740" s="9">
        <v>44898.083333333336</v>
      </c>
      <c r="B14740" s="10">
        <v>228.54</v>
      </c>
      <c r="C14740" s="10">
        <v>215.4243</v>
      </c>
      <c r="D14740" s="10">
        <v>0.0608831037167116</v>
      </c>
      <c r="E14740" s="7">
        <f t="shared" si="1"/>
        <v>0.04757160195</v>
      </c>
      <c r="F14740" s="7"/>
    </row>
    <row r="14741">
      <c r="A14741" s="9">
        <v>44898.125</v>
      </c>
      <c r="B14741" s="10">
        <v>219.57</v>
      </c>
      <c r="C14741" s="10">
        <v>209.5337</v>
      </c>
      <c r="D14741" s="10">
        <v>0.0478982617116004</v>
      </c>
      <c r="E14741" s="7">
        <f t="shared" si="1"/>
        <v>0.04695908421</v>
      </c>
      <c r="F14741" s="7"/>
    </row>
    <row r="14742">
      <c r="A14742" s="9">
        <v>44898.166666666664</v>
      </c>
      <c r="B14742" s="10">
        <v>205.71</v>
      </c>
      <c r="C14742" s="10">
        <v>202.01005</v>
      </c>
      <c r="D14742" s="10">
        <v>0.0183156729083528</v>
      </c>
      <c r="E14742" s="7">
        <f t="shared" si="1"/>
        <v>0.04552124572</v>
      </c>
      <c r="F14742" s="7"/>
    </row>
    <row r="14743">
      <c r="A14743" s="9">
        <v>44898.208333333336</v>
      </c>
      <c r="B14743" s="10">
        <v>191.89</v>
      </c>
      <c r="C14743" s="10">
        <v>194.92782</v>
      </c>
      <c r="D14743" s="10">
        <v>0.015584332703254</v>
      </c>
      <c r="E14743" s="7">
        <f t="shared" si="1"/>
        <v>0.04564208241</v>
      </c>
      <c r="F14743" s="7"/>
    </row>
    <row r="14744">
      <c r="A14744" s="9">
        <v>44898.25</v>
      </c>
      <c r="B14744" s="10">
        <v>174.6</v>
      </c>
      <c r="C14744" s="10">
        <v>189.62255</v>
      </c>
      <c r="D14744" s="10">
        <v>0.0792234362421557</v>
      </c>
      <c r="E14744" s="7">
        <f t="shared" si="1"/>
        <v>0.04756040771</v>
      </c>
      <c r="F14744" s="7"/>
    </row>
    <row r="14745">
      <c r="A14745" s="9">
        <v>44898.291666666664</v>
      </c>
      <c r="B14745" s="10">
        <v>159.55</v>
      </c>
      <c r="C14745" s="10">
        <v>186.94267</v>
      </c>
      <c r="D14745" s="10">
        <v>0.14652978905244</v>
      </c>
      <c r="E14745" s="7">
        <f t="shared" si="1"/>
        <v>0.0528814747</v>
      </c>
      <c r="F14745" s="7"/>
    </row>
    <row r="14746">
      <c r="A14746" s="9">
        <v>44898.333333333336</v>
      </c>
      <c r="B14746" s="10">
        <v>156.47</v>
      </c>
      <c r="C14746" s="10">
        <v>186.81968</v>
      </c>
      <c r="D14746" s="10">
        <v>0.162454405231825</v>
      </c>
      <c r="E14746" s="7">
        <f t="shared" si="1"/>
        <v>0.05824210077</v>
      </c>
      <c r="F14746" s="7"/>
    </row>
    <row r="14747">
      <c r="A14747" s="9">
        <v>44898.375</v>
      </c>
      <c r="B14747" s="10">
        <v>162.24</v>
      </c>
      <c r="C14747" s="10">
        <v>189.90901</v>
      </c>
      <c r="D14747" s="10">
        <v>0.145696141536412</v>
      </c>
      <c r="E14747" s="7">
        <f t="shared" si="1"/>
        <v>0.06305505144</v>
      </c>
      <c r="F14747" s="7"/>
    </row>
    <row r="14748">
      <c r="A14748" s="9">
        <v>44898.416666666664</v>
      </c>
      <c r="B14748" s="10">
        <v>157.83</v>
      </c>
      <c r="C14748" s="10">
        <v>196.47543</v>
      </c>
      <c r="D14748" s="10">
        <v>0.196693449150359</v>
      </c>
      <c r="E14748" s="7">
        <f t="shared" si="1"/>
        <v>0.07003778887</v>
      </c>
      <c r="F14748" s="7"/>
    </row>
    <row r="14749">
      <c r="A14749" s="9">
        <v>44898.458333333336</v>
      </c>
      <c r="B14749" s="10">
        <v>156.08</v>
      </c>
      <c r="C14749" s="10">
        <v>204.06569</v>
      </c>
      <c r="D14749" s="10">
        <v>0.235148250546184</v>
      </c>
      <c r="E14749" s="7">
        <f t="shared" si="1"/>
        <v>0.07969099346</v>
      </c>
      <c r="F14749" s="7"/>
    </row>
    <row r="14750">
      <c r="A14750" s="9">
        <v>44898.5</v>
      </c>
      <c r="B14750" s="10">
        <v>166.61</v>
      </c>
      <c r="C14750" s="10">
        <v>209.88406</v>
      </c>
      <c r="D14750" s="10">
        <v>0.20618078380988</v>
      </c>
      <c r="E14750" s="7">
        <f t="shared" si="1"/>
        <v>0.08570061303</v>
      </c>
      <c r="F14750" s="7"/>
    </row>
    <row r="14751">
      <c r="A14751" s="9">
        <v>44898.541666666664</v>
      </c>
      <c r="B14751" s="10">
        <v>168.64</v>
      </c>
      <c r="C14751" s="10">
        <v>212.9497</v>
      </c>
      <c r="D14751" s="10">
        <v>0.208075897735474</v>
      </c>
      <c r="E14751" s="7">
        <f t="shared" si="1"/>
        <v>0.09312691421</v>
      </c>
      <c r="F14751" s="7"/>
    </row>
    <row r="14752">
      <c r="A14752" s="9">
        <v>44898.583333333336</v>
      </c>
      <c r="B14752" s="10">
        <v>180.8</v>
      </c>
      <c r="C14752" s="10">
        <v>212.2999</v>
      </c>
      <c r="D14752" s="10">
        <v>0.148374539978586</v>
      </c>
      <c r="E14752" s="7">
        <f t="shared" si="1"/>
        <v>0.09816954683</v>
      </c>
      <c r="F14752" s="7"/>
    </row>
    <row r="14753">
      <c r="A14753" s="9">
        <v>44898.625</v>
      </c>
      <c r="B14753" s="10">
        <v>184.07</v>
      </c>
      <c r="C14753" s="10">
        <v>210.28094</v>
      </c>
      <c r="D14753" s="10">
        <v>0.124647245727549</v>
      </c>
      <c r="E14753" s="7">
        <f t="shared" si="1"/>
        <v>0.1013520146</v>
      </c>
      <c r="F14753" s="7"/>
    </row>
    <row r="14754">
      <c r="A14754" s="9">
        <v>44898.666666666664</v>
      </c>
      <c r="B14754" s="10">
        <v>196.69</v>
      </c>
      <c r="C14754" s="10">
        <v>207.60215</v>
      </c>
      <c r="D14754" s="10">
        <v>0.0525627986030009</v>
      </c>
      <c r="E14754" s="7">
        <f t="shared" si="1"/>
        <v>0.1016859543</v>
      </c>
      <c r="F14754" s="7"/>
    </row>
    <row r="14755">
      <c r="A14755" s="9">
        <v>44898.708333333336</v>
      </c>
      <c r="B14755" s="10">
        <v>198.32</v>
      </c>
      <c r="C14755" s="10">
        <v>205.58994</v>
      </c>
      <c r="D14755" s="10">
        <v>0.0353613605801919</v>
      </c>
      <c r="E14755" s="7">
        <f t="shared" si="1"/>
        <v>0.1013800693</v>
      </c>
      <c r="F14755" s="7"/>
    </row>
    <row r="14756">
      <c r="A14756" s="9">
        <v>44898.75</v>
      </c>
      <c r="B14756" s="10">
        <v>197.73</v>
      </c>
      <c r="C14756" s="10">
        <v>204.62605</v>
      </c>
      <c r="D14756" s="10">
        <v>0.0337007433804249</v>
      </c>
      <c r="E14756" s="7">
        <f t="shared" si="1"/>
        <v>0.1001225723</v>
      </c>
      <c r="F14756" s="7"/>
    </row>
    <row r="14757">
      <c r="A14757" s="9">
        <v>44898.791666666664</v>
      </c>
      <c r="B14757" s="10">
        <v>199.96</v>
      </c>
      <c r="C14757" s="10">
        <v>205.56204</v>
      </c>
      <c r="D14757" s="10">
        <v>0.0272523078677366</v>
      </c>
      <c r="E14757" s="7">
        <f t="shared" si="1"/>
        <v>0.09831131034</v>
      </c>
      <c r="F14757" s="7"/>
    </row>
    <row r="14758">
      <c r="A14758" s="9">
        <v>44898.833333333336</v>
      </c>
      <c r="B14758" s="10">
        <v>202.21</v>
      </c>
      <c r="C14758" s="10">
        <v>207.2212</v>
      </c>
      <c r="D14758" s="10">
        <v>0.024182853877885</v>
      </c>
      <c r="E14758" s="7">
        <f t="shared" si="1"/>
        <v>0.09440216526</v>
      </c>
      <c r="F14758" s="7"/>
    </row>
    <row r="14759">
      <c r="A14759" s="9">
        <v>44898.875</v>
      </c>
      <c r="B14759" s="10">
        <v>202.26</v>
      </c>
      <c r="C14759" s="10">
        <v>209.44893</v>
      </c>
      <c r="D14759" s="10">
        <v>0.0343230686353947</v>
      </c>
      <c r="E14759" s="7">
        <f t="shared" si="1"/>
        <v>0.09155682642</v>
      </c>
      <c r="F14759" s="7"/>
    </row>
    <row r="14760">
      <c r="A14760" s="9">
        <v>44898.916666666664</v>
      </c>
      <c r="B14760" s="10">
        <v>196.69</v>
      </c>
      <c r="C14760" s="10">
        <v>211.23721</v>
      </c>
      <c r="D14760" s="10">
        <v>0.0688667020360665</v>
      </c>
      <c r="E14760" s="7">
        <f t="shared" si="1"/>
        <v>0.092551794</v>
      </c>
      <c r="F14760" s="7"/>
    </row>
    <row r="14761">
      <c r="A14761" s="9">
        <v>44898.958333333336</v>
      </c>
      <c r="B14761" s="10">
        <v>203.7</v>
      </c>
      <c r="C14761" s="10">
        <v>213.39891</v>
      </c>
      <c r="D14761" s="10">
        <v>0.0454496698225872</v>
      </c>
      <c r="E14761" s="7">
        <f t="shared" si="1"/>
        <v>0.09291103704</v>
      </c>
      <c r="F14761" s="7"/>
    </row>
    <row r="14762">
      <c r="A14762" s="9">
        <v>44899.0</v>
      </c>
      <c r="B14762" s="10">
        <v>202.77</v>
      </c>
      <c r="C14762" s="10">
        <v>206.36346</v>
      </c>
      <c r="D14762" s="10">
        <v>0.0174132571725633</v>
      </c>
      <c r="E14762" s="7">
        <f t="shared" si="1"/>
        <v>0.09174405435</v>
      </c>
      <c r="F14762" s="7"/>
    </row>
    <row r="14763">
      <c r="A14763" s="9">
        <v>44899.041666666664</v>
      </c>
      <c r="B14763" s="10">
        <v>201.82</v>
      </c>
      <c r="C14763" s="10">
        <v>200.90312</v>
      </c>
      <c r="D14763" s="10">
        <v>0.00456379174200974</v>
      </c>
      <c r="E14763" s="7">
        <f t="shared" si="1"/>
        <v>0.08914091099</v>
      </c>
      <c r="F14763" s="7"/>
    </row>
    <row r="14764">
      <c r="A14764" s="9">
        <v>44899.083333333336</v>
      </c>
      <c r="B14764" s="10">
        <v>194.21</v>
      </c>
      <c r="C14764" s="10">
        <v>193.02644</v>
      </c>
      <c r="D14764" s="10">
        <v>0.00613159523638316</v>
      </c>
      <c r="E14764" s="7">
        <f t="shared" si="1"/>
        <v>0.08685959814</v>
      </c>
      <c r="F14764" s="7"/>
    </row>
    <row r="14765">
      <c r="A14765" s="9">
        <v>44899.125</v>
      </c>
      <c r="B14765" s="10">
        <v>185.03</v>
      </c>
      <c r="C14765" s="10">
        <v>185.19509</v>
      </c>
      <c r="D14765" s="10">
        <v>8.91438320529945E-4</v>
      </c>
      <c r="E14765" s="7">
        <f t="shared" si="1"/>
        <v>0.0849009805</v>
      </c>
      <c r="F14765" s="7"/>
    </row>
    <row r="14766">
      <c r="A14766" s="9">
        <v>44899.166666666664</v>
      </c>
      <c r="B14766" s="10">
        <v>183.22</v>
      </c>
      <c r="C14766" s="10">
        <v>178.0187</v>
      </c>
      <c r="D14766" s="10">
        <v>0.0292177170151225</v>
      </c>
      <c r="E14766" s="7">
        <f t="shared" si="1"/>
        <v>0.08535523233</v>
      </c>
      <c r="F14766" s="7"/>
    </row>
    <row r="14767">
      <c r="A14767" s="9">
        <v>44899.208333333336</v>
      </c>
      <c r="B14767" s="10">
        <v>170.27</v>
      </c>
      <c r="C14767" s="10">
        <v>173.16433</v>
      </c>
      <c r="D14767" s="10">
        <v>0.0167143545093842</v>
      </c>
      <c r="E14767" s="7">
        <f t="shared" si="1"/>
        <v>0.08540231658</v>
      </c>
      <c r="F14767" s="7"/>
    </row>
    <row r="14768">
      <c r="A14768" s="9">
        <v>44899.25</v>
      </c>
      <c r="B14768" s="10">
        <v>151.12</v>
      </c>
      <c r="C14768" s="10">
        <v>170.40316</v>
      </c>
      <c r="D14768" s="10">
        <v>0.113161985963171</v>
      </c>
      <c r="E14768" s="7">
        <f t="shared" si="1"/>
        <v>0.08681642281</v>
      </c>
      <c r="F14768" s="7"/>
    </row>
    <row r="14769">
      <c r="A14769" s="9">
        <v>44899.291666666664</v>
      </c>
      <c r="B14769" s="10">
        <v>144.77</v>
      </c>
      <c r="C14769" s="10">
        <v>171.14151</v>
      </c>
      <c r="D14769" s="10">
        <v>0.154091838969984</v>
      </c>
      <c r="E14769" s="7">
        <f t="shared" si="1"/>
        <v>0.08713150823</v>
      </c>
      <c r="F14769" s="7"/>
    </row>
    <row r="14770">
      <c r="A14770" s="9">
        <v>44899.333333333336</v>
      </c>
      <c r="B14770" s="10">
        <v>138.96</v>
      </c>
      <c r="C14770" s="10">
        <v>174.88698</v>
      </c>
      <c r="D14770" s="10">
        <v>0.205429700941716</v>
      </c>
      <c r="E14770" s="7">
        <f t="shared" si="1"/>
        <v>0.08892214555</v>
      </c>
      <c r="F14770" s="7"/>
    </row>
    <row r="14771">
      <c r="A14771" s="9">
        <v>44899.375</v>
      </c>
      <c r="B14771" s="10">
        <v>137.68</v>
      </c>
      <c r="C14771" s="10">
        <v>180.98652</v>
      </c>
      <c r="D14771" s="10">
        <v>0.239280361874464</v>
      </c>
      <c r="E14771" s="7">
        <f t="shared" si="1"/>
        <v>0.09282148806</v>
      </c>
      <c r="F14771" s="7"/>
    </row>
    <row r="14772">
      <c r="A14772" s="9">
        <v>44899.416666666664</v>
      </c>
      <c r="B14772" s="10">
        <v>140.38</v>
      </c>
      <c r="C14772" s="10">
        <v>189.55863</v>
      </c>
      <c r="D14772" s="10">
        <v>0.259437568207788</v>
      </c>
      <c r="E14772" s="7">
        <f t="shared" si="1"/>
        <v>0.09543582636</v>
      </c>
      <c r="F14772" s="7"/>
    </row>
    <row r="14773">
      <c r="A14773" s="9">
        <v>44899.458333333336</v>
      </c>
      <c r="B14773" s="10">
        <v>147.66</v>
      </c>
      <c r="C14773" s="10">
        <v>197.87557</v>
      </c>
      <c r="D14773" s="10">
        <v>0.253773469862904</v>
      </c>
      <c r="E14773" s="7">
        <f t="shared" si="1"/>
        <v>0.09621187716</v>
      </c>
      <c r="F14773" s="7"/>
    </row>
    <row r="14774">
      <c r="A14774" s="9">
        <v>44899.5</v>
      </c>
      <c r="B14774" s="10">
        <v>156.17</v>
      </c>
      <c r="C14774" s="10">
        <v>203.41773</v>
      </c>
      <c r="D14774" s="10">
        <v>0.23226947818167</v>
      </c>
      <c r="E14774" s="7">
        <f t="shared" si="1"/>
        <v>0.09729890609</v>
      </c>
      <c r="F14774" s="7"/>
    </row>
    <row r="14775">
      <c r="A14775" s="9">
        <v>44899.541666666664</v>
      </c>
      <c r="B14775" s="10">
        <v>156.67</v>
      </c>
      <c r="C14775" s="10">
        <v>207.19585</v>
      </c>
      <c r="D14775" s="10">
        <v>0.243855511584812</v>
      </c>
      <c r="E14775" s="7">
        <f t="shared" si="1"/>
        <v>0.09878972334</v>
      </c>
      <c r="F14775" s="7"/>
    </row>
    <row r="14776">
      <c r="A14776" s="9">
        <v>44899.583333333336</v>
      </c>
      <c r="B14776" s="10">
        <v>148.35</v>
      </c>
      <c r="C14776" s="10">
        <v>207.86767</v>
      </c>
      <c r="D14776" s="10">
        <v>0.286324804622094</v>
      </c>
      <c r="E14776" s="7">
        <f t="shared" si="1"/>
        <v>0.104537651</v>
      </c>
      <c r="F14776" s="7"/>
    </row>
    <row r="14777">
      <c r="A14777" s="9">
        <v>44899.625</v>
      </c>
      <c r="B14777" s="10">
        <v>143.79</v>
      </c>
      <c r="C14777" s="10">
        <v>207.4035</v>
      </c>
      <c r="D14777" s="10">
        <v>0.306713724696063</v>
      </c>
      <c r="E14777" s="7">
        <f t="shared" si="1"/>
        <v>0.1121237543</v>
      </c>
      <c r="F14777" s="7"/>
    </row>
    <row r="14778">
      <c r="A14778" s="9">
        <v>44899.666666666664</v>
      </c>
      <c r="B14778" s="10">
        <v>138.49</v>
      </c>
      <c r="C14778" s="10">
        <v>206.24081</v>
      </c>
      <c r="D14778" s="10">
        <v>0.32850341307329</v>
      </c>
      <c r="E14778" s="7">
        <f t="shared" si="1"/>
        <v>0.1236212799</v>
      </c>
      <c r="F14778" s="7"/>
    </row>
    <row r="14779">
      <c r="A14779" s="9">
        <v>44899.708333333336</v>
      </c>
      <c r="B14779" s="10">
        <v>139.18</v>
      </c>
      <c r="C14779" s="10">
        <v>205.46852</v>
      </c>
      <c r="D14779" s="10">
        <v>0.322621294979883</v>
      </c>
      <c r="E14779" s="7">
        <f t="shared" si="1"/>
        <v>0.1355904439</v>
      </c>
      <c r="F14779" s="7"/>
    </row>
    <row r="14780">
      <c r="A14780" s="9">
        <v>44899.75</v>
      </c>
      <c r="B14780" s="10">
        <v>160.01</v>
      </c>
      <c r="C14780" s="10">
        <v>206.28941</v>
      </c>
      <c r="D14780" s="10">
        <v>0.224342151155505</v>
      </c>
      <c r="E14780" s="7">
        <f t="shared" si="1"/>
        <v>0.1435338358</v>
      </c>
      <c r="F14780" s="7"/>
    </row>
    <row r="14781">
      <c r="A14781" s="9">
        <v>44899.791666666664</v>
      </c>
      <c r="B14781" s="10">
        <v>173.31</v>
      </c>
      <c r="C14781" s="10">
        <v>208.11151</v>
      </c>
      <c r="D14781" s="10">
        <v>0.167225301474195</v>
      </c>
      <c r="E14781" s="7">
        <f t="shared" si="1"/>
        <v>0.1493660439</v>
      </c>
      <c r="F14781" s="7"/>
    </row>
    <row r="14782">
      <c r="A14782" s="9">
        <v>44899.833333333336</v>
      </c>
      <c r="B14782" s="10">
        <v>194.72</v>
      </c>
      <c r="C14782" s="10">
        <v>211.53447</v>
      </c>
      <c r="D14782" s="10">
        <v>0.0794880853224535</v>
      </c>
      <c r="E14782" s="7">
        <f t="shared" si="1"/>
        <v>0.1516704286</v>
      </c>
      <c r="F14782" s="7"/>
    </row>
    <row r="14783">
      <c r="A14783" s="9">
        <v>44899.875</v>
      </c>
      <c r="B14783" s="10">
        <v>209.37</v>
      </c>
      <c r="C14783" s="10">
        <v>215.04517</v>
      </c>
      <c r="D14783" s="10">
        <v>0.0263905950549831</v>
      </c>
      <c r="E14783" s="7">
        <f t="shared" si="1"/>
        <v>0.1513399088</v>
      </c>
      <c r="F14783" s="7"/>
    </row>
    <row r="14784">
      <c r="A14784" s="9">
        <v>44899.916666666664</v>
      </c>
      <c r="B14784" s="10">
        <v>216.89</v>
      </c>
      <c r="C14784" s="10">
        <v>215.76936</v>
      </c>
      <c r="D14784" s="10">
        <v>0.00519369385903531</v>
      </c>
      <c r="E14784" s="7">
        <f t="shared" si="1"/>
        <v>0.1486868668</v>
      </c>
      <c r="F14784" s="7"/>
    </row>
    <row r="14785">
      <c r="A14785" s="9">
        <v>44899.958333333336</v>
      </c>
      <c r="B14785" s="10">
        <v>211.53</v>
      </c>
      <c r="C14785" s="10">
        <v>214.97164</v>
      </c>
      <c r="D14785" s="10">
        <v>0.0160097397033395</v>
      </c>
      <c r="E14785" s="7">
        <f t="shared" si="1"/>
        <v>0.1474602031</v>
      </c>
      <c r="F14785" s="7"/>
    </row>
    <row r="14786">
      <c r="A14786" s="9">
        <v>44897.0</v>
      </c>
      <c r="B14786" s="10">
        <v>207.89</v>
      </c>
      <c r="C14786" s="10">
        <v>212.71382</v>
      </c>
      <c r="D14786" s="10">
        <v>0.0226775110333687</v>
      </c>
      <c r="E14786" s="7">
        <f t="shared" si="1"/>
        <v>0.147679547</v>
      </c>
      <c r="F14786" s="7"/>
    </row>
    <row r="14787">
      <c r="A14787" s="9">
        <v>44897.041666666664</v>
      </c>
      <c r="B14787" s="10">
        <v>208.94</v>
      </c>
      <c r="C14787" s="10">
        <v>206.86281</v>
      </c>
      <c r="D14787" s="10">
        <v>0.0100413892666352</v>
      </c>
      <c r="E14787" s="7">
        <f t="shared" si="1"/>
        <v>0.1479077802</v>
      </c>
      <c r="F14787" s="7"/>
    </row>
    <row r="14788">
      <c r="A14788" s="9">
        <v>44897.083333333336</v>
      </c>
      <c r="B14788" s="10">
        <v>210.81</v>
      </c>
      <c r="C14788" s="10">
        <v>199.2607</v>
      </c>
      <c r="D14788" s="10">
        <v>0.0579607519194702</v>
      </c>
      <c r="E14788" s="7">
        <f t="shared" si="1"/>
        <v>0.1500673284</v>
      </c>
      <c r="F14788" s="7"/>
    </row>
    <row r="14789">
      <c r="A14789" s="9">
        <v>44897.125</v>
      </c>
      <c r="B14789" s="10">
        <v>208.96</v>
      </c>
      <c r="C14789" s="10">
        <v>192.04394</v>
      </c>
      <c r="D14789" s="10">
        <v>0.0880843207028559</v>
      </c>
      <c r="E14789" s="7">
        <f t="shared" si="1"/>
        <v>0.1537003652</v>
      </c>
      <c r="F14789" s="7"/>
    </row>
    <row r="14790">
      <c r="A14790" s="9">
        <v>44897.166666666664</v>
      </c>
      <c r="B14790" s="10">
        <v>199.66</v>
      </c>
      <c r="C14790" s="10">
        <v>186.09295</v>
      </c>
      <c r="D14790" s="10">
        <v>0.0729046962821536</v>
      </c>
      <c r="E14790" s="7">
        <f t="shared" si="1"/>
        <v>0.155520656</v>
      </c>
      <c r="F14790" s="7"/>
    </row>
    <row r="14791">
      <c r="A14791" s="9">
        <v>44897.208333333336</v>
      </c>
      <c r="B14791" s="10">
        <v>181.49</v>
      </c>
      <c r="C14791" s="10">
        <v>183.15774</v>
      </c>
      <c r="D14791" s="10">
        <v>0.00910548470405881</v>
      </c>
      <c r="E14791" s="7">
        <f t="shared" si="1"/>
        <v>0.1552036197</v>
      </c>
      <c r="F14791" s="7"/>
    </row>
    <row r="14792">
      <c r="A14792" s="9">
        <v>44897.25</v>
      </c>
      <c r="B14792" s="10">
        <v>173.54</v>
      </c>
      <c r="C14792" s="10">
        <v>182.44718</v>
      </c>
      <c r="D14792" s="10">
        <v>0.0488205956375977</v>
      </c>
      <c r="E14792" s="7">
        <f t="shared" si="1"/>
        <v>0.1525227285</v>
      </c>
      <c r="F14792" s="7"/>
    </row>
    <row r="14793">
      <c r="A14793" s="9">
        <v>44897.291666666664</v>
      </c>
      <c r="B14793" s="10">
        <v>174.77</v>
      </c>
      <c r="C14793" s="10">
        <v>184.77709</v>
      </c>
      <c r="D14793" s="10">
        <v>0.0541576339361117</v>
      </c>
      <c r="E14793" s="7">
        <f t="shared" si="1"/>
        <v>0.1483588033</v>
      </c>
      <c r="F14793" s="7"/>
    </row>
    <row r="14794">
      <c r="A14794" s="9">
        <v>44897.333333333336</v>
      </c>
      <c r="B14794" s="10">
        <v>173.61</v>
      </c>
      <c r="C14794" s="10">
        <v>188.68778</v>
      </c>
      <c r="D14794" s="10">
        <v>0.0799086194135094</v>
      </c>
      <c r="E14794" s="7">
        <f t="shared" si="1"/>
        <v>0.1431287582</v>
      </c>
      <c r="F14794" s="7"/>
    </row>
    <row r="14795">
      <c r="A14795" s="9">
        <v>44897.375</v>
      </c>
      <c r="B14795" s="10">
        <v>178.55</v>
      </c>
      <c r="C14795" s="10">
        <v>194.1556</v>
      </c>
      <c r="D14795" s="10">
        <v>0.0803767699721253</v>
      </c>
      <c r="E14795" s="7">
        <f t="shared" si="1"/>
        <v>0.1365077752</v>
      </c>
      <c r="F14795" s="7"/>
    </row>
    <row r="14796">
      <c r="A14796" s="9">
        <v>44897.416666666664</v>
      </c>
      <c r="B14796" s="10">
        <v>186.35</v>
      </c>
      <c r="C14796" s="10">
        <v>200.10458</v>
      </c>
      <c r="D14796" s="10">
        <v>0.068736957444952</v>
      </c>
      <c r="E14796" s="7">
        <f t="shared" si="1"/>
        <v>0.1285619164</v>
      </c>
      <c r="F14796" s="7"/>
    </row>
    <row r="14797">
      <c r="A14797" s="9">
        <v>44897.458333333336</v>
      </c>
      <c r="B14797" s="10">
        <v>201.14</v>
      </c>
      <c r="C14797" s="10">
        <v>205.6326</v>
      </c>
      <c r="D14797" s="10">
        <v>0.0218477031365649</v>
      </c>
      <c r="E14797" s="7">
        <f t="shared" si="1"/>
        <v>0.1188983428</v>
      </c>
      <c r="F14797" s="7"/>
    </row>
    <row r="14798">
      <c r="A14798" s="9">
        <v>44897.5</v>
      </c>
      <c r="B14798" s="10">
        <v>219.7</v>
      </c>
      <c r="C14798" s="10">
        <v>208.6279</v>
      </c>
      <c r="D14798" s="10">
        <v>0.0530710417925885</v>
      </c>
      <c r="E14798" s="7">
        <f t="shared" si="1"/>
        <v>0.1114317413</v>
      </c>
      <c r="F14798" s="7"/>
    </row>
    <row r="14799">
      <c r="A14799" s="9">
        <v>44897.541666666664</v>
      </c>
      <c r="B14799" s="10">
        <v>217.58</v>
      </c>
      <c r="C14799" s="10">
        <v>210.34528</v>
      </c>
      <c r="D14799" s="10">
        <v>0.0343944965154436</v>
      </c>
      <c r="E14799" s="7">
        <f t="shared" si="1"/>
        <v>0.102704199</v>
      </c>
      <c r="F14799" s="7"/>
    </row>
    <row r="14800">
      <c r="A14800" s="9">
        <v>44897.583333333336</v>
      </c>
      <c r="B14800" s="10">
        <v>218.06</v>
      </c>
      <c r="C14800" s="10">
        <v>210.35189</v>
      </c>
      <c r="D14800" s="10">
        <v>0.0366438827813717</v>
      </c>
      <c r="E14800" s="7">
        <f t="shared" si="1"/>
        <v>0.09230082724</v>
      </c>
      <c r="F14800" s="7"/>
    </row>
    <row r="14801">
      <c r="A14801" s="9">
        <v>44897.625</v>
      </c>
      <c r="B14801" s="10">
        <v>221.79</v>
      </c>
      <c r="C14801" s="10">
        <v>210.29208</v>
      </c>
      <c r="D14801" s="10">
        <v>0.0546759535594492</v>
      </c>
      <c r="E14801" s="7">
        <f t="shared" si="1"/>
        <v>0.08179925345</v>
      </c>
      <c r="F14801" s="7"/>
    </row>
    <row r="14802">
      <c r="A14802" s="9">
        <v>44897.666666666664</v>
      </c>
      <c r="B14802" s="10">
        <v>219.16</v>
      </c>
      <c r="C14802" s="10">
        <v>210.07699</v>
      </c>
      <c r="D14802" s="10">
        <v>0.0432365772186663</v>
      </c>
      <c r="E14802" s="7">
        <f t="shared" si="1"/>
        <v>0.06991313529</v>
      </c>
      <c r="F14802" s="7"/>
    </row>
    <row r="14803">
      <c r="A14803" s="9">
        <v>44897.708333333336</v>
      </c>
      <c r="B14803" s="10">
        <v>217.38</v>
      </c>
      <c r="C14803" s="10">
        <v>210.08837</v>
      </c>
      <c r="D14803" s="10">
        <v>0.0347074423967399</v>
      </c>
      <c r="E14803" s="7">
        <f t="shared" si="1"/>
        <v>0.05791672476</v>
      </c>
      <c r="F14803" s="7"/>
    </row>
    <row r="14804">
      <c r="A14804" s="9">
        <v>44897.75</v>
      </c>
      <c r="B14804" s="10">
        <v>221.76</v>
      </c>
      <c r="C14804" s="10">
        <v>210.94259</v>
      </c>
      <c r="D14804" s="10">
        <v>0.0512812988595617</v>
      </c>
      <c r="E14804" s="7">
        <f t="shared" si="1"/>
        <v>0.05070585592</v>
      </c>
      <c r="F14804" s="7"/>
    </row>
    <row r="14805">
      <c r="A14805" s="9">
        <v>44897.791666666664</v>
      </c>
      <c r="B14805" s="10">
        <v>224.66</v>
      </c>
      <c r="C14805" s="10">
        <v>212.53156</v>
      </c>
      <c r="D14805" s="10">
        <v>0.0570665363769972</v>
      </c>
      <c r="E14805" s="7">
        <f t="shared" si="1"/>
        <v>0.04611590737</v>
      </c>
      <c r="F14805" s="7"/>
    </row>
    <row r="14806">
      <c r="A14806" s="9">
        <v>44897.833333333336</v>
      </c>
      <c r="B14806" s="10">
        <v>237.65</v>
      </c>
      <c r="C14806" s="10">
        <v>215.41475</v>
      </c>
      <c r="D14806" s="10">
        <v>0.103220647611178</v>
      </c>
      <c r="E14806" s="7">
        <f t="shared" si="1"/>
        <v>0.04710476413</v>
      </c>
      <c r="F14806" s="7"/>
    </row>
    <row r="14807">
      <c r="A14807" s="9">
        <v>44897.875</v>
      </c>
      <c r="B14807" s="10">
        <v>237.59</v>
      </c>
      <c r="C14807" s="10">
        <v>218.55168</v>
      </c>
      <c r="D14807" s="10">
        <v>0.0871112955983683</v>
      </c>
      <c r="E14807" s="7">
        <f t="shared" si="1"/>
        <v>0.04963479332</v>
      </c>
      <c r="F14807" s="7"/>
    </row>
    <row r="14808">
      <c r="A14808" s="9">
        <v>44897.916666666664</v>
      </c>
      <c r="B14808" s="10">
        <v>226.27</v>
      </c>
      <c r="C14808" s="10">
        <v>219.3573</v>
      </c>
      <c r="D14808" s="10">
        <v>0.0315134258125897</v>
      </c>
      <c r="E14808" s="7">
        <f t="shared" si="1"/>
        <v>0.05073144882</v>
      </c>
      <c r="F14808" s="7"/>
    </row>
    <row r="14809">
      <c r="A14809" s="9">
        <v>44897.958333333336</v>
      </c>
      <c r="B14809" s="10">
        <v>224.87</v>
      </c>
      <c r="C14809" s="10">
        <v>218.61218</v>
      </c>
      <c r="D14809" s="10">
        <v>0.0286252120078579</v>
      </c>
      <c r="E14809" s="7">
        <f t="shared" si="1"/>
        <v>0.0512570935</v>
      </c>
      <c r="F14809" s="7"/>
    </row>
    <row r="14810">
      <c r="A14810" s="9">
        <v>44898.0</v>
      </c>
      <c r="B14810" s="10">
        <v>230.9</v>
      </c>
      <c r="C14810" s="10">
        <v>222.15771</v>
      </c>
      <c r="D14810" s="10">
        <v>0.0393517290036884</v>
      </c>
      <c r="E14810" s="7">
        <f t="shared" si="1"/>
        <v>0.05195185258</v>
      </c>
      <c r="F14810" s="7"/>
    </row>
    <row r="14811">
      <c r="A14811" s="9">
        <v>44898.041666666664</v>
      </c>
      <c r="B14811" s="10">
        <v>234.27</v>
      </c>
      <c r="C14811" s="10">
        <v>221.02913</v>
      </c>
      <c r="D14811" s="10">
        <v>0.0599055427671456</v>
      </c>
      <c r="E14811" s="7">
        <f t="shared" si="1"/>
        <v>0.05402952564</v>
      </c>
      <c r="F14811" s="7"/>
    </row>
    <row r="14812">
      <c r="A14812" s="9">
        <v>44898.083333333336</v>
      </c>
      <c r="B14812" s="10">
        <v>228.54</v>
      </c>
      <c r="C14812" s="10">
        <v>216.71618</v>
      </c>
      <c r="D14812" s="10">
        <v>0.0545590089304821</v>
      </c>
      <c r="E14812" s="7">
        <f t="shared" si="1"/>
        <v>0.05388778635</v>
      </c>
      <c r="F14812" s="7"/>
    </row>
    <row r="14813">
      <c r="A14813" s="9">
        <v>44898.125</v>
      </c>
      <c r="B14813" s="10">
        <v>219.57</v>
      </c>
      <c r="C14813" s="10">
        <v>210.27254</v>
      </c>
      <c r="D14813" s="10">
        <v>0.0442162347969925</v>
      </c>
      <c r="E14813" s="7">
        <f t="shared" si="1"/>
        <v>0.05205994944</v>
      </c>
      <c r="F14813" s="7"/>
    </row>
    <row r="14814">
      <c r="A14814" s="9">
        <v>44898.166666666664</v>
      </c>
      <c r="B14814" s="10">
        <v>205.71</v>
      </c>
      <c r="C14814" s="10">
        <v>201.73045</v>
      </c>
      <c r="D14814" s="10">
        <v>0.0197270664889708</v>
      </c>
      <c r="E14814" s="7">
        <f t="shared" si="1"/>
        <v>0.04984421487</v>
      </c>
      <c r="F14814" s="7"/>
    </row>
    <row r="14815">
      <c r="A14815" s="9">
        <v>44898.208333333336</v>
      </c>
      <c r="B14815" s="10">
        <v>191.89</v>
      </c>
      <c r="C14815" s="10">
        <v>193.28508</v>
      </c>
      <c r="D14815" s="10">
        <v>0.00721773248095511</v>
      </c>
      <c r="E14815" s="7">
        <f t="shared" si="1"/>
        <v>0.04976555852</v>
      </c>
      <c r="F14815" s="7"/>
    </row>
    <row r="14816">
      <c r="A14816" s="9">
        <v>44898.25</v>
      </c>
      <c r="B14816" s="10">
        <v>174.6</v>
      </c>
      <c r="C14816" s="10">
        <v>186.70968</v>
      </c>
      <c r="D14816" s="10">
        <v>0.0648583404995391</v>
      </c>
      <c r="E14816" s="7">
        <f t="shared" si="1"/>
        <v>0.05043379789</v>
      </c>
      <c r="F14816" s="7"/>
    </row>
    <row r="14817">
      <c r="A14817" s="9">
        <v>44898.291666666664</v>
      </c>
      <c r="B14817" s="10">
        <v>159.55</v>
      </c>
      <c r="C14817" s="10">
        <v>183.15209</v>
      </c>
      <c r="D14817" s="10">
        <v>0.128866069723801</v>
      </c>
      <c r="E14817" s="7">
        <f t="shared" si="1"/>
        <v>0.05354664938</v>
      </c>
      <c r="F14817" s="7"/>
    </row>
    <row r="14818">
      <c r="A14818" s="9">
        <v>44898.333333333336</v>
      </c>
      <c r="B14818" s="10">
        <v>156.47</v>
      </c>
      <c r="C14818" s="10">
        <v>182.87375</v>
      </c>
      <c r="D14818" s="10">
        <v>0.14438239495827</v>
      </c>
      <c r="E14818" s="7">
        <f t="shared" si="1"/>
        <v>0.0562330567</v>
      </c>
      <c r="F14818" s="7"/>
    </row>
    <row r="14819">
      <c r="A14819" s="9">
        <v>44898.375</v>
      </c>
      <c r="B14819" s="10">
        <v>162.24</v>
      </c>
      <c r="C14819" s="10">
        <v>186.2436</v>
      </c>
      <c r="D14819" s="10">
        <v>0.128882817986765</v>
      </c>
      <c r="E14819" s="7">
        <f t="shared" si="1"/>
        <v>0.05825414203</v>
      </c>
      <c r="F14819" s="7"/>
    </row>
    <row r="14820">
      <c r="A14820" s="9">
        <v>44898.416666666664</v>
      </c>
      <c r="B14820" s="10">
        <v>157.83</v>
      </c>
      <c r="C14820" s="10">
        <v>193.74652</v>
      </c>
      <c r="D14820" s="10">
        <v>0.185378916741317</v>
      </c>
      <c r="E14820" s="7">
        <f t="shared" si="1"/>
        <v>0.06311422367</v>
      </c>
      <c r="F14820" s="7"/>
    </row>
    <row r="14821">
      <c r="A14821" s="9">
        <v>44898.458333333336</v>
      </c>
      <c r="B14821" s="10">
        <v>156.08</v>
      </c>
      <c r="C14821" s="10">
        <v>202.43104</v>
      </c>
      <c r="D14821" s="10">
        <v>0.228971999551056</v>
      </c>
      <c r="E14821" s="7">
        <f t="shared" si="1"/>
        <v>0.07174440269</v>
      </c>
      <c r="F14821" s="7"/>
    </row>
    <row r="14822">
      <c r="A14822" s="9">
        <v>44898.5</v>
      </c>
      <c r="B14822" s="10">
        <v>166.61</v>
      </c>
      <c r="C14822" s="10">
        <v>209.31433</v>
      </c>
      <c r="D14822" s="10">
        <v>0.204020097429545</v>
      </c>
      <c r="E14822" s="7">
        <f t="shared" si="1"/>
        <v>0.07803394667</v>
      </c>
      <c r="F14822" s="7"/>
    </row>
    <row r="14823">
      <c r="A14823" s="9">
        <v>44898.541666666664</v>
      </c>
      <c r="B14823" s="10">
        <v>168.64</v>
      </c>
      <c r="C14823" s="10">
        <v>213.25877</v>
      </c>
      <c r="D14823" s="10">
        <v>0.209223611296267</v>
      </c>
      <c r="E14823" s="7">
        <f t="shared" si="1"/>
        <v>0.08531849312</v>
      </c>
      <c r="F14823" s="7"/>
    </row>
    <row r="14824">
      <c r="A14824" s="9">
        <v>44898.583333333336</v>
      </c>
      <c r="B14824" s="10">
        <v>180.8</v>
      </c>
      <c r="C14824" s="10">
        <v>213.16792</v>
      </c>
      <c r="D14824" s="10">
        <v>0.151842359769706</v>
      </c>
      <c r="E14824" s="7">
        <f t="shared" si="1"/>
        <v>0.09011842966</v>
      </c>
      <c r="F14824" s="7"/>
    </row>
    <row r="14825">
      <c r="A14825" s="9">
        <v>44898.625</v>
      </c>
      <c r="B14825" s="10">
        <v>184.07</v>
      </c>
      <c r="C14825" s="10">
        <v>211.36447</v>
      </c>
      <c r="D14825" s="10">
        <v>0.12913461756368</v>
      </c>
      <c r="E14825" s="7">
        <f t="shared" si="1"/>
        <v>0.09322087399</v>
      </c>
      <c r="F14825" s="7"/>
    </row>
    <row r="14826">
      <c r="A14826" s="9">
        <v>44898.666666666664</v>
      </c>
      <c r="B14826" s="10">
        <v>196.69</v>
      </c>
      <c r="C14826" s="10">
        <v>208.45119</v>
      </c>
      <c r="D14826" s="10">
        <v>0.0564217935143474</v>
      </c>
      <c r="E14826" s="7">
        <f t="shared" si="1"/>
        <v>0.09377025801</v>
      </c>
      <c r="F14826" s="7"/>
    </row>
    <row r="14827">
      <c r="A14827" s="9">
        <v>44898.708333333336</v>
      </c>
      <c r="B14827" s="10">
        <v>198.32</v>
      </c>
      <c r="C14827" s="10">
        <v>205.95912</v>
      </c>
      <c r="D14827" s="10">
        <v>0.0370904672733114</v>
      </c>
      <c r="E14827" s="7">
        <f t="shared" si="1"/>
        <v>0.09386955071</v>
      </c>
      <c r="F14827" s="7"/>
    </row>
    <row r="14828">
      <c r="A14828" s="9">
        <v>44898.75</v>
      </c>
      <c r="B14828" s="10">
        <v>197.73</v>
      </c>
      <c r="C14828" s="10">
        <v>204.62383</v>
      </c>
      <c r="D14828" s="10">
        <v>0.0336902598294637</v>
      </c>
      <c r="E14828" s="7">
        <f t="shared" si="1"/>
        <v>0.09313659075</v>
      </c>
      <c r="F14828" s="7"/>
    </row>
    <row r="14829">
      <c r="A14829" s="9">
        <v>44898.791666666664</v>
      </c>
      <c r="B14829" s="10">
        <v>199.96</v>
      </c>
      <c r="C14829" s="10">
        <v>205.32378</v>
      </c>
      <c r="D14829" s="10">
        <v>0.0261235206170468</v>
      </c>
      <c r="E14829" s="7">
        <f t="shared" si="1"/>
        <v>0.09184729843</v>
      </c>
      <c r="F14829" s="7"/>
    </row>
    <row r="14830">
      <c r="A14830" s="9">
        <v>44898.833333333336</v>
      </c>
      <c r="B14830" s="10">
        <v>202.21</v>
      </c>
      <c r="C14830" s="10">
        <v>206.92069</v>
      </c>
      <c r="D14830" s="10">
        <v>0.0227656789661778</v>
      </c>
      <c r="E14830" s="7">
        <f t="shared" si="1"/>
        <v>0.08849500807</v>
      </c>
      <c r="F14830" s="7"/>
    </row>
    <row r="14831">
      <c r="A14831" s="9">
        <v>44898.875</v>
      </c>
      <c r="B14831" s="10">
        <v>202.26</v>
      </c>
      <c r="C14831" s="10">
        <v>209.20445</v>
      </c>
      <c r="D14831" s="10">
        <v>0.0331945615879586</v>
      </c>
      <c r="E14831" s="7">
        <f t="shared" si="1"/>
        <v>0.08624847748</v>
      </c>
      <c r="F14831" s="7"/>
    </row>
    <row r="14832">
      <c r="A14832" s="9">
        <v>44898.916666666664</v>
      </c>
      <c r="B14832" s="10">
        <v>196.69</v>
      </c>
      <c r="C14832" s="10">
        <v>211.11863</v>
      </c>
      <c r="D14832" s="10">
        <v>0.0683437079901475</v>
      </c>
      <c r="E14832" s="7">
        <f t="shared" si="1"/>
        <v>0.08778307257</v>
      </c>
      <c r="F14832" s="7"/>
    </row>
    <row r="14833">
      <c r="A14833" s="9">
        <v>44898.958333333336</v>
      </c>
      <c r="B14833" s="10">
        <v>203.7</v>
      </c>
      <c r="C14833" s="10">
        <v>213.47452</v>
      </c>
      <c r="D14833" s="10">
        <v>0.0457877595883575</v>
      </c>
      <c r="E14833" s="7">
        <f t="shared" si="1"/>
        <v>0.08849817872</v>
      </c>
      <c r="F14833" s="7"/>
    </row>
    <row r="14834">
      <c r="A14834" s="9">
        <v>44899.0</v>
      </c>
      <c r="B14834" s="10">
        <v>202.77</v>
      </c>
      <c r="C14834" s="10">
        <v>208.5728</v>
      </c>
      <c r="D14834" s="10">
        <v>0.027821460899983</v>
      </c>
      <c r="E14834" s="7">
        <f t="shared" si="1"/>
        <v>0.08801775089</v>
      </c>
      <c r="F14834" s="7"/>
    </row>
    <row r="14835">
      <c r="A14835" s="9">
        <v>44899.041666666664</v>
      </c>
      <c r="B14835" s="10">
        <v>201.82</v>
      </c>
      <c r="C14835" s="10">
        <v>203.79527</v>
      </c>
      <c r="D14835" s="10">
        <v>0.00969242318528783</v>
      </c>
      <c r="E14835" s="7">
        <f t="shared" si="1"/>
        <v>0.08592553757</v>
      </c>
      <c r="F14835" s="7"/>
    </row>
    <row r="14836">
      <c r="A14836" s="9">
        <v>44899.083333333336</v>
      </c>
      <c r="B14836" s="10">
        <v>194.21</v>
      </c>
      <c r="C14836" s="10">
        <v>196.41409</v>
      </c>
      <c r="D14836" s="10">
        <v>0.0112216491189607</v>
      </c>
      <c r="E14836" s="7">
        <f t="shared" si="1"/>
        <v>0.08411981424</v>
      </c>
      <c r="F14836" s="7"/>
    </row>
    <row r="14837">
      <c r="A14837" s="9">
        <v>44899.125</v>
      </c>
      <c r="B14837" s="10">
        <v>185.03</v>
      </c>
      <c r="C14837" s="10">
        <v>188.59858</v>
      </c>
      <c r="D14837" s="10">
        <v>0.0189215634603399</v>
      </c>
      <c r="E14837" s="7">
        <f t="shared" si="1"/>
        <v>0.08306586961</v>
      </c>
      <c r="F14837" s="7"/>
    </row>
    <row r="14838">
      <c r="A14838" s="9">
        <v>44899.166666666664</v>
      </c>
      <c r="B14838" s="10">
        <v>183.22</v>
      </c>
      <c r="C14838" s="10">
        <v>181.00435</v>
      </c>
      <c r="D14838" s="10">
        <v>0.0122408660344351</v>
      </c>
      <c r="E14838" s="7">
        <f t="shared" si="1"/>
        <v>0.08275394459</v>
      </c>
      <c r="F14838" s="7"/>
    </row>
    <row r="14839">
      <c r="A14839" s="9">
        <v>44899.208333333336</v>
      </c>
      <c r="B14839" s="10">
        <v>170.27</v>
      </c>
      <c r="C14839" s="10">
        <v>175.31857</v>
      </c>
      <c r="D14839" s="10">
        <v>0.0287965501886079</v>
      </c>
      <c r="E14839" s="7">
        <f t="shared" si="1"/>
        <v>0.08365306199</v>
      </c>
      <c r="F14839" s="7"/>
    </row>
    <row r="14840">
      <c r="A14840" s="9">
        <v>44899.25</v>
      </c>
      <c r="B14840" s="10">
        <v>151.12</v>
      </c>
      <c r="C14840" s="10">
        <v>171.62723</v>
      </c>
      <c r="D14840" s="10">
        <v>0.119487041770702</v>
      </c>
      <c r="E14840" s="7">
        <f t="shared" si="1"/>
        <v>0.08592925788</v>
      </c>
      <c r="F14840" s="7"/>
    </row>
    <row r="14841">
      <c r="A14841" s="9">
        <v>44899.291666666664</v>
      </c>
      <c r="B14841" s="10">
        <v>144.77</v>
      </c>
      <c r="C14841" s="10">
        <v>171.50712</v>
      </c>
      <c r="D14841" s="10">
        <v>0.155895102197506</v>
      </c>
      <c r="E14841" s="7">
        <f t="shared" si="1"/>
        <v>0.08705546756</v>
      </c>
      <c r="F14841" s="7"/>
    </row>
    <row r="14842">
      <c r="A14842" s="9">
        <v>44899.333333333336</v>
      </c>
      <c r="B14842" s="10">
        <v>138.96</v>
      </c>
      <c r="C14842" s="10">
        <v>174.70655</v>
      </c>
      <c r="D14842" s="10">
        <v>0.204609100231216</v>
      </c>
      <c r="E14842" s="7">
        <f t="shared" si="1"/>
        <v>0.08956491362</v>
      </c>
      <c r="F14842" s="7"/>
    </row>
    <row r="14843">
      <c r="A14843" s="9">
        <v>44899.375</v>
      </c>
      <c r="B14843" s="10">
        <v>137.68</v>
      </c>
      <c r="C14843" s="10">
        <v>180.65361</v>
      </c>
      <c r="D14843" s="10">
        <v>0.237878501293165</v>
      </c>
      <c r="E14843" s="7">
        <f t="shared" si="1"/>
        <v>0.09410640042</v>
      </c>
      <c r="F14843" s="7"/>
    </row>
    <row r="14844">
      <c r="A14844" s="9">
        <v>44899.416666666664</v>
      </c>
      <c r="B14844" s="10">
        <v>140.38</v>
      </c>
      <c r="C14844" s="10">
        <v>189.71769</v>
      </c>
      <c r="D14844" s="10">
        <v>0.260058458438957</v>
      </c>
      <c r="E14844" s="7">
        <f t="shared" si="1"/>
        <v>0.09721804799</v>
      </c>
      <c r="F14844" s="7"/>
    </row>
    <row r="14845">
      <c r="A14845" s="9">
        <v>44899.458333333336</v>
      </c>
      <c r="B14845" s="10">
        <v>147.66</v>
      </c>
      <c r="C14845" s="10">
        <v>198.79358</v>
      </c>
      <c r="D14845" s="10">
        <v>0.257219473586621</v>
      </c>
      <c r="E14845" s="7">
        <f t="shared" si="1"/>
        <v>0.09839502608</v>
      </c>
      <c r="F14845" s="7"/>
    </row>
    <row r="14846">
      <c r="A14846" s="9">
        <v>44899.5</v>
      </c>
      <c r="B14846" s="10">
        <v>156.17</v>
      </c>
      <c r="C14846" s="10">
        <v>205.11173</v>
      </c>
      <c r="D14846" s="10">
        <v>0.238610098018285</v>
      </c>
      <c r="E14846" s="7">
        <f t="shared" si="1"/>
        <v>0.0998362761</v>
      </c>
      <c r="F14846" s="7"/>
    </row>
    <row r="14847">
      <c r="A14847" s="9">
        <v>44899.541666666664</v>
      </c>
      <c r="B14847" s="10">
        <v>156.67</v>
      </c>
      <c r="C14847" s="10">
        <v>209.26113</v>
      </c>
      <c r="D14847" s="10">
        <v>0.251318197507583</v>
      </c>
      <c r="E14847" s="7">
        <f t="shared" si="1"/>
        <v>0.1015902172</v>
      </c>
      <c r="F14847" s="7"/>
    </row>
    <row r="14848">
      <c r="A14848" s="9">
        <v>44899.583333333336</v>
      </c>
      <c r="B14848" s="10">
        <v>148.35</v>
      </c>
      <c r="C14848" s="10">
        <v>209.92429</v>
      </c>
      <c r="D14848" s="10">
        <v>0.293316652398824</v>
      </c>
      <c r="E14848" s="7">
        <f t="shared" si="1"/>
        <v>0.1074849794</v>
      </c>
      <c r="F14848" s="7"/>
    </row>
    <row r="14849">
      <c r="A14849" s="9">
        <v>44899.625</v>
      </c>
      <c r="B14849" s="10">
        <v>143.79</v>
      </c>
      <c r="C14849" s="10">
        <v>209.06825</v>
      </c>
      <c r="D14849" s="10">
        <v>0.312234162767421</v>
      </c>
      <c r="E14849" s="7">
        <f t="shared" si="1"/>
        <v>0.1151141271</v>
      </c>
      <c r="F14849" s="7"/>
    </row>
    <row r="14850">
      <c r="A14850" s="9">
        <v>44899.666666666664</v>
      </c>
      <c r="B14850" s="10">
        <v>138.49</v>
      </c>
      <c r="C14850" s="10">
        <v>207.27005</v>
      </c>
      <c r="D14850" s="10">
        <v>0.331837860800438</v>
      </c>
      <c r="E14850" s="7">
        <f t="shared" si="1"/>
        <v>0.1265897966</v>
      </c>
      <c r="F14850" s="7"/>
    </row>
    <row r="14851">
      <c r="A14851" s="9">
        <v>44899.708333333336</v>
      </c>
      <c r="B14851" s="10">
        <v>139.18</v>
      </c>
      <c r="C14851" s="10">
        <v>205.90966</v>
      </c>
      <c r="D14851" s="10">
        <v>0.324072508302913</v>
      </c>
      <c r="E14851" s="7">
        <f t="shared" si="1"/>
        <v>0.1385473816</v>
      </c>
      <c r="F14851" s="7"/>
    </row>
    <row r="14852">
      <c r="A14852" s="9">
        <v>44899.75</v>
      </c>
      <c r="B14852" s="10">
        <v>160.01</v>
      </c>
      <c r="C14852" s="10">
        <v>206.24317</v>
      </c>
      <c r="D14852" s="10">
        <v>0.224168247607908</v>
      </c>
      <c r="E14852" s="7">
        <f t="shared" si="1"/>
        <v>0.1464839644</v>
      </c>
      <c r="F14852" s="7"/>
    </row>
    <row r="14853">
      <c r="A14853" s="9">
        <v>44899.791666666664</v>
      </c>
      <c r="B14853" s="10">
        <v>173.31</v>
      </c>
      <c r="C14853" s="10">
        <v>207.88704</v>
      </c>
      <c r="D14853" s="10">
        <v>0.166326097095807</v>
      </c>
      <c r="E14853" s="7">
        <f t="shared" si="1"/>
        <v>0.1523257385</v>
      </c>
      <c r="F14853" s="7"/>
    </row>
    <row r="14854">
      <c r="A14854" s="9">
        <v>44899.833333333336</v>
      </c>
      <c r="B14854" s="10">
        <v>194.72</v>
      </c>
      <c r="C14854" s="10">
        <v>211.15197</v>
      </c>
      <c r="D14854" s="10">
        <v>0.0778205858084109</v>
      </c>
      <c r="E14854" s="7">
        <f t="shared" si="1"/>
        <v>0.1546196929</v>
      </c>
      <c r="F14854" s="7"/>
    </row>
    <row r="14855">
      <c r="A14855" s="9">
        <v>44899.875</v>
      </c>
      <c r="B14855" s="10">
        <v>209.37</v>
      </c>
      <c r="C14855" s="10">
        <v>214.6445</v>
      </c>
      <c r="D14855" s="10">
        <v>0.0245731896228414</v>
      </c>
      <c r="E14855" s="7">
        <f t="shared" si="1"/>
        <v>0.1542604691</v>
      </c>
      <c r="F14855" s="7"/>
    </row>
    <row r="14856">
      <c r="A14856" s="9">
        <v>44899.916666666664</v>
      </c>
      <c r="B14856" s="10">
        <v>216.89</v>
      </c>
      <c r="C14856" s="10">
        <v>215.65898</v>
      </c>
      <c r="D14856" s="10">
        <v>0.00570817871808524</v>
      </c>
      <c r="E14856" s="7">
        <f t="shared" si="1"/>
        <v>0.1516506554</v>
      </c>
      <c r="F14856" s="7"/>
    </row>
    <row r="14857">
      <c r="A14857" s="9">
        <v>44899.958333333336</v>
      </c>
      <c r="B14857" s="10">
        <v>211.53</v>
      </c>
      <c r="C14857" s="10">
        <v>215.3989</v>
      </c>
      <c r="D14857" s="10">
        <v>0.0179615587637634</v>
      </c>
      <c r="E14857" s="7">
        <f t="shared" si="1"/>
        <v>0.1504912303</v>
      </c>
      <c r="F14857" s="7"/>
    </row>
    <row r="14858">
      <c r="A14858" s="9">
        <v>44900.0</v>
      </c>
      <c r="B14858" s="10">
        <v>211.75</v>
      </c>
      <c r="C14858" s="10">
        <v>212.55757</v>
      </c>
      <c r="D14858" s="10">
        <v>0.00379930011431725</v>
      </c>
      <c r="E14858" s="7">
        <f t="shared" si="1"/>
        <v>0.149490307</v>
      </c>
      <c r="F14858" s="7"/>
    </row>
    <row r="14859">
      <c r="A14859" s="9">
        <v>44900.041666666664</v>
      </c>
      <c r="B14859" s="10">
        <v>220.49</v>
      </c>
      <c r="C14859" s="10">
        <v>208.65747</v>
      </c>
      <c r="D14859" s="10">
        <v>0.0567079146507432</v>
      </c>
      <c r="E14859" s="7">
        <f t="shared" si="1"/>
        <v>0.1514492858</v>
      </c>
      <c r="F14859" s="7"/>
    </row>
    <row r="14860">
      <c r="A14860" s="9">
        <v>44900.083333333336</v>
      </c>
      <c r="B14860" s="10">
        <v>218.32</v>
      </c>
      <c r="C14860" s="10">
        <v>203.49547</v>
      </c>
      <c r="D14860" s="10">
        <v>0.0728494349284531</v>
      </c>
      <c r="E14860" s="7">
        <f t="shared" si="1"/>
        <v>0.1540171102</v>
      </c>
      <c r="F14860" s="7"/>
    </row>
    <row r="14861">
      <c r="A14861" s="9">
        <v>44900.125</v>
      </c>
      <c r="B14861" s="10">
        <v>224.87</v>
      </c>
      <c r="C14861" s="10">
        <v>198.37693</v>
      </c>
      <c r="D14861" s="10">
        <v>0.133549148078861</v>
      </c>
      <c r="E14861" s="7">
        <f t="shared" si="1"/>
        <v>0.1587932595</v>
      </c>
      <c r="F14861" s="7"/>
    </row>
    <row r="14862">
      <c r="A14862" s="9">
        <v>44900.166666666664</v>
      </c>
      <c r="B14862" s="10">
        <v>213.25</v>
      </c>
      <c r="C14862" s="10">
        <v>194.37219</v>
      </c>
      <c r="D14862" s="10">
        <v>0.0971219699690578</v>
      </c>
      <c r="E14862" s="7">
        <f t="shared" si="1"/>
        <v>0.1623299722</v>
      </c>
      <c r="F14862" s="7"/>
    </row>
    <row r="14863">
      <c r="A14863" s="9">
        <v>44900.208333333336</v>
      </c>
      <c r="B14863" s="10">
        <v>198.47</v>
      </c>
      <c r="C14863" s="10">
        <v>192.74707</v>
      </c>
      <c r="D14863" s="10">
        <v>0.0296913981623689</v>
      </c>
      <c r="E14863" s="7">
        <f t="shared" si="1"/>
        <v>0.1623672575</v>
      </c>
      <c r="F14863" s="7"/>
    </row>
    <row r="14864">
      <c r="A14864" s="9">
        <v>44900.25</v>
      </c>
      <c r="B14864" s="10">
        <v>199.39</v>
      </c>
      <c r="C14864" s="10">
        <v>192.54962</v>
      </c>
      <c r="D14864" s="10">
        <v>0.0355252843396937</v>
      </c>
      <c r="E14864" s="7">
        <f t="shared" si="1"/>
        <v>0.158868851</v>
      </c>
      <c r="F14864" s="7"/>
    </row>
    <row r="14865">
      <c r="A14865" s="9">
        <v>44900.291666666664</v>
      </c>
      <c r="B14865" s="10">
        <v>194.9</v>
      </c>
      <c r="C14865" s="10">
        <v>194.11537</v>
      </c>
      <c r="D14865" s="10">
        <v>0.00404208074816534</v>
      </c>
      <c r="E14865" s="7">
        <f t="shared" si="1"/>
        <v>0.1525416417</v>
      </c>
      <c r="F14865" s="7"/>
    </row>
    <row r="14866">
      <c r="A14866" s="9">
        <v>44900.333333333336</v>
      </c>
      <c r="B14866" s="10">
        <v>194.73</v>
      </c>
      <c r="C14866" s="10">
        <v>196.18579</v>
      </c>
      <c r="D14866" s="10">
        <v>0.00742046607962792</v>
      </c>
      <c r="E14866" s="7">
        <f t="shared" si="1"/>
        <v>0.1443254487</v>
      </c>
      <c r="F14866" s="7"/>
    </row>
    <row r="14867">
      <c r="A14867" s="9">
        <v>44900.375</v>
      </c>
      <c r="B14867" s="10">
        <v>190.94</v>
      </c>
      <c r="C14867" s="10">
        <v>199.44964</v>
      </c>
      <c r="D14867" s="10">
        <v>0.0426656072179422</v>
      </c>
      <c r="E14867" s="7">
        <f t="shared" si="1"/>
        <v>0.1361915781</v>
      </c>
      <c r="F14867" s="7"/>
    </row>
    <row r="14868">
      <c r="A14868" s="9">
        <v>44900.416666666664</v>
      </c>
      <c r="B14868" s="10">
        <v>190.69</v>
      </c>
      <c r="C14868" s="10">
        <v>203.0925</v>
      </c>
      <c r="D14868" s="10">
        <v>0.0610682324556544</v>
      </c>
      <c r="E14868" s="7">
        <f t="shared" si="1"/>
        <v>0.1279003187</v>
      </c>
      <c r="F14868" s="7"/>
    </row>
    <row r="14869">
      <c r="A14869" s="9">
        <v>44900.458333333336</v>
      </c>
      <c r="B14869" s="10">
        <v>194.9</v>
      </c>
      <c r="C14869" s="10">
        <v>207.10622</v>
      </c>
      <c r="D14869" s="10">
        <v>0.0589370034371734</v>
      </c>
      <c r="E14869" s="7">
        <f t="shared" si="1"/>
        <v>0.1196385491</v>
      </c>
      <c r="F14869" s="7"/>
    </row>
    <row r="14870">
      <c r="A14870" s="9">
        <v>44900.5</v>
      </c>
      <c r="B14870" s="10">
        <v>211.43</v>
      </c>
      <c r="C14870" s="10">
        <v>209.66688</v>
      </c>
      <c r="D14870" s="10">
        <v>0.0084091488364782</v>
      </c>
      <c r="E14870" s="7">
        <f t="shared" si="1"/>
        <v>0.1100468429</v>
      </c>
      <c r="F14870" s="7"/>
    </row>
    <row r="14871">
      <c r="A14871" s="9">
        <v>44900.541666666664</v>
      </c>
      <c r="B14871" s="10">
        <v>202.46</v>
      </c>
      <c r="C14871" s="10">
        <v>211.55829</v>
      </c>
      <c r="D14871" s="10">
        <v>0.0430060670276735</v>
      </c>
      <c r="E14871" s="7">
        <f t="shared" si="1"/>
        <v>0.1013671707</v>
      </c>
      <c r="F14871" s="7"/>
    </row>
    <row r="14872">
      <c r="A14872" s="9">
        <v>44900.583333333336</v>
      </c>
      <c r="B14872" s="10">
        <v>205.68</v>
      </c>
      <c r="C14872" s="10">
        <v>212.0957</v>
      </c>
      <c r="D14872" s="10">
        <v>0.0302490809573225</v>
      </c>
      <c r="E14872" s="7">
        <f t="shared" si="1"/>
        <v>0.09040602194</v>
      </c>
      <c r="F14872" s="7"/>
    </row>
    <row r="14873">
      <c r="A14873" s="9">
        <v>44900.625</v>
      </c>
      <c r="B14873" s="10">
        <v>197.09</v>
      </c>
      <c r="C14873" s="10">
        <v>212.3491</v>
      </c>
      <c r="D14873" s="10">
        <v>0.071858557441496</v>
      </c>
      <c r="E14873" s="7">
        <f t="shared" si="1"/>
        <v>0.08039037172</v>
      </c>
      <c r="F14873" s="7"/>
    </row>
    <row r="14874">
      <c r="A14874" s="9">
        <v>44900.666666666664</v>
      </c>
      <c r="B14874" s="10">
        <v>182.0</v>
      </c>
      <c r="C14874" s="10">
        <v>212.46405</v>
      </c>
      <c r="D14874" s="10">
        <v>0.143384492576508</v>
      </c>
      <c r="E14874" s="7">
        <f t="shared" si="1"/>
        <v>0.07253814804</v>
      </c>
      <c r="F14874" s="7"/>
    </row>
    <row r="14875">
      <c r="A14875" s="9">
        <v>44900.708333333336</v>
      </c>
      <c r="B14875" s="10">
        <v>175.68</v>
      </c>
      <c r="C14875" s="10">
        <v>213.02091</v>
      </c>
      <c r="D14875" s="10">
        <v>0.175292228354484</v>
      </c>
      <c r="E14875" s="7">
        <f t="shared" si="1"/>
        <v>0.06633896971</v>
      </c>
      <c r="F14875" s="7"/>
    </row>
    <row r="14876">
      <c r="A14876" s="9">
        <v>44900.75</v>
      </c>
      <c r="B14876" s="10">
        <v>185.29</v>
      </c>
      <c r="C14876" s="10">
        <v>213.98053</v>
      </c>
      <c r="D14876" s="10">
        <v>0.134080095978825</v>
      </c>
      <c r="E14876" s="7">
        <f t="shared" si="1"/>
        <v>0.06258529672</v>
      </c>
      <c r="F14876" s="7"/>
    </row>
    <row r="14877">
      <c r="A14877" s="9">
        <v>44900.791666666664</v>
      </c>
      <c r="B14877" s="10">
        <v>193.47</v>
      </c>
      <c r="C14877" s="10">
        <v>215.7616</v>
      </c>
      <c r="D14877" s="10">
        <v>0.103315881973437</v>
      </c>
      <c r="E14877" s="7">
        <f t="shared" si="1"/>
        <v>0.05995987109</v>
      </c>
      <c r="F14877" s="7"/>
    </row>
    <row r="14878">
      <c r="A14878" s="9">
        <v>44900.833333333336</v>
      </c>
      <c r="B14878" s="10">
        <v>208.12</v>
      </c>
      <c r="C14878" s="10">
        <v>218.54921</v>
      </c>
      <c r="D14878" s="10">
        <v>0.0477201907982187</v>
      </c>
      <c r="E14878" s="7">
        <f t="shared" si="1"/>
        <v>0.05870568797</v>
      </c>
      <c r="F14878" s="7"/>
    </row>
    <row r="14879">
      <c r="A14879" s="9">
        <v>44900.875</v>
      </c>
      <c r="B14879" s="10">
        <v>211.47</v>
      </c>
      <c r="C14879" s="10">
        <v>221.08491</v>
      </c>
      <c r="D14879" s="10">
        <v>0.0434896710046832</v>
      </c>
      <c r="E14879" s="7">
        <f t="shared" si="1"/>
        <v>0.05949387469</v>
      </c>
      <c r="F14879" s="7"/>
    </row>
    <row r="14880">
      <c r="A14880" s="9">
        <v>44900.916666666664</v>
      </c>
      <c r="B14880" s="10">
        <v>214.35</v>
      </c>
      <c r="C14880" s="10">
        <v>221.53756</v>
      </c>
      <c r="D14880" s="10">
        <v>0.0324439792511934</v>
      </c>
      <c r="E14880" s="7">
        <f t="shared" si="1"/>
        <v>0.06060786638</v>
      </c>
      <c r="F14880" s="7"/>
    </row>
    <row r="14881">
      <c r="A14881" s="9">
        <v>44900.958333333336</v>
      </c>
      <c r="B14881" s="10">
        <v>209.86</v>
      </c>
      <c r="C14881" s="10">
        <v>220.86358</v>
      </c>
      <c r="D14881" s="10">
        <v>0.0498207083304544</v>
      </c>
      <c r="E14881" s="7">
        <f t="shared" si="1"/>
        <v>0.06193533095</v>
      </c>
      <c r="F14881" s="7"/>
    </row>
    <row r="14882">
      <c r="A14882" s="9">
        <v>44898.0</v>
      </c>
      <c r="B14882" s="10">
        <v>230.9</v>
      </c>
      <c r="C14882" s="10">
        <v>229.08093</v>
      </c>
      <c r="D14882" s="10">
        <v>0.00794073081508797</v>
      </c>
      <c r="E14882" s="7">
        <f t="shared" si="1"/>
        <v>0.06210789056</v>
      </c>
      <c r="F14882" s="7"/>
    </row>
    <row r="14883">
      <c r="A14883" s="9">
        <v>44898.041666666664</v>
      </c>
      <c r="B14883" s="10">
        <v>234.27</v>
      </c>
      <c r="C14883" s="10">
        <v>228.51483</v>
      </c>
      <c r="D14883" s="10">
        <v>0.0251851050542322</v>
      </c>
      <c r="E14883" s="7">
        <f t="shared" si="1"/>
        <v>0.06079444016</v>
      </c>
      <c r="F14883" s="7"/>
    </row>
    <row r="14884">
      <c r="A14884" s="9">
        <v>44898.083333333336</v>
      </c>
      <c r="B14884" s="10">
        <v>228.54</v>
      </c>
      <c r="C14884" s="10">
        <v>224.81521</v>
      </c>
      <c r="D14884" s="10">
        <v>0.0165682295250396</v>
      </c>
      <c r="E14884" s="7">
        <f t="shared" si="1"/>
        <v>0.05844938993</v>
      </c>
      <c r="F14884" s="7"/>
    </row>
    <row r="14885">
      <c r="A14885" s="9">
        <v>44898.125</v>
      </c>
      <c r="B14885" s="10">
        <v>219.57</v>
      </c>
      <c r="C14885" s="10">
        <v>218.23815</v>
      </c>
      <c r="D14885" s="10">
        <v>0.00610273684962965</v>
      </c>
      <c r="E14885" s="7">
        <f t="shared" si="1"/>
        <v>0.0531391228</v>
      </c>
      <c r="F14885" s="7"/>
    </row>
    <row r="14886">
      <c r="A14886" s="9">
        <v>44898.166666666664</v>
      </c>
      <c r="B14886" s="10">
        <v>205.71</v>
      </c>
      <c r="C14886" s="10">
        <v>209.19286</v>
      </c>
      <c r="D14886" s="10">
        <v>0.0166490385952942</v>
      </c>
      <c r="E14886" s="7">
        <f t="shared" si="1"/>
        <v>0.04978608399</v>
      </c>
      <c r="F14886" s="7"/>
    </row>
    <row r="14887">
      <c r="A14887" s="9">
        <v>44898.208333333336</v>
      </c>
      <c r="B14887" s="10">
        <v>191.89</v>
      </c>
      <c r="C14887" s="10">
        <v>199.72451</v>
      </c>
      <c r="D14887" s="10">
        <v>0.03922658265628</v>
      </c>
      <c r="E14887" s="7">
        <f t="shared" si="1"/>
        <v>0.05018338335</v>
      </c>
      <c r="F14887" s="7"/>
    </row>
    <row r="14888">
      <c r="A14888" s="9">
        <v>44898.25</v>
      </c>
      <c r="B14888" s="10">
        <v>174.6</v>
      </c>
      <c r="C14888" s="10">
        <v>192.12628</v>
      </c>
      <c r="D14888" s="10">
        <v>0.0912227103965163</v>
      </c>
      <c r="E14888" s="7">
        <f t="shared" si="1"/>
        <v>0.05250410943</v>
      </c>
      <c r="F14888" s="7"/>
    </row>
    <row r="14889">
      <c r="A14889" s="9">
        <v>44898.291666666664</v>
      </c>
      <c r="B14889" s="10">
        <v>159.55</v>
      </c>
      <c r="C14889" s="10">
        <v>187.55656</v>
      </c>
      <c r="D14889" s="10">
        <v>0.149323276136009</v>
      </c>
      <c r="E14889" s="7">
        <f t="shared" si="1"/>
        <v>0.05855749257</v>
      </c>
      <c r="F14889" s="7"/>
    </row>
    <row r="14890">
      <c r="A14890" s="9">
        <v>44898.333333333336</v>
      </c>
      <c r="B14890" s="10">
        <v>156.47</v>
      </c>
      <c r="C14890" s="10">
        <v>186.96315</v>
      </c>
      <c r="D14890" s="10">
        <v>0.163097112987238</v>
      </c>
      <c r="E14890" s="7">
        <f t="shared" si="1"/>
        <v>0.06504401953</v>
      </c>
      <c r="F14890" s="7"/>
    </row>
    <row r="14891">
      <c r="A14891" s="9">
        <v>44898.375</v>
      </c>
      <c r="B14891" s="10">
        <v>162.24</v>
      </c>
      <c r="C14891" s="10">
        <v>190.58391</v>
      </c>
      <c r="D14891" s="10">
        <v>0.148721421446332</v>
      </c>
      <c r="E14891" s="7">
        <f t="shared" si="1"/>
        <v>0.06946301179</v>
      </c>
      <c r="F14891" s="7"/>
    </row>
    <row r="14892">
      <c r="A14892" s="9">
        <v>44898.416666666664</v>
      </c>
      <c r="B14892" s="10">
        <v>157.83</v>
      </c>
      <c r="C14892" s="10">
        <v>198.96729</v>
      </c>
      <c r="D14892" s="10">
        <v>0.206754034796372</v>
      </c>
      <c r="E14892" s="7">
        <f t="shared" si="1"/>
        <v>0.07553325355</v>
      </c>
      <c r="F14892" s="7"/>
    </row>
    <row r="14893">
      <c r="A14893" s="9">
        <v>44898.458333333336</v>
      </c>
      <c r="B14893" s="10">
        <v>156.08</v>
      </c>
      <c r="C14893" s="10">
        <v>208.98996</v>
      </c>
      <c r="D14893" s="10">
        <v>0.253169865193524</v>
      </c>
      <c r="E14893" s="7">
        <f t="shared" si="1"/>
        <v>0.08362628946</v>
      </c>
      <c r="F14893" s="7"/>
    </row>
    <row r="14894">
      <c r="A14894" s="9">
        <v>44898.5</v>
      </c>
      <c r="B14894" s="10">
        <v>166.61</v>
      </c>
      <c r="C14894" s="10">
        <v>217.09176</v>
      </c>
      <c r="D14894" s="10">
        <v>0.232536508985877</v>
      </c>
      <c r="E14894" s="7">
        <f t="shared" si="1"/>
        <v>0.09296492946</v>
      </c>
      <c r="F14894" s="7"/>
    </row>
    <row r="14895">
      <c r="A14895" s="9">
        <v>44898.541666666664</v>
      </c>
      <c r="B14895" s="10">
        <v>168.64</v>
      </c>
      <c r="C14895" s="10">
        <v>221.77898</v>
      </c>
      <c r="D14895" s="10">
        <v>0.23960332038681</v>
      </c>
      <c r="E14895" s="7">
        <f t="shared" si="1"/>
        <v>0.1011564817</v>
      </c>
      <c r="F14895" s="7"/>
    </row>
    <row r="14896">
      <c r="A14896" s="9">
        <v>44898.583333333336</v>
      </c>
      <c r="B14896" s="10">
        <v>180.8</v>
      </c>
      <c r="C14896" s="10">
        <v>222.20664</v>
      </c>
      <c r="D14896" s="10">
        <v>0.186342946367399</v>
      </c>
      <c r="E14896" s="7">
        <f t="shared" si="1"/>
        <v>0.1076603927</v>
      </c>
      <c r="F14896" s="7"/>
    </row>
    <row r="14897">
      <c r="A14897" s="9">
        <v>44898.625</v>
      </c>
      <c r="B14897" s="10">
        <v>184.07</v>
      </c>
      <c r="C14897" s="10">
        <v>220.23052</v>
      </c>
      <c r="D14897" s="10">
        <v>0.164193954589037</v>
      </c>
      <c r="E14897" s="7">
        <f t="shared" si="1"/>
        <v>0.111507701</v>
      </c>
      <c r="F14897" s="7"/>
    </row>
    <row r="14898">
      <c r="A14898" s="9">
        <v>44898.666666666664</v>
      </c>
      <c r="B14898" s="10">
        <v>196.69</v>
      </c>
      <c r="C14898" s="10">
        <v>216.6756</v>
      </c>
      <c r="D14898" s="10">
        <v>0.0922374277491328</v>
      </c>
      <c r="E14898" s="7">
        <f t="shared" si="1"/>
        <v>0.1093765733</v>
      </c>
      <c r="F14898" s="7"/>
    </row>
    <row r="14899">
      <c r="A14899" s="9">
        <v>44898.708333333336</v>
      </c>
      <c r="B14899" s="10">
        <v>198.32</v>
      </c>
      <c r="C14899" s="10">
        <v>213.54242</v>
      </c>
      <c r="D14899" s="10">
        <v>0.0712852275440167</v>
      </c>
      <c r="E14899" s="7">
        <f t="shared" si="1"/>
        <v>0.1050429482</v>
      </c>
      <c r="F14899" s="7"/>
    </row>
    <row r="14900">
      <c r="A14900" s="9">
        <v>44898.75</v>
      </c>
      <c r="B14900" s="10">
        <v>197.73</v>
      </c>
      <c r="C14900" s="10">
        <v>211.63981</v>
      </c>
      <c r="D14900" s="10">
        <v>0.0657239769776774</v>
      </c>
      <c r="E14900" s="7">
        <f t="shared" si="1"/>
        <v>0.1021947766</v>
      </c>
      <c r="F14900" s="7"/>
    </row>
    <row r="14901">
      <c r="A14901" s="9">
        <v>44898.791666666664</v>
      </c>
      <c r="B14901" s="10">
        <v>199.96</v>
      </c>
      <c r="C14901" s="10">
        <v>212.06701</v>
      </c>
      <c r="D14901" s="10">
        <v>0.0570904922929785</v>
      </c>
      <c r="E14901" s="7">
        <f t="shared" si="1"/>
        <v>0.1002687187</v>
      </c>
      <c r="F14901" s="7"/>
    </row>
    <row r="14902">
      <c r="A14902" s="9">
        <v>44898.833333333336</v>
      </c>
      <c r="B14902" s="10">
        <v>202.21</v>
      </c>
      <c r="C14902" s="10">
        <v>213.19699</v>
      </c>
      <c r="D14902" s="10">
        <v>0.0515344517762656</v>
      </c>
      <c r="E14902" s="7">
        <f t="shared" si="1"/>
        <v>0.1004276462</v>
      </c>
      <c r="F14902" s="7"/>
    </row>
    <row r="14903">
      <c r="A14903" s="9">
        <v>44898.875</v>
      </c>
      <c r="B14903" s="10">
        <v>202.26</v>
      </c>
      <c r="C14903" s="10">
        <v>214.95047</v>
      </c>
      <c r="D14903" s="10">
        <v>0.0590390428083269</v>
      </c>
      <c r="E14903" s="7">
        <f t="shared" si="1"/>
        <v>0.1010755367</v>
      </c>
      <c r="F14903" s="7"/>
    </row>
    <row r="14904">
      <c r="A14904" s="9">
        <v>44898.916666666664</v>
      </c>
      <c r="B14904" s="10">
        <v>196.69</v>
      </c>
      <c r="C14904" s="10">
        <v>216.66298</v>
      </c>
      <c r="D14904" s="10">
        <v>0.0921845531710124</v>
      </c>
      <c r="E14904" s="7">
        <f t="shared" si="1"/>
        <v>0.1035647273</v>
      </c>
      <c r="F14904" s="7"/>
    </row>
    <row r="14905">
      <c r="A14905" s="9">
        <v>44898.958333333336</v>
      </c>
      <c r="B14905" s="10">
        <v>203.7</v>
      </c>
      <c r="C14905" s="10">
        <v>218.89449</v>
      </c>
      <c r="D14905" s="10">
        <v>0.0694146755361453</v>
      </c>
      <c r="E14905" s="7">
        <f t="shared" si="1"/>
        <v>0.1043811426</v>
      </c>
      <c r="F14905" s="7"/>
    </row>
    <row r="14906">
      <c r="A14906" s="9">
        <v>44899.0</v>
      </c>
      <c r="B14906" s="10">
        <v>202.77</v>
      </c>
      <c r="C14906" s="10">
        <v>213.74537</v>
      </c>
      <c r="D14906" s="10">
        <v>0.051347872470875</v>
      </c>
      <c r="E14906" s="7">
        <f t="shared" si="1"/>
        <v>0.1061897735</v>
      </c>
      <c r="F14906" s="7"/>
    </row>
    <row r="14907">
      <c r="A14907" s="9">
        <v>44899.041666666664</v>
      </c>
      <c r="B14907" s="10">
        <v>201.82</v>
      </c>
      <c r="C14907" s="10">
        <v>209.71627</v>
      </c>
      <c r="D14907" s="10">
        <v>0.0376521573648053</v>
      </c>
      <c r="E14907" s="7">
        <f t="shared" si="1"/>
        <v>0.106709234</v>
      </c>
      <c r="F14907" s="7"/>
    </row>
    <row r="14908">
      <c r="A14908" s="9">
        <v>44899.083333333336</v>
      </c>
      <c r="B14908" s="10">
        <v>194.21</v>
      </c>
      <c r="C14908" s="10">
        <v>202.79102</v>
      </c>
      <c r="D14908" s="10">
        <v>0.0423145955871221</v>
      </c>
      <c r="E14908" s="7">
        <f t="shared" si="1"/>
        <v>0.1077819993</v>
      </c>
      <c r="F14908" s="7"/>
    </row>
    <row r="14909">
      <c r="A14909" s="9">
        <v>44899.125</v>
      </c>
      <c r="B14909" s="10">
        <v>185.03</v>
      </c>
      <c r="C14909" s="10">
        <v>194.82316</v>
      </c>
      <c r="D14909" s="10">
        <v>0.0502669189843753</v>
      </c>
      <c r="E14909" s="7">
        <f t="shared" si="1"/>
        <v>0.1096221735</v>
      </c>
      <c r="F14909" s="7"/>
    </row>
    <row r="14910">
      <c r="A14910" s="9">
        <v>44899.166666666664</v>
      </c>
      <c r="B14910" s="10">
        <v>183.22</v>
      </c>
      <c r="C14910" s="10">
        <v>186.38956</v>
      </c>
      <c r="D14910" s="10">
        <v>0.0170050296808468</v>
      </c>
      <c r="E14910" s="7">
        <f t="shared" si="1"/>
        <v>0.1096370065</v>
      </c>
      <c r="F14910" s="7"/>
    </row>
    <row r="14911">
      <c r="A14911" s="9">
        <v>44899.208333333336</v>
      </c>
      <c r="B14911" s="10">
        <v>170.27</v>
      </c>
      <c r="C14911" s="10">
        <v>179.33298</v>
      </c>
      <c r="D14911" s="10">
        <v>0.0505371627683875</v>
      </c>
      <c r="E14911" s="7">
        <f t="shared" si="1"/>
        <v>0.1101082807</v>
      </c>
      <c r="F14911" s="7"/>
    </row>
    <row r="14912">
      <c r="A14912" s="9">
        <v>44899.25</v>
      </c>
      <c r="B14912" s="10">
        <v>151.12</v>
      </c>
      <c r="C14912" s="10">
        <v>174.3424</v>
      </c>
      <c r="D14912" s="10">
        <v>0.133199955948753</v>
      </c>
      <c r="E14912" s="7">
        <f t="shared" si="1"/>
        <v>0.1118573326</v>
      </c>
      <c r="F14912" s="7"/>
    </row>
    <row r="14913">
      <c r="A14913" s="9">
        <v>44899.291666666664</v>
      </c>
      <c r="B14913" s="10">
        <v>144.77</v>
      </c>
      <c r="C14913" s="10">
        <v>173.04733</v>
      </c>
      <c r="D14913" s="10">
        <v>0.163408068763615</v>
      </c>
      <c r="E14913" s="7">
        <f t="shared" si="1"/>
        <v>0.1124441989</v>
      </c>
      <c r="F14913" s="7"/>
    </row>
    <row r="14914">
      <c r="A14914" s="9">
        <v>44899.333333333336</v>
      </c>
      <c r="B14914" s="10">
        <v>138.96</v>
      </c>
      <c r="C14914" s="10">
        <v>175.60146</v>
      </c>
      <c r="D14914" s="10">
        <v>0.208662615903079</v>
      </c>
      <c r="E14914" s="7">
        <f t="shared" si="1"/>
        <v>0.1143427615</v>
      </c>
      <c r="F14914" s="7"/>
    </row>
    <row r="14915">
      <c r="A14915" s="9">
        <v>44899.375</v>
      </c>
      <c r="B14915" s="10">
        <v>137.68</v>
      </c>
      <c r="C14915" s="10">
        <v>181.50634</v>
      </c>
      <c r="D14915" s="10">
        <v>0.241459003580811</v>
      </c>
      <c r="E14915" s="7">
        <f t="shared" si="1"/>
        <v>0.1182068275</v>
      </c>
      <c r="F14915" s="7"/>
    </row>
    <row r="14916">
      <c r="A14916" s="9">
        <v>44899.416666666664</v>
      </c>
      <c r="B14916" s="10">
        <v>140.38</v>
      </c>
      <c r="C14916" s="10">
        <v>191.11717</v>
      </c>
      <c r="D14916" s="10">
        <v>0.265476775320605</v>
      </c>
      <c r="E14916" s="7">
        <f t="shared" si="1"/>
        <v>0.1206536083</v>
      </c>
      <c r="F14916" s="7"/>
    </row>
    <row r="14917">
      <c r="A14917" s="9">
        <v>44899.458333333336</v>
      </c>
      <c r="B14917" s="10">
        <v>147.66</v>
      </c>
      <c r="C14917" s="10">
        <v>201.08475</v>
      </c>
      <c r="D14917" s="10">
        <v>0.265682753167507</v>
      </c>
      <c r="E14917" s="7">
        <f t="shared" si="1"/>
        <v>0.1211749787</v>
      </c>
      <c r="F14917" s="7"/>
    </row>
    <row r="14918">
      <c r="A14918" s="9">
        <v>44899.5</v>
      </c>
      <c r="B14918" s="10">
        <v>156.17</v>
      </c>
      <c r="C14918" s="10">
        <v>208.29769</v>
      </c>
      <c r="D14918" s="10">
        <v>0.250255727751949</v>
      </c>
      <c r="E14918" s="7">
        <f t="shared" si="1"/>
        <v>0.1219132794</v>
      </c>
      <c r="F14918" s="7"/>
    </row>
    <row r="14919">
      <c r="A14919" s="9">
        <v>44899.541666666664</v>
      </c>
      <c r="B14919" s="10">
        <v>156.67</v>
      </c>
      <c r="C14919" s="10">
        <v>212.76076</v>
      </c>
      <c r="D14919" s="10">
        <v>0.263633012027217</v>
      </c>
      <c r="E14919" s="7">
        <f t="shared" si="1"/>
        <v>0.1229145166</v>
      </c>
      <c r="F14919" s="7"/>
    </row>
    <row r="14920">
      <c r="A14920" s="9">
        <v>44899.583333333336</v>
      </c>
      <c r="B14920" s="10">
        <v>148.35</v>
      </c>
      <c r="C14920" s="10">
        <v>213.34148</v>
      </c>
      <c r="D14920" s="10">
        <v>0.304635929215453</v>
      </c>
      <c r="E14920" s="7">
        <f t="shared" si="1"/>
        <v>0.1278433909</v>
      </c>
      <c r="F14920" s="7"/>
    </row>
    <row r="14921">
      <c r="A14921" s="9">
        <v>44899.625</v>
      </c>
      <c r="B14921" s="10">
        <v>143.79</v>
      </c>
      <c r="C14921" s="10">
        <v>212.03718</v>
      </c>
      <c r="D14921" s="10">
        <v>0.321864212681945</v>
      </c>
      <c r="E14921" s="7">
        <f t="shared" si="1"/>
        <v>0.134412985</v>
      </c>
      <c r="F14921" s="7"/>
    </row>
    <row r="14922">
      <c r="A14922" s="9">
        <v>44899.666666666664</v>
      </c>
      <c r="B14922" s="10">
        <v>138.49</v>
      </c>
      <c r="C14922" s="10">
        <v>209.55818</v>
      </c>
      <c r="D14922" s="10">
        <v>0.339133409156349</v>
      </c>
      <c r="E14922" s="7">
        <f t="shared" si="1"/>
        <v>0.1447003175</v>
      </c>
      <c r="F14922" s="7"/>
    </row>
    <row r="14923">
      <c r="A14923" s="9">
        <v>44899.708333333336</v>
      </c>
      <c r="B14923" s="10">
        <v>139.18</v>
      </c>
      <c r="C14923" s="10">
        <v>207.48848</v>
      </c>
      <c r="D14923" s="10">
        <v>0.329215771400898</v>
      </c>
      <c r="E14923" s="7">
        <f t="shared" si="1"/>
        <v>0.1554474235</v>
      </c>
      <c r="F14923" s="7"/>
    </row>
    <row r="14924">
      <c r="A14924" s="9">
        <v>44899.75</v>
      </c>
      <c r="B14924" s="10">
        <v>160.01</v>
      </c>
      <c r="C14924" s="10">
        <v>207.22197</v>
      </c>
      <c r="D14924" s="10">
        <v>0.227832840311285</v>
      </c>
      <c r="E14924" s="7">
        <f t="shared" si="1"/>
        <v>0.1622019595</v>
      </c>
      <c r="F14924" s="7"/>
    </row>
    <row r="14925">
      <c r="A14925" s="9">
        <v>44899.791666666664</v>
      </c>
      <c r="B14925" s="10">
        <v>173.31</v>
      </c>
      <c r="C14925" s="10">
        <v>208.64287</v>
      </c>
      <c r="D14925" s="10">
        <v>0.169346165531561</v>
      </c>
      <c r="E14925" s="7">
        <f t="shared" si="1"/>
        <v>0.1668792792</v>
      </c>
      <c r="F14925" s="7"/>
    </row>
    <row r="14926">
      <c r="A14926" s="9">
        <v>44899.833333333336</v>
      </c>
      <c r="B14926" s="10">
        <v>194.72</v>
      </c>
      <c r="C14926" s="10">
        <v>211.5501</v>
      </c>
      <c r="D14926" s="10">
        <v>0.0795560956955349</v>
      </c>
      <c r="E14926" s="7">
        <f t="shared" si="1"/>
        <v>0.1680468477</v>
      </c>
      <c r="F14926" s="7"/>
    </row>
    <row r="14927">
      <c r="A14927" s="9">
        <v>44899.875</v>
      </c>
      <c r="B14927" s="10">
        <v>209.37</v>
      </c>
      <c r="C14927" s="10">
        <v>214.86989</v>
      </c>
      <c r="D14927" s="10">
        <v>0.0255963736938665</v>
      </c>
      <c r="E14927" s="7">
        <f t="shared" si="1"/>
        <v>0.1666534032</v>
      </c>
      <c r="F14927" s="7"/>
    </row>
    <row r="14928">
      <c r="A14928" s="9">
        <v>44899.916666666664</v>
      </c>
      <c r="B14928" s="10">
        <v>216.89</v>
      </c>
      <c r="C14928" s="10">
        <v>216.22057</v>
      </c>
      <c r="D14928" s="10">
        <v>0.00309605140713474</v>
      </c>
      <c r="E14928" s="7">
        <f t="shared" si="1"/>
        <v>0.1629413822</v>
      </c>
      <c r="F14928" s="7"/>
    </row>
    <row r="14929">
      <c r="A14929" s="9">
        <v>44899.958333333336</v>
      </c>
      <c r="B14929" s="10">
        <v>211.53</v>
      </c>
      <c r="C14929" s="10">
        <v>216.62419</v>
      </c>
      <c r="D14929" s="10">
        <v>0.0235162564254712</v>
      </c>
      <c r="E14929" s="7">
        <f t="shared" si="1"/>
        <v>0.1610289481</v>
      </c>
      <c r="F14929" s="7"/>
    </row>
    <row r="14930">
      <c r="A14930" s="9">
        <v>44900.0</v>
      </c>
      <c r="B14930" s="10">
        <v>211.75</v>
      </c>
      <c r="C14930" s="10">
        <v>214.40326</v>
      </c>
      <c r="D14930" s="10">
        <v>0.0123750916847066</v>
      </c>
      <c r="E14930" s="7">
        <f t="shared" si="1"/>
        <v>0.1594050823</v>
      </c>
      <c r="F14930" s="7"/>
    </row>
    <row r="14931">
      <c r="A14931" s="9">
        <v>44900.041666666664</v>
      </c>
      <c r="B14931" s="10">
        <v>220.49</v>
      </c>
      <c r="C14931" s="10">
        <v>211.35644</v>
      </c>
      <c r="D14931" s="10">
        <v>0.0432140132564686</v>
      </c>
      <c r="E14931" s="7">
        <f t="shared" si="1"/>
        <v>0.1596368262</v>
      </c>
      <c r="F14931" s="7"/>
    </row>
    <row r="14932">
      <c r="A14932" s="9">
        <v>44900.083333333336</v>
      </c>
      <c r="B14932" s="10">
        <v>218.32</v>
      </c>
      <c r="C14932" s="10">
        <v>207.09816</v>
      </c>
      <c r="D14932" s="10">
        <v>0.0541860922376132</v>
      </c>
      <c r="E14932" s="7">
        <f t="shared" si="1"/>
        <v>0.1601314719</v>
      </c>
      <c r="F14932" s="7"/>
    </row>
    <row r="14933">
      <c r="A14933" s="9">
        <v>44900.125</v>
      </c>
      <c r="B14933" s="10">
        <v>224.87</v>
      </c>
      <c r="C14933" s="10">
        <v>202.57606</v>
      </c>
      <c r="D14933" s="10">
        <v>0.110052194716394</v>
      </c>
      <c r="E14933" s="7">
        <f t="shared" si="1"/>
        <v>0.1626225251</v>
      </c>
      <c r="F14933" s="7"/>
    </row>
    <row r="14934">
      <c r="A14934" s="9">
        <v>44900.166666666664</v>
      </c>
      <c r="B14934" s="10">
        <v>213.25</v>
      </c>
      <c r="C14934" s="10">
        <v>198.89108</v>
      </c>
      <c r="D14934" s="10">
        <v>0.072194891797058</v>
      </c>
      <c r="E14934" s="7">
        <f t="shared" si="1"/>
        <v>0.1649221027</v>
      </c>
      <c r="F14934" s="7"/>
    </row>
    <row r="14935">
      <c r="A14935" s="9">
        <v>44900.208333333336</v>
      </c>
      <c r="B14935" s="10">
        <v>198.47</v>
      </c>
      <c r="C14935" s="10">
        <v>197.24636</v>
      </c>
      <c r="D14935" s="10">
        <v>0.00620361257870608</v>
      </c>
      <c r="E14935" s="7">
        <f t="shared" si="1"/>
        <v>0.1630748714</v>
      </c>
      <c r="F14935" s="7"/>
    </row>
    <row r="14936">
      <c r="A14936" s="9">
        <v>44900.25</v>
      </c>
      <c r="B14936" s="10">
        <v>199.39</v>
      </c>
      <c r="C14936" s="10">
        <v>196.78823</v>
      </c>
      <c r="D14936" s="10">
        <v>0.0132211667333965</v>
      </c>
      <c r="E14936" s="7">
        <f t="shared" si="1"/>
        <v>0.1580757552</v>
      </c>
      <c r="F14936" s="7"/>
    </row>
    <row r="14937">
      <c r="A14937" s="9">
        <v>44900.291666666664</v>
      </c>
      <c r="B14937" s="10">
        <v>194.9</v>
      </c>
      <c r="C14937" s="10">
        <v>197.75823</v>
      </c>
      <c r="D14937" s="10">
        <v>0.0144531532265433</v>
      </c>
      <c r="E14937" s="7">
        <f t="shared" si="1"/>
        <v>0.1518693004</v>
      </c>
      <c r="F14937" s="7"/>
    </row>
    <row r="14938">
      <c r="A14938" s="9">
        <v>44900.333333333336</v>
      </c>
      <c r="B14938" s="10">
        <v>194.73</v>
      </c>
      <c r="C14938" s="10">
        <v>199.0547</v>
      </c>
      <c r="D14938" s="10">
        <v>0.0217261888315121</v>
      </c>
      <c r="E14938" s="7">
        <f t="shared" si="1"/>
        <v>0.1440802826</v>
      </c>
      <c r="F14938" s="7"/>
    </row>
    <row r="14939">
      <c r="A14939" s="9">
        <v>44900.375</v>
      </c>
      <c r="B14939" s="10">
        <v>190.94</v>
      </c>
      <c r="C14939" s="10">
        <v>201.66655</v>
      </c>
      <c r="D14939" s="10">
        <v>0.0531895349030367</v>
      </c>
      <c r="E14939" s="7">
        <f t="shared" si="1"/>
        <v>0.1362357214</v>
      </c>
      <c r="F14939" s="7"/>
    </row>
    <row r="14940">
      <c r="A14940" s="9">
        <v>44900.416666666664</v>
      </c>
      <c r="B14940" s="10">
        <v>190.69</v>
      </c>
      <c r="C14940" s="10">
        <v>204.90195</v>
      </c>
      <c r="D14940" s="10">
        <v>0.0693597596313749</v>
      </c>
      <c r="E14940" s="7">
        <f t="shared" si="1"/>
        <v>0.1280641791</v>
      </c>
      <c r="F14940" s="7"/>
    </row>
    <row r="14941">
      <c r="A14941" s="9">
        <v>44900.458333333336</v>
      </c>
      <c r="B14941" s="10">
        <v>194.9</v>
      </c>
      <c r="C14941" s="10">
        <v>208.81041</v>
      </c>
      <c r="D14941" s="10">
        <v>0.066617416248548</v>
      </c>
      <c r="E14941" s="7">
        <f t="shared" si="1"/>
        <v>0.11976979</v>
      </c>
      <c r="F14941" s="7"/>
    </row>
    <row r="14942">
      <c r="A14942" s="9">
        <v>44900.5</v>
      </c>
      <c r="B14942" s="10">
        <v>211.43</v>
      </c>
      <c r="C14942" s="10">
        <v>211.50487</v>
      </c>
      <c r="D14942" s="10">
        <v>3.53987120958511E-4</v>
      </c>
      <c r="E14942" s="7">
        <f t="shared" si="1"/>
        <v>0.1093572175</v>
      </c>
      <c r="F14942" s="7"/>
    </row>
    <row r="14943">
      <c r="A14943" s="9">
        <v>44900.541666666664</v>
      </c>
      <c r="B14943" s="10">
        <v>202.46</v>
      </c>
      <c r="C14943" s="10">
        <v>213.44304</v>
      </c>
      <c r="D14943" s="10">
        <v>0.0514565384750891</v>
      </c>
      <c r="E14943" s="7">
        <f t="shared" si="1"/>
        <v>0.1005165311</v>
      </c>
      <c r="F14943" s="7"/>
    </row>
    <row r="14944">
      <c r="A14944" s="9">
        <v>44900.583333333336</v>
      </c>
      <c r="B14944" s="10">
        <v>205.68</v>
      </c>
      <c r="C14944" s="10">
        <v>213.94184</v>
      </c>
      <c r="D14944" s="10">
        <v>0.0386172241951364</v>
      </c>
      <c r="E14944" s="7">
        <f t="shared" si="1"/>
        <v>0.08943241841</v>
      </c>
      <c r="F14944" s="7"/>
    </row>
    <row r="14945">
      <c r="A14945" s="9">
        <v>44900.625</v>
      </c>
      <c r="B14945" s="10">
        <v>197.09</v>
      </c>
      <c r="C14945" s="10">
        <v>213.97249</v>
      </c>
      <c r="D14945" s="10">
        <v>0.0789002829288942</v>
      </c>
      <c r="E14945" s="7">
        <f t="shared" si="1"/>
        <v>0.07930892134</v>
      </c>
      <c r="F14945" s="7"/>
    </row>
    <row r="14946">
      <c r="A14946" s="9">
        <v>44900.666666666664</v>
      </c>
      <c r="B14946" s="10">
        <v>182.0</v>
      </c>
      <c r="C14946" s="10">
        <v>213.86449</v>
      </c>
      <c r="D14946" s="10">
        <v>0.148993832496456</v>
      </c>
      <c r="E14946" s="7">
        <f t="shared" si="1"/>
        <v>0.07138643898</v>
      </c>
      <c r="F14946" s="7"/>
    </row>
    <row r="14947">
      <c r="A14947" s="9">
        <v>44900.708333333336</v>
      </c>
      <c r="B14947" s="10">
        <v>175.68</v>
      </c>
      <c r="C14947" s="10">
        <v>214.30218</v>
      </c>
      <c r="D14947" s="10">
        <v>0.18022299166532</v>
      </c>
      <c r="E14947" s="7">
        <f t="shared" si="1"/>
        <v>0.06517840649</v>
      </c>
      <c r="F14947" s="7"/>
    </row>
    <row r="14948">
      <c r="A14948" s="9">
        <v>44900.75</v>
      </c>
      <c r="B14948" s="10">
        <v>185.29</v>
      </c>
      <c r="C14948" s="10">
        <v>215.0332</v>
      </c>
      <c r="D14948" s="10">
        <v>0.138319106072922</v>
      </c>
      <c r="E14948" s="7">
        <f t="shared" si="1"/>
        <v>0.06144866756</v>
      </c>
      <c r="F14948" s="7"/>
    </row>
    <row r="14949">
      <c r="A14949" s="9">
        <v>44900.791666666664</v>
      </c>
      <c r="B14949" s="10">
        <v>193.47</v>
      </c>
      <c r="C14949" s="10">
        <v>216.71557</v>
      </c>
      <c r="D14949" s="10">
        <v>0.107263036061506</v>
      </c>
      <c r="E14949" s="7">
        <f t="shared" si="1"/>
        <v>0.0588618705</v>
      </c>
      <c r="F14949" s="7"/>
    </row>
    <row r="14950">
      <c r="A14950" s="9">
        <v>44900.833333333336</v>
      </c>
      <c r="B14950" s="10">
        <v>208.12</v>
      </c>
      <c r="C14950" s="10">
        <v>219.2068</v>
      </c>
      <c r="D14950" s="10">
        <v>0.0505768981619182</v>
      </c>
      <c r="E14950" s="7">
        <f t="shared" si="1"/>
        <v>0.05765440394</v>
      </c>
      <c r="F14950" s="7"/>
    </row>
    <row r="14951">
      <c r="A14951" s="9">
        <v>44900.875</v>
      </c>
      <c r="B14951" s="10">
        <v>211.47</v>
      </c>
      <c r="C14951" s="10">
        <v>221.43255</v>
      </c>
      <c r="D14951" s="10">
        <v>0.0449913528973043</v>
      </c>
      <c r="E14951" s="7">
        <f t="shared" si="1"/>
        <v>0.05846252807</v>
      </c>
      <c r="F14951" s="7"/>
    </row>
    <row r="14952">
      <c r="A14952" s="9">
        <v>44900.916666666664</v>
      </c>
      <c r="B14952" s="10">
        <v>214.35</v>
      </c>
      <c r="C14952" s="10">
        <v>221.92892</v>
      </c>
      <c r="D14952" s="10">
        <v>0.0341502135007912</v>
      </c>
      <c r="E14952" s="7">
        <f t="shared" si="1"/>
        <v>0.05975645149</v>
      </c>
      <c r="F14952" s="7"/>
    </row>
    <row r="14953">
      <c r="A14953" s="9">
        <v>44900.958333333336</v>
      </c>
      <c r="B14953" s="10">
        <v>209.86</v>
      </c>
      <c r="C14953" s="10">
        <v>221.61136</v>
      </c>
      <c r="D14953" s="10">
        <v>0.0530268845423807</v>
      </c>
      <c r="E14953" s="7">
        <f t="shared" si="1"/>
        <v>0.060986061</v>
      </c>
      <c r="F14953" s="7"/>
    </row>
    <row r="14954">
      <c r="A14954" s="9">
        <v>44901.0</v>
      </c>
      <c r="B14954" s="10">
        <v>212.85</v>
      </c>
      <c r="C14954" s="10">
        <v>226.82145</v>
      </c>
      <c r="D14954" s="10">
        <v>0.0615966876148618</v>
      </c>
      <c r="E14954" s="7">
        <f t="shared" si="1"/>
        <v>0.06303696083</v>
      </c>
      <c r="F14954" s="7"/>
    </row>
    <row r="14955">
      <c r="A14955" s="9">
        <v>44901.041666666664</v>
      </c>
      <c r="B14955" s="10">
        <v>214.34</v>
      </c>
      <c r="C14955" s="10">
        <v>221.54271</v>
      </c>
      <c r="D14955" s="10">
        <v>0.0325116091610506</v>
      </c>
      <c r="E14955" s="7">
        <f t="shared" si="1"/>
        <v>0.06259102732</v>
      </c>
      <c r="F14955" s="7"/>
    </row>
    <row r="14956">
      <c r="A14956" s="9">
        <v>44901.083333333336</v>
      </c>
      <c r="B14956" s="10">
        <v>214.63</v>
      </c>
      <c r="C14956" s="10">
        <v>213.73269</v>
      </c>
      <c r="D14956" s="10">
        <v>0.00419828150761591</v>
      </c>
      <c r="E14956" s="7">
        <f t="shared" si="1"/>
        <v>0.06050820188</v>
      </c>
      <c r="F14956" s="7"/>
    </row>
    <row r="14957">
      <c r="A14957" s="9">
        <v>44901.125</v>
      </c>
      <c r="B14957" s="10">
        <v>209.6</v>
      </c>
      <c r="C14957" s="10">
        <v>204.80019</v>
      </c>
      <c r="D14957" s="10">
        <v>0.0234365505227314</v>
      </c>
      <c r="E14957" s="7">
        <f t="shared" si="1"/>
        <v>0.0568992167</v>
      </c>
      <c r="F14957" s="7"/>
    </row>
    <row r="14958">
      <c r="A14958" s="9">
        <v>44901.166666666664</v>
      </c>
      <c r="B14958" s="10">
        <v>197.85</v>
      </c>
      <c r="C14958" s="10">
        <v>195.9602</v>
      </c>
      <c r="D14958" s="10">
        <v>0.0096437950155185</v>
      </c>
      <c r="E14958" s="7">
        <f t="shared" si="1"/>
        <v>0.054292921</v>
      </c>
      <c r="F14958" s="7"/>
    </row>
    <row r="14959">
      <c r="A14959" s="9">
        <v>44901.208333333336</v>
      </c>
      <c r="B14959" s="10">
        <v>187.87</v>
      </c>
      <c r="C14959" s="10">
        <v>189.53327</v>
      </c>
      <c r="D14959" s="10">
        <v>0.00877560968583501</v>
      </c>
      <c r="E14959" s="7">
        <f t="shared" si="1"/>
        <v>0.05440008755</v>
      </c>
      <c r="F14959" s="7"/>
    </row>
    <row r="14960">
      <c r="A14960" s="9">
        <v>44901.25</v>
      </c>
      <c r="B14960" s="10">
        <v>185.4</v>
      </c>
      <c r="C14960" s="10">
        <v>185.8102</v>
      </c>
      <c r="D14960" s="10">
        <v>0.00220762907526068</v>
      </c>
      <c r="E14960" s="7">
        <f t="shared" si="1"/>
        <v>0.05394119015</v>
      </c>
      <c r="F14960" s="7"/>
    </row>
    <row r="14961">
      <c r="A14961" s="9">
        <v>44901.291666666664</v>
      </c>
      <c r="B14961" s="10">
        <v>184.69</v>
      </c>
      <c r="C14961" s="10">
        <v>185.78116</v>
      </c>
      <c r="D14961" s="10">
        <v>0.00587336197061102</v>
      </c>
      <c r="E14961" s="7">
        <f t="shared" si="1"/>
        <v>0.05358369885</v>
      </c>
      <c r="F14961" s="7"/>
    </row>
    <row r="14962">
      <c r="A14962" s="9">
        <v>44901.333333333336</v>
      </c>
      <c r="B14962" s="10">
        <v>182.18</v>
      </c>
      <c r="C14962" s="10">
        <v>189.05502</v>
      </c>
      <c r="D14962" s="10">
        <v>0.0363651808875532</v>
      </c>
      <c r="E14962" s="7">
        <f t="shared" si="1"/>
        <v>0.05419365685</v>
      </c>
      <c r="F14962" s="7"/>
    </row>
    <row r="14963">
      <c r="A14963" s="9">
        <v>44901.375</v>
      </c>
      <c r="B14963" s="10">
        <v>185.37</v>
      </c>
      <c r="C14963" s="10">
        <v>195.3659</v>
      </c>
      <c r="D14963" s="10">
        <v>0.0511650190744649</v>
      </c>
      <c r="E14963" s="7">
        <f t="shared" si="1"/>
        <v>0.05410930202</v>
      </c>
      <c r="F14963" s="7"/>
    </row>
    <row r="14964">
      <c r="A14964" s="9">
        <v>44901.416666666664</v>
      </c>
      <c r="B14964" s="10">
        <v>185.24</v>
      </c>
      <c r="C14964" s="10">
        <v>203.83487</v>
      </c>
      <c r="D14964" s="10">
        <v>0.0912251667244175</v>
      </c>
      <c r="E14964" s="7">
        <f t="shared" si="1"/>
        <v>0.05502036065</v>
      </c>
      <c r="F14964" s="7"/>
    </row>
    <row r="14965">
      <c r="A14965" s="9">
        <v>44901.458333333336</v>
      </c>
      <c r="B14965" s="10">
        <v>192.91</v>
      </c>
      <c r="C14965" s="10">
        <v>212.45185</v>
      </c>
      <c r="D14965" s="10">
        <v>0.0919824892087313</v>
      </c>
      <c r="E14965" s="7">
        <f t="shared" si="1"/>
        <v>0.05607723869</v>
      </c>
      <c r="F14965" s="7"/>
    </row>
    <row r="14966">
      <c r="A14966" s="9">
        <v>44901.5</v>
      </c>
      <c r="B14966" s="10">
        <v>208.26</v>
      </c>
      <c r="C14966" s="10">
        <v>218.20815</v>
      </c>
      <c r="D14966" s="10">
        <v>0.0455901853345074</v>
      </c>
      <c r="E14966" s="7">
        <f t="shared" si="1"/>
        <v>0.05796208028</v>
      </c>
      <c r="F14966" s="7"/>
    </row>
    <row r="14967">
      <c r="A14967" s="9">
        <v>44901.541666666664</v>
      </c>
      <c r="B14967" s="10">
        <v>216.18</v>
      </c>
      <c r="C14967" s="10">
        <v>221.44627</v>
      </c>
      <c r="D14967" s="10">
        <v>0.0237812540260894</v>
      </c>
      <c r="E14967" s="7">
        <f t="shared" si="1"/>
        <v>0.05680894343</v>
      </c>
      <c r="F14967" s="7"/>
    </row>
    <row r="14968">
      <c r="A14968" s="9">
        <v>44901.583333333336</v>
      </c>
      <c r="B14968" s="10">
        <v>218.59</v>
      </c>
      <c r="C14968" s="10">
        <v>222.12539</v>
      </c>
      <c r="D14968" s="10">
        <v>0.015916190400386</v>
      </c>
      <c r="E14968" s="7">
        <f t="shared" si="1"/>
        <v>0.05586306702</v>
      </c>
      <c r="F14968" s="7"/>
    </row>
    <row r="14969">
      <c r="A14969" s="9">
        <v>44901.625</v>
      </c>
      <c r="B14969" s="10">
        <v>218.98</v>
      </c>
      <c r="C14969" s="10">
        <v>221.56243</v>
      </c>
      <c r="D14969" s="10">
        <v>0.0116555410590144</v>
      </c>
      <c r="E14969" s="7">
        <f t="shared" si="1"/>
        <v>0.05306120278</v>
      </c>
      <c r="F14969" s="7"/>
    </row>
    <row r="14970">
      <c r="A14970" s="9">
        <v>44901.666666666664</v>
      </c>
      <c r="B14970" s="10">
        <v>222.43</v>
      </c>
      <c r="C14970" s="10">
        <v>220.14229</v>
      </c>
      <c r="D14970" s="10">
        <v>0.0103919605814948</v>
      </c>
      <c r="E14970" s="7">
        <f t="shared" si="1"/>
        <v>0.04728612478</v>
      </c>
      <c r="F14970" s="7"/>
    </row>
    <row r="14971">
      <c r="A14971" s="9">
        <v>44901.708333333336</v>
      </c>
      <c r="B14971" s="10">
        <v>217.8</v>
      </c>
      <c r="C14971" s="10">
        <v>218.93049</v>
      </c>
      <c r="D14971" s="10">
        <v>0.0051636937367654</v>
      </c>
      <c r="E14971" s="7">
        <f t="shared" si="1"/>
        <v>0.03999198737</v>
      </c>
      <c r="F14971" s="7"/>
    </row>
    <row r="14972">
      <c r="A14972" s="9">
        <v>44901.75</v>
      </c>
      <c r="B14972" s="10">
        <v>219.04</v>
      </c>
      <c r="C14972" s="10">
        <v>218.88951</v>
      </c>
      <c r="D14972" s="10">
        <v>6.87515815627668E-4</v>
      </c>
      <c r="E14972" s="7">
        <f t="shared" si="1"/>
        <v>0.03425733777</v>
      </c>
      <c r="F14972" s="7"/>
    </row>
    <row r="14973">
      <c r="A14973" s="9">
        <v>44901.791666666664</v>
      </c>
      <c r="B14973" s="10">
        <v>222.13</v>
      </c>
      <c r="C14973" s="10">
        <v>220.24578</v>
      </c>
      <c r="D14973" s="10">
        <v>0.00855507878516446</v>
      </c>
      <c r="E14973" s="7">
        <f t="shared" si="1"/>
        <v>0.03014450622</v>
      </c>
      <c r="F14973" s="7"/>
    </row>
    <row r="14974">
      <c r="A14974" s="9">
        <v>44901.833333333336</v>
      </c>
      <c r="B14974" s="10">
        <v>223.43</v>
      </c>
      <c r="C14974" s="10">
        <v>222.35431</v>
      </c>
      <c r="D14974" s="10">
        <v>0.00483772947778709</v>
      </c>
      <c r="E14974" s="7">
        <f t="shared" si="1"/>
        <v>0.02823870753</v>
      </c>
      <c r="F14974" s="7"/>
    </row>
    <row r="14975">
      <c r="A14975" s="9">
        <v>44901.875</v>
      </c>
      <c r="B14975" s="10">
        <v>219.69</v>
      </c>
      <c r="C14975" s="10">
        <v>224.89628</v>
      </c>
      <c r="D14975" s="10">
        <v>0.0231496937165879</v>
      </c>
      <c r="E14975" s="7">
        <f t="shared" si="1"/>
        <v>0.02732863839</v>
      </c>
      <c r="F14975" s="7"/>
    </row>
    <row r="14976">
      <c r="A14976" s="9">
        <v>44901.916666666664</v>
      </c>
      <c r="B14976" s="10">
        <v>212.97</v>
      </c>
      <c r="C14976" s="10">
        <v>226.01936</v>
      </c>
      <c r="D14976" s="10">
        <v>0.0577355851286368</v>
      </c>
      <c r="E14976" s="7">
        <f t="shared" si="1"/>
        <v>0.02831136221</v>
      </c>
      <c r="F14976" s="7"/>
    </row>
    <row r="14977">
      <c r="A14977" s="9">
        <v>44901.958333333336</v>
      </c>
      <c r="B14977" s="10">
        <v>211.39</v>
      </c>
      <c r="C14977" s="10">
        <v>225.90013</v>
      </c>
      <c r="D14977" s="10">
        <v>0.0642324995563305</v>
      </c>
      <c r="E14977" s="7">
        <f t="shared" si="1"/>
        <v>0.02877826284</v>
      </c>
      <c r="F14977" s="7"/>
    </row>
    <row r="14978">
      <c r="A14978" s="9">
        <v>44899.0</v>
      </c>
      <c r="B14978" s="10">
        <v>202.77</v>
      </c>
      <c r="C14978" s="10">
        <v>205.33688</v>
      </c>
      <c r="D14978" s="10">
        <v>0.0125008230377319</v>
      </c>
      <c r="E14978" s="7">
        <f t="shared" si="1"/>
        <v>0.02673260181</v>
      </c>
      <c r="F14978" s="7"/>
    </row>
    <row r="14979">
      <c r="A14979" s="9">
        <v>44899.041666666664</v>
      </c>
      <c r="B14979" s="10">
        <v>201.82</v>
      </c>
      <c r="C14979" s="10">
        <v>203.17206</v>
      </c>
      <c r="D14979" s="10">
        <v>0.00665475361129869</v>
      </c>
      <c r="E14979" s="7">
        <f t="shared" si="1"/>
        <v>0.02565523283</v>
      </c>
      <c r="F14979" s="7"/>
    </row>
    <row r="14980">
      <c r="A14980" s="9">
        <v>44899.083333333336</v>
      </c>
      <c r="B14980" s="10">
        <v>194.21</v>
      </c>
      <c r="C14980" s="10">
        <v>197.50982</v>
      </c>
      <c r="D14980" s="10">
        <v>0.0167071186637706</v>
      </c>
      <c r="E14980" s="7">
        <f t="shared" si="1"/>
        <v>0.02617643438</v>
      </c>
      <c r="F14980" s="7"/>
    </row>
    <row r="14981">
      <c r="A14981" s="9">
        <v>44899.125</v>
      </c>
      <c r="B14981" s="10">
        <v>185.03</v>
      </c>
      <c r="C14981" s="10">
        <v>191.04933</v>
      </c>
      <c r="D14981" s="10">
        <v>0.0315066794528931</v>
      </c>
      <c r="E14981" s="7">
        <f t="shared" si="1"/>
        <v>0.02651268975</v>
      </c>
      <c r="F14981" s="7"/>
    </row>
    <row r="14982">
      <c r="A14982" s="9">
        <v>44899.166666666664</v>
      </c>
      <c r="B14982" s="10">
        <v>183.22</v>
      </c>
      <c r="C14982" s="10">
        <v>182.96087</v>
      </c>
      <c r="D14982" s="10">
        <v>0.00141631377244762</v>
      </c>
      <c r="E14982" s="7">
        <f t="shared" si="1"/>
        <v>0.02616987803</v>
      </c>
      <c r="F14982" s="7"/>
    </row>
    <row r="14983">
      <c r="A14983" s="9">
        <v>44899.208333333336</v>
      </c>
      <c r="B14983" s="10">
        <v>170.27</v>
      </c>
      <c r="C14983" s="10">
        <v>174.87011</v>
      </c>
      <c r="D14983" s="10">
        <v>0.0263058678238379</v>
      </c>
      <c r="E14983" s="7">
        <f t="shared" si="1"/>
        <v>0.02690030546</v>
      </c>
      <c r="F14983" s="7"/>
    </row>
    <row r="14984">
      <c r="A14984" s="9">
        <v>44899.25</v>
      </c>
      <c r="B14984" s="10">
        <v>151.12</v>
      </c>
      <c r="C14984" s="10">
        <v>168.0989</v>
      </c>
      <c r="D14984" s="10">
        <v>0.101005420023569</v>
      </c>
      <c r="E14984" s="7">
        <f t="shared" si="1"/>
        <v>0.03101688008</v>
      </c>
      <c r="F14984" s="7"/>
    </row>
    <row r="14985">
      <c r="A14985" s="9">
        <v>44899.291666666664</v>
      </c>
      <c r="B14985" s="10">
        <v>144.77</v>
      </c>
      <c r="C14985" s="10">
        <v>164.49627</v>
      </c>
      <c r="D14985" s="10">
        <v>0.119919254096156</v>
      </c>
      <c r="E14985" s="7">
        <f t="shared" si="1"/>
        <v>0.03576879225</v>
      </c>
      <c r="F14985" s="7"/>
    </row>
    <row r="14986">
      <c r="A14986" s="9">
        <v>44899.333333333336</v>
      </c>
      <c r="B14986" s="10">
        <v>138.96</v>
      </c>
      <c r="C14986" s="10">
        <v>164.77362</v>
      </c>
      <c r="D14986" s="10">
        <v>0.156661120876023</v>
      </c>
      <c r="E14986" s="7">
        <f t="shared" si="1"/>
        <v>0.04078112308</v>
      </c>
      <c r="F14986" s="7"/>
    </row>
    <row r="14987">
      <c r="A14987" s="9">
        <v>44899.375</v>
      </c>
      <c r="B14987" s="10">
        <v>137.68</v>
      </c>
      <c r="C14987" s="10">
        <v>168.70653</v>
      </c>
      <c r="D14987" s="10">
        <v>0.183908293294871</v>
      </c>
      <c r="E14987" s="7">
        <f t="shared" si="1"/>
        <v>0.04631209284</v>
      </c>
      <c r="F14987" s="7"/>
    </row>
    <row r="14988">
      <c r="A14988" s="9">
        <v>44899.416666666664</v>
      </c>
      <c r="B14988" s="10">
        <v>140.38</v>
      </c>
      <c r="C14988" s="10">
        <v>177.40717</v>
      </c>
      <c r="D14988" s="10">
        <v>0.20871292856991</v>
      </c>
      <c r="E14988" s="7">
        <f t="shared" si="1"/>
        <v>0.05120741625</v>
      </c>
      <c r="F14988" s="7"/>
    </row>
    <row r="14989">
      <c r="A14989" s="9">
        <v>44899.458333333336</v>
      </c>
      <c r="B14989" s="10">
        <v>147.66</v>
      </c>
      <c r="C14989" s="10">
        <v>187.11938</v>
      </c>
      <c r="D14989" s="10">
        <v>0.210878103593545</v>
      </c>
      <c r="E14989" s="7">
        <f t="shared" si="1"/>
        <v>0.05616140018</v>
      </c>
      <c r="F14989" s="7"/>
    </row>
    <row r="14990">
      <c r="A14990" s="9">
        <v>44899.5</v>
      </c>
      <c r="B14990" s="10">
        <v>156.17</v>
      </c>
      <c r="C14990" s="10">
        <v>195.16304</v>
      </c>
      <c r="D14990" s="10">
        <v>0.199797256693685</v>
      </c>
      <c r="E14990" s="7">
        <f t="shared" si="1"/>
        <v>0.06258669482</v>
      </c>
      <c r="F14990" s="7"/>
    </row>
    <row r="14991">
      <c r="A14991" s="9">
        <v>44899.541666666664</v>
      </c>
      <c r="B14991" s="10">
        <v>156.67</v>
      </c>
      <c r="C14991" s="10">
        <v>200.76713</v>
      </c>
      <c r="D14991" s="10">
        <v>0.219643175653305</v>
      </c>
      <c r="E14991" s="7">
        <f t="shared" si="1"/>
        <v>0.07074760823</v>
      </c>
      <c r="F14991" s="7"/>
    </row>
    <row r="14992">
      <c r="A14992" s="9">
        <v>44899.583333333336</v>
      </c>
      <c r="B14992" s="10">
        <v>148.35</v>
      </c>
      <c r="C14992" s="10">
        <v>201.55589</v>
      </c>
      <c r="D14992" s="10">
        <v>0.263975862972796</v>
      </c>
      <c r="E14992" s="7">
        <f t="shared" si="1"/>
        <v>0.08108342792</v>
      </c>
      <c r="F14992" s="7"/>
    </row>
    <row r="14993">
      <c r="A14993" s="9">
        <v>44899.625</v>
      </c>
      <c r="B14993" s="10">
        <v>143.79</v>
      </c>
      <c r="C14993" s="10">
        <v>200.47365</v>
      </c>
      <c r="D14993" s="10">
        <v>0.282748630555686</v>
      </c>
      <c r="E14993" s="7">
        <f t="shared" si="1"/>
        <v>0.09237897331</v>
      </c>
      <c r="F14993" s="7"/>
    </row>
    <row r="14994">
      <c r="A14994" s="9">
        <v>44899.666666666664</v>
      </c>
      <c r="B14994" s="10">
        <v>138.49</v>
      </c>
      <c r="C14994" s="10">
        <v>198.27125</v>
      </c>
      <c r="D14994" s="10">
        <v>0.301512448224339</v>
      </c>
      <c r="E14994" s="7">
        <f t="shared" si="1"/>
        <v>0.1045089936</v>
      </c>
      <c r="F14994" s="7"/>
    </row>
    <row r="14995">
      <c r="A14995" s="9">
        <v>44899.708333333336</v>
      </c>
      <c r="B14995" s="10">
        <v>139.18</v>
      </c>
      <c r="C14995" s="10">
        <v>196.42292</v>
      </c>
      <c r="D14995" s="10">
        <v>0.291426886434638</v>
      </c>
      <c r="E14995" s="7">
        <f t="shared" si="1"/>
        <v>0.1164366267</v>
      </c>
      <c r="F14995" s="7"/>
    </row>
    <row r="14996">
      <c r="A14996" s="9">
        <v>44899.75</v>
      </c>
      <c r="B14996" s="10">
        <v>160.01</v>
      </c>
      <c r="C14996" s="10">
        <v>196.51274</v>
      </c>
      <c r="D14996" s="10">
        <v>0.185752536960199</v>
      </c>
      <c r="E14996" s="7">
        <f t="shared" si="1"/>
        <v>0.1241476692</v>
      </c>
      <c r="F14996" s="7"/>
    </row>
    <row r="14997">
      <c r="A14997" s="9">
        <v>44899.791666666664</v>
      </c>
      <c r="B14997" s="10">
        <v>173.31</v>
      </c>
      <c r="C14997" s="10">
        <v>198.11353</v>
      </c>
      <c r="D14997" s="10">
        <v>0.125198566700618</v>
      </c>
      <c r="E14997" s="7">
        <f t="shared" si="1"/>
        <v>0.1290078145</v>
      </c>
      <c r="F14997" s="7"/>
    </row>
    <row r="14998">
      <c r="A14998" s="9">
        <v>44899.833333333336</v>
      </c>
      <c r="B14998" s="10">
        <v>194.72</v>
      </c>
      <c r="C14998" s="10">
        <v>201.14015</v>
      </c>
      <c r="D14998" s="10">
        <v>0.0319187889638145</v>
      </c>
      <c r="E14998" s="7">
        <f t="shared" si="1"/>
        <v>0.130136192</v>
      </c>
      <c r="F14998" s="7"/>
    </row>
    <row r="14999">
      <c r="A14999" s="9">
        <v>44899.875</v>
      </c>
      <c r="B14999" s="10">
        <v>209.37</v>
      </c>
      <c r="C14999" s="10">
        <v>204.30745</v>
      </c>
      <c r="D14999" s="10">
        <v>0.0247790768275949</v>
      </c>
      <c r="E14999" s="7">
        <f t="shared" si="1"/>
        <v>0.130204083</v>
      </c>
      <c r="F14999" s="7"/>
    </row>
    <row r="15000">
      <c r="A15000" s="9">
        <v>44899.916666666664</v>
      </c>
      <c r="B15000" s="10">
        <v>216.89</v>
      </c>
      <c r="C15000" s="10">
        <v>205.42664</v>
      </c>
      <c r="D15000" s="10">
        <v>0.0558026943340941</v>
      </c>
      <c r="E15000" s="7">
        <f t="shared" si="1"/>
        <v>0.1301235459</v>
      </c>
      <c r="F15000" s="7"/>
    </row>
    <row r="15001">
      <c r="A15001" s="9">
        <v>44899.958333333336</v>
      </c>
      <c r="B15001" s="10">
        <v>211.53</v>
      </c>
      <c r="C15001" s="10">
        <v>206.38588</v>
      </c>
      <c r="D15001" s="10">
        <v>0.0249247671400776</v>
      </c>
      <c r="E15001" s="7">
        <f t="shared" si="1"/>
        <v>0.1284857237</v>
      </c>
      <c r="F15001" s="7"/>
    </row>
    <row r="15002">
      <c r="A15002" s="9">
        <v>44900.0</v>
      </c>
      <c r="B15002" s="10">
        <v>211.75</v>
      </c>
      <c r="C15002" s="10">
        <v>206.79569</v>
      </c>
      <c r="D15002" s="10">
        <v>0.0239575109133076</v>
      </c>
      <c r="E15002" s="7">
        <f t="shared" si="1"/>
        <v>0.1289630857</v>
      </c>
      <c r="F15002" s="7"/>
    </row>
    <row r="15003">
      <c r="A15003" s="9">
        <v>44900.041666666664</v>
      </c>
      <c r="B15003" s="10">
        <v>220.49</v>
      </c>
      <c r="C15003" s="10">
        <v>203.58094</v>
      </c>
      <c r="D15003" s="10">
        <v>0.0830581684120331</v>
      </c>
      <c r="E15003" s="7">
        <f t="shared" si="1"/>
        <v>0.1321465613</v>
      </c>
      <c r="F15003" s="7"/>
    </row>
    <row r="15004">
      <c r="A15004" s="9">
        <v>44900.083333333336</v>
      </c>
      <c r="B15004" s="10">
        <v>218.32</v>
      </c>
      <c r="C15004" s="10">
        <v>199.23031</v>
      </c>
      <c r="D15004" s="10">
        <v>0.0958171976944672</v>
      </c>
      <c r="E15004" s="7">
        <f t="shared" si="1"/>
        <v>0.1354428146</v>
      </c>
      <c r="F15004" s="7"/>
    </row>
    <row r="15005">
      <c r="A15005" s="9">
        <v>44900.125</v>
      </c>
      <c r="B15005" s="10">
        <v>224.87</v>
      </c>
      <c r="C15005" s="10">
        <v>194.95014</v>
      </c>
      <c r="D15005" s="10">
        <v>0.153474421716239</v>
      </c>
      <c r="E15005" s="7">
        <f t="shared" si="1"/>
        <v>0.1405248038</v>
      </c>
      <c r="F15005" s="7"/>
    </row>
    <row r="15006">
      <c r="A15006" s="9">
        <v>44900.166666666664</v>
      </c>
      <c r="B15006" s="10">
        <v>213.25</v>
      </c>
      <c r="C15006" s="10">
        <v>191.73685</v>
      </c>
      <c r="D15006" s="10">
        <v>0.112201436500078</v>
      </c>
      <c r="E15006" s="7">
        <f t="shared" si="1"/>
        <v>0.1451408506</v>
      </c>
      <c r="F15006" s="7"/>
    </row>
    <row r="15007">
      <c r="A15007" s="9">
        <v>44900.208333333336</v>
      </c>
      <c r="B15007" s="10">
        <v>198.47</v>
      </c>
      <c r="C15007" s="10">
        <v>190.46064</v>
      </c>
      <c r="D15007" s="10">
        <v>0.0420525731720737</v>
      </c>
      <c r="E15007" s="7">
        <f t="shared" si="1"/>
        <v>0.1457969633</v>
      </c>
      <c r="F15007" s="7"/>
    </row>
    <row r="15008">
      <c r="A15008" s="9">
        <v>44900.25</v>
      </c>
      <c r="B15008" s="10">
        <v>199.39</v>
      </c>
      <c r="C15008" s="10">
        <v>190.09692</v>
      </c>
      <c r="D15008" s="10">
        <v>0.0488860103572428</v>
      </c>
      <c r="E15008" s="7">
        <f t="shared" si="1"/>
        <v>0.1436253213</v>
      </c>
      <c r="F15008" s="7"/>
    </row>
    <row r="15009">
      <c r="A15009" s="9">
        <v>44900.291666666664</v>
      </c>
      <c r="B15009" s="10">
        <v>194.9</v>
      </c>
      <c r="C15009" s="10">
        <v>191.21037</v>
      </c>
      <c r="D15009" s="10">
        <v>0.0192961814780233</v>
      </c>
      <c r="E15009" s="7">
        <f t="shared" si="1"/>
        <v>0.1394326933</v>
      </c>
      <c r="F15009" s="7"/>
    </row>
    <row r="15010">
      <c r="A15010" s="9">
        <v>44900.333333333336</v>
      </c>
      <c r="B15010" s="10">
        <v>194.73</v>
      </c>
      <c r="C15010" s="10">
        <v>192.66707</v>
      </c>
      <c r="D15010" s="10">
        <v>0.0107072267201654</v>
      </c>
      <c r="E15010" s="7">
        <f t="shared" si="1"/>
        <v>0.133351281</v>
      </c>
      <c r="F15010" s="7"/>
    </row>
    <row r="15011">
      <c r="A15011" s="9">
        <v>44900.375</v>
      </c>
      <c r="B15011" s="10">
        <v>190.94</v>
      </c>
      <c r="C15011" s="10">
        <v>195.26173</v>
      </c>
      <c r="D15011" s="10">
        <v>0.0221330109079746</v>
      </c>
      <c r="E15011" s="7">
        <f t="shared" si="1"/>
        <v>0.1266106442</v>
      </c>
      <c r="F15011" s="7"/>
    </row>
    <row r="15012">
      <c r="A15012" s="9">
        <v>44900.416666666664</v>
      </c>
      <c r="B15012" s="10">
        <v>190.69</v>
      </c>
      <c r="C15012" s="10">
        <v>198.88789</v>
      </c>
      <c r="D15012" s="10">
        <v>0.041218648355111</v>
      </c>
      <c r="E15012" s="7">
        <f t="shared" si="1"/>
        <v>0.1196317159</v>
      </c>
      <c r="F15012" s="7"/>
    </row>
    <row r="15013">
      <c r="A15013" s="9">
        <v>44900.458333333336</v>
      </c>
      <c r="B15013" s="10">
        <v>194.9</v>
      </c>
      <c r="C15013" s="10">
        <v>203.09383</v>
      </c>
      <c r="D15013" s="10">
        <v>0.0403450464250932</v>
      </c>
      <c r="E15013" s="7">
        <f t="shared" si="1"/>
        <v>0.1125261718</v>
      </c>
      <c r="F15013" s="7"/>
    </row>
    <row r="15014">
      <c r="A15014" s="9">
        <v>44900.5</v>
      </c>
      <c r="B15014" s="10">
        <v>211.43</v>
      </c>
      <c r="C15014" s="10">
        <v>206.04555</v>
      </c>
      <c r="D15014" s="10">
        <v>0.0261323285069734</v>
      </c>
      <c r="E15014" s="7">
        <f t="shared" si="1"/>
        <v>0.1052901332</v>
      </c>
      <c r="F15014" s="7"/>
    </row>
    <row r="15015">
      <c r="A15015" s="9">
        <v>44900.541666666664</v>
      </c>
      <c r="B15015" s="10">
        <v>202.46</v>
      </c>
      <c r="C15015" s="10">
        <v>208.39988</v>
      </c>
      <c r="D15015" s="10">
        <v>0.02850231967504</v>
      </c>
      <c r="E15015" s="7">
        <f t="shared" si="1"/>
        <v>0.09732593083</v>
      </c>
      <c r="F15015" s="7"/>
    </row>
    <row r="15016">
      <c r="A15016" s="9">
        <v>44900.583333333336</v>
      </c>
      <c r="B15016" s="10">
        <v>205.68</v>
      </c>
      <c r="C15016" s="10">
        <v>208.99689</v>
      </c>
      <c r="D15016" s="10">
        <v>0.0158705232408003</v>
      </c>
      <c r="E15016" s="7">
        <f t="shared" si="1"/>
        <v>0.08698820834</v>
      </c>
      <c r="F15016" s="7"/>
    </row>
    <row r="15017">
      <c r="A15017" s="9">
        <v>44900.625</v>
      </c>
      <c r="B15017" s="10">
        <v>197.09</v>
      </c>
      <c r="C15017" s="10">
        <v>209.00954</v>
      </c>
      <c r="D15017" s="10">
        <v>0.0570286887383225</v>
      </c>
      <c r="E15017" s="7">
        <f t="shared" si="1"/>
        <v>0.07758321077</v>
      </c>
      <c r="F15017" s="7"/>
    </row>
    <row r="15018">
      <c r="A15018" s="9">
        <v>44900.666666666664</v>
      </c>
      <c r="B15018" s="10">
        <v>182.0</v>
      </c>
      <c r="C15018" s="10">
        <v>208.78771</v>
      </c>
      <c r="D15018" s="10">
        <v>0.12830118209544</v>
      </c>
      <c r="E15018" s="7">
        <f t="shared" si="1"/>
        <v>0.07036607468</v>
      </c>
      <c r="F15018" s="7"/>
    </row>
    <row r="15019">
      <c r="A15019" s="9">
        <v>44900.708333333336</v>
      </c>
      <c r="B15019" s="10">
        <v>175.68</v>
      </c>
      <c r="C15019" s="10">
        <v>209.27858</v>
      </c>
      <c r="D15019" s="10">
        <v>0.160544762870619</v>
      </c>
      <c r="E15019" s="7">
        <f t="shared" si="1"/>
        <v>0.06491265286</v>
      </c>
      <c r="F15019" s="7"/>
    </row>
    <row r="15020">
      <c r="A15020" s="9">
        <v>44900.75</v>
      </c>
      <c r="B15020" s="10">
        <v>185.29</v>
      </c>
      <c r="C15020" s="10">
        <v>210.32499</v>
      </c>
      <c r="D15020" s="10">
        <v>0.119030030620707</v>
      </c>
      <c r="E15020" s="7">
        <f t="shared" si="1"/>
        <v>0.06213254843</v>
      </c>
      <c r="F15020" s="7"/>
    </row>
    <row r="15021">
      <c r="A15021" s="9">
        <v>44900.791666666664</v>
      </c>
      <c r="B15021" s="10">
        <v>193.47</v>
      </c>
      <c r="C15021" s="10">
        <v>212.26281</v>
      </c>
      <c r="D15021" s="10">
        <v>0.0885355753087411</v>
      </c>
      <c r="E15021" s="7">
        <f t="shared" si="1"/>
        <v>0.06060492379</v>
      </c>
      <c r="F15021" s="7"/>
    </row>
    <row r="15022">
      <c r="A15022" s="9">
        <v>44900.833333333336</v>
      </c>
      <c r="B15022" s="10">
        <v>208.12</v>
      </c>
      <c r="C15022" s="10">
        <v>215.37044</v>
      </c>
      <c r="D15022" s="10">
        <v>0.0336649727789941</v>
      </c>
      <c r="E15022" s="7">
        <f t="shared" si="1"/>
        <v>0.06067768145</v>
      </c>
      <c r="F15022" s="7"/>
    </row>
    <row r="15023">
      <c r="A15023" s="9">
        <v>44900.875</v>
      </c>
      <c r="B15023" s="10">
        <v>211.47</v>
      </c>
      <c r="C15023" s="10">
        <v>218.07825</v>
      </c>
      <c r="D15023" s="10">
        <v>0.0303021965739361</v>
      </c>
      <c r="E15023" s="7">
        <f t="shared" si="1"/>
        <v>0.06090781144</v>
      </c>
      <c r="F15023" s="7"/>
    </row>
    <row r="15024">
      <c r="A15024" s="9">
        <v>44900.916666666664</v>
      </c>
      <c r="B15024" s="10">
        <v>214.35</v>
      </c>
      <c r="C15024" s="10">
        <v>218.44548</v>
      </c>
      <c r="D15024" s="10">
        <v>0.0187482936245694</v>
      </c>
      <c r="E15024" s="7">
        <f t="shared" si="1"/>
        <v>0.05936387808</v>
      </c>
      <c r="F15024" s="7"/>
    </row>
    <row r="15025">
      <c r="A15025" s="9">
        <v>44900.958333333336</v>
      </c>
      <c r="B15025" s="10">
        <v>209.86</v>
      </c>
      <c r="C15025" s="10">
        <v>217.81115</v>
      </c>
      <c r="D15025" s="10">
        <v>0.0365047886666958</v>
      </c>
      <c r="E15025" s="7">
        <f t="shared" si="1"/>
        <v>0.05984637897</v>
      </c>
      <c r="F15025" s="7"/>
    </row>
    <row r="15026">
      <c r="A15026" s="9">
        <v>44901.0</v>
      </c>
      <c r="B15026" s="10">
        <v>212.85</v>
      </c>
      <c r="C15026" s="10">
        <v>223.98579</v>
      </c>
      <c r="D15026" s="10">
        <v>0.049716502104888</v>
      </c>
      <c r="E15026" s="7">
        <f t="shared" si="1"/>
        <v>0.06091967027</v>
      </c>
      <c r="F15026" s="7"/>
    </row>
    <row r="15027">
      <c r="A15027" s="9">
        <v>44901.041666666664</v>
      </c>
      <c r="B15027" s="10">
        <v>214.34</v>
      </c>
      <c r="C15027" s="10">
        <v>218.28814</v>
      </c>
      <c r="D15027" s="10">
        <v>0.0180868278047538</v>
      </c>
      <c r="E15027" s="7">
        <f t="shared" si="1"/>
        <v>0.05821253108</v>
      </c>
      <c r="F15027" s="7"/>
    </row>
    <row r="15028">
      <c r="A15028" s="9">
        <v>44901.083333333336</v>
      </c>
      <c r="B15028" s="10">
        <v>214.63</v>
      </c>
      <c r="C15028" s="10">
        <v>210.14536</v>
      </c>
      <c r="D15028" s="10">
        <v>0.0213406567720552</v>
      </c>
      <c r="E15028" s="7">
        <f t="shared" si="1"/>
        <v>0.05510934188</v>
      </c>
      <c r="F15028" s="7"/>
    </row>
    <row r="15029">
      <c r="A15029" s="9">
        <v>44901.125</v>
      </c>
      <c r="B15029" s="10">
        <v>209.6</v>
      </c>
      <c r="C15029" s="10">
        <v>201.26479</v>
      </c>
      <c r="D15029" s="10">
        <v>0.0414141489924789</v>
      </c>
      <c r="E15029" s="7">
        <f t="shared" si="1"/>
        <v>0.05044016385</v>
      </c>
      <c r="F15029" s="7"/>
    </row>
    <row r="15030">
      <c r="A15030" s="9">
        <v>44901.166666666664</v>
      </c>
      <c r="B15030" s="10">
        <v>197.85</v>
      </c>
      <c r="C15030" s="10">
        <v>192.72376</v>
      </c>
      <c r="D15030" s="10">
        <v>0.0265988998969301</v>
      </c>
      <c r="E15030" s="7">
        <f t="shared" si="1"/>
        <v>0.04687339149</v>
      </c>
      <c r="F15030" s="7"/>
    </row>
    <row r="15031">
      <c r="A15031" s="9">
        <v>44901.208333333336</v>
      </c>
      <c r="B15031" s="10">
        <v>187.87</v>
      </c>
      <c r="C15031" s="10">
        <v>186.83166</v>
      </c>
      <c r="D15031" s="10">
        <v>0.0055576233706857</v>
      </c>
      <c r="E15031" s="7">
        <f t="shared" si="1"/>
        <v>0.04535276858</v>
      </c>
      <c r="F15031" s="7"/>
    </row>
    <row r="15032">
      <c r="A15032" s="9">
        <v>44901.25</v>
      </c>
      <c r="B15032" s="10">
        <v>185.4</v>
      </c>
      <c r="C15032" s="10">
        <v>183.68589</v>
      </c>
      <c r="D15032" s="10">
        <v>0.00933174562292185</v>
      </c>
      <c r="E15032" s="7">
        <f t="shared" si="1"/>
        <v>0.04370467421</v>
      </c>
      <c r="F15032" s="7"/>
    </row>
    <row r="15033">
      <c r="A15033" s="9">
        <v>44901.291666666664</v>
      </c>
      <c r="B15033" s="10">
        <v>184.69</v>
      </c>
      <c r="C15033" s="10">
        <v>184.28734</v>
      </c>
      <c r="D15033" s="10">
        <v>0.00218495746913487</v>
      </c>
      <c r="E15033" s="7">
        <f t="shared" si="1"/>
        <v>0.04299170655</v>
      </c>
      <c r="F15033" s="7"/>
    </row>
    <row r="15034">
      <c r="A15034" s="9">
        <v>44901.333333333336</v>
      </c>
      <c r="B15034" s="10">
        <v>182.18</v>
      </c>
      <c r="C15034" s="10">
        <v>187.96342</v>
      </c>
      <c r="D15034" s="10">
        <v>0.030768859174833</v>
      </c>
      <c r="E15034" s="7">
        <f t="shared" si="1"/>
        <v>0.0438276079</v>
      </c>
      <c r="F15034" s="7"/>
    </row>
    <row r="15035">
      <c r="A15035" s="9">
        <v>44901.375</v>
      </c>
      <c r="B15035" s="10">
        <v>185.37</v>
      </c>
      <c r="C15035" s="10">
        <v>194.44448</v>
      </c>
      <c r="D15035" s="10">
        <v>0.0466687457520007</v>
      </c>
      <c r="E15035" s="7">
        <f t="shared" si="1"/>
        <v>0.04484993019</v>
      </c>
      <c r="F15035" s="7"/>
    </row>
    <row r="15036">
      <c r="A15036" s="9">
        <v>44901.416666666664</v>
      </c>
      <c r="B15036" s="10">
        <v>185.24</v>
      </c>
      <c r="C15036" s="10">
        <v>202.71791</v>
      </c>
      <c r="D15036" s="10">
        <v>0.0862178877041499</v>
      </c>
      <c r="E15036" s="7">
        <f t="shared" si="1"/>
        <v>0.04672489849</v>
      </c>
      <c r="F15036" s="7"/>
    </row>
    <row r="15037">
      <c r="A15037" s="9">
        <v>44901.458333333336</v>
      </c>
      <c r="B15037" s="10">
        <v>192.91</v>
      </c>
      <c r="C15037" s="10">
        <v>210.90231</v>
      </c>
      <c r="D15037" s="10">
        <v>0.0853111092050153</v>
      </c>
      <c r="E15037" s="7">
        <f t="shared" si="1"/>
        <v>0.04859848444</v>
      </c>
      <c r="F15037" s="7"/>
    </row>
    <row r="15038">
      <c r="A15038" s="9">
        <v>44901.5</v>
      </c>
      <c r="B15038" s="10">
        <v>208.26</v>
      </c>
      <c r="C15038" s="10">
        <v>216.1554</v>
      </c>
      <c r="D15038" s="10">
        <v>0.0365264989910036</v>
      </c>
      <c r="E15038" s="7">
        <f t="shared" si="1"/>
        <v>0.04903157488</v>
      </c>
      <c r="F15038" s="7"/>
    </row>
    <row r="15039">
      <c r="A15039" s="9">
        <v>44901.541666666664</v>
      </c>
      <c r="B15039" s="10">
        <v>216.18</v>
      </c>
      <c r="C15039" s="10">
        <v>219.03534</v>
      </c>
      <c r="D15039" s="10">
        <v>0.0130359785777034</v>
      </c>
      <c r="E15039" s="7">
        <f t="shared" si="1"/>
        <v>0.048387144</v>
      </c>
      <c r="F15039" s="7"/>
    </row>
    <row r="15040">
      <c r="A15040" s="9">
        <v>44901.583333333336</v>
      </c>
      <c r="B15040" s="10">
        <v>218.59</v>
      </c>
      <c r="C15040" s="10">
        <v>219.50259</v>
      </c>
      <c r="D15040" s="10">
        <v>0.00415753636437726</v>
      </c>
      <c r="E15040" s="7">
        <f t="shared" si="1"/>
        <v>0.04789910288</v>
      </c>
      <c r="F15040" s="7"/>
    </row>
    <row r="15041">
      <c r="A15041" s="9">
        <v>44901.625</v>
      </c>
      <c r="B15041" s="10">
        <v>218.98</v>
      </c>
      <c r="C15041" s="10">
        <v>219.00887</v>
      </c>
      <c r="D15041" s="10">
        <v>1.31821144960986E-4</v>
      </c>
      <c r="E15041" s="7">
        <f t="shared" si="1"/>
        <v>0.04552840006</v>
      </c>
      <c r="F15041" s="7"/>
    </row>
    <row r="15042">
      <c r="A15042" s="9">
        <v>44901.666666666664</v>
      </c>
      <c r="B15042" s="10">
        <v>222.43</v>
      </c>
      <c r="C15042" s="10">
        <v>217.8254</v>
      </c>
      <c r="D15042" s="10">
        <v>0.021138948901276</v>
      </c>
      <c r="E15042" s="7">
        <f t="shared" si="1"/>
        <v>0.04106330701</v>
      </c>
      <c r="F15042" s="7"/>
    </row>
    <row r="15043">
      <c r="A15043" s="9">
        <v>44901.708333333336</v>
      </c>
      <c r="B15043" s="10">
        <v>217.8</v>
      </c>
      <c r="C15043" s="10">
        <v>216.79528</v>
      </c>
      <c r="D15043" s="10">
        <v>0.004634418240102</v>
      </c>
      <c r="E15043" s="7">
        <f t="shared" si="1"/>
        <v>0.03456704265</v>
      </c>
      <c r="F15043" s="7"/>
    </row>
    <row r="15044">
      <c r="A15044" s="9">
        <v>44901.75</v>
      </c>
      <c r="B15044" s="10">
        <v>219.04</v>
      </c>
      <c r="C15044" s="10">
        <v>216.9022</v>
      </c>
      <c r="D15044" s="10">
        <v>0.0098560549408904</v>
      </c>
      <c r="E15044" s="7">
        <f t="shared" si="1"/>
        <v>0.030018127</v>
      </c>
      <c r="F15044" s="7"/>
    </row>
    <row r="15045">
      <c r="A15045" s="9">
        <v>44901.791666666664</v>
      </c>
      <c r="B15045" s="10">
        <v>222.13</v>
      </c>
      <c r="C15045" s="10">
        <v>218.24246</v>
      </c>
      <c r="D15045" s="10">
        <v>0.0178129407082379</v>
      </c>
      <c r="E15045" s="7">
        <f t="shared" si="1"/>
        <v>0.02707135056</v>
      </c>
      <c r="F15045" s="7"/>
    </row>
    <row r="15046">
      <c r="A15046" s="9">
        <v>44901.833333333336</v>
      </c>
      <c r="B15046" s="10">
        <v>223.43</v>
      </c>
      <c r="C15046" s="10">
        <v>220.43656</v>
      </c>
      <c r="D15046" s="10">
        <v>0.0135795985929013</v>
      </c>
      <c r="E15046" s="7">
        <f t="shared" si="1"/>
        <v>0.02623445997</v>
      </c>
      <c r="F15046" s="7"/>
    </row>
    <row r="15047">
      <c r="A15047" s="9">
        <v>44901.875</v>
      </c>
      <c r="B15047" s="10">
        <v>219.69</v>
      </c>
      <c r="C15047" s="10">
        <v>223.11653</v>
      </c>
      <c r="D15047" s="10">
        <v>0.0153575801846685</v>
      </c>
      <c r="E15047" s="7">
        <f t="shared" si="1"/>
        <v>0.02561176762</v>
      </c>
      <c r="F15047" s="7"/>
    </row>
    <row r="15048">
      <c r="A15048" s="9">
        <v>44901.916666666664</v>
      </c>
      <c r="B15048" s="10">
        <v>212.97</v>
      </c>
      <c r="C15048" s="10">
        <v>224.20069</v>
      </c>
      <c r="D15048" s="10">
        <v>0.0500921295112874</v>
      </c>
      <c r="E15048" s="7">
        <f t="shared" si="1"/>
        <v>0.02691776078</v>
      </c>
      <c r="F15048" s="7"/>
    </row>
    <row r="15049">
      <c r="A15049" s="9">
        <v>44901.958333333336</v>
      </c>
      <c r="B15049" s="10">
        <v>211.39</v>
      </c>
      <c r="C15049" s="10">
        <v>223.92618</v>
      </c>
      <c r="D15049" s="10">
        <v>0.0559835388608871</v>
      </c>
      <c r="E15049" s="7">
        <f t="shared" si="1"/>
        <v>0.02772937537</v>
      </c>
      <c r="F15049" s="7"/>
    </row>
    <row r="15050">
      <c r="A15050" s="9">
        <v>44902.0</v>
      </c>
      <c r="B15050" s="10">
        <v>210.56</v>
      </c>
      <c r="C15050" s="10">
        <v>231.04792</v>
      </c>
      <c r="D15050" s="10">
        <v>0.0886738993365532</v>
      </c>
      <c r="E15050" s="7">
        <f t="shared" si="1"/>
        <v>0.02935260025</v>
      </c>
      <c r="F15050" s="7"/>
    </row>
    <row r="15051">
      <c r="A15051" s="9">
        <v>44902.041666666664</v>
      </c>
      <c r="B15051" s="10">
        <v>212.48</v>
      </c>
      <c r="C15051" s="10">
        <v>227.33139</v>
      </c>
      <c r="D15051" s="10">
        <v>0.0653292534744102</v>
      </c>
      <c r="E15051" s="7">
        <f t="shared" si="1"/>
        <v>0.03132103466</v>
      </c>
      <c r="F15051" s="7"/>
    </row>
    <row r="15052">
      <c r="A15052" s="9">
        <v>44902.083333333336</v>
      </c>
      <c r="B15052" s="10">
        <v>216.32</v>
      </c>
      <c r="C15052" s="10">
        <v>220.48492</v>
      </c>
      <c r="D15052" s="10">
        <v>0.0188898179521755</v>
      </c>
      <c r="E15052" s="7">
        <f t="shared" si="1"/>
        <v>0.03121891637</v>
      </c>
      <c r="F15052" s="7"/>
    </row>
    <row r="15053">
      <c r="A15053" s="9">
        <v>44902.125</v>
      </c>
      <c r="B15053" s="10">
        <v>202.62</v>
      </c>
      <c r="C15053" s="10">
        <v>211.46711</v>
      </c>
      <c r="D15053" s="10">
        <v>0.0418368132992406</v>
      </c>
      <c r="E15053" s="7">
        <f t="shared" si="1"/>
        <v>0.03123652739</v>
      </c>
      <c r="F15053" s="7"/>
    </row>
    <row r="15054">
      <c r="A15054" s="9">
        <v>44902.166666666664</v>
      </c>
      <c r="B15054" s="10">
        <v>184.42</v>
      </c>
      <c r="C15054" s="10">
        <v>201.28655</v>
      </c>
      <c r="D15054" s="10">
        <v>0.0837937259096547</v>
      </c>
      <c r="E15054" s="7">
        <f t="shared" si="1"/>
        <v>0.03361964514</v>
      </c>
      <c r="F15054" s="7"/>
    </row>
    <row r="15055">
      <c r="A15055" s="9">
        <v>44902.208333333336</v>
      </c>
      <c r="B15055" s="10">
        <v>177.8</v>
      </c>
      <c r="C15055" s="10">
        <v>192.23556</v>
      </c>
      <c r="D15055" s="10">
        <v>0.075093078512633</v>
      </c>
      <c r="E15055" s="7">
        <f t="shared" si="1"/>
        <v>0.03651695577</v>
      </c>
      <c r="F15055" s="7"/>
    </row>
    <row r="15056">
      <c r="A15056" s="9">
        <v>44902.25</v>
      </c>
      <c r="B15056" s="10">
        <v>172.35</v>
      </c>
      <c r="C15056" s="10">
        <v>185.49023</v>
      </c>
      <c r="D15056" s="10">
        <v>0.0708405504699627</v>
      </c>
      <c r="E15056" s="7">
        <f t="shared" si="1"/>
        <v>0.03907982264</v>
      </c>
      <c r="F15056" s="7"/>
    </row>
    <row r="15057">
      <c r="A15057" s="9">
        <v>44902.291666666664</v>
      </c>
      <c r="B15057" s="10">
        <v>167.12</v>
      </c>
      <c r="C15057" s="10">
        <v>182.52955</v>
      </c>
      <c r="D15057" s="10">
        <v>0.0844222209499776</v>
      </c>
      <c r="E15057" s="7">
        <f t="shared" si="1"/>
        <v>0.04250637528</v>
      </c>
      <c r="F15057" s="7"/>
    </row>
    <row r="15058">
      <c r="A15058" s="9">
        <v>44902.333333333336</v>
      </c>
      <c r="B15058" s="10">
        <v>169.13</v>
      </c>
      <c r="C15058" s="10">
        <v>184.11653</v>
      </c>
      <c r="D15058" s="10">
        <v>0.0813969826609268</v>
      </c>
      <c r="E15058" s="7">
        <f t="shared" si="1"/>
        <v>0.04461588043</v>
      </c>
      <c r="F15058" s="7"/>
    </row>
    <row r="15059">
      <c r="A15059" s="9">
        <v>44902.375</v>
      </c>
      <c r="B15059" s="10">
        <v>168.02</v>
      </c>
      <c r="C15059" s="10">
        <v>189.94564</v>
      </c>
      <c r="D15059" s="10">
        <v>0.115431130717188</v>
      </c>
      <c r="E15059" s="7">
        <f t="shared" si="1"/>
        <v>0.0474809798</v>
      </c>
      <c r="F15059" s="7"/>
    </row>
    <row r="15060">
      <c r="A15060" s="9">
        <v>44902.416666666664</v>
      </c>
      <c r="B15060" s="10">
        <v>173.84</v>
      </c>
      <c r="C15060" s="10">
        <v>199.80426</v>
      </c>
      <c r="D15060" s="10">
        <v>0.129948480577941</v>
      </c>
      <c r="E15060" s="7">
        <f t="shared" si="1"/>
        <v>0.04930308784</v>
      </c>
      <c r="F15060" s="7"/>
    </row>
    <row r="15061">
      <c r="A15061" s="9">
        <v>44902.458333333336</v>
      </c>
      <c r="B15061" s="10">
        <v>182.88</v>
      </c>
      <c r="C15061" s="10">
        <v>210.77346</v>
      </c>
      <c r="D15061" s="10">
        <v>0.132338578111304</v>
      </c>
      <c r="E15061" s="7">
        <f t="shared" si="1"/>
        <v>0.05126256571</v>
      </c>
      <c r="F15061" s="7"/>
    </row>
    <row r="15062">
      <c r="A15062" s="9">
        <v>44902.5</v>
      </c>
      <c r="B15062" s="10">
        <v>191.79</v>
      </c>
      <c r="C15062" s="10">
        <v>219.21449</v>
      </c>
      <c r="D15062" s="10">
        <v>0.125103454611964</v>
      </c>
      <c r="E15062" s="7">
        <f t="shared" si="1"/>
        <v>0.05495327219</v>
      </c>
      <c r="F15062" s="7"/>
    </row>
    <row r="15063">
      <c r="A15063" s="9">
        <v>44902.541666666664</v>
      </c>
      <c r="B15063" s="10">
        <v>208.16</v>
      </c>
      <c r="C15063" s="10">
        <v>224.32876</v>
      </c>
      <c r="D15063" s="10">
        <v>0.0720761796213735</v>
      </c>
      <c r="E15063" s="7">
        <f t="shared" si="1"/>
        <v>0.05741328057</v>
      </c>
      <c r="F15063" s="7"/>
    </row>
    <row r="15064">
      <c r="A15064" s="9">
        <v>44902.583333333336</v>
      </c>
      <c r="B15064" s="10">
        <v>215.42</v>
      </c>
      <c r="C15064" s="10">
        <v>225.80021</v>
      </c>
      <c r="D15064" s="10">
        <v>0.0459707721263855</v>
      </c>
      <c r="E15064" s="7">
        <f t="shared" si="1"/>
        <v>0.05915549873</v>
      </c>
      <c r="F15064" s="7"/>
    </row>
    <row r="15065">
      <c r="A15065" s="9">
        <v>44902.625</v>
      </c>
      <c r="B15065" s="10">
        <v>218.29</v>
      </c>
      <c r="C15065" s="10">
        <v>224.95642</v>
      </c>
      <c r="D15065" s="10">
        <v>0.0296342731627753</v>
      </c>
      <c r="E15065" s="7">
        <f t="shared" si="1"/>
        <v>0.06038476756</v>
      </c>
      <c r="F15065" s="7"/>
    </row>
    <row r="15066">
      <c r="A15066" s="9">
        <v>44902.666666666664</v>
      </c>
      <c r="B15066" s="10">
        <v>217.42</v>
      </c>
      <c r="C15066" s="10">
        <v>222.52516</v>
      </c>
      <c r="D15066" s="10">
        <v>0.0229419450816258</v>
      </c>
      <c r="E15066" s="7">
        <f t="shared" si="1"/>
        <v>0.0604598924</v>
      </c>
      <c r="F15066" s="7"/>
    </row>
    <row r="15067">
      <c r="A15067" s="9">
        <v>44902.708333333336</v>
      </c>
      <c r="B15067" s="10">
        <v>212.04</v>
      </c>
      <c r="C15067" s="10">
        <v>220.32765</v>
      </c>
      <c r="D15067" s="10">
        <v>0.0376151154882286</v>
      </c>
      <c r="E15067" s="7">
        <f t="shared" si="1"/>
        <v>0.06183408812</v>
      </c>
      <c r="F15067" s="7"/>
    </row>
    <row r="15068">
      <c r="A15068" s="9">
        <v>44902.75</v>
      </c>
      <c r="B15068" s="10">
        <v>222.47</v>
      </c>
      <c r="C15068" s="10">
        <v>219.75352</v>
      </c>
      <c r="D15068" s="10">
        <v>0.0123614857227314</v>
      </c>
      <c r="E15068" s="7">
        <f t="shared" si="1"/>
        <v>0.06193848107</v>
      </c>
      <c r="F15068" s="7"/>
    </row>
    <row r="15069">
      <c r="A15069" s="9">
        <v>44902.791666666664</v>
      </c>
      <c r="B15069" s="10">
        <v>214.83</v>
      </c>
      <c r="C15069" s="10">
        <v>221.18241</v>
      </c>
      <c r="D15069" s="10">
        <v>0.0287202314144239</v>
      </c>
      <c r="E15069" s="7">
        <f t="shared" si="1"/>
        <v>0.06239295151</v>
      </c>
      <c r="F15069" s="7"/>
    </row>
    <row r="15070">
      <c r="A15070" s="9">
        <v>44902.833333333336</v>
      </c>
      <c r="B15070" s="10">
        <v>221.55</v>
      </c>
      <c r="C15070" s="10">
        <v>223.26779</v>
      </c>
      <c r="D15070" s="10">
        <v>0.0076938549891141</v>
      </c>
      <c r="E15070" s="7">
        <f t="shared" si="1"/>
        <v>0.0621477122</v>
      </c>
      <c r="F15070" s="7"/>
    </row>
    <row r="15071">
      <c r="A15071" s="9">
        <v>44902.875</v>
      </c>
      <c r="B15071" s="10">
        <v>217.89</v>
      </c>
      <c r="C15071" s="10">
        <v>225.74433</v>
      </c>
      <c r="D15071" s="10">
        <v>0.0347930333399736</v>
      </c>
      <c r="E15071" s="7">
        <f t="shared" si="1"/>
        <v>0.06295752275</v>
      </c>
      <c r="F15071" s="7"/>
    </row>
    <row r="15072">
      <c r="A15072" s="9">
        <v>44902.916666666664</v>
      </c>
      <c r="B15072" s="10">
        <v>208.96</v>
      </c>
      <c r="C15072" s="10">
        <v>227.09405</v>
      </c>
      <c r="D15072" s="10">
        <v>0.0798525985159012</v>
      </c>
      <c r="E15072" s="7">
        <f t="shared" si="1"/>
        <v>0.06419754229</v>
      </c>
      <c r="F15072" s="7"/>
    </row>
    <row r="15073">
      <c r="A15073" s="9">
        <v>44902.958333333336</v>
      </c>
      <c r="B15073" s="10">
        <v>206.37</v>
      </c>
      <c r="C15073" s="10">
        <v>227.69837</v>
      </c>
      <c r="D15073" s="10">
        <v>0.09366940132246</v>
      </c>
      <c r="E15073" s="7">
        <f t="shared" si="1"/>
        <v>0.06576778656</v>
      </c>
      <c r="F15073" s="7"/>
    </row>
    <row r="15074">
      <c r="A15074" s="9">
        <v>44900.0</v>
      </c>
      <c r="B15074" s="10">
        <v>211.75</v>
      </c>
      <c r="C15074" s="10">
        <v>213.97114</v>
      </c>
      <c r="D15074" s="10">
        <v>0.0103805587987239</v>
      </c>
      <c r="E15074" s="7">
        <f t="shared" si="1"/>
        <v>0.06250556403</v>
      </c>
      <c r="F15074" s="7"/>
    </row>
    <row r="15075">
      <c r="A15075" s="9">
        <v>44900.041666666664</v>
      </c>
      <c r="B15075" s="10">
        <v>220.49</v>
      </c>
      <c r="C15075" s="10">
        <v>212.24174</v>
      </c>
      <c r="D15075" s="10">
        <v>0.0388625724610061</v>
      </c>
      <c r="E15075" s="7">
        <f t="shared" si="1"/>
        <v>0.06140278566</v>
      </c>
      <c r="F15075" s="7"/>
    </row>
    <row r="15076">
      <c r="A15076" s="9">
        <v>44900.083333333336</v>
      </c>
      <c r="B15076" s="10">
        <v>218.32</v>
      </c>
      <c r="C15076" s="10">
        <v>208.20927</v>
      </c>
      <c r="D15076" s="10">
        <v>0.0485604219254982</v>
      </c>
      <c r="E15076" s="7">
        <f t="shared" si="1"/>
        <v>0.06263906082</v>
      </c>
      <c r="F15076" s="7"/>
    </row>
    <row r="15077">
      <c r="A15077" s="9">
        <v>44900.125</v>
      </c>
      <c r="B15077" s="10">
        <v>224.87</v>
      </c>
      <c r="C15077" s="10">
        <v>203.18539</v>
      </c>
      <c r="D15077" s="10">
        <v>0.106723273755066</v>
      </c>
      <c r="E15077" s="7">
        <f t="shared" si="1"/>
        <v>0.06534266334</v>
      </c>
      <c r="F15077" s="7"/>
    </row>
    <row r="15078">
      <c r="A15078" s="9">
        <v>44900.166666666664</v>
      </c>
      <c r="B15078" s="10">
        <v>213.25</v>
      </c>
      <c r="C15078" s="10">
        <v>197.31299</v>
      </c>
      <c r="D15078" s="10">
        <v>0.080770201698327</v>
      </c>
      <c r="E15078" s="7">
        <f t="shared" si="1"/>
        <v>0.06521668317</v>
      </c>
      <c r="F15078" s="7"/>
    </row>
    <row r="15079">
      <c r="A15079" s="9">
        <v>44900.208333333336</v>
      </c>
      <c r="B15079" s="10">
        <v>198.47</v>
      </c>
      <c r="C15079" s="10">
        <v>191.93561</v>
      </c>
      <c r="D15079" s="10">
        <v>0.0340446986361728</v>
      </c>
      <c r="E15079" s="7">
        <f t="shared" si="1"/>
        <v>0.06350633401</v>
      </c>
      <c r="F15079" s="7"/>
    </row>
    <row r="15080">
      <c r="A15080" s="9">
        <v>44900.25</v>
      </c>
      <c r="B15080" s="10">
        <v>199.39</v>
      </c>
      <c r="C15080" s="10">
        <v>187.44998</v>
      </c>
      <c r="D15080" s="10">
        <v>0.0636970993541849</v>
      </c>
      <c r="E15080" s="7">
        <f t="shared" si="1"/>
        <v>0.06320869021</v>
      </c>
      <c r="F15080" s="7"/>
    </row>
    <row r="15081">
      <c r="A15081" s="9">
        <v>44900.291666666664</v>
      </c>
      <c r="B15081" s="10">
        <v>194.9</v>
      </c>
      <c r="C15081" s="10">
        <v>184.92416</v>
      </c>
      <c r="D15081" s="10">
        <v>0.0539455742289163</v>
      </c>
      <c r="E15081" s="7">
        <f t="shared" si="1"/>
        <v>0.06193882993</v>
      </c>
      <c r="F15081" s="7"/>
    </row>
    <row r="15082">
      <c r="A15082" s="9">
        <v>44900.333333333336</v>
      </c>
      <c r="B15082" s="10">
        <v>194.73</v>
      </c>
      <c r="C15082" s="10">
        <v>184.44734</v>
      </c>
      <c r="D15082" s="10">
        <v>0.0557484862617156</v>
      </c>
      <c r="E15082" s="7">
        <f t="shared" si="1"/>
        <v>0.06087014258</v>
      </c>
      <c r="F15082" s="7"/>
    </row>
    <row r="15083">
      <c r="A15083" s="9">
        <v>44900.375</v>
      </c>
      <c r="B15083" s="10">
        <v>190.94</v>
      </c>
      <c r="C15083" s="10">
        <v>186.87131</v>
      </c>
      <c r="D15083" s="10">
        <v>0.02177268410009</v>
      </c>
      <c r="E15083" s="7">
        <f t="shared" si="1"/>
        <v>0.0569677073</v>
      </c>
      <c r="F15083" s="7"/>
    </row>
    <row r="15084">
      <c r="A15084" s="9">
        <v>44900.416666666664</v>
      </c>
      <c r="B15084" s="10">
        <v>190.69</v>
      </c>
      <c r="C15084" s="10">
        <v>192.43358</v>
      </c>
      <c r="D15084" s="10">
        <v>0.0090606847308043</v>
      </c>
      <c r="E15084" s="7">
        <f t="shared" si="1"/>
        <v>0.05193071581</v>
      </c>
      <c r="F15084" s="7"/>
    </row>
    <row r="15085">
      <c r="A15085" s="9">
        <v>44900.458333333336</v>
      </c>
      <c r="B15085" s="10">
        <v>194.9</v>
      </c>
      <c r="C15085" s="10">
        <v>199.32941</v>
      </c>
      <c r="D15085" s="10">
        <v>0.022221557772132</v>
      </c>
      <c r="E15085" s="7">
        <f t="shared" si="1"/>
        <v>0.04734250663</v>
      </c>
      <c r="F15085" s="7"/>
    </row>
    <row r="15086">
      <c r="A15086" s="9">
        <v>44900.5</v>
      </c>
      <c r="B15086" s="10">
        <v>211.43</v>
      </c>
      <c r="C15086" s="10">
        <v>205.00771</v>
      </c>
      <c r="D15086" s="10">
        <v>0.0313270656991388</v>
      </c>
      <c r="E15086" s="7">
        <f t="shared" si="1"/>
        <v>0.04343515709</v>
      </c>
      <c r="F15086" s="7"/>
    </row>
    <row r="15087">
      <c r="A15087" s="9">
        <v>44900.541666666664</v>
      </c>
      <c r="B15087" s="10">
        <v>202.46</v>
      </c>
      <c r="C15087" s="10">
        <v>208.81077</v>
      </c>
      <c r="D15087" s="10">
        <v>0.0304139963661835</v>
      </c>
      <c r="E15087" s="7">
        <f t="shared" si="1"/>
        <v>0.04169923279</v>
      </c>
      <c r="F15087" s="7"/>
    </row>
    <row r="15088">
      <c r="A15088" s="9">
        <v>44900.583333333336</v>
      </c>
      <c r="B15088" s="10">
        <v>205.68</v>
      </c>
      <c r="C15088" s="10">
        <v>209.35471</v>
      </c>
      <c r="D15088" s="10">
        <v>0.0175525547048834</v>
      </c>
      <c r="E15088" s="7">
        <f t="shared" si="1"/>
        <v>0.0405151404</v>
      </c>
      <c r="F15088" s="7"/>
    </row>
    <row r="15089">
      <c r="A15089" s="9">
        <v>44900.625</v>
      </c>
      <c r="B15089" s="10">
        <v>197.09</v>
      </c>
      <c r="C15089" s="10">
        <v>208.42348</v>
      </c>
      <c r="D15089" s="10">
        <v>0.0543771747789644</v>
      </c>
      <c r="E15089" s="7">
        <f t="shared" si="1"/>
        <v>0.04154609463</v>
      </c>
      <c r="F15089" s="7"/>
    </row>
    <row r="15090">
      <c r="A15090" s="9">
        <v>44900.666666666664</v>
      </c>
      <c r="B15090" s="10">
        <v>182.0</v>
      </c>
      <c r="C15090" s="10">
        <v>206.82435</v>
      </c>
      <c r="D15090" s="10">
        <v>0.120026244492004</v>
      </c>
      <c r="E15090" s="7">
        <f t="shared" si="1"/>
        <v>0.04559127377</v>
      </c>
      <c r="F15090" s="7"/>
    </row>
    <row r="15091">
      <c r="A15091" s="9">
        <v>44900.708333333336</v>
      </c>
      <c r="B15091" s="10">
        <v>175.68</v>
      </c>
      <c r="C15091" s="10">
        <v>205.91857</v>
      </c>
      <c r="D15091" s="10">
        <v>0.146847222181078</v>
      </c>
      <c r="E15091" s="7">
        <f t="shared" si="1"/>
        <v>0.05014261155</v>
      </c>
      <c r="F15091" s="7"/>
    </row>
    <row r="15092">
      <c r="A15092" s="9">
        <v>44900.75</v>
      </c>
      <c r="B15092" s="10">
        <v>185.29</v>
      </c>
      <c r="C15092" s="10">
        <v>206.19509</v>
      </c>
      <c r="D15092" s="10">
        <v>0.101385003881518</v>
      </c>
      <c r="E15092" s="7">
        <f t="shared" si="1"/>
        <v>0.05385192481</v>
      </c>
      <c r="F15092" s="7"/>
    </row>
    <row r="15093">
      <c r="A15093" s="9">
        <v>44900.791666666664</v>
      </c>
      <c r="B15093" s="10">
        <v>193.47</v>
      </c>
      <c r="C15093" s="10">
        <v>208.12902</v>
      </c>
      <c r="D15093" s="10">
        <v>0.0704323693063081</v>
      </c>
      <c r="E15093" s="7">
        <f t="shared" si="1"/>
        <v>0.05558993055</v>
      </c>
      <c r="F15093" s="7"/>
    </row>
    <row r="15094">
      <c r="A15094" s="9">
        <v>44900.833333333336</v>
      </c>
      <c r="B15094" s="10">
        <v>208.12</v>
      </c>
      <c r="C15094" s="10">
        <v>210.8878</v>
      </c>
      <c r="D15094" s="10">
        <v>0.0131245145522879</v>
      </c>
      <c r="E15094" s="7">
        <f t="shared" si="1"/>
        <v>0.05581620804</v>
      </c>
      <c r="F15094" s="7"/>
    </row>
    <row r="15095">
      <c r="A15095" s="9">
        <v>44900.875</v>
      </c>
      <c r="B15095" s="10">
        <v>211.47</v>
      </c>
      <c r="C15095" s="10">
        <v>213.72803</v>
      </c>
      <c r="D15095" s="10">
        <v>0.0105649689467497</v>
      </c>
      <c r="E15095" s="7">
        <f t="shared" si="1"/>
        <v>0.05480670535</v>
      </c>
      <c r="F15095" s="7"/>
    </row>
    <row r="15096">
      <c r="A15096" s="9">
        <v>44900.916666666664</v>
      </c>
      <c r="B15096" s="10">
        <v>214.35</v>
      </c>
      <c r="C15096" s="10">
        <v>215.10094</v>
      </c>
      <c r="D15096" s="10">
        <v>0.00349110515277159</v>
      </c>
      <c r="E15096" s="7">
        <f t="shared" si="1"/>
        <v>0.05162497646</v>
      </c>
      <c r="F15096" s="7"/>
    </row>
    <row r="15097">
      <c r="A15097" s="9">
        <v>44900.958333333336</v>
      </c>
      <c r="B15097" s="10">
        <v>209.86</v>
      </c>
      <c r="C15097" s="10">
        <v>216.26501</v>
      </c>
      <c r="D15097" s="10">
        <v>0.029616487660209</v>
      </c>
      <c r="E15097" s="7">
        <f t="shared" si="1"/>
        <v>0.04895610506</v>
      </c>
      <c r="F15097" s="7"/>
    </row>
    <row r="15098">
      <c r="A15098" s="9">
        <v>44901.0</v>
      </c>
      <c r="B15098" s="10">
        <v>212.85</v>
      </c>
      <c r="C15098" s="10">
        <v>224.34557</v>
      </c>
      <c r="D15098" s="10">
        <v>0.0512404590828337</v>
      </c>
      <c r="E15098" s="7">
        <f t="shared" si="1"/>
        <v>0.05065860091</v>
      </c>
      <c r="F15098" s="7"/>
    </row>
    <row r="15099">
      <c r="A15099" s="9">
        <v>44901.041666666664</v>
      </c>
      <c r="B15099" s="10">
        <v>214.34</v>
      </c>
      <c r="C15099" s="10">
        <v>220.24154</v>
      </c>
      <c r="D15099" s="10">
        <v>0.0267957625069275</v>
      </c>
      <c r="E15099" s="7">
        <f t="shared" si="1"/>
        <v>0.05015581716</v>
      </c>
      <c r="F15099" s="7"/>
    </row>
    <row r="15100">
      <c r="A15100" s="9">
        <v>44901.083333333336</v>
      </c>
      <c r="B15100" s="10">
        <v>214.63</v>
      </c>
      <c r="C15100" s="10">
        <v>213.17668</v>
      </c>
      <c r="D15100" s="10">
        <v>0.0068174436340785</v>
      </c>
      <c r="E15100" s="7">
        <f t="shared" si="1"/>
        <v>0.0484165264</v>
      </c>
      <c r="F15100" s="7"/>
    </row>
    <row r="15101">
      <c r="A15101" s="9">
        <v>44901.125</v>
      </c>
      <c r="B15101" s="10">
        <v>209.6</v>
      </c>
      <c r="C15101" s="10">
        <v>204.48537</v>
      </c>
      <c r="D15101" s="10">
        <v>0.0250122050296312</v>
      </c>
      <c r="E15101" s="7">
        <f t="shared" si="1"/>
        <v>0.04501189853</v>
      </c>
      <c r="F15101" s="7"/>
    </row>
    <row r="15102">
      <c r="A15102" s="9">
        <v>44901.166666666664</v>
      </c>
      <c r="B15102" s="10">
        <v>197.85</v>
      </c>
      <c r="C15102" s="10">
        <v>195.06666</v>
      </c>
      <c r="D15102" s="10">
        <v>0.0142686607747319</v>
      </c>
      <c r="E15102" s="7">
        <f t="shared" si="1"/>
        <v>0.04224100099</v>
      </c>
      <c r="F15102" s="7"/>
    </row>
    <row r="15103">
      <c r="A15103" s="9">
        <v>44901.208333333336</v>
      </c>
      <c r="B15103" s="10">
        <v>187.87</v>
      </c>
      <c r="C15103" s="10">
        <v>187.14378</v>
      </c>
      <c r="D15103" s="10">
        <v>0.00388054574936988</v>
      </c>
      <c r="E15103" s="7">
        <f t="shared" si="1"/>
        <v>0.04098416129</v>
      </c>
      <c r="F15103" s="7"/>
    </row>
    <row r="15104">
      <c r="A15104" s="9">
        <v>44901.25</v>
      </c>
      <c r="B15104" s="10">
        <v>185.4</v>
      </c>
      <c r="C15104" s="10">
        <v>181.62525</v>
      </c>
      <c r="D15104" s="10">
        <v>0.0207831785503392</v>
      </c>
      <c r="E15104" s="7">
        <f t="shared" si="1"/>
        <v>0.03919608126</v>
      </c>
      <c r="F15104" s="7"/>
    </row>
    <row r="15105">
      <c r="A15105" s="9">
        <v>44901.291666666664</v>
      </c>
      <c r="B15105" s="10">
        <v>184.69</v>
      </c>
      <c r="C15105" s="10">
        <v>179.98461</v>
      </c>
      <c r="D15105" s="10">
        <v>0.0261432908069195</v>
      </c>
      <c r="E15105" s="7">
        <f t="shared" si="1"/>
        <v>0.03803765278</v>
      </c>
      <c r="F15105" s="7"/>
    </row>
    <row r="15106">
      <c r="A15106" s="9">
        <v>44901.333333333336</v>
      </c>
      <c r="B15106" s="10">
        <v>182.18</v>
      </c>
      <c r="C15106" s="10">
        <v>182.39126</v>
      </c>
      <c r="D15106" s="10">
        <v>0.00115827918508804</v>
      </c>
      <c r="E15106" s="7">
        <f t="shared" si="1"/>
        <v>0.03576306082</v>
      </c>
      <c r="F15106" s="7"/>
    </row>
    <row r="15107">
      <c r="A15107" s="9">
        <v>44901.375</v>
      </c>
      <c r="B15107" s="10">
        <v>185.37</v>
      </c>
      <c r="C15107" s="10">
        <v>188.53919</v>
      </c>
      <c r="D15107" s="10">
        <v>0.0168091843398711</v>
      </c>
      <c r="E15107" s="7">
        <f t="shared" si="1"/>
        <v>0.03555624833</v>
      </c>
      <c r="F15107" s="7"/>
    </row>
    <row r="15108">
      <c r="A15108" s="9">
        <v>44901.416666666664</v>
      </c>
      <c r="B15108" s="10">
        <v>185.24</v>
      </c>
      <c r="C15108" s="10">
        <v>198.25361</v>
      </c>
      <c r="D15108" s="10">
        <v>0.0656412259025195</v>
      </c>
      <c r="E15108" s="7">
        <f t="shared" si="1"/>
        <v>0.03791377088</v>
      </c>
      <c r="F15108" s="7"/>
    </row>
    <row r="15109">
      <c r="A15109" s="9">
        <v>44901.458333333336</v>
      </c>
      <c r="B15109" s="10">
        <v>192.91</v>
      </c>
      <c r="C15109" s="10">
        <v>208.52836</v>
      </c>
      <c r="D15109" s="10">
        <v>0.0748980138720699</v>
      </c>
      <c r="E15109" s="7">
        <f t="shared" si="1"/>
        <v>0.04010862321</v>
      </c>
      <c r="F15109" s="7"/>
    </row>
    <row r="15110">
      <c r="A15110" s="9">
        <v>44901.5</v>
      </c>
      <c r="B15110" s="10">
        <v>208.26</v>
      </c>
      <c r="C15110" s="10">
        <v>215.99227</v>
      </c>
      <c r="D15110" s="10">
        <v>0.0357988274302594</v>
      </c>
      <c r="E15110" s="7">
        <f t="shared" si="1"/>
        <v>0.04029494662</v>
      </c>
      <c r="F15110" s="7"/>
    </row>
    <row r="15111">
      <c r="A15111" s="9">
        <v>44901.541666666664</v>
      </c>
      <c r="B15111" s="10">
        <v>216.18</v>
      </c>
      <c r="C15111" s="10">
        <v>220.28169</v>
      </c>
      <c r="D15111" s="10">
        <v>0.0186202039760998</v>
      </c>
      <c r="E15111" s="7">
        <f t="shared" si="1"/>
        <v>0.0398035386</v>
      </c>
      <c r="F15111" s="7"/>
    </row>
    <row r="15112">
      <c r="A15112" s="9">
        <v>44901.583333333336</v>
      </c>
      <c r="B15112" s="10">
        <v>218.59</v>
      </c>
      <c r="C15112" s="10">
        <v>220.99984</v>
      </c>
      <c r="D15112" s="10">
        <v>0.0109042612881529</v>
      </c>
      <c r="E15112" s="7">
        <f t="shared" si="1"/>
        <v>0.03952652638</v>
      </c>
      <c r="F15112" s="7"/>
    </row>
    <row r="15113">
      <c r="A15113" s="9">
        <v>44901.625</v>
      </c>
      <c r="B15113" s="10">
        <v>218.98</v>
      </c>
      <c r="C15113" s="10">
        <v>219.7692</v>
      </c>
      <c r="D15113" s="10">
        <v>0.00359104005474844</v>
      </c>
      <c r="E15113" s="7">
        <f t="shared" si="1"/>
        <v>0.03741043743</v>
      </c>
      <c r="F15113" s="7"/>
    </row>
    <row r="15114">
      <c r="A15114" s="9">
        <v>44901.666666666664</v>
      </c>
      <c r="B15114" s="10">
        <v>222.43</v>
      </c>
      <c r="C15114" s="10">
        <v>217.24754</v>
      </c>
      <c r="D15114" s="10">
        <v>0.0238550917538583</v>
      </c>
      <c r="E15114" s="7">
        <f t="shared" si="1"/>
        <v>0.03340330607</v>
      </c>
      <c r="F15114" s="7"/>
    </row>
    <row r="15115">
      <c r="A15115" s="9">
        <v>44901.708333333336</v>
      </c>
      <c r="B15115" s="10">
        <v>217.8</v>
      </c>
      <c r="C15115" s="10">
        <v>214.99563</v>
      </c>
      <c r="D15115" s="10">
        <v>0.0130438465191129</v>
      </c>
      <c r="E15115" s="7">
        <f t="shared" si="1"/>
        <v>0.02782816541</v>
      </c>
      <c r="F15115" s="7"/>
    </row>
    <row r="15116">
      <c r="A15116" s="9">
        <v>44901.75</v>
      </c>
      <c r="B15116" s="10">
        <v>219.04</v>
      </c>
      <c r="C15116" s="10">
        <v>214.31485</v>
      </c>
      <c r="D15116" s="10">
        <v>0.0220477022474176</v>
      </c>
      <c r="E15116" s="7">
        <f t="shared" si="1"/>
        <v>0.02452244451</v>
      </c>
      <c r="F15116" s="7"/>
    </row>
    <row r="15117">
      <c r="A15117" s="9">
        <v>44901.791666666664</v>
      </c>
      <c r="B15117" s="10">
        <v>222.13</v>
      </c>
      <c r="C15117" s="10">
        <v>215.48199</v>
      </c>
      <c r="D15117" s="10">
        <v>0.03085181271994</v>
      </c>
      <c r="E15117" s="7">
        <f t="shared" si="1"/>
        <v>0.02287325466</v>
      </c>
      <c r="F15117" s="7"/>
    </row>
    <row r="15118">
      <c r="A15118" s="9">
        <v>44901.833333333336</v>
      </c>
      <c r="B15118" s="10">
        <v>223.43</v>
      </c>
      <c r="C15118" s="10">
        <v>217.66386</v>
      </c>
      <c r="D15118" s="10">
        <v>0.0264910307112995</v>
      </c>
      <c r="E15118" s="7">
        <f t="shared" si="1"/>
        <v>0.02343019283</v>
      </c>
      <c r="F15118" s="7"/>
    </row>
    <row r="15119">
      <c r="A15119" s="9">
        <v>44901.875</v>
      </c>
      <c r="B15119" s="10">
        <v>219.69</v>
      </c>
      <c r="C15119" s="10">
        <v>220.43872</v>
      </c>
      <c r="D15119" s="10">
        <v>0.00339649948974477</v>
      </c>
      <c r="E15119" s="7">
        <f t="shared" si="1"/>
        <v>0.0231315066</v>
      </c>
      <c r="F15119" s="7"/>
    </row>
    <row r="15120">
      <c r="A15120" s="9">
        <v>44901.916666666664</v>
      </c>
      <c r="B15120" s="10">
        <v>212.97</v>
      </c>
      <c r="C15120" s="10">
        <v>221.92179</v>
      </c>
      <c r="D15120" s="10">
        <v>0.0403375892020336</v>
      </c>
      <c r="E15120" s="7">
        <f t="shared" si="1"/>
        <v>0.02466677677</v>
      </c>
      <c r="F15120" s="7"/>
    </row>
    <row r="15121">
      <c r="A15121" s="9">
        <v>44901.958333333336</v>
      </c>
      <c r="B15121" s="10">
        <v>211.39</v>
      </c>
      <c r="C15121" s="10">
        <v>222.55177</v>
      </c>
      <c r="D15121" s="10">
        <v>0.050153588982914</v>
      </c>
      <c r="E15121" s="7">
        <f t="shared" si="1"/>
        <v>0.02552248933</v>
      </c>
      <c r="F15121" s="7"/>
    </row>
    <row r="15122">
      <c r="A15122" s="9">
        <v>44902.0</v>
      </c>
      <c r="B15122" s="10">
        <v>210.56</v>
      </c>
      <c r="C15122" s="10">
        <v>231.16538</v>
      </c>
      <c r="D15122" s="10">
        <v>0.0891369633290244</v>
      </c>
      <c r="E15122" s="7">
        <f t="shared" si="1"/>
        <v>0.02710151034</v>
      </c>
      <c r="F15122" s="7"/>
    </row>
    <row r="15123">
      <c r="A15123" s="9">
        <v>44902.041666666664</v>
      </c>
      <c r="B15123" s="10">
        <v>212.48</v>
      </c>
      <c r="C15123" s="10">
        <v>226.83411</v>
      </c>
      <c r="D15123" s="10">
        <v>0.0632802094887758</v>
      </c>
      <c r="E15123" s="7">
        <f t="shared" si="1"/>
        <v>0.02862169563</v>
      </c>
      <c r="F15123" s="7"/>
    </row>
    <row r="15124">
      <c r="A15124" s="9">
        <v>44902.083333333336</v>
      </c>
      <c r="B15124" s="10">
        <v>216.32</v>
      </c>
      <c r="C15124" s="10">
        <v>219.32268</v>
      </c>
      <c r="D15124" s="10">
        <v>0.0136906953717691</v>
      </c>
      <c r="E15124" s="7">
        <f t="shared" si="1"/>
        <v>0.02890808112</v>
      </c>
      <c r="F15124" s="7"/>
    </row>
    <row r="15125">
      <c r="A15125" s="9">
        <v>44902.125</v>
      </c>
      <c r="B15125" s="10">
        <v>202.62</v>
      </c>
      <c r="C15125" s="10">
        <v>209.78343</v>
      </c>
      <c r="D15125" s="10">
        <v>0.0341467865217</v>
      </c>
      <c r="E15125" s="7">
        <f t="shared" si="1"/>
        <v>0.02928868868</v>
      </c>
      <c r="F15125" s="7"/>
    </row>
    <row r="15126">
      <c r="A15126" s="9">
        <v>44902.166666666664</v>
      </c>
      <c r="B15126" s="10">
        <v>184.42</v>
      </c>
      <c r="C15126" s="10">
        <v>199.23828</v>
      </c>
      <c r="D15126" s="10">
        <v>0.0743746633428075</v>
      </c>
      <c r="E15126" s="7">
        <f t="shared" si="1"/>
        <v>0.03179310545</v>
      </c>
      <c r="F15126" s="7"/>
    </row>
    <row r="15127">
      <c r="A15127" s="9">
        <v>44902.208333333336</v>
      </c>
      <c r="B15127" s="10">
        <v>177.8</v>
      </c>
      <c r="C15127" s="10">
        <v>190.11222</v>
      </c>
      <c r="D15127" s="10">
        <v>0.0647629068767909</v>
      </c>
      <c r="E15127" s="7">
        <f t="shared" si="1"/>
        <v>0.0343298705</v>
      </c>
      <c r="F15127" s="7"/>
    </row>
    <row r="15128">
      <c r="A15128" s="9">
        <v>44902.25</v>
      </c>
      <c r="B15128" s="10">
        <v>172.35</v>
      </c>
      <c r="C15128" s="10">
        <v>183.50245</v>
      </c>
      <c r="D15128" s="10">
        <v>0.0607754828341529</v>
      </c>
      <c r="E15128" s="7">
        <f t="shared" si="1"/>
        <v>0.03599621651</v>
      </c>
      <c r="F15128" s="7"/>
    </row>
    <row r="15129">
      <c r="A15129" s="9">
        <v>44902.291666666664</v>
      </c>
      <c r="B15129" s="10">
        <v>167.12</v>
      </c>
      <c r="C15129" s="10">
        <v>180.94137</v>
      </c>
      <c r="D15129" s="10">
        <v>0.0763859033453764</v>
      </c>
      <c r="E15129" s="7">
        <f t="shared" si="1"/>
        <v>0.0380896587</v>
      </c>
      <c r="F15129" s="7"/>
    </row>
    <row r="15130">
      <c r="A15130" s="9">
        <v>44902.333333333336</v>
      </c>
      <c r="B15130" s="10">
        <v>169.13</v>
      </c>
      <c r="C15130" s="10">
        <v>183.09194</v>
      </c>
      <c r="D15130" s="10">
        <v>0.0762564425282729</v>
      </c>
      <c r="E15130" s="7">
        <f t="shared" si="1"/>
        <v>0.04121874884</v>
      </c>
      <c r="F15130" s="7"/>
    </row>
    <row r="15131">
      <c r="A15131" s="9">
        <v>44902.375</v>
      </c>
      <c r="B15131" s="10">
        <v>168.02</v>
      </c>
      <c r="C15131" s="10">
        <v>189.52081</v>
      </c>
      <c r="D15131" s="10">
        <v>0.11344828042894</v>
      </c>
      <c r="E15131" s="7">
        <f t="shared" si="1"/>
        <v>0.04524537784</v>
      </c>
      <c r="F15131" s="7"/>
    </row>
    <row r="15132">
      <c r="A15132" s="9">
        <v>44902.416666666664</v>
      </c>
      <c r="B15132" s="10">
        <v>173.84</v>
      </c>
      <c r="C15132" s="10">
        <v>199.84843</v>
      </c>
      <c r="D15132" s="10">
        <v>0.130140777187991</v>
      </c>
      <c r="E15132" s="7">
        <f t="shared" si="1"/>
        <v>0.04793285915</v>
      </c>
      <c r="F15132" s="7"/>
    </row>
    <row r="15133">
      <c r="A15133" s="9">
        <v>44902.458333333336</v>
      </c>
      <c r="B15133" s="10">
        <v>182.88</v>
      </c>
      <c r="C15133" s="10">
        <v>211.09262</v>
      </c>
      <c r="D15133" s="10">
        <v>0.133650432686846</v>
      </c>
      <c r="E15133" s="7">
        <f t="shared" si="1"/>
        <v>0.0503808766</v>
      </c>
      <c r="F15133" s="7"/>
    </row>
    <row r="15134">
      <c r="A15134" s="9">
        <v>44902.5</v>
      </c>
      <c r="B15134" s="10">
        <v>191.79</v>
      </c>
      <c r="C15134" s="10">
        <v>219.57517</v>
      </c>
      <c r="D15134" s="10">
        <v>0.126540582890132</v>
      </c>
      <c r="E15134" s="7">
        <f t="shared" si="1"/>
        <v>0.05416178307</v>
      </c>
      <c r="F15134" s="7"/>
    </row>
    <row r="15135">
      <c r="A15135" s="9">
        <v>44902.541666666664</v>
      </c>
      <c r="B15135" s="10">
        <v>208.16</v>
      </c>
      <c r="C15135" s="10">
        <v>224.60332</v>
      </c>
      <c r="D15135" s="10">
        <v>0.0732104939499558</v>
      </c>
      <c r="E15135" s="7">
        <f t="shared" si="1"/>
        <v>0.05643637849</v>
      </c>
      <c r="F15135" s="7"/>
    </row>
    <row r="15136">
      <c r="A15136" s="9">
        <v>44902.583333333336</v>
      </c>
      <c r="B15136" s="10">
        <v>215.42</v>
      </c>
      <c r="C15136" s="10">
        <v>226.00074</v>
      </c>
      <c r="D15136" s="10">
        <v>0.046817280332799</v>
      </c>
      <c r="E15136" s="7">
        <f t="shared" si="1"/>
        <v>0.05793275428</v>
      </c>
      <c r="F15136" s="7"/>
    </row>
    <row r="15137">
      <c r="A15137" s="9">
        <v>44902.625</v>
      </c>
      <c r="B15137" s="10">
        <v>218.29</v>
      </c>
      <c r="C15137" s="10">
        <v>225.13722</v>
      </c>
      <c r="D15137" s="10">
        <v>0.0304135406842103</v>
      </c>
      <c r="E15137" s="7">
        <f t="shared" si="1"/>
        <v>0.05905035848</v>
      </c>
      <c r="F15137" s="7"/>
    </row>
    <row r="15138">
      <c r="A15138" s="9">
        <v>44902.666666666664</v>
      </c>
      <c r="B15138" s="10">
        <v>217.42</v>
      </c>
      <c r="C15138" s="10">
        <v>222.7278</v>
      </c>
      <c r="D15138" s="10">
        <v>0.0238308823595438</v>
      </c>
      <c r="E15138" s="7">
        <f t="shared" si="1"/>
        <v>0.05904934975</v>
      </c>
      <c r="F15138" s="7"/>
    </row>
    <row r="15139">
      <c r="A15139" s="9">
        <v>44902.708333333336</v>
      </c>
      <c r="B15139" s="10">
        <v>212.04</v>
      </c>
      <c r="C15139" s="10">
        <v>220.51108</v>
      </c>
      <c r="D15139" s="10">
        <v>0.0384156660064428</v>
      </c>
      <c r="E15139" s="7">
        <f t="shared" si="1"/>
        <v>0.0601065089</v>
      </c>
      <c r="F15139" s="7"/>
    </row>
    <row r="15140">
      <c r="A15140" s="9">
        <v>44902.75</v>
      </c>
      <c r="B15140" s="10">
        <v>222.47</v>
      </c>
      <c r="C15140" s="10">
        <v>220.02203</v>
      </c>
      <c r="D15140" s="10">
        <v>0.011126022244227</v>
      </c>
      <c r="E15140" s="7">
        <f t="shared" si="1"/>
        <v>0.0596514389</v>
      </c>
      <c r="F15140" s="7"/>
    </row>
    <row r="15141">
      <c r="A15141" s="9">
        <v>44902.791666666664</v>
      </c>
      <c r="B15141" s="10">
        <v>214.83</v>
      </c>
      <c r="C15141" s="10">
        <v>221.51228</v>
      </c>
      <c r="D15141" s="10">
        <v>0.0301666345540752</v>
      </c>
      <c r="E15141" s="7">
        <f t="shared" si="1"/>
        <v>0.05962288981</v>
      </c>
      <c r="F15141" s="7"/>
    </row>
    <row r="15142">
      <c r="A15142" s="9">
        <v>44902.833333333336</v>
      </c>
      <c r="B15142" s="10">
        <v>221.55</v>
      </c>
      <c r="C15142" s="10">
        <v>223.65636</v>
      </c>
      <c r="D15142" s="10">
        <v>0.00941784083403662</v>
      </c>
      <c r="E15142" s="7">
        <f t="shared" si="1"/>
        <v>0.05891150689</v>
      </c>
      <c r="F15142" s="7"/>
    </row>
    <row r="15143">
      <c r="A15143" s="9">
        <v>44902.875</v>
      </c>
      <c r="B15143" s="10">
        <v>217.89</v>
      </c>
      <c r="C15143" s="10">
        <v>226.23501</v>
      </c>
      <c r="D15143" s="10">
        <v>0.0368864659806632</v>
      </c>
      <c r="E15143" s="7">
        <f t="shared" si="1"/>
        <v>0.06030692217</v>
      </c>
      <c r="F15143" s="7"/>
    </row>
    <row r="15144">
      <c r="A15144" s="9">
        <v>44902.916666666664</v>
      </c>
      <c r="B15144" s="10">
        <v>208.96</v>
      </c>
      <c r="C15144" s="10">
        <v>227.55894</v>
      </c>
      <c r="D15144" s="10">
        <v>0.0817324074369479</v>
      </c>
      <c r="E15144" s="7">
        <f t="shared" si="1"/>
        <v>0.06203170626</v>
      </c>
      <c r="F15144" s="7"/>
    </row>
    <row r="15145">
      <c r="A15145" s="9">
        <v>44902.958333333336</v>
      </c>
      <c r="B15145" s="10">
        <v>206.37</v>
      </c>
      <c r="C15145" s="10">
        <v>227.95972</v>
      </c>
      <c r="D15145" s="10">
        <v>0.0947084862185301</v>
      </c>
      <c r="E15145" s="7">
        <f t="shared" si="1"/>
        <v>0.06388816031</v>
      </c>
      <c r="F15145" s="7"/>
    </row>
    <row r="15146">
      <c r="A15146" s="9">
        <v>44903.0</v>
      </c>
      <c r="B15146" s="10">
        <v>210.53</v>
      </c>
      <c r="C15146" s="10">
        <v>230.99199</v>
      </c>
      <c r="D15146" s="10">
        <v>0.0885831149383144</v>
      </c>
      <c r="E15146" s="7">
        <f t="shared" si="1"/>
        <v>0.06386508329</v>
      </c>
      <c r="F15146" s="7"/>
    </row>
    <row r="15147">
      <c r="A15147" s="9">
        <v>44903.041666666664</v>
      </c>
      <c r="B15147" s="10">
        <v>212.18</v>
      </c>
      <c r="C15147" s="10">
        <v>228.89526</v>
      </c>
      <c r="D15147" s="10">
        <v>0.0730258022817947</v>
      </c>
      <c r="E15147" s="7">
        <f t="shared" si="1"/>
        <v>0.06427114966</v>
      </c>
      <c r="F15147" s="7"/>
    </row>
    <row r="15148">
      <c r="A15148" s="9">
        <v>44903.083333333336</v>
      </c>
      <c r="B15148" s="10">
        <v>212.06</v>
      </c>
      <c r="C15148" s="10">
        <v>224.04403</v>
      </c>
      <c r="D15148" s="10">
        <v>0.0534896198751646</v>
      </c>
      <c r="E15148" s="7">
        <f t="shared" si="1"/>
        <v>0.06592943818</v>
      </c>
      <c r="F15148" s="7"/>
    </row>
    <row r="15149">
      <c r="A15149" s="9">
        <v>44903.125</v>
      </c>
      <c r="B15149" s="10">
        <v>201.66</v>
      </c>
      <c r="C15149" s="10">
        <v>216.86022</v>
      </c>
      <c r="D15149" s="10">
        <v>0.0700922465171344</v>
      </c>
      <c r="E15149" s="7">
        <f t="shared" si="1"/>
        <v>0.06742716568</v>
      </c>
      <c r="F15149" s="7"/>
    </row>
    <row r="15150">
      <c r="A15150" s="9">
        <v>44903.166666666664</v>
      </c>
      <c r="B15150" s="10">
        <v>181.61</v>
      </c>
      <c r="C15150" s="10">
        <v>208.28709</v>
      </c>
      <c r="D15150" s="10">
        <v>0.128078461319902</v>
      </c>
      <c r="E15150" s="7">
        <f t="shared" si="1"/>
        <v>0.06966482393</v>
      </c>
      <c r="F15150" s="7"/>
    </row>
    <row r="15151">
      <c r="A15151" s="9">
        <v>44903.208333333336</v>
      </c>
      <c r="B15151" s="10">
        <v>160.54</v>
      </c>
      <c r="C15151" s="10">
        <v>200.22531</v>
      </c>
      <c r="D15151" s="10">
        <v>0.198203264112813</v>
      </c>
      <c r="E15151" s="7">
        <f t="shared" si="1"/>
        <v>0.07522483881</v>
      </c>
      <c r="F15151" s="7"/>
    </row>
    <row r="15152">
      <c r="A15152" s="9">
        <v>44903.25</v>
      </c>
      <c r="B15152" s="10">
        <v>158.88</v>
      </c>
      <c r="C15152" s="10">
        <v>193.76121</v>
      </c>
      <c r="D15152" s="10">
        <v>0.180021635909478</v>
      </c>
      <c r="E15152" s="7">
        <f t="shared" si="1"/>
        <v>0.08019342853</v>
      </c>
      <c r="F15152" s="7"/>
    </row>
    <row r="15153">
      <c r="A15153" s="9">
        <v>44903.291666666664</v>
      </c>
      <c r="B15153" s="10">
        <v>162.21</v>
      </c>
      <c r="C15153" s="10">
        <v>190.04911</v>
      </c>
      <c r="D15153" s="10">
        <v>0.146483769379398</v>
      </c>
      <c r="E15153" s="7">
        <f t="shared" si="1"/>
        <v>0.08311417294</v>
      </c>
      <c r="F15153" s="7"/>
    </row>
    <row r="15154">
      <c r="A15154" s="9">
        <v>44903.333333333336</v>
      </c>
      <c r="B15154" s="10">
        <v>156.28</v>
      </c>
      <c r="C15154" s="10">
        <v>189.95489</v>
      </c>
      <c r="D15154" s="10">
        <v>0.177278352771018</v>
      </c>
      <c r="E15154" s="7">
        <f t="shared" si="1"/>
        <v>0.0873234192</v>
      </c>
      <c r="F15154" s="7"/>
    </row>
    <row r="15155">
      <c r="A15155" s="9">
        <v>44903.375</v>
      </c>
      <c r="B15155" s="10">
        <v>150.56</v>
      </c>
      <c r="C15155" s="10">
        <v>193.73891</v>
      </c>
      <c r="D15155" s="10">
        <v>0.22287164720809</v>
      </c>
      <c r="E15155" s="7">
        <f t="shared" si="1"/>
        <v>0.09188272615</v>
      </c>
      <c r="F15155" s="7"/>
    </row>
    <row r="15156">
      <c r="A15156" s="9">
        <v>44903.416666666664</v>
      </c>
      <c r="B15156" s="10">
        <v>158.97</v>
      </c>
      <c r="C15156" s="10">
        <v>201.41449</v>
      </c>
      <c r="D15156" s="10">
        <v>0.210732058056001</v>
      </c>
      <c r="E15156" s="7">
        <f t="shared" si="1"/>
        <v>0.09524069619</v>
      </c>
      <c r="F15156" s="7"/>
    </row>
    <row r="15157">
      <c r="A15157" s="9">
        <v>44903.458333333336</v>
      </c>
      <c r="B15157" s="10">
        <v>166.95</v>
      </c>
      <c r="C15157" s="10">
        <v>210.76662</v>
      </c>
      <c r="D15157" s="10">
        <v>0.207891648117714</v>
      </c>
      <c r="E15157" s="7">
        <f t="shared" si="1"/>
        <v>0.09833408017</v>
      </c>
      <c r="F15157" s="7"/>
    </row>
    <row r="15158">
      <c r="A15158" s="9">
        <v>44903.5</v>
      </c>
      <c r="B15158" s="10">
        <v>178.25</v>
      </c>
      <c r="C15158" s="10">
        <v>218.46222</v>
      </c>
      <c r="D15158" s="10">
        <v>0.184069446881936</v>
      </c>
      <c r="E15158" s="7">
        <f t="shared" si="1"/>
        <v>0.1007311162</v>
      </c>
      <c r="F15158" s="7"/>
    </row>
    <row r="15159">
      <c r="A15159" s="9">
        <v>44903.541666666664</v>
      </c>
      <c r="B15159" s="10">
        <v>190.7</v>
      </c>
      <c r="C15159" s="10">
        <v>223.51185</v>
      </c>
      <c r="D15159" s="10">
        <v>0.146801388830167</v>
      </c>
      <c r="E15159" s="7">
        <f t="shared" si="1"/>
        <v>0.1037974035</v>
      </c>
      <c r="F15159" s="7"/>
    </row>
    <row r="15160">
      <c r="A15160" s="9">
        <v>44903.583333333336</v>
      </c>
      <c r="B15160" s="10">
        <v>187.34</v>
      </c>
      <c r="C15160" s="10">
        <v>225.27935</v>
      </c>
      <c r="D15160" s="10">
        <v>0.168410242660945</v>
      </c>
      <c r="E15160" s="7">
        <f t="shared" si="1"/>
        <v>0.1088637769</v>
      </c>
      <c r="F15160" s="7"/>
    </row>
    <row r="15161">
      <c r="A15161" s="9">
        <v>44903.625</v>
      </c>
      <c r="B15161" s="10">
        <v>181.83</v>
      </c>
      <c r="C15161" s="10">
        <v>224.87985</v>
      </c>
      <c r="D15161" s="10">
        <v>0.191434892899474</v>
      </c>
      <c r="E15161" s="7">
        <f t="shared" si="1"/>
        <v>0.1155729999</v>
      </c>
      <c r="F15161" s="7"/>
    </row>
    <row r="15162">
      <c r="A15162" s="9">
        <v>44903.666666666664</v>
      </c>
      <c r="B15162" s="10">
        <v>179.51</v>
      </c>
      <c r="C15162" s="10">
        <v>223.00328</v>
      </c>
      <c r="D15162" s="10">
        <v>0.195034261379473</v>
      </c>
      <c r="E15162" s="7">
        <f t="shared" si="1"/>
        <v>0.122706474</v>
      </c>
      <c r="F15162" s="7"/>
    </row>
    <row r="15163">
      <c r="A15163" s="9">
        <v>44903.708333333336</v>
      </c>
      <c r="B15163" s="10">
        <v>179.67</v>
      </c>
      <c r="C15163" s="10">
        <v>221.44352</v>
      </c>
      <c r="D15163" s="10">
        <v>0.188641871299733</v>
      </c>
      <c r="E15163" s="7">
        <f t="shared" si="1"/>
        <v>0.1289658992</v>
      </c>
      <c r="F15163" s="7"/>
    </row>
    <row r="15164">
      <c r="A15164" s="9">
        <v>44903.75</v>
      </c>
      <c r="B15164" s="10">
        <v>191.72</v>
      </c>
      <c r="C15164" s="10">
        <v>220.96979</v>
      </c>
      <c r="D15164" s="10">
        <v>0.132370085521645</v>
      </c>
      <c r="E15164" s="7">
        <f t="shared" si="1"/>
        <v>0.1340177352</v>
      </c>
      <c r="F15164" s="7"/>
    </row>
    <row r="15165">
      <c r="A15165" s="9">
        <v>44903.791666666664</v>
      </c>
      <c r="B15165" s="10">
        <v>195.49</v>
      </c>
      <c r="C15165" s="10">
        <v>222.3016</v>
      </c>
      <c r="D15165" s="10">
        <v>0.120609118422899</v>
      </c>
      <c r="E15165" s="7">
        <f t="shared" si="1"/>
        <v>0.137786172</v>
      </c>
      <c r="F15165" s="7"/>
    </row>
    <row r="15166">
      <c r="A15166" s="9">
        <v>44903.833333333336</v>
      </c>
      <c r="B15166" s="10">
        <v>198.98</v>
      </c>
      <c r="C15166" s="10">
        <v>224.0296</v>
      </c>
      <c r="D15166" s="10">
        <v>0.111813796034095</v>
      </c>
      <c r="E15166" s="7">
        <f t="shared" si="1"/>
        <v>0.1420526702</v>
      </c>
      <c r="F15166" s="7"/>
    </row>
    <row r="15167">
      <c r="A15167" s="9">
        <v>44903.875</v>
      </c>
      <c r="B15167" s="10">
        <v>197.59</v>
      </c>
      <c r="C15167" s="10">
        <v>225.88104</v>
      </c>
      <c r="D15167" s="10">
        <v>0.125247519667874</v>
      </c>
      <c r="E15167" s="7">
        <f t="shared" si="1"/>
        <v>0.1457343807</v>
      </c>
      <c r="F15167" s="7"/>
    </row>
    <row r="15168">
      <c r="A15168" s="9">
        <v>44903.916666666664</v>
      </c>
      <c r="B15168" s="10">
        <v>196.75</v>
      </c>
      <c r="C15168" s="10">
        <v>226.9655</v>
      </c>
      <c r="D15168" s="10">
        <v>0.13312816265027</v>
      </c>
      <c r="E15168" s="7">
        <f t="shared" si="1"/>
        <v>0.1478758705</v>
      </c>
      <c r="F15168" s="7"/>
    </row>
    <row r="15169">
      <c r="A15169" s="9">
        <v>44903.958333333336</v>
      </c>
      <c r="B15169" s="10">
        <v>200.47</v>
      </c>
      <c r="C15169" s="10">
        <v>227.81429</v>
      </c>
      <c r="D15169" s="10">
        <v>0.120028862105182</v>
      </c>
      <c r="E15169" s="7">
        <f t="shared" si="1"/>
        <v>0.1489308862</v>
      </c>
      <c r="F15169" s="7"/>
    </row>
    <row r="15170">
      <c r="A15170" s="9">
        <v>44901.0</v>
      </c>
      <c r="B15170" s="10">
        <v>212.85</v>
      </c>
      <c r="C15170" s="10">
        <v>221.48571</v>
      </c>
      <c r="D15170" s="10">
        <v>0.0389899194850991</v>
      </c>
      <c r="E15170" s="7">
        <f t="shared" si="1"/>
        <v>0.1468645031</v>
      </c>
      <c r="F15170" s="7"/>
    </row>
    <row r="15171">
      <c r="A15171" s="9">
        <v>44901.041666666664</v>
      </c>
      <c r="B15171" s="10">
        <v>214.34</v>
      </c>
      <c r="C15171" s="10">
        <v>216.91538</v>
      </c>
      <c r="D15171" s="10">
        <v>0.0118727404207115</v>
      </c>
      <c r="E15171" s="7">
        <f t="shared" si="1"/>
        <v>0.1443164588</v>
      </c>
      <c r="F15171" s="7"/>
    </row>
    <row r="15172">
      <c r="A15172" s="9">
        <v>44901.083333333336</v>
      </c>
      <c r="B15172" s="10">
        <v>214.63</v>
      </c>
      <c r="C15172" s="10">
        <v>209.60345</v>
      </c>
      <c r="D15172" s="10">
        <v>0.0239812369500596</v>
      </c>
      <c r="E15172" s="7">
        <f t="shared" si="1"/>
        <v>0.1430869429</v>
      </c>
      <c r="F15172" s="7"/>
    </row>
    <row r="15173">
      <c r="A15173" s="9">
        <v>44901.125</v>
      </c>
      <c r="B15173" s="10">
        <v>209.6</v>
      </c>
      <c r="C15173" s="10">
        <v>201.12562</v>
      </c>
      <c r="D15173" s="10">
        <v>0.042134761349648</v>
      </c>
      <c r="E15173" s="7">
        <f t="shared" si="1"/>
        <v>0.1419220476</v>
      </c>
      <c r="F15173" s="7"/>
    </row>
    <row r="15174">
      <c r="A15174" s="9">
        <v>44901.166666666664</v>
      </c>
      <c r="B15174" s="10">
        <v>197.85</v>
      </c>
      <c r="C15174" s="10">
        <v>192.31685</v>
      </c>
      <c r="D15174" s="10">
        <v>0.0287710099245074</v>
      </c>
      <c r="E15174" s="7">
        <f t="shared" si="1"/>
        <v>0.1377842372</v>
      </c>
      <c r="F15174" s="7"/>
    </row>
    <row r="15175">
      <c r="A15175" s="9">
        <v>44901.208333333336</v>
      </c>
      <c r="B15175" s="10">
        <v>187.87</v>
      </c>
      <c r="C15175" s="10">
        <v>185.37227</v>
      </c>
      <c r="D15175" s="10">
        <v>0.0134741296527253</v>
      </c>
      <c r="E15175" s="7">
        <f t="shared" si="1"/>
        <v>0.1300871899</v>
      </c>
      <c r="F15175" s="7"/>
    </row>
    <row r="15176">
      <c r="A15176" s="9">
        <v>44901.25</v>
      </c>
      <c r="B15176" s="10">
        <v>185.4</v>
      </c>
      <c r="C15176" s="10">
        <v>180.86348</v>
      </c>
      <c r="D15176" s="10">
        <v>0.0250825650374525</v>
      </c>
      <c r="E15176" s="7">
        <f t="shared" si="1"/>
        <v>0.1236313953</v>
      </c>
      <c r="F15176" s="7"/>
    </row>
    <row r="15177">
      <c r="A15177" s="9">
        <v>44901.291666666664</v>
      </c>
      <c r="B15177" s="10">
        <v>184.69</v>
      </c>
      <c r="C15177" s="10">
        <v>180.16993</v>
      </c>
      <c r="D15177" s="10">
        <v>0.0250878157082039</v>
      </c>
      <c r="E15177" s="7">
        <f t="shared" si="1"/>
        <v>0.1185732305</v>
      </c>
      <c r="F15177" s="7"/>
    </row>
    <row r="15178">
      <c r="A15178" s="9">
        <v>44901.333333333336</v>
      </c>
      <c r="B15178" s="10">
        <v>182.18</v>
      </c>
      <c r="C15178" s="10">
        <v>183.05726</v>
      </c>
      <c r="D15178" s="10">
        <v>0.00479227100853583</v>
      </c>
      <c r="E15178" s="7">
        <f t="shared" si="1"/>
        <v>0.1113863105</v>
      </c>
      <c r="F15178" s="7"/>
    </row>
    <row r="15179">
      <c r="A15179" s="9">
        <v>44901.375</v>
      </c>
      <c r="B15179" s="10">
        <v>185.37</v>
      </c>
      <c r="C15179" s="10">
        <v>189.27906</v>
      </c>
      <c r="D15179" s="10">
        <v>0.020652363763852</v>
      </c>
      <c r="E15179" s="7">
        <f t="shared" si="1"/>
        <v>0.102960507</v>
      </c>
      <c r="F15179" s="7"/>
    </row>
    <row r="15180">
      <c r="A15180" s="9">
        <v>44901.416666666664</v>
      </c>
      <c r="B15180" s="10">
        <v>185.24</v>
      </c>
      <c r="C15180" s="10">
        <v>198.4639</v>
      </c>
      <c r="D15180" s="10">
        <v>0.0666312614032072</v>
      </c>
      <c r="E15180" s="7">
        <f t="shared" si="1"/>
        <v>0.09695630713</v>
      </c>
      <c r="F15180" s="7"/>
    </row>
    <row r="15181">
      <c r="A15181" s="9">
        <v>44901.458333333336</v>
      </c>
      <c r="B15181" s="10">
        <v>192.91</v>
      </c>
      <c r="C15181" s="10">
        <v>207.91339</v>
      </c>
      <c r="D15181" s="10">
        <v>0.0721617304205371</v>
      </c>
      <c r="E15181" s="7">
        <f t="shared" si="1"/>
        <v>0.09130089389</v>
      </c>
      <c r="F15181" s="7"/>
    </row>
    <row r="15182">
      <c r="A15182" s="9">
        <v>44901.5</v>
      </c>
      <c r="B15182" s="10">
        <v>208.26</v>
      </c>
      <c r="C15182" s="10">
        <v>214.50659</v>
      </c>
      <c r="D15182" s="10">
        <v>0.0291207370365637</v>
      </c>
      <c r="E15182" s="7">
        <f t="shared" si="1"/>
        <v>0.08484469765</v>
      </c>
      <c r="F15182" s="7"/>
    </row>
    <row r="15183">
      <c r="A15183" s="9">
        <v>44901.541666666664</v>
      </c>
      <c r="B15183" s="10">
        <v>216.18</v>
      </c>
      <c r="C15183" s="10">
        <v>218.22557</v>
      </c>
      <c r="D15183" s="10">
        <v>0.0093736494765485</v>
      </c>
      <c r="E15183" s="7">
        <f t="shared" si="1"/>
        <v>0.07911854184</v>
      </c>
      <c r="F15183" s="7"/>
    </row>
    <row r="15184">
      <c r="A15184" s="9">
        <v>44901.583333333336</v>
      </c>
      <c r="B15184" s="10">
        <v>218.59</v>
      </c>
      <c r="C15184" s="10">
        <v>218.70709</v>
      </c>
      <c r="D15184" s="10">
        <v>5.35373590312003E-4</v>
      </c>
      <c r="E15184" s="7">
        <f t="shared" si="1"/>
        <v>0.07212375563</v>
      </c>
      <c r="F15184" s="7"/>
    </row>
    <row r="15185">
      <c r="A15185" s="9">
        <v>44901.625</v>
      </c>
      <c r="B15185" s="10">
        <v>218.98</v>
      </c>
      <c r="C15185" s="10">
        <v>217.63423</v>
      </c>
      <c r="D15185" s="10">
        <v>0.00618363205089561</v>
      </c>
      <c r="E15185" s="7">
        <f t="shared" si="1"/>
        <v>0.0644049531</v>
      </c>
      <c r="F15185" s="7"/>
    </row>
    <row r="15186">
      <c r="A15186" s="9">
        <v>44901.666666666664</v>
      </c>
      <c r="B15186" s="10">
        <v>222.43</v>
      </c>
      <c r="C15186" s="10">
        <v>215.53359</v>
      </c>
      <c r="D15186" s="10">
        <v>0.0319969151908062</v>
      </c>
      <c r="E15186" s="7">
        <f t="shared" si="1"/>
        <v>0.05761173034</v>
      </c>
      <c r="F15186" s="7"/>
    </row>
    <row r="15187">
      <c r="A15187" s="9">
        <v>44901.708333333336</v>
      </c>
      <c r="B15187" s="10">
        <v>217.8</v>
      </c>
      <c r="C15187" s="10">
        <v>213.65728</v>
      </c>
      <c r="D15187" s="10">
        <v>0.0193895569577597</v>
      </c>
      <c r="E15187" s="7">
        <f t="shared" si="1"/>
        <v>0.05055955058</v>
      </c>
      <c r="F15187" s="7"/>
    </row>
    <row r="15188">
      <c r="A15188" s="9">
        <v>44901.75</v>
      </c>
      <c r="B15188" s="10">
        <v>219.04</v>
      </c>
      <c r="C15188" s="10">
        <v>213.19127</v>
      </c>
      <c r="D15188" s="10">
        <v>0.027434190902845</v>
      </c>
      <c r="E15188" s="7">
        <f t="shared" si="1"/>
        <v>0.04618722163</v>
      </c>
      <c r="F15188" s="7"/>
    </row>
    <row r="15189">
      <c r="A15189" s="9">
        <v>44901.791666666664</v>
      </c>
      <c r="B15189" s="10">
        <v>222.13</v>
      </c>
      <c r="C15189" s="10">
        <v>214.30917</v>
      </c>
      <c r="D15189" s="10">
        <v>0.036493212119668</v>
      </c>
      <c r="E15189" s="7">
        <f t="shared" si="1"/>
        <v>0.0426823922</v>
      </c>
      <c r="F15189" s="7"/>
    </row>
    <row r="15190">
      <c r="A15190" s="9">
        <v>44901.833333333336</v>
      </c>
      <c r="B15190" s="10">
        <v>223.43</v>
      </c>
      <c r="C15190" s="10">
        <v>216.47295</v>
      </c>
      <c r="D15190" s="10">
        <v>0.0321381955574588</v>
      </c>
      <c r="E15190" s="7">
        <f t="shared" si="1"/>
        <v>0.03936257552</v>
      </c>
      <c r="F15190" s="7"/>
    </row>
    <row r="15191">
      <c r="A15191" s="9">
        <v>44901.875</v>
      </c>
      <c r="B15191" s="10">
        <v>219.69</v>
      </c>
      <c r="C15191" s="10">
        <v>219.24239</v>
      </c>
      <c r="D15191" s="10">
        <v>0.00204162160428919</v>
      </c>
      <c r="E15191" s="7">
        <f t="shared" si="1"/>
        <v>0.03422899643</v>
      </c>
      <c r="F15191" s="7"/>
    </row>
    <row r="15192">
      <c r="A15192" s="9">
        <v>44901.916666666664</v>
      </c>
      <c r="B15192" s="10">
        <v>212.97</v>
      </c>
      <c r="C15192" s="10">
        <v>220.57149</v>
      </c>
      <c r="D15192" s="10">
        <v>0.0344627041327961</v>
      </c>
      <c r="E15192" s="7">
        <f t="shared" si="1"/>
        <v>0.03011793566</v>
      </c>
      <c r="F15192" s="7"/>
    </row>
    <row r="15193">
      <c r="A15193" s="9">
        <v>44901.958333333336</v>
      </c>
      <c r="B15193" s="10">
        <v>211.39</v>
      </c>
      <c r="C15193" s="10">
        <v>220.92292</v>
      </c>
      <c r="D15193" s="10">
        <v>0.0431504345497516</v>
      </c>
      <c r="E15193" s="7">
        <f t="shared" si="1"/>
        <v>0.02691466785</v>
      </c>
      <c r="F15193" s="7"/>
    </row>
    <row r="15194">
      <c r="A15194" s="9">
        <v>44902.0</v>
      </c>
      <c r="B15194" s="10">
        <v>210.56</v>
      </c>
      <c r="C15194" s="10">
        <v>230.48474</v>
      </c>
      <c r="D15194" s="10">
        <v>0.0864471114226477</v>
      </c>
      <c r="E15194" s="7">
        <f t="shared" si="1"/>
        <v>0.02889205084</v>
      </c>
      <c r="F15194" s="7"/>
    </row>
    <row r="15195">
      <c r="A15195" s="9">
        <v>44902.041666666664</v>
      </c>
      <c r="B15195" s="10">
        <v>212.48</v>
      </c>
      <c r="C15195" s="10">
        <v>224.31391</v>
      </c>
      <c r="D15195" s="10">
        <v>0.0527560239130957</v>
      </c>
      <c r="E15195" s="7">
        <f t="shared" si="1"/>
        <v>0.03059552099</v>
      </c>
      <c r="F15195" s="7"/>
    </row>
    <row r="15196">
      <c r="A15196" s="9">
        <v>44902.083333333336</v>
      </c>
      <c r="B15196" s="10">
        <v>216.32</v>
      </c>
      <c r="C15196" s="10">
        <v>215.13484</v>
      </c>
      <c r="D15196" s="10">
        <v>0.00550891710519782</v>
      </c>
      <c r="E15196" s="7">
        <f t="shared" si="1"/>
        <v>0.02982584099</v>
      </c>
      <c r="F15196" s="7"/>
    </row>
    <row r="15197">
      <c r="A15197" s="9">
        <v>44902.125</v>
      </c>
      <c r="B15197" s="10">
        <v>202.62</v>
      </c>
      <c r="C15197" s="10">
        <v>204.67697</v>
      </c>
      <c r="D15197" s="10">
        <v>0.0100498360904991</v>
      </c>
      <c r="E15197" s="7">
        <f t="shared" si="1"/>
        <v>0.02848896911</v>
      </c>
      <c r="F15197" s="7"/>
    </row>
    <row r="15198">
      <c r="A15198" s="9">
        <v>44902.166666666664</v>
      </c>
      <c r="B15198" s="10">
        <v>184.42</v>
      </c>
      <c r="C15198" s="10">
        <v>194.04466</v>
      </c>
      <c r="D15198" s="10">
        <v>0.0496002312045072</v>
      </c>
      <c r="E15198" s="7">
        <f t="shared" si="1"/>
        <v>0.02935685333</v>
      </c>
      <c r="F15198" s="7"/>
    </row>
    <row r="15199">
      <c r="A15199" s="9">
        <v>44902.208333333336</v>
      </c>
      <c r="B15199" s="10">
        <v>177.8</v>
      </c>
      <c r="C15199" s="10">
        <v>185.92269</v>
      </c>
      <c r="D15199" s="10">
        <v>0.0436885352723757</v>
      </c>
      <c r="E15199" s="7">
        <f t="shared" si="1"/>
        <v>0.0306157869</v>
      </c>
      <c r="F15199" s="7"/>
    </row>
    <row r="15200">
      <c r="A15200" s="9">
        <v>44902.25</v>
      </c>
      <c r="B15200" s="10">
        <v>172.35</v>
      </c>
      <c r="C15200" s="10">
        <v>180.89451</v>
      </c>
      <c r="D15200" s="10">
        <v>0.0472347668262569</v>
      </c>
      <c r="E15200" s="7">
        <f t="shared" si="1"/>
        <v>0.0315387953</v>
      </c>
      <c r="F15200" s="7"/>
    </row>
    <row r="15201">
      <c r="A15201" s="9">
        <v>44902.291666666664</v>
      </c>
      <c r="B15201" s="10">
        <v>167.12</v>
      </c>
      <c r="C15201" s="10">
        <v>180.34404</v>
      </c>
      <c r="D15201" s="10">
        <v>0.0733267370521365</v>
      </c>
      <c r="E15201" s="7">
        <f t="shared" si="1"/>
        <v>0.03354875036</v>
      </c>
      <c r="F15201" s="7"/>
    </row>
    <row r="15202">
      <c r="A15202" s="9">
        <v>44902.333333333336</v>
      </c>
      <c r="B15202" s="10">
        <v>169.13</v>
      </c>
      <c r="C15202" s="10">
        <v>184.16307</v>
      </c>
      <c r="D15202" s="10">
        <v>0.0816291235805311</v>
      </c>
      <c r="E15202" s="7">
        <f t="shared" si="1"/>
        <v>0.03675028588</v>
      </c>
      <c r="F15202" s="7"/>
    </row>
    <row r="15203">
      <c r="A15203" s="9">
        <v>44902.375</v>
      </c>
      <c r="B15203" s="10">
        <v>168.02</v>
      </c>
      <c r="C15203" s="10">
        <v>191.75393</v>
      </c>
      <c r="D15203" s="10">
        <v>0.123772847836808</v>
      </c>
      <c r="E15203" s="7">
        <f t="shared" si="1"/>
        <v>0.04104697272</v>
      </c>
      <c r="F15203" s="7"/>
    </row>
    <row r="15204">
      <c r="A15204" s="9">
        <v>44902.416666666664</v>
      </c>
      <c r="B15204" s="10">
        <v>173.84</v>
      </c>
      <c r="C15204" s="10">
        <v>202.06653</v>
      </c>
      <c r="D15204" s="10">
        <v>0.139689289463227</v>
      </c>
      <c r="E15204" s="7">
        <f t="shared" si="1"/>
        <v>0.04409105722</v>
      </c>
      <c r="F15204" s="7"/>
    </row>
    <row r="15205">
      <c r="A15205" s="9">
        <v>44902.458333333336</v>
      </c>
      <c r="B15205" s="10">
        <v>182.88</v>
      </c>
      <c r="C15205" s="10">
        <v>212.51555</v>
      </c>
      <c r="D15205" s="10">
        <v>0.139451207217542</v>
      </c>
      <c r="E15205" s="7">
        <f t="shared" si="1"/>
        <v>0.04689478542</v>
      </c>
      <c r="F15205" s="7"/>
    </row>
    <row r="15206">
      <c r="A15206" s="9">
        <v>44902.5</v>
      </c>
      <c r="B15206" s="10">
        <v>191.79</v>
      </c>
      <c r="C15206" s="10">
        <v>219.69319</v>
      </c>
      <c r="D15206" s="10">
        <v>0.12700980854254</v>
      </c>
      <c r="E15206" s="7">
        <f t="shared" si="1"/>
        <v>0.05097349674</v>
      </c>
      <c r="F15206" s="7"/>
    </row>
    <row r="15207">
      <c r="A15207" s="9">
        <v>44902.541666666664</v>
      </c>
      <c r="B15207" s="10">
        <v>208.16</v>
      </c>
      <c r="C15207" s="10">
        <v>223.63846</v>
      </c>
      <c r="D15207" s="10">
        <v>0.0692119772243111</v>
      </c>
      <c r="E15207" s="7">
        <f t="shared" si="1"/>
        <v>0.05346676039</v>
      </c>
      <c r="F15207" s="7"/>
    </row>
    <row r="15208">
      <c r="A15208" s="9">
        <v>44902.583333333336</v>
      </c>
      <c r="B15208" s="10">
        <v>215.42</v>
      </c>
      <c r="C15208" s="10">
        <v>224.58095</v>
      </c>
      <c r="D15208" s="10">
        <v>0.0407913048724747</v>
      </c>
      <c r="E15208" s="7">
        <f t="shared" si="1"/>
        <v>0.05514409086</v>
      </c>
      <c r="F15208" s="7"/>
    </row>
    <row r="15209">
      <c r="A15209" s="9">
        <v>44902.625</v>
      </c>
      <c r="B15209" s="10">
        <v>218.29</v>
      </c>
      <c r="C15209" s="10">
        <v>223.95477</v>
      </c>
      <c r="D15209" s="10">
        <v>0.0252942591934969</v>
      </c>
      <c r="E15209" s="7">
        <f t="shared" si="1"/>
        <v>0.05594036699</v>
      </c>
      <c r="F15209" s="7"/>
    </row>
    <row r="15210">
      <c r="A15210" s="9">
        <v>44902.666666666664</v>
      </c>
      <c r="B15210" s="10">
        <v>217.42</v>
      </c>
      <c r="C15210" s="10">
        <v>222.18709</v>
      </c>
      <c r="D15210" s="10">
        <v>0.0214552969751754</v>
      </c>
      <c r="E15210" s="7">
        <f t="shared" si="1"/>
        <v>0.0555011329</v>
      </c>
      <c r="F15210" s="7"/>
    </row>
    <row r="15211">
      <c r="A15211" s="9">
        <v>44902.708333333336</v>
      </c>
      <c r="B15211" s="10">
        <v>212.04</v>
      </c>
      <c r="C15211" s="10">
        <v>220.4635</v>
      </c>
      <c r="D15211" s="10">
        <v>0.0382081387621988</v>
      </c>
      <c r="E15211" s="7">
        <f t="shared" si="1"/>
        <v>0.05628524048</v>
      </c>
      <c r="F15211" s="7"/>
    </row>
    <row r="15212">
      <c r="A15212" s="9">
        <v>44902.75</v>
      </c>
      <c r="B15212" s="10">
        <v>222.47</v>
      </c>
      <c r="C15212" s="10">
        <v>220.34672</v>
      </c>
      <c r="D15212" s="10">
        <v>0.00963608625533429</v>
      </c>
      <c r="E15212" s="7">
        <f t="shared" si="1"/>
        <v>0.05554365278</v>
      </c>
      <c r="F15212" s="7"/>
    </row>
    <row r="15213">
      <c r="A15213" s="9">
        <v>44902.791666666664</v>
      </c>
      <c r="B15213" s="10">
        <v>214.83</v>
      </c>
      <c r="C15213" s="10">
        <v>221.8306</v>
      </c>
      <c r="D15213" s="10">
        <v>0.0315583152189102</v>
      </c>
      <c r="E15213" s="7">
        <f t="shared" si="1"/>
        <v>0.05533803208</v>
      </c>
      <c r="F15213" s="7"/>
    </row>
    <row r="15214">
      <c r="A15214" s="9">
        <v>44902.833333333336</v>
      </c>
      <c r="B15214" s="10">
        <v>221.55</v>
      </c>
      <c r="C15214" s="10">
        <v>223.98652</v>
      </c>
      <c r="D15214" s="10">
        <v>0.0108779760496301</v>
      </c>
      <c r="E15214" s="7">
        <f t="shared" si="1"/>
        <v>0.0544521896</v>
      </c>
      <c r="F15214" s="7"/>
    </row>
    <row r="15215">
      <c r="A15215" s="9">
        <v>44902.875</v>
      </c>
      <c r="B15215" s="10">
        <v>217.89</v>
      </c>
      <c r="C15215" s="10">
        <v>226.72021</v>
      </c>
      <c r="D15215" s="10">
        <v>0.0389476085965164</v>
      </c>
      <c r="E15215" s="7">
        <f t="shared" si="1"/>
        <v>0.05598993906</v>
      </c>
      <c r="F15215" s="7"/>
    </row>
    <row r="15216">
      <c r="A15216" s="9">
        <v>44902.916666666664</v>
      </c>
      <c r="B15216" s="10">
        <v>208.96</v>
      </c>
      <c r="C15216" s="10">
        <v>227.93696</v>
      </c>
      <c r="D15216" s="10">
        <v>0.0832553000619118</v>
      </c>
      <c r="E15216" s="7">
        <f t="shared" si="1"/>
        <v>0.05802296389</v>
      </c>
      <c r="F15216" s="7"/>
    </row>
    <row r="15217">
      <c r="A15217" s="9">
        <v>44902.958333333336</v>
      </c>
      <c r="B15217" s="10">
        <v>206.37</v>
      </c>
      <c r="C15217" s="10">
        <v>227.70311</v>
      </c>
      <c r="D15217" s="10">
        <v>0.0936882680258517</v>
      </c>
      <c r="E15217" s="7">
        <f t="shared" si="1"/>
        <v>0.06012870695</v>
      </c>
      <c r="F15217" s="7"/>
    </row>
    <row r="15218">
      <c r="A15218" s="9">
        <v>44903.0</v>
      </c>
      <c r="B15218" s="10">
        <v>210.53</v>
      </c>
      <c r="C15218" s="10">
        <v>226.97195</v>
      </c>
      <c r="D15218" s="10">
        <v>0.0724404491391997</v>
      </c>
      <c r="E15218" s="7">
        <f t="shared" si="1"/>
        <v>0.05954509602</v>
      </c>
      <c r="F15218" s="7"/>
    </row>
    <row r="15219">
      <c r="A15219" s="9">
        <v>44903.041666666664</v>
      </c>
      <c r="B15219" s="10">
        <v>212.18</v>
      </c>
      <c r="C15219" s="10">
        <v>225.32562</v>
      </c>
      <c r="D15219" s="10">
        <v>0.0583405473376706</v>
      </c>
      <c r="E15219" s="7">
        <f t="shared" si="1"/>
        <v>0.0597777845</v>
      </c>
      <c r="F15219" s="7"/>
    </row>
    <row r="15220">
      <c r="A15220" s="9">
        <v>44903.083333333336</v>
      </c>
      <c r="B15220" s="10">
        <v>212.06</v>
      </c>
      <c r="C15220" s="10">
        <v>220.68061</v>
      </c>
      <c r="D15220" s="10">
        <v>0.0390637401265113</v>
      </c>
      <c r="E15220" s="7">
        <f t="shared" si="1"/>
        <v>0.06117590212</v>
      </c>
      <c r="F15220" s="7"/>
    </row>
    <row r="15221">
      <c r="A15221" s="9">
        <v>44903.125</v>
      </c>
      <c r="B15221" s="10">
        <v>201.66</v>
      </c>
      <c r="C15221" s="10">
        <v>213.71373</v>
      </c>
      <c r="D15221" s="10">
        <v>0.0564012897065621</v>
      </c>
      <c r="E15221" s="7">
        <f t="shared" si="1"/>
        <v>0.06310721269</v>
      </c>
      <c r="F15221" s="7"/>
    </row>
    <row r="15222">
      <c r="A15222" s="9">
        <v>44903.166666666664</v>
      </c>
      <c r="B15222" s="10">
        <v>181.61</v>
      </c>
      <c r="C15222" s="10">
        <v>205.14673</v>
      </c>
      <c r="D15222" s="10">
        <v>0.114731197518965</v>
      </c>
      <c r="E15222" s="7">
        <f t="shared" si="1"/>
        <v>0.06582100295</v>
      </c>
      <c r="F15222" s="7"/>
    </row>
    <row r="15223">
      <c r="A15223" s="9">
        <v>44903.208333333336</v>
      </c>
      <c r="B15223" s="10">
        <v>160.54</v>
      </c>
      <c r="C15223" s="10">
        <v>196.86743</v>
      </c>
      <c r="D15223" s="10">
        <v>0.184527374589082</v>
      </c>
      <c r="E15223" s="7">
        <f t="shared" si="1"/>
        <v>0.07168928792</v>
      </c>
      <c r="F15223" s="7"/>
    </row>
    <row r="15224">
      <c r="A15224" s="9">
        <v>44903.25</v>
      </c>
      <c r="B15224" s="10">
        <v>158.88</v>
      </c>
      <c r="C15224" s="10">
        <v>190.20048</v>
      </c>
      <c r="D15224" s="10">
        <v>0.164670877802201</v>
      </c>
      <c r="E15224" s="7">
        <f t="shared" si="1"/>
        <v>0.07658245921</v>
      </c>
      <c r="F15224" s="7"/>
    </row>
    <row r="15225">
      <c r="A15225" s="9">
        <v>44903.291666666664</v>
      </c>
      <c r="B15225" s="10">
        <v>162.21</v>
      </c>
      <c r="C15225" s="10">
        <v>186.35948</v>
      </c>
      <c r="D15225" s="10">
        <v>0.129585465681702</v>
      </c>
      <c r="E15225" s="7">
        <f t="shared" si="1"/>
        <v>0.07892657291</v>
      </c>
      <c r="F15225" s="7"/>
    </row>
    <row r="15226">
      <c r="A15226" s="9">
        <v>44903.333333333336</v>
      </c>
      <c r="B15226" s="10">
        <v>156.28</v>
      </c>
      <c r="C15226" s="10">
        <v>186.02514</v>
      </c>
      <c r="D15226" s="10">
        <v>0.159898495439917</v>
      </c>
      <c r="E15226" s="7">
        <f t="shared" si="1"/>
        <v>0.08218779673</v>
      </c>
      <c r="F15226" s="7"/>
    </row>
    <row r="15227">
      <c r="A15227" s="9">
        <v>44903.375</v>
      </c>
      <c r="B15227" s="10">
        <v>150.56</v>
      </c>
      <c r="C15227" s="10">
        <v>189.4448</v>
      </c>
      <c r="D15227" s="10">
        <v>0.205256623565281</v>
      </c>
      <c r="E15227" s="7">
        <f t="shared" si="1"/>
        <v>0.08558295406</v>
      </c>
      <c r="F15227" s="7"/>
    </row>
    <row r="15228">
      <c r="A15228" s="9">
        <v>44903.416666666664</v>
      </c>
      <c r="B15228" s="10">
        <v>158.97</v>
      </c>
      <c r="C15228" s="10">
        <v>197.04618</v>
      </c>
      <c r="D15228" s="10">
        <v>0.193234804145911</v>
      </c>
      <c r="E15228" s="7">
        <f t="shared" si="1"/>
        <v>0.08781401717</v>
      </c>
      <c r="F15228" s="7"/>
    </row>
    <row r="15229">
      <c r="A15229" s="9">
        <v>44903.458333333336</v>
      </c>
      <c r="B15229" s="10">
        <v>166.95</v>
      </c>
      <c r="C15229" s="10">
        <v>206.17665</v>
      </c>
      <c r="D15229" s="10">
        <v>0.190257480660394</v>
      </c>
      <c r="E15229" s="7">
        <f t="shared" si="1"/>
        <v>0.08993094523</v>
      </c>
      <c r="F15229" s="7"/>
    </row>
    <row r="15230">
      <c r="A15230" s="9">
        <v>44903.5</v>
      </c>
      <c r="B15230" s="10">
        <v>178.25</v>
      </c>
      <c r="C15230" s="10">
        <v>213.68064</v>
      </c>
      <c r="D15230" s="10">
        <v>0.16581118439181</v>
      </c>
      <c r="E15230" s="7">
        <f t="shared" si="1"/>
        <v>0.09154766922</v>
      </c>
      <c r="F15230" s="7"/>
    </row>
    <row r="15231">
      <c r="A15231" s="9">
        <v>44903.541666666664</v>
      </c>
      <c r="B15231" s="10">
        <v>190.7</v>
      </c>
      <c r="C15231" s="10">
        <v>218.5566</v>
      </c>
      <c r="D15231" s="10">
        <v>0.127457143824528</v>
      </c>
      <c r="E15231" s="7">
        <f t="shared" si="1"/>
        <v>0.09397455116</v>
      </c>
      <c r="F15231" s="7"/>
    </row>
    <row r="15232">
      <c r="A15232" s="9">
        <v>44903.583333333336</v>
      </c>
      <c r="B15232" s="10">
        <v>187.34</v>
      </c>
      <c r="C15232" s="10">
        <v>219.7894</v>
      </c>
      <c r="D15232" s="10">
        <v>0.147638603135547</v>
      </c>
      <c r="E15232" s="7">
        <f t="shared" si="1"/>
        <v>0.09842652193</v>
      </c>
      <c r="F15232" s="7"/>
    </row>
    <row r="15233">
      <c r="A15233" s="9">
        <v>44903.625</v>
      </c>
      <c r="B15233" s="10">
        <v>181.83</v>
      </c>
      <c r="C15233" s="10">
        <v>218.91353</v>
      </c>
      <c r="D15233" s="10">
        <v>0.16939807238045</v>
      </c>
      <c r="E15233" s="7">
        <f t="shared" si="1"/>
        <v>0.1044308475</v>
      </c>
      <c r="F15233" s="7"/>
    </row>
    <row r="15234">
      <c r="A15234" s="9">
        <v>44903.666666666664</v>
      </c>
      <c r="B15234" s="10">
        <v>179.51</v>
      </c>
      <c r="C15234" s="10">
        <v>216.59445</v>
      </c>
      <c r="D15234" s="10">
        <v>0.171216067632388</v>
      </c>
      <c r="E15234" s="7">
        <f t="shared" si="1"/>
        <v>0.1106708796</v>
      </c>
      <c r="F15234" s="7"/>
    </row>
    <row r="15235">
      <c r="A15235" s="9">
        <v>44903.708333333336</v>
      </c>
      <c r="B15235" s="10">
        <v>179.67</v>
      </c>
      <c r="C15235" s="10">
        <v>214.71759</v>
      </c>
      <c r="D15235" s="10">
        <v>0.163226450147843</v>
      </c>
      <c r="E15235" s="7">
        <f t="shared" si="1"/>
        <v>0.1158799759</v>
      </c>
      <c r="F15235" s="7"/>
    </row>
    <row r="15236">
      <c r="A15236" s="9">
        <v>44903.75</v>
      </c>
      <c r="B15236" s="10">
        <v>191.72</v>
      </c>
      <c r="C15236" s="10">
        <v>214.00626</v>
      </c>
      <c r="D15236" s="10">
        <v>0.104138355578944</v>
      </c>
      <c r="E15236" s="7">
        <f t="shared" si="1"/>
        <v>0.1198175704</v>
      </c>
      <c r="F15236" s="7"/>
    </row>
    <row r="15237">
      <c r="A15237" s="9">
        <v>44903.791666666664</v>
      </c>
      <c r="B15237" s="10">
        <v>195.49</v>
      </c>
      <c r="C15237" s="10">
        <v>215.23027</v>
      </c>
      <c r="D15237" s="10">
        <v>0.0917169782856286</v>
      </c>
      <c r="E15237" s="7">
        <f t="shared" si="1"/>
        <v>0.1223241814</v>
      </c>
      <c r="F15237" s="7"/>
    </row>
    <row r="15238">
      <c r="A15238" s="9">
        <v>44903.833333333336</v>
      </c>
      <c r="B15238" s="10">
        <v>198.98</v>
      </c>
      <c r="C15238" s="10">
        <v>217.23641</v>
      </c>
      <c r="D15238" s="10">
        <v>0.0840393652242734</v>
      </c>
      <c r="E15238" s="7">
        <f t="shared" si="1"/>
        <v>0.1253725726</v>
      </c>
      <c r="F15238" s="7"/>
    </row>
    <row r="15239">
      <c r="A15239" s="9">
        <v>44903.875</v>
      </c>
      <c r="B15239" s="10">
        <v>197.59</v>
      </c>
      <c r="C15239" s="10">
        <v>219.53563</v>
      </c>
      <c r="D15239" s="10">
        <v>0.0999638646355491</v>
      </c>
      <c r="E15239" s="7">
        <f t="shared" si="1"/>
        <v>0.1279149166</v>
      </c>
      <c r="F15239" s="7"/>
    </row>
    <row r="15240">
      <c r="A15240" s="9">
        <v>44903.916666666664</v>
      </c>
      <c r="B15240" s="10">
        <v>196.75</v>
      </c>
      <c r="C15240" s="10">
        <v>221.11858</v>
      </c>
      <c r="D15240" s="10">
        <v>0.110205935656786</v>
      </c>
      <c r="E15240" s="7">
        <f t="shared" si="1"/>
        <v>0.1290378598</v>
      </c>
      <c r="F15240" s="7"/>
    </row>
    <row r="15241">
      <c r="A15241" s="9">
        <v>44903.958333333336</v>
      </c>
      <c r="B15241" s="10">
        <v>200.47</v>
      </c>
      <c r="C15241" s="10">
        <v>222.61197</v>
      </c>
      <c r="D15241" s="10">
        <v>0.0994644178388072</v>
      </c>
      <c r="E15241" s="7">
        <f t="shared" si="1"/>
        <v>0.1292785327</v>
      </c>
      <c r="F15241" s="7"/>
    </row>
    <row r="15242">
      <c r="A15242" s="9">
        <v>44904.0</v>
      </c>
      <c r="B15242" s="10">
        <v>200.4</v>
      </c>
      <c r="C15242" s="10">
        <v>222.36479</v>
      </c>
      <c r="D15242" s="10">
        <v>0.0987781833625728</v>
      </c>
      <c r="E15242" s="7">
        <f t="shared" si="1"/>
        <v>0.1303759383</v>
      </c>
      <c r="F15242" s="7"/>
    </row>
    <row r="15243">
      <c r="A15243" s="9">
        <v>44904.041666666664</v>
      </c>
      <c r="B15243" s="10">
        <v>203.79</v>
      </c>
      <c r="C15243" s="10">
        <v>220.83104</v>
      </c>
      <c r="D15243" s="10">
        <v>0.0771677749649687</v>
      </c>
      <c r="E15243" s="7">
        <f t="shared" si="1"/>
        <v>0.1311604061</v>
      </c>
      <c r="F15243" s="7"/>
    </row>
    <row r="15244">
      <c r="A15244" s="9">
        <v>44904.083333333336</v>
      </c>
      <c r="B15244" s="10">
        <v>206.94</v>
      </c>
      <c r="C15244" s="10">
        <v>216.0674</v>
      </c>
      <c r="D15244" s="10">
        <v>0.0422433000073125</v>
      </c>
      <c r="E15244" s="7">
        <f t="shared" si="1"/>
        <v>0.1312928878</v>
      </c>
      <c r="F15244" s="7"/>
    </row>
    <row r="15245">
      <c r="A15245" s="9">
        <v>44904.125</v>
      </c>
      <c r="B15245" s="10">
        <v>208.09</v>
      </c>
      <c r="C15245" s="10">
        <v>209.12211</v>
      </c>
      <c r="D15245" s="10">
        <v>0.00493544178566287</v>
      </c>
      <c r="E15245" s="7">
        <f t="shared" si="1"/>
        <v>0.1291484774</v>
      </c>
      <c r="F15245" s="7"/>
    </row>
    <row r="15246">
      <c r="A15246" s="9">
        <v>44904.166666666664</v>
      </c>
      <c r="B15246" s="10">
        <v>203.05</v>
      </c>
      <c r="C15246" s="10">
        <v>200.2544</v>
      </c>
      <c r="D15246" s="10">
        <v>0.0139602425714491</v>
      </c>
      <c r="E15246" s="7">
        <f t="shared" si="1"/>
        <v>0.1249496876</v>
      </c>
      <c r="F15246" s="7"/>
    </row>
    <row r="15247">
      <c r="A15247" s="9">
        <v>44904.208333333336</v>
      </c>
      <c r="B15247" s="10">
        <v>189.4</v>
      </c>
      <c r="C15247" s="10">
        <v>191.38128</v>
      </c>
      <c r="D15247" s="10">
        <v>0.0103525276871384</v>
      </c>
      <c r="E15247" s="7">
        <f t="shared" si="1"/>
        <v>0.1176924024</v>
      </c>
      <c r="F15247" s="7"/>
    </row>
    <row r="15248">
      <c r="A15248" s="9">
        <v>44904.25</v>
      </c>
      <c r="B15248" s="10">
        <v>181.3</v>
      </c>
      <c r="C15248" s="10">
        <v>184.2588</v>
      </c>
      <c r="D15248" s="10">
        <v>0.0160578490688097</v>
      </c>
      <c r="E15248" s="7">
        <f t="shared" si="1"/>
        <v>0.1115001928</v>
      </c>
      <c r="F15248" s="7"/>
    </row>
    <row r="15249">
      <c r="A15249" s="9">
        <v>44904.291666666664</v>
      </c>
      <c r="B15249" s="10">
        <v>174.06</v>
      </c>
      <c r="C15249" s="10">
        <v>180.22587</v>
      </c>
      <c r="D15249" s="10">
        <v>0.0342119030969304</v>
      </c>
      <c r="E15249" s="7">
        <f t="shared" si="1"/>
        <v>0.1075262944</v>
      </c>
      <c r="F15249" s="7"/>
    </row>
    <row r="15250">
      <c r="A15250" s="9">
        <v>44904.333333333336</v>
      </c>
      <c r="B15250" s="10">
        <v>166.69</v>
      </c>
      <c r="C15250" s="10">
        <v>180.15643</v>
      </c>
      <c r="D15250" s="10">
        <v>0.0747485393665938</v>
      </c>
      <c r="E15250" s="7">
        <f t="shared" si="1"/>
        <v>0.1039783795</v>
      </c>
      <c r="F15250" s="7"/>
    </row>
    <row r="15251">
      <c r="A15251" s="9">
        <v>44904.375</v>
      </c>
      <c r="B15251" s="10">
        <v>169.42</v>
      </c>
      <c r="C15251" s="10">
        <v>183.99216</v>
      </c>
      <c r="D15251" s="10">
        <v>0.0791998963434095</v>
      </c>
      <c r="E15251" s="7">
        <f t="shared" si="1"/>
        <v>0.09872601591</v>
      </c>
      <c r="F15251" s="7"/>
    </row>
    <row r="15252">
      <c r="A15252" s="9">
        <v>44904.416666666664</v>
      </c>
      <c r="B15252" s="10">
        <v>179.47</v>
      </c>
      <c r="C15252" s="10">
        <v>192.41179</v>
      </c>
      <c r="D15252" s="10">
        <v>0.0672608991372098</v>
      </c>
      <c r="E15252" s="7">
        <f t="shared" si="1"/>
        <v>0.0934771032</v>
      </c>
      <c r="F15252" s="7"/>
    </row>
    <row r="15253">
      <c r="A15253" s="9">
        <v>44904.458333333336</v>
      </c>
      <c r="B15253" s="10">
        <v>187.19</v>
      </c>
      <c r="C15253" s="10">
        <v>202.16553</v>
      </c>
      <c r="D15253" s="10">
        <v>0.0740755854868037</v>
      </c>
      <c r="E15253" s="7">
        <f t="shared" si="1"/>
        <v>0.0886361909</v>
      </c>
      <c r="F15253" s="7"/>
    </row>
    <row r="15254">
      <c r="A15254" s="9">
        <v>44904.5</v>
      </c>
      <c r="B15254" s="10">
        <v>190.01</v>
      </c>
      <c r="C15254" s="10">
        <v>210.03409</v>
      </c>
      <c r="D15254" s="10">
        <v>0.0953373330967368</v>
      </c>
      <c r="E15254" s="7">
        <f t="shared" si="1"/>
        <v>0.08569978043</v>
      </c>
      <c r="F15254" s="7"/>
    </row>
    <row r="15255">
      <c r="A15255" s="9">
        <v>44904.541666666664</v>
      </c>
      <c r="B15255" s="10">
        <v>196.11</v>
      </c>
      <c r="C15255" s="10">
        <v>215.09037</v>
      </c>
      <c r="D15255" s="10">
        <v>0.0882436996133299</v>
      </c>
      <c r="E15255" s="7">
        <f t="shared" si="1"/>
        <v>0.08406588692</v>
      </c>
      <c r="F15255" s="7"/>
    </row>
    <row r="15256">
      <c r="A15256" s="9">
        <v>44904.583333333336</v>
      </c>
      <c r="B15256" s="10">
        <v>187.97</v>
      </c>
      <c r="C15256" s="10">
        <v>215.96701</v>
      </c>
      <c r="D15256" s="10">
        <v>0.129635586472211</v>
      </c>
      <c r="E15256" s="7">
        <f t="shared" si="1"/>
        <v>0.08331576123</v>
      </c>
      <c r="F15256" s="7"/>
    </row>
    <row r="15257">
      <c r="A15257" s="9">
        <v>44904.625</v>
      </c>
      <c r="B15257" s="10">
        <v>178.09</v>
      </c>
      <c r="C15257" s="10">
        <v>214.6552</v>
      </c>
      <c r="D15257" s="10">
        <v>0.170343881722874</v>
      </c>
      <c r="E15257" s="7">
        <f t="shared" si="1"/>
        <v>0.08335516995</v>
      </c>
      <c r="F15257" s="7"/>
    </row>
    <row r="15258">
      <c r="A15258" s="9">
        <v>44904.666666666664</v>
      </c>
      <c r="B15258" s="10">
        <v>170.53</v>
      </c>
      <c r="C15258" s="10">
        <v>211.87922</v>
      </c>
      <c r="D15258" s="10">
        <v>0.195154673497476</v>
      </c>
      <c r="E15258" s="7">
        <f t="shared" si="1"/>
        <v>0.08435261186</v>
      </c>
      <c r="F15258" s="7"/>
    </row>
    <row r="15259">
      <c r="A15259" s="9">
        <v>44904.708333333336</v>
      </c>
      <c r="B15259" s="10">
        <v>164.39</v>
      </c>
      <c r="C15259" s="10">
        <v>209.49893</v>
      </c>
      <c r="D15259" s="10">
        <v>0.215318188021294</v>
      </c>
      <c r="E15259" s="7">
        <f t="shared" si="1"/>
        <v>0.08652310094</v>
      </c>
      <c r="F15259" s="7"/>
    </row>
    <row r="15260">
      <c r="A15260" s="9">
        <v>44904.75</v>
      </c>
      <c r="B15260" s="10">
        <v>165.72</v>
      </c>
      <c r="C15260" s="10">
        <v>208.53475</v>
      </c>
      <c r="D15260" s="10">
        <v>0.20531230406443</v>
      </c>
      <c r="E15260" s="7">
        <f t="shared" si="1"/>
        <v>0.09073868213</v>
      </c>
      <c r="F15260" s="7"/>
    </row>
    <row r="15261">
      <c r="A15261" s="9">
        <v>44904.791666666664</v>
      </c>
      <c r="B15261" s="10">
        <v>174.49</v>
      </c>
      <c r="C15261" s="10">
        <v>209.54274</v>
      </c>
      <c r="D15261" s="10">
        <v>0.167282054248216</v>
      </c>
      <c r="E15261" s="7">
        <f t="shared" si="1"/>
        <v>0.09388722696</v>
      </c>
      <c r="F15261" s="7"/>
    </row>
    <row r="15262">
      <c r="A15262" s="9">
        <v>44904.833333333336</v>
      </c>
      <c r="B15262" s="10">
        <v>190.74</v>
      </c>
      <c r="C15262" s="10">
        <v>211.56808</v>
      </c>
      <c r="D15262" s="10">
        <v>0.0984462306412196</v>
      </c>
      <c r="E15262" s="7">
        <f t="shared" si="1"/>
        <v>0.09448751302</v>
      </c>
      <c r="F15262" s="7"/>
    </row>
    <row r="15263">
      <c r="A15263" s="9">
        <v>44904.875</v>
      </c>
      <c r="B15263" s="10">
        <v>204.15</v>
      </c>
      <c r="C15263" s="10">
        <v>214.00053</v>
      </c>
      <c r="D15263" s="10">
        <v>0.0460304000181681</v>
      </c>
      <c r="E15263" s="7">
        <f t="shared" si="1"/>
        <v>0.09224028532</v>
      </c>
      <c r="F15263" s="7"/>
    </row>
    <row r="15264">
      <c r="A15264" s="9">
        <v>44904.916666666664</v>
      </c>
      <c r="B15264" s="10">
        <v>204.54</v>
      </c>
      <c r="C15264" s="10">
        <v>215.60153</v>
      </c>
      <c r="D15264" s="10">
        <v>0.0513054336859298</v>
      </c>
      <c r="E15264" s="7">
        <f t="shared" si="1"/>
        <v>0.08978609774</v>
      </c>
      <c r="F15264" s="7"/>
    </row>
    <row r="15265">
      <c r="A15265" s="9">
        <v>44904.958333333336</v>
      </c>
      <c r="B15265" s="10">
        <v>202.05</v>
      </c>
      <c r="C15265" s="10">
        <v>217.24573</v>
      </c>
      <c r="D15265" s="10">
        <v>0.0699471975812827</v>
      </c>
      <c r="E15265" s="7">
        <f t="shared" si="1"/>
        <v>0.08855621356</v>
      </c>
      <c r="F15265" s="7"/>
    </row>
    <row r="15266">
      <c r="A15266" s="9">
        <v>44902.0</v>
      </c>
      <c r="B15266" s="10">
        <v>210.56</v>
      </c>
      <c r="C15266" s="10">
        <v>225.84785</v>
      </c>
      <c r="D15266" s="10">
        <v>0.0676909255500992</v>
      </c>
      <c r="E15266" s="7">
        <f t="shared" si="1"/>
        <v>0.08726091116</v>
      </c>
      <c r="F15266" s="7"/>
    </row>
    <row r="15267">
      <c r="A15267" s="9">
        <v>44902.041666666664</v>
      </c>
      <c r="B15267" s="10">
        <v>212.48</v>
      </c>
      <c r="C15267" s="10">
        <v>221.57857</v>
      </c>
      <c r="D15267" s="10">
        <v>0.0410624998617872</v>
      </c>
      <c r="E15267" s="7">
        <f t="shared" si="1"/>
        <v>0.08575652469</v>
      </c>
      <c r="F15267" s="7"/>
    </row>
    <row r="15268">
      <c r="A15268" s="9">
        <v>44902.083333333336</v>
      </c>
      <c r="B15268" s="10">
        <v>216.32</v>
      </c>
      <c r="C15268" s="10">
        <v>214.22155</v>
      </c>
      <c r="D15268" s="10">
        <v>0.00979569982571774</v>
      </c>
      <c r="E15268" s="7">
        <f t="shared" si="1"/>
        <v>0.08440454135</v>
      </c>
      <c r="F15268" s="7"/>
    </row>
    <row r="15269">
      <c r="A15269" s="9">
        <v>44902.125</v>
      </c>
      <c r="B15269" s="10">
        <v>202.62</v>
      </c>
      <c r="C15269" s="10">
        <v>205.16955</v>
      </c>
      <c r="D15269" s="10">
        <v>0.0124265516008588</v>
      </c>
      <c r="E15269" s="7">
        <f t="shared" si="1"/>
        <v>0.08471667093</v>
      </c>
      <c r="F15269" s="7"/>
    </row>
    <row r="15270">
      <c r="A15270" s="9">
        <v>44902.166666666664</v>
      </c>
      <c r="B15270" s="10">
        <v>184.42</v>
      </c>
      <c r="C15270" s="10">
        <v>195.20939</v>
      </c>
      <c r="D15270" s="10">
        <v>0.0552708555669377</v>
      </c>
      <c r="E15270" s="7">
        <f t="shared" si="1"/>
        <v>0.08643794647</v>
      </c>
      <c r="F15270" s="7"/>
    </row>
    <row r="15271">
      <c r="A15271" s="9">
        <v>44902.208333333336</v>
      </c>
      <c r="B15271" s="10">
        <v>177.8</v>
      </c>
      <c r="C15271" s="10">
        <v>186.71021</v>
      </c>
      <c r="D15271" s="10">
        <v>0.0477221358167824</v>
      </c>
      <c r="E15271" s="7">
        <f t="shared" si="1"/>
        <v>0.08799501347</v>
      </c>
      <c r="F15271" s="7"/>
    </row>
    <row r="15272">
      <c r="A15272" s="9">
        <v>44902.25</v>
      </c>
      <c r="B15272" s="10">
        <v>172.35</v>
      </c>
      <c r="C15272" s="10">
        <v>180.6901</v>
      </c>
      <c r="D15272" s="10">
        <v>0.0461569283541268</v>
      </c>
      <c r="E15272" s="7">
        <f t="shared" si="1"/>
        <v>0.08924914178</v>
      </c>
      <c r="F15272" s="7"/>
    </row>
    <row r="15273">
      <c r="A15273" s="9">
        <v>44902.291666666664</v>
      </c>
      <c r="B15273" s="10">
        <v>167.12</v>
      </c>
      <c r="C15273" s="10">
        <v>178.77806</v>
      </c>
      <c r="D15273" s="10">
        <v>0.0652096795322647</v>
      </c>
      <c r="E15273" s="7">
        <f t="shared" si="1"/>
        <v>0.0905407158</v>
      </c>
      <c r="F15273" s="7"/>
    </row>
    <row r="15274">
      <c r="A15274" s="9">
        <v>44902.333333333336</v>
      </c>
      <c r="B15274" s="10">
        <v>169.13</v>
      </c>
      <c r="C15274" s="10">
        <v>181.21043</v>
      </c>
      <c r="D15274" s="10">
        <v>0.0666652024389545</v>
      </c>
      <c r="E15274" s="7">
        <f t="shared" si="1"/>
        <v>0.09020391009</v>
      </c>
      <c r="F15274" s="7"/>
    </row>
    <row r="15275">
      <c r="A15275" s="9">
        <v>44902.375</v>
      </c>
      <c r="B15275" s="10">
        <v>168.02</v>
      </c>
      <c r="C15275" s="10">
        <v>187.69063</v>
      </c>
      <c r="D15275" s="10">
        <v>0.104803473673672</v>
      </c>
      <c r="E15275" s="7">
        <f t="shared" si="1"/>
        <v>0.09127072581</v>
      </c>
      <c r="F15275" s="7"/>
    </row>
    <row r="15276">
      <c r="A15276" s="9">
        <v>44902.416666666664</v>
      </c>
      <c r="B15276" s="10">
        <v>173.84</v>
      </c>
      <c r="C15276" s="10">
        <v>197.94348</v>
      </c>
      <c r="D15276" s="10">
        <v>0.121769507134056</v>
      </c>
      <c r="E15276" s="7">
        <f t="shared" si="1"/>
        <v>0.09354191781</v>
      </c>
      <c r="F15276" s="7"/>
    </row>
    <row r="15277">
      <c r="A15277" s="9">
        <v>44902.458333333336</v>
      </c>
      <c r="B15277" s="10">
        <v>182.88</v>
      </c>
      <c r="C15277" s="10">
        <v>208.84453</v>
      </c>
      <c r="D15277" s="10">
        <v>0.124324683054902</v>
      </c>
      <c r="E15277" s="7">
        <f t="shared" si="1"/>
        <v>0.09563563021</v>
      </c>
      <c r="F15277" s="7"/>
    </row>
    <row r="15278">
      <c r="A15278" s="9">
        <v>44902.5</v>
      </c>
      <c r="B15278" s="10">
        <v>191.79</v>
      </c>
      <c r="C15278" s="10">
        <v>216.88289</v>
      </c>
      <c r="D15278" s="10">
        <v>0.115697877319875</v>
      </c>
      <c r="E15278" s="7">
        <f t="shared" si="1"/>
        <v>0.09648398622</v>
      </c>
      <c r="F15278" s="7"/>
    </row>
    <row r="15279">
      <c r="A15279" s="9">
        <v>44902.541666666664</v>
      </c>
      <c r="B15279" s="10">
        <v>208.16</v>
      </c>
      <c r="C15279" s="10">
        <v>221.43117</v>
      </c>
      <c r="D15279" s="10">
        <v>0.0599336127790862</v>
      </c>
      <c r="E15279" s="7">
        <f t="shared" si="1"/>
        <v>0.09530439927</v>
      </c>
      <c r="F15279" s="7"/>
    </row>
    <row r="15280">
      <c r="A15280" s="9">
        <v>44902.583333333336</v>
      </c>
      <c r="B15280" s="10">
        <v>215.42</v>
      </c>
      <c r="C15280" s="10">
        <v>222.26053</v>
      </c>
      <c r="D15280" s="10">
        <v>0.0307770794931515</v>
      </c>
      <c r="E15280" s="7">
        <f t="shared" si="1"/>
        <v>0.09118529481</v>
      </c>
      <c r="F15280" s="7"/>
    </row>
    <row r="15281">
      <c r="A15281" s="9">
        <v>44902.625</v>
      </c>
      <c r="B15281" s="10">
        <v>218.29</v>
      </c>
      <c r="C15281" s="10">
        <v>221.02645</v>
      </c>
      <c r="D15281" s="10">
        <v>0.012380644940911</v>
      </c>
      <c r="E15281" s="7">
        <f t="shared" si="1"/>
        <v>0.08460349328</v>
      </c>
      <c r="F15281" s="7"/>
    </row>
    <row r="15282">
      <c r="A15282" s="9">
        <v>44902.666666666664</v>
      </c>
      <c r="B15282" s="10">
        <v>217.42</v>
      </c>
      <c r="C15282" s="10">
        <v>218.41219</v>
      </c>
      <c r="D15282" s="10">
        <v>0.00454274095232515</v>
      </c>
      <c r="E15282" s="7">
        <f t="shared" si="1"/>
        <v>0.07666132942</v>
      </c>
      <c r="F15282" s="7"/>
    </row>
    <row r="15283">
      <c r="A15283" s="9">
        <v>44902.708333333336</v>
      </c>
      <c r="B15283" s="10">
        <v>212.04</v>
      </c>
      <c r="C15283" s="10">
        <v>215.97702</v>
      </c>
      <c r="D15283" s="10">
        <v>0.0182288837951371</v>
      </c>
      <c r="E15283" s="7">
        <f t="shared" si="1"/>
        <v>0.06844927508</v>
      </c>
      <c r="F15283" s="7"/>
    </row>
    <row r="15284">
      <c r="A15284" s="9">
        <v>44902.75</v>
      </c>
      <c r="B15284" s="10">
        <v>222.47</v>
      </c>
      <c r="C15284" s="10">
        <v>215.20408</v>
      </c>
      <c r="D15284" s="10">
        <v>0.0337629286582298</v>
      </c>
      <c r="E15284" s="7">
        <f t="shared" si="1"/>
        <v>0.06130138444</v>
      </c>
      <c r="F15284" s="7"/>
    </row>
    <row r="15285">
      <c r="A15285" s="9">
        <v>44902.791666666664</v>
      </c>
      <c r="B15285" s="10">
        <v>214.83</v>
      </c>
      <c r="C15285" s="10">
        <v>216.3378</v>
      </c>
      <c r="D15285" s="10">
        <v>0.00696965578830872</v>
      </c>
      <c r="E15285" s="7">
        <f t="shared" si="1"/>
        <v>0.05462170117</v>
      </c>
      <c r="F15285" s="7"/>
    </row>
    <row r="15286">
      <c r="A15286" s="9">
        <v>44902.833333333336</v>
      </c>
      <c r="B15286" s="10">
        <v>221.55</v>
      </c>
      <c r="C15286" s="10">
        <v>218.34328</v>
      </c>
      <c r="D15286" s="10">
        <v>0.0146865980945235</v>
      </c>
      <c r="E15286" s="7">
        <f t="shared" si="1"/>
        <v>0.05113171648</v>
      </c>
      <c r="F15286" s="7"/>
    </row>
    <row r="15287">
      <c r="A15287" s="9">
        <v>44902.875</v>
      </c>
      <c r="B15287" s="10">
        <v>217.89</v>
      </c>
      <c r="C15287" s="10">
        <v>221.00312</v>
      </c>
      <c r="D15287" s="10">
        <v>0.0140863169714527</v>
      </c>
      <c r="E15287" s="7">
        <f t="shared" si="1"/>
        <v>0.04980071302</v>
      </c>
      <c r="F15287" s="7"/>
    </row>
    <row r="15288">
      <c r="A15288" s="9">
        <v>44902.916666666664</v>
      </c>
      <c r="B15288" s="10">
        <v>208.96</v>
      </c>
      <c r="C15288" s="10">
        <v>222.4307</v>
      </c>
      <c r="D15288" s="10">
        <v>0.0605613343841474</v>
      </c>
      <c r="E15288" s="7">
        <f t="shared" si="1"/>
        <v>0.05018637555</v>
      </c>
      <c r="F15288" s="7"/>
    </row>
    <row r="15289">
      <c r="A15289" s="9">
        <v>44902.958333333336</v>
      </c>
      <c r="B15289" s="10">
        <v>206.37</v>
      </c>
      <c r="C15289" s="10">
        <v>223.01731</v>
      </c>
      <c r="D15289" s="10">
        <v>0.0746458200935165</v>
      </c>
      <c r="E15289" s="7">
        <f t="shared" si="1"/>
        <v>0.05038215149</v>
      </c>
      <c r="F15289" s="7"/>
    </row>
    <row r="15290">
      <c r="A15290" s="9">
        <v>44903.0</v>
      </c>
      <c r="B15290" s="10">
        <v>210.53</v>
      </c>
      <c r="C15290" s="10">
        <v>220.52859</v>
      </c>
      <c r="D15290" s="10">
        <v>0.0453392006904864</v>
      </c>
      <c r="E15290" s="7">
        <f t="shared" si="1"/>
        <v>0.04945082962</v>
      </c>
      <c r="F15290" s="7"/>
    </row>
    <row r="15291">
      <c r="A15291" s="9">
        <v>44903.041666666664</v>
      </c>
      <c r="B15291" s="10">
        <v>212.18</v>
      </c>
      <c r="C15291" s="10">
        <v>219.2284</v>
      </c>
      <c r="D15291" s="10">
        <v>0.0321509439470433</v>
      </c>
      <c r="E15291" s="7">
        <f t="shared" si="1"/>
        <v>0.04907951479</v>
      </c>
      <c r="F15291" s="7"/>
    </row>
    <row r="15292">
      <c r="A15292" s="9">
        <v>44903.083333333336</v>
      </c>
      <c r="B15292" s="10">
        <v>212.06</v>
      </c>
      <c r="C15292" s="10">
        <v>214.7276</v>
      </c>
      <c r="D15292" s="10">
        <v>0.012423181742822</v>
      </c>
      <c r="E15292" s="7">
        <f t="shared" si="1"/>
        <v>0.0491889932</v>
      </c>
      <c r="F15292" s="7"/>
    </row>
    <row r="15293">
      <c r="A15293" s="9">
        <v>44903.125</v>
      </c>
      <c r="B15293" s="10">
        <v>201.66</v>
      </c>
      <c r="C15293" s="10">
        <v>208.33447</v>
      </c>
      <c r="D15293" s="10">
        <v>0.0320372812045938</v>
      </c>
      <c r="E15293" s="7">
        <f t="shared" si="1"/>
        <v>0.05000610693</v>
      </c>
      <c r="F15293" s="7"/>
    </row>
    <row r="15294">
      <c r="A15294" s="9">
        <v>44903.166666666664</v>
      </c>
      <c r="B15294" s="10">
        <v>181.61</v>
      </c>
      <c r="C15294" s="10">
        <v>199.91968</v>
      </c>
      <c r="D15294" s="10">
        <v>0.0915851806085323</v>
      </c>
      <c r="E15294" s="7">
        <f t="shared" si="1"/>
        <v>0.05151920381</v>
      </c>
      <c r="F15294" s="7"/>
    </row>
    <row r="15295">
      <c r="A15295" s="9">
        <v>44903.208333333336</v>
      </c>
      <c r="B15295" s="10">
        <v>160.54</v>
      </c>
      <c r="C15295" s="10">
        <v>191.51148</v>
      </c>
      <c r="D15295" s="10">
        <v>0.161721271226142</v>
      </c>
      <c r="E15295" s="7">
        <f t="shared" si="1"/>
        <v>0.05626916779</v>
      </c>
      <c r="F15295" s="7"/>
    </row>
    <row r="15296">
      <c r="A15296" s="9">
        <v>44903.25</v>
      </c>
      <c r="B15296" s="10">
        <v>158.88</v>
      </c>
      <c r="C15296" s="10">
        <v>184.66906</v>
      </c>
      <c r="D15296" s="10">
        <v>0.139650139552343</v>
      </c>
      <c r="E15296" s="7">
        <f t="shared" si="1"/>
        <v>0.06016471825</v>
      </c>
      <c r="F15296" s="7"/>
    </row>
    <row r="15297">
      <c r="A15297" s="9">
        <v>44903.291666666664</v>
      </c>
      <c r="B15297" s="10">
        <v>162.21</v>
      </c>
      <c r="C15297" s="10">
        <v>180.67793</v>
      </c>
      <c r="D15297" s="10">
        <v>0.10221464237497</v>
      </c>
      <c r="E15297" s="7">
        <f t="shared" si="1"/>
        <v>0.0617065917</v>
      </c>
      <c r="F15297" s="7"/>
    </row>
    <row r="15298">
      <c r="A15298" s="9">
        <v>44903.333333333336</v>
      </c>
      <c r="B15298" s="10">
        <v>156.28</v>
      </c>
      <c r="C15298" s="10">
        <v>180.09477</v>
      </c>
      <c r="D15298" s="10">
        <v>0.132234656231272</v>
      </c>
      <c r="E15298" s="7">
        <f t="shared" si="1"/>
        <v>0.06443865228</v>
      </c>
      <c r="F15298" s="7"/>
    </row>
    <row r="15299">
      <c r="A15299" s="9">
        <v>44903.375</v>
      </c>
      <c r="B15299" s="10">
        <v>150.56</v>
      </c>
      <c r="C15299" s="10">
        <v>183.28679</v>
      </c>
      <c r="D15299" s="10">
        <v>0.178555093905021</v>
      </c>
      <c r="E15299" s="7">
        <f t="shared" si="1"/>
        <v>0.06751163646</v>
      </c>
      <c r="F15299" s="7"/>
    </row>
    <row r="15300">
      <c r="A15300" s="9">
        <v>44903.416666666664</v>
      </c>
      <c r="B15300" s="10">
        <v>158.97</v>
      </c>
      <c r="C15300" s="10">
        <v>190.703</v>
      </c>
      <c r="D15300" s="10">
        <v>0.166400109070124</v>
      </c>
      <c r="E15300" s="7">
        <f t="shared" si="1"/>
        <v>0.06937124487</v>
      </c>
      <c r="F15300" s="7"/>
    </row>
    <row r="15301">
      <c r="A15301" s="9">
        <v>44903.458333333336</v>
      </c>
      <c r="B15301" s="10">
        <v>166.95</v>
      </c>
      <c r="C15301" s="10">
        <v>199.48611</v>
      </c>
      <c r="D15301" s="10">
        <v>0.163099626334886</v>
      </c>
      <c r="E15301" s="7">
        <f t="shared" si="1"/>
        <v>0.07098686751</v>
      </c>
      <c r="F15301" s="7"/>
    </row>
    <row r="15302">
      <c r="A15302" s="9">
        <v>44903.5</v>
      </c>
      <c r="B15302" s="10">
        <v>178.25</v>
      </c>
      <c r="C15302" s="10">
        <v>206.7122</v>
      </c>
      <c r="D15302" s="10">
        <v>0.137689986367519</v>
      </c>
      <c r="E15302" s="7">
        <f t="shared" si="1"/>
        <v>0.07190320538</v>
      </c>
      <c r="F15302" s="7"/>
    </row>
    <row r="15303">
      <c r="A15303" s="9">
        <v>44903.541666666664</v>
      </c>
      <c r="B15303" s="10">
        <v>190.7</v>
      </c>
      <c r="C15303" s="10">
        <v>211.29969</v>
      </c>
      <c r="D15303" s="10">
        <v>0.0974903938571798</v>
      </c>
      <c r="E15303" s="7">
        <f t="shared" si="1"/>
        <v>0.07346807126</v>
      </c>
      <c r="F15303" s="7"/>
    </row>
    <row r="15304">
      <c r="A15304" s="9">
        <v>44903.583333333336</v>
      </c>
      <c r="B15304" s="10">
        <v>187.34</v>
      </c>
      <c r="C15304" s="10">
        <v>211.89446</v>
      </c>
      <c r="D15304" s="10">
        <v>0.115880613395933</v>
      </c>
      <c r="E15304" s="7">
        <f t="shared" si="1"/>
        <v>0.07701405184</v>
      </c>
      <c r="F15304" s="7"/>
    </row>
    <row r="15305">
      <c r="A15305" s="9">
        <v>44903.625</v>
      </c>
      <c r="B15305" s="10">
        <v>181.83</v>
      </c>
      <c r="C15305" s="10">
        <v>210.64915</v>
      </c>
      <c r="D15305" s="10">
        <v>0.136811138331201</v>
      </c>
      <c r="E15305" s="7">
        <f t="shared" si="1"/>
        <v>0.08219865573</v>
      </c>
      <c r="F15305" s="7"/>
    </row>
    <row r="15306">
      <c r="A15306" s="9">
        <v>44903.666666666664</v>
      </c>
      <c r="B15306" s="10">
        <v>179.51</v>
      </c>
      <c r="C15306" s="10">
        <v>208.25147</v>
      </c>
      <c r="D15306" s="10">
        <v>0.13801328749324</v>
      </c>
      <c r="E15306" s="7">
        <f t="shared" si="1"/>
        <v>0.0877599285</v>
      </c>
      <c r="F15306" s="7"/>
    </row>
    <row r="15307">
      <c r="A15307" s="9">
        <v>44903.708333333336</v>
      </c>
      <c r="B15307" s="10">
        <v>179.67</v>
      </c>
      <c r="C15307" s="10">
        <v>206.20636</v>
      </c>
      <c r="D15307" s="10">
        <v>0.128688368292811</v>
      </c>
      <c r="E15307" s="7">
        <f t="shared" si="1"/>
        <v>0.09236240703</v>
      </c>
      <c r="F15307" s="7"/>
    </row>
    <row r="15308">
      <c r="A15308" s="9">
        <v>44903.75</v>
      </c>
      <c r="B15308" s="10">
        <v>191.72</v>
      </c>
      <c r="C15308" s="10">
        <v>205.42463</v>
      </c>
      <c r="D15308" s="10">
        <v>0.0667136652503646</v>
      </c>
      <c r="E15308" s="7">
        <f t="shared" si="1"/>
        <v>0.09373535438</v>
      </c>
      <c r="F15308" s="7"/>
    </row>
    <row r="15309">
      <c r="A15309" s="9">
        <v>44903.791666666664</v>
      </c>
      <c r="B15309" s="10">
        <v>195.49</v>
      </c>
      <c r="C15309" s="10">
        <v>206.54708</v>
      </c>
      <c r="D15309" s="10">
        <v>0.0535329765978777</v>
      </c>
      <c r="E15309" s="7">
        <f t="shared" si="1"/>
        <v>0.09567549275</v>
      </c>
      <c r="F15309" s="7"/>
    </row>
    <row r="15310">
      <c r="A15310" s="9">
        <v>44903.833333333336</v>
      </c>
      <c r="B15310" s="10">
        <v>198.98</v>
      </c>
      <c r="C15310" s="10">
        <v>208.4987</v>
      </c>
      <c r="D15310" s="10">
        <v>0.0456535220603295</v>
      </c>
      <c r="E15310" s="7">
        <f t="shared" si="1"/>
        <v>0.09696578125</v>
      </c>
      <c r="F15310" s="7"/>
    </row>
    <row r="15311">
      <c r="A15311" s="9">
        <v>44903.875</v>
      </c>
      <c r="B15311" s="10">
        <v>197.59</v>
      </c>
      <c r="C15311" s="10">
        <v>210.96028</v>
      </c>
      <c r="D15311" s="10">
        <v>0.0633781866425281</v>
      </c>
      <c r="E15311" s="7">
        <f t="shared" si="1"/>
        <v>0.09901960915</v>
      </c>
      <c r="F15311" s="7"/>
    </row>
    <row r="15312">
      <c r="A15312" s="9">
        <v>44903.916666666664</v>
      </c>
      <c r="B15312" s="10">
        <v>196.75</v>
      </c>
      <c r="C15312" s="10">
        <v>212.70358</v>
      </c>
      <c r="D15312" s="10">
        <v>0.0750038151685081</v>
      </c>
      <c r="E15312" s="7">
        <f t="shared" si="1"/>
        <v>0.09962137918</v>
      </c>
      <c r="F15312" s="7"/>
    </row>
    <row r="15313">
      <c r="A15313" s="9">
        <v>44903.958333333336</v>
      </c>
      <c r="B15313" s="10">
        <v>200.47</v>
      </c>
      <c r="C15313" s="10">
        <v>214.7009</v>
      </c>
      <c r="D15313" s="10">
        <v>0.0662824422254401</v>
      </c>
      <c r="E15313" s="7">
        <f t="shared" si="1"/>
        <v>0.09927290511</v>
      </c>
      <c r="F15313" s="7"/>
    </row>
    <row r="15314">
      <c r="A15314" s="9">
        <v>44904.0</v>
      </c>
      <c r="B15314" s="10">
        <v>200.4</v>
      </c>
      <c r="C15314" s="10">
        <v>214.17971</v>
      </c>
      <c r="D15314" s="10">
        <v>0.0643371400586918</v>
      </c>
      <c r="E15314" s="7">
        <f t="shared" si="1"/>
        <v>0.1000644859</v>
      </c>
      <c r="F15314" s="7"/>
    </row>
    <row r="15315">
      <c r="A15315" s="9">
        <v>44904.041666666664</v>
      </c>
      <c r="B15315" s="10">
        <v>203.79</v>
      </c>
      <c r="C15315" s="10">
        <v>211.84619</v>
      </c>
      <c r="D15315" s="10">
        <v>0.03802848661097</v>
      </c>
      <c r="E15315" s="7">
        <f t="shared" si="1"/>
        <v>0.1003093835</v>
      </c>
      <c r="F15315" s="7"/>
    </row>
    <row r="15316">
      <c r="A15316" s="9">
        <v>44904.083333333336</v>
      </c>
      <c r="B15316" s="10">
        <v>206.94</v>
      </c>
      <c r="C15316" s="10">
        <v>206.41524</v>
      </c>
      <c r="D15316" s="10">
        <v>0.00254225414751346</v>
      </c>
      <c r="E15316" s="7">
        <f t="shared" si="1"/>
        <v>0.09989767821</v>
      </c>
      <c r="F15316" s="7"/>
    </row>
    <row r="15317">
      <c r="A15317" s="9">
        <v>44904.125</v>
      </c>
      <c r="B15317" s="10">
        <v>208.09</v>
      </c>
      <c r="C15317" s="10">
        <v>199.4872</v>
      </c>
      <c r="D15317" s="10">
        <v>0.0431245714010723</v>
      </c>
      <c r="E15317" s="7">
        <f t="shared" si="1"/>
        <v>0.1003596486</v>
      </c>
      <c r="F15317" s="7"/>
    </row>
    <row r="15318">
      <c r="A15318" s="9">
        <v>44904.166666666664</v>
      </c>
      <c r="B15318" s="10">
        <v>203.05</v>
      </c>
      <c r="C15318" s="10">
        <v>191.25244</v>
      </c>
      <c r="D15318" s="10">
        <v>0.0616858012373593</v>
      </c>
      <c r="E15318" s="7">
        <f t="shared" si="1"/>
        <v>0.09911384116</v>
      </c>
      <c r="F15318" s="7"/>
    </row>
    <row r="15319">
      <c r="A15319" s="9">
        <v>44904.208333333336</v>
      </c>
      <c r="B15319" s="10">
        <v>189.4</v>
      </c>
      <c r="C15319" s="10">
        <v>183.50652</v>
      </c>
      <c r="D15319" s="10">
        <v>0.0321159160993299</v>
      </c>
      <c r="E15319" s="7">
        <f t="shared" si="1"/>
        <v>0.09371361803</v>
      </c>
      <c r="F15319" s="7"/>
    </row>
    <row r="15320">
      <c r="A15320" s="9">
        <v>44904.25</v>
      </c>
      <c r="B15320" s="10">
        <v>181.3</v>
      </c>
      <c r="C15320" s="10">
        <v>177.65413</v>
      </c>
      <c r="D15320" s="10">
        <v>0.0205222923891496</v>
      </c>
      <c r="E15320" s="7">
        <f t="shared" si="1"/>
        <v>0.08874995773</v>
      </c>
      <c r="F15320" s="7"/>
    </row>
    <row r="15321">
      <c r="A15321" s="9">
        <v>44904.291666666664</v>
      </c>
      <c r="B15321" s="10">
        <v>174.06</v>
      </c>
      <c r="C15321" s="10">
        <v>175.16451</v>
      </c>
      <c r="D15321" s="10">
        <v>0.00630555812932656</v>
      </c>
      <c r="E15321" s="7">
        <f t="shared" si="1"/>
        <v>0.08475374589</v>
      </c>
      <c r="F15321" s="7"/>
    </row>
    <row r="15322">
      <c r="A15322" s="9">
        <v>44904.333333333336</v>
      </c>
      <c r="B15322" s="10">
        <v>166.69</v>
      </c>
      <c r="C15322" s="10">
        <v>176.55096</v>
      </c>
      <c r="D15322" s="10">
        <v>0.0558533354902177</v>
      </c>
      <c r="E15322" s="7">
        <f t="shared" si="1"/>
        <v>0.08157119086</v>
      </c>
      <c r="F15322" s="7"/>
    </row>
    <row r="15323">
      <c r="A15323" s="9">
        <v>44904.375</v>
      </c>
      <c r="B15323" s="10">
        <v>169.42</v>
      </c>
      <c r="C15323" s="10">
        <v>181.50844</v>
      </c>
      <c r="D15323" s="10">
        <v>0.066599878220539</v>
      </c>
      <c r="E15323" s="7">
        <f t="shared" si="1"/>
        <v>0.0769063902</v>
      </c>
      <c r="F15323" s="7"/>
    </row>
    <row r="15324">
      <c r="A15324" s="9">
        <v>44904.416666666664</v>
      </c>
      <c r="B15324" s="10">
        <v>179.47</v>
      </c>
      <c r="C15324" s="10">
        <v>190.66844</v>
      </c>
      <c r="D15324" s="10">
        <v>0.05873253066947</v>
      </c>
      <c r="E15324" s="7">
        <f t="shared" si="1"/>
        <v>0.0724202411</v>
      </c>
      <c r="F15324" s="7"/>
    </row>
    <row r="15325">
      <c r="A15325" s="9">
        <v>44904.458333333336</v>
      </c>
      <c r="B15325" s="10">
        <v>187.19</v>
      </c>
      <c r="C15325" s="10">
        <v>200.51317</v>
      </c>
      <c r="D15325" s="10">
        <v>0.0664453611700418</v>
      </c>
      <c r="E15325" s="7">
        <f t="shared" si="1"/>
        <v>0.06839298005</v>
      </c>
      <c r="F15325" s="7"/>
    </row>
    <row r="15326">
      <c r="A15326" s="9">
        <v>44904.5</v>
      </c>
      <c r="B15326" s="10">
        <v>190.01</v>
      </c>
      <c r="C15326" s="10">
        <v>207.85436</v>
      </c>
      <c r="D15326" s="10">
        <v>0.0858503040301874</v>
      </c>
      <c r="E15326" s="7">
        <f t="shared" si="1"/>
        <v>0.06623299329</v>
      </c>
      <c r="F15326" s="7"/>
    </row>
    <row r="15327">
      <c r="A15327" s="9">
        <v>44904.541666666664</v>
      </c>
      <c r="B15327" s="10">
        <v>196.11</v>
      </c>
      <c r="C15327" s="10">
        <v>212.2059</v>
      </c>
      <c r="D15327" s="10">
        <v>0.0758503887026703</v>
      </c>
      <c r="E15327" s="7">
        <f t="shared" si="1"/>
        <v>0.06533132641</v>
      </c>
      <c r="F15327" s="7"/>
    </row>
    <row r="15328">
      <c r="A15328" s="9">
        <v>44904.583333333336</v>
      </c>
      <c r="B15328" s="10">
        <v>187.97</v>
      </c>
      <c r="C15328" s="10">
        <v>212.14358</v>
      </c>
      <c r="D15328" s="10">
        <v>0.113949147082367</v>
      </c>
      <c r="E15328" s="7">
        <f t="shared" si="1"/>
        <v>0.06525084865</v>
      </c>
      <c r="F15328" s="7"/>
    </row>
    <row r="15329">
      <c r="A15329" s="9">
        <v>44904.625</v>
      </c>
      <c r="B15329" s="10">
        <v>178.09</v>
      </c>
      <c r="C15329" s="10">
        <v>210.06245</v>
      </c>
      <c r="D15329" s="10">
        <v>0.152204499185837</v>
      </c>
      <c r="E15329" s="7">
        <f t="shared" si="1"/>
        <v>0.06589223868</v>
      </c>
      <c r="F15329" s="7"/>
    </row>
    <row r="15330">
      <c r="A15330" s="9">
        <v>44904.666666666664</v>
      </c>
      <c r="B15330" s="10">
        <v>170.53</v>
      </c>
      <c r="C15330" s="10">
        <v>206.82236</v>
      </c>
      <c r="D15330" s="10">
        <v>0.175475997856324</v>
      </c>
      <c r="E15330" s="7">
        <f t="shared" si="1"/>
        <v>0.06745318495</v>
      </c>
      <c r="F15330" s="7"/>
    </row>
    <row r="15331">
      <c r="A15331" s="9">
        <v>44904.708333333336</v>
      </c>
      <c r="B15331" s="10">
        <v>164.39</v>
      </c>
      <c r="C15331" s="10">
        <v>204.09938</v>
      </c>
      <c r="D15331" s="10">
        <v>0.194559042756523</v>
      </c>
      <c r="E15331" s="7">
        <f t="shared" si="1"/>
        <v>0.07019779638</v>
      </c>
      <c r="F15331" s="7"/>
    </row>
    <row r="15332">
      <c r="A15332" s="9">
        <v>44904.75</v>
      </c>
      <c r="B15332" s="10">
        <v>165.72</v>
      </c>
      <c r="C15332" s="10">
        <v>203.15776</v>
      </c>
      <c r="D15332" s="10">
        <v>0.18427925174997</v>
      </c>
      <c r="E15332" s="7">
        <f t="shared" si="1"/>
        <v>0.07509636249</v>
      </c>
      <c r="F15332" s="7"/>
    </row>
    <row r="15333">
      <c r="A15333" s="9">
        <v>44904.791666666664</v>
      </c>
      <c r="B15333" s="10">
        <v>174.49</v>
      </c>
      <c r="C15333" s="10">
        <v>204.19033</v>
      </c>
      <c r="D15333" s="10">
        <v>0.145454145649306</v>
      </c>
      <c r="E15333" s="7">
        <f t="shared" si="1"/>
        <v>0.0789264112</v>
      </c>
      <c r="F15333" s="7"/>
    </row>
    <row r="15334">
      <c r="A15334" s="9">
        <v>44904.833333333336</v>
      </c>
      <c r="B15334" s="10">
        <v>190.74</v>
      </c>
      <c r="C15334" s="10">
        <v>206.71905</v>
      </c>
      <c r="D15334" s="10">
        <v>0.0772983912222893</v>
      </c>
      <c r="E15334" s="7">
        <f t="shared" si="1"/>
        <v>0.08024494741</v>
      </c>
      <c r="F15334" s="7"/>
    </row>
    <row r="15335">
      <c r="A15335" s="9">
        <v>44904.875</v>
      </c>
      <c r="B15335" s="10">
        <v>204.15</v>
      </c>
      <c r="C15335" s="10">
        <v>209.77064</v>
      </c>
      <c r="D15335" s="10">
        <v>0.0267942167693247</v>
      </c>
      <c r="E15335" s="7">
        <f t="shared" si="1"/>
        <v>0.07872061533</v>
      </c>
      <c r="F15335" s="7"/>
    </row>
    <row r="15336">
      <c r="A15336" s="9">
        <v>44904.916666666664</v>
      </c>
      <c r="B15336" s="10">
        <v>204.54</v>
      </c>
      <c r="C15336" s="10">
        <v>211.4265</v>
      </c>
      <c r="D15336" s="10">
        <v>0.0325716028974608</v>
      </c>
      <c r="E15336" s="7">
        <f t="shared" si="1"/>
        <v>0.07695260649</v>
      </c>
      <c r="F15336" s="7"/>
    </row>
    <row r="15337">
      <c r="A15337" s="9">
        <v>44904.958333333336</v>
      </c>
      <c r="B15337" s="10">
        <v>202.05</v>
      </c>
      <c r="C15337" s="10">
        <v>212.84099</v>
      </c>
      <c r="D15337" s="10">
        <v>0.0506997735727502</v>
      </c>
      <c r="E15337" s="7">
        <f t="shared" si="1"/>
        <v>0.07630332863</v>
      </c>
      <c r="F15337" s="7"/>
    </row>
    <row r="15338">
      <c r="A15338" s="9">
        <v>44905.0</v>
      </c>
      <c r="B15338" s="10">
        <v>200.85</v>
      </c>
      <c r="C15338" s="10">
        <v>216.41127</v>
      </c>
      <c r="D15338" s="10">
        <v>0.0719060056345494</v>
      </c>
      <c r="E15338" s="7">
        <f t="shared" si="1"/>
        <v>0.07661869803</v>
      </c>
      <c r="F15338" s="7"/>
    </row>
    <row r="15339">
      <c r="A15339" s="9">
        <v>44905.041666666664</v>
      </c>
      <c r="B15339" s="10">
        <v>207.41</v>
      </c>
      <c r="C15339" s="10">
        <v>214.0565</v>
      </c>
      <c r="D15339" s="10">
        <v>0.0310502133782436</v>
      </c>
      <c r="E15339" s="7">
        <f t="shared" si="1"/>
        <v>0.07632793664</v>
      </c>
      <c r="F15339" s="7"/>
    </row>
    <row r="15340">
      <c r="A15340" s="9">
        <v>44905.083333333336</v>
      </c>
      <c r="B15340" s="10">
        <v>212.41</v>
      </c>
      <c r="C15340" s="10">
        <v>208.5711</v>
      </c>
      <c r="D15340" s="10">
        <v>0.0184057139268095</v>
      </c>
      <c r="E15340" s="7">
        <f t="shared" si="1"/>
        <v>0.07698891413</v>
      </c>
      <c r="F15340" s="7"/>
    </row>
    <row r="15341">
      <c r="A15341" s="9">
        <v>44905.125</v>
      </c>
      <c r="B15341" s="10">
        <v>206.94</v>
      </c>
      <c r="C15341" s="10">
        <v>201.39631</v>
      </c>
      <c r="D15341" s="10">
        <v>0.0275262739421591</v>
      </c>
      <c r="E15341" s="7">
        <f t="shared" si="1"/>
        <v>0.07633898507</v>
      </c>
      <c r="F15341" s="7"/>
    </row>
    <row r="15342">
      <c r="A15342" s="9">
        <v>44905.166666666664</v>
      </c>
      <c r="B15342" s="10">
        <v>201.54</v>
      </c>
      <c r="C15342" s="10">
        <v>192.8044</v>
      </c>
      <c r="D15342" s="10">
        <v>0.0453080946285458</v>
      </c>
      <c r="E15342" s="7">
        <f t="shared" si="1"/>
        <v>0.07565658063</v>
      </c>
      <c r="F15342" s="7"/>
    </row>
    <row r="15343">
      <c r="A15343" s="9">
        <v>44905.208333333336</v>
      </c>
      <c r="B15343" s="10">
        <v>191.71</v>
      </c>
      <c r="C15343" s="10">
        <v>184.66031</v>
      </c>
      <c r="D15343" s="10">
        <v>0.0381765307336481</v>
      </c>
      <c r="E15343" s="7">
        <f t="shared" si="1"/>
        <v>0.07590910624</v>
      </c>
      <c r="F15343" s="7"/>
    </row>
    <row r="15344">
      <c r="A15344" s="9">
        <v>44905.25</v>
      </c>
      <c r="B15344" s="10">
        <v>191.66</v>
      </c>
      <c r="C15344" s="10">
        <v>178.47703</v>
      </c>
      <c r="D15344" s="10">
        <v>0.0738636787042006</v>
      </c>
      <c r="E15344" s="7">
        <f t="shared" si="1"/>
        <v>0.078131664</v>
      </c>
      <c r="F15344" s="7"/>
    </row>
    <row r="15345">
      <c r="A15345" s="9">
        <v>44905.291666666664</v>
      </c>
      <c r="B15345" s="10">
        <v>181.05</v>
      </c>
      <c r="C15345" s="10">
        <v>175.79621</v>
      </c>
      <c r="D15345" s="10">
        <v>0.0298856841111649</v>
      </c>
      <c r="E15345" s="7">
        <f t="shared" si="1"/>
        <v>0.07911416925</v>
      </c>
      <c r="F15345" s="7"/>
    </row>
    <row r="15346">
      <c r="A15346" s="9">
        <v>44905.333333333336</v>
      </c>
      <c r="B15346" s="10">
        <v>179.0</v>
      </c>
      <c r="C15346" s="10">
        <v>177.1741</v>
      </c>
      <c r="D15346" s="10">
        <v>0.0103056823768259</v>
      </c>
      <c r="E15346" s="7">
        <f t="shared" si="1"/>
        <v>0.07721635037</v>
      </c>
      <c r="F15346" s="7"/>
    </row>
    <row r="15347">
      <c r="A15347" s="9">
        <v>44905.375</v>
      </c>
      <c r="B15347" s="10">
        <v>179.93</v>
      </c>
      <c r="C15347" s="10">
        <v>182.32529</v>
      </c>
      <c r="D15347" s="10">
        <v>0.0131374533944248</v>
      </c>
      <c r="E15347" s="7">
        <f t="shared" si="1"/>
        <v>0.07498874934</v>
      </c>
      <c r="F15347" s="7"/>
    </row>
    <row r="15348">
      <c r="A15348" s="9">
        <v>44905.416666666664</v>
      </c>
      <c r="B15348" s="10">
        <v>180.56</v>
      </c>
      <c r="C15348" s="10">
        <v>191.81462</v>
      </c>
      <c r="D15348" s="10">
        <v>0.0586744639172967</v>
      </c>
      <c r="E15348" s="7">
        <f t="shared" si="1"/>
        <v>0.07498632989</v>
      </c>
      <c r="F15348" s="7"/>
    </row>
    <row r="15349">
      <c r="A15349" s="9">
        <v>44905.458333333336</v>
      </c>
      <c r="B15349" s="10">
        <v>181.33</v>
      </c>
      <c r="C15349" s="10">
        <v>202.06653</v>
      </c>
      <c r="D15349" s="10">
        <v>0.102622289797325</v>
      </c>
      <c r="E15349" s="7">
        <f t="shared" si="1"/>
        <v>0.07649370192</v>
      </c>
      <c r="F15349" s="7"/>
    </row>
    <row r="15350">
      <c r="A15350" s="9">
        <v>44905.5</v>
      </c>
      <c r="B15350" s="10">
        <v>188.47</v>
      </c>
      <c r="C15350" s="10">
        <v>209.74618</v>
      </c>
      <c r="D15350" s="10">
        <v>0.101437747281023</v>
      </c>
      <c r="E15350" s="7">
        <f t="shared" si="1"/>
        <v>0.07714317872</v>
      </c>
      <c r="F15350" s="7"/>
    </row>
    <row r="15351">
      <c r="A15351" s="9">
        <v>44905.541666666664</v>
      </c>
      <c r="B15351" s="10">
        <v>198.12</v>
      </c>
      <c r="C15351" s="10">
        <v>214.21929</v>
      </c>
      <c r="D15351" s="10">
        <v>0.0751533160249013</v>
      </c>
      <c r="E15351" s="7">
        <f t="shared" si="1"/>
        <v>0.07711413402</v>
      </c>
      <c r="F15351" s="7"/>
    </row>
    <row r="15352">
      <c r="A15352" s="9">
        <v>44905.583333333336</v>
      </c>
      <c r="B15352" s="10">
        <v>201.67</v>
      </c>
      <c r="C15352" s="10">
        <v>214.26248</v>
      </c>
      <c r="D15352" s="10">
        <v>0.0587712790405488</v>
      </c>
      <c r="E15352" s="7">
        <f t="shared" si="1"/>
        <v>0.07481505619</v>
      </c>
      <c r="F15352" s="7"/>
    </row>
    <row r="15353">
      <c r="A15353" s="9">
        <v>44905.625</v>
      </c>
      <c r="B15353" s="10">
        <v>203.19</v>
      </c>
      <c r="C15353" s="10">
        <v>212.15266</v>
      </c>
      <c r="D15353" s="10">
        <v>0.0422462768084076</v>
      </c>
      <c r="E15353" s="7">
        <f t="shared" si="1"/>
        <v>0.07023346359</v>
      </c>
      <c r="F15353" s="7"/>
    </row>
    <row r="15354">
      <c r="A15354" s="9">
        <v>44905.666666666664</v>
      </c>
      <c r="B15354" s="10">
        <v>188.73</v>
      </c>
      <c r="C15354" s="10">
        <v>208.74634</v>
      </c>
      <c r="D15354" s="10">
        <v>0.095888339886582</v>
      </c>
      <c r="E15354" s="7">
        <f t="shared" si="1"/>
        <v>0.06691731118</v>
      </c>
      <c r="F15354" s="7"/>
    </row>
    <row r="15355">
      <c r="A15355" s="9">
        <v>44905.708333333336</v>
      </c>
      <c r="B15355" s="10">
        <v>185.24</v>
      </c>
      <c r="C15355" s="10">
        <v>205.79777</v>
      </c>
      <c r="D15355" s="10">
        <v>0.0998930649248531</v>
      </c>
      <c r="E15355" s="7">
        <f t="shared" si="1"/>
        <v>0.06297289543</v>
      </c>
      <c r="F15355" s="7"/>
    </row>
    <row r="15356">
      <c r="A15356" s="9">
        <v>44905.75</v>
      </c>
      <c r="B15356" s="10">
        <v>187.01</v>
      </c>
      <c r="C15356" s="10">
        <v>204.63882</v>
      </c>
      <c r="D15356" s="10">
        <v>0.0861460205839733</v>
      </c>
      <c r="E15356" s="7">
        <f t="shared" si="1"/>
        <v>0.0588840108</v>
      </c>
      <c r="F15356" s="7"/>
    </row>
    <row r="15357">
      <c r="A15357" s="9">
        <v>44905.791666666664</v>
      </c>
      <c r="B15357" s="10">
        <v>186.59</v>
      </c>
      <c r="C15357" s="10">
        <v>205.5713</v>
      </c>
      <c r="D15357" s="10">
        <v>0.092334387144509</v>
      </c>
      <c r="E15357" s="7">
        <f t="shared" si="1"/>
        <v>0.05667068753</v>
      </c>
      <c r="F15357" s="7"/>
    </row>
    <row r="15358">
      <c r="A15358" s="9">
        <v>44905.833333333336</v>
      </c>
      <c r="B15358" s="10">
        <v>198.88</v>
      </c>
      <c r="C15358" s="10">
        <v>207.94977</v>
      </c>
      <c r="D15358" s="10">
        <v>0.0436151961120226</v>
      </c>
      <c r="E15358" s="7">
        <f t="shared" si="1"/>
        <v>0.05526722107</v>
      </c>
      <c r="F15358" s="7"/>
    </row>
    <row r="15359">
      <c r="A15359" s="9">
        <v>44905.875</v>
      </c>
      <c r="B15359" s="10">
        <v>206.27</v>
      </c>
      <c r="C15359" s="10">
        <v>210.95005</v>
      </c>
      <c r="D15359" s="10">
        <v>0.0221855837436397</v>
      </c>
      <c r="E15359" s="7">
        <f t="shared" si="1"/>
        <v>0.05507519469</v>
      </c>
      <c r="F15359" s="7"/>
    </row>
    <row r="15360">
      <c r="A15360" s="9">
        <v>44905.916666666664</v>
      </c>
      <c r="B15360" s="10">
        <v>195.32</v>
      </c>
      <c r="C15360" s="10">
        <v>212.69969</v>
      </c>
      <c r="D15360" s="10">
        <v>0.0817099921490248</v>
      </c>
      <c r="E15360" s="7">
        <f t="shared" si="1"/>
        <v>0.05712262758</v>
      </c>
      <c r="F15360" s="7"/>
    </row>
    <row r="15361">
      <c r="A15361" s="9">
        <v>44905.958333333336</v>
      </c>
      <c r="B15361" s="10">
        <v>194.66</v>
      </c>
      <c r="C15361" s="10">
        <v>214.20832</v>
      </c>
      <c r="D15361" s="10">
        <v>0.0912584534531618</v>
      </c>
      <c r="E15361" s="7">
        <f t="shared" si="1"/>
        <v>0.05881257257</v>
      </c>
      <c r="F15361" s="7"/>
    </row>
    <row r="15362">
      <c r="A15362" s="9">
        <v>44903.0</v>
      </c>
      <c r="B15362" s="10">
        <v>210.53</v>
      </c>
      <c r="C15362" s="10">
        <v>213.35914</v>
      </c>
      <c r="D15362" s="10">
        <v>0.0132599897056202</v>
      </c>
      <c r="E15362" s="7">
        <f t="shared" si="1"/>
        <v>0.05636898857</v>
      </c>
      <c r="F15362" s="7"/>
    </row>
    <row r="15363">
      <c r="A15363" s="9">
        <v>44903.041666666664</v>
      </c>
      <c r="B15363" s="10">
        <v>212.18</v>
      </c>
      <c r="C15363" s="10">
        <v>212.58621</v>
      </c>
      <c r="D15363" s="10">
        <v>0.00191080126975304</v>
      </c>
      <c r="E15363" s="7">
        <f t="shared" si="1"/>
        <v>0.0551548464</v>
      </c>
      <c r="F15363" s="7"/>
    </row>
    <row r="15364">
      <c r="A15364" s="9">
        <v>44903.083333333336</v>
      </c>
      <c r="B15364" s="10">
        <v>212.06</v>
      </c>
      <c r="C15364" s="10">
        <v>208.46812</v>
      </c>
      <c r="D15364" s="10">
        <v>0.0172298766833029</v>
      </c>
      <c r="E15364" s="7">
        <f t="shared" si="1"/>
        <v>0.05510585318</v>
      </c>
      <c r="F15364" s="7"/>
    </row>
    <row r="15365">
      <c r="A15365" s="9">
        <v>44903.125</v>
      </c>
      <c r="B15365" s="10">
        <v>201.66</v>
      </c>
      <c r="C15365" s="10">
        <v>203.3504</v>
      </c>
      <c r="D15365" s="10">
        <v>0.00831274489747751</v>
      </c>
      <c r="E15365" s="7">
        <f t="shared" si="1"/>
        <v>0.05430528947</v>
      </c>
      <c r="F15365" s="7"/>
    </row>
    <row r="15366">
      <c r="A15366" s="9">
        <v>44903.166666666664</v>
      </c>
      <c r="B15366" s="10">
        <v>181.61</v>
      </c>
      <c r="C15366" s="10">
        <v>195.6562</v>
      </c>
      <c r="D15366" s="10">
        <v>0.0717902116058678</v>
      </c>
      <c r="E15366" s="7">
        <f t="shared" si="1"/>
        <v>0.05540871101</v>
      </c>
      <c r="F15366" s="7"/>
    </row>
    <row r="15367">
      <c r="A15367" s="9">
        <v>44903.208333333336</v>
      </c>
      <c r="B15367" s="10">
        <v>160.54</v>
      </c>
      <c r="C15367" s="10">
        <v>187.21166</v>
      </c>
      <c r="D15367" s="10">
        <v>0.142467942434782</v>
      </c>
      <c r="E15367" s="7">
        <f t="shared" si="1"/>
        <v>0.0597541865</v>
      </c>
      <c r="F15367" s="7"/>
    </row>
    <row r="15368">
      <c r="A15368" s="9">
        <v>44903.25</v>
      </c>
      <c r="B15368" s="10">
        <v>158.88</v>
      </c>
      <c r="C15368" s="10">
        <v>179.27809</v>
      </c>
      <c r="D15368" s="10">
        <v>0.113779045727227</v>
      </c>
      <c r="E15368" s="7">
        <f t="shared" si="1"/>
        <v>0.06141732679</v>
      </c>
      <c r="F15368" s="7"/>
    </row>
    <row r="15369">
      <c r="A15369" s="9">
        <v>44903.291666666664</v>
      </c>
      <c r="B15369" s="10">
        <v>162.21</v>
      </c>
      <c r="C15369" s="10">
        <v>173.57844</v>
      </c>
      <c r="D15369" s="10">
        <v>0.065494539529218</v>
      </c>
      <c r="E15369" s="7">
        <f t="shared" si="1"/>
        <v>0.0629010291</v>
      </c>
      <c r="F15369" s="7"/>
    </row>
    <row r="15370">
      <c r="A15370" s="9">
        <v>44903.333333333336</v>
      </c>
      <c r="B15370" s="10">
        <v>156.28</v>
      </c>
      <c r="C15370" s="10">
        <v>170.72739</v>
      </c>
      <c r="D15370" s="10">
        <v>0.084622567005798</v>
      </c>
      <c r="E15370" s="7">
        <f t="shared" si="1"/>
        <v>0.06599756596</v>
      </c>
      <c r="F15370" s="7"/>
    </row>
    <row r="15371">
      <c r="A15371" s="9">
        <v>44903.375</v>
      </c>
      <c r="B15371" s="10">
        <v>150.56</v>
      </c>
      <c r="C15371" s="10">
        <v>171.52092</v>
      </c>
      <c r="D15371" s="10">
        <v>0.122206200852933</v>
      </c>
      <c r="E15371" s="7">
        <f t="shared" si="1"/>
        <v>0.07054209711</v>
      </c>
      <c r="F15371" s="7"/>
    </row>
    <row r="15372">
      <c r="A15372" s="9">
        <v>44903.416666666664</v>
      </c>
      <c r="B15372" s="10">
        <v>158.97</v>
      </c>
      <c r="C15372" s="10">
        <v>176.54339</v>
      </c>
      <c r="D15372" s="10">
        <v>0.0995414781601281</v>
      </c>
      <c r="E15372" s="7">
        <f t="shared" si="1"/>
        <v>0.07224488937</v>
      </c>
      <c r="F15372" s="7"/>
    </row>
    <row r="15373">
      <c r="A15373" s="9">
        <v>44903.458333333336</v>
      </c>
      <c r="B15373" s="10">
        <v>166.95</v>
      </c>
      <c r="C15373" s="10">
        <v>183.52192</v>
      </c>
      <c r="D15373" s="10">
        <v>0.0902994040166973</v>
      </c>
      <c r="E15373" s="7">
        <f t="shared" si="1"/>
        <v>0.07173143579</v>
      </c>
      <c r="F15373" s="7"/>
    </row>
    <row r="15374">
      <c r="A15374" s="9">
        <v>44903.5</v>
      </c>
      <c r="B15374" s="10">
        <v>178.25</v>
      </c>
      <c r="C15374" s="10">
        <v>190.37043</v>
      </c>
      <c r="D15374" s="10">
        <v>0.0636676084620915</v>
      </c>
      <c r="E15374" s="7">
        <f t="shared" si="1"/>
        <v>0.07015768001</v>
      </c>
      <c r="F15374" s="7"/>
    </row>
    <row r="15375">
      <c r="A15375" s="9">
        <v>44903.541666666664</v>
      </c>
      <c r="B15375" s="10">
        <v>190.7</v>
      </c>
      <c r="C15375" s="10">
        <v>196.15557</v>
      </c>
      <c r="D15375" s="10">
        <v>0.0278124653814318</v>
      </c>
      <c r="E15375" s="7">
        <f t="shared" si="1"/>
        <v>0.06818514457</v>
      </c>
      <c r="F15375" s="7"/>
    </row>
    <row r="15376">
      <c r="A15376" s="9">
        <v>44903.583333333336</v>
      </c>
      <c r="B15376" s="10">
        <v>187.34</v>
      </c>
      <c r="C15376" s="10">
        <v>198.42995</v>
      </c>
      <c r="D15376" s="10">
        <v>0.0558884886076924</v>
      </c>
      <c r="E15376" s="7">
        <f t="shared" si="1"/>
        <v>0.0680650283</v>
      </c>
      <c r="F15376" s="7"/>
    </row>
    <row r="15377">
      <c r="A15377" s="9">
        <v>44903.625</v>
      </c>
      <c r="B15377" s="10">
        <v>181.83</v>
      </c>
      <c r="C15377" s="10">
        <v>199.6141</v>
      </c>
      <c r="D15377" s="10">
        <v>0.0890924037931188</v>
      </c>
      <c r="E15377" s="7">
        <f t="shared" si="1"/>
        <v>0.07001695026</v>
      </c>
      <c r="F15377" s="7"/>
    </row>
    <row r="15378">
      <c r="A15378" s="9">
        <v>44903.666666666664</v>
      </c>
      <c r="B15378" s="10">
        <v>179.51</v>
      </c>
      <c r="C15378" s="10">
        <v>199.6909</v>
      </c>
      <c r="D15378" s="10">
        <v>0.101060689295305</v>
      </c>
      <c r="E15378" s="7">
        <f t="shared" si="1"/>
        <v>0.07023246481</v>
      </c>
      <c r="F15378" s="7"/>
    </row>
    <row r="15379">
      <c r="A15379" s="9">
        <v>44903.708333333336</v>
      </c>
      <c r="B15379" s="10">
        <v>179.67</v>
      </c>
      <c r="C15379" s="10">
        <v>199.43909</v>
      </c>
      <c r="D15379" s="10">
        <v>0.0991234466623368</v>
      </c>
      <c r="E15379" s="7">
        <f t="shared" si="1"/>
        <v>0.07020039739</v>
      </c>
      <c r="F15379" s="7"/>
    </row>
    <row r="15380">
      <c r="A15380" s="9">
        <v>44903.75</v>
      </c>
      <c r="B15380" s="10">
        <v>191.72</v>
      </c>
      <c r="C15380" s="10">
        <v>199.89326</v>
      </c>
      <c r="D15380" s="10">
        <v>0.0408881219907064</v>
      </c>
      <c r="E15380" s="7">
        <f t="shared" si="1"/>
        <v>0.06831465161</v>
      </c>
      <c r="F15380" s="7"/>
    </row>
    <row r="15381">
      <c r="A15381" s="9">
        <v>44903.791666666664</v>
      </c>
      <c r="B15381" s="10">
        <v>195.49</v>
      </c>
      <c r="C15381" s="10">
        <v>201.25916</v>
      </c>
      <c r="D15381" s="10">
        <v>0.0286653288227974</v>
      </c>
      <c r="E15381" s="7">
        <f t="shared" si="1"/>
        <v>0.06566177418</v>
      </c>
      <c r="F15381" s="7"/>
    </row>
    <row r="15382">
      <c r="A15382" s="9">
        <v>44903.833333333336</v>
      </c>
      <c r="B15382" s="10">
        <v>198.98</v>
      </c>
      <c r="C15382" s="10">
        <v>203.09074</v>
      </c>
      <c r="D15382" s="10">
        <v>0.0202409031549149</v>
      </c>
      <c r="E15382" s="7">
        <f t="shared" si="1"/>
        <v>0.06468784531</v>
      </c>
      <c r="F15382" s="7"/>
    </row>
    <row r="15383">
      <c r="A15383" s="9">
        <v>44903.875</v>
      </c>
      <c r="B15383" s="10">
        <v>197.59</v>
      </c>
      <c r="C15383" s="10">
        <v>205.24408</v>
      </c>
      <c r="D15383" s="10">
        <v>0.0372925737979872</v>
      </c>
      <c r="E15383" s="7">
        <f t="shared" si="1"/>
        <v>0.06531730323</v>
      </c>
      <c r="F15383" s="7"/>
    </row>
    <row r="15384">
      <c r="A15384" s="9">
        <v>44903.916666666664</v>
      </c>
      <c r="B15384" s="10">
        <v>196.75</v>
      </c>
      <c r="C15384" s="10">
        <v>206.35776</v>
      </c>
      <c r="D15384" s="10">
        <v>0.0465587531091634</v>
      </c>
      <c r="E15384" s="7">
        <f t="shared" si="1"/>
        <v>0.06385266827</v>
      </c>
      <c r="F15384" s="7"/>
    </row>
    <row r="15385">
      <c r="A15385" s="9">
        <v>44903.958333333336</v>
      </c>
      <c r="B15385" s="10">
        <v>200.47</v>
      </c>
      <c r="C15385" s="10">
        <v>208.1016</v>
      </c>
      <c r="D15385" s="10">
        <v>0.036672471523525</v>
      </c>
      <c r="E15385" s="7">
        <f t="shared" si="1"/>
        <v>0.06157825235</v>
      </c>
      <c r="F15385" s="7"/>
    </row>
    <row r="15386">
      <c r="A15386" s="9">
        <v>44904.0</v>
      </c>
      <c r="B15386" s="10">
        <v>200.4</v>
      </c>
      <c r="C15386" s="10">
        <v>208.8185</v>
      </c>
      <c r="D15386" s="10">
        <v>0.040314914626817</v>
      </c>
      <c r="E15386" s="7">
        <f t="shared" si="1"/>
        <v>0.06270554089</v>
      </c>
      <c r="F15386" s="7"/>
    </row>
    <row r="15387">
      <c r="A15387" s="9">
        <v>44904.041666666664</v>
      </c>
      <c r="B15387" s="10">
        <v>203.79</v>
      </c>
      <c r="C15387" s="10">
        <v>207.03387</v>
      </c>
      <c r="D15387" s="10">
        <v>0.0156683058670545</v>
      </c>
      <c r="E15387" s="7">
        <f t="shared" si="1"/>
        <v>0.06327877025</v>
      </c>
      <c r="F15387" s="7"/>
    </row>
    <row r="15388">
      <c r="A15388" s="9">
        <v>44904.083333333336</v>
      </c>
      <c r="B15388" s="10">
        <v>206.94</v>
      </c>
      <c r="C15388" s="10">
        <v>202.17551</v>
      </c>
      <c r="D15388" s="10">
        <v>0.0235661084767388</v>
      </c>
      <c r="E15388" s="7">
        <f t="shared" si="1"/>
        <v>0.06354277991</v>
      </c>
      <c r="F15388" s="7"/>
    </row>
    <row r="15389">
      <c r="A15389" s="9">
        <v>44904.125</v>
      </c>
      <c r="B15389" s="10">
        <v>208.09</v>
      </c>
      <c r="C15389" s="10">
        <v>196.08642</v>
      </c>
      <c r="D15389" s="10">
        <v>0.0612157639473452</v>
      </c>
      <c r="E15389" s="7">
        <f t="shared" si="1"/>
        <v>0.06574707237</v>
      </c>
      <c r="F15389" s="7"/>
    </row>
    <row r="15390">
      <c r="A15390" s="9">
        <v>44904.166666666664</v>
      </c>
      <c r="B15390" s="10">
        <v>203.05</v>
      </c>
      <c r="C15390" s="10">
        <v>188.64745</v>
      </c>
      <c r="D15390" s="10">
        <v>0.0763463805103118</v>
      </c>
      <c r="E15390" s="7">
        <f t="shared" si="1"/>
        <v>0.06593691274</v>
      </c>
      <c r="F15390" s="7"/>
    </row>
    <row r="15391">
      <c r="A15391" s="9">
        <v>44904.208333333336</v>
      </c>
      <c r="B15391" s="10">
        <v>189.4</v>
      </c>
      <c r="C15391" s="10">
        <v>181.43022</v>
      </c>
      <c r="D15391" s="10">
        <v>0.0439275221073976</v>
      </c>
      <c r="E15391" s="7">
        <f t="shared" si="1"/>
        <v>0.06183106189</v>
      </c>
      <c r="F15391" s="7"/>
    </row>
    <row r="15392">
      <c r="A15392" s="9">
        <v>44904.25</v>
      </c>
      <c r="B15392" s="10">
        <v>181.3</v>
      </c>
      <c r="C15392" s="10">
        <v>175.69157</v>
      </c>
      <c r="D15392" s="10">
        <v>0.0319220210736348</v>
      </c>
      <c r="E15392" s="7">
        <f t="shared" si="1"/>
        <v>0.05842035253</v>
      </c>
      <c r="F15392" s="7"/>
    </row>
    <row r="15393">
      <c r="A15393" s="9">
        <v>44904.291666666664</v>
      </c>
      <c r="B15393" s="10">
        <v>174.06</v>
      </c>
      <c r="C15393" s="10">
        <v>172.95863</v>
      </c>
      <c r="D15393" s="10">
        <v>0.00636782333440085</v>
      </c>
      <c r="E15393" s="7">
        <f t="shared" si="1"/>
        <v>0.05595673936</v>
      </c>
      <c r="F15393" s="7"/>
    </row>
    <row r="15394">
      <c r="A15394" s="9">
        <v>44904.333333333336</v>
      </c>
      <c r="B15394" s="10">
        <v>166.69</v>
      </c>
      <c r="C15394" s="10">
        <v>173.73962</v>
      </c>
      <c r="D15394" s="10">
        <v>0.0405757765557447</v>
      </c>
      <c r="E15394" s="7">
        <f t="shared" si="1"/>
        <v>0.05412145642</v>
      </c>
      <c r="F15394" s="7"/>
    </row>
    <row r="15395">
      <c r="A15395" s="9">
        <v>44904.375</v>
      </c>
      <c r="B15395" s="10">
        <v>169.42</v>
      </c>
      <c r="C15395" s="10">
        <v>177.82362</v>
      </c>
      <c r="D15395" s="10">
        <v>0.0472581763884911</v>
      </c>
      <c r="E15395" s="7">
        <f t="shared" si="1"/>
        <v>0.05099862207</v>
      </c>
      <c r="F15395" s="7"/>
    </row>
    <row r="15396">
      <c r="A15396" s="9">
        <v>44904.416666666664</v>
      </c>
      <c r="B15396" s="10">
        <v>179.47</v>
      </c>
      <c r="C15396" s="10">
        <v>186.18123</v>
      </c>
      <c r="D15396" s="10">
        <v>0.0360467593860025</v>
      </c>
      <c r="E15396" s="7">
        <f t="shared" si="1"/>
        <v>0.04835300879</v>
      </c>
      <c r="F15396" s="7"/>
    </row>
    <row r="15397">
      <c r="A15397" s="9">
        <v>44904.458333333336</v>
      </c>
      <c r="B15397" s="10">
        <v>187.19</v>
      </c>
      <c r="C15397" s="10">
        <v>195.32803</v>
      </c>
      <c r="D15397" s="10">
        <v>0.0416634007930147</v>
      </c>
      <c r="E15397" s="7">
        <f t="shared" si="1"/>
        <v>0.04632650865</v>
      </c>
      <c r="F15397" s="7"/>
    </row>
    <row r="15398">
      <c r="A15398" s="9">
        <v>44904.5</v>
      </c>
      <c r="B15398" s="10">
        <v>190.01</v>
      </c>
      <c r="C15398" s="10">
        <v>202.37278</v>
      </c>
      <c r="D15398" s="10">
        <v>0.0610891444985833</v>
      </c>
      <c r="E15398" s="7">
        <f t="shared" si="1"/>
        <v>0.04621907265</v>
      </c>
      <c r="F15398" s="7"/>
    </row>
    <row r="15399">
      <c r="A15399" s="9">
        <v>44904.541666666664</v>
      </c>
      <c r="B15399" s="10">
        <v>196.11</v>
      </c>
      <c r="C15399" s="10">
        <v>206.90258</v>
      </c>
      <c r="D15399" s="10">
        <v>0.0521626168218878</v>
      </c>
      <c r="E15399" s="7">
        <f t="shared" si="1"/>
        <v>0.0472336623</v>
      </c>
      <c r="F15399" s="7"/>
    </row>
    <row r="15400">
      <c r="A15400" s="9">
        <v>44904.583333333336</v>
      </c>
      <c r="B15400" s="10">
        <v>187.97</v>
      </c>
      <c r="C15400" s="10">
        <v>206.95377</v>
      </c>
      <c r="D15400" s="10">
        <v>0.0917295200759087</v>
      </c>
      <c r="E15400" s="7">
        <f t="shared" si="1"/>
        <v>0.04872703861</v>
      </c>
      <c r="F15400" s="7"/>
    </row>
    <row r="15401">
      <c r="A15401" s="9">
        <v>44904.625</v>
      </c>
      <c r="B15401" s="10">
        <v>178.09</v>
      </c>
      <c r="C15401" s="10">
        <v>205.14288</v>
      </c>
      <c r="D15401" s="10">
        <v>0.131873355780127</v>
      </c>
      <c r="E15401" s="7">
        <f t="shared" si="1"/>
        <v>0.05050957828</v>
      </c>
      <c r="F15401" s="7"/>
    </row>
    <row r="15402">
      <c r="A15402" s="9">
        <v>44904.666666666664</v>
      </c>
      <c r="B15402" s="10">
        <v>170.53</v>
      </c>
      <c r="C15402" s="10">
        <v>202.26795</v>
      </c>
      <c r="D15402" s="10">
        <v>0.156910425008015</v>
      </c>
      <c r="E15402" s="7">
        <f t="shared" si="1"/>
        <v>0.0528366506</v>
      </c>
      <c r="F15402" s="7"/>
    </row>
    <row r="15403">
      <c r="A15403" s="9">
        <v>44904.708333333336</v>
      </c>
      <c r="B15403" s="10">
        <v>164.39</v>
      </c>
      <c r="C15403" s="10">
        <v>199.93481</v>
      </c>
      <c r="D15403" s="10">
        <v>0.177781998042261</v>
      </c>
      <c r="E15403" s="7">
        <f t="shared" si="1"/>
        <v>0.05611409024</v>
      </c>
      <c r="F15403" s="7"/>
    </row>
    <row r="15404">
      <c r="A15404" s="9">
        <v>44904.75</v>
      </c>
      <c r="B15404" s="10">
        <v>165.72</v>
      </c>
      <c r="C15404" s="10">
        <v>199.30962</v>
      </c>
      <c r="D15404" s="10">
        <v>0.168529848182942</v>
      </c>
      <c r="E15404" s="7">
        <f t="shared" si="1"/>
        <v>0.0614324955</v>
      </c>
      <c r="F15404" s="7"/>
    </row>
    <row r="15405">
      <c r="A15405" s="9">
        <v>44904.791666666664</v>
      </c>
      <c r="B15405" s="10">
        <v>174.49</v>
      </c>
      <c r="C15405" s="10">
        <v>200.45194</v>
      </c>
      <c r="D15405" s="10">
        <v>0.12951703036648</v>
      </c>
      <c r="E15405" s="7">
        <f t="shared" si="1"/>
        <v>0.06563464973</v>
      </c>
      <c r="F15405" s="7"/>
    </row>
    <row r="15406">
      <c r="A15406" s="9">
        <v>44904.833333333336</v>
      </c>
      <c r="B15406" s="10">
        <v>190.74</v>
      </c>
      <c r="C15406" s="10">
        <v>203.20693</v>
      </c>
      <c r="D15406" s="10">
        <v>0.0613509096367923</v>
      </c>
      <c r="E15406" s="7">
        <f t="shared" si="1"/>
        <v>0.06734756666</v>
      </c>
      <c r="F15406" s="7"/>
    </row>
    <row r="15407">
      <c r="A15407" s="9">
        <v>44904.875</v>
      </c>
      <c r="B15407" s="10">
        <v>204.15</v>
      </c>
      <c r="C15407" s="10">
        <v>206.32008</v>
      </c>
      <c r="D15407" s="10">
        <v>0.0105180261659455</v>
      </c>
      <c r="E15407" s="7">
        <f t="shared" si="1"/>
        <v>0.06623196051</v>
      </c>
      <c r="F15407" s="7"/>
    </row>
    <row r="15408">
      <c r="A15408" s="9">
        <v>44904.916666666664</v>
      </c>
      <c r="B15408" s="10">
        <v>204.54</v>
      </c>
      <c r="C15408" s="10">
        <v>207.80982</v>
      </c>
      <c r="D15408" s="10">
        <v>0.015734675098607</v>
      </c>
      <c r="E15408" s="7">
        <f t="shared" si="1"/>
        <v>0.06494762393</v>
      </c>
      <c r="F15408" s="7"/>
    </row>
    <row r="15409">
      <c r="A15409" s="9">
        <v>44904.958333333336</v>
      </c>
      <c r="B15409" s="10">
        <v>202.05</v>
      </c>
      <c r="C15409" s="10">
        <v>209.23679</v>
      </c>
      <c r="D15409" s="10">
        <v>0.0343476402978654</v>
      </c>
      <c r="E15409" s="7">
        <f t="shared" si="1"/>
        <v>0.06485075596</v>
      </c>
      <c r="F15409" s="7"/>
    </row>
    <row r="15410">
      <c r="A15410" s="9">
        <v>44905.0</v>
      </c>
      <c r="B15410" s="10">
        <v>200.85</v>
      </c>
      <c r="C15410" s="10">
        <v>214.76497</v>
      </c>
      <c r="D15410" s="10">
        <v>0.0647916184841504</v>
      </c>
      <c r="E15410" s="7">
        <f t="shared" si="1"/>
        <v>0.06587061862</v>
      </c>
      <c r="F15410" s="7"/>
    </row>
    <row r="15411">
      <c r="A15411" s="9">
        <v>44905.041666666664</v>
      </c>
      <c r="B15411" s="10">
        <v>207.41</v>
      </c>
      <c r="C15411" s="10">
        <v>210.85198</v>
      </c>
      <c r="D15411" s="10">
        <v>0.0163241530859705</v>
      </c>
      <c r="E15411" s="7">
        <f t="shared" si="1"/>
        <v>0.06589794559</v>
      </c>
      <c r="F15411" s="7"/>
    </row>
    <row r="15412">
      <c r="A15412" s="9">
        <v>44905.083333333336</v>
      </c>
      <c r="B15412" s="10">
        <v>212.41</v>
      </c>
      <c r="C15412" s="10">
        <v>204.00271</v>
      </c>
      <c r="D15412" s="10">
        <v>0.0412116584137533</v>
      </c>
      <c r="E15412" s="7">
        <f t="shared" si="1"/>
        <v>0.06663317684</v>
      </c>
      <c r="F15412" s="7"/>
    </row>
    <row r="15413">
      <c r="A15413" s="9">
        <v>44905.125</v>
      </c>
      <c r="B15413" s="10">
        <v>206.94</v>
      </c>
      <c r="C15413" s="10">
        <v>196.01134</v>
      </c>
      <c r="D15413" s="10">
        <v>0.0557552435486641</v>
      </c>
      <c r="E15413" s="7">
        <f t="shared" si="1"/>
        <v>0.06640565515</v>
      </c>
      <c r="F15413" s="7"/>
    </row>
    <row r="15414">
      <c r="A15414" s="9">
        <v>44905.166666666664</v>
      </c>
      <c r="B15414" s="10">
        <v>201.54</v>
      </c>
      <c r="C15414" s="10">
        <v>187.42216</v>
      </c>
      <c r="D15414" s="10">
        <v>0.0753264181780852</v>
      </c>
      <c r="E15414" s="7">
        <f t="shared" si="1"/>
        <v>0.06636315672</v>
      </c>
      <c r="F15414" s="7"/>
    </row>
    <row r="15415">
      <c r="A15415" s="9">
        <v>44905.208333333336</v>
      </c>
      <c r="B15415" s="10">
        <v>191.71</v>
      </c>
      <c r="C15415" s="10">
        <v>180.19092</v>
      </c>
      <c r="D15415" s="10">
        <v>0.0639270835622572</v>
      </c>
      <c r="E15415" s="7">
        <f t="shared" si="1"/>
        <v>0.06719647178</v>
      </c>
      <c r="F15415" s="7"/>
    </row>
    <row r="15416">
      <c r="A15416" s="9">
        <v>44905.25</v>
      </c>
      <c r="B15416" s="10">
        <v>191.66</v>
      </c>
      <c r="C15416" s="10">
        <v>175.20695</v>
      </c>
      <c r="D15416" s="10">
        <v>0.0939063775723508</v>
      </c>
      <c r="E15416" s="7">
        <f t="shared" si="1"/>
        <v>0.0697791533</v>
      </c>
      <c r="F15416" s="7"/>
    </row>
    <row r="15417">
      <c r="A15417" s="9">
        <v>44905.291666666664</v>
      </c>
      <c r="B15417" s="10">
        <v>181.05</v>
      </c>
      <c r="C15417" s="10">
        <v>174.09846</v>
      </c>
      <c r="D15417" s="10">
        <v>0.0399287851253826</v>
      </c>
      <c r="E15417" s="7">
        <f t="shared" si="1"/>
        <v>0.07117752671</v>
      </c>
      <c r="F15417" s="7"/>
    </row>
    <row r="15418">
      <c r="A15418" s="9">
        <v>44905.333333333336</v>
      </c>
      <c r="B15418" s="10">
        <v>179.0</v>
      </c>
      <c r="C15418" s="10">
        <v>176.88363</v>
      </c>
      <c r="D15418" s="10">
        <v>0.0119647589774135</v>
      </c>
      <c r="E15418" s="7">
        <f t="shared" si="1"/>
        <v>0.06998540098</v>
      </c>
      <c r="F15418" s="7"/>
    </row>
    <row r="15419">
      <c r="A15419" s="9">
        <v>44905.375</v>
      </c>
      <c r="B15419" s="10">
        <v>179.93</v>
      </c>
      <c r="C15419" s="10">
        <v>183.10188</v>
      </c>
      <c r="D15419" s="10">
        <v>0.017323033493703</v>
      </c>
      <c r="E15419" s="7">
        <f t="shared" si="1"/>
        <v>0.06873810336</v>
      </c>
      <c r="F15419" s="7"/>
    </row>
    <row r="15420">
      <c r="A15420" s="9">
        <v>44905.416666666664</v>
      </c>
      <c r="B15420" s="10">
        <v>180.56</v>
      </c>
      <c r="C15420" s="10">
        <v>192.98379</v>
      </c>
      <c r="D15420" s="10">
        <v>0.0643773759443733</v>
      </c>
      <c r="E15420" s="7">
        <f t="shared" si="1"/>
        <v>0.06991854571</v>
      </c>
      <c r="F15420" s="7"/>
    </row>
    <row r="15421">
      <c r="A15421" s="9">
        <v>44905.458333333336</v>
      </c>
      <c r="B15421" s="10">
        <v>181.33</v>
      </c>
      <c r="C15421" s="10">
        <v>203.06552</v>
      </c>
      <c r="D15421" s="10">
        <v>0.107036979985573</v>
      </c>
      <c r="E15421" s="7">
        <f t="shared" si="1"/>
        <v>0.07264244485</v>
      </c>
      <c r="F15421" s="7"/>
    </row>
    <row r="15422">
      <c r="A15422" s="9">
        <v>44905.5</v>
      </c>
      <c r="B15422" s="10">
        <v>188.47</v>
      </c>
      <c r="C15422" s="10">
        <v>210.12546</v>
      </c>
      <c r="D15422" s="10">
        <v>0.103059667305427</v>
      </c>
      <c r="E15422" s="7">
        <f t="shared" si="1"/>
        <v>0.07439121663</v>
      </c>
      <c r="F15422" s="7"/>
    </row>
    <row r="15423">
      <c r="A15423" s="9">
        <v>44905.541666666664</v>
      </c>
      <c r="B15423" s="10">
        <v>198.12</v>
      </c>
      <c r="C15423" s="10">
        <v>214.12408</v>
      </c>
      <c r="D15423" s="10">
        <v>0.0747420841224396</v>
      </c>
      <c r="E15423" s="7">
        <f t="shared" si="1"/>
        <v>0.07533202777</v>
      </c>
      <c r="F15423" s="7"/>
    </row>
    <row r="15424">
      <c r="A15424" s="9">
        <v>44905.583333333336</v>
      </c>
      <c r="B15424" s="10">
        <v>201.67</v>
      </c>
      <c r="C15424" s="10">
        <v>214.14294</v>
      </c>
      <c r="D15424" s="10">
        <v>0.0582458613858576</v>
      </c>
      <c r="E15424" s="7">
        <f t="shared" si="1"/>
        <v>0.07393687532</v>
      </c>
      <c r="F15424" s="7"/>
    </row>
    <row r="15425">
      <c r="A15425" s="9">
        <v>44905.625</v>
      </c>
      <c r="B15425" s="10">
        <v>203.19</v>
      </c>
      <c r="C15425" s="10">
        <v>212.30827</v>
      </c>
      <c r="D15425" s="10">
        <v>0.0429482563255778</v>
      </c>
      <c r="E15425" s="7">
        <f t="shared" si="1"/>
        <v>0.07023166285</v>
      </c>
      <c r="F15425" s="7"/>
    </row>
    <row r="15426">
      <c r="A15426" s="9">
        <v>44905.666666666664</v>
      </c>
      <c r="B15426" s="10">
        <v>188.73</v>
      </c>
      <c r="C15426" s="10">
        <v>209.33845</v>
      </c>
      <c r="D15426" s="10">
        <v>0.0984456032802383</v>
      </c>
      <c r="E15426" s="7">
        <f t="shared" si="1"/>
        <v>0.06779562861</v>
      </c>
      <c r="F15426" s="7"/>
    </row>
    <row r="15427">
      <c r="A15427" s="9">
        <v>44905.708333333336</v>
      </c>
      <c r="B15427" s="10">
        <v>185.24</v>
      </c>
      <c r="C15427" s="10">
        <v>206.74323</v>
      </c>
      <c r="D15427" s="10">
        <v>0.104009354985892</v>
      </c>
      <c r="E15427" s="7">
        <f t="shared" si="1"/>
        <v>0.06472176848</v>
      </c>
      <c r="F15427" s="7"/>
    </row>
    <row r="15428">
      <c r="A15428" s="9">
        <v>44905.75</v>
      </c>
      <c r="B15428" s="10">
        <v>187.01</v>
      </c>
      <c r="C15428" s="10">
        <v>205.93903</v>
      </c>
      <c r="D15428" s="10">
        <v>0.0919156995155314</v>
      </c>
      <c r="E15428" s="7">
        <f t="shared" si="1"/>
        <v>0.06152951229</v>
      </c>
      <c r="F15428" s="7"/>
    </row>
    <row r="15429">
      <c r="A15429" s="9">
        <v>44905.791666666664</v>
      </c>
      <c r="B15429" s="10">
        <v>186.59</v>
      </c>
      <c r="C15429" s="10">
        <v>206.96767</v>
      </c>
      <c r="D15429" s="10">
        <v>0.0984582277995398</v>
      </c>
      <c r="E15429" s="7">
        <f t="shared" si="1"/>
        <v>0.06023539551</v>
      </c>
      <c r="F15429" s="7"/>
    </row>
    <row r="15430">
      <c r="A15430" s="9">
        <v>44905.833333333336</v>
      </c>
      <c r="B15430" s="10">
        <v>198.88</v>
      </c>
      <c r="C15430" s="10">
        <v>209.55967</v>
      </c>
      <c r="D15430" s="10">
        <v>0.0509624299370199</v>
      </c>
      <c r="E15430" s="7">
        <f t="shared" si="1"/>
        <v>0.05980254219</v>
      </c>
      <c r="F15430" s="7"/>
    </row>
    <row r="15431">
      <c r="A15431" s="9">
        <v>44905.875</v>
      </c>
      <c r="B15431" s="10">
        <v>206.27</v>
      </c>
      <c r="C15431" s="10">
        <v>212.85867</v>
      </c>
      <c r="D15431" s="10">
        <v>0.0309532611474081</v>
      </c>
      <c r="E15431" s="7">
        <f t="shared" si="1"/>
        <v>0.06065401032</v>
      </c>
      <c r="F15431" s="7"/>
    </row>
    <row r="15432">
      <c r="A15432" s="9">
        <v>44905.916666666664</v>
      </c>
      <c r="B15432" s="10">
        <v>195.32</v>
      </c>
      <c r="C15432" s="10">
        <v>214.50124</v>
      </c>
      <c r="D15432" s="10">
        <v>0.0894225133616943</v>
      </c>
      <c r="E15432" s="7">
        <f t="shared" si="1"/>
        <v>0.06372433691</v>
      </c>
      <c r="F15432" s="7"/>
    </row>
    <row r="15433">
      <c r="A15433" s="9">
        <v>44905.958333333336</v>
      </c>
      <c r="B15433" s="10">
        <v>194.66</v>
      </c>
      <c r="C15433" s="10">
        <v>215.34574</v>
      </c>
      <c r="D15433" s="10">
        <v>0.0960582735465303</v>
      </c>
      <c r="E15433" s="7">
        <f t="shared" si="1"/>
        <v>0.0662956133</v>
      </c>
      <c r="F15433" s="7"/>
    </row>
    <row r="15434">
      <c r="A15434" s="9">
        <v>44906.0</v>
      </c>
      <c r="B15434" s="10">
        <v>198.81</v>
      </c>
      <c r="C15434" s="10">
        <v>214.8609</v>
      </c>
      <c r="D15434" s="10">
        <v>0.0747036803811209</v>
      </c>
      <c r="E15434" s="7">
        <f t="shared" si="1"/>
        <v>0.06670861587</v>
      </c>
      <c r="F15434" s="7"/>
    </row>
    <row r="15435">
      <c r="A15435" s="9">
        <v>44906.041666666664</v>
      </c>
      <c r="B15435" s="10">
        <v>203.73</v>
      </c>
      <c r="C15435" s="10">
        <v>210.20411</v>
      </c>
      <c r="D15435" s="10">
        <v>0.0307991599212784</v>
      </c>
      <c r="E15435" s="7">
        <f t="shared" si="1"/>
        <v>0.06731174116</v>
      </c>
      <c r="F15435" s="7"/>
    </row>
    <row r="15436">
      <c r="A15436" s="9">
        <v>44906.083333333336</v>
      </c>
      <c r="B15436" s="10">
        <v>208.1</v>
      </c>
      <c r="C15436" s="10">
        <v>203.93516</v>
      </c>
      <c r="D15436" s="10">
        <v>0.0204223734641932</v>
      </c>
      <c r="E15436" s="7">
        <f t="shared" si="1"/>
        <v>0.06644552095</v>
      </c>
      <c r="F15436" s="7"/>
    </row>
    <row r="15437">
      <c r="A15437" s="9">
        <v>44906.125</v>
      </c>
      <c r="B15437" s="10">
        <v>209.98</v>
      </c>
      <c r="C15437" s="10">
        <v>197.62907</v>
      </c>
      <c r="D15437" s="10">
        <v>0.0624955124263853</v>
      </c>
      <c r="E15437" s="7">
        <f t="shared" si="1"/>
        <v>0.06672636549</v>
      </c>
      <c r="F15437" s="7"/>
    </row>
    <row r="15438">
      <c r="A15438" s="9">
        <v>44906.166666666664</v>
      </c>
      <c r="B15438" s="10">
        <v>201.99</v>
      </c>
      <c r="C15438" s="10">
        <v>192.3347</v>
      </c>
      <c r="D15438" s="10">
        <v>0.050200509840398</v>
      </c>
      <c r="E15438" s="7">
        <f t="shared" si="1"/>
        <v>0.06567945264</v>
      </c>
      <c r="F15438" s="7"/>
    </row>
    <row r="15439">
      <c r="A15439" s="9">
        <v>44906.208333333336</v>
      </c>
      <c r="B15439" s="10">
        <v>193.13</v>
      </c>
      <c r="C15439" s="10">
        <v>189.64226</v>
      </c>
      <c r="D15439" s="10">
        <v>0.0183911539548199</v>
      </c>
      <c r="E15439" s="7">
        <f t="shared" si="1"/>
        <v>0.06378212224</v>
      </c>
      <c r="F15439" s="7"/>
    </row>
    <row r="15440">
      <c r="A15440" s="9">
        <v>44906.25</v>
      </c>
      <c r="B15440" s="10">
        <v>192.61</v>
      </c>
      <c r="C15440" s="10">
        <v>188.76245</v>
      </c>
      <c r="D15440" s="10">
        <v>0.0203830263911069</v>
      </c>
      <c r="E15440" s="7">
        <f t="shared" si="1"/>
        <v>0.06071864928</v>
      </c>
      <c r="F15440" s="7"/>
    </row>
    <row r="15441">
      <c r="A15441" s="9">
        <v>44906.291666666664</v>
      </c>
      <c r="B15441" s="10">
        <v>189.6</v>
      </c>
      <c r="C15441" s="10">
        <v>190.3461</v>
      </c>
      <c r="D15441" s="10">
        <v>0.00391970205851347</v>
      </c>
      <c r="E15441" s="7">
        <f t="shared" si="1"/>
        <v>0.05921827081</v>
      </c>
      <c r="F15441" s="7"/>
    </row>
    <row r="15442">
      <c r="A15442" s="9">
        <v>44906.333333333336</v>
      </c>
      <c r="B15442" s="10">
        <v>193.54</v>
      </c>
      <c r="C15442" s="10">
        <v>193.09094</v>
      </c>
      <c r="D15442" s="10">
        <v>0.0023256399290407</v>
      </c>
      <c r="E15442" s="7">
        <f t="shared" si="1"/>
        <v>0.05881664085</v>
      </c>
      <c r="F15442" s="7"/>
    </row>
    <row r="15443">
      <c r="A15443" s="9">
        <v>44906.375</v>
      </c>
      <c r="B15443" s="10">
        <v>192.8</v>
      </c>
      <c r="C15443" s="10">
        <v>197.40723</v>
      </c>
      <c r="D15443" s="10">
        <v>0.0233387095295343</v>
      </c>
      <c r="E15443" s="7">
        <f t="shared" si="1"/>
        <v>0.05906729402</v>
      </c>
      <c r="F15443" s="7"/>
    </row>
    <row r="15444">
      <c r="A15444" s="9">
        <v>44906.416666666664</v>
      </c>
      <c r="B15444" s="10">
        <v>195.84</v>
      </c>
      <c r="C15444" s="10">
        <v>202.41326</v>
      </c>
      <c r="D15444" s="10">
        <v>0.0324744535017123</v>
      </c>
      <c r="E15444" s="7">
        <f t="shared" si="1"/>
        <v>0.05773800559</v>
      </c>
      <c r="F15444" s="7"/>
    </row>
    <row r="15445">
      <c r="A15445" s="9">
        <v>44906.458333333336</v>
      </c>
      <c r="B15445" s="10">
        <v>194.45</v>
      </c>
      <c r="C15445" s="10">
        <v>207.51317</v>
      </c>
      <c r="D15445" s="10">
        <v>0.0629510406496128</v>
      </c>
      <c r="E15445" s="7">
        <f t="shared" si="1"/>
        <v>0.05590109145</v>
      </c>
      <c r="F15445" s="7"/>
    </row>
    <row r="15446">
      <c r="A15446" s="9">
        <v>44906.5</v>
      </c>
      <c r="B15446" s="10">
        <v>193.0</v>
      </c>
      <c r="C15446" s="10">
        <v>210.62527</v>
      </c>
      <c r="D15446" s="10">
        <v>0.083680699851447</v>
      </c>
      <c r="E15446" s="7">
        <f t="shared" si="1"/>
        <v>0.05509363447</v>
      </c>
      <c r="F15446" s="7"/>
    </row>
    <row r="15447">
      <c r="A15447" s="9">
        <v>44906.541666666664</v>
      </c>
      <c r="B15447" s="10">
        <v>204.46</v>
      </c>
      <c r="C15447" s="10">
        <v>212.5462</v>
      </c>
      <c r="D15447" s="10">
        <v>0.0380444345746947</v>
      </c>
      <c r="E15447" s="7">
        <f t="shared" si="1"/>
        <v>0.05356456574</v>
      </c>
      <c r="F15447" s="7"/>
    </row>
    <row r="15448">
      <c r="A15448" s="9">
        <v>44906.583333333336</v>
      </c>
      <c r="B15448" s="10">
        <v>211.01</v>
      </c>
      <c r="C15448" s="10">
        <v>212.8084</v>
      </c>
      <c r="D15448" s="10">
        <v>0.00845079423556596</v>
      </c>
      <c r="E15448" s="7">
        <f t="shared" si="1"/>
        <v>0.05148977128</v>
      </c>
      <c r="F15448" s="7"/>
    </row>
    <row r="15449">
      <c r="A15449" s="9">
        <v>44906.625</v>
      </c>
      <c r="B15449" s="10">
        <v>216.48</v>
      </c>
      <c r="C15449" s="10">
        <v>212.7713</v>
      </c>
      <c r="D15449" s="10">
        <v>0.0174304523213421</v>
      </c>
      <c r="E15449" s="7">
        <f t="shared" si="1"/>
        <v>0.05042652944</v>
      </c>
      <c r="F15449" s="7"/>
    </row>
    <row r="15450">
      <c r="A15450" s="9">
        <v>44906.666666666664</v>
      </c>
      <c r="B15450" s="10">
        <v>216.96</v>
      </c>
      <c r="C15450" s="10">
        <v>212.51208</v>
      </c>
      <c r="D15450" s="10">
        <v>0.0209301984150736</v>
      </c>
      <c r="E15450" s="7">
        <f t="shared" si="1"/>
        <v>0.04719672091</v>
      </c>
      <c r="F15450" s="7"/>
    </row>
    <row r="15451">
      <c r="A15451" s="9">
        <v>44906.708333333336</v>
      </c>
      <c r="B15451" s="10">
        <v>224.7</v>
      </c>
      <c r="C15451" s="10">
        <v>212.61264</v>
      </c>
      <c r="D15451" s="10">
        <v>0.0568515587784432</v>
      </c>
      <c r="E15451" s="7">
        <f t="shared" si="1"/>
        <v>0.04523181273</v>
      </c>
      <c r="F15451" s="7"/>
    </row>
    <row r="15452">
      <c r="A15452" s="9">
        <v>44906.75</v>
      </c>
      <c r="B15452" s="10">
        <v>226.32</v>
      </c>
      <c r="C15452" s="10">
        <v>213.33694</v>
      </c>
      <c r="D15452" s="10">
        <v>0.0608570648852467</v>
      </c>
      <c r="E15452" s="7">
        <f t="shared" si="1"/>
        <v>0.04393770295</v>
      </c>
      <c r="F15452" s="7"/>
    </row>
    <row r="15453">
      <c r="A15453" s="9">
        <v>44906.791666666664</v>
      </c>
      <c r="B15453" s="10">
        <v>227.47</v>
      </c>
      <c r="C15453" s="10">
        <v>214.94235</v>
      </c>
      <c r="D15453" s="10">
        <v>0.0582837677172506</v>
      </c>
      <c r="E15453" s="7">
        <f t="shared" si="1"/>
        <v>0.04226376712</v>
      </c>
      <c r="F15453" s="7"/>
    </row>
    <row r="15454">
      <c r="A15454" s="9">
        <v>44906.833333333336</v>
      </c>
      <c r="B15454" s="10">
        <v>229.34</v>
      </c>
      <c r="C15454" s="10">
        <v>217.6179</v>
      </c>
      <c r="D15454" s="10">
        <v>0.0538655138203245</v>
      </c>
      <c r="E15454" s="7">
        <f t="shared" si="1"/>
        <v>0.04238472895</v>
      </c>
      <c r="F15454" s="7"/>
    </row>
    <row r="15455">
      <c r="A15455" s="9">
        <v>44906.875</v>
      </c>
      <c r="B15455" s="10">
        <v>230.24</v>
      </c>
      <c r="C15455" s="10">
        <v>220.36674</v>
      </c>
      <c r="D15455" s="10">
        <v>0.0448037666664217</v>
      </c>
      <c r="E15455" s="7">
        <f t="shared" si="1"/>
        <v>0.04296183334</v>
      </c>
      <c r="F15455" s="7"/>
    </row>
    <row r="15456">
      <c r="A15456" s="9">
        <v>44906.916666666664</v>
      </c>
      <c r="B15456" s="10">
        <v>221.51</v>
      </c>
      <c r="C15456" s="10">
        <v>221.11977</v>
      </c>
      <c r="D15456" s="10">
        <v>0.00176479018587981</v>
      </c>
      <c r="E15456" s="7">
        <f t="shared" si="1"/>
        <v>0.03930942821</v>
      </c>
      <c r="F15456" s="7"/>
    </row>
    <row r="15457">
      <c r="A15457" s="9">
        <v>44906.958333333336</v>
      </c>
      <c r="B15457" s="10">
        <v>219.06</v>
      </c>
      <c r="C15457" s="10">
        <v>220.65212</v>
      </c>
      <c r="D15457" s="10">
        <v>0.00721552097482677</v>
      </c>
      <c r="E15457" s="7">
        <f t="shared" si="1"/>
        <v>0.03560764685</v>
      </c>
      <c r="F15457" s="7"/>
    </row>
    <row r="15458">
      <c r="A15458" s="9">
        <v>44904.0</v>
      </c>
      <c r="B15458" s="10">
        <v>200.4</v>
      </c>
      <c r="C15458" s="10">
        <v>203.29184</v>
      </c>
      <c r="D15458" s="10">
        <v>0.0142250667808407</v>
      </c>
      <c r="E15458" s="7">
        <f t="shared" si="1"/>
        <v>0.03308770462</v>
      </c>
      <c r="F15458" s="7"/>
    </row>
    <row r="15459">
      <c r="A15459" s="9">
        <v>44904.041666666664</v>
      </c>
      <c r="B15459" s="10">
        <v>203.79</v>
      </c>
      <c r="C15459" s="10">
        <v>201.24227</v>
      </c>
      <c r="D15459" s="10">
        <v>0.0126600142206704</v>
      </c>
      <c r="E15459" s="7">
        <f t="shared" si="1"/>
        <v>0.03233190688</v>
      </c>
      <c r="F15459" s="7"/>
    </row>
    <row r="15460">
      <c r="A15460" s="9">
        <v>44904.083333333336</v>
      </c>
      <c r="B15460" s="10">
        <v>206.94</v>
      </c>
      <c r="C15460" s="10">
        <v>195.98708</v>
      </c>
      <c r="D15460" s="10">
        <v>0.0558859288071438</v>
      </c>
      <c r="E15460" s="7">
        <f t="shared" si="1"/>
        <v>0.03380955502</v>
      </c>
      <c r="F15460" s="7"/>
    </row>
    <row r="15461">
      <c r="A15461" s="9">
        <v>44904.125</v>
      </c>
      <c r="B15461" s="10">
        <v>208.09</v>
      </c>
      <c r="C15461" s="10">
        <v>189.94316</v>
      </c>
      <c r="D15461" s="10">
        <v>0.0955382652368213</v>
      </c>
      <c r="E15461" s="7">
        <f t="shared" si="1"/>
        <v>0.03518633639</v>
      </c>
      <c r="F15461" s="7"/>
    </row>
    <row r="15462">
      <c r="A15462" s="9">
        <v>44904.166666666664</v>
      </c>
      <c r="B15462" s="10">
        <v>203.05</v>
      </c>
      <c r="C15462" s="10">
        <v>182.57239</v>
      </c>
      <c r="D15462" s="10">
        <v>0.112161592451082</v>
      </c>
      <c r="E15462" s="7">
        <f t="shared" si="1"/>
        <v>0.03776804816</v>
      </c>
      <c r="F15462" s="7"/>
    </row>
    <row r="15463">
      <c r="A15463" s="9">
        <v>44904.208333333336</v>
      </c>
      <c r="B15463" s="10">
        <v>189.4</v>
      </c>
      <c r="C15463" s="10">
        <v>175.49715</v>
      </c>
      <c r="D15463" s="10">
        <v>0.0792198049939842</v>
      </c>
      <c r="E15463" s="7">
        <f t="shared" si="1"/>
        <v>0.04030257529</v>
      </c>
      <c r="F15463" s="7"/>
    </row>
    <row r="15464">
      <c r="A15464" s="9">
        <v>44904.25</v>
      </c>
      <c r="B15464" s="10">
        <v>181.3</v>
      </c>
      <c r="C15464" s="10">
        <v>169.99535</v>
      </c>
      <c r="D15464" s="10">
        <v>0.066499760140498</v>
      </c>
      <c r="E15464" s="7">
        <f t="shared" si="1"/>
        <v>0.04222410586</v>
      </c>
      <c r="F15464" s="7"/>
    </row>
    <row r="15465">
      <c r="A15465" s="9">
        <v>44904.291666666664</v>
      </c>
      <c r="B15465" s="10">
        <v>174.06</v>
      </c>
      <c r="C15465" s="10">
        <v>167.63918</v>
      </c>
      <c r="D15465" s="10">
        <v>0.0383014281029052</v>
      </c>
      <c r="E15465" s="7">
        <f t="shared" si="1"/>
        <v>0.04365667778</v>
      </c>
      <c r="F15465" s="7"/>
    </row>
    <row r="15466">
      <c r="A15466" s="9">
        <v>44904.333333333336</v>
      </c>
      <c r="B15466" s="10">
        <v>166.69</v>
      </c>
      <c r="C15466" s="10">
        <v>168.87704</v>
      </c>
      <c r="D15466" s="10">
        <v>0.012950487526309</v>
      </c>
      <c r="E15466" s="7">
        <f t="shared" si="1"/>
        <v>0.04409937977</v>
      </c>
      <c r="F15466" s="7"/>
    </row>
    <row r="15467">
      <c r="A15467" s="9">
        <v>44904.375</v>
      </c>
      <c r="B15467" s="10">
        <v>169.42</v>
      </c>
      <c r="C15467" s="10">
        <v>173.32258</v>
      </c>
      <c r="D15467" s="10">
        <v>0.0225162814908478</v>
      </c>
      <c r="E15467" s="7">
        <f t="shared" si="1"/>
        <v>0.04406511193</v>
      </c>
      <c r="F15467" s="7"/>
    </row>
    <row r="15468">
      <c r="A15468" s="9">
        <v>44904.416666666664</v>
      </c>
      <c r="B15468" s="10">
        <v>179.47</v>
      </c>
      <c r="C15468" s="10">
        <v>182.08219</v>
      </c>
      <c r="D15468" s="10">
        <v>0.0143462136521973</v>
      </c>
      <c r="E15468" s="7">
        <f t="shared" si="1"/>
        <v>0.0433097686</v>
      </c>
      <c r="F15468" s="7"/>
    </row>
    <row r="15469">
      <c r="A15469" s="9">
        <v>44904.458333333336</v>
      </c>
      <c r="B15469" s="10">
        <v>187.19</v>
      </c>
      <c r="C15469" s="10">
        <v>191.30465</v>
      </c>
      <c r="D15469" s="10">
        <v>0.0215083637538345</v>
      </c>
      <c r="E15469" s="7">
        <f t="shared" si="1"/>
        <v>0.0415829904</v>
      </c>
      <c r="F15469" s="7"/>
    </row>
    <row r="15470">
      <c r="A15470" s="9">
        <v>44904.5</v>
      </c>
      <c r="B15470" s="10">
        <v>190.01</v>
      </c>
      <c r="C15470" s="10">
        <v>198.19257</v>
      </c>
      <c r="D15470" s="10">
        <v>0.0412859573898254</v>
      </c>
      <c r="E15470" s="7">
        <f t="shared" si="1"/>
        <v>0.0398165428</v>
      </c>
      <c r="F15470" s="7"/>
    </row>
    <row r="15471">
      <c r="A15471" s="9">
        <v>44904.541666666664</v>
      </c>
      <c r="B15471" s="10">
        <v>196.11</v>
      </c>
      <c r="C15471" s="10">
        <v>202.50866</v>
      </c>
      <c r="D15471" s="10">
        <v>0.0315969697295907</v>
      </c>
      <c r="E15471" s="7">
        <f t="shared" si="1"/>
        <v>0.03954789843</v>
      </c>
      <c r="F15471" s="7"/>
    </row>
    <row r="15472">
      <c r="A15472" s="9">
        <v>44904.583333333336</v>
      </c>
      <c r="B15472" s="10">
        <v>187.97</v>
      </c>
      <c r="C15472" s="10">
        <v>201.95805</v>
      </c>
      <c r="D15472" s="10">
        <v>0.0692621561755027</v>
      </c>
      <c r="E15472" s="7">
        <f t="shared" si="1"/>
        <v>0.04208170518</v>
      </c>
      <c r="F15472" s="7"/>
    </row>
    <row r="15473">
      <c r="A15473" s="9">
        <v>44904.625</v>
      </c>
      <c r="B15473" s="10">
        <v>178.09</v>
      </c>
      <c r="C15473" s="10">
        <v>199.65802</v>
      </c>
      <c r="D15473" s="10">
        <v>0.108024811625398</v>
      </c>
      <c r="E15473" s="7">
        <f t="shared" si="1"/>
        <v>0.04585647015</v>
      </c>
      <c r="F15473" s="7"/>
    </row>
    <row r="15474">
      <c r="A15474" s="9">
        <v>44904.666666666664</v>
      </c>
      <c r="B15474" s="10">
        <v>170.53</v>
      </c>
      <c r="C15474" s="10">
        <v>196.55234</v>
      </c>
      <c r="D15474" s="10">
        <v>0.132393946569142</v>
      </c>
      <c r="E15474" s="7">
        <f t="shared" si="1"/>
        <v>0.05050079299</v>
      </c>
      <c r="F15474" s="7"/>
    </row>
    <row r="15475">
      <c r="A15475" s="9">
        <v>44904.708333333336</v>
      </c>
      <c r="B15475" s="10">
        <v>164.39</v>
      </c>
      <c r="C15475" s="10">
        <v>194.08436</v>
      </c>
      <c r="D15475" s="10">
        <v>0.152997181225731</v>
      </c>
      <c r="E15475" s="7">
        <f t="shared" si="1"/>
        <v>0.05450686059</v>
      </c>
      <c r="F15475" s="7"/>
    </row>
    <row r="15476">
      <c r="A15476" s="9">
        <v>44904.75</v>
      </c>
      <c r="B15476" s="10">
        <v>165.72</v>
      </c>
      <c r="C15476" s="10">
        <v>193.61468</v>
      </c>
      <c r="D15476" s="10">
        <v>0.144073166352881</v>
      </c>
      <c r="E15476" s="7">
        <f t="shared" si="1"/>
        <v>0.05797419815</v>
      </c>
      <c r="F15476" s="7"/>
    </row>
    <row r="15477">
      <c r="A15477" s="9">
        <v>44904.791666666664</v>
      </c>
      <c r="B15477" s="10">
        <v>174.49</v>
      </c>
      <c r="C15477" s="10">
        <v>194.87683</v>
      </c>
      <c r="D15477" s="10">
        <v>0.104613924600477</v>
      </c>
      <c r="E15477" s="7">
        <f t="shared" si="1"/>
        <v>0.05990462135</v>
      </c>
      <c r="F15477" s="7"/>
    </row>
    <row r="15478">
      <c r="A15478" s="9">
        <v>44904.833333333336</v>
      </c>
      <c r="B15478" s="10">
        <v>190.74</v>
      </c>
      <c r="C15478" s="10">
        <v>197.88159</v>
      </c>
      <c r="D15478" s="10">
        <v>0.0360902194084855</v>
      </c>
      <c r="E15478" s="7">
        <f t="shared" si="1"/>
        <v>0.05916398409</v>
      </c>
      <c r="F15478" s="7"/>
    </row>
    <row r="15479">
      <c r="A15479" s="9">
        <v>44904.875</v>
      </c>
      <c r="B15479" s="10">
        <v>204.15</v>
      </c>
      <c r="C15479" s="10">
        <v>201.25011</v>
      </c>
      <c r="D15479" s="10">
        <v>0.0144093834284115</v>
      </c>
      <c r="E15479" s="7">
        <f t="shared" si="1"/>
        <v>0.05789755145</v>
      </c>
      <c r="F15479" s="7"/>
    </row>
    <row r="15480">
      <c r="A15480" s="9">
        <v>44904.916666666664</v>
      </c>
      <c r="B15480" s="10">
        <v>204.54</v>
      </c>
      <c r="C15480" s="10">
        <v>202.67006</v>
      </c>
      <c r="D15480" s="10">
        <v>0.00922652314801695</v>
      </c>
      <c r="E15480" s="7">
        <f t="shared" si="1"/>
        <v>0.05820845699</v>
      </c>
      <c r="F15480" s="7"/>
    </row>
    <row r="15481">
      <c r="A15481" s="9">
        <v>44904.958333333336</v>
      </c>
      <c r="B15481" s="10">
        <v>202.05</v>
      </c>
      <c r="C15481" s="10">
        <v>204.05996</v>
      </c>
      <c r="D15481" s="10">
        <v>0.00984985001467205</v>
      </c>
      <c r="E15481" s="7">
        <f t="shared" si="1"/>
        <v>0.0583182207</v>
      </c>
      <c r="F15481" s="7"/>
    </row>
    <row r="15482">
      <c r="A15482" s="9">
        <v>44905.0</v>
      </c>
      <c r="B15482" s="10">
        <v>200.85</v>
      </c>
      <c r="C15482" s="10">
        <v>209.00292</v>
      </c>
      <c r="D15482" s="10">
        <v>0.0390086416017536</v>
      </c>
      <c r="E15482" s="7">
        <f t="shared" si="1"/>
        <v>0.05935086965</v>
      </c>
      <c r="F15482" s="7"/>
    </row>
    <row r="15483">
      <c r="A15483" s="9">
        <v>44905.041666666664</v>
      </c>
      <c r="B15483" s="10">
        <v>207.41</v>
      </c>
      <c r="C15483" s="10">
        <v>204.43401</v>
      </c>
      <c r="D15483" s="10">
        <v>0.0145572157978997</v>
      </c>
      <c r="E15483" s="7">
        <f t="shared" si="1"/>
        <v>0.05942991972</v>
      </c>
      <c r="F15483" s="7"/>
    </row>
    <row r="15484">
      <c r="A15484" s="9">
        <v>44905.083333333336</v>
      </c>
      <c r="B15484" s="10">
        <v>212.41</v>
      </c>
      <c r="C15484" s="10">
        <v>197.05744</v>
      </c>
      <c r="D15484" s="10">
        <v>0.0779090604242092</v>
      </c>
      <c r="E15484" s="7">
        <f t="shared" si="1"/>
        <v>0.0603475502</v>
      </c>
      <c r="F15484" s="7"/>
    </row>
    <row r="15485">
      <c r="A15485" s="9">
        <v>44905.125</v>
      </c>
      <c r="B15485" s="10">
        <v>206.94</v>
      </c>
      <c r="C15485" s="10">
        <v>189.17359</v>
      </c>
      <c r="D15485" s="10">
        <v>0.093915910778032</v>
      </c>
      <c r="E15485" s="7">
        <f t="shared" si="1"/>
        <v>0.0602799521</v>
      </c>
      <c r="F15485" s="7"/>
    </row>
    <row r="15486">
      <c r="A15486" s="9">
        <v>44905.166666666664</v>
      </c>
      <c r="B15486" s="10">
        <v>201.54</v>
      </c>
      <c r="C15486" s="10">
        <v>181.14968</v>
      </c>
      <c r="D15486" s="10">
        <v>0.112560618379232</v>
      </c>
      <c r="E15486" s="7">
        <f t="shared" si="1"/>
        <v>0.06029657818</v>
      </c>
      <c r="F15486" s="7"/>
    </row>
    <row r="15487">
      <c r="A15487" s="9">
        <v>44905.208333333336</v>
      </c>
      <c r="B15487" s="10">
        <v>191.71</v>
      </c>
      <c r="C15487" s="10">
        <v>174.81479</v>
      </c>
      <c r="D15487" s="10">
        <v>0.0966463421086969</v>
      </c>
      <c r="E15487" s="7">
        <f t="shared" si="1"/>
        <v>0.06102268389</v>
      </c>
      <c r="F15487" s="7"/>
    </row>
    <row r="15488">
      <c r="A15488" s="9">
        <v>44905.25</v>
      </c>
      <c r="B15488" s="10">
        <v>191.66</v>
      </c>
      <c r="C15488" s="10">
        <v>170.78242</v>
      </c>
      <c r="D15488" s="10">
        <v>0.122246657472121</v>
      </c>
      <c r="E15488" s="7">
        <f t="shared" si="1"/>
        <v>0.06334547128</v>
      </c>
      <c r="F15488" s="7"/>
    </row>
    <row r="15489">
      <c r="A15489" s="9">
        <v>44905.291666666664</v>
      </c>
      <c r="B15489" s="10">
        <v>181.05</v>
      </c>
      <c r="C15489" s="10">
        <v>170.64125</v>
      </c>
      <c r="D15489" s="10">
        <v>0.0609978536842644</v>
      </c>
      <c r="E15489" s="7">
        <f t="shared" si="1"/>
        <v>0.06429115568</v>
      </c>
      <c r="F15489" s="7"/>
    </row>
    <row r="15490">
      <c r="A15490" s="9">
        <v>44905.333333333336</v>
      </c>
      <c r="B15490" s="10">
        <v>179.0</v>
      </c>
      <c r="C15490" s="10">
        <v>174.19656</v>
      </c>
      <c r="D15490" s="10">
        <v>0.0275748269655841</v>
      </c>
      <c r="E15490" s="7">
        <f t="shared" si="1"/>
        <v>0.06490050316</v>
      </c>
      <c r="F15490" s="7"/>
    </row>
    <row r="15491">
      <c r="A15491" s="9">
        <v>44905.375</v>
      </c>
      <c r="B15491" s="10">
        <v>179.93</v>
      </c>
      <c r="C15491" s="10">
        <v>180.75829</v>
      </c>
      <c r="D15491" s="10">
        <v>0.00458230712406043</v>
      </c>
      <c r="E15491" s="7">
        <f t="shared" si="1"/>
        <v>0.06415325423</v>
      </c>
      <c r="F15491" s="7"/>
    </row>
    <row r="15492">
      <c r="A15492" s="9">
        <v>44905.416666666664</v>
      </c>
      <c r="B15492" s="10">
        <v>180.56</v>
      </c>
      <c r="C15492" s="10">
        <v>190.50701</v>
      </c>
      <c r="D15492" s="10">
        <v>0.0522133542487492</v>
      </c>
      <c r="E15492" s="7">
        <f t="shared" si="1"/>
        <v>0.06573105175</v>
      </c>
      <c r="F15492" s="7"/>
    </row>
    <row r="15493">
      <c r="A15493" s="9">
        <v>44905.458333333336</v>
      </c>
      <c r="B15493" s="10">
        <v>181.33</v>
      </c>
      <c r="C15493" s="10">
        <v>200.02786</v>
      </c>
      <c r="D15493" s="10">
        <v>0.0934762787543694</v>
      </c>
      <c r="E15493" s="7">
        <f t="shared" si="1"/>
        <v>0.06872971488</v>
      </c>
      <c r="F15493" s="7"/>
    </row>
    <row r="15494">
      <c r="A15494" s="9">
        <v>44905.5</v>
      </c>
      <c r="B15494" s="10">
        <v>188.47</v>
      </c>
      <c r="C15494" s="10">
        <v>206.3157</v>
      </c>
      <c r="D15494" s="10">
        <v>0.0864970528175994</v>
      </c>
      <c r="E15494" s="7">
        <f t="shared" si="1"/>
        <v>0.07061351052</v>
      </c>
      <c r="F15494" s="7"/>
    </row>
    <row r="15495">
      <c r="A15495" s="9">
        <v>44905.541666666664</v>
      </c>
      <c r="B15495" s="10">
        <v>198.12</v>
      </c>
      <c r="C15495" s="10">
        <v>209.8815</v>
      </c>
      <c r="D15495" s="10">
        <v>0.056038764731527</v>
      </c>
      <c r="E15495" s="7">
        <f t="shared" si="1"/>
        <v>0.07163191864</v>
      </c>
      <c r="F15495" s="7"/>
    </row>
    <row r="15496">
      <c r="A15496" s="9">
        <v>44905.583333333336</v>
      </c>
      <c r="B15496" s="10">
        <v>201.67</v>
      </c>
      <c r="C15496" s="10">
        <v>209.54869</v>
      </c>
      <c r="D15496" s="10">
        <v>0.0375983739149121</v>
      </c>
      <c r="E15496" s="7">
        <f t="shared" si="1"/>
        <v>0.07031259438</v>
      </c>
      <c r="F15496" s="7"/>
    </row>
    <row r="15497">
      <c r="A15497" s="9">
        <v>44905.625</v>
      </c>
      <c r="B15497" s="10">
        <v>203.19</v>
      </c>
      <c r="C15497" s="10">
        <v>207.70082</v>
      </c>
      <c r="D15497" s="10">
        <v>0.0217178728519222</v>
      </c>
      <c r="E15497" s="7">
        <f t="shared" si="1"/>
        <v>0.06671647193</v>
      </c>
      <c r="F15497" s="7"/>
    </row>
    <row r="15498">
      <c r="A15498" s="9">
        <v>44905.666666666664</v>
      </c>
      <c r="B15498" s="10">
        <v>188.73</v>
      </c>
      <c r="C15498" s="10">
        <v>204.98759</v>
      </c>
      <c r="D15498" s="10">
        <v>0.0793101182369138</v>
      </c>
      <c r="E15498" s="7">
        <f t="shared" si="1"/>
        <v>0.06450464575</v>
      </c>
      <c r="F15498" s="7"/>
    </row>
    <row r="15499">
      <c r="A15499" s="9">
        <v>44905.708333333336</v>
      </c>
      <c r="B15499" s="10">
        <v>185.24</v>
      </c>
      <c r="C15499" s="10">
        <v>202.67796</v>
      </c>
      <c r="D15499" s="10">
        <v>0.0860377714478673</v>
      </c>
      <c r="E15499" s="7">
        <f t="shared" si="1"/>
        <v>0.06171467035</v>
      </c>
      <c r="F15499" s="7"/>
    </row>
    <row r="15500">
      <c r="A15500" s="9">
        <v>44905.75</v>
      </c>
      <c r="B15500" s="10">
        <v>187.01</v>
      </c>
      <c r="C15500" s="10">
        <v>202.27312</v>
      </c>
      <c r="D15500" s="10">
        <v>0.0754579748411455</v>
      </c>
      <c r="E15500" s="7">
        <f t="shared" si="1"/>
        <v>0.05885570403</v>
      </c>
      <c r="F15500" s="7"/>
    </row>
    <row r="15501">
      <c r="A15501" s="9">
        <v>44905.791666666664</v>
      </c>
      <c r="B15501" s="10">
        <v>186.59</v>
      </c>
      <c r="C15501" s="10">
        <v>203.46535</v>
      </c>
      <c r="D15501" s="10">
        <v>0.0829396749864288</v>
      </c>
      <c r="E15501" s="7">
        <f t="shared" si="1"/>
        <v>0.0579526103</v>
      </c>
      <c r="F15501" s="7"/>
    </row>
    <row r="15502">
      <c r="A15502" s="9">
        <v>44905.833333333336</v>
      </c>
      <c r="B15502" s="10">
        <v>198.88</v>
      </c>
      <c r="C15502" s="10">
        <v>206.48082</v>
      </c>
      <c r="D15502" s="10">
        <v>0.0368112641164443</v>
      </c>
      <c r="E15502" s="7">
        <f t="shared" si="1"/>
        <v>0.05798265383</v>
      </c>
      <c r="F15502" s="7"/>
    </row>
    <row r="15503">
      <c r="A15503" s="9">
        <v>44905.875</v>
      </c>
      <c r="B15503" s="10">
        <v>206.27</v>
      </c>
      <c r="C15503" s="10">
        <v>210.14021</v>
      </c>
      <c r="D15503" s="10">
        <v>0.0184172748280778</v>
      </c>
      <c r="E15503" s="7">
        <f t="shared" si="1"/>
        <v>0.0581496493</v>
      </c>
      <c r="F15503" s="7"/>
    </row>
    <row r="15504">
      <c r="A15504" s="9">
        <v>44905.916666666664</v>
      </c>
      <c r="B15504" s="10">
        <v>195.32</v>
      </c>
      <c r="C15504" s="10">
        <v>211.64005</v>
      </c>
      <c r="D15504" s="10">
        <v>0.0771122951445154</v>
      </c>
      <c r="E15504" s="7">
        <f t="shared" si="1"/>
        <v>0.06097822314</v>
      </c>
      <c r="F15504" s="7"/>
    </row>
    <row r="15505">
      <c r="A15505" s="9">
        <v>44905.958333333336</v>
      </c>
      <c r="B15505" s="10">
        <v>194.66</v>
      </c>
      <c r="C15505" s="10">
        <v>212.10317</v>
      </c>
      <c r="D15505" s="10">
        <v>0.0822390820467228</v>
      </c>
      <c r="E15505" s="7">
        <f t="shared" si="1"/>
        <v>0.06399444114</v>
      </c>
      <c r="F15505" s="7"/>
    </row>
    <row r="15506">
      <c r="A15506" s="9">
        <v>44906.0</v>
      </c>
      <c r="B15506" s="10">
        <v>198.81</v>
      </c>
      <c r="C15506" s="10">
        <v>212.25897</v>
      </c>
      <c r="D15506" s="10">
        <v>0.0633611385186689</v>
      </c>
      <c r="E15506" s="7">
        <f t="shared" si="1"/>
        <v>0.06500912851</v>
      </c>
      <c r="F15506" s="7"/>
    </row>
    <row r="15507">
      <c r="A15507" s="9">
        <v>44906.041666666664</v>
      </c>
      <c r="B15507" s="10">
        <v>203.73</v>
      </c>
      <c r="C15507" s="10">
        <v>206.3635</v>
      </c>
      <c r="D15507" s="10">
        <v>0.0127614621771776</v>
      </c>
      <c r="E15507" s="7">
        <f t="shared" si="1"/>
        <v>0.06493430544</v>
      </c>
      <c r="F15507" s="7"/>
    </row>
    <row r="15508">
      <c r="A15508" s="9">
        <v>44906.083333333336</v>
      </c>
      <c r="B15508" s="10">
        <v>208.1</v>
      </c>
      <c r="C15508" s="10">
        <v>198.93837</v>
      </c>
      <c r="D15508" s="10">
        <v>0.0460526041306159</v>
      </c>
      <c r="E15508" s="7">
        <f t="shared" si="1"/>
        <v>0.0636069531</v>
      </c>
      <c r="F15508" s="7"/>
    </row>
    <row r="15509">
      <c r="A15509" s="9">
        <v>44906.125</v>
      </c>
      <c r="B15509" s="10">
        <v>209.98</v>
      </c>
      <c r="C15509" s="10">
        <v>192.06749</v>
      </c>
      <c r="D15509" s="10">
        <v>0.0932615405137017</v>
      </c>
      <c r="E15509" s="7">
        <f t="shared" si="1"/>
        <v>0.06357968767</v>
      </c>
      <c r="F15509" s="7"/>
    </row>
    <row r="15510">
      <c r="A15510" s="9">
        <v>44906.166666666664</v>
      </c>
      <c r="B15510" s="10">
        <v>201.99</v>
      </c>
      <c r="C15510" s="10">
        <v>186.80133</v>
      </c>
      <c r="D15510" s="10">
        <v>0.0813092176592104</v>
      </c>
      <c r="E15510" s="7">
        <f t="shared" si="1"/>
        <v>0.06227754597</v>
      </c>
      <c r="F15510" s="7"/>
    </row>
    <row r="15511">
      <c r="A15511" s="9">
        <v>44906.208333333336</v>
      </c>
      <c r="B15511" s="10">
        <v>193.13</v>
      </c>
      <c r="C15511" s="10">
        <v>184.76296</v>
      </c>
      <c r="D15511" s="10">
        <v>0.0452852671336289</v>
      </c>
      <c r="E15511" s="7">
        <f t="shared" si="1"/>
        <v>0.06013750118</v>
      </c>
      <c r="F15511" s="7"/>
    </row>
    <row r="15512">
      <c r="A15512" s="9">
        <v>44906.25</v>
      </c>
      <c r="B15512" s="10">
        <v>192.61</v>
      </c>
      <c r="C15512" s="10">
        <v>184.79435</v>
      </c>
      <c r="D15512" s="10">
        <v>0.0422937714275355</v>
      </c>
      <c r="E15512" s="7">
        <f t="shared" si="1"/>
        <v>0.05680613093</v>
      </c>
      <c r="F15512" s="7"/>
    </row>
    <row r="15513">
      <c r="A15513" s="9">
        <v>44906.291666666664</v>
      </c>
      <c r="B15513" s="10">
        <v>189.6</v>
      </c>
      <c r="C15513" s="10">
        <v>187.49378</v>
      </c>
      <c r="D15513" s="10">
        <v>0.0112335459874989</v>
      </c>
      <c r="E15513" s="7">
        <f t="shared" si="1"/>
        <v>0.05473261811</v>
      </c>
      <c r="F15513" s="7"/>
    </row>
    <row r="15514">
      <c r="A15514" s="9">
        <v>44906.333333333336</v>
      </c>
      <c r="B15514" s="10">
        <v>193.54</v>
      </c>
      <c r="C15514" s="10">
        <v>191.20505</v>
      </c>
      <c r="D15514" s="10">
        <v>0.012211759051343</v>
      </c>
      <c r="E15514" s="7">
        <f t="shared" si="1"/>
        <v>0.05409249028</v>
      </c>
      <c r="F15514" s="7"/>
    </row>
    <row r="15515">
      <c r="A15515" s="9">
        <v>44906.375</v>
      </c>
      <c r="B15515" s="10">
        <v>192.8</v>
      </c>
      <c r="C15515" s="10">
        <v>196.0948</v>
      </c>
      <c r="D15515" s="10">
        <v>0.0168020773625816</v>
      </c>
      <c r="E15515" s="7">
        <f t="shared" si="1"/>
        <v>0.05460164737</v>
      </c>
      <c r="F15515" s="7"/>
    </row>
    <row r="15516">
      <c r="A15516" s="9">
        <v>44906.416666666664</v>
      </c>
      <c r="B15516" s="10">
        <v>195.84</v>
      </c>
      <c r="C15516" s="10">
        <v>200.94909</v>
      </c>
      <c r="D15516" s="10">
        <v>0.0254247978928394</v>
      </c>
      <c r="E15516" s="7">
        <f t="shared" si="1"/>
        <v>0.05348545752</v>
      </c>
      <c r="F15516" s="7"/>
    </row>
    <row r="15517">
      <c r="A15517" s="9">
        <v>44906.458333333336</v>
      </c>
      <c r="B15517" s="10">
        <v>194.45</v>
      </c>
      <c r="C15517" s="10">
        <v>205.50724</v>
      </c>
      <c r="D15517" s="10">
        <v>0.0538046250827951</v>
      </c>
      <c r="E15517" s="7">
        <f t="shared" si="1"/>
        <v>0.05183247195</v>
      </c>
      <c r="F15517" s="7"/>
    </row>
    <row r="15518">
      <c r="A15518" s="9">
        <v>44906.5</v>
      </c>
      <c r="B15518" s="10">
        <v>193.0</v>
      </c>
      <c r="C15518" s="10">
        <v>207.97724</v>
      </c>
      <c r="D15518" s="10">
        <v>0.0720138415145811</v>
      </c>
      <c r="E15518" s="7">
        <f t="shared" si="1"/>
        <v>0.05122900482</v>
      </c>
      <c r="F15518" s="7"/>
    </row>
    <row r="15519">
      <c r="A15519" s="9">
        <v>44906.541666666664</v>
      </c>
      <c r="B15519" s="10">
        <v>204.46</v>
      </c>
      <c r="C15519" s="10">
        <v>209.6837</v>
      </c>
      <c r="D15519" s="10">
        <v>0.0249122845504919</v>
      </c>
      <c r="E15519" s="7">
        <f t="shared" si="1"/>
        <v>0.04993206814</v>
      </c>
      <c r="F15519" s="7"/>
    </row>
    <row r="15520">
      <c r="A15520" s="9">
        <v>44906.583333333336</v>
      </c>
      <c r="B15520" s="10">
        <v>211.01</v>
      </c>
      <c r="C15520" s="10">
        <v>210.19267</v>
      </c>
      <c r="D15520" s="10">
        <v>0.00388848003120184</v>
      </c>
      <c r="E15520" s="7">
        <f t="shared" si="1"/>
        <v>0.04852748923</v>
      </c>
      <c r="F15520" s="7"/>
    </row>
    <row r="15521">
      <c r="A15521" s="9">
        <v>44906.625</v>
      </c>
      <c r="B15521" s="10">
        <v>216.48</v>
      </c>
      <c r="C15521" s="10">
        <v>210.78086</v>
      </c>
      <c r="D15521" s="10">
        <v>0.0270382234895521</v>
      </c>
      <c r="E15521" s="7">
        <f t="shared" si="1"/>
        <v>0.04874917051</v>
      </c>
      <c r="F15521" s="7"/>
    </row>
    <row r="15522">
      <c r="A15522" s="9">
        <v>44906.666666666664</v>
      </c>
      <c r="B15522" s="10">
        <v>216.96</v>
      </c>
      <c r="C15522" s="10">
        <v>211.25347</v>
      </c>
      <c r="D15522" s="10">
        <v>0.0270127160514807</v>
      </c>
      <c r="E15522" s="7">
        <f t="shared" si="1"/>
        <v>0.04657011208</v>
      </c>
      <c r="F15522" s="7"/>
    </row>
    <row r="15523">
      <c r="A15523" s="9">
        <v>44906.708333333336</v>
      </c>
      <c r="B15523" s="10">
        <v>224.7</v>
      </c>
      <c r="C15523" s="10">
        <v>211.90979</v>
      </c>
      <c r="D15523" s="10">
        <v>0.0603568622289701</v>
      </c>
      <c r="E15523" s="7">
        <f t="shared" si="1"/>
        <v>0.0455000742</v>
      </c>
      <c r="F15523" s="7"/>
    </row>
    <row r="15524">
      <c r="A15524" s="9">
        <v>44906.75</v>
      </c>
      <c r="B15524" s="10">
        <v>226.32</v>
      </c>
      <c r="C15524" s="10">
        <v>213.17946</v>
      </c>
      <c r="D15524" s="10">
        <v>0.061640741561124</v>
      </c>
      <c r="E15524" s="7">
        <f t="shared" si="1"/>
        <v>0.04492435615</v>
      </c>
      <c r="F15524" s="7"/>
    </row>
    <row r="15525">
      <c r="A15525" s="9">
        <v>44906.791666666664</v>
      </c>
      <c r="B15525" s="10">
        <v>227.47</v>
      </c>
      <c r="C15525" s="10">
        <v>215.04077</v>
      </c>
      <c r="D15525" s="10">
        <v>0.0577994117115558</v>
      </c>
      <c r="E15525" s="7">
        <f t="shared" si="1"/>
        <v>0.04387684518</v>
      </c>
      <c r="F15525" s="7"/>
    </row>
    <row r="15526">
      <c r="A15526" s="9">
        <v>44906.833333333336</v>
      </c>
      <c r="B15526" s="10">
        <v>229.34</v>
      </c>
      <c r="C15526" s="10">
        <v>218.15304</v>
      </c>
      <c r="D15526" s="10">
        <v>0.0512803305422651</v>
      </c>
      <c r="E15526" s="7">
        <f t="shared" si="1"/>
        <v>0.04447972294</v>
      </c>
      <c r="F15526" s="7"/>
    </row>
    <row r="15527">
      <c r="A15527" s="9">
        <v>44906.875</v>
      </c>
      <c r="B15527" s="10">
        <v>230.24</v>
      </c>
      <c r="C15527" s="10">
        <v>221.23827</v>
      </c>
      <c r="D15527" s="10">
        <v>0.0406879424613111</v>
      </c>
      <c r="E15527" s="7">
        <f t="shared" si="1"/>
        <v>0.04540766743</v>
      </c>
      <c r="F15527" s="7"/>
    </row>
    <row r="15528">
      <c r="A15528" s="9">
        <v>44906.916666666664</v>
      </c>
      <c r="B15528" s="10">
        <v>221.51</v>
      </c>
      <c r="C15528" s="10">
        <v>221.79486</v>
      </c>
      <c r="D15528" s="10">
        <v>0.00128433995269326</v>
      </c>
      <c r="E15528" s="7">
        <f t="shared" si="1"/>
        <v>0.04224816929</v>
      </c>
      <c r="F15528" s="7"/>
    </row>
    <row r="15529">
      <c r="A15529" s="9">
        <v>44906.958333333336</v>
      </c>
      <c r="B15529" s="10">
        <v>219.06</v>
      </c>
      <c r="C15529" s="10">
        <v>220.62096</v>
      </c>
      <c r="D15529" s="10">
        <v>0.00707530236474356</v>
      </c>
      <c r="E15529" s="7">
        <f t="shared" si="1"/>
        <v>0.03911634514</v>
      </c>
      <c r="F15529" s="7"/>
    </row>
    <row r="15530">
      <c r="A15530" s="9">
        <v>44907.0</v>
      </c>
      <c r="B15530" s="10">
        <v>224.07</v>
      </c>
      <c r="C15530" s="10">
        <v>218.15339</v>
      </c>
      <c r="D15530" s="10">
        <v>0.0271213296295784</v>
      </c>
      <c r="E15530" s="7">
        <f t="shared" si="1"/>
        <v>0.0376063531</v>
      </c>
      <c r="F15530" s="7"/>
    </row>
    <row r="15531">
      <c r="A15531" s="9">
        <v>44907.041666666664</v>
      </c>
      <c r="B15531" s="10">
        <v>235.9</v>
      </c>
      <c r="C15531" s="10">
        <v>214.91898</v>
      </c>
      <c r="D15531" s="10">
        <v>0.0976229274864416</v>
      </c>
      <c r="E15531" s="7">
        <f t="shared" si="1"/>
        <v>0.04114224749</v>
      </c>
      <c r="F15531" s="7"/>
    </row>
    <row r="15532">
      <c r="A15532" s="9">
        <v>44907.083333333336</v>
      </c>
      <c r="B15532" s="10">
        <v>227.32</v>
      </c>
      <c r="C15532" s="10">
        <v>210.22862</v>
      </c>
      <c r="D15532" s="10">
        <v>0.0812990162804664</v>
      </c>
      <c r="E15532" s="7">
        <f t="shared" si="1"/>
        <v>0.042610848</v>
      </c>
      <c r="F15532" s="7"/>
    </row>
    <row r="15533">
      <c r="A15533" s="9">
        <v>44907.125</v>
      </c>
      <c r="B15533" s="10">
        <v>212.65</v>
      </c>
      <c r="C15533" s="10">
        <v>204.96693</v>
      </c>
      <c r="D15533" s="10">
        <v>0.0374844371235887</v>
      </c>
      <c r="E15533" s="7">
        <f t="shared" si="1"/>
        <v>0.04028680202</v>
      </c>
      <c r="F15533" s="7"/>
    </row>
    <row r="15534">
      <c r="A15534" s="9">
        <v>44907.166666666664</v>
      </c>
      <c r="B15534" s="10">
        <v>212.04</v>
      </c>
      <c r="C15534" s="10">
        <v>200.24058</v>
      </c>
      <c r="D15534" s="10">
        <v>0.0589262176527854</v>
      </c>
      <c r="E15534" s="7">
        <f t="shared" si="1"/>
        <v>0.03935417702</v>
      </c>
      <c r="F15534" s="7"/>
    </row>
    <row r="15535">
      <c r="A15535" s="9">
        <v>44907.208333333336</v>
      </c>
      <c r="B15535" s="10">
        <v>204.66</v>
      </c>
      <c r="C15535" s="10">
        <v>197.47853</v>
      </c>
      <c r="D15535" s="10">
        <v>0.0363658267053131</v>
      </c>
      <c r="E15535" s="7">
        <f t="shared" si="1"/>
        <v>0.03898253367</v>
      </c>
      <c r="F15535" s="7"/>
    </row>
    <row r="15536">
      <c r="A15536" s="9">
        <v>44907.25</v>
      </c>
      <c r="B15536" s="10">
        <v>208.45</v>
      </c>
      <c r="C15536" s="10">
        <v>196.09212</v>
      </c>
      <c r="D15536" s="10">
        <v>0.0630207883927207</v>
      </c>
      <c r="E15536" s="7">
        <f t="shared" si="1"/>
        <v>0.03984615938</v>
      </c>
      <c r="F15536" s="7"/>
    </row>
    <row r="15537">
      <c r="A15537" s="9">
        <v>44907.291666666664</v>
      </c>
      <c r="B15537" s="10">
        <v>207.65</v>
      </c>
      <c r="C15537" s="10">
        <v>196.51007</v>
      </c>
      <c r="D15537" s="10">
        <v>0.0566888506019055</v>
      </c>
      <c r="E15537" s="7">
        <f t="shared" si="1"/>
        <v>0.04174013041</v>
      </c>
      <c r="F15537" s="7"/>
    </row>
    <row r="15538">
      <c r="A15538" s="9">
        <v>44907.333333333336</v>
      </c>
      <c r="B15538" s="10">
        <v>208.38</v>
      </c>
      <c r="C15538" s="10">
        <v>197.87588</v>
      </c>
      <c r="D15538" s="10">
        <v>0.0530843880517423</v>
      </c>
      <c r="E15538" s="7">
        <f t="shared" si="1"/>
        <v>0.04344315661</v>
      </c>
      <c r="F15538" s="7"/>
    </row>
    <row r="15539">
      <c r="A15539" s="9">
        <v>44907.375</v>
      </c>
      <c r="B15539" s="10">
        <v>207.56</v>
      </c>
      <c r="C15539" s="10">
        <v>201.05318</v>
      </c>
      <c r="D15539" s="10">
        <v>0.0323636761179306</v>
      </c>
      <c r="E15539" s="7">
        <f t="shared" si="1"/>
        <v>0.04409155656</v>
      </c>
      <c r="F15539" s="7"/>
    </row>
    <row r="15540">
      <c r="A15540" s="9">
        <v>44907.416666666664</v>
      </c>
      <c r="B15540" s="10">
        <v>207.38</v>
      </c>
      <c r="C15540" s="10">
        <v>205.34364</v>
      </c>
      <c r="D15540" s="10">
        <v>0.00991683988849132</v>
      </c>
      <c r="E15540" s="7">
        <f t="shared" si="1"/>
        <v>0.04344539164</v>
      </c>
      <c r="F15540" s="7"/>
    </row>
    <row r="15541">
      <c r="A15541" s="9">
        <v>44907.458333333336</v>
      </c>
      <c r="B15541" s="10">
        <v>211.47</v>
      </c>
      <c r="C15541" s="10">
        <v>210.37689</v>
      </c>
      <c r="D15541" s="10">
        <v>0.00519596044983836</v>
      </c>
      <c r="E15541" s="7">
        <f t="shared" si="1"/>
        <v>0.04142003062</v>
      </c>
      <c r="F15541" s="7"/>
    </row>
    <row r="15542">
      <c r="A15542" s="9">
        <v>44907.5</v>
      </c>
      <c r="B15542" s="10">
        <v>216.25</v>
      </c>
      <c r="C15542" s="10">
        <v>213.9365</v>
      </c>
      <c r="D15542" s="10">
        <v>0.0108139564777399</v>
      </c>
      <c r="E15542" s="7">
        <f t="shared" si="1"/>
        <v>0.03887003541</v>
      </c>
      <c r="F15542" s="7"/>
    </row>
    <row r="15543">
      <c r="A15543" s="9">
        <v>44907.541666666664</v>
      </c>
      <c r="B15543" s="10">
        <v>217.99</v>
      </c>
      <c r="C15543" s="10">
        <v>216.22163</v>
      </c>
      <c r="D15543" s="10">
        <v>0.00817850647042113</v>
      </c>
      <c r="E15543" s="7">
        <f t="shared" si="1"/>
        <v>0.03817279466</v>
      </c>
      <c r="F15543" s="7"/>
    </row>
    <row r="15544">
      <c r="A15544" s="9">
        <v>44907.583333333336</v>
      </c>
      <c r="B15544" s="10">
        <v>217.16</v>
      </c>
      <c r="C15544" s="10">
        <v>216.73398</v>
      </c>
      <c r="D15544" s="10">
        <v>0.00196563547626446</v>
      </c>
      <c r="E15544" s="7">
        <f t="shared" si="1"/>
        <v>0.03809267613</v>
      </c>
      <c r="F15544" s="7"/>
    </row>
    <row r="15545">
      <c r="A15545" s="9">
        <v>44907.625</v>
      </c>
      <c r="B15545" s="10">
        <v>224.08</v>
      </c>
      <c r="C15545" s="10">
        <v>216.54513</v>
      </c>
      <c r="D15545" s="10">
        <v>0.0347958414026674</v>
      </c>
      <c r="E15545" s="7">
        <f t="shared" si="1"/>
        <v>0.03841591021</v>
      </c>
      <c r="F15545" s="7"/>
    </row>
    <row r="15546">
      <c r="A15546" s="9">
        <v>44907.666666666664</v>
      </c>
      <c r="B15546" s="10">
        <v>225.25</v>
      </c>
      <c r="C15546" s="10">
        <v>216.07048</v>
      </c>
      <c r="D15546" s="10">
        <v>0.0424839154335196</v>
      </c>
      <c r="E15546" s="7">
        <f t="shared" si="1"/>
        <v>0.03906054352</v>
      </c>
      <c r="F15546" s="7"/>
    </row>
    <row r="15547">
      <c r="A15547" s="9">
        <v>44907.708333333336</v>
      </c>
      <c r="B15547" s="10">
        <v>230.53</v>
      </c>
      <c r="C15547" s="10">
        <v>216.12909</v>
      </c>
      <c r="D15547" s="10">
        <v>0.066631058317971</v>
      </c>
      <c r="E15547" s="7">
        <f t="shared" si="1"/>
        <v>0.03932196836</v>
      </c>
      <c r="F15547" s="7"/>
    </row>
    <row r="15548">
      <c r="A15548" s="9">
        <v>44907.75</v>
      </c>
      <c r="B15548" s="10">
        <v>230.61</v>
      </c>
      <c r="C15548" s="10">
        <v>216.66502</v>
      </c>
      <c r="D15548" s="10">
        <v>0.0643619353045545</v>
      </c>
      <c r="E15548" s="7">
        <f t="shared" si="1"/>
        <v>0.03943535143</v>
      </c>
      <c r="F15548" s="7"/>
    </row>
    <row r="15549">
      <c r="A15549" s="9">
        <v>44907.791666666664</v>
      </c>
      <c r="B15549" s="10">
        <v>227.42</v>
      </c>
      <c r="C15549" s="10">
        <v>218.30292</v>
      </c>
      <c r="D15549" s="10">
        <v>0.041763435871586</v>
      </c>
      <c r="E15549" s="7">
        <f t="shared" si="1"/>
        <v>0.03876718577</v>
      </c>
      <c r="F15549" s="7"/>
    </row>
    <row r="15550">
      <c r="A15550" s="9">
        <v>44907.833333333336</v>
      </c>
      <c r="B15550" s="10">
        <v>223.47</v>
      </c>
      <c r="C15550" s="10">
        <v>220.57522</v>
      </c>
      <c r="D15550" s="10">
        <v>0.0131237770045066</v>
      </c>
      <c r="E15550" s="7">
        <f t="shared" si="1"/>
        <v>0.03717732937</v>
      </c>
      <c r="F15550" s="7"/>
    </row>
    <row r="15551">
      <c r="A15551" s="9">
        <v>44907.875</v>
      </c>
      <c r="B15551" s="10">
        <v>228.95</v>
      </c>
      <c r="C15551" s="10">
        <v>222.71314</v>
      </c>
      <c r="D15551" s="10">
        <v>0.0280040055113047</v>
      </c>
      <c r="E15551" s="7">
        <f t="shared" si="1"/>
        <v>0.036648832</v>
      </c>
      <c r="F15551" s="7"/>
    </row>
    <row r="15552">
      <c r="A15552" s="9">
        <v>44907.916666666664</v>
      </c>
      <c r="B15552" s="10">
        <v>211.47</v>
      </c>
      <c r="C15552" s="10">
        <v>223.31332</v>
      </c>
      <c r="D15552" s="10">
        <v>0.0530345435731285</v>
      </c>
      <c r="E15552" s="7">
        <f t="shared" si="1"/>
        <v>0.03880509048</v>
      </c>
      <c r="F15552" s="7"/>
    </row>
    <row r="15553">
      <c r="A15553" s="9">
        <v>44907.958333333336</v>
      </c>
      <c r="B15553" s="10">
        <v>216.19</v>
      </c>
      <c r="C15553" s="10">
        <v>223.14214</v>
      </c>
      <c r="D15553" s="10">
        <v>0.0311556571071695</v>
      </c>
      <c r="E15553" s="7">
        <f t="shared" si="1"/>
        <v>0.0398084386</v>
      </c>
      <c r="F15553" s="7"/>
    </row>
    <row r="15554">
      <c r="A15554" s="9">
        <v>44905.0</v>
      </c>
      <c r="B15554" s="10">
        <v>200.85</v>
      </c>
      <c r="C15554" s="10">
        <v>212.83249</v>
      </c>
      <c r="D15554" s="10">
        <v>0.0563000977905206</v>
      </c>
      <c r="E15554" s="7">
        <f t="shared" si="1"/>
        <v>0.0410242206</v>
      </c>
      <c r="F15554" s="7"/>
    </row>
    <row r="15555">
      <c r="A15555" s="9">
        <v>44905.041666666664</v>
      </c>
      <c r="B15555" s="10">
        <v>207.41</v>
      </c>
      <c r="C15555" s="10">
        <v>208.57045</v>
      </c>
      <c r="D15555" s="10">
        <v>0.00556382747412204</v>
      </c>
      <c r="E15555" s="7">
        <f t="shared" si="1"/>
        <v>0.03718842477</v>
      </c>
      <c r="F15555" s="7"/>
    </row>
    <row r="15556">
      <c r="A15556" s="9">
        <v>44905.083333333336</v>
      </c>
      <c r="B15556" s="10">
        <v>212.41</v>
      </c>
      <c r="C15556" s="10">
        <v>201.54483</v>
      </c>
      <c r="D15556" s="10">
        <v>0.0539094453576408</v>
      </c>
      <c r="E15556" s="7">
        <f t="shared" si="1"/>
        <v>0.03604719265</v>
      </c>
      <c r="F15556" s="7"/>
    </row>
    <row r="15557">
      <c r="A15557" s="9">
        <v>44905.125</v>
      </c>
      <c r="B15557" s="10">
        <v>206.94</v>
      </c>
      <c r="C15557" s="10">
        <v>193.70847</v>
      </c>
      <c r="D15557" s="10">
        <v>0.0683064091105566</v>
      </c>
      <c r="E15557" s="7">
        <f t="shared" si="1"/>
        <v>0.03733144148</v>
      </c>
      <c r="F15557" s="7"/>
    </row>
    <row r="15558">
      <c r="A15558" s="9">
        <v>44905.166666666664</v>
      </c>
      <c r="B15558" s="10">
        <v>201.54</v>
      </c>
      <c r="C15558" s="10">
        <v>185.6065</v>
      </c>
      <c r="D15558" s="10">
        <v>0.0858455926920661</v>
      </c>
      <c r="E15558" s="7">
        <f t="shared" si="1"/>
        <v>0.03845308211</v>
      </c>
      <c r="F15558" s="7"/>
    </row>
    <row r="15559">
      <c r="A15559" s="9">
        <v>44905.208333333336</v>
      </c>
      <c r="B15559" s="10">
        <v>191.71</v>
      </c>
      <c r="C15559" s="10">
        <v>179.1741</v>
      </c>
      <c r="D15559" s="10">
        <v>0.069964911223218</v>
      </c>
      <c r="E15559" s="7">
        <f t="shared" si="1"/>
        <v>0.03985304396</v>
      </c>
      <c r="F15559" s="7"/>
    </row>
    <row r="15560">
      <c r="A15560" s="9">
        <v>44905.25</v>
      </c>
      <c r="B15560" s="10">
        <v>191.66</v>
      </c>
      <c r="C15560" s="10">
        <v>174.98145</v>
      </c>
      <c r="D15560" s="10">
        <v>0.0953161035069717</v>
      </c>
      <c r="E15560" s="7">
        <f t="shared" si="1"/>
        <v>0.04119868209</v>
      </c>
      <c r="F15560" s="7"/>
    </row>
    <row r="15561">
      <c r="A15561" s="9">
        <v>44905.291666666664</v>
      </c>
      <c r="B15561" s="10">
        <v>181.05</v>
      </c>
      <c r="C15561" s="10">
        <v>174.70446</v>
      </c>
      <c r="D15561" s="10">
        <v>0.0363215684362036</v>
      </c>
      <c r="E15561" s="7">
        <f t="shared" si="1"/>
        <v>0.04035004534</v>
      </c>
      <c r="F15561" s="7"/>
    </row>
    <row r="15562">
      <c r="A15562" s="9">
        <v>44905.333333333336</v>
      </c>
      <c r="B15562" s="10">
        <v>179.0</v>
      </c>
      <c r="C15562" s="10">
        <v>177.90059</v>
      </c>
      <c r="D15562" s="10">
        <v>0.00617991205088193</v>
      </c>
      <c r="E15562" s="7">
        <f t="shared" si="1"/>
        <v>0.03839569217</v>
      </c>
      <c r="F15562" s="7"/>
    </row>
    <row r="15563">
      <c r="A15563" s="9">
        <v>44905.375</v>
      </c>
      <c r="B15563" s="10">
        <v>179.93</v>
      </c>
      <c r="C15563" s="10">
        <v>184.21944</v>
      </c>
      <c r="D15563" s="10">
        <v>0.0232844047294899</v>
      </c>
      <c r="E15563" s="7">
        <f t="shared" si="1"/>
        <v>0.03801738919</v>
      </c>
      <c r="F15563" s="7"/>
    </row>
    <row r="15564">
      <c r="A15564" s="9">
        <v>44905.416666666664</v>
      </c>
      <c r="B15564" s="10">
        <v>180.56</v>
      </c>
      <c r="C15564" s="10">
        <v>193.78188</v>
      </c>
      <c r="D15564" s="10">
        <v>0.0682307344732128</v>
      </c>
      <c r="E15564" s="7">
        <f t="shared" si="1"/>
        <v>0.0404471348</v>
      </c>
      <c r="F15564" s="7"/>
    </row>
    <row r="15565">
      <c r="A15565" s="9">
        <v>44905.458333333336</v>
      </c>
      <c r="B15565" s="10">
        <v>181.33</v>
      </c>
      <c r="C15565" s="10">
        <v>203.26803</v>
      </c>
      <c r="D15565" s="10">
        <v>0.107926612955318</v>
      </c>
      <c r="E15565" s="7">
        <f t="shared" si="1"/>
        <v>0.04472757866</v>
      </c>
      <c r="F15565" s="7"/>
    </row>
    <row r="15566">
      <c r="A15566" s="9">
        <v>44905.5</v>
      </c>
      <c r="B15566" s="10">
        <v>188.47</v>
      </c>
      <c r="C15566" s="10">
        <v>209.62157</v>
      </c>
      <c r="D15566" s="10">
        <v>0.100903594987863</v>
      </c>
      <c r="E15566" s="7">
        <f t="shared" si="1"/>
        <v>0.04848131359</v>
      </c>
      <c r="F15566" s="7"/>
    </row>
    <row r="15567">
      <c r="A15567" s="9">
        <v>44905.541666666664</v>
      </c>
      <c r="B15567" s="10">
        <v>198.12</v>
      </c>
      <c r="C15567" s="10">
        <v>213.06119</v>
      </c>
      <c r="D15567" s="10">
        <v>0.0701262862560751</v>
      </c>
      <c r="E15567" s="7">
        <f t="shared" si="1"/>
        <v>0.05106247109</v>
      </c>
      <c r="F15567" s="7"/>
    </row>
    <row r="15568">
      <c r="A15568" s="9">
        <v>44905.583333333336</v>
      </c>
      <c r="B15568" s="10">
        <v>201.67</v>
      </c>
      <c r="C15568" s="10">
        <v>212.77558</v>
      </c>
      <c r="D15568" s="10">
        <v>0.0521938654802398</v>
      </c>
      <c r="E15568" s="7">
        <f t="shared" si="1"/>
        <v>0.053155314</v>
      </c>
      <c r="F15568" s="7"/>
    </row>
    <row r="15569">
      <c r="A15569" s="9">
        <v>44905.625</v>
      </c>
      <c r="B15569" s="10">
        <v>203.19</v>
      </c>
      <c r="C15569" s="10">
        <v>210.95502</v>
      </c>
      <c r="D15569" s="10">
        <v>0.0368088894021104</v>
      </c>
      <c r="E15569" s="7">
        <f t="shared" si="1"/>
        <v>0.053239191</v>
      </c>
      <c r="F15569" s="7"/>
    </row>
    <row r="15570">
      <c r="A15570" s="9">
        <v>44905.666666666664</v>
      </c>
      <c r="B15570" s="10">
        <v>188.73</v>
      </c>
      <c r="C15570" s="10">
        <v>208.17113</v>
      </c>
      <c r="D15570" s="10">
        <v>0.0933901353179954</v>
      </c>
      <c r="E15570" s="7">
        <f t="shared" si="1"/>
        <v>0.0553602835</v>
      </c>
      <c r="F15570" s="7"/>
    </row>
    <row r="15571">
      <c r="A15571" s="9">
        <v>44905.708333333336</v>
      </c>
      <c r="B15571" s="10">
        <v>185.24</v>
      </c>
      <c r="C15571" s="10">
        <v>205.69569</v>
      </c>
      <c r="D15571" s="10">
        <v>0.0994463714820665</v>
      </c>
      <c r="E15571" s="7">
        <f t="shared" si="1"/>
        <v>0.05672758821</v>
      </c>
      <c r="F15571" s="7"/>
    </row>
    <row r="15572">
      <c r="A15572" s="9">
        <v>44905.75</v>
      </c>
      <c r="B15572" s="10">
        <v>187.01</v>
      </c>
      <c r="C15572" s="10">
        <v>204.83428</v>
      </c>
      <c r="D15572" s="10">
        <v>0.0870180518612412</v>
      </c>
      <c r="E15572" s="7">
        <f t="shared" si="1"/>
        <v>0.05767159307</v>
      </c>
      <c r="F15572" s="7"/>
    </row>
    <row r="15573">
      <c r="A15573" s="9">
        <v>44905.791666666664</v>
      </c>
      <c r="B15573" s="10">
        <v>186.59</v>
      </c>
      <c r="C15573" s="10">
        <v>205.6053</v>
      </c>
      <c r="D15573" s="10">
        <v>0.0924844836198288</v>
      </c>
      <c r="E15573" s="7">
        <f t="shared" si="1"/>
        <v>0.05978497006</v>
      </c>
      <c r="F15573" s="7"/>
    </row>
    <row r="15574">
      <c r="A15574" s="9">
        <v>44905.833333333336</v>
      </c>
      <c r="B15574" s="10">
        <v>198.88</v>
      </c>
      <c r="C15574" s="10">
        <v>208.02913</v>
      </c>
      <c r="D15574" s="10">
        <v>0.0439800426026874</v>
      </c>
      <c r="E15574" s="7">
        <f t="shared" si="1"/>
        <v>0.06107064779</v>
      </c>
      <c r="F15574" s="7"/>
    </row>
    <row r="15575">
      <c r="A15575" s="9">
        <v>44905.875</v>
      </c>
      <c r="B15575" s="10">
        <v>206.27</v>
      </c>
      <c r="C15575" s="10">
        <v>211.31744</v>
      </c>
      <c r="D15575" s="10">
        <v>0.0238855818052688</v>
      </c>
      <c r="E15575" s="7">
        <f t="shared" si="1"/>
        <v>0.0608990468</v>
      </c>
      <c r="F15575" s="7"/>
    </row>
    <row r="15576">
      <c r="A15576" s="9">
        <v>44905.916666666664</v>
      </c>
      <c r="B15576" s="10">
        <v>195.32</v>
      </c>
      <c r="C15576" s="10">
        <v>212.94788</v>
      </c>
      <c r="D15576" s="10">
        <v>0.0827802559011153</v>
      </c>
      <c r="E15576" s="7">
        <f t="shared" si="1"/>
        <v>0.06213845148</v>
      </c>
      <c r="F15576" s="7"/>
    </row>
    <row r="15577">
      <c r="A15577" s="9">
        <v>44905.958333333336</v>
      </c>
      <c r="B15577" s="10">
        <v>194.66</v>
      </c>
      <c r="C15577" s="10">
        <v>213.7375</v>
      </c>
      <c r="D15577" s="10">
        <v>0.0892566816772911</v>
      </c>
      <c r="E15577" s="7">
        <f t="shared" si="1"/>
        <v>0.06455932751</v>
      </c>
      <c r="F15577" s="7"/>
    </row>
    <row r="15578">
      <c r="A15578" s="9">
        <v>44906.0</v>
      </c>
      <c r="B15578" s="10">
        <v>198.81</v>
      </c>
      <c r="C15578" s="10">
        <v>214.02993</v>
      </c>
      <c r="D15578" s="10">
        <v>0.0711112226219949</v>
      </c>
      <c r="E15578" s="7">
        <f t="shared" si="1"/>
        <v>0.06517645771</v>
      </c>
      <c r="F15578" s="7"/>
    </row>
    <row r="15579">
      <c r="A15579" s="9">
        <v>44906.041666666664</v>
      </c>
      <c r="B15579" s="10">
        <v>203.73</v>
      </c>
      <c r="C15579" s="10">
        <v>208.33537</v>
      </c>
      <c r="D15579" s="10">
        <v>0.0221055598960465</v>
      </c>
      <c r="E15579" s="7">
        <f t="shared" si="1"/>
        <v>0.06586569656</v>
      </c>
      <c r="F15579" s="7"/>
    </row>
    <row r="15580">
      <c r="A15580" s="9">
        <v>44906.083333333336</v>
      </c>
      <c r="B15580" s="10">
        <v>208.1</v>
      </c>
      <c r="C15580" s="10">
        <v>201.23132</v>
      </c>
      <c r="D15580" s="10">
        <v>0.0341332552010292</v>
      </c>
      <c r="E15580" s="7">
        <f t="shared" si="1"/>
        <v>0.06504168864</v>
      </c>
      <c r="F15580" s="7"/>
    </row>
    <row r="15581">
      <c r="A15581" s="9">
        <v>44906.125</v>
      </c>
      <c r="B15581" s="10">
        <v>209.98</v>
      </c>
      <c r="C15581" s="10">
        <v>194.67725</v>
      </c>
      <c r="D15581" s="10">
        <v>0.0786057436089733</v>
      </c>
      <c r="E15581" s="7">
        <f t="shared" si="1"/>
        <v>0.06547082757</v>
      </c>
      <c r="F15581" s="7"/>
    </row>
    <row r="15582">
      <c r="A15582" s="9">
        <v>44906.166666666664</v>
      </c>
      <c r="B15582" s="10">
        <v>201.99</v>
      </c>
      <c r="C15582" s="10">
        <v>189.81846</v>
      </c>
      <c r="D15582" s="10">
        <v>0.0641220037292475</v>
      </c>
      <c r="E15582" s="7">
        <f t="shared" si="1"/>
        <v>0.06456567803</v>
      </c>
      <c r="F15582" s="7"/>
    </row>
    <row r="15583">
      <c r="A15583" s="9">
        <v>44906.208333333336</v>
      </c>
      <c r="B15583" s="10">
        <v>193.13</v>
      </c>
      <c r="C15583" s="10">
        <v>188.31579</v>
      </c>
      <c r="D15583" s="10">
        <v>0.0255645583410716</v>
      </c>
      <c r="E15583" s="7">
        <f t="shared" si="1"/>
        <v>0.06271566333</v>
      </c>
      <c r="F15583" s="7"/>
    </row>
    <row r="15584">
      <c r="A15584" s="9">
        <v>44906.25</v>
      </c>
      <c r="B15584" s="10">
        <v>192.61</v>
      </c>
      <c r="C15584" s="10">
        <v>188.92602</v>
      </c>
      <c r="D15584" s="10">
        <v>0.0194995903687592</v>
      </c>
      <c r="E15584" s="7">
        <f t="shared" si="1"/>
        <v>0.05955664195</v>
      </c>
      <c r="F15584" s="7"/>
    </row>
    <row r="15585">
      <c r="A15585" s="9">
        <v>44906.291666666664</v>
      </c>
      <c r="B15585" s="10">
        <v>189.6</v>
      </c>
      <c r="C15585" s="10">
        <v>191.9505</v>
      </c>
      <c r="D15585" s="10">
        <v>0.0122453445028797</v>
      </c>
      <c r="E15585" s="7">
        <f t="shared" si="1"/>
        <v>0.05855346595</v>
      </c>
      <c r="F15585" s="7"/>
    </row>
    <row r="15586">
      <c r="A15586" s="9">
        <v>44906.333333333336</v>
      </c>
      <c r="B15586" s="10">
        <v>193.54</v>
      </c>
      <c r="C15586" s="10">
        <v>195.57074</v>
      </c>
      <c r="D15586" s="10">
        <v>0.010383659641519</v>
      </c>
      <c r="E15586" s="7">
        <f t="shared" si="1"/>
        <v>0.0587286221</v>
      </c>
      <c r="F15586" s="7"/>
    </row>
    <row r="15587">
      <c r="A15587" s="9">
        <v>44906.375</v>
      </c>
      <c r="B15587" s="10">
        <v>192.8</v>
      </c>
      <c r="C15587" s="10">
        <v>200.11394</v>
      </c>
      <c r="D15587" s="10">
        <v>0.036548878104144</v>
      </c>
      <c r="E15587" s="7">
        <f t="shared" si="1"/>
        <v>0.05928130849</v>
      </c>
      <c r="F15587" s="7"/>
    </row>
    <row r="15588">
      <c r="A15588" s="9">
        <v>44906.416666666664</v>
      </c>
      <c r="B15588" s="10">
        <v>195.84</v>
      </c>
      <c r="C15588" s="10">
        <v>204.05927</v>
      </c>
      <c r="D15588" s="10">
        <v>0.0402788366340818</v>
      </c>
      <c r="E15588" s="7">
        <f t="shared" si="1"/>
        <v>0.05811664608</v>
      </c>
      <c r="F15588" s="7"/>
    </row>
    <row r="15589">
      <c r="A15589" s="9">
        <v>44906.458333333336</v>
      </c>
      <c r="B15589" s="10">
        <v>194.45</v>
      </c>
      <c r="C15589" s="10">
        <v>207.68944</v>
      </c>
      <c r="D15589" s="10">
        <v>0.0637463320234288</v>
      </c>
      <c r="E15589" s="7">
        <f t="shared" si="1"/>
        <v>0.05627580104</v>
      </c>
      <c r="F15589" s="7"/>
    </row>
    <row r="15590">
      <c r="A15590" s="9">
        <v>44906.5</v>
      </c>
      <c r="B15590" s="10">
        <v>193.0</v>
      </c>
      <c r="C15590" s="10">
        <v>209.40357</v>
      </c>
      <c r="D15590" s="10">
        <v>0.0783347198904011</v>
      </c>
      <c r="E15590" s="7">
        <f t="shared" si="1"/>
        <v>0.05533543125</v>
      </c>
      <c r="F15590" s="7"/>
    </row>
    <row r="15591">
      <c r="A15591" s="9">
        <v>44906.541666666664</v>
      </c>
      <c r="B15591" s="10">
        <v>204.46</v>
      </c>
      <c r="C15591" s="10">
        <v>210.61942</v>
      </c>
      <c r="D15591" s="10">
        <v>0.0292443118493061</v>
      </c>
      <c r="E15591" s="7">
        <f t="shared" si="1"/>
        <v>0.05363201565</v>
      </c>
      <c r="F15591" s="7"/>
    </row>
    <row r="15592">
      <c r="A15592" s="9">
        <v>44906.583333333336</v>
      </c>
      <c r="B15592" s="10">
        <v>211.01</v>
      </c>
      <c r="C15592" s="10">
        <v>211.04571</v>
      </c>
      <c r="D15592" s="10">
        <v>1.69205050413121E-4</v>
      </c>
      <c r="E15592" s="7">
        <f t="shared" si="1"/>
        <v>0.05146432146</v>
      </c>
      <c r="F15592" s="7"/>
    </row>
    <row r="15593">
      <c r="A15593" s="9">
        <v>44906.625</v>
      </c>
      <c r="B15593" s="10">
        <v>216.48</v>
      </c>
      <c r="C15593" s="10">
        <v>211.78941</v>
      </c>
      <c r="D15593" s="10">
        <v>0.0221474246516857</v>
      </c>
      <c r="E15593" s="7">
        <f t="shared" si="1"/>
        <v>0.0508534271</v>
      </c>
      <c r="F15593" s="7"/>
    </row>
    <row r="15594">
      <c r="A15594" s="9">
        <v>44906.666666666664</v>
      </c>
      <c r="B15594" s="10">
        <v>216.96</v>
      </c>
      <c r="C15594" s="10">
        <v>212.55993</v>
      </c>
      <c r="D15594" s="10">
        <v>0.0207003737722344</v>
      </c>
      <c r="E15594" s="7">
        <f t="shared" si="1"/>
        <v>0.04782468703</v>
      </c>
      <c r="F15594" s="7"/>
    </row>
    <row r="15595">
      <c r="A15595" s="9">
        <v>44906.708333333336</v>
      </c>
      <c r="B15595" s="10">
        <v>224.7</v>
      </c>
      <c r="C15595" s="10">
        <v>213.43767</v>
      </c>
      <c r="D15595" s="10">
        <v>0.0527663650001426</v>
      </c>
      <c r="E15595" s="7">
        <f t="shared" si="1"/>
        <v>0.04587968676</v>
      </c>
      <c r="F15595" s="7"/>
    </row>
    <row r="15596">
      <c r="A15596" s="9">
        <v>44906.75</v>
      </c>
      <c r="B15596" s="10">
        <v>226.32</v>
      </c>
      <c r="C15596" s="10">
        <v>214.65868</v>
      </c>
      <c r="D15596" s="10">
        <v>0.0543249404123792</v>
      </c>
      <c r="E15596" s="7">
        <f t="shared" si="1"/>
        <v>0.04451747379</v>
      </c>
      <c r="F15596" s="7"/>
    </row>
    <row r="15597">
      <c r="A15597" s="9">
        <v>44906.791666666664</v>
      </c>
      <c r="B15597" s="10">
        <v>227.47</v>
      </c>
      <c r="C15597" s="10">
        <v>216.40868</v>
      </c>
      <c r="D15597" s="10">
        <v>0.0511131069234376</v>
      </c>
      <c r="E15597" s="7">
        <f t="shared" si="1"/>
        <v>0.04279366643</v>
      </c>
      <c r="F15597" s="7"/>
    </row>
    <row r="15598">
      <c r="A15598" s="9">
        <v>44906.833333333336</v>
      </c>
      <c r="B15598" s="10">
        <v>229.34</v>
      </c>
      <c r="C15598" s="10">
        <v>219.35434</v>
      </c>
      <c r="D15598" s="10">
        <v>0.0455229652625062</v>
      </c>
      <c r="E15598" s="7">
        <f t="shared" si="1"/>
        <v>0.04285795487</v>
      </c>
      <c r="F15598" s="7"/>
    </row>
    <row r="15599">
      <c r="A15599" s="9">
        <v>44906.875</v>
      </c>
      <c r="B15599" s="10">
        <v>230.24</v>
      </c>
      <c r="C15599" s="10">
        <v>222.27028</v>
      </c>
      <c r="D15599" s="10">
        <v>0.0358559857845142</v>
      </c>
      <c r="E15599" s="7">
        <f t="shared" si="1"/>
        <v>0.0433567217</v>
      </c>
      <c r="F15599" s="7"/>
    </row>
    <row r="15600">
      <c r="A15600" s="9">
        <v>44906.916666666664</v>
      </c>
      <c r="B15600" s="10">
        <v>221.51</v>
      </c>
      <c r="C15600" s="10">
        <v>222.86192</v>
      </c>
      <c r="D15600" s="10">
        <v>0.00606617765834561</v>
      </c>
      <c r="E15600" s="7">
        <f t="shared" si="1"/>
        <v>0.04016030178</v>
      </c>
      <c r="F15600" s="7"/>
    </row>
    <row r="15601">
      <c r="A15601" s="9">
        <v>44906.958333333336</v>
      </c>
      <c r="B15601" s="10">
        <v>219.06</v>
      </c>
      <c r="C15601" s="10">
        <v>221.78927</v>
      </c>
      <c r="D15601" s="10">
        <v>0.0123056899912244</v>
      </c>
      <c r="E15601" s="7">
        <f t="shared" si="1"/>
        <v>0.03695401045</v>
      </c>
      <c r="F15601" s="7"/>
    </row>
    <row r="15602">
      <c r="A15602" s="9">
        <v>44907.0</v>
      </c>
      <c r="B15602" s="10">
        <v>224.07</v>
      </c>
      <c r="C15602" s="10">
        <v>217.30087</v>
      </c>
      <c r="D15602" s="10">
        <v>0.0311509567357</v>
      </c>
      <c r="E15602" s="7">
        <f t="shared" si="1"/>
        <v>0.03528899938</v>
      </c>
      <c r="F15602" s="7"/>
    </row>
    <row r="15603">
      <c r="A15603" s="9">
        <v>44907.041666666664</v>
      </c>
      <c r="B15603" s="10">
        <v>235.9</v>
      </c>
      <c r="C15603" s="10">
        <v>214.03579</v>
      </c>
      <c r="D15603" s="10">
        <v>0.102152121381195</v>
      </c>
      <c r="E15603" s="7">
        <f t="shared" si="1"/>
        <v>0.03862427277</v>
      </c>
      <c r="F15603" s="7"/>
    </row>
    <row r="15604">
      <c r="A15604" s="9">
        <v>44907.083333333336</v>
      </c>
      <c r="B15604" s="10">
        <v>227.32</v>
      </c>
      <c r="C15604" s="10">
        <v>209.38529</v>
      </c>
      <c r="D15604" s="10">
        <v>0.0856541068381642</v>
      </c>
      <c r="E15604" s="7">
        <f t="shared" si="1"/>
        <v>0.04077097492</v>
      </c>
      <c r="F15604" s="7"/>
    </row>
    <row r="15605">
      <c r="A15605" s="9">
        <v>44907.125</v>
      </c>
      <c r="B15605" s="10">
        <v>212.65</v>
      </c>
      <c r="C15605" s="10">
        <v>204.28963</v>
      </c>
      <c r="D15605" s="10">
        <v>0.0409241036855371</v>
      </c>
      <c r="E15605" s="7">
        <f t="shared" si="1"/>
        <v>0.03920090659</v>
      </c>
      <c r="F15605" s="7"/>
    </row>
    <row r="15606">
      <c r="A15606" s="9">
        <v>44907.166666666664</v>
      </c>
      <c r="B15606" s="10">
        <v>212.04</v>
      </c>
      <c r="C15606" s="10">
        <v>199.8762</v>
      </c>
      <c r="D15606" s="10">
        <v>0.0608566702789025</v>
      </c>
      <c r="E15606" s="7">
        <f t="shared" si="1"/>
        <v>0.03906485103</v>
      </c>
      <c r="F15606" s="7"/>
    </row>
    <row r="15607">
      <c r="A15607" s="9">
        <v>44907.208333333336</v>
      </c>
      <c r="B15607" s="10">
        <v>204.66</v>
      </c>
      <c r="C15607" s="10">
        <v>197.57567</v>
      </c>
      <c r="D15607" s="10">
        <v>0.0358562873657469</v>
      </c>
      <c r="E15607" s="7">
        <f t="shared" si="1"/>
        <v>0.03949367308</v>
      </c>
      <c r="F15607" s="7"/>
    </row>
    <row r="15608">
      <c r="A15608" s="9">
        <v>44907.25</v>
      </c>
      <c r="B15608" s="10">
        <v>208.45</v>
      </c>
      <c r="C15608" s="10">
        <v>196.71245</v>
      </c>
      <c r="D15608" s="10">
        <v>0.0596685669869904</v>
      </c>
      <c r="E15608" s="7">
        <f t="shared" si="1"/>
        <v>0.04116738043</v>
      </c>
      <c r="F15608" s="7"/>
    </row>
    <row r="15609">
      <c r="A15609" s="9">
        <v>44907.291666666664</v>
      </c>
      <c r="B15609" s="10">
        <v>207.65</v>
      </c>
      <c r="C15609" s="10">
        <v>197.60092</v>
      </c>
      <c r="D15609" s="10">
        <v>0.050855431239895</v>
      </c>
      <c r="E15609" s="7">
        <f t="shared" si="1"/>
        <v>0.04277613405</v>
      </c>
      <c r="F15609" s="7"/>
    </row>
    <row r="15610">
      <c r="A15610" s="9">
        <v>44907.333333333336</v>
      </c>
      <c r="B15610" s="10">
        <v>208.38</v>
      </c>
      <c r="C15610" s="10">
        <v>199.15984</v>
      </c>
      <c r="D15610" s="10">
        <v>0.0462952772004636</v>
      </c>
      <c r="E15610" s="7">
        <f t="shared" si="1"/>
        <v>0.04427245145</v>
      </c>
      <c r="F15610" s="7"/>
    </row>
    <row r="15611">
      <c r="A15611" s="9">
        <v>44907.375</v>
      </c>
      <c r="B15611" s="10">
        <v>207.56</v>
      </c>
      <c r="C15611" s="10">
        <v>202.2647</v>
      </c>
      <c r="D15611" s="10">
        <v>0.0261800502015428</v>
      </c>
      <c r="E15611" s="7">
        <f t="shared" si="1"/>
        <v>0.04384041695</v>
      </c>
      <c r="F15611" s="7"/>
    </row>
    <row r="15612">
      <c r="A15612" s="9">
        <v>44907.416666666664</v>
      </c>
      <c r="B15612" s="10">
        <v>207.38</v>
      </c>
      <c r="C15612" s="10">
        <v>206.11264</v>
      </c>
      <c r="D15612" s="10">
        <v>0.00614887083101743</v>
      </c>
      <c r="E15612" s="7">
        <f t="shared" si="1"/>
        <v>0.04241833504</v>
      </c>
      <c r="F15612" s="7"/>
    </row>
    <row r="15613">
      <c r="A15613" s="9">
        <v>44907.458333333336</v>
      </c>
      <c r="B15613" s="10">
        <v>211.47</v>
      </c>
      <c r="C15613" s="10">
        <v>210.53261</v>
      </c>
      <c r="D15613" s="10">
        <v>0.00445246938229661</v>
      </c>
      <c r="E15613" s="7">
        <f t="shared" si="1"/>
        <v>0.03994775743</v>
      </c>
      <c r="F15613" s="7"/>
    </row>
    <row r="15614">
      <c r="A15614" s="9">
        <v>44907.5</v>
      </c>
      <c r="B15614" s="10">
        <v>216.25</v>
      </c>
      <c r="C15614" s="10">
        <v>213.47207</v>
      </c>
      <c r="D15614" s="10">
        <v>0.0130130841004165</v>
      </c>
      <c r="E15614" s="7">
        <f t="shared" si="1"/>
        <v>0.03722602261</v>
      </c>
      <c r="F15614" s="7"/>
    </row>
    <row r="15615">
      <c r="A15615" s="9">
        <v>44907.541666666664</v>
      </c>
      <c r="B15615" s="10">
        <v>217.99</v>
      </c>
      <c r="C15615" s="10">
        <v>215.3418</v>
      </c>
      <c r="D15615" s="10">
        <v>0.0122976588846197</v>
      </c>
      <c r="E15615" s="7">
        <f t="shared" si="1"/>
        <v>0.03651991207</v>
      </c>
      <c r="F15615" s="7"/>
    </row>
    <row r="15616">
      <c r="A15616" s="9">
        <v>44907.583333333336</v>
      </c>
      <c r="B15616" s="10">
        <v>217.16</v>
      </c>
      <c r="C15616" s="10">
        <v>215.65386</v>
      </c>
      <c r="D15616" s="10">
        <v>0.00698406233025454</v>
      </c>
      <c r="E15616" s="7">
        <f t="shared" si="1"/>
        <v>0.03680386445</v>
      </c>
      <c r="F15616" s="7"/>
    </row>
    <row r="15617">
      <c r="A15617" s="9">
        <v>44907.625</v>
      </c>
      <c r="B15617" s="10">
        <v>224.08</v>
      </c>
      <c r="C15617" s="10">
        <v>215.49706</v>
      </c>
      <c r="D15617" s="10">
        <v>0.0398285712111339</v>
      </c>
      <c r="E15617" s="7">
        <f t="shared" si="1"/>
        <v>0.03754057889</v>
      </c>
      <c r="F15617" s="7"/>
    </row>
    <row r="15618">
      <c r="A15618" s="9">
        <v>44907.666666666664</v>
      </c>
      <c r="B15618" s="10">
        <v>225.25</v>
      </c>
      <c r="C15618" s="10">
        <v>215.16922</v>
      </c>
      <c r="D15618" s="10">
        <v>0.0468504742453405</v>
      </c>
      <c r="E15618" s="7">
        <f t="shared" si="1"/>
        <v>0.03863016641</v>
      </c>
      <c r="F15618" s="7"/>
    </row>
    <row r="15619">
      <c r="A15619" s="9">
        <v>44907.708333333336</v>
      </c>
      <c r="B15619" s="10">
        <v>230.53</v>
      </c>
      <c r="C15619" s="10">
        <v>215.33093</v>
      </c>
      <c r="D15619" s="10">
        <v>0.0705847042038968</v>
      </c>
      <c r="E15619" s="7">
        <f t="shared" si="1"/>
        <v>0.03937259721</v>
      </c>
      <c r="F15619" s="7"/>
    </row>
    <row r="15620">
      <c r="A15620" s="9">
        <v>44907.75</v>
      </c>
      <c r="B15620" s="10">
        <v>230.61</v>
      </c>
      <c r="C15620" s="10">
        <v>215.82114</v>
      </c>
      <c r="D15620" s="10">
        <v>0.0685236858632106</v>
      </c>
      <c r="E15620" s="7">
        <f t="shared" si="1"/>
        <v>0.03996421161</v>
      </c>
      <c r="F15620" s="7"/>
    </row>
    <row r="15621">
      <c r="A15621" s="9">
        <v>44907.791666666664</v>
      </c>
      <c r="B15621" s="10">
        <v>227.42</v>
      </c>
      <c r="C15621" s="10">
        <v>217.31086</v>
      </c>
      <c r="D15621" s="10">
        <v>0.0465192581723711</v>
      </c>
      <c r="E15621" s="7">
        <f t="shared" si="1"/>
        <v>0.03977280124</v>
      </c>
      <c r="F15621" s="7"/>
    </row>
    <row r="15622">
      <c r="A15622" s="9">
        <v>44907.833333333336</v>
      </c>
      <c r="B15622" s="10">
        <v>223.47</v>
      </c>
      <c r="C15622" s="10">
        <v>219.54381</v>
      </c>
      <c r="D15622" s="10">
        <v>0.0178834010396375</v>
      </c>
      <c r="E15622" s="7">
        <f t="shared" si="1"/>
        <v>0.03862115273</v>
      </c>
      <c r="F15622" s="7"/>
    </row>
    <row r="15623">
      <c r="A15623" s="9">
        <v>44907.875</v>
      </c>
      <c r="B15623" s="10">
        <v>228.95</v>
      </c>
      <c r="C15623" s="10">
        <v>221.6965</v>
      </c>
      <c r="D15623" s="10">
        <v>0.0327181529703897</v>
      </c>
      <c r="E15623" s="7">
        <f t="shared" si="1"/>
        <v>0.0384904097</v>
      </c>
      <c r="F15623" s="7"/>
    </row>
    <row r="15624">
      <c r="A15624" s="9">
        <v>44907.916666666664</v>
      </c>
      <c r="B15624" s="10">
        <v>211.47</v>
      </c>
      <c r="C15624" s="10">
        <v>222.34304</v>
      </c>
      <c r="D15624" s="10">
        <v>0.0489020929101266</v>
      </c>
      <c r="E15624" s="7">
        <f t="shared" si="1"/>
        <v>0.0402752395</v>
      </c>
      <c r="F15624" s="7"/>
    </row>
    <row r="15625">
      <c r="A15625" s="9">
        <v>44907.958333333336</v>
      </c>
      <c r="B15625" s="10">
        <v>216.19</v>
      </c>
      <c r="C15625" s="10">
        <v>222.21885</v>
      </c>
      <c r="D15625" s="10">
        <v>0.0271302367013419</v>
      </c>
      <c r="E15625" s="7">
        <f t="shared" si="1"/>
        <v>0.04089292895</v>
      </c>
      <c r="F15625" s="7"/>
    </row>
    <row r="15626">
      <c r="A15626" s="9">
        <v>44908.0</v>
      </c>
      <c r="B15626" s="10">
        <v>213.15</v>
      </c>
      <c r="C15626" s="10">
        <v>219.62795</v>
      </c>
      <c r="D15626" s="10">
        <v>0.0294951075216063</v>
      </c>
      <c r="E15626" s="7">
        <f t="shared" si="1"/>
        <v>0.04082393523</v>
      </c>
      <c r="F15626" s="7"/>
    </row>
    <row r="15627">
      <c r="A15627" s="9">
        <v>44908.041666666664</v>
      </c>
      <c r="B15627" s="10">
        <v>220.29</v>
      </c>
      <c r="C15627" s="10">
        <v>214.62828</v>
      </c>
      <c r="D15627" s="10">
        <v>0.0263791891730204</v>
      </c>
      <c r="E15627" s="7">
        <f t="shared" si="1"/>
        <v>0.03766672972</v>
      </c>
      <c r="F15627" s="7"/>
    </row>
    <row r="15628">
      <c r="A15628" s="9">
        <v>44908.083333333336</v>
      </c>
      <c r="B15628" s="10">
        <v>223.23</v>
      </c>
      <c r="C15628" s="10">
        <v>207.78991</v>
      </c>
      <c r="D15628" s="10">
        <v>0.074306254812854</v>
      </c>
      <c r="E15628" s="7">
        <f t="shared" si="1"/>
        <v>0.03719390255</v>
      </c>
      <c r="F15628" s="7"/>
    </row>
    <row r="15629">
      <c r="A15629" s="9">
        <v>44908.125</v>
      </c>
      <c r="B15629" s="10">
        <v>225.27</v>
      </c>
      <c r="C15629" s="10">
        <v>200.59779</v>
      </c>
      <c r="D15629" s="10">
        <v>0.122993428791015</v>
      </c>
      <c r="E15629" s="7">
        <f t="shared" si="1"/>
        <v>0.04061345777</v>
      </c>
      <c r="F15629" s="7"/>
    </row>
    <row r="15630">
      <c r="A15630" s="9">
        <v>44908.166666666664</v>
      </c>
      <c r="B15630" s="10">
        <v>216.29</v>
      </c>
      <c r="C15630" s="10">
        <v>194.22797</v>
      </c>
      <c r="D15630" s="10">
        <v>0.113588326130371</v>
      </c>
      <c r="E15630" s="7">
        <f t="shared" si="1"/>
        <v>0.04281061009</v>
      </c>
      <c r="F15630" s="7"/>
    </row>
    <row r="15631">
      <c r="A15631" s="9">
        <v>44908.208333333336</v>
      </c>
      <c r="B15631" s="10">
        <v>198.82</v>
      </c>
      <c r="C15631" s="10">
        <v>190.67497</v>
      </c>
      <c r="D15631" s="10">
        <v>0.0427168285381137</v>
      </c>
      <c r="E15631" s="7">
        <f t="shared" si="1"/>
        <v>0.04309646598</v>
      </c>
      <c r="F15631" s="7"/>
    </row>
    <row r="15632">
      <c r="A15632" s="9">
        <v>44908.25</v>
      </c>
      <c r="B15632" s="10">
        <v>196.42</v>
      </c>
      <c r="C15632" s="10">
        <v>189.5082</v>
      </c>
      <c r="D15632" s="10">
        <v>0.0364723004070536</v>
      </c>
      <c r="E15632" s="7">
        <f t="shared" si="1"/>
        <v>0.04212995487</v>
      </c>
      <c r="F15632" s="7"/>
    </row>
    <row r="15633">
      <c r="A15633" s="9">
        <v>44908.291666666664</v>
      </c>
      <c r="B15633" s="10">
        <v>198.61</v>
      </c>
      <c r="C15633" s="10">
        <v>191.33113</v>
      </c>
      <c r="D15633" s="10">
        <v>0.0380433126590535</v>
      </c>
      <c r="E15633" s="7">
        <f t="shared" si="1"/>
        <v>0.0415961166</v>
      </c>
      <c r="F15633" s="7"/>
    </row>
    <row r="15634">
      <c r="A15634" s="9">
        <v>44908.333333333336</v>
      </c>
      <c r="B15634" s="10">
        <v>199.42</v>
      </c>
      <c r="C15634" s="10">
        <v>194.74223</v>
      </c>
      <c r="D15634" s="10">
        <v>0.0240203164973513</v>
      </c>
      <c r="E15634" s="7">
        <f t="shared" si="1"/>
        <v>0.04066799323</v>
      </c>
      <c r="F15634" s="7"/>
    </row>
    <row r="15635">
      <c r="A15635" s="9">
        <v>44908.375</v>
      </c>
      <c r="B15635" s="10">
        <v>199.01</v>
      </c>
      <c r="C15635" s="10">
        <v>199.93113</v>
      </c>
      <c r="D15635" s="10">
        <v>0.00460723650188945</v>
      </c>
      <c r="E15635" s="7">
        <f t="shared" si="1"/>
        <v>0.03976912599</v>
      </c>
      <c r="F15635" s="7"/>
    </row>
    <row r="15636">
      <c r="A15636" s="9">
        <v>44908.416666666664</v>
      </c>
      <c r="B15636" s="10">
        <v>204.14</v>
      </c>
      <c r="C15636" s="10">
        <v>205.89747</v>
      </c>
      <c r="D15636" s="10">
        <v>0.00853565612049537</v>
      </c>
      <c r="E15636" s="7">
        <f t="shared" si="1"/>
        <v>0.03986857538</v>
      </c>
      <c r="F15636" s="7"/>
    </row>
    <row r="15637">
      <c r="A15637" s="9">
        <v>44908.458333333336</v>
      </c>
      <c r="B15637" s="10">
        <v>217.25</v>
      </c>
      <c r="C15637" s="10">
        <v>211.55482</v>
      </c>
      <c r="D15637" s="10">
        <v>0.02692058729742</v>
      </c>
      <c r="E15637" s="7">
        <f t="shared" si="1"/>
        <v>0.04080474696</v>
      </c>
      <c r="F15637" s="7"/>
    </row>
    <row r="15638">
      <c r="A15638" s="9">
        <v>44908.5</v>
      </c>
      <c r="B15638" s="10">
        <v>223.88</v>
      </c>
      <c r="C15638" s="10">
        <v>214.62918</v>
      </c>
      <c r="D15638" s="10">
        <v>0.0431014086714584</v>
      </c>
      <c r="E15638" s="7">
        <f t="shared" si="1"/>
        <v>0.04205842715</v>
      </c>
      <c r="F15638" s="7"/>
    </row>
    <row r="15639">
      <c r="A15639" s="9">
        <v>44908.541666666664</v>
      </c>
      <c r="B15639" s="10">
        <v>222.99</v>
      </c>
      <c r="C15639" s="10">
        <v>216.17956</v>
      </c>
      <c r="D15639" s="10">
        <v>0.0315036259672283</v>
      </c>
      <c r="E15639" s="7">
        <f t="shared" si="1"/>
        <v>0.04285867578</v>
      </c>
      <c r="F15639" s="7"/>
    </row>
    <row r="15640">
      <c r="A15640" s="9">
        <v>44908.583333333336</v>
      </c>
      <c r="B15640" s="10">
        <v>217.18</v>
      </c>
      <c r="C15640" s="10">
        <v>216.0331</v>
      </c>
      <c r="D15640" s="10">
        <v>0.00530890868112347</v>
      </c>
      <c r="E15640" s="7">
        <f t="shared" si="1"/>
        <v>0.04278887771</v>
      </c>
      <c r="F15640" s="7"/>
    </row>
    <row r="15641">
      <c r="A15641" s="9">
        <v>44908.625</v>
      </c>
      <c r="B15641" s="10">
        <v>213.71</v>
      </c>
      <c r="C15641" s="10">
        <v>215.61115</v>
      </c>
      <c r="D15641" s="10">
        <v>0.00881749390047778</v>
      </c>
      <c r="E15641" s="7">
        <f t="shared" si="1"/>
        <v>0.04149674949</v>
      </c>
      <c r="F15641" s="7"/>
    </row>
    <row r="15642">
      <c r="A15642" s="9">
        <v>44908.666666666664</v>
      </c>
      <c r="B15642" s="10">
        <v>213.12</v>
      </c>
      <c r="C15642" s="10">
        <v>214.96063</v>
      </c>
      <c r="D15642" s="10">
        <v>0.00856263772580125</v>
      </c>
      <c r="E15642" s="7">
        <f t="shared" si="1"/>
        <v>0.03990142297</v>
      </c>
      <c r="F15642" s="7"/>
    </row>
    <row r="15643">
      <c r="A15643" s="9">
        <v>44908.708333333336</v>
      </c>
      <c r="B15643" s="10">
        <v>216.23</v>
      </c>
      <c r="C15643" s="10">
        <v>214.54886</v>
      </c>
      <c r="D15643" s="10">
        <v>0.00783569765879902</v>
      </c>
      <c r="E15643" s="7">
        <f t="shared" si="1"/>
        <v>0.03728688103</v>
      </c>
      <c r="F15643" s="7"/>
    </row>
    <row r="15644">
      <c r="A15644" s="9">
        <v>44908.75</v>
      </c>
      <c r="B15644" s="10">
        <v>216.59</v>
      </c>
      <c r="C15644" s="10">
        <v>214.61242</v>
      </c>
      <c r="D15644" s="10">
        <v>0.0092146577537312</v>
      </c>
      <c r="E15644" s="7">
        <f t="shared" si="1"/>
        <v>0.03481567153</v>
      </c>
      <c r="F15644" s="7"/>
    </row>
    <row r="15645">
      <c r="A15645" s="9">
        <v>44908.791666666664</v>
      </c>
      <c r="B15645" s="10">
        <v>221.18</v>
      </c>
      <c r="C15645" s="10">
        <v>215.52459</v>
      </c>
      <c r="D15645" s="10">
        <v>0.0262402076718949</v>
      </c>
      <c r="E15645" s="7">
        <f t="shared" si="1"/>
        <v>0.03397071109</v>
      </c>
      <c r="F15645" s="7"/>
    </row>
    <row r="15646">
      <c r="A15646" s="9">
        <v>44908.833333333336</v>
      </c>
      <c r="B15646" s="10">
        <v>229.02</v>
      </c>
      <c r="C15646" s="10">
        <v>217.41186</v>
      </c>
      <c r="D15646" s="10">
        <v>0.0533923954286579</v>
      </c>
      <c r="E15646" s="7">
        <f t="shared" si="1"/>
        <v>0.03545025252</v>
      </c>
      <c r="F15646" s="7"/>
    </row>
    <row r="15647">
      <c r="A15647" s="9">
        <v>44908.875</v>
      </c>
      <c r="B15647" s="10">
        <v>237.37</v>
      </c>
      <c r="C15647" s="10">
        <v>219.80031</v>
      </c>
      <c r="D15647" s="10">
        <v>0.0799347826215532</v>
      </c>
      <c r="E15647" s="7">
        <f t="shared" si="1"/>
        <v>0.03741761209</v>
      </c>
      <c r="F15647" s="7"/>
    </row>
    <row r="15648">
      <c r="A15648" s="9">
        <v>44908.916666666664</v>
      </c>
      <c r="B15648" s="10">
        <v>230.98</v>
      </c>
      <c r="C15648" s="10">
        <v>220.79945</v>
      </c>
      <c r="D15648" s="10">
        <v>0.0461076782573506</v>
      </c>
      <c r="E15648" s="7">
        <f t="shared" si="1"/>
        <v>0.03730117815</v>
      </c>
      <c r="F15648" s="7"/>
    </row>
    <row r="15649">
      <c r="A15649" s="9">
        <v>44908.958333333336</v>
      </c>
      <c r="B15649" s="10">
        <v>226.08</v>
      </c>
      <c r="C15649" s="10">
        <v>220.69668</v>
      </c>
      <c r="D15649" s="10">
        <v>0.0243923923096624</v>
      </c>
      <c r="E15649" s="7">
        <f t="shared" si="1"/>
        <v>0.0371871013</v>
      </c>
      <c r="F15649" s="7"/>
    </row>
    <row r="15650">
      <c r="A15650" s="9">
        <v>44906.0</v>
      </c>
      <c r="B15650" s="10">
        <v>198.81</v>
      </c>
      <c r="C15650" s="10">
        <v>200.62048</v>
      </c>
      <c r="D15650" s="10">
        <v>0.00902440269308489</v>
      </c>
      <c r="E15650" s="7">
        <f t="shared" si="1"/>
        <v>0.03633415526</v>
      </c>
      <c r="F15650" s="7"/>
    </row>
    <row r="15651">
      <c r="A15651" s="9">
        <v>44906.041666666664</v>
      </c>
      <c r="B15651" s="10">
        <v>203.73</v>
      </c>
      <c r="C15651" s="10">
        <v>196.8594</v>
      </c>
      <c r="D15651" s="10">
        <v>0.0349010512071051</v>
      </c>
      <c r="E15651" s="7">
        <f t="shared" si="1"/>
        <v>0.03668923285</v>
      </c>
      <c r="F15651" s="7"/>
    </row>
    <row r="15652">
      <c r="A15652" s="9">
        <v>44906.083333333336</v>
      </c>
      <c r="B15652" s="10">
        <v>208.1</v>
      </c>
      <c r="C15652" s="10">
        <v>191.9007</v>
      </c>
      <c r="D15652" s="10">
        <v>0.0844150125559729</v>
      </c>
      <c r="E15652" s="7">
        <f t="shared" si="1"/>
        <v>0.03711043109</v>
      </c>
      <c r="F15652" s="7"/>
    </row>
    <row r="15653">
      <c r="A15653" s="9">
        <v>44906.125</v>
      </c>
      <c r="B15653" s="10">
        <v>209.98</v>
      </c>
      <c r="C15653" s="10">
        <v>187.53451</v>
      </c>
      <c r="D15653" s="10">
        <v>0.119687251162465</v>
      </c>
      <c r="E15653" s="7">
        <f t="shared" si="1"/>
        <v>0.03697267368</v>
      </c>
      <c r="F15653" s="7"/>
    </row>
    <row r="15654">
      <c r="A15654" s="9">
        <v>44906.166666666664</v>
      </c>
      <c r="B15654" s="10">
        <v>201.99</v>
      </c>
      <c r="C15654" s="10">
        <v>184.60069</v>
      </c>
      <c r="D15654" s="10">
        <v>0.0941995937284959</v>
      </c>
      <c r="E15654" s="7">
        <f t="shared" si="1"/>
        <v>0.03616480983</v>
      </c>
      <c r="F15654" s="7"/>
    </row>
    <row r="15655">
      <c r="A15655" s="9">
        <v>44906.208333333336</v>
      </c>
      <c r="B15655" s="10">
        <v>193.13</v>
      </c>
      <c r="C15655" s="10">
        <v>184.00624</v>
      </c>
      <c r="D15655" s="10">
        <v>0.0495839706305612</v>
      </c>
      <c r="E15655" s="7">
        <f t="shared" si="1"/>
        <v>0.03645094075</v>
      </c>
      <c r="F15655" s="7"/>
    </row>
    <row r="15656">
      <c r="A15656" s="9">
        <v>44906.25</v>
      </c>
      <c r="B15656" s="10">
        <v>192.61</v>
      </c>
      <c r="C15656" s="10">
        <v>184.32573</v>
      </c>
      <c r="D15656" s="10">
        <v>0.0449436440588084</v>
      </c>
      <c r="E15656" s="7">
        <f t="shared" si="1"/>
        <v>0.03680391341</v>
      </c>
      <c r="F15656" s="7"/>
    </row>
    <row r="15657">
      <c r="A15657" s="9">
        <v>44906.291666666664</v>
      </c>
      <c r="B15657" s="10">
        <v>189.6</v>
      </c>
      <c r="C15657" s="10">
        <v>186.34462</v>
      </c>
      <c r="D15657" s="10">
        <v>0.0174696752715479</v>
      </c>
      <c r="E15657" s="7">
        <f t="shared" si="1"/>
        <v>0.03594667852</v>
      </c>
      <c r="F15657" s="7"/>
    </row>
    <row r="15658">
      <c r="A15658" s="9">
        <v>44906.333333333336</v>
      </c>
      <c r="B15658" s="10">
        <v>193.54</v>
      </c>
      <c r="C15658" s="10">
        <v>188.37357</v>
      </c>
      <c r="D15658" s="10">
        <v>0.0274265121163228</v>
      </c>
      <c r="E15658" s="7">
        <f t="shared" si="1"/>
        <v>0.03608860333</v>
      </c>
      <c r="F15658" s="7"/>
    </row>
    <row r="15659">
      <c r="A15659" s="9">
        <v>44906.375</v>
      </c>
      <c r="B15659" s="10">
        <v>192.8</v>
      </c>
      <c r="C15659" s="10">
        <v>191.15641</v>
      </c>
      <c r="D15659" s="10">
        <v>0.0085981422229054</v>
      </c>
      <c r="E15659" s="7">
        <f t="shared" si="1"/>
        <v>0.03625489107</v>
      </c>
      <c r="F15659" s="7"/>
    </row>
    <row r="15660">
      <c r="A15660" s="9">
        <v>44906.416666666664</v>
      </c>
      <c r="B15660" s="10">
        <v>195.84</v>
      </c>
      <c r="C15660" s="10">
        <v>194.70389</v>
      </c>
      <c r="D15660" s="10">
        <v>0.00583506575035559</v>
      </c>
      <c r="E15660" s="7">
        <f t="shared" si="1"/>
        <v>0.03614236647</v>
      </c>
      <c r="F15660" s="7"/>
    </row>
    <row r="15661">
      <c r="A15661" s="9">
        <v>44906.458333333336</v>
      </c>
      <c r="B15661" s="10">
        <v>194.45</v>
      </c>
      <c r="C15661" s="10">
        <v>198.43097</v>
      </c>
      <c r="D15661" s="10">
        <v>0.0200622412922741</v>
      </c>
      <c r="E15661" s="7">
        <f t="shared" si="1"/>
        <v>0.03585660206</v>
      </c>
      <c r="F15661" s="7"/>
    </row>
    <row r="15662">
      <c r="A15662" s="9">
        <v>44906.5</v>
      </c>
      <c r="B15662" s="10">
        <v>193.0</v>
      </c>
      <c r="C15662" s="10">
        <v>200.89944</v>
      </c>
      <c r="D15662" s="10">
        <v>0.0393203684390558</v>
      </c>
      <c r="E15662" s="7">
        <f t="shared" si="1"/>
        <v>0.03569905871</v>
      </c>
      <c r="F15662" s="7"/>
    </row>
    <row r="15663">
      <c r="A15663" s="9">
        <v>44906.541666666664</v>
      </c>
      <c r="B15663" s="10">
        <v>204.46</v>
      </c>
      <c r="C15663" s="10">
        <v>203.09695</v>
      </c>
      <c r="D15663" s="10">
        <v>0.00671132678260316</v>
      </c>
      <c r="E15663" s="7">
        <f t="shared" si="1"/>
        <v>0.03466604625</v>
      </c>
      <c r="F15663" s="7"/>
    </row>
    <row r="15664">
      <c r="A15664" s="9">
        <v>44906.583333333336</v>
      </c>
      <c r="B15664" s="10">
        <v>211.01</v>
      </c>
      <c r="C15664" s="10">
        <v>203.70199</v>
      </c>
      <c r="D15664" s="10">
        <v>0.0358759872694419</v>
      </c>
      <c r="E15664" s="7">
        <f t="shared" si="1"/>
        <v>0.03593967452</v>
      </c>
      <c r="F15664" s="7"/>
    </row>
    <row r="15665">
      <c r="A15665" s="9">
        <v>44906.625</v>
      </c>
      <c r="B15665" s="10">
        <v>216.48</v>
      </c>
      <c r="C15665" s="10">
        <v>204.12486</v>
      </c>
      <c r="D15665" s="10">
        <v>0.060527365456613</v>
      </c>
      <c r="E15665" s="7">
        <f t="shared" si="1"/>
        <v>0.0380942525</v>
      </c>
      <c r="F15665" s="7"/>
    </row>
    <row r="15666">
      <c r="A15666" s="9">
        <v>44906.666666666664</v>
      </c>
      <c r="B15666" s="10">
        <v>216.96</v>
      </c>
      <c r="C15666" s="10">
        <v>204.43392</v>
      </c>
      <c r="D15666" s="10">
        <v>0.0612720237424396</v>
      </c>
      <c r="E15666" s="7">
        <f t="shared" si="1"/>
        <v>0.04029047692</v>
      </c>
      <c r="F15666" s="7"/>
    </row>
    <row r="15667">
      <c r="A15667" s="9">
        <v>44906.708333333336</v>
      </c>
      <c r="B15667" s="10">
        <v>224.7</v>
      </c>
      <c r="C15667" s="10">
        <v>205.27358</v>
      </c>
      <c r="D15667" s="10">
        <v>0.0946367282141227</v>
      </c>
      <c r="E15667" s="7">
        <f t="shared" si="1"/>
        <v>0.04390718653</v>
      </c>
      <c r="F15667" s="7"/>
    </row>
    <row r="15668">
      <c r="A15668" s="9">
        <v>44906.75</v>
      </c>
      <c r="B15668" s="10">
        <v>226.32</v>
      </c>
      <c r="C15668" s="10">
        <v>206.52085</v>
      </c>
      <c r="D15668" s="10">
        <v>0.0958699811665504</v>
      </c>
      <c r="E15668" s="7">
        <f t="shared" si="1"/>
        <v>0.047517825</v>
      </c>
      <c r="F15668" s="7"/>
    </row>
    <row r="15669">
      <c r="A15669" s="9">
        <v>44906.791666666664</v>
      </c>
      <c r="B15669" s="10">
        <v>227.47</v>
      </c>
      <c r="C15669" s="10">
        <v>208.26463</v>
      </c>
      <c r="D15669" s="10">
        <v>0.0922161866851802</v>
      </c>
      <c r="E15669" s="7">
        <f t="shared" si="1"/>
        <v>0.05026682413</v>
      </c>
      <c r="F15669" s="7"/>
    </row>
    <row r="15670">
      <c r="A15670" s="9">
        <v>44906.833333333336</v>
      </c>
      <c r="B15670" s="10">
        <v>229.34</v>
      </c>
      <c r="C15670" s="10">
        <v>211.45303</v>
      </c>
      <c r="D15670" s="10">
        <v>0.0845907481202799</v>
      </c>
      <c r="E15670" s="7">
        <f t="shared" si="1"/>
        <v>0.05156675549</v>
      </c>
      <c r="F15670" s="7"/>
    </row>
    <row r="15671">
      <c r="A15671" s="9">
        <v>44906.875</v>
      </c>
      <c r="B15671" s="10">
        <v>230.24</v>
      </c>
      <c r="C15671" s="10">
        <v>214.33185</v>
      </c>
      <c r="D15671" s="10">
        <v>0.0742220533252524</v>
      </c>
      <c r="E15671" s="7">
        <f t="shared" si="1"/>
        <v>0.0513287251</v>
      </c>
      <c r="F15671" s="7"/>
    </row>
    <row r="15672">
      <c r="A15672" s="9">
        <v>44906.916666666664</v>
      </c>
      <c r="B15672" s="10">
        <v>221.51</v>
      </c>
      <c r="C15672" s="10">
        <v>214.57822</v>
      </c>
      <c r="D15672" s="10">
        <v>0.0323042105578096</v>
      </c>
      <c r="E15672" s="7">
        <f t="shared" si="1"/>
        <v>0.05075358061</v>
      </c>
      <c r="F15672" s="7"/>
    </row>
    <row r="15673">
      <c r="A15673" s="9">
        <v>44906.958333333336</v>
      </c>
      <c r="B15673" s="10">
        <v>219.06</v>
      </c>
      <c r="C15673" s="10">
        <v>213.7038</v>
      </c>
      <c r="D15673" s="10">
        <v>0.0250636628829248</v>
      </c>
      <c r="E15673" s="7">
        <f t="shared" si="1"/>
        <v>0.05078155022</v>
      </c>
      <c r="F15673" s="7"/>
    </row>
    <row r="15674">
      <c r="A15674" s="9">
        <v>44907.0</v>
      </c>
      <c r="B15674" s="10">
        <v>224.07</v>
      </c>
      <c r="C15674" s="10">
        <v>211.06317</v>
      </c>
      <c r="D15674" s="10">
        <v>0.0616252944556834</v>
      </c>
      <c r="E15674" s="7">
        <f t="shared" si="1"/>
        <v>0.05297325405</v>
      </c>
      <c r="F15674" s="7"/>
    </row>
    <row r="15675">
      <c r="A15675" s="9">
        <v>44907.041666666664</v>
      </c>
      <c r="B15675" s="10">
        <v>235.9</v>
      </c>
      <c r="C15675" s="10">
        <v>207.42863</v>
      </c>
      <c r="D15675" s="10">
        <v>0.137258632041295</v>
      </c>
      <c r="E15675" s="7">
        <f t="shared" si="1"/>
        <v>0.05723815325</v>
      </c>
      <c r="F15675" s="7"/>
    </row>
    <row r="15676">
      <c r="A15676" s="9">
        <v>44907.083333333336</v>
      </c>
      <c r="B15676" s="10">
        <v>227.32</v>
      </c>
      <c r="C15676" s="10">
        <v>202.3029</v>
      </c>
      <c r="D15676" s="10">
        <v>0.123661598523797</v>
      </c>
      <c r="E15676" s="7">
        <f t="shared" si="1"/>
        <v>0.05887342766</v>
      </c>
      <c r="F15676" s="7"/>
    </row>
    <row r="15677">
      <c r="A15677" s="9">
        <v>44907.125</v>
      </c>
      <c r="B15677" s="10">
        <v>212.65</v>
      </c>
      <c r="C15677" s="10">
        <v>196.99107</v>
      </c>
      <c r="D15677" s="10">
        <v>0.0794905576176625</v>
      </c>
      <c r="E15677" s="7">
        <f t="shared" si="1"/>
        <v>0.05719856543</v>
      </c>
      <c r="F15677" s="7"/>
    </row>
    <row r="15678">
      <c r="A15678" s="9">
        <v>44907.166666666664</v>
      </c>
      <c r="B15678" s="10">
        <v>212.04</v>
      </c>
      <c r="C15678" s="10">
        <v>192.49806</v>
      </c>
      <c r="D15678" s="10">
        <v>0.101517594514978</v>
      </c>
      <c r="E15678" s="7">
        <f t="shared" si="1"/>
        <v>0.05750348213</v>
      </c>
      <c r="F15678" s="7"/>
    </row>
    <row r="15679">
      <c r="A15679" s="9">
        <v>44907.208333333336</v>
      </c>
      <c r="B15679" s="10">
        <v>204.66</v>
      </c>
      <c r="C15679" s="10">
        <v>190.1806</v>
      </c>
      <c r="D15679" s="10">
        <v>0.076135000099905</v>
      </c>
      <c r="E15679" s="7">
        <f t="shared" si="1"/>
        <v>0.05860977503</v>
      </c>
      <c r="F15679" s="7"/>
    </row>
    <row r="15680">
      <c r="A15680" s="9">
        <v>44907.25</v>
      </c>
      <c r="B15680" s="10">
        <v>208.45</v>
      </c>
      <c r="C15680" s="10">
        <v>189.3024</v>
      </c>
      <c r="D15680" s="10">
        <v>0.101148215764829</v>
      </c>
      <c r="E15680" s="7">
        <f t="shared" si="1"/>
        <v>0.06095163218</v>
      </c>
      <c r="F15680" s="7"/>
    </row>
    <row r="15681">
      <c r="A15681" s="9">
        <v>44907.291666666664</v>
      </c>
      <c r="B15681" s="10">
        <v>207.65</v>
      </c>
      <c r="C15681" s="10">
        <v>190.59403</v>
      </c>
      <c r="D15681" s="10">
        <v>0.08948847978082</v>
      </c>
      <c r="E15681" s="7">
        <f t="shared" si="1"/>
        <v>0.0639524157</v>
      </c>
      <c r="F15681" s="7"/>
    </row>
    <row r="15682">
      <c r="A15682" s="9">
        <v>44907.333333333336</v>
      </c>
      <c r="B15682" s="10">
        <v>208.38</v>
      </c>
      <c r="C15682" s="10">
        <v>192.80042</v>
      </c>
      <c r="D15682" s="10">
        <v>0.0808067741761143</v>
      </c>
      <c r="E15682" s="7">
        <f t="shared" si="1"/>
        <v>0.06617659329</v>
      </c>
      <c r="F15682" s="7"/>
    </row>
    <row r="15683">
      <c r="A15683" s="9">
        <v>44907.375</v>
      </c>
      <c r="B15683" s="10">
        <v>207.56</v>
      </c>
      <c r="C15683" s="10">
        <v>196.4593</v>
      </c>
      <c r="D15683" s="10">
        <v>0.0565038152940583</v>
      </c>
      <c r="E15683" s="7">
        <f t="shared" si="1"/>
        <v>0.068172663</v>
      </c>
      <c r="F15683" s="7"/>
    </row>
    <row r="15684">
      <c r="A15684" s="9">
        <v>44907.416666666664</v>
      </c>
      <c r="B15684" s="10">
        <v>207.38</v>
      </c>
      <c r="C15684" s="10">
        <v>201.20874</v>
      </c>
      <c r="D15684" s="10">
        <v>0.0306709340757264</v>
      </c>
      <c r="E15684" s="7">
        <f t="shared" si="1"/>
        <v>0.06920749084</v>
      </c>
      <c r="F15684" s="7"/>
    </row>
    <row r="15685">
      <c r="A15685" s="9">
        <v>44907.458333333336</v>
      </c>
      <c r="B15685" s="10">
        <v>211.47</v>
      </c>
      <c r="C15685" s="10">
        <v>206.16446</v>
      </c>
      <c r="D15685" s="10">
        <v>0.0257345034153801</v>
      </c>
      <c r="E15685" s="7">
        <f t="shared" si="1"/>
        <v>0.0694438351</v>
      </c>
      <c r="F15685" s="7"/>
    </row>
    <row r="15686">
      <c r="A15686" s="9">
        <v>44907.5</v>
      </c>
      <c r="B15686" s="10">
        <v>216.25</v>
      </c>
      <c r="C15686" s="10">
        <v>209.26788</v>
      </c>
      <c r="D15686" s="10">
        <v>0.0333645086861873</v>
      </c>
      <c r="E15686" s="7">
        <f t="shared" si="1"/>
        <v>0.06919567428</v>
      </c>
      <c r="F15686" s="7"/>
    </row>
    <row r="15687">
      <c r="A15687" s="9">
        <v>44907.541666666664</v>
      </c>
      <c r="B15687" s="10">
        <v>217.99</v>
      </c>
      <c r="C15687" s="10">
        <v>211.28829</v>
      </c>
      <c r="D15687" s="10">
        <v>0.0317183219193075</v>
      </c>
      <c r="E15687" s="7">
        <f t="shared" si="1"/>
        <v>0.07023763241</v>
      </c>
      <c r="F15687" s="7"/>
    </row>
    <row r="15688">
      <c r="A15688" s="9">
        <v>44907.583333333336</v>
      </c>
      <c r="B15688" s="10">
        <v>217.16</v>
      </c>
      <c r="C15688" s="10">
        <v>211.41926</v>
      </c>
      <c r="D15688" s="10">
        <v>0.0271533444966177</v>
      </c>
      <c r="E15688" s="7">
        <f t="shared" si="1"/>
        <v>0.06987418896</v>
      </c>
      <c r="F15688" s="7"/>
    </row>
    <row r="15689">
      <c r="A15689" s="9">
        <v>44907.625</v>
      </c>
      <c r="B15689" s="10">
        <v>224.08</v>
      </c>
      <c r="C15689" s="10">
        <v>211.09343</v>
      </c>
      <c r="D15689" s="10">
        <v>0.0615204840813851</v>
      </c>
      <c r="E15689" s="7">
        <f t="shared" si="1"/>
        <v>0.0699155689</v>
      </c>
      <c r="F15689" s="7"/>
    </row>
    <row r="15690">
      <c r="A15690" s="9">
        <v>44907.666666666664</v>
      </c>
      <c r="B15690" s="10">
        <v>225.25</v>
      </c>
      <c r="C15690" s="10">
        <v>210.491</v>
      </c>
      <c r="D15690" s="10">
        <v>0.0701170121287845</v>
      </c>
      <c r="E15690" s="7">
        <f t="shared" si="1"/>
        <v>0.07028411008</v>
      </c>
      <c r="F15690" s="7"/>
    </row>
    <row r="15691">
      <c r="A15691" s="9">
        <v>44907.708333333336</v>
      </c>
      <c r="B15691" s="10">
        <v>230.53</v>
      </c>
      <c r="C15691" s="10">
        <v>210.34877</v>
      </c>
      <c r="D15691" s="10">
        <v>0.095941754258891</v>
      </c>
      <c r="E15691" s="7">
        <f t="shared" si="1"/>
        <v>0.07033848617</v>
      </c>
      <c r="F15691" s="7"/>
    </row>
    <row r="15692">
      <c r="A15692" s="9">
        <v>44907.75</v>
      </c>
      <c r="B15692" s="10">
        <v>230.61</v>
      </c>
      <c r="C15692" s="10">
        <v>210.70977</v>
      </c>
      <c r="D15692" s="10">
        <v>0.0944437934700418</v>
      </c>
      <c r="E15692" s="7">
        <f t="shared" si="1"/>
        <v>0.07027906168</v>
      </c>
      <c r="F15692" s="7"/>
    </row>
    <row r="15693">
      <c r="A15693" s="9">
        <v>44907.791666666664</v>
      </c>
      <c r="B15693" s="10">
        <v>227.42</v>
      </c>
      <c r="C15693" s="10">
        <v>211.96719</v>
      </c>
      <c r="D15693" s="10">
        <v>0.0729018958075539</v>
      </c>
      <c r="E15693" s="7">
        <f t="shared" si="1"/>
        <v>0.06947429956</v>
      </c>
      <c r="F15693" s="7"/>
    </row>
    <row r="15694">
      <c r="A15694" s="9">
        <v>44907.833333333336</v>
      </c>
      <c r="B15694" s="10">
        <v>223.47</v>
      </c>
      <c r="C15694" s="10">
        <v>214.4413</v>
      </c>
      <c r="D15694" s="10">
        <v>0.0421033634845525</v>
      </c>
      <c r="E15694" s="7">
        <f t="shared" si="1"/>
        <v>0.06770399187</v>
      </c>
      <c r="F15694" s="7"/>
    </row>
    <row r="15695">
      <c r="A15695" s="9">
        <v>44907.875</v>
      </c>
      <c r="B15695" s="10">
        <v>228.95</v>
      </c>
      <c r="C15695" s="10">
        <v>217.01975</v>
      </c>
      <c r="D15695" s="10">
        <v>0.0549731072863184</v>
      </c>
      <c r="E15695" s="7">
        <f t="shared" si="1"/>
        <v>0.06690195245</v>
      </c>
      <c r="F15695" s="7"/>
    </row>
    <row r="15696">
      <c r="A15696" s="9">
        <v>44907.916666666664</v>
      </c>
      <c r="B15696" s="10">
        <v>211.47</v>
      </c>
      <c r="C15696" s="10">
        <v>217.75658</v>
      </c>
      <c r="D15696" s="10">
        <v>0.0288697590676709</v>
      </c>
      <c r="E15696" s="7">
        <f t="shared" si="1"/>
        <v>0.06675885031</v>
      </c>
      <c r="F15696" s="7"/>
    </row>
    <row r="15697">
      <c r="A15697" s="9">
        <v>44907.958333333336</v>
      </c>
      <c r="B15697" s="10">
        <v>216.19</v>
      </c>
      <c r="C15697" s="10">
        <v>217.63424</v>
      </c>
      <c r="D15697" s="10">
        <v>0.00663608814495369</v>
      </c>
      <c r="E15697" s="7">
        <f t="shared" si="1"/>
        <v>0.06599103469</v>
      </c>
      <c r="F15697" s="7"/>
    </row>
    <row r="15698">
      <c r="A15698" s="9">
        <v>44908.0</v>
      </c>
      <c r="B15698" s="10">
        <v>213.15</v>
      </c>
      <c r="C15698" s="10">
        <v>214.6881</v>
      </c>
      <c r="D15698" s="10">
        <v>0.00716434678959842</v>
      </c>
      <c r="E15698" s="7">
        <f t="shared" si="1"/>
        <v>0.06372182854</v>
      </c>
      <c r="F15698" s="7"/>
    </row>
    <row r="15699">
      <c r="A15699" s="9">
        <v>44908.041666666664</v>
      </c>
      <c r="B15699" s="10">
        <v>220.29</v>
      </c>
      <c r="C15699" s="10">
        <v>208.19047</v>
      </c>
      <c r="D15699" s="10">
        <v>0.0581175977939815</v>
      </c>
      <c r="E15699" s="7">
        <f t="shared" si="1"/>
        <v>0.06042428544</v>
      </c>
      <c r="F15699" s="7"/>
    </row>
    <row r="15700">
      <c r="A15700" s="9">
        <v>44908.083333333336</v>
      </c>
      <c r="B15700" s="10">
        <v>223.23</v>
      </c>
      <c r="C15700" s="10">
        <v>200.05634</v>
      </c>
      <c r="D15700" s="10">
        <v>0.115835669092016</v>
      </c>
      <c r="E15700" s="7">
        <f t="shared" si="1"/>
        <v>0.06009820505</v>
      </c>
      <c r="F15700" s="7"/>
    </row>
    <row r="15701">
      <c r="A15701" s="9">
        <v>44908.125</v>
      </c>
      <c r="B15701" s="10">
        <v>225.27</v>
      </c>
      <c r="C15701" s="10">
        <v>192.49519</v>
      </c>
      <c r="D15701" s="10">
        <v>0.170263007610735</v>
      </c>
      <c r="E15701" s="7">
        <f t="shared" si="1"/>
        <v>0.06388039047</v>
      </c>
      <c r="F15701" s="7"/>
    </row>
    <row r="15702">
      <c r="A15702" s="9">
        <v>44908.166666666664</v>
      </c>
      <c r="B15702" s="10">
        <v>216.29</v>
      </c>
      <c r="C15702" s="10">
        <v>186.49379</v>
      </c>
      <c r="D15702" s="10">
        <v>0.159770521045231</v>
      </c>
      <c r="E15702" s="7">
        <f t="shared" si="1"/>
        <v>0.06630759574</v>
      </c>
      <c r="F15702" s="7"/>
    </row>
    <row r="15703">
      <c r="A15703" s="9">
        <v>44908.208333333336</v>
      </c>
      <c r="B15703" s="10">
        <v>198.82</v>
      </c>
      <c r="C15703" s="10">
        <v>184.04503</v>
      </c>
      <c r="D15703" s="10">
        <v>0.0802791034346322</v>
      </c>
      <c r="E15703" s="7">
        <f t="shared" si="1"/>
        <v>0.06648026671</v>
      </c>
      <c r="F15703" s="7"/>
    </row>
    <row r="15704">
      <c r="A15704" s="9">
        <v>44908.25</v>
      </c>
      <c r="B15704" s="10">
        <v>196.42</v>
      </c>
      <c r="C15704" s="10">
        <v>184.31048</v>
      </c>
      <c r="D15704" s="10">
        <v>0.0657017441439031</v>
      </c>
      <c r="E15704" s="7">
        <f t="shared" si="1"/>
        <v>0.0650033304</v>
      </c>
      <c r="F15704" s="7"/>
    </row>
    <row r="15705">
      <c r="A15705" s="9">
        <v>44908.291666666664</v>
      </c>
      <c r="B15705" s="10">
        <v>198.61</v>
      </c>
      <c r="C15705" s="10">
        <v>187.81164</v>
      </c>
      <c r="D15705" s="10">
        <v>0.0574956908954099</v>
      </c>
      <c r="E15705" s="7">
        <f t="shared" si="1"/>
        <v>0.06367029752</v>
      </c>
      <c r="F15705" s="7"/>
    </row>
    <row r="15706">
      <c r="A15706" s="9">
        <v>44908.333333333336</v>
      </c>
      <c r="B15706" s="10">
        <v>199.42</v>
      </c>
      <c r="C15706" s="10">
        <v>192.63067</v>
      </c>
      <c r="D15706" s="10">
        <v>0.0352453220455495</v>
      </c>
      <c r="E15706" s="7">
        <f t="shared" si="1"/>
        <v>0.06177190369</v>
      </c>
      <c r="F15706" s="7"/>
    </row>
    <row r="15707">
      <c r="A15707" s="9">
        <v>44908.375</v>
      </c>
      <c r="B15707" s="10">
        <v>199.01</v>
      </c>
      <c r="C15707" s="10">
        <v>198.63263</v>
      </c>
      <c r="D15707" s="10">
        <v>0.00189983891367689</v>
      </c>
      <c r="E15707" s="7">
        <f t="shared" si="1"/>
        <v>0.059496738</v>
      </c>
      <c r="F15707" s="7"/>
    </row>
    <row r="15708">
      <c r="A15708" s="9">
        <v>44908.416666666664</v>
      </c>
      <c r="B15708" s="10">
        <v>204.14</v>
      </c>
      <c r="C15708" s="10">
        <v>204.30172</v>
      </c>
      <c r="D15708" s="10">
        <v>7.91574344063292E-4</v>
      </c>
      <c r="E15708" s="7">
        <f t="shared" si="1"/>
        <v>0.05825176468</v>
      </c>
      <c r="F15708" s="7"/>
    </row>
    <row r="15709">
      <c r="A15709" s="9">
        <v>44908.458333333336</v>
      </c>
      <c r="B15709" s="10">
        <v>217.25</v>
      </c>
      <c r="C15709" s="10">
        <v>208.95098</v>
      </c>
      <c r="D15709" s="10">
        <v>0.0397175452347723</v>
      </c>
      <c r="E15709" s="7">
        <f t="shared" si="1"/>
        <v>0.05883439142</v>
      </c>
      <c r="F15709" s="7"/>
    </row>
    <row r="15710">
      <c r="A15710" s="9">
        <v>44908.5</v>
      </c>
      <c r="B15710" s="10">
        <v>223.88</v>
      </c>
      <c r="C15710" s="10">
        <v>210.62068</v>
      </c>
      <c r="D15710" s="10">
        <v>0.0629535523292394</v>
      </c>
      <c r="E15710" s="7">
        <f t="shared" si="1"/>
        <v>0.06006726824</v>
      </c>
      <c r="F15710" s="7"/>
    </row>
    <row r="15711">
      <c r="A15711" s="9">
        <v>44908.541666666664</v>
      </c>
      <c r="B15711" s="10">
        <v>222.99</v>
      </c>
      <c r="C15711" s="10">
        <v>211.25597</v>
      </c>
      <c r="D15711" s="10">
        <v>0.0555441344450527</v>
      </c>
      <c r="E15711" s="7">
        <f t="shared" si="1"/>
        <v>0.06106001043</v>
      </c>
      <c r="F15711" s="7"/>
    </row>
    <row r="15712">
      <c r="A15712" s="9">
        <v>44908.583333333336</v>
      </c>
      <c r="B15712" s="10">
        <v>217.18</v>
      </c>
      <c r="C15712" s="10">
        <v>210.71039</v>
      </c>
      <c r="D15712" s="10">
        <v>0.0307038015543515</v>
      </c>
      <c r="E15712" s="7">
        <f t="shared" si="1"/>
        <v>0.06120794614</v>
      </c>
      <c r="F15712" s="7"/>
    </row>
    <row r="15713">
      <c r="A15713" s="9">
        <v>44908.625</v>
      </c>
      <c r="B15713" s="10">
        <v>213.71</v>
      </c>
      <c r="C15713" s="10">
        <v>210.59621</v>
      </c>
      <c r="D15713" s="10">
        <v>0.0147855937198489</v>
      </c>
      <c r="E15713" s="7">
        <f t="shared" si="1"/>
        <v>0.05926065904</v>
      </c>
      <c r="F15713" s="7"/>
    </row>
    <row r="15714">
      <c r="A15714" s="9">
        <v>44908.666666666664</v>
      </c>
      <c r="B15714" s="10">
        <v>213.12</v>
      </c>
      <c r="C15714" s="10">
        <v>210.60351</v>
      </c>
      <c r="D15714" s="10">
        <v>0.0119489461500428</v>
      </c>
      <c r="E15714" s="7">
        <f t="shared" si="1"/>
        <v>0.05683698963</v>
      </c>
      <c r="F15714" s="7"/>
    </row>
    <row r="15715">
      <c r="A15715" s="9">
        <v>44908.708333333336</v>
      </c>
      <c r="B15715" s="10">
        <v>216.23</v>
      </c>
      <c r="C15715" s="10">
        <v>210.67986</v>
      </c>
      <c r="D15715" s="10">
        <v>0.0263439514341807</v>
      </c>
      <c r="E15715" s="7">
        <f t="shared" si="1"/>
        <v>0.05393708118</v>
      </c>
      <c r="F15715" s="7"/>
    </row>
    <row r="15716">
      <c r="A15716" s="9">
        <v>44908.75</v>
      </c>
      <c r="B15716" s="10">
        <v>216.59</v>
      </c>
      <c r="C15716" s="10">
        <v>211.25704</v>
      </c>
      <c r="D15716" s="10">
        <v>0.025243939799592</v>
      </c>
      <c r="E15716" s="7">
        <f t="shared" si="1"/>
        <v>0.05105375394</v>
      </c>
      <c r="F15716" s="7"/>
    </row>
    <row r="15717">
      <c r="A15717" s="9">
        <v>44908.791666666664</v>
      </c>
      <c r="B15717" s="10">
        <v>221.18</v>
      </c>
      <c r="C15717" s="10">
        <v>212.31816</v>
      </c>
      <c r="D15717" s="10">
        <v>0.0417384928354691</v>
      </c>
      <c r="E15717" s="7">
        <f t="shared" si="1"/>
        <v>0.04975527882</v>
      </c>
      <c r="F15717" s="7"/>
    </row>
    <row r="15718">
      <c r="A15718" s="9">
        <v>44908.833333333336</v>
      </c>
      <c r="B15718" s="10">
        <v>229.02</v>
      </c>
      <c r="C15718" s="10">
        <v>214.68905</v>
      </c>
      <c r="D15718" s="10">
        <v>0.0667521235945662</v>
      </c>
      <c r="E15718" s="7">
        <f t="shared" si="1"/>
        <v>0.05078231049</v>
      </c>
      <c r="F15718" s="7"/>
    </row>
    <row r="15719">
      <c r="A15719" s="9">
        <v>44908.875</v>
      </c>
      <c r="B15719" s="10">
        <v>237.37</v>
      </c>
      <c r="C15719" s="10">
        <v>217.65429</v>
      </c>
      <c r="D15719" s="10">
        <v>0.0905826850460884</v>
      </c>
      <c r="E15719" s="7">
        <f t="shared" si="1"/>
        <v>0.05226604289</v>
      </c>
      <c r="F15719" s="7"/>
    </row>
    <row r="15720">
      <c r="A15720" s="9">
        <v>44908.916666666664</v>
      </c>
      <c r="B15720" s="10">
        <v>230.98</v>
      </c>
      <c r="C15720" s="10">
        <v>218.62843</v>
      </c>
      <c r="D15720" s="10">
        <v>0.0564957174142447</v>
      </c>
      <c r="E15720" s="7">
        <f t="shared" si="1"/>
        <v>0.05341712449</v>
      </c>
      <c r="F15720" s="7"/>
    </row>
    <row r="15721">
      <c r="A15721" s="9">
        <v>44908.958333333336</v>
      </c>
      <c r="B15721" s="10">
        <v>226.08</v>
      </c>
      <c r="C15721" s="10">
        <v>217.99674</v>
      </c>
      <c r="D15721" s="10">
        <v>0.0370797288069538</v>
      </c>
      <c r="E15721" s="7">
        <f t="shared" si="1"/>
        <v>0.05468560952</v>
      </c>
      <c r="F15721" s="7"/>
    </row>
    <row r="15722">
      <c r="A15722" s="9">
        <v>44909.0</v>
      </c>
      <c r="B15722" s="10">
        <v>226.56</v>
      </c>
      <c r="C15722" s="10">
        <v>218.24154</v>
      </c>
      <c r="D15722" s="10">
        <v>0.0381158417412194</v>
      </c>
      <c r="E15722" s="7">
        <f t="shared" si="1"/>
        <v>0.05597525514</v>
      </c>
      <c r="F15722" s="7"/>
    </row>
    <row r="15723">
      <c r="A15723" s="9">
        <v>44909.041666666664</v>
      </c>
      <c r="B15723" s="10">
        <v>226.95</v>
      </c>
      <c r="C15723" s="10">
        <v>215.52991</v>
      </c>
      <c r="D15723" s="10">
        <v>0.0529861029497019</v>
      </c>
      <c r="E15723" s="7">
        <f t="shared" si="1"/>
        <v>0.05576144286</v>
      </c>
      <c r="F15723" s="7"/>
    </row>
    <row r="15724">
      <c r="A15724" s="9">
        <v>44909.083333333336</v>
      </c>
      <c r="B15724" s="10">
        <v>231.53</v>
      </c>
      <c r="C15724" s="10">
        <v>209.91601</v>
      </c>
      <c r="D15724" s="10">
        <v>0.10296494297886</v>
      </c>
      <c r="E15724" s="7">
        <f t="shared" si="1"/>
        <v>0.0552251626</v>
      </c>
      <c r="F15724" s="7"/>
    </row>
    <row r="15725">
      <c r="A15725" s="9">
        <v>44909.125</v>
      </c>
      <c r="B15725" s="10">
        <v>221.09</v>
      </c>
      <c r="C15725" s="10">
        <v>202.7515</v>
      </c>
      <c r="D15725" s="10">
        <v>0.0904481594464159</v>
      </c>
      <c r="E15725" s="7">
        <f t="shared" si="1"/>
        <v>0.05189954393</v>
      </c>
      <c r="F15725" s="7"/>
    </row>
    <row r="15726">
      <c r="A15726" s="9">
        <v>44909.166666666664</v>
      </c>
      <c r="B15726" s="10">
        <v>201.71</v>
      </c>
      <c r="C15726" s="10">
        <v>194.47676</v>
      </c>
      <c r="D15726" s="10">
        <v>0.0371933386796447</v>
      </c>
      <c r="E15726" s="7">
        <f t="shared" si="1"/>
        <v>0.04679216133</v>
      </c>
      <c r="F15726" s="7"/>
    </row>
    <row r="15727">
      <c r="A15727" s="9">
        <v>44909.208333333336</v>
      </c>
      <c r="B15727" s="10">
        <v>186.64</v>
      </c>
      <c r="C15727" s="10">
        <v>187.05931</v>
      </c>
      <c r="D15727" s="10">
        <v>0.00224158851008284</v>
      </c>
      <c r="E15727" s="7">
        <f t="shared" si="1"/>
        <v>0.04354059821</v>
      </c>
      <c r="F15727" s="7"/>
    </row>
    <row r="15728">
      <c r="A15728" s="9">
        <v>44909.25</v>
      </c>
      <c r="B15728" s="10">
        <v>190.42</v>
      </c>
      <c r="C15728" s="10">
        <v>181.85774</v>
      </c>
      <c r="D15728" s="10">
        <v>0.0470821863287203</v>
      </c>
      <c r="E15728" s="7">
        <f t="shared" si="1"/>
        <v>0.0427647833</v>
      </c>
      <c r="F15728" s="7"/>
    </row>
    <row r="15729">
      <c r="A15729" s="9">
        <v>44909.291666666664</v>
      </c>
      <c r="B15729" s="10">
        <v>190.55</v>
      </c>
      <c r="C15729" s="10">
        <v>180.10858</v>
      </c>
      <c r="D15729" s="10">
        <v>0.0579729183362615</v>
      </c>
      <c r="E15729" s="7">
        <f t="shared" si="1"/>
        <v>0.04278466778</v>
      </c>
      <c r="F15729" s="7"/>
    </row>
    <row r="15730">
      <c r="A15730" s="9">
        <v>44909.333333333336</v>
      </c>
      <c r="B15730" s="10">
        <v>184.86</v>
      </c>
      <c r="C15730" s="10">
        <v>181.98419</v>
      </c>
      <c r="D15730" s="10">
        <v>0.0158025265821168</v>
      </c>
      <c r="E15730" s="7">
        <f t="shared" si="1"/>
        <v>0.0419745513</v>
      </c>
      <c r="F15730" s="7"/>
    </row>
    <row r="15731">
      <c r="A15731" s="9">
        <v>44909.375</v>
      </c>
      <c r="B15731" s="10">
        <v>184.76</v>
      </c>
      <c r="C15731" s="10">
        <v>187.27598</v>
      </c>
      <c r="D15731" s="10">
        <v>0.0134346113153433</v>
      </c>
      <c r="E15731" s="7">
        <f t="shared" si="1"/>
        <v>0.04245516682</v>
      </c>
      <c r="F15731" s="7"/>
    </row>
    <row r="15732">
      <c r="A15732" s="9">
        <v>44909.416666666664</v>
      </c>
      <c r="B15732" s="10">
        <v>185.45</v>
      </c>
      <c r="C15732" s="10">
        <v>196.17034</v>
      </c>
      <c r="D15732" s="10">
        <v>0.0546481185687908</v>
      </c>
      <c r="E15732" s="7">
        <f t="shared" si="1"/>
        <v>0.04469918949</v>
      </c>
      <c r="F15732" s="7"/>
    </row>
    <row r="15733">
      <c r="A15733" s="9">
        <v>44909.458333333336</v>
      </c>
      <c r="B15733" s="10">
        <v>199.04</v>
      </c>
      <c r="C15733" s="10">
        <v>205.53415</v>
      </c>
      <c r="D15733" s="10">
        <v>0.0315964524630092</v>
      </c>
      <c r="E15733" s="7">
        <f t="shared" si="1"/>
        <v>0.04436081063</v>
      </c>
      <c r="F15733" s="7"/>
    </row>
    <row r="15734">
      <c r="A15734" s="9">
        <v>44909.5</v>
      </c>
      <c r="B15734" s="10">
        <v>203.01</v>
      </c>
      <c r="C15734" s="10">
        <v>212.16181</v>
      </c>
      <c r="D15734" s="10">
        <v>0.0431359913454735</v>
      </c>
      <c r="E15734" s="7">
        <f t="shared" si="1"/>
        <v>0.04353507892</v>
      </c>
      <c r="F15734" s="7"/>
    </row>
    <row r="15735">
      <c r="A15735" s="9">
        <v>44909.541666666664</v>
      </c>
      <c r="B15735" s="10">
        <v>208.77</v>
      </c>
      <c r="C15735" s="10">
        <v>215.74766</v>
      </c>
      <c r="D15735" s="10">
        <v>0.0323417644483374</v>
      </c>
      <c r="E15735" s="7">
        <f t="shared" si="1"/>
        <v>0.0425683135</v>
      </c>
      <c r="F15735" s="7"/>
    </row>
    <row r="15736">
      <c r="A15736" s="9">
        <v>44909.583333333336</v>
      </c>
      <c r="B15736" s="10">
        <v>210.55</v>
      </c>
      <c r="C15736" s="10">
        <v>215.37323</v>
      </c>
      <c r="D15736" s="10">
        <v>0.0223947516597118</v>
      </c>
      <c r="E15736" s="7">
        <f t="shared" si="1"/>
        <v>0.04222210309</v>
      </c>
      <c r="F15736" s="7"/>
    </row>
    <row r="15737">
      <c r="A15737" s="9">
        <v>44909.625</v>
      </c>
      <c r="B15737" s="10">
        <v>212.28</v>
      </c>
      <c r="C15737" s="10">
        <v>213.20116</v>
      </c>
      <c r="D15737" s="10">
        <v>0.00432061439065334</v>
      </c>
      <c r="E15737" s="7">
        <f t="shared" si="1"/>
        <v>0.04178606228</v>
      </c>
      <c r="F15737" s="7"/>
    </row>
    <row r="15738">
      <c r="A15738" s="9">
        <v>44909.666666666664</v>
      </c>
      <c r="B15738" s="10">
        <v>211.84</v>
      </c>
      <c r="C15738" s="10">
        <v>209.9833</v>
      </c>
      <c r="D15738" s="10">
        <v>0.00884213173142811</v>
      </c>
      <c r="E15738" s="7">
        <f t="shared" si="1"/>
        <v>0.04165661168</v>
      </c>
      <c r="F15738" s="7"/>
    </row>
    <row r="15739">
      <c r="A15739" s="9">
        <v>44909.708333333336</v>
      </c>
      <c r="B15739" s="10">
        <v>208.8</v>
      </c>
      <c r="C15739" s="10">
        <v>207.20706</v>
      </c>
      <c r="D15739" s="10">
        <v>0.00768767241811161</v>
      </c>
      <c r="E15739" s="7">
        <f t="shared" si="1"/>
        <v>0.04087926672</v>
      </c>
      <c r="F15739" s="7"/>
    </row>
    <row r="15740">
      <c r="A15740" s="9">
        <v>44909.75</v>
      </c>
      <c r="B15740" s="10">
        <v>208.97</v>
      </c>
      <c r="C15740" s="10">
        <v>205.96683</v>
      </c>
      <c r="D15740" s="10">
        <v>0.0145808429444683</v>
      </c>
      <c r="E15740" s="7">
        <f t="shared" si="1"/>
        <v>0.04043497102</v>
      </c>
      <c r="F15740" s="7"/>
    </row>
    <row r="15741">
      <c r="A15741" s="9">
        <v>44909.791666666664</v>
      </c>
      <c r="B15741" s="10">
        <v>215.05</v>
      </c>
      <c r="C15741" s="10">
        <v>206.69916</v>
      </c>
      <c r="D15741" s="10">
        <v>0.0404009382524825</v>
      </c>
      <c r="E15741" s="7">
        <f t="shared" si="1"/>
        <v>0.04037923958</v>
      </c>
      <c r="F15741" s="7"/>
    </row>
    <row r="15742">
      <c r="A15742" s="9">
        <v>44909.833333333336</v>
      </c>
      <c r="B15742" s="10">
        <v>222.09</v>
      </c>
      <c r="C15742" s="10">
        <v>208.802</v>
      </c>
      <c r="D15742" s="10">
        <v>0.0636392371720578</v>
      </c>
      <c r="E15742" s="7">
        <f t="shared" si="1"/>
        <v>0.04024953598</v>
      </c>
      <c r="F15742" s="7"/>
    </row>
    <row r="15743">
      <c r="A15743" s="9">
        <v>44909.875</v>
      </c>
      <c r="B15743" s="10">
        <v>232.46</v>
      </c>
      <c r="C15743" s="10">
        <v>211.6308</v>
      </c>
      <c r="D15743" s="10">
        <v>0.0984223468417641</v>
      </c>
      <c r="E15743" s="7">
        <f t="shared" si="1"/>
        <v>0.04057618856</v>
      </c>
      <c r="F15743" s="7"/>
    </row>
    <row r="15744">
      <c r="A15744" s="9">
        <v>44909.916666666664</v>
      </c>
      <c r="B15744" s="10">
        <v>231.39</v>
      </c>
      <c r="C15744" s="10">
        <v>213.3958</v>
      </c>
      <c r="D15744" s="10">
        <v>0.0843231216359458</v>
      </c>
      <c r="E15744" s="7">
        <f t="shared" si="1"/>
        <v>0.04173566373</v>
      </c>
      <c r="F15744" s="7"/>
    </row>
    <row r="15745">
      <c r="A15745" s="9">
        <v>44909.958333333336</v>
      </c>
      <c r="B15745" s="10">
        <v>229.11</v>
      </c>
      <c r="C15745" s="10">
        <v>214.85677</v>
      </c>
      <c r="D15745" s="10">
        <v>0.0663382866641809</v>
      </c>
      <c r="E15745" s="7">
        <f t="shared" si="1"/>
        <v>0.04295477031</v>
      </c>
      <c r="F15745" s="7"/>
    </row>
    <row r="15746">
      <c r="A15746" s="9">
        <v>44907.0</v>
      </c>
      <c r="B15746" s="10">
        <v>224.07</v>
      </c>
      <c r="C15746" s="10">
        <v>215.78121</v>
      </c>
      <c r="D15746" s="10">
        <v>0.0384129368817609</v>
      </c>
      <c r="E15746" s="7">
        <f t="shared" si="1"/>
        <v>0.04296714927</v>
      </c>
      <c r="F15746" s="7"/>
    </row>
    <row r="15747">
      <c r="A15747" s="9">
        <v>44907.041666666664</v>
      </c>
      <c r="B15747" s="10">
        <v>235.9</v>
      </c>
      <c r="C15747" s="10">
        <v>214.29145</v>
      </c>
      <c r="D15747" s="10">
        <v>0.100837200924255</v>
      </c>
      <c r="E15747" s="7">
        <f t="shared" si="1"/>
        <v>0.04496094502</v>
      </c>
      <c r="F15747" s="7"/>
    </row>
    <row r="15748">
      <c r="A15748" s="9">
        <v>44907.083333333336</v>
      </c>
      <c r="B15748" s="10">
        <v>227.32</v>
      </c>
      <c r="C15748" s="10">
        <v>210.72259</v>
      </c>
      <c r="D15748" s="10">
        <v>0.0787642653784769</v>
      </c>
      <c r="E15748" s="7">
        <f t="shared" si="1"/>
        <v>0.04395258345</v>
      </c>
      <c r="F15748" s="7"/>
    </row>
    <row r="15749">
      <c r="A15749" s="9">
        <v>44907.125</v>
      </c>
      <c r="B15749" s="10">
        <v>212.65</v>
      </c>
      <c r="C15749" s="10">
        <v>205.70351</v>
      </c>
      <c r="D15749" s="10">
        <v>0.0337694286305567</v>
      </c>
      <c r="E15749" s="7">
        <f t="shared" si="1"/>
        <v>0.04159096967</v>
      </c>
      <c r="F15749" s="7"/>
    </row>
    <row r="15750">
      <c r="A15750" s="9">
        <v>44907.166666666664</v>
      </c>
      <c r="B15750" s="10">
        <v>212.04</v>
      </c>
      <c r="C15750" s="10">
        <v>200.00729</v>
      </c>
      <c r="D15750" s="10">
        <v>0.0601613571185329</v>
      </c>
      <c r="E15750" s="7">
        <f t="shared" si="1"/>
        <v>0.04254797044</v>
      </c>
      <c r="F15750" s="7"/>
    </row>
    <row r="15751">
      <c r="A15751" s="9">
        <v>44907.208333333336</v>
      </c>
      <c r="B15751" s="10">
        <v>204.66</v>
      </c>
      <c r="C15751" s="10">
        <v>194.94805</v>
      </c>
      <c r="D15751" s="10">
        <v>0.0498181438593512</v>
      </c>
      <c r="E15751" s="7">
        <f t="shared" si="1"/>
        <v>0.04453032691</v>
      </c>
      <c r="F15751" s="7"/>
    </row>
    <row r="15752">
      <c r="A15752" s="9">
        <v>44907.25</v>
      </c>
      <c r="B15752" s="10">
        <v>208.45</v>
      </c>
      <c r="C15752" s="10">
        <v>190.89448</v>
      </c>
      <c r="D15752" s="10">
        <v>0.0919645240658609</v>
      </c>
      <c r="E15752" s="7">
        <f t="shared" si="1"/>
        <v>0.04640042432</v>
      </c>
      <c r="F15752" s="7"/>
    </row>
    <row r="15753">
      <c r="A15753" s="9">
        <v>44907.291666666664</v>
      </c>
      <c r="B15753" s="10">
        <v>207.65</v>
      </c>
      <c r="C15753" s="10">
        <v>189.00406</v>
      </c>
      <c r="D15753" s="10">
        <v>0.0986536479692552</v>
      </c>
      <c r="E15753" s="7">
        <f t="shared" si="1"/>
        <v>0.04809545472</v>
      </c>
      <c r="F15753" s="7"/>
    </row>
    <row r="15754">
      <c r="A15754" s="9">
        <v>44907.333333333336</v>
      </c>
      <c r="B15754" s="10">
        <v>208.38</v>
      </c>
      <c r="C15754" s="10">
        <v>189.16485</v>
      </c>
      <c r="D15754" s="10">
        <v>0.101578860977607</v>
      </c>
      <c r="E15754" s="7">
        <f t="shared" si="1"/>
        <v>0.05166946865</v>
      </c>
      <c r="F15754" s="7"/>
    </row>
    <row r="15755">
      <c r="A15755" s="9">
        <v>44907.375</v>
      </c>
      <c r="B15755" s="10">
        <v>207.56</v>
      </c>
      <c r="C15755" s="10">
        <v>192.04834</v>
      </c>
      <c r="D15755" s="10">
        <v>0.0807695604138</v>
      </c>
      <c r="E15755" s="7">
        <f t="shared" si="1"/>
        <v>0.05447509153</v>
      </c>
      <c r="F15755" s="7"/>
    </row>
    <row r="15756">
      <c r="A15756" s="9">
        <v>44907.416666666664</v>
      </c>
      <c r="B15756" s="10">
        <v>207.38</v>
      </c>
      <c r="C15756" s="10">
        <v>198.13069</v>
      </c>
      <c r="D15756" s="10">
        <v>0.0466828738142486</v>
      </c>
      <c r="E15756" s="7">
        <f t="shared" si="1"/>
        <v>0.05414320633</v>
      </c>
      <c r="F15756" s="7"/>
    </row>
    <row r="15757">
      <c r="A15757" s="9">
        <v>44907.458333333336</v>
      </c>
      <c r="B15757" s="10">
        <v>211.47</v>
      </c>
      <c r="C15757" s="10">
        <v>205.41798</v>
      </c>
      <c r="D15757" s="10">
        <v>0.0294619779631753</v>
      </c>
      <c r="E15757" s="7">
        <f t="shared" si="1"/>
        <v>0.0540542699</v>
      </c>
      <c r="F15757" s="7"/>
    </row>
    <row r="15758">
      <c r="A15758" s="9">
        <v>44907.5</v>
      </c>
      <c r="B15758" s="10">
        <v>216.25</v>
      </c>
      <c r="C15758" s="10">
        <v>211.19595</v>
      </c>
      <c r="D15758" s="10">
        <v>0.0239306198816785</v>
      </c>
      <c r="E15758" s="7">
        <f t="shared" si="1"/>
        <v>0.05325404608</v>
      </c>
      <c r="F15758" s="7"/>
    </row>
    <row r="15759">
      <c r="A15759" s="9">
        <v>44907.541666666664</v>
      </c>
      <c r="B15759" s="10">
        <v>217.99</v>
      </c>
      <c r="C15759" s="10">
        <v>215.0252</v>
      </c>
      <c r="D15759" s="10">
        <v>0.0137881513422612</v>
      </c>
      <c r="E15759" s="7">
        <f t="shared" si="1"/>
        <v>0.05248097887</v>
      </c>
      <c r="F15759" s="7"/>
    </row>
    <row r="15760">
      <c r="A15760" s="9">
        <v>44907.583333333336</v>
      </c>
      <c r="B15760" s="10">
        <v>217.16</v>
      </c>
      <c r="C15760" s="10">
        <v>215.79842</v>
      </c>
      <c r="D15760" s="10">
        <v>0.00630949939299835</v>
      </c>
      <c r="E15760" s="7">
        <f t="shared" si="1"/>
        <v>0.05181076003</v>
      </c>
      <c r="F15760" s="7"/>
    </row>
    <row r="15761">
      <c r="A15761" s="9">
        <v>44907.625</v>
      </c>
      <c r="B15761" s="10">
        <v>224.08</v>
      </c>
      <c r="C15761" s="10">
        <v>214.95283</v>
      </c>
      <c r="D15761" s="10">
        <v>0.0424612692933608</v>
      </c>
      <c r="E15761" s="7">
        <f t="shared" si="1"/>
        <v>0.05339995398</v>
      </c>
      <c r="F15761" s="7"/>
    </row>
    <row r="15762">
      <c r="A15762" s="9">
        <v>44907.666666666664</v>
      </c>
      <c r="B15762" s="10">
        <v>225.25</v>
      </c>
      <c r="C15762" s="10">
        <v>213.09354</v>
      </c>
      <c r="D15762" s="10">
        <v>0.0570475294558437</v>
      </c>
      <c r="E15762" s="7">
        <f t="shared" si="1"/>
        <v>0.05540851222</v>
      </c>
      <c r="F15762" s="7"/>
    </row>
    <row r="15763">
      <c r="A15763" s="9">
        <v>44907.708333333336</v>
      </c>
      <c r="B15763" s="10">
        <v>230.53</v>
      </c>
      <c r="C15763" s="10">
        <v>211.73504</v>
      </c>
      <c r="D15763" s="10">
        <v>0.0887664129659408</v>
      </c>
      <c r="E15763" s="7">
        <f t="shared" si="1"/>
        <v>0.05878679308</v>
      </c>
      <c r="F15763" s="7"/>
    </row>
    <row r="15764">
      <c r="A15764" s="9">
        <v>44907.75</v>
      </c>
      <c r="B15764" s="10">
        <v>230.61</v>
      </c>
      <c r="C15764" s="10">
        <v>211.14072</v>
      </c>
      <c r="D15764" s="10">
        <v>0.092209972571847</v>
      </c>
      <c r="E15764" s="7">
        <f t="shared" si="1"/>
        <v>0.06202134014</v>
      </c>
      <c r="F15764" s="7"/>
    </row>
    <row r="15765">
      <c r="A15765" s="9">
        <v>44907.791666666664</v>
      </c>
      <c r="B15765" s="10">
        <v>227.42</v>
      </c>
      <c r="C15765" s="10">
        <v>212.05859</v>
      </c>
      <c r="D15765" s="10">
        <v>0.0724394611885327</v>
      </c>
      <c r="E15765" s="7">
        <f t="shared" si="1"/>
        <v>0.0633562786</v>
      </c>
      <c r="F15765" s="7"/>
    </row>
    <row r="15766">
      <c r="A15766" s="9">
        <v>44907.833333333336</v>
      </c>
      <c r="B15766" s="10">
        <v>223.47</v>
      </c>
      <c r="C15766" s="10">
        <v>214.005</v>
      </c>
      <c r="D15766" s="10">
        <v>0.0442279385995654</v>
      </c>
      <c r="E15766" s="7">
        <f t="shared" si="1"/>
        <v>0.06254747449</v>
      </c>
      <c r="F15766" s="7"/>
    </row>
    <row r="15767">
      <c r="A15767" s="9">
        <v>44907.875</v>
      </c>
      <c r="B15767" s="10">
        <v>228.95</v>
      </c>
      <c r="C15767" s="10">
        <v>216.16971</v>
      </c>
      <c r="D15767" s="10">
        <v>0.0591215577797647</v>
      </c>
      <c r="E15767" s="7">
        <f t="shared" si="1"/>
        <v>0.06090994162</v>
      </c>
      <c r="F15767" s="7"/>
    </row>
    <row r="15768">
      <c r="A15768" s="9">
        <v>44907.916666666664</v>
      </c>
      <c r="B15768" s="10">
        <v>211.47</v>
      </c>
      <c r="C15768" s="10">
        <v>217.23457</v>
      </c>
      <c r="D15768" s="10">
        <v>0.0265361539832264</v>
      </c>
      <c r="E15768" s="7">
        <f t="shared" si="1"/>
        <v>0.0585021513</v>
      </c>
      <c r="F15768" s="7"/>
    </row>
    <row r="15769">
      <c r="A15769" s="9">
        <v>44907.958333333336</v>
      </c>
      <c r="B15769" s="10">
        <v>216.19</v>
      </c>
      <c r="C15769" s="10">
        <v>218.19621</v>
      </c>
      <c r="D15769" s="10">
        <v>0.00919452267296489</v>
      </c>
      <c r="E15769" s="7">
        <f t="shared" si="1"/>
        <v>0.05612116113</v>
      </c>
      <c r="F15769" s="7"/>
    </row>
    <row r="15770">
      <c r="A15770" s="9">
        <v>44908.0</v>
      </c>
      <c r="B15770" s="10">
        <v>213.15</v>
      </c>
      <c r="C15770" s="10">
        <v>217.1966</v>
      </c>
      <c r="D15770" s="10">
        <v>0.0186310467106758</v>
      </c>
      <c r="E15770" s="7">
        <f t="shared" si="1"/>
        <v>0.05529691571</v>
      </c>
      <c r="F15770" s="7"/>
    </row>
    <row r="15771">
      <c r="A15771" s="9">
        <v>44908.041666666664</v>
      </c>
      <c r="B15771" s="10">
        <v>220.29</v>
      </c>
      <c r="C15771" s="10">
        <v>212.57943</v>
      </c>
      <c r="D15771" s="10">
        <v>0.0362714774425728</v>
      </c>
      <c r="E15771" s="7">
        <f t="shared" si="1"/>
        <v>0.05260667723</v>
      </c>
      <c r="F15771" s="7"/>
    </row>
    <row r="15772">
      <c r="A15772" s="9">
        <v>44908.083333333336</v>
      </c>
      <c r="B15772" s="10">
        <v>223.23</v>
      </c>
      <c r="C15772" s="10">
        <v>205.78706</v>
      </c>
      <c r="D15772" s="10">
        <v>0.0847620836800914</v>
      </c>
      <c r="E15772" s="7">
        <f t="shared" si="1"/>
        <v>0.05285658632</v>
      </c>
      <c r="F15772" s="7"/>
    </row>
    <row r="15773">
      <c r="A15773" s="9">
        <v>44908.125</v>
      </c>
      <c r="B15773" s="10">
        <v>225.27</v>
      </c>
      <c r="C15773" s="10">
        <v>198.47316</v>
      </c>
      <c r="D15773" s="10">
        <v>0.135014930986134</v>
      </c>
      <c r="E15773" s="7">
        <f t="shared" si="1"/>
        <v>0.05707514892</v>
      </c>
      <c r="F15773" s="7"/>
    </row>
    <row r="15774">
      <c r="A15774" s="9">
        <v>44908.166666666664</v>
      </c>
      <c r="B15774" s="10">
        <v>216.29</v>
      </c>
      <c r="C15774" s="10">
        <v>191.51925</v>
      </c>
      <c r="D15774" s="10">
        <v>0.129338173577851</v>
      </c>
      <c r="E15774" s="7">
        <f t="shared" si="1"/>
        <v>0.05995751627</v>
      </c>
      <c r="F15774" s="7"/>
    </row>
    <row r="15775">
      <c r="A15775" s="9">
        <v>44908.208333333336</v>
      </c>
      <c r="B15775" s="10">
        <v>198.82</v>
      </c>
      <c r="C15775" s="10">
        <v>186.92769</v>
      </c>
      <c r="D15775" s="10">
        <v>0.0636198414477811</v>
      </c>
      <c r="E15775" s="7">
        <f t="shared" si="1"/>
        <v>0.06053258701</v>
      </c>
      <c r="F15775" s="7"/>
    </row>
    <row r="15776">
      <c r="A15776" s="9">
        <v>44908.25</v>
      </c>
      <c r="B15776" s="10">
        <v>196.42</v>
      </c>
      <c r="C15776" s="10">
        <v>184.62968</v>
      </c>
      <c r="D15776" s="10">
        <v>0.0638592884957607</v>
      </c>
      <c r="E15776" s="7">
        <f t="shared" si="1"/>
        <v>0.05936153553</v>
      </c>
      <c r="F15776" s="7"/>
    </row>
    <row r="15777">
      <c r="A15777" s="9">
        <v>44908.291666666664</v>
      </c>
      <c r="B15777" s="10">
        <v>198.61</v>
      </c>
      <c r="C15777" s="10">
        <v>185.62369</v>
      </c>
      <c r="D15777" s="10">
        <v>0.0699604129192777</v>
      </c>
      <c r="E15777" s="7">
        <f t="shared" si="1"/>
        <v>0.05816598406</v>
      </c>
      <c r="F15777" s="7"/>
    </row>
    <row r="15778">
      <c r="A15778" s="9">
        <v>44908.333333333336</v>
      </c>
      <c r="B15778" s="10">
        <v>199.42</v>
      </c>
      <c r="C15778" s="10">
        <v>188.82381</v>
      </c>
      <c r="D15778" s="10">
        <v>0.0561168106924649</v>
      </c>
      <c r="E15778" s="7">
        <f t="shared" si="1"/>
        <v>0.05627173197</v>
      </c>
      <c r="F15778" s="7"/>
    </row>
    <row r="15779">
      <c r="A15779" s="9">
        <v>44908.375</v>
      </c>
      <c r="B15779" s="10">
        <v>199.01</v>
      </c>
      <c r="C15779" s="10">
        <v>194.3069</v>
      </c>
      <c r="D15779" s="10">
        <v>0.0242044929953592</v>
      </c>
      <c r="E15779" s="7">
        <f t="shared" si="1"/>
        <v>0.05391485416</v>
      </c>
      <c r="F15779" s="7"/>
    </row>
    <row r="15780">
      <c r="A15780" s="9">
        <v>44908.416666666664</v>
      </c>
      <c r="B15780" s="10">
        <v>204.14</v>
      </c>
      <c r="C15780" s="10">
        <v>201.48222</v>
      </c>
      <c r="D15780" s="10">
        <v>0.0131911391486552</v>
      </c>
      <c r="E15780" s="7">
        <f t="shared" si="1"/>
        <v>0.05251936522</v>
      </c>
      <c r="F15780" s="7"/>
    </row>
    <row r="15781">
      <c r="A15781" s="9">
        <v>44908.458333333336</v>
      </c>
      <c r="B15781" s="10">
        <v>217.25</v>
      </c>
      <c r="C15781" s="10">
        <v>208.46408</v>
      </c>
      <c r="D15781" s="10">
        <v>0.0421459658661578</v>
      </c>
      <c r="E15781" s="7">
        <f t="shared" si="1"/>
        <v>0.05304786471</v>
      </c>
      <c r="F15781" s="7"/>
    </row>
    <row r="15782">
      <c r="A15782" s="9">
        <v>44908.5</v>
      </c>
      <c r="B15782" s="10">
        <v>223.88</v>
      </c>
      <c r="C15782" s="10">
        <v>212.7301</v>
      </c>
      <c r="D15782" s="10">
        <v>0.0524133632241041</v>
      </c>
      <c r="E15782" s="7">
        <f t="shared" si="1"/>
        <v>0.05423464568</v>
      </c>
      <c r="F15782" s="7"/>
    </row>
    <row r="15783">
      <c r="A15783" s="9">
        <v>44908.541666666664</v>
      </c>
      <c r="B15783" s="10">
        <v>222.99</v>
      </c>
      <c r="C15783" s="10">
        <v>214.9817</v>
      </c>
      <c r="D15783" s="10">
        <v>0.0372510776498651</v>
      </c>
      <c r="E15783" s="7">
        <f t="shared" si="1"/>
        <v>0.05521226761</v>
      </c>
      <c r="F15783" s="7"/>
    </row>
    <row r="15784">
      <c r="A15784" s="9">
        <v>44908.583333333336</v>
      </c>
      <c r="B15784" s="10">
        <v>217.18</v>
      </c>
      <c r="C15784" s="10">
        <v>214.82791</v>
      </c>
      <c r="D15784" s="10">
        <v>0.0109487170451921</v>
      </c>
      <c r="E15784" s="7">
        <f t="shared" si="1"/>
        <v>0.05540556835</v>
      </c>
      <c r="F15784" s="7"/>
    </row>
    <row r="15785">
      <c r="A15785" s="9">
        <v>44908.625</v>
      </c>
      <c r="B15785" s="10">
        <v>213.71</v>
      </c>
      <c r="C15785" s="10">
        <v>213.97705</v>
      </c>
      <c r="D15785" s="10">
        <v>0.00124803103884263</v>
      </c>
      <c r="E15785" s="7">
        <f t="shared" si="1"/>
        <v>0.05368835009</v>
      </c>
      <c r="F15785" s="7"/>
    </row>
    <row r="15786">
      <c r="A15786" s="9">
        <v>44908.666666666664</v>
      </c>
      <c r="B15786" s="10">
        <v>213.12</v>
      </c>
      <c r="C15786" s="10">
        <v>212.65419</v>
      </c>
      <c r="D15786" s="10">
        <v>0.00219045766274346</v>
      </c>
      <c r="E15786" s="7">
        <f t="shared" si="1"/>
        <v>0.05140263876</v>
      </c>
      <c r="F15786" s="7"/>
    </row>
    <row r="15787">
      <c r="A15787" s="9">
        <v>44908.708333333336</v>
      </c>
      <c r="B15787" s="10">
        <v>216.23</v>
      </c>
      <c r="C15787" s="10">
        <v>211.55298</v>
      </c>
      <c r="D15787" s="10">
        <v>0.022108031756395</v>
      </c>
      <c r="E15787" s="7">
        <f t="shared" si="1"/>
        <v>0.04862520621</v>
      </c>
      <c r="F15787" s="7"/>
    </row>
    <row r="15788">
      <c r="A15788" s="9">
        <v>44908.75</v>
      </c>
      <c r="B15788" s="10">
        <v>216.59</v>
      </c>
      <c r="C15788" s="10">
        <v>211.24296</v>
      </c>
      <c r="D15788" s="10">
        <v>0.0253122754954768</v>
      </c>
      <c r="E15788" s="7">
        <f t="shared" si="1"/>
        <v>0.04583780217</v>
      </c>
      <c r="F15788" s="7"/>
    </row>
    <row r="15789">
      <c r="A15789" s="9">
        <v>44908.791666666664</v>
      </c>
      <c r="B15789" s="10">
        <v>221.18</v>
      </c>
      <c r="C15789" s="10">
        <v>211.98793</v>
      </c>
      <c r="D15789" s="10">
        <v>0.0433612894847362</v>
      </c>
      <c r="E15789" s="7">
        <f t="shared" si="1"/>
        <v>0.04462621168</v>
      </c>
      <c r="F15789" s="7"/>
    </row>
    <row r="15790">
      <c r="A15790" s="9">
        <v>44908.833333333336</v>
      </c>
      <c r="B15790" s="10">
        <v>229.02</v>
      </c>
      <c r="C15790" s="10">
        <v>213.86828</v>
      </c>
      <c r="D15790" s="10">
        <v>0.0708460366352598</v>
      </c>
      <c r="E15790" s="7">
        <f t="shared" si="1"/>
        <v>0.0457352991</v>
      </c>
      <c r="F15790" s="7"/>
    </row>
    <row r="15791">
      <c r="A15791" s="9">
        <v>44908.875</v>
      </c>
      <c r="B15791" s="10">
        <v>237.37</v>
      </c>
      <c r="C15791" s="10">
        <v>216.40268</v>
      </c>
      <c r="D15791" s="10">
        <v>0.0968902972920668</v>
      </c>
      <c r="E15791" s="7">
        <f t="shared" si="1"/>
        <v>0.04730899658</v>
      </c>
      <c r="F15791" s="7"/>
    </row>
    <row r="15792">
      <c r="A15792" s="9">
        <v>44908.916666666664</v>
      </c>
      <c r="B15792" s="10">
        <v>230.98</v>
      </c>
      <c r="C15792" s="10">
        <v>217.55832</v>
      </c>
      <c r="D15792" s="10">
        <v>0.0616923315090867</v>
      </c>
      <c r="E15792" s="7">
        <f t="shared" si="1"/>
        <v>0.04877383731</v>
      </c>
      <c r="F15792" s="7"/>
    </row>
    <row r="15793">
      <c r="A15793" s="9">
        <v>44908.958333333336</v>
      </c>
      <c r="B15793" s="10">
        <v>226.08</v>
      </c>
      <c r="C15793" s="10">
        <v>217.79433</v>
      </c>
      <c r="D15793" s="10">
        <v>0.0380435523734709</v>
      </c>
      <c r="E15793" s="7">
        <f t="shared" si="1"/>
        <v>0.04997588021</v>
      </c>
      <c r="F15793" s="7"/>
    </row>
    <row r="15794">
      <c r="A15794" s="9">
        <v>44909.0</v>
      </c>
      <c r="B15794" s="10">
        <v>226.56</v>
      </c>
      <c r="C15794" s="10">
        <v>220.51768</v>
      </c>
      <c r="D15794" s="10">
        <v>0.0274006147715683</v>
      </c>
      <c r="E15794" s="7">
        <f t="shared" si="1"/>
        <v>0.05034127888</v>
      </c>
      <c r="F15794" s="7"/>
    </row>
    <row r="15795">
      <c r="A15795" s="9">
        <v>44909.041666666664</v>
      </c>
      <c r="B15795" s="10">
        <v>226.95</v>
      </c>
      <c r="C15795" s="10">
        <v>218.36259</v>
      </c>
      <c r="D15795" s="10">
        <v>0.0393263791201596</v>
      </c>
      <c r="E15795" s="7">
        <f t="shared" si="1"/>
        <v>0.05046856645</v>
      </c>
      <c r="F15795" s="7"/>
    </row>
    <row r="15796">
      <c r="A15796" s="9">
        <v>44909.083333333336</v>
      </c>
      <c r="B15796" s="10">
        <v>231.53</v>
      </c>
      <c r="C15796" s="10">
        <v>213.13655</v>
      </c>
      <c r="D15796" s="10">
        <v>0.0862989008689499</v>
      </c>
      <c r="E15796" s="7">
        <f t="shared" si="1"/>
        <v>0.0505326005</v>
      </c>
      <c r="F15796" s="7"/>
    </row>
    <row r="15797">
      <c r="A15797" s="9">
        <v>44909.125</v>
      </c>
      <c r="B15797" s="10">
        <v>221.09</v>
      </c>
      <c r="C15797" s="10">
        <v>205.91558</v>
      </c>
      <c r="D15797" s="10">
        <v>0.0736924325978636</v>
      </c>
      <c r="E15797" s="7">
        <f t="shared" si="1"/>
        <v>0.0479774964</v>
      </c>
      <c r="F15797" s="7"/>
    </row>
    <row r="15798">
      <c r="A15798" s="9">
        <v>44909.166666666664</v>
      </c>
      <c r="B15798" s="10">
        <v>201.71</v>
      </c>
      <c r="C15798" s="10">
        <v>197.18974</v>
      </c>
      <c r="D15798" s="10">
        <v>0.022923403621304</v>
      </c>
      <c r="E15798" s="7">
        <f t="shared" si="1"/>
        <v>0.04354354765</v>
      </c>
      <c r="F15798" s="7"/>
    </row>
    <row r="15799">
      <c r="A15799" s="9">
        <v>44909.208333333336</v>
      </c>
      <c r="B15799" s="10">
        <v>186.64</v>
      </c>
      <c r="C15799" s="10">
        <v>188.95197</v>
      </c>
      <c r="D15799" s="10">
        <v>0.0122357549381464</v>
      </c>
      <c r="E15799" s="7">
        <f t="shared" si="1"/>
        <v>0.04140254405</v>
      </c>
      <c r="F15799" s="7"/>
    </row>
    <row r="15800">
      <c r="A15800" s="9">
        <v>44909.25</v>
      </c>
      <c r="B15800" s="10">
        <v>190.42</v>
      </c>
      <c r="C15800" s="10">
        <v>182.8206</v>
      </c>
      <c r="D15800" s="10">
        <v>0.041567525760226</v>
      </c>
      <c r="E15800" s="7">
        <f t="shared" si="1"/>
        <v>0.0404737206</v>
      </c>
      <c r="F15800" s="7"/>
    </row>
    <row r="15801">
      <c r="A15801" s="9">
        <v>44909.291666666664</v>
      </c>
      <c r="B15801" s="10">
        <v>190.55</v>
      </c>
      <c r="C15801" s="10">
        <v>180.20838</v>
      </c>
      <c r="D15801" s="10">
        <v>0.0573870094165432</v>
      </c>
      <c r="E15801" s="7">
        <f t="shared" si="1"/>
        <v>0.03994982879</v>
      </c>
      <c r="F15801" s="7"/>
    </row>
    <row r="15802">
      <c r="A15802" s="9">
        <v>44909.333333333336</v>
      </c>
      <c r="B15802" s="10">
        <v>184.86</v>
      </c>
      <c r="C15802" s="10">
        <v>181.53216</v>
      </c>
      <c r="D15802" s="10">
        <v>0.0183319583703516</v>
      </c>
      <c r="E15802" s="7">
        <f t="shared" si="1"/>
        <v>0.03837545994</v>
      </c>
      <c r="F15802" s="7"/>
    </row>
    <row r="15803">
      <c r="A15803" s="9">
        <v>44909.375</v>
      </c>
      <c r="B15803" s="10">
        <v>184.76</v>
      </c>
      <c r="C15803" s="10">
        <v>186.65717</v>
      </c>
      <c r="D15803" s="10">
        <v>0.0101639278041128</v>
      </c>
      <c r="E15803" s="7">
        <f t="shared" si="1"/>
        <v>0.03779043639</v>
      </c>
      <c r="F15803" s="7"/>
    </row>
    <row r="15804">
      <c r="A15804" s="9">
        <v>44909.416666666664</v>
      </c>
      <c r="B15804" s="10">
        <v>185.45</v>
      </c>
      <c r="C15804" s="10">
        <v>196.00491</v>
      </c>
      <c r="D15804" s="10">
        <v>0.0538502326293765</v>
      </c>
      <c r="E15804" s="7">
        <f t="shared" si="1"/>
        <v>0.03948456529</v>
      </c>
      <c r="F15804" s="7"/>
    </row>
    <row r="15805">
      <c r="A15805" s="9">
        <v>44909.458333333336</v>
      </c>
      <c r="B15805" s="10">
        <v>199.04</v>
      </c>
      <c r="C15805" s="10">
        <v>206.1333</v>
      </c>
      <c r="D15805" s="10">
        <v>0.0344112280742606</v>
      </c>
      <c r="E15805" s="7">
        <f t="shared" si="1"/>
        <v>0.03916228455</v>
      </c>
      <c r="F15805" s="7"/>
    </row>
    <row r="15806">
      <c r="A15806" s="9">
        <v>44909.5</v>
      </c>
      <c r="B15806" s="10">
        <v>203.01</v>
      </c>
      <c r="C15806" s="10">
        <v>213.62977</v>
      </c>
      <c r="D15806" s="10">
        <v>0.0497110959769325</v>
      </c>
      <c r="E15806" s="7">
        <f t="shared" si="1"/>
        <v>0.03904969008</v>
      </c>
      <c r="F15806" s="7"/>
    </row>
    <row r="15807">
      <c r="A15807" s="9">
        <v>44909.541666666664</v>
      </c>
      <c r="B15807" s="10">
        <v>208.77</v>
      </c>
      <c r="C15807" s="10">
        <v>217.7646</v>
      </c>
      <c r="D15807" s="10">
        <v>0.0413042340215075</v>
      </c>
      <c r="E15807" s="7">
        <f t="shared" si="1"/>
        <v>0.03921857159</v>
      </c>
      <c r="F15807" s="7"/>
    </row>
    <row r="15808">
      <c r="A15808" s="9">
        <v>44909.583333333336</v>
      </c>
      <c r="B15808" s="10">
        <v>210.55</v>
      </c>
      <c r="C15808" s="10">
        <v>217.64666</v>
      </c>
      <c r="D15808" s="10">
        <v>0.0326063354245821</v>
      </c>
      <c r="E15808" s="7">
        <f t="shared" si="1"/>
        <v>0.04012097236</v>
      </c>
      <c r="F15808" s="7"/>
    </row>
    <row r="15809">
      <c r="A15809" s="9">
        <v>44909.625</v>
      </c>
      <c r="B15809" s="10">
        <v>212.28</v>
      </c>
      <c r="C15809" s="10">
        <v>215.37441</v>
      </c>
      <c r="D15809" s="10">
        <v>0.0143675843383622</v>
      </c>
      <c r="E15809" s="7">
        <f t="shared" si="1"/>
        <v>0.04066762041</v>
      </c>
      <c r="F15809" s="7"/>
    </row>
    <row r="15810">
      <c r="A15810" s="9">
        <v>44909.666666666664</v>
      </c>
      <c r="B15810" s="10">
        <v>211.84</v>
      </c>
      <c r="C15810" s="10">
        <v>211.78198</v>
      </c>
      <c r="D15810" s="10">
        <v>2.73960985726921E-4</v>
      </c>
      <c r="E15810" s="7">
        <f t="shared" si="1"/>
        <v>0.04058776639</v>
      </c>
      <c r="F15810" s="7"/>
    </row>
    <row r="15811">
      <c r="A15811" s="9">
        <v>44909.708333333336</v>
      </c>
      <c r="B15811" s="10">
        <v>208.8</v>
      </c>
      <c r="C15811" s="10">
        <v>208.622</v>
      </c>
      <c r="D15811" s="10">
        <v>8.5321778144202E-4</v>
      </c>
      <c r="E15811" s="7">
        <f t="shared" si="1"/>
        <v>0.03970214914</v>
      </c>
      <c r="F15811" s="7"/>
    </row>
    <row r="15812">
      <c r="A15812" s="9">
        <v>44909.75</v>
      </c>
      <c r="B15812" s="10">
        <v>208.97</v>
      </c>
      <c r="C15812" s="10">
        <v>207.03849</v>
      </c>
      <c r="D15812" s="10">
        <v>0.00932923148734326</v>
      </c>
      <c r="E15812" s="7">
        <f t="shared" si="1"/>
        <v>0.03903618897</v>
      </c>
      <c r="F15812" s="7"/>
    </row>
    <row r="15813">
      <c r="A15813" s="9">
        <v>44909.791666666664</v>
      </c>
      <c r="B15813" s="10">
        <v>215.05</v>
      </c>
      <c r="C15813" s="10">
        <v>207.63195</v>
      </c>
      <c r="D15813" s="10">
        <v>0.035726919676861</v>
      </c>
      <c r="E15813" s="7">
        <f t="shared" si="1"/>
        <v>0.03871809023</v>
      </c>
      <c r="F15813" s="7"/>
    </row>
    <row r="15814">
      <c r="A15814" s="9">
        <v>44909.833333333336</v>
      </c>
      <c r="B15814" s="10">
        <v>222.09</v>
      </c>
      <c r="C15814" s="10">
        <v>209.54021</v>
      </c>
      <c r="D15814" s="10">
        <v>0.0598920369508076</v>
      </c>
      <c r="E15814" s="7">
        <f t="shared" si="1"/>
        <v>0.03826167357</v>
      </c>
      <c r="F15814" s="7"/>
    </row>
    <row r="15815">
      <c r="A15815" s="9">
        <v>44909.875</v>
      </c>
      <c r="B15815" s="10">
        <v>232.46</v>
      </c>
      <c r="C15815" s="10">
        <v>212.23095</v>
      </c>
      <c r="D15815" s="10">
        <v>0.0953162109484973</v>
      </c>
      <c r="E15815" s="7">
        <f t="shared" si="1"/>
        <v>0.03819608664</v>
      </c>
      <c r="F15815" s="7"/>
    </row>
    <row r="15816">
      <c r="A15816" s="9">
        <v>44909.916666666664</v>
      </c>
      <c r="B15816" s="10">
        <v>231.39</v>
      </c>
      <c r="C15816" s="10">
        <v>214.11143</v>
      </c>
      <c r="D15816" s="10">
        <v>0.080698961283851</v>
      </c>
      <c r="E15816" s="7">
        <f t="shared" si="1"/>
        <v>0.03898802955</v>
      </c>
      <c r="F15816" s="7"/>
    </row>
    <row r="15817">
      <c r="A15817" s="9">
        <v>44909.958333333336</v>
      </c>
      <c r="B15817" s="10">
        <v>229.11</v>
      </c>
      <c r="C15817" s="10">
        <v>215.88059</v>
      </c>
      <c r="D15817" s="10">
        <v>0.061281146211431</v>
      </c>
      <c r="E15817" s="7">
        <f t="shared" si="1"/>
        <v>0.03995626263</v>
      </c>
      <c r="F15817" s="7"/>
    </row>
    <row r="15818">
      <c r="A15818" s="9">
        <v>44910.0</v>
      </c>
      <c r="B15818" s="10">
        <v>231.88</v>
      </c>
      <c r="C15818" s="10">
        <v>220.33249</v>
      </c>
      <c r="D15818" s="10">
        <v>0.0524094744265813</v>
      </c>
      <c r="E15818" s="7">
        <f t="shared" si="1"/>
        <v>0.04099829845</v>
      </c>
      <c r="F15818" s="7"/>
    </row>
    <row r="15819">
      <c r="A15819" s="9">
        <v>44910.041666666664</v>
      </c>
      <c r="B15819" s="10">
        <v>234.12</v>
      </c>
      <c r="C15819" s="10">
        <v>216.0382</v>
      </c>
      <c r="D15819" s="10">
        <v>0.0836972350260278</v>
      </c>
      <c r="E15819" s="7">
        <f t="shared" si="1"/>
        <v>0.04284708411</v>
      </c>
      <c r="F15819" s="7"/>
    </row>
    <row r="15820">
      <c r="A15820" s="9">
        <v>44910.083333333336</v>
      </c>
      <c r="B15820" s="10">
        <v>237.06</v>
      </c>
      <c r="C15820" s="10">
        <v>209.57413</v>
      </c>
      <c r="D15820" s="10">
        <v>0.131151063349278</v>
      </c>
      <c r="E15820" s="7">
        <f t="shared" si="1"/>
        <v>0.04471592421</v>
      </c>
      <c r="F15820" s="7"/>
    </row>
    <row r="15821">
      <c r="A15821" s="9">
        <v>44910.125</v>
      </c>
      <c r="B15821" s="10">
        <v>230.41</v>
      </c>
      <c r="C15821" s="10">
        <v>202.36337</v>
      </c>
      <c r="D15821" s="10">
        <v>0.13859538907659</v>
      </c>
      <c r="E15821" s="7">
        <f t="shared" si="1"/>
        <v>0.04742021407</v>
      </c>
      <c r="F15821" s="7"/>
    </row>
    <row r="15822">
      <c r="A15822" s="9">
        <v>44910.166666666664</v>
      </c>
      <c r="B15822" s="10">
        <v>225.48</v>
      </c>
      <c r="C15822" s="10">
        <v>195.37644</v>
      </c>
      <c r="D15822" s="10">
        <v>0.154079785669142</v>
      </c>
      <c r="E15822" s="7">
        <f t="shared" si="1"/>
        <v>0.05288506332</v>
      </c>
      <c r="F15822" s="7"/>
    </row>
    <row r="15823">
      <c r="A15823" s="9">
        <v>44910.208333333336</v>
      </c>
      <c r="B15823" s="10">
        <v>209.51</v>
      </c>
      <c r="C15823" s="10">
        <v>190.64006</v>
      </c>
      <c r="D15823" s="10">
        <v>0.0989820292754837</v>
      </c>
      <c r="E15823" s="7">
        <f t="shared" si="1"/>
        <v>0.05649949142</v>
      </c>
      <c r="F15823" s="7"/>
    </row>
    <row r="15824">
      <c r="A15824" s="9">
        <v>44910.25</v>
      </c>
      <c r="B15824" s="10">
        <v>202.24</v>
      </c>
      <c r="C15824" s="10">
        <v>188.13121</v>
      </c>
      <c r="D15824" s="10">
        <v>0.0749944148023073</v>
      </c>
      <c r="E15824" s="7">
        <f t="shared" si="1"/>
        <v>0.05789227846</v>
      </c>
      <c r="F15824" s="7"/>
    </row>
    <row r="15825">
      <c r="A15825" s="9">
        <v>44910.291666666664</v>
      </c>
      <c r="B15825" s="10">
        <v>204.23</v>
      </c>
      <c r="C15825" s="10">
        <v>188.82103</v>
      </c>
      <c r="D15825" s="10">
        <v>0.0816062172735737</v>
      </c>
      <c r="E15825" s="7">
        <f t="shared" si="1"/>
        <v>0.05890141212</v>
      </c>
      <c r="F15825" s="7"/>
    </row>
    <row r="15826">
      <c r="A15826" s="9">
        <v>44910.333333333336</v>
      </c>
      <c r="B15826" s="10">
        <v>204.84</v>
      </c>
      <c r="C15826" s="10">
        <v>191.60388</v>
      </c>
      <c r="D15826" s="10">
        <v>0.0690806470098622</v>
      </c>
      <c r="E15826" s="7">
        <f t="shared" si="1"/>
        <v>0.06101594081</v>
      </c>
      <c r="F15826" s="7"/>
    </row>
    <row r="15827">
      <c r="A15827" s="9">
        <v>44910.375</v>
      </c>
      <c r="B15827" s="10">
        <v>207.11</v>
      </c>
      <c r="C15827" s="10">
        <v>196.75906</v>
      </c>
      <c r="D15827" s="10">
        <v>0.0526071836285455</v>
      </c>
      <c r="E15827" s="7">
        <f t="shared" si="1"/>
        <v>0.06278440981</v>
      </c>
      <c r="F15827" s="7"/>
    </row>
    <row r="15828">
      <c r="A15828" s="9">
        <v>44910.416666666664</v>
      </c>
      <c r="B15828" s="10">
        <v>207.98</v>
      </c>
      <c r="C15828" s="10">
        <v>203.57801</v>
      </c>
      <c r="D15828" s="10">
        <v>0.0216231114549159</v>
      </c>
      <c r="E15828" s="7">
        <f t="shared" si="1"/>
        <v>0.06144161309</v>
      </c>
      <c r="F15828" s="7"/>
    </row>
    <row r="15829">
      <c r="A15829" s="9">
        <v>44910.458333333336</v>
      </c>
      <c r="B15829" s="10">
        <v>216.82</v>
      </c>
      <c r="C15829" s="10">
        <v>210.41399</v>
      </c>
      <c r="D15829" s="10">
        <v>0.0304447912422552</v>
      </c>
      <c r="E15829" s="7">
        <f t="shared" si="1"/>
        <v>0.06127634489</v>
      </c>
      <c r="F15829" s="7"/>
    </row>
    <row r="15830">
      <c r="A15830" s="9">
        <v>44910.5</v>
      </c>
      <c r="B15830" s="10">
        <v>225.97</v>
      </c>
      <c r="C15830" s="10">
        <v>214.69355</v>
      </c>
      <c r="D15830" s="10">
        <v>0.0525234689165091</v>
      </c>
      <c r="E15830" s="7">
        <f t="shared" si="1"/>
        <v>0.06139352709</v>
      </c>
      <c r="F15830" s="7"/>
    </row>
    <row r="15831">
      <c r="A15831" s="9">
        <v>44910.541666666664</v>
      </c>
      <c r="B15831" s="10">
        <v>235.58</v>
      </c>
      <c r="C15831" s="10">
        <v>216.83277</v>
      </c>
      <c r="D15831" s="10">
        <v>0.086459394490971</v>
      </c>
      <c r="E15831" s="7">
        <f t="shared" si="1"/>
        <v>0.06327499211</v>
      </c>
      <c r="F15831" s="7"/>
    </row>
    <row r="15832">
      <c r="A15832" s="9">
        <v>44910.583333333336</v>
      </c>
      <c r="B15832" s="10">
        <v>238.51</v>
      </c>
      <c r="C15832" s="10">
        <v>216.6397</v>
      </c>
      <c r="D15832" s="10">
        <v>0.100952410846211</v>
      </c>
      <c r="E15832" s="7">
        <f t="shared" si="1"/>
        <v>0.06612274526</v>
      </c>
      <c r="F15832" s="7"/>
    </row>
    <row r="15833">
      <c r="A15833" s="9">
        <v>44910.625</v>
      </c>
      <c r="B15833" s="10">
        <v>235.88</v>
      </c>
      <c r="C15833" s="10">
        <v>215.74125</v>
      </c>
      <c r="D15833" s="10">
        <v>0.093346775361689</v>
      </c>
      <c r="E15833" s="7">
        <f t="shared" si="1"/>
        <v>0.06941354488</v>
      </c>
      <c r="F15833" s="7"/>
    </row>
    <row r="15834">
      <c r="A15834" s="9">
        <v>44910.666666666664</v>
      </c>
      <c r="B15834" s="10">
        <v>238.24</v>
      </c>
      <c r="C15834" s="10">
        <v>214.33151</v>
      </c>
      <c r="D15834" s="10">
        <v>0.111549113800392</v>
      </c>
      <c r="E15834" s="7">
        <f t="shared" si="1"/>
        <v>0.07405000958</v>
      </c>
      <c r="F15834" s="7"/>
    </row>
    <row r="15835">
      <c r="A15835" s="9">
        <v>44910.708333333336</v>
      </c>
      <c r="B15835" s="10">
        <v>236.75</v>
      </c>
      <c r="C15835" s="10">
        <v>213.15372</v>
      </c>
      <c r="D15835" s="10">
        <v>0.110700765625859</v>
      </c>
      <c r="E15835" s="7">
        <f t="shared" si="1"/>
        <v>0.07862699074</v>
      </c>
      <c r="F15835" s="7"/>
    </row>
    <row r="15836">
      <c r="A15836" s="9">
        <v>44910.75</v>
      </c>
      <c r="B15836" s="10">
        <v>235.2</v>
      </c>
      <c r="C15836" s="10">
        <v>212.69287</v>
      </c>
      <c r="D15836" s="10">
        <v>0.10581986128637</v>
      </c>
      <c r="E15836" s="7">
        <f t="shared" si="1"/>
        <v>0.08264743365</v>
      </c>
      <c r="F15836" s="7"/>
    </row>
    <row r="15837">
      <c r="A15837" s="9">
        <v>44910.791666666664</v>
      </c>
      <c r="B15837" s="10">
        <v>234.98</v>
      </c>
      <c r="C15837" s="10">
        <v>213.42012</v>
      </c>
      <c r="D15837" s="10">
        <v>0.101020840959137</v>
      </c>
      <c r="E15837" s="7">
        <f t="shared" si="1"/>
        <v>0.0853680137</v>
      </c>
      <c r="F15837" s="7"/>
    </row>
    <row r="15838">
      <c r="A15838" s="9">
        <v>44910.833333333336</v>
      </c>
      <c r="B15838" s="10">
        <v>234.31</v>
      </c>
      <c r="C15838" s="10">
        <v>215.18898</v>
      </c>
      <c r="D15838" s="10">
        <v>0.0888568736187142</v>
      </c>
      <c r="E15838" s="7">
        <f t="shared" si="1"/>
        <v>0.0865748819</v>
      </c>
      <c r="F15838" s="7"/>
    </row>
    <row r="15839">
      <c r="A15839" s="9">
        <v>44910.875</v>
      </c>
      <c r="B15839" s="10">
        <v>235.36</v>
      </c>
      <c r="C15839" s="10">
        <v>217.65239</v>
      </c>
      <c r="D15839" s="10">
        <v>0.0813572963751972</v>
      </c>
      <c r="E15839" s="7">
        <f t="shared" si="1"/>
        <v>0.08599326046</v>
      </c>
      <c r="F15839" s="7"/>
    </row>
    <row r="15840">
      <c r="A15840" s="9">
        <v>44910.916666666664</v>
      </c>
      <c r="B15840" s="10">
        <v>235.51</v>
      </c>
      <c r="C15840" s="10">
        <v>218.9633</v>
      </c>
      <c r="D15840" s="10">
        <v>0.0755683715033523</v>
      </c>
      <c r="E15840" s="7">
        <f t="shared" si="1"/>
        <v>0.08577948588</v>
      </c>
      <c r="F15840" s="7"/>
    </row>
    <row r="15841">
      <c r="A15841" s="9">
        <v>44910.958333333336</v>
      </c>
      <c r="B15841" s="10">
        <v>235.37</v>
      </c>
      <c r="C15841" s="10">
        <v>219.46933</v>
      </c>
      <c r="D15841" s="10">
        <v>0.072450533293194</v>
      </c>
      <c r="E15841" s="7">
        <f t="shared" si="1"/>
        <v>0.08624487701</v>
      </c>
      <c r="F15841" s="7"/>
    </row>
    <row r="15842">
      <c r="A15842" s="9">
        <v>44908.0</v>
      </c>
      <c r="B15842" s="10">
        <v>213.15</v>
      </c>
      <c r="C15842" s="10">
        <v>214.47436</v>
      </c>
      <c r="D15842" s="10">
        <v>0.00617491060469878</v>
      </c>
      <c r="E15842" s="7">
        <f t="shared" si="1"/>
        <v>0.08431843685</v>
      </c>
      <c r="F15842" s="7"/>
    </row>
    <row r="15843">
      <c r="A15843" s="9">
        <v>44908.041666666664</v>
      </c>
      <c r="B15843" s="10">
        <v>220.29</v>
      </c>
      <c r="C15843" s="10">
        <v>211.05097</v>
      </c>
      <c r="D15843" s="10">
        <v>0.0437762972612728</v>
      </c>
      <c r="E15843" s="7">
        <f t="shared" si="1"/>
        <v>0.08265506445</v>
      </c>
      <c r="F15843" s="7"/>
    </row>
    <row r="15844">
      <c r="A15844" s="9">
        <v>44908.083333333336</v>
      </c>
      <c r="B15844" s="10">
        <v>223.23</v>
      </c>
      <c r="C15844" s="10">
        <v>205.53331</v>
      </c>
      <c r="D15844" s="10">
        <v>0.0861013234302507</v>
      </c>
      <c r="E15844" s="7">
        <f t="shared" si="1"/>
        <v>0.08077799195</v>
      </c>
      <c r="F15844" s="7"/>
    </row>
    <row r="15845">
      <c r="A15845" s="9">
        <v>44908.125</v>
      </c>
      <c r="B15845" s="10">
        <v>225.27</v>
      </c>
      <c r="C15845" s="10">
        <v>199.19677</v>
      </c>
      <c r="D15845" s="10">
        <v>0.130891831227986</v>
      </c>
      <c r="E15845" s="7">
        <f t="shared" si="1"/>
        <v>0.08045701037</v>
      </c>
      <c r="F15845" s="7"/>
    </row>
    <row r="15846">
      <c r="A15846" s="9">
        <v>44908.166666666664</v>
      </c>
      <c r="B15846" s="10">
        <v>216.29</v>
      </c>
      <c r="C15846" s="10">
        <v>192.92629</v>
      </c>
      <c r="D15846" s="10">
        <v>0.121101743054303</v>
      </c>
      <c r="E15846" s="7">
        <f t="shared" si="1"/>
        <v>0.07908292526</v>
      </c>
      <c r="F15846" s="7"/>
    </row>
    <row r="15847">
      <c r="A15847" s="9">
        <v>44908.208333333336</v>
      </c>
      <c r="B15847" s="10">
        <v>198.82</v>
      </c>
      <c r="C15847" s="10">
        <v>188.42825</v>
      </c>
      <c r="D15847" s="10">
        <v>0.0551496391862685</v>
      </c>
      <c r="E15847" s="7">
        <f t="shared" si="1"/>
        <v>0.07725657568</v>
      </c>
      <c r="F15847" s="7"/>
    </row>
    <row r="15848">
      <c r="A15848" s="9">
        <v>44908.25</v>
      </c>
      <c r="B15848" s="10">
        <v>196.42</v>
      </c>
      <c r="C15848" s="10">
        <v>185.694</v>
      </c>
      <c r="D15848" s="10">
        <v>0.0577616939696489</v>
      </c>
      <c r="E15848" s="7">
        <f t="shared" si="1"/>
        <v>0.07653854564</v>
      </c>
      <c r="F15848" s="7"/>
    </row>
    <row r="15849">
      <c r="A15849" s="9">
        <v>44908.291666666664</v>
      </c>
      <c r="B15849" s="10">
        <v>198.61</v>
      </c>
      <c r="C15849" s="10">
        <v>185.79186</v>
      </c>
      <c r="D15849" s="10">
        <v>0.0689919353840367</v>
      </c>
      <c r="E15849" s="7">
        <f t="shared" si="1"/>
        <v>0.07601295056</v>
      </c>
      <c r="F15849" s="7"/>
    </row>
    <row r="15850">
      <c r="A15850" s="9">
        <v>44908.333333333336</v>
      </c>
      <c r="B15850" s="10">
        <v>199.42</v>
      </c>
      <c r="C15850" s="10">
        <v>188.01115</v>
      </c>
      <c r="D15850" s="10">
        <v>0.0606817733948226</v>
      </c>
      <c r="E15850" s="7">
        <f t="shared" si="1"/>
        <v>0.0756629975</v>
      </c>
      <c r="F15850" s="7"/>
    </row>
    <row r="15851">
      <c r="A15851" s="9">
        <v>44908.375</v>
      </c>
      <c r="B15851" s="10">
        <v>199.01</v>
      </c>
      <c r="C15851" s="10">
        <v>192.56565</v>
      </c>
      <c r="D15851" s="10">
        <v>0.033465729739442</v>
      </c>
      <c r="E15851" s="7">
        <f t="shared" si="1"/>
        <v>0.07486543692</v>
      </c>
      <c r="F15851" s="7"/>
    </row>
    <row r="15852">
      <c r="A15852" s="9">
        <v>44908.416666666664</v>
      </c>
      <c r="B15852" s="10">
        <v>204.14</v>
      </c>
      <c r="C15852" s="10">
        <v>199.3983</v>
      </c>
      <c r="D15852" s="10">
        <v>0.0237800422571304</v>
      </c>
      <c r="E15852" s="7">
        <f t="shared" si="1"/>
        <v>0.07495530903</v>
      </c>
      <c r="F15852" s="7"/>
    </row>
    <row r="15853">
      <c r="A15853" s="9">
        <v>44908.458333333336</v>
      </c>
      <c r="B15853" s="10">
        <v>217.25</v>
      </c>
      <c r="C15853" s="10">
        <v>206.49691</v>
      </c>
      <c r="D15853" s="10">
        <v>0.0520738542770445</v>
      </c>
      <c r="E15853" s="7">
        <f t="shared" si="1"/>
        <v>0.07585651999</v>
      </c>
      <c r="F15853" s="7"/>
    </row>
    <row r="15854">
      <c r="A15854" s="9">
        <v>44908.5</v>
      </c>
      <c r="B15854" s="10">
        <v>223.88</v>
      </c>
      <c r="C15854" s="10">
        <v>211.30307</v>
      </c>
      <c r="D15854" s="10">
        <v>0.0595208105589758</v>
      </c>
      <c r="E15854" s="7">
        <f t="shared" si="1"/>
        <v>0.0761480759</v>
      </c>
      <c r="F15854" s="7"/>
    </row>
    <row r="15855">
      <c r="A15855" s="9">
        <v>44908.541666666664</v>
      </c>
      <c r="B15855" s="10">
        <v>222.99</v>
      </c>
      <c r="C15855" s="10">
        <v>214.21106</v>
      </c>
      <c r="D15855" s="10">
        <v>0.0409826644805361</v>
      </c>
      <c r="E15855" s="7">
        <f t="shared" si="1"/>
        <v>0.07425321215</v>
      </c>
      <c r="F15855" s="7"/>
    </row>
    <row r="15856">
      <c r="A15856" s="9">
        <v>44908.583333333336</v>
      </c>
      <c r="B15856" s="10">
        <v>217.18</v>
      </c>
      <c r="C15856" s="10">
        <v>214.42416</v>
      </c>
      <c r="D15856" s="10">
        <v>0.0128522830636249</v>
      </c>
      <c r="E15856" s="7">
        <f t="shared" si="1"/>
        <v>0.07058237349</v>
      </c>
      <c r="F15856" s="7"/>
    </row>
    <row r="15857">
      <c r="A15857" s="9">
        <v>44908.625</v>
      </c>
      <c r="B15857" s="10">
        <v>213.71</v>
      </c>
      <c r="C15857" s="10">
        <v>213.58004</v>
      </c>
      <c r="D15857" s="10">
        <v>6.08483826484961E-4</v>
      </c>
      <c r="E15857" s="7">
        <f t="shared" si="1"/>
        <v>0.06671827801</v>
      </c>
      <c r="F15857" s="7"/>
    </row>
    <row r="15858">
      <c r="A15858" s="9">
        <v>44908.666666666664</v>
      </c>
      <c r="B15858" s="10">
        <v>213.12</v>
      </c>
      <c r="C15858" s="10">
        <v>212.07803</v>
      </c>
      <c r="D15858" s="10">
        <v>0.00491314446857127</v>
      </c>
      <c r="E15858" s="7">
        <f t="shared" si="1"/>
        <v>0.06227511262</v>
      </c>
      <c r="F15858" s="7"/>
    </row>
    <row r="15859">
      <c r="A15859" s="9">
        <v>44908.708333333336</v>
      </c>
      <c r="B15859" s="10">
        <v>216.23</v>
      </c>
      <c r="C15859" s="10">
        <v>210.94318</v>
      </c>
      <c r="D15859" s="10">
        <v>0.0250627680875958</v>
      </c>
      <c r="E15859" s="7">
        <f t="shared" si="1"/>
        <v>0.05870686272</v>
      </c>
      <c r="F15859" s="7"/>
    </row>
    <row r="15860">
      <c r="A15860" s="9">
        <v>44908.75</v>
      </c>
      <c r="B15860" s="10">
        <v>216.59</v>
      </c>
      <c r="C15860" s="10">
        <v>210.61021</v>
      </c>
      <c r="D15860" s="10">
        <v>0.0283926880847799</v>
      </c>
      <c r="E15860" s="7">
        <f t="shared" si="1"/>
        <v>0.0554807305</v>
      </c>
      <c r="F15860" s="7"/>
    </row>
    <row r="15861">
      <c r="A15861" s="9">
        <v>44908.791666666664</v>
      </c>
      <c r="B15861" s="10">
        <v>221.18</v>
      </c>
      <c r="C15861" s="10">
        <v>211.46112</v>
      </c>
      <c r="D15861" s="10">
        <v>0.0459606002275974</v>
      </c>
      <c r="E15861" s="7">
        <f t="shared" si="1"/>
        <v>0.05318655381</v>
      </c>
      <c r="F15861" s="7"/>
    </row>
    <row r="15862">
      <c r="A15862" s="9">
        <v>44908.833333333336</v>
      </c>
      <c r="B15862" s="10">
        <v>229.02</v>
      </c>
      <c r="C15862" s="10">
        <v>213.48874</v>
      </c>
      <c r="D15862" s="10">
        <v>0.0727497853048362</v>
      </c>
      <c r="E15862" s="7">
        <f t="shared" si="1"/>
        <v>0.05251542513</v>
      </c>
      <c r="F15862" s="7"/>
    </row>
    <row r="15863">
      <c r="A15863" s="9">
        <v>44908.875</v>
      </c>
      <c r="B15863" s="10">
        <v>237.37</v>
      </c>
      <c r="C15863" s="10">
        <v>215.92851</v>
      </c>
      <c r="D15863" s="10">
        <v>0.0992990226255903</v>
      </c>
      <c r="E15863" s="7">
        <f t="shared" si="1"/>
        <v>0.05326299705</v>
      </c>
      <c r="F15863" s="7"/>
    </row>
    <row r="15864">
      <c r="A15864" s="9">
        <v>44908.916666666664</v>
      </c>
      <c r="B15864" s="10">
        <v>230.98</v>
      </c>
      <c r="C15864" s="10">
        <v>216.95327</v>
      </c>
      <c r="D15864" s="10">
        <v>0.0646532315461296</v>
      </c>
      <c r="E15864" s="7">
        <f t="shared" si="1"/>
        <v>0.05280819956</v>
      </c>
      <c r="F15864" s="7"/>
    </row>
    <row r="15865">
      <c r="A15865" s="9">
        <v>44908.958333333336</v>
      </c>
      <c r="B15865" s="10">
        <v>226.08</v>
      </c>
      <c r="C15865" s="10">
        <v>217.34535</v>
      </c>
      <c r="D15865" s="10">
        <v>0.0401878853170772</v>
      </c>
      <c r="E15865" s="7">
        <f t="shared" si="1"/>
        <v>0.05146392256</v>
      </c>
      <c r="F15865" s="7"/>
    </row>
    <row r="15866">
      <c r="A15866" s="9">
        <v>44909.0</v>
      </c>
      <c r="B15866" s="10">
        <v>226.56</v>
      </c>
      <c r="C15866" s="10">
        <v>218.44904</v>
      </c>
      <c r="D15866" s="10">
        <v>0.0371297580433404</v>
      </c>
      <c r="E15866" s="7">
        <f t="shared" si="1"/>
        <v>0.05275370787</v>
      </c>
      <c r="F15866" s="7"/>
    </row>
    <row r="15867">
      <c r="A15867" s="9">
        <v>44909.041666666664</v>
      </c>
      <c r="B15867" s="10">
        <v>226.95</v>
      </c>
      <c r="C15867" s="10">
        <v>217.09756</v>
      </c>
      <c r="D15867" s="10">
        <v>0.0453825459853164</v>
      </c>
      <c r="E15867" s="7">
        <f t="shared" si="1"/>
        <v>0.0528206349</v>
      </c>
      <c r="F15867" s="7"/>
    </row>
    <row r="15868">
      <c r="A15868" s="9">
        <v>44909.083333333336</v>
      </c>
      <c r="B15868" s="10">
        <v>231.53</v>
      </c>
      <c r="C15868" s="10">
        <v>212.65669</v>
      </c>
      <c r="D15868" s="10">
        <v>0.0887501352532102</v>
      </c>
      <c r="E15868" s="7">
        <f t="shared" si="1"/>
        <v>0.05293100206</v>
      </c>
      <c r="F15868" s="7"/>
    </row>
    <row r="15869">
      <c r="A15869" s="9">
        <v>44909.125</v>
      </c>
      <c r="B15869" s="10">
        <v>221.09</v>
      </c>
      <c r="C15869" s="10">
        <v>206.24791</v>
      </c>
      <c r="D15869" s="10">
        <v>0.0719623777036092</v>
      </c>
      <c r="E15869" s="7">
        <f t="shared" si="1"/>
        <v>0.05047560816</v>
      </c>
      <c r="F15869" s="7"/>
    </row>
    <row r="15870">
      <c r="A15870" s="9">
        <v>44909.166666666664</v>
      </c>
      <c r="B15870" s="10">
        <v>201.71</v>
      </c>
      <c r="C15870" s="10">
        <v>198.063</v>
      </c>
      <c r="D15870" s="10">
        <v>0.0184133331313774</v>
      </c>
      <c r="E15870" s="7">
        <f t="shared" si="1"/>
        <v>0.04619692441</v>
      </c>
      <c r="F15870" s="7"/>
    </row>
    <row r="15871">
      <c r="A15871" s="9">
        <v>44909.208333333336</v>
      </c>
      <c r="B15871" s="10">
        <v>186.64</v>
      </c>
      <c r="C15871" s="10">
        <v>189.96484</v>
      </c>
      <c r="D15871" s="10">
        <v>0.0175023967593162</v>
      </c>
      <c r="E15871" s="7">
        <f t="shared" si="1"/>
        <v>0.04462828931</v>
      </c>
      <c r="F15871" s="7"/>
    </row>
    <row r="15872">
      <c r="A15872" s="9">
        <v>44909.25</v>
      </c>
      <c r="B15872" s="10">
        <v>190.42</v>
      </c>
      <c r="C15872" s="10">
        <v>183.66898</v>
      </c>
      <c r="D15872" s="10">
        <v>0.0367564517426948</v>
      </c>
      <c r="E15872" s="7">
        <f t="shared" si="1"/>
        <v>0.04375307089</v>
      </c>
      <c r="F15872" s="7"/>
    </row>
    <row r="15873">
      <c r="A15873" s="9">
        <v>44909.291666666664</v>
      </c>
      <c r="B15873" s="10">
        <v>190.55</v>
      </c>
      <c r="C15873" s="10">
        <v>180.47413</v>
      </c>
      <c r="D15873" s="10">
        <v>0.055829996243783</v>
      </c>
      <c r="E15873" s="7">
        <f t="shared" si="1"/>
        <v>0.04320465676</v>
      </c>
      <c r="F15873" s="7"/>
    </row>
    <row r="15874">
      <c r="A15874" s="9">
        <v>44909.333333333336</v>
      </c>
      <c r="B15874" s="10">
        <v>184.86</v>
      </c>
      <c r="C15874" s="10">
        <v>180.92598</v>
      </c>
      <c r="D15874" s="10">
        <v>0.0217438092638768</v>
      </c>
      <c r="E15874" s="7">
        <f t="shared" si="1"/>
        <v>0.04158224158</v>
      </c>
      <c r="F15874" s="7"/>
    </row>
    <row r="15875">
      <c r="A15875" s="9">
        <v>44909.375</v>
      </c>
      <c r="B15875" s="10">
        <v>184.76</v>
      </c>
      <c r="C15875" s="10">
        <v>185.0369</v>
      </c>
      <c r="D15875" s="10">
        <v>0.00149645827399838</v>
      </c>
      <c r="E15875" s="7">
        <f t="shared" si="1"/>
        <v>0.04025018861</v>
      </c>
      <c r="F15875" s="7"/>
    </row>
    <row r="15876">
      <c r="A15876" s="9">
        <v>44909.416666666664</v>
      </c>
      <c r="B15876" s="10">
        <v>185.45</v>
      </c>
      <c r="C15876" s="10">
        <v>193.44633</v>
      </c>
      <c r="D15876" s="10">
        <v>0.0413361680213835</v>
      </c>
      <c r="E15876" s="7">
        <f t="shared" si="1"/>
        <v>0.04098169385</v>
      </c>
      <c r="F15876" s="7"/>
    </row>
    <row r="15877">
      <c r="A15877" s="9">
        <v>44909.458333333336</v>
      </c>
      <c r="B15877" s="10">
        <v>199.04</v>
      </c>
      <c r="C15877" s="10">
        <v>202.87776</v>
      </c>
      <c r="D15877" s="10">
        <v>0.0189166126439882</v>
      </c>
      <c r="E15877" s="7">
        <f t="shared" si="1"/>
        <v>0.03960014211</v>
      </c>
      <c r="F15877" s="7"/>
    </row>
    <row r="15878">
      <c r="A15878" s="9">
        <v>44909.5</v>
      </c>
      <c r="B15878" s="10">
        <v>203.01</v>
      </c>
      <c r="C15878" s="10">
        <v>210.13378</v>
      </c>
      <c r="D15878" s="10">
        <v>0.0339011652481576</v>
      </c>
      <c r="E15878" s="7">
        <f t="shared" si="1"/>
        <v>0.03853265689</v>
      </c>
      <c r="F15878" s="7"/>
    </row>
    <row r="15879">
      <c r="A15879" s="9">
        <v>44909.541666666664</v>
      </c>
      <c r="B15879" s="10">
        <v>208.77</v>
      </c>
      <c r="C15879" s="10">
        <v>214.35971</v>
      </c>
      <c r="D15879" s="10">
        <v>0.026076308836208</v>
      </c>
      <c r="E15879" s="7">
        <f t="shared" si="1"/>
        <v>0.03791155874</v>
      </c>
      <c r="F15879" s="7"/>
    </row>
    <row r="15880">
      <c r="A15880" s="9">
        <v>44909.583333333336</v>
      </c>
      <c r="B15880" s="10">
        <v>210.55</v>
      </c>
      <c r="C15880" s="10">
        <v>214.26165</v>
      </c>
      <c r="D15880" s="10">
        <v>0.0173229787038417</v>
      </c>
      <c r="E15880" s="7">
        <f t="shared" si="1"/>
        <v>0.03809783772</v>
      </c>
      <c r="F15880" s="7"/>
    </row>
    <row r="15881">
      <c r="A15881" s="9">
        <v>44909.625</v>
      </c>
      <c r="B15881" s="10">
        <v>212.28</v>
      </c>
      <c r="C15881" s="10">
        <v>212.13853</v>
      </c>
      <c r="D15881" s="10">
        <v>6.66875555326975E-4</v>
      </c>
      <c r="E15881" s="7">
        <f t="shared" si="1"/>
        <v>0.03810027071</v>
      </c>
      <c r="F15881" s="7"/>
    </row>
    <row r="15882">
      <c r="A15882" s="9">
        <v>44909.666666666664</v>
      </c>
      <c r="B15882" s="10">
        <v>211.84</v>
      </c>
      <c r="C15882" s="10">
        <v>208.79243</v>
      </c>
      <c r="D15882" s="10">
        <v>0.0145961709435538</v>
      </c>
      <c r="E15882" s="7">
        <f t="shared" si="1"/>
        <v>0.03850373015</v>
      </c>
      <c r="F15882" s="7"/>
    </row>
    <row r="15883">
      <c r="A15883" s="9">
        <v>44909.708333333336</v>
      </c>
      <c r="B15883" s="10">
        <v>208.8</v>
      </c>
      <c r="C15883" s="10">
        <v>205.93719</v>
      </c>
      <c r="D15883" s="10">
        <v>0.0139013744919022</v>
      </c>
      <c r="E15883" s="7">
        <f t="shared" si="1"/>
        <v>0.03803867208</v>
      </c>
      <c r="F15883" s="7"/>
    </row>
    <row r="15884">
      <c r="A15884" s="9">
        <v>44909.75</v>
      </c>
      <c r="B15884" s="10">
        <v>208.97</v>
      </c>
      <c r="C15884" s="10">
        <v>204.55313</v>
      </c>
      <c r="D15884" s="10">
        <v>0.0215927764097278</v>
      </c>
      <c r="E15884" s="7">
        <f t="shared" si="1"/>
        <v>0.03775534243</v>
      </c>
      <c r="F15884" s="7"/>
    </row>
    <row r="15885">
      <c r="A15885" s="9">
        <v>44909.791666666664</v>
      </c>
      <c r="B15885" s="10">
        <v>215.05</v>
      </c>
      <c r="C15885" s="10">
        <v>205.25132</v>
      </c>
      <c r="D15885" s="10">
        <v>0.0477399122207838</v>
      </c>
      <c r="E15885" s="7">
        <f t="shared" si="1"/>
        <v>0.03782948043</v>
      </c>
      <c r="F15885" s="7"/>
    </row>
    <row r="15886">
      <c r="A15886" s="9">
        <v>44909.833333333336</v>
      </c>
      <c r="B15886" s="10">
        <v>222.09</v>
      </c>
      <c r="C15886" s="10">
        <v>207.21894</v>
      </c>
      <c r="D15886" s="10">
        <v>0.0717649651137101</v>
      </c>
      <c r="E15886" s="7">
        <f t="shared" si="1"/>
        <v>0.03778844625</v>
      </c>
      <c r="F15886" s="7"/>
    </row>
    <row r="15887">
      <c r="A15887" s="9">
        <v>44909.875</v>
      </c>
      <c r="B15887" s="10">
        <v>232.46</v>
      </c>
      <c r="C15887" s="10">
        <v>209.78936</v>
      </c>
      <c r="D15887" s="10">
        <v>0.10806382173052</v>
      </c>
      <c r="E15887" s="7">
        <f t="shared" si="1"/>
        <v>0.03815364622</v>
      </c>
      <c r="F15887" s="7"/>
    </row>
    <row r="15888">
      <c r="A15888" s="9">
        <v>44909.916666666664</v>
      </c>
      <c r="B15888" s="10">
        <v>231.39</v>
      </c>
      <c r="C15888" s="10">
        <v>211.5629</v>
      </c>
      <c r="D15888" s="10">
        <v>0.0937172821888902</v>
      </c>
      <c r="E15888" s="7">
        <f t="shared" si="1"/>
        <v>0.03936464833</v>
      </c>
      <c r="F15888" s="7"/>
    </row>
    <row r="15889">
      <c r="A15889" s="9">
        <v>44909.958333333336</v>
      </c>
      <c r="B15889" s="10">
        <v>229.11</v>
      </c>
      <c r="C15889" s="10">
        <v>213.51961</v>
      </c>
      <c r="D15889" s="10">
        <v>0.0730161974349803</v>
      </c>
      <c r="E15889" s="7">
        <f t="shared" si="1"/>
        <v>0.04073249466</v>
      </c>
      <c r="F15889" s="7"/>
    </row>
    <row r="15890">
      <c r="A15890" s="9">
        <v>44910.0</v>
      </c>
      <c r="B15890" s="10">
        <v>231.88</v>
      </c>
      <c r="C15890" s="10">
        <v>218.64069</v>
      </c>
      <c r="D15890" s="10">
        <v>0.0605528184163706</v>
      </c>
      <c r="E15890" s="7">
        <f t="shared" si="1"/>
        <v>0.04170845551</v>
      </c>
      <c r="F15890" s="7"/>
    </row>
    <row r="15891">
      <c r="A15891" s="9">
        <v>44910.041666666664</v>
      </c>
      <c r="B15891" s="10">
        <v>234.12</v>
      </c>
      <c r="C15891" s="10">
        <v>214.94947</v>
      </c>
      <c r="D15891" s="10">
        <v>0.0891862166489641</v>
      </c>
      <c r="E15891" s="7">
        <f t="shared" si="1"/>
        <v>0.04353360846</v>
      </c>
      <c r="F15891" s="7"/>
    </row>
    <row r="15892">
      <c r="A15892" s="9">
        <v>44910.083333333336</v>
      </c>
      <c r="B15892" s="10">
        <v>237.06</v>
      </c>
      <c r="C15892" s="10">
        <v>208.73133</v>
      </c>
      <c r="D15892" s="10">
        <v>0.13571834185122</v>
      </c>
      <c r="E15892" s="7">
        <f t="shared" si="1"/>
        <v>0.04549061707</v>
      </c>
      <c r="F15892" s="7"/>
    </row>
    <row r="15893">
      <c r="A15893" s="9">
        <v>44910.125</v>
      </c>
      <c r="B15893" s="10">
        <v>230.41</v>
      </c>
      <c r="C15893" s="10">
        <v>201.34996</v>
      </c>
      <c r="D15893" s="10">
        <v>0.144326028175024</v>
      </c>
      <c r="E15893" s="7">
        <f t="shared" si="1"/>
        <v>0.04850576917</v>
      </c>
      <c r="F15893" s="7"/>
    </row>
    <row r="15894">
      <c r="A15894" s="9">
        <v>44910.166666666664</v>
      </c>
      <c r="B15894" s="10">
        <v>225.48</v>
      </c>
      <c r="C15894" s="10">
        <v>193.6582</v>
      </c>
      <c r="D15894" s="10">
        <v>0.164319403980828</v>
      </c>
      <c r="E15894" s="7">
        <f t="shared" si="1"/>
        <v>0.05458518879</v>
      </c>
      <c r="F15894" s="7"/>
    </row>
    <row r="15895">
      <c r="A15895" s="9">
        <v>44910.208333333336</v>
      </c>
      <c r="B15895" s="10">
        <v>209.51</v>
      </c>
      <c r="C15895" s="10">
        <v>187.64974</v>
      </c>
      <c r="D15895" s="10">
        <v>0.116495018858006</v>
      </c>
      <c r="E15895" s="7">
        <f t="shared" si="1"/>
        <v>0.05870988137</v>
      </c>
      <c r="F15895" s="7"/>
    </row>
    <row r="15896">
      <c r="A15896" s="9">
        <v>44910.25</v>
      </c>
      <c r="B15896" s="10">
        <v>202.24</v>
      </c>
      <c r="C15896" s="10">
        <v>183.72556</v>
      </c>
      <c r="D15896" s="10">
        <v>0.100772260539034</v>
      </c>
      <c r="E15896" s="7">
        <f t="shared" si="1"/>
        <v>0.06137720674</v>
      </c>
      <c r="F15896" s="7"/>
    </row>
    <row r="15897">
      <c r="A15897" s="9">
        <v>44910.291666666664</v>
      </c>
      <c r="B15897" s="10">
        <v>204.23</v>
      </c>
      <c r="C15897" s="10">
        <v>183.23578</v>
      </c>
      <c r="D15897" s="10">
        <v>0.114574893615209</v>
      </c>
      <c r="E15897" s="7">
        <f t="shared" si="1"/>
        <v>0.0638249108</v>
      </c>
      <c r="F15897" s="7"/>
    </row>
    <row r="15898">
      <c r="A15898" s="9">
        <v>44910.333333333336</v>
      </c>
      <c r="B15898" s="10">
        <v>204.84</v>
      </c>
      <c r="C15898" s="10">
        <v>185.6265</v>
      </c>
      <c r="D15898" s="10">
        <v>0.103506234293056</v>
      </c>
      <c r="E15898" s="7">
        <f t="shared" si="1"/>
        <v>0.06723167851</v>
      </c>
      <c r="F15898" s="7"/>
    </row>
    <row r="15899">
      <c r="A15899" s="9">
        <v>44910.375</v>
      </c>
      <c r="B15899" s="10">
        <v>207.11</v>
      </c>
      <c r="C15899" s="10">
        <v>190.99899</v>
      </c>
      <c r="D15899" s="10">
        <v>0.0843512837423905</v>
      </c>
      <c r="E15899" s="7">
        <f t="shared" si="1"/>
        <v>0.0706839629</v>
      </c>
      <c r="F15899" s="7"/>
    </row>
    <row r="15900">
      <c r="A15900" s="9">
        <v>44910.416666666664</v>
      </c>
      <c r="B15900" s="10">
        <v>207.98</v>
      </c>
      <c r="C15900" s="10">
        <v>199.25165</v>
      </c>
      <c r="D15900" s="10">
        <v>0.04380565982766</v>
      </c>
      <c r="E15900" s="7">
        <f t="shared" si="1"/>
        <v>0.07078685839</v>
      </c>
      <c r="F15900" s="7"/>
    </row>
    <row r="15901">
      <c r="A15901" s="9">
        <v>44910.458333333336</v>
      </c>
      <c r="B15901" s="10">
        <v>216.82</v>
      </c>
      <c r="C15901" s="10">
        <v>207.78398</v>
      </c>
      <c r="D15901" s="10">
        <v>0.043487568194622</v>
      </c>
      <c r="E15901" s="7">
        <f t="shared" si="1"/>
        <v>0.07181064821</v>
      </c>
      <c r="F15901" s="7"/>
    </row>
    <row r="15902">
      <c r="A15902" s="9">
        <v>44910.5</v>
      </c>
      <c r="B15902" s="10">
        <v>225.97</v>
      </c>
      <c r="C15902" s="10">
        <v>213.67552</v>
      </c>
      <c r="D15902" s="10">
        <v>0.0575380839134028</v>
      </c>
      <c r="E15902" s="7">
        <f t="shared" si="1"/>
        <v>0.07279551982</v>
      </c>
      <c r="F15902" s="7"/>
    </row>
    <row r="15903">
      <c r="A15903" s="9">
        <v>44910.541666666664</v>
      </c>
      <c r="B15903" s="10">
        <v>235.58</v>
      </c>
      <c r="C15903" s="10">
        <v>216.91672</v>
      </c>
      <c r="D15903" s="10">
        <v>0.0860389185305771</v>
      </c>
      <c r="E15903" s="7">
        <f t="shared" si="1"/>
        <v>0.07529396189</v>
      </c>
      <c r="F15903" s="7"/>
    </row>
    <row r="15904">
      <c r="A15904" s="9">
        <v>44910.583333333336</v>
      </c>
      <c r="B15904" s="10">
        <v>238.51</v>
      </c>
      <c r="C15904" s="10">
        <v>217.0042</v>
      </c>
      <c r="D15904" s="10">
        <v>0.0991031509989207</v>
      </c>
      <c r="E15904" s="7">
        <f t="shared" si="1"/>
        <v>0.07870146907</v>
      </c>
      <c r="F15904" s="7"/>
    </row>
    <row r="15905">
      <c r="A15905" s="9">
        <v>44910.625</v>
      </c>
      <c r="B15905" s="10">
        <v>235.88</v>
      </c>
      <c r="C15905" s="10">
        <v>215.68603</v>
      </c>
      <c r="D15905" s="10">
        <v>0.0936266943204435</v>
      </c>
      <c r="E15905" s="7">
        <f t="shared" si="1"/>
        <v>0.08257479485</v>
      </c>
      <c r="F15905" s="7"/>
    </row>
    <row r="15906">
      <c r="A15906" s="9">
        <v>44910.666666666664</v>
      </c>
      <c r="B15906" s="10">
        <v>238.24</v>
      </c>
      <c r="C15906" s="10">
        <v>213.46634</v>
      </c>
      <c r="D15906" s="10">
        <v>0.116054175098519</v>
      </c>
      <c r="E15906" s="7">
        <f t="shared" si="1"/>
        <v>0.08680221169</v>
      </c>
      <c r="F15906" s="7"/>
    </row>
    <row r="15907">
      <c r="A15907" s="9">
        <v>44910.708333333336</v>
      </c>
      <c r="B15907" s="10">
        <v>236.75</v>
      </c>
      <c r="C15907" s="10">
        <v>211.54798</v>
      </c>
      <c r="D15907" s="10">
        <v>0.119131461335627</v>
      </c>
      <c r="E15907" s="7">
        <f t="shared" si="1"/>
        <v>0.09118679864</v>
      </c>
      <c r="F15907" s="7"/>
    </row>
    <row r="15908">
      <c r="A15908" s="9">
        <v>44910.75</v>
      </c>
      <c r="B15908" s="10">
        <v>235.2</v>
      </c>
      <c r="C15908" s="10">
        <v>210.73366</v>
      </c>
      <c r="D15908" s="10">
        <v>0.11610076909403</v>
      </c>
      <c r="E15908" s="7">
        <f t="shared" si="1"/>
        <v>0.09512463167</v>
      </c>
      <c r="F15908" s="7"/>
    </row>
    <row r="15909">
      <c r="A15909" s="9">
        <v>44910.791666666664</v>
      </c>
      <c r="B15909" s="10">
        <v>234.98</v>
      </c>
      <c r="C15909" s="10">
        <v>211.43684</v>
      </c>
      <c r="D15909" s="10">
        <v>0.111348429157378</v>
      </c>
      <c r="E15909" s="7">
        <f t="shared" si="1"/>
        <v>0.09777498654</v>
      </c>
      <c r="F15909" s="7"/>
    </row>
    <row r="15910">
      <c r="A15910" s="9">
        <v>44910.833333333336</v>
      </c>
      <c r="B15910" s="10">
        <v>234.31</v>
      </c>
      <c r="C15910" s="10">
        <v>213.31813</v>
      </c>
      <c r="D15910" s="10">
        <v>0.0984064036188579</v>
      </c>
      <c r="E15910" s="7">
        <f t="shared" si="1"/>
        <v>0.09888504648</v>
      </c>
      <c r="F15910" s="7"/>
    </row>
    <row r="15911">
      <c r="A15911" s="9">
        <v>44910.875</v>
      </c>
      <c r="B15911" s="10">
        <v>235.36</v>
      </c>
      <c r="C15911" s="10">
        <v>215.92067</v>
      </c>
      <c r="D15911" s="10">
        <v>0.0900299633193988</v>
      </c>
      <c r="E15911" s="7">
        <f t="shared" si="1"/>
        <v>0.09813363571</v>
      </c>
      <c r="F15911" s="7"/>
    </row>
    <row r="15912">
      <c r="A15912" s="9">
        <v>44910.916666666664</v>
      </c>
      <c r="B15912" s="10">
        <v>235.51</v>
      </c>
      <c r="C15912" s="10">
        <v>217.35735</v>
      </c>
      <c r="D15912" s="10">
        <v>0.0835152342444366</v>
      </c>
      <c r="E15912" s="7">
        <f t="shared" si="1"/>
        <v>0.09770855038</v>
      </c>
      <c r="F15912" s="7"/>
    </row>
    <row r="15913">
      <c r="A15913" s="9">
        <v>44910.958333333336</v>
      </c>
      <c r="B15913" s="10">
        <v>235.37</v>
      </c>
      <c r="C15913" s="10">
        <v>218.15766</v>
      </c>
      <c r="D15913" s="10">
        <v>0.0788986277172207</v>
      </c>
      <c r="E15913" s="7">
        <f t="shared" si="1"/>
        <v>0.09795365165</v>
      </c>
      <c r="F15913" s="7"/>
    </row>
    <row r="15914">
      <c r="A15914" s="9">
        <v>44911.0</v>
      </c>
      <c r="B15914" s="10">
        <v>230.0</v>
      </c>
      <c r="C15914" s="10">
        <v>224.19279</v>
      </c>
      <c r="D15914" s="10">
        <v>0.0259027509314639</v>
      </c>
      <c r="E15914" s="7">
        <f t="shared" si="1"/>
        <v>0.09650989883</v>
      </c>
      <c r="F15914" s="7"/>
    </row>
    <row r="15915">
      <c r="A15915" s="9">
        <v>44911.041666666664</v>
      </c>
      <c r="B15915" s="10">
        <v>231.76</v>
      </c>
      <c r="C15915" s="10">
        <v>221.77777</v>
      </c>
      <c r="D15915" s="10">
        <v>0.0450100566887293</v>
      </c>
      <c r="E15915" s="7">
        <f t="shared" si="1"/>
        <v>0.0946692255</v>
      </c>
      <c r="F15915" s="7"/>
    </row>
    <row r="15916">
      <c r="A15916" s="9">
        <v>44911.083333333336</v>
      </c>
      <c r="B15916" s="10">
        <v>230.98</v>
      </c>
      <c r="C15916" s="10">
        <v>216.50051</v>
      </c>
      <c r="D15916" s="10">
        <v>0.0668797038861478</v>
      </c>
      <c r="E15916" s="7">
        <f t="shared" si="1"/>
        <v>0.09180094892</v>
      </c>
      <c r="F15916" s="7"/>
    </row>
    <row r="15917">
      <c r="A15917" s="9">
        <v>44911.125</v>
      </c>
      <c r="B15917" s="10">
        <v>222.57</v>
      </c>
      <c r="C15917" s="10">
        <v>209.14289</v>
      </c>
      <c r="D15917" s="10">
        <v>0.0642006524821379</v>
      </c>
      <c r="E15917" s="7">
        <f t="shared" si="1"/>
        <v>0.0884623916</v>
      </c>
      <c r="F15917" s="7"/>
    </row>
    <row r="15918">
      <c r="A15918" s="9">
        <v>44911.166666666664</v>
      </c>
      <c r="B15918" s="10">
        <v>209.16</v>
      </c>
      <c r="C15918" s="10">
        <v>200.57052</v>
      </c>
      <c r="D15918" s="10">
        <v>0.0428252367297048</v>
      </c>
      <c r="E15918" s="7">
        <f t="shared" si="1"/>
        <v>0.08340013463</v>
      </c>
      <c r="F15918" s="7"/>
    </row>
    <row r="15919">
      <c r="A15919" s="9">
        <v>44911.208333333336</v>
      </c>
      <c r="B15919" s="10">
        <v>197.83</v>
      </c>
      <c r="C15919" s="10">
        <v>192.82346</v>
      </c>
      <c r="D15919" s="10">
        <v>0.0259643717626475</v>
      </c>
      <c r="E15919" s="7">
        <f t="shared" si="1"/>
        <v>0.07962802434</v>
      </c>
      <c r="F15919" s="7"/>
    </row>
    <row r="15920">
      <c r="A15920" s="9">
        <v>44911.25</v>
      </c>
      <c r="B15920" s="10">
        <v>190.09</v>
      </c>
      <c r="C15920" s="10">
        <v>187.09905</v>
      </c>
      <c r="D15920" s="10">
        <v>0.015985917619571</v>
      </c>
      <c r="E15920" s="7">
        <f t="shared" si="1"/>
        <v>0.07609526005</v>
      </c>
      <c r="F15920" s="7"/>
    </row>
    <row r="15921">
      <c r="A15921" s="9">
        <v>44911.291666666664</v>
      </c>
      <c r="B15921" s="10">
        <v>190.88</v>
      </c>
      <c r="C15921" s="10">
        <v>184.80138</v>
      </c>
      <c r="D15921" s="10">
        <v>0.0328927197405127</v>
      </c>
      <c r="E15921" s="7">
        <f t="shared" si="1"/>
        <v>0.07269183614</v>
      </c>
      <c r="F15921" s="7"/>
    </row>
    <row r="15922">
      <c r="A15922" s="9">
        <v>44911.333333333336</v>
      </c>
      <c r="B15922" s="10">
        <v>191.03</v>
      </c>
      <c r="C15922" s="10">
        <v>186.0765</v>
      </c>
      <c r="D15922" s="10">
        <v>0.0266207715643834</v>
      </c>
      <c r="E15922" s="7">
        <f t="shared" si="1"/>
        <v>0.06948827519</v>
      </c>
      <c r="F15922" s="7"/>
    </row>
    <row r="15923">
      <c r="A15923" s="9">
        <v>44911.375</v>
      </c>
      <c r="B15923" s="10">
        <v>192.24</v>
      </c>
      <c r="C15923" s="10">
        <v>191.0389</v>
      </c>
      <c r="D15923" s="10">
        <v>0.00628720119305542</v>
      </c>
      <c r="E15923" s="7">
        <f t="shared" si="1"/>
        <v>0.06623560508</v>
      </c>
      <c r="F15923" s="7"/>
    </row>
    <row r="15924">
      <c r="A15924" s="9">
        <v>44911.416666666664</v>
      </c>
      <c r="B15924" s="10">
        <v>198.45</v>
      </c>
      <c r="C15924" s="10">
        <v>199.9062</v>
      </c>
      <c r="D15924" s="10">
        <v>0.00728441639128763</v>
      </c>
      <c r="E15924" s="7">
        <f t="shared" si="1"/>
        <v>0.06471388661</v>
      </c>
      <c r="F15924" s="7"/>
    </row>
    <row r="15925">
      <c r="A15925" s="9">
        <v>44911.458333333336</v>
      </c>
      <c r="B15925" s="10">
        <v>206.75</v>
      </c>
      <c r="C15925" s="10">
        <v>209.65582</v>
      </c>
      <c r="D15925" s="10">
        <v>0.0138599538996818</v>
      </c>
      <c r="E15925" s="7">
        <f t="shared" si="1"/>
        <v>0.06347940268</v>
      </c>
      <c r="F15925" s="7"/>
    </row>
    <row r="15926">
      <c r="A15926" s="9">
        <v>44911.5</v>
      </c>
      <c r="B15926" s="10">
        <v>219.3</v>
      </c>
      <c r="C15926" s="10">
        <v>216.93716</v>
      </c>
      <c r="D15926" s="10">
        <v>0.0108918177042605</v>
      </c>
      <c r="E15926" s="7">
        <f t="shared" si="1"/>
        <v>0.06153580825</v>
      </c>
      <c r="F15926" s="7"/>
    </row>
    <row r="15927">
      <c r="A15927" s="9">
        <v>44911.541666666664</v>
      </c>
      <c r="B15927" s="10">
        <v>229.31</v>
      </c>
      <c r="C15927" s="10">
        <v>221.00111</v>
      </c>
      <c r="D15927" s="10">
        <v>0.0375965984967224</v>
      </c>
      <c r="E15927" s="7">
        <f t="shared" si="1"/>
        <v>0.05951737825</v>
      </c>
      <c r="F15927" s="7"/>
    </row>
    <row r="15928">
      <c r="A15928" s="9">
        <v>44911.583333333336</v>
      </c>
      <c r="B15928" s="10">
        <v>231.25</v>
      </c>
      <c r="C15928" s="10">
        <v>221.32205</v>
      </c>
      <c r="D15928" s="10">
        <v>0.0448574825689533</v>
      </c>
      <c r="E15928" s="7">
        <f t="shared" si="1"/>
        <v>0.05725714207</v>
      </c>
      <c r="F15928" s="7"/>
    </row>
    <row r="15929">
      <c r="A15929" s="9">
        <v>44911.625</v>
      </c>
      <c r="B15929" s="10">
        <v>231.41</v>
      </c>
      <c r="C15929" s="10">
        <v>219.58518</v>
      </c>
      <c r="D15929" s="10">
        <v>0.0538507197981211</v>
      </c>
      <c r="E15929" s="7">
        <f t="shared" si="1"/>
        <v>0.05559980979</v>
      </c>
      <c r="F15929" s="7"/>
    </row>
    <row r="15930">
      <c r="A15930" s="9">
        <v>44911.666666666664</v>
      </c>
      <c r="B15930" s="10">
        <v>240.1</v>
      </c>
      <c r="C15930" s="10">
        <v>216.51143</v>
      </c>
      <c r="D15930" s="10">
        <v>0.108948382078488</v>
      </c>
      <c r="E15930" s="7">
        <f t="shared" si="1"/>
        <v>0.05530373508</v>
      </c>
      <c r="F15930" s="7"/>
    </row>
    <row r="15931">
      <c r="A15931" s="9">
        <v>44911.708333333336</v>
      </c>
      <c r="B15931" s="10">
        <v>243.27</v>
      </c>
      <c r="C15931" s="10">
        <v>213.79777</v>
      </c>
      <c r="D15931" s="10">
        <v>0.137850970101325</v>
      </c>
      <c r="E15931" s="7">
        <f t="shared" si="1"/>
        <v>0.05608371462</v>
      </c>
      <c r="F15931" s="7"/>
    </row>
    <row r="15932">
      <c r="A15932" s="9">
        <v>44911.75</v>
      </c>
      <c r="B15932" s="10">
        <v>242.74</v>
      </c>
      <c r="C15932" s="10">
        <v>212.34251</v>
      </c>
      <c r="D15932" s="10">
        <v>0.143153106742498</v>
      </c>
      <c r="E15932" s="7">
        <f t="shared" si="1"/>
        <v>0.05721089535</v>
      </c>
      <c r="F15932" s="7"/>
    </row>
    <row r="15933">
      <c r="A15933" s="9">
        <v>44911.791666666664</v>
      </c>
      <c r="B15933" s="10">
        <v>240.07</v>
      </c>
      <c r="C15933" s="10">
        <v>212.8941</v>
      </c>
      <c r="D15933" s="10">
        <v>0.127649850324644</v>
      </c>
      <c r="E15933" s="7">
        <f t="shared" si="1"/>
        <v>0.05789012123</v>
      </c>
      <c r="F15933" s="7"/>
    </row>
    <row r="15934">
      <c r="A15934" s="9">
        <v>44911.833333333336</v>
      </c>
      <c r="B15934" s="10">
        <v>240.2</v>
      </c>
      <c r="C15934" s="10">
        <v>214.50026</v>
      </c>
      <c r="D15934" s="10">
        <v>0.119812162465444</v>
      </c>
      <c r="E15934" s="7">
        <f t="shared" si="1"/>
        <v>0.05878202785</v>
      </c>
      <c r="F15934" s="7"/>
    </row>
    <row r="15935">
      <c r="A15935" s="9">
        <v>44911.875</v>
      </c>
      <c r="B15935" s="10">
        <v>242.94</v>
      </c>
      <c r="C15935" s="10">
        <v>216.85395</v>
      </c>
      <c r="D15935" s="10">
        <v>0.120293174276973</v>
      </c>
      <c r="E15935" s="7">
        <f t="shared" si="1"/>
        <v>0.06004299498</v>
      </c>
      <c r="F15935" s="7"/>
    </row>
    <row r="15936">
      <c r="A15936" s="9">
        <v>44911.916666666664</v>
      </c>
      <c r="B15936" s="10">
        <v>235.27</v>
      </c>
      <c r="C15936" s="10">
        <v>218.54884</v>
      </c>
      <c r="D15936" s="10">
        <v>0.0765099462435947</v>
      </c>
      <c r="E15936" s="7">
        <f t="shared" si="1"/>
        <v>0.05975110798</v>
      </c>
      <c r="F15936" s="7"/>
    </row>
    <row r="15937">
      <c r="A15937" s="9">
        <v>44911.958333333336</v>
      </c>
      <c r="B15937" s="10">
        <v>230.53</v>
      </c>
      <c r="C15937" s="10">
        <v>220.02856</v>
      </c>
      <c r="D15937" s="10">
        <v>0.0477276222686727</v>
      </c>
      <c r="E15937" s="7">
        <f t="shared" si="1"/>
        <v>0.05845231608</v>
      </c>
      <c r="F15937" s="7"/>
    </row>
    <row r="15938">
      <c r="A15938" s="9">
        <v>44909.0</v>
      </c>
      <c r="B15938" s="10">
        <v>226.56</v>
      </c>
      <c r="C15938" s="10">
        <v>225.76854</v>
      </c>
      <c r="D15938" s="10">
        <v>0.00350562571738294</v>
      </c>
      <c r="E15938" s="7">
        <f t="shared" si="1"/>
        <v>0.05751910253</v>
      </c>
      <c r="F15938" s="7"/>
    </row>
    <row r="15939">
      <c r="A15939" s="9">
        <v>44909.041666666664</v>
      </c>
      <c r="B15939" s="10">
        <v>226.95</v>
      </c>
      <c r="C15939" s="10">
        <v>225.21505</v>
      </c>
      <c r="D15939" s="10">
        <v>0.00770352602989896</v>
      </c>
      <c r="E15939" s="7">
        <f t="shared" si="1"/>
        <v>0.05596466375</v>
      </c>
      <c r="F15939" s="7"/>
    </row>
    <row r="15940">
      <c r="A15940" s="9">
        <v>44909.083333333336</v>
      </c>
      <c r="B15940" s="10">
        <v>231.53</v>
      </c>
      <c r="C15940" s="10">
        <v>221.76212</v>
      </c>
      <c r="D15940" s="10">
        <v>0.0440466568411232</v>
      </c>
      <c r="E15940" s="7">
        <f t="shared" si="1"/>
        <v>0.05501328679</v>
      </c>
      <c r="F15940" s="7"/>
    </row>
    <row r="15941">
      <c r="A15941" s="9">
        <v>44909.125</v>
      </c>
      <c r="B15941" s="10">
        <v>221.09</v>
      </c>
      <c r="C15941" s="10">
        <v>215.80061</v>
      </c>
      <c r="D15941" s="10">
        <v>0.0245105423937402</v>
      </c>
      <c r="E15941" s="7">
        <f t="shared" si="1"/>
        <v>0.05335953221</v>
      </c>
      <c r="F15941" s="7"/>
    </row>
    <row r="15942">
      <c r="A15942" s="9">
        <v>44909.166666666664</v>
      </c>
      <c r="B15942" s="10">
        <v>201.71</v>
      </c>
      <c r="C15942" s="10">
        <v>207.78494</v>
      </c>
      <c r="D15942" s="10">
        <v>0.0292366713391259</v>
      </c>
      <c r="E15942" s="7">
        <f t="shared" si="1"/>
        <v>0.05279334198</v>
      </c>
      <c r="F15942" s="7"/>
    </row>
    <row r="15943">
      <c r="A15943" s="9">
        <v>44909.208333333336</v>
      </c>
      <c r="B15943" s="10">
        <v>186.64</v>
      </c>
      <c r="C15943" s="10">
        <v>199.56828</v>
      </c>
      <c r="D15943" s="10">
        <v>0.0647812367777083</v>
      </c>
      <c r="E15943" s="7">
        <f t="shared" si="1"/>
        <v>0.05441071136</v>
      </c>
      <c r="F15943" s="7"/>
    </row>
    <row r="15944">
      <c r="A15944" s="9">
        <v>44909.25</v>
      </c>
      <c r="B15944" s="10">
        <v>190.42</v>
      </c>
      <c r="C15944" s="10">
        <v>192.98795</v>
      </c>
      <c r="D15944" s="10">
        <v>0.0133062711946524</v>
      </c>
      <c r="E15944" s="7">
        <f t="shared" si="1"/>
        <v>0.05429905942</v>
      </c>
      <c r="F15944" s="7"/>
    </row>
    <row r="15945">
      <c r="A15945" s="9">
        <v>44909.291666666664</v>
      </c>
      <c r="B15945" s="10">
        <v>190.55</v>
      </c>
      <c r="C15945" s="10">
        <v>188.97737</v>
      </c>
      <c r="D15945" s="10">
        <v>0.00832179006406959</v>
      </c>
      <c r="E15945" s="7">
        <f t="shared" si="1"/>
        <v>0.05327527069</v>
      </c>
      <c r="F15945" s="7"/>
    </row>
    <row r="15946">
      <c r="A15946" s="9">
        <v>44909.333333333336</v>
      </c>
      <c r="B15946" s="10">
        <v>184.86</v>
      </c>
      <c r="C15946" s="10">
        <v>188.16286</v>
      </c>
      <c r="D15946" s="10">
        <v>0.0175531983304249</v>
      </c>
      <c r="E15946" s="7">
        <f t="shared" si="1"/>
        <v>0.05289745514</v>
      </c>
      <c r="F15946" s="7"/>
    </row>
    <row r="15947">
      <c r="A15947" s="9">
        <v>44909.375</v>
      </c>
      <c r="B15947" s="10">
        <v>184.76</v>
      </c>
      <c r="C15947" s="10">
        <v>190.88285</v>
      </c>
      <c r="D15947" s="10">
        <v>0.0320764804171773</v>
      </c>
      <c r="E15947" s="7">
        <f t="shared" si="1"/>
        <v>0.05397200844</v>
      </c>
      <c r="F15947" s="7"/>
    </row>
    <row r="15948">
      <c r="A15948" s="9">
        <v>44909.416666666664</v>
      </c>
      <c r="B15948" s="10">
        <v>185.45</v>
      </c>
      <c r="C15948" s="10">
        <v>197.85215</v>
      </c>
      <c r="D15948" s="10">
        <v>0.0626839283778316</v>
      </c>
      <c r="E15948" s="7">
        <f t="shared" si="1"/>
        <v>0.05628032144</v>
      </c>
      <c r="F15948" s="7"/>
    </row>
    <row r="15949">
      <c r="A15949" s="9">
        <v>44909.458333333336</v>
      </c>
      <c r="B15949" s="10">
        <v>199.04</v>
      </c>
      <c r="C15949" s="10">
        <v>206.33726</v>
      </c>
      <c r="D15949" s="10">
        <v>0.0353656920713204</v>
      </c>
      <c r="E15949" s="7">
        <f t="shared" si="1"/>
        <v>0.05717639386</v>
      </c>
      <c r="F15949" s="7"/>
    </row>
    <row r="15950">
      <c r="A15950" s="9">
        <v>44909.5</v>
      </c>
      <c r="B15950" s="10">
        <v>203.01</v>
      </c>
      <c r="C15950" s="10">
        <v>213.23766</v>
      </c>
      <c r="D15950" s="10">
        <v>0.0479636664555408</v>
      </c>
      <c r="E15950" s="7">
        <f t="shared" si="1"/>
        <v>0.05872105422</v>
      </c>
      <c r="F15950" s="7"/>
    </row>
    <row r="15951">
      <c r="A15951" s="9">
        <v>44909.541666666664</v>
      </c>
      <c r="B15951" s="10">
        <v>208.77</v>
      </c>
      <c r="C15951" s="10">
        <v>217.53241</v>
      </c>
      <c r="D15951" s="10">
        <v>0.0402809402056456</v>
      </c>
      <c r="E15951" s="7">
        <f t="shared" si="1"/>
        <v>0.0588329018</v>
      </c>
      <c r="F15951" s="7"/>
    </row>
    <row r="15952">
      <c r="A15952" s="9">
        <v>44909.583333333336</v>
      </c>
      <c r="B15952" s="10">
        <v>210.55</v>
      </c>
      <c r="C15952" s="10">
        <v>217.98582</v>
      </c>
      <c r="D15952" s="10">
        <v>0.0341114848663091</v>
      </c>
      <c r="E15952" s="7">
        <f t="shared" si="1"/>
        <v>0.05838515189</v>
      </c>
      <c r="F15952" s="7"/>
    </row>
    <row r="15953">
      <c r="A15953" s="9">
        <v>44909.625</v>
      </c>
      <c r="B15953" s="10">
        <v>212.28</v>
      </c>
      <c r="C15953" s="10">
        <v>216.48742</v>
      </c>
      <c r="D15953" s="10">
        <v>0.0194349399147534</v>
      </c>
      <c r="E15953" s="7">
        <f t="shared" si="1"/>
        <v>0.05695116106</v>
      </c>
      <c r="F15953" s="7"/>
    </row>
    <row r="15954">
      <c r="A15954" s="9">
        <v>44909.666666666664</v>
      </c>
      <c r="B15954" s="10">
        <v>211.84</v>
      </c>
      <c r="C15954" s="10">
        <v>213.69309</v>
      </c>
      <c r="D15954" s="10">
        <v>0.00867173571218427</v>
      </c>
      <c r="E15954" s="7">
        <f t="shared" si="1"/>
        <v>0.05277296746</v>
      </c>
      <c r="F15954" s="7"/>
    </row>
    <row r="15955">
      <c r="A15955" s="9">
        <v>44909.708333333336</v>
      </c>
      <c r="B15955" s="10">
        <v>208.8</v>
      </c>
      <c r="C15955" s="10">
        <v>211.44617</v>
      </c>
      <c r="D15955" s="10">
        <v>0.0125146272453172</v>
      </c>
      <c r="E15955" s="7">
        <f t="shared" si="1"/>
        <v>0.04755061984</v>
      </c>
      <c r="F15955" s="7"/>
    </row>
    <row r="15956">
      <c r="A15956" s="9">
        <v>44909.75</v>
      </c>
      <c r="B15956" s="10">
        <v>208.97</v>
      </c>
      <c r="C15956" s="10">
        <v>210.1367</v>
      </c>
      <c r="D15956" s="10">
        <v>0.00555210013291344</v>
      </c>
      <c r="E15956" s="7">
        <f t="shared" si="1"/>
        <v>0.04181724457</v>
      </c>
      <c r="F15956" s="7"/>
    </row>
    <row r="15957">
      <c r="A15957" s="9">
        <v>44909.791666666664</v>
      </c>
      <c r="B15957" s="10">
        <v>215.05</v>
      </c>
      <c r="C15957" s="10">
        <v>210.77846</v>
      </c>
      <c r="D15957" s="10">
        <v>0.0202655432628173</v>
      </c>
      <c r="E15957" s="7">
        <f t="shared" si="1"/>
        <v>0.03734289844</v>
      </c>
      <c r="F15957" s="7"/>
    </row>
    <row r="15958">
      <c r="A15958" s="9">
        <v>44909.833333333336</v>
      </c>
      <c r="B15958" s="10">
        <v>222.09</v>
      </c>
      <c r="C15958" s="10">
        <v>212.18161</v>
      </c>
      <c r="D15958" s="10">
        <v>0.0466976850632813</v>
      </c>
      <c r="E15958" s="7">
        <f t="shared" si="1"/>
        <v>0.03429646188</v>
      </c>
      <c r="F15958" s="7"/>
    </row>
    <row r="15959">
      <c r="A15959" s="9">
        <v>44909.875</v>
      </c>
      <c r="B15959" s="10">
        <v>232.46</v>
      </c>
      <c r="C15959" s="10">
        <v>213.97626</v>
      </c>
      <c r="D15959" s="10">
        <v>0.0863821995954131</v>
      </c>
      <c r="E15959" s="7">
        <f t="shared" si="1"/>
        <v>0.03288350461</v>
      </c>
      <c r="F15959" s="7"/>
    </row>
    <row r="15960">
      <c r="A15960" s="9">
        <v>44909.916666666664</v>
      </c>
      <c r="B15960" s="10">
        <v>231.39</v>
      </c>
      <c r="C15960" s="10">
        <v>215.51828</v>
      </c>
      <c r="D15960" s="10">
        <v>0.0736444258927826</v>
      </c>
      <c r="E15960" s="7">
        <f t="shared" si="1"/>
        <v>0.03276410792</v>
      </c>
      <c r="F15960" s="7"/>
    </row>
    <row r="15961">
      <c r="A15961" s="9">
        <v>44909.958333333336</v>
      </c>
      <c r="B15961" s="10">
        <v>229.11</v>
      </c>
      <c r="C15961" s="10">
        <v>217.52284</v>
      </c>
      <c r="D15961" s="10">
        <v>0.0532687050242632</v>
      </c>
      <c r="E15961" s="7">
        <f t="shared" si="1"/>
        <v>0.03299498637</v>
      </c>
      <c r="F15961" s="7"/>
    </row>
    <row r="15962">
      <c r="A15962" s="9">
        <v>44910.0</v>
      </c>
      <c r="B15962" s="10">
        <v>231.88</v>
      </c>
      <c r="C15962" s="10">
        <v>221.97993</v>
      </c>
      <c r="D15962" s="10">
        <v>0.0445989418953326</v>
      </c>
      <c r="E15962" s="7">
        <f t="shared" si="1"/>
        <v>0.03470720788</v>
      </c>
      <c r="F15962" s="7"/>
    </row>
    <row r="15963">
      <c r="A15963" s="9">
        <v>44910.041666666664</v>
      </c>
      <c r="B15963" s="10">
        <v>234.12</v>
      </c>
      <c r="C15963" s="10">
        <v>219.23061</v>
      </c>
      <c r="D15963" s="10">
        <v>0.0679165651183472</v>
      </c>
      <c r="E15963" s="7">
        <f t="shared" si="1"/>
        <v>0.03721608451</v>
      </c>
      <c r="F15963" s="7"/>
    </row>
    <row r="15964">
      <c r="A15964" s="9">
        <v>44910.083333333336</v>
      </c>
      <c r="B15964" s="10">
        <v>237.06</v>
      </c>
      <c r="C15964" s="10">
        <v>213.9341</v>
      </c>
      <c r="D15964" s="10">
        <v>0.108098241467816</v>
      </c>
      <c r="E15964" s="7">
        <f t="shared" si="1"/>
        <v>0.03988490053</v>
      </c>
      <c r="F15964" s="7"/>
    </row>
    <row r="15965">
      <c r="A15965" s="9">
        <v>44910.125</v>
      </c>
      <c r="B15965" s="10">
        <v>230.41</v>
      </c>
      <c r="C15965" s="10">
        <v>206.95485</v>
      </c>
      <c r="D15965" s="10">
        <v>0.113334623469805</v>
      </c>
      <c r="E15965" s="7">
        <f t="shared" si="1"/>
        <v>0.04358590391</v>
      </c>
      <c r="F15965" s="7"/>
    </row>
    <row r="15966">
      <c r="A15966" s="9">
        <v>44910.166666666664</v>
      </c>
      <c r="B15966" s="10">
        <v>225.48</v>
      </c>
      <c r="C15966" s="10">
        <v>199.25114</v>
      </c>
      <c r="D15966" s="10">
        <v>0.131637189127249</v>
      </c>
      <c r="E15966" s="7">
        <f t="shared" si="1"/>
        <v>0.04785259215</v>
      </c>
      <c r="F15966" s="7"/>
    </row>
    <row r="15967">
      <c r="A15967" s="9">
        <v>44910.208333333336</v>
      </c>
      <c r="B15967" s="10">
        <v>209.51</v>
      </c>
      <c r="C15967" s="10">
        <v>192.74683</v>
      </c>
      <c r="D15967" s="10">
        <v>0.08696988687181</v>
      </c>
      <c r="E15967" s="7">
        <f t="shared" si="1"/>
        <v>0.04877711924</v>
      </c>
      <c r="F15967" s="7"/>
    </row>
    <row r="15968">
      <c r="A15968" s="9">
        <v>44910.25</v>
      </c>
      <c r="B15968" s="10">
        <v>202.24</v>
      </c>
      <c r="C15968" s="10">
        <v>188.10674</v>
      </c>
      <c r="D15968" s="10">
        <v>0.0751342562206968</v>
      </c>
      <c r="E15968" s="7">
        <f t="shared" si="1"/>
        <v>0.05135328528</v>
      </c>
      <c r="F15968" s="7"/>
    </row>
    <row r="15969">
      <c r="A15969" s="9">
        <v>44910.291666666664</v>
      </c>
      <c r="B15969" s="10">
        <v>204.23</v>
      </c>
      <c r="C15969" s="10">
        <v>186.59757</v>
      </c>
      <c r="D15969" s="10">
        <v>0.0944944245522597</v>
      </c>
      <c r="E15969" s="7">
        <f t="shared" si="1"/>
        <v>0.05494381172</v>
      </c>
      <c r="F15969" s="7"/>
    </row>
    <row r="15970">
      <c r="A15970" s="9">
        <v>44910.333333333336</v>
      </c>
      <c r="B15970" s="10">
        <v>204.84</v>
      </c>
      <c r="C15970" s="10">
        <v>188.05175</v>
      </c>
      <c r="D15970" s="10">
        <v>0.0892746278617455</v>
      </c>
      <c r="E15970" s="7">
        <f t="shared" si="1"/>
        <v>0.05793220462</v>
      </c>
      <c r="F15970" s="7"/>
    </row>
    <row r="15971">
      <c r="A15971" s="9">
        <v>44910.375</v>
      </c>
      <c r="B15971" s="10">
        <v>207.11</v>
      </c>
      <c r="C15971" s="10">
        <v>192.73351</v>
      </c>
      <c r="D15971" s="10">
        <v>0.0745925812278312</v>
      </c>
      <c r="E15971" s="7">
        <f t="shared" si="1"/>
        <v>0.05970370882</v>
      </c>
      <c r="F15971" s="7"/>
    </row>
    <row r="15972">
      <c r="A15972" s="9">
        <v>44910.416666666664</v>
      </c>
      <c r="B15972" s="10">
        <v>207.98</v>
      </c>
      <c r="C15972" s="10">
        <v>200.72008</v>
      </c>
      <c r="D15972" s="10">
        <v>0.0361693757794436</v>
      </c>
      <c r="E15972" s="7">
        <f t="shared" si="1"/>
        <v>0.05859893579</v>
      </c>
      <c r="F15972" s="7"/>
    </row>
    <row r="15973">
      <c r="A15973" s="9">
        <v>44910.458333333336</v>
      </c>
      <c r="B15973" s="10">
        <v>216.82</v>
      </c>
      <c r="C15973" s="10">
        <v>209.46254</v>
      </c>
      <c r="D15973" s="10">
        <v>0.0351254214715433</v>
      </c>
      <c r="E15973" s="7">
        <f t="shared" si="1"/>
        <v>0.05858892452</v>
      </c>
      <c r="F15973" s="7"/>
    </row>
    <row r="15974">
      <c r="A15974" s="9">
        <v>44910.5</v>
      </c>
      <c r="B15974" s="10">
        <v>225.97</v>
      </c>
      <c r="C15974" s="10">
        <v>215.89326</v>
      </c>
      <c r="D15974" s="10">
        <v>0.0466746391249083</v>
      </c>
      <c r="E15974" s="7">
        <f t="shared" si="1"/>
        <v>0.05853521505</v>
      </c>
      <c r="F15974" s="7"/>
    </row>
    <row r="15975">
      <c r="A15975" s="9">
        <v>44910.541666666664</v>
      </c>
      <c r="B15975" s="10">
        <v>235.58</v>
      </c>
      <c r="C15975" s="10">
        <v>219.58469</v>
      </c>
      <c r="D15975" s="10">
        <v>0.0728434664547879</v>
      </c>
      <c r="E15975" s="7">
        <f t="shared" si="1"/>
        <v>0.05989198697</v>
      </c>
      <c r="F15975" s="7"/>
    </row>
    <row r="15976">
      <c r="A15976" s="9">
        <v>44910.583333333336</v>
      </c>
      <c r="B15976" s="10">
        <v>238.51</v>
      </c>
      <c r="C15976" s="10">
        <v>219.99742</v>
      </c>
      <c r="D15976" s="10">
        <v>0.0841490777482753</v>
      </c>
      <c r="E15976" s="7">
        <f t="shared" si="1"/>
        <v>0.06197688668</v>
      </c>
      <c r="F15976" s="7"/>
    </row>
    <row r="15977">
      <c r="A15977" s="9">
        <v>44910.625</v>
      </c>
      <c r="B15977" s="10">
        <v>235.88</v>
      </c>
      <c r="C15977" s="10">
        <v>218.68288</v>
      </c>
      <c r="D15977" s="10">
        <v>0.0786395350198423</v>
      </c>
      <c r="E15977" s="7">
        <f t="shared" si="1"/>
        <v>0.06444374481</v>
      </c>
      <c r="F15977" s="7"/>
    </row>
    <row r="15978">
      <c r="A15978" s="9">
        <v>44910.666666666664</v>
      </c>
      <c r="B15978" s="10">
        <v>238.24</v>
      </c>
      <c r="C15978" s="10">
        <v>216.27924</v>
      </c>
      <c r="D15978" s="10">
        <v>0.101538917928507</v>
      </c>
      <c r="E15978" s="7">
        <f t="shared" si="1"/>
        <v>0.06831321073</v>
      </c>
      <c r="F15978" s="7"/>
    </row>
    <row r="15979">
      <c r="A15979" s="9">
        <v>44910.708333333336</v>
      </c>
      <c r="B15979" s="10">
        <v>236.75</v>
      </c>
      <c r="C15979" s="10">
        <v>214.25632</v>
      </c>
      <c r="D15979" s="10">
        <v>0.104984907796418</v>
      </c>
      <c r="E15979" s="7">
        <f t="shared" si="1"/>
        <v>0.07216613909</v>
      </c>
      <c r="F15979" s="7"/>
    </row>
    <row r="15980">
      <c r="A15980" s="9">
        <v>44910.75</v>
      </c>
      <c r="B15980" s="10">
        <v>235.2</v>
      </c>
      <c r="C15980" s="10">
        <v>213.27531</v>
      </c>
      <c r="D15980" s="10">
        <v>0.102799944353615</v>
      </c>
      <c r="E15980" s="7">
        <f t="shared" si="1"/>
        <v>0.0762181326</v>
      </c>
      <c r="F15980" s="7"/>
    </row>
    <row r="15981">
      <c r="A15981" s="9">
        <v>44910.791666666664</v>
      </c>
      <c r="B15981" s="10">
        <v>234.98</v>
      </c>
      <c r="C15981" s="10">
        <v>214.00041</v>
      </c>
      <c r="D15981" s="10">
        <v>0.0980352794651188</v>
      </c>
      <c r="E15981" s="7">
        <f t="shared" si="1"/>
        <v>0.07945853827</v>
      </c>
      <c r="F15981" s="7"/>
    </row>
    <row r="15982">
      <c r="A15982" s="9">
        <v>44910.833333333336</v>
      </c>
      <c r="B15982" s="10">
        <v>234.31</v>
      </c>
      <c r="C15982" s="10">
        <v>215.70307</v>
      </c>
      <c r="D15982" s="10">
        <v>0.0862617764318329</v>
      </c>
      <c r="E15982" s="7">
        <f t="shared" si="1"/>
        <v>0.08110704208</v>
      </c>
      <c r="F15982" s="7"/>
    </row>
    <row r="15983">
      <c r="A15983" s="9">
        <v>44910.875</v>
      </c>
      <c r="B15983" s="10">
        <v>235.36</v>
      </c>
      <c r="C15983" s="10">
        <v>217.99185</v>
      </c>
      <c r="D15983" s="10">
        <v>0.0796733914593596</v>
      </c>
      <c r="E15983" s="7">
        <f t="shared" si="1"/>
        <v>0.08082750841</v>
      </c>
      <c r="F15983" s="7"/>
    </row>
    <row r="15984">
      <c r="A15984" s="9">
        <v>44910.916666666664</v>
      </c>
      <c r="B15984" s="10">
        <v>235.51</v>
      </c>
      <c r="C15984" s="10">
        <v>219.40618</v>
      </c>
      <c r="D15984" s="10">
        <v>0.0733972944608943</v>
      </c>
      <c r="E15984" s="7">
        <f t="shared" si="1"/>
        <v>0.08081721126</v>
      </c>
      <c r="F15984" s="7"/>
    </row>
    <row r="15985">
      <c r="A15985" s="9">
        <v>44910.958333333336</v>
      </c>
      <c r="B15985" s="10">
        <v>235.37</v>
      </c>
      <c r="C15985" s="10">
        <v>220.45308</v>
      </c>
      <c r="D15985" s="10">
        <v>0.0676648291781634</v>
      </c>
      <c r="E15985" s="7">
        <f t="shared" si="1"/>
        <v>0.08141704977</v>
      </c>
      <c r="F15985" s="7"/>
    </row>
    <row r="15986">
      <c r="A15986" s="9">
        <v>44911.0</v>
      </c>
      <c r="B15986" s="10">
        <v>230.0</v>
      </c>
      <c r="C15986" s="10">
        <v>224.94812</v>
      </c>
      <c r="D15986" s="10">
        <v>0.0224579783107323</v>
      </c>
      <c r="E15986" s="7">
        <f t="shared" si="1"/>
        <v>0.08049450962</v>
      </c>
      <c r="F15986" s="7"/>
    </row>
    <row r="15987">
      <c r="A15987" s="9">
        <v>44911.041666666664</v>
      </c>
      <c r="B15987" s="10">
        <v>231.76</v>
      </c>
      <c r="C15987" s="10">
        <v>223.43041</v>
      </c>
      <c r="D15987" s="10">
        <v>0.0372804668800455</v>
      </c>
      <c r="E15987" s="7">
        <f t="shared" si="1"/>
        <v>0.07921800553</v>
      </c>
      <c r="F15987" s="7"/>
    </row>
    <row r="15988">
      <c r="A15988" s="9">
        <v>44911.083333333336</v>
      </c>
      <c r="B15988" s="10">
        <v>230.98</v>
      </c>
      <c r="C15988" s="10">
        <v>219.01523</v>
      </c>
      <c r="D15988" s="10">
        <v>0.0546298538234075</v>
      </c>
      <c r="E15988" s="7">
        <f t="shared" si="1"/>
        <v>0.07699015604</v>
      </c>
      <c r="F15988" s="7"/>
    </row>
    <row r="15989">
      <c r="A15989" s="9">
        <v>44911.125</v>
      </c>
      <c r="B15989" s="10">
        <v>222.57</v>
      </c>
      <c r="C15989" s="10">
        <v>212.23009</v>
      </c>
      <c r="D15989" s="10">
        <v>0.0487202827836524</v>
      </c>
      <c r="E15989" s="7">
        <f t="shared" si="1"/>
        <v>0.07429789185</v>
      </c>
      <c r="F15989" s="7"/>
    </row>
    <row r="15990">
      <c r="A15990" s="9">
        <v>44911.166666666664</v>
      </c>
      <c r="B15990" s="10">
        <v>209.16</v>
      </c>
      <c r="C15990" s="10">
        <v>203.80139</v>
      </c>
      <c r="D15990" s="10">
        <v>0.0262932946630049</v>
      </c>
      <c r="E15990" s="7">
        <f t="shared" si="1"/>
        <v>0.06990856291</v>
      </c>
      <c r="F15990" s="7"/>
    </row>
    <row r="15991">
      <c r="A15991" s="9">
        <v>44911.208333333336</v>
      </c>
      <c r="B15991" s="10">
        <v>197.83</v>
      </c>
      <c r="C15991" s="10">
        <v>195.65077</v>
      </c>
      <c r="D15991" s="10">
        <v>0.011138366590635</v>
      </c>
      <c r="E15991" s="7">
        <f t="shared" si="1"/>
        <v>0.06674891623</v>
      </c>
      <c r="F15991" s="7"/>
    </row>
    <row r="15992">
      <c r="A15992" s="9">
        <v>44911.25</v>
      </c>
      <c r="B15992" s="10">
        <v>190.09</v>
      </c>
      <c r="C15992" s="10">
        <v>189.32117</v>
      </c>
      <c r="D15992" s="10">
        <v>0.00406098272052728</v>
      </c>
      <c r="E15992" s="7">
        <f t="shared" si="1"/>
        <v>0.06378752984</v>
      </c>
      <c r="F15992" s="7"/>
    </row>
    <row r="15993">
      <c r="A15993" s="9">
        <v>44911.291666666664</v>
      </c>
      <c r="B15993" s="10">
        <v>190.88</v>
      </c>
      <c r="C15993" s="10">
        <v>186.12634</v>
      </c>
      <c r="D15993" s="10">
        <v>0.0255399638761499</v>
      </c>
      <c r="E15993" s="7">
        <f t="shared" si="1"/>
        <v>0.06091442731</v>
      </c>
      <c r="F15993" s="7"/>
    </row>
    <row r="15994">
      <c r="A15994" s="9">
        <v>44911.333333333336</v>
      </c>
      <c r="B15994" s="10">
        <v>191.03</v>
      </c>
      <c r="C15994" s="10">
        <v>186.56604</v>
      </c>
      <c r="D15994" s="10">
        <v>0.0239269697743491</v>
      </c>
      <c r="E15994" s="7">
        <f t="shared" si="1"/>
        <v>0.05819160822</v>
      </c>
      <c r="F15994" s="7"/>
    </row>
    <row r="15995">
      <c r="A15995" s="9">
        <v>44911.375</v>
      </c>
      <c r="B15995" s="10">
        <v>192.24</v>
      </c>
      <c r="C15995" s="10">
        <v>190.83551</v>
      </c>
      <c r="D15995" s="10">
        <v>0.00735968898031613</v>
      </c>
      <c r="E15995" s="7">
        <f t="shared" si="1"/>
        <v>0.05539023771</v>
      </c>
      <c r="F15995" s="7"/>
    </row>
    <row r="15996">
      <c r="A15996" s="9">
        <v>44911.416666666664</v>
      </c>
      <c r="B15996" s="10">
        <v>198.45</v>
      </c>
      <c r="C15996" s="10">
        <v>199.35974</v>
      </c>
      <c r="D15996" s="10">
        <v>0.00456330851956367</v>
      </c>
      <c r="E15996" s="7">
        <f t="shared" si="1"/>
        <v>0.05407331824</v>
      </c>
      <c r="F15996" s="7"/>
    </row>
    <row r="15997">
      <c r="A15997" s="9">
        <v>44911.458333333336</v>
      </c>
      <c r="B15997" s="10">
        <v>206.75</v>
      </c>
      <c r="C15997" s="10">
        <v>209.10722</v>
      </c>
      <c r="D15997" s="10">
        <v>0.0112727814945845</v>
      </c>
      <c r="E15997" s="7">
        <f t="shared" si="1"/>
        <v>0.05307945824</v>
      </c>
      <c r="F15997" s="7"/>
    </row>
    <row r="15998">
      <c r="A15998" s="9">
        <v>44911.5</v>
      </c>
      <c r="B15998" s="10">
        <v>219.3</v>
      </c>
      <c r="C15998" s="10">
        <v>216.66741</v>
      </c>
      <c r="D15998" s="10">
        <v>0.0121503736994872</v>
      </c>
      <c r="E15998" s="7">
        <f t="shared" si="1"/>
        <v>0.05164094718</v>
      </c>
      <c r="F15998" s="7"/>
    </row>
    <row r="15999">
      <c r="A15999" s="9">
        <v>44911.541666666664</v>
      </c>
      <c r="B15999" s="10">
        <v>229.31</v>
      </c>
      <c r="C15999" s="10">
        <v>221.02527</v>
      </c>
      <c r="D15999" s="10">
        <v>0.0374831800906746</v>
      </c>
      <c r="E15999" s="7">
        <f t="shared" si="1"/>
        <v>0.05016760192</v>
      </c>
      <c r="F15999" s="7"/>
    </row>
    <row r="16000">
      <c r="A16000" s="9">
        <v>44911.583333333336</v>
      </c>
      <c r="B16000" s="10">
        <v>231.25</v>
      </c>
      <c r="C16000" s="10">
        <v>221.44251</v>
      </c>
      <c r="D16000" s="10">
        <v>0.0442891023950189</v>
      </c>
      <c r="E16000" s="7">
        <f t="shared" si="1"/>
        <v>0.04850676961</v>
      </c>
      <c r="F16000" s="7"/>
    </row>
    <row r="16001">
      <c r="A16001" s="9">
        <v>44911.625</v>
      </c>
      <c r="B16001" s="10">
        <v>231.41</v>
      </c>
      <c r="C16001" s="10">
        <v>219.63443</v>
      </c>
      <c r="D16001" s="10">
        <v>0.0536144082692316</v>
      </c>
      <c r="E16001" s="7">
        <f t="shared" si="1"/>
        <v>0.047464056</v>
      </c>
      <c r="F16001" s="7"/>
    </row>
    <row r="16002">
      <c r="A16002" s="9">
        <v>44911.666666666664</v>
      </c>
      <c r="B16002" s="10">
        <v>240.1</v>
      </c>
      <c r="C16002" s="10">
        <v>216.39614</v>
      </c>
      <c r="D16002" s="10">
        <v>0.109539199728793</v>
      </c>
      <c r="E16002" s="7">
        <f t="shared" si="1"/>
        <v>0.04779740107</v>
      </c>
      <c r="F16002" s="7"/>
    </row>
    <row r="16003">
      <c r="A16003" s="9">
        <v>44911.708333333336</v>
      </c>
      <c r="B16003" s="10">
        <v>243.27</v>
      </c>
      <c r="C16003" s="10">
        <v>213.57789</v>
      </c>
      <c r="D16003" s="10">
        <v>0.139022395998012</v>
      </c>
      <c r="E16003" s="7">
        <f t="shared" si="1"/>
        <v>0.04921562975</v>
      </c>
      <c r="F16003" s="7"/>
    </row>
    <row r="16004">
      <c r="A16004" s="9">
        <v>44911.75</v>
      </c>
      <c r="B16004" s="10">
        <v>242.74</v>
      </c>
      <c r="C16004" s="10">
        <v>211.99268</v>
      </c>
      <c r="D16004" s="10">
        <v>0.14503953627078</v>
      </c>
      <c r="E16004" s="7">
        <f t="shared" si="1"/>
        <v>0.05097561274</v>
      </c>
      <c r="F16004" s="7"/>
    </row>
    <row r="16005">
      <c r="A16005" s="9">
        <v>44911.791666666664</v>
      </c>
      <c r="B16005" s="10">
        <v>240.07</v>
      </c>
      <c r="C16005" s="10">
        <v>212.51989</v>
      </c>
      <c r="D16005" s="10">
        <v>0.129635442593161</v>
      </c>
      <c r="E16005" s="7">
        <f t="shared" si="1"/>
        <v>0.05229228621</v>
      </c>
      <c r="F16005" s="7"/>
    </row>
    <row r="16006">
      <c r="A16006" s="9">
        <v>44911.833333333336</v>
      </c>
      <c r="B16006" s="10">
        <v>240.2</v>
      </c>
      <c r="C16006" s="10">
        <v>214.01766</v>
      </c>
      <c r="D16006" s="10">
        <v>0.122337287493004</v>
      </c>
      <c r="E16006" s="7">
        <f t="shared" si="1"/>
        <v>0.0537954325</v>
      </c>
      <c r="F16006" s="7"/>
    </row>
    <row r="16007">
      <c r="A16007" s="9">
        <v>44911.875</v>
      </c>
      <c r="B16007" s="10">
        <v>242.94</v>
      </c>
      <c r="C16007" s="10">
        <v>216.16292</v>
      </c>
      <c r="D16007" s="10">
        <v>0.123874529452137</v>
      </c>
      <c r="E16007" s="7">
        <f t="shared" si="1"/>
        <v>0.05563714659</v>
      </c>
      <c r="F16007" s="7"/>
    </row>
    <row r="16008">
      <c r="A16008" s="9">
        <v>44911.916666666664</v>
      </c>
      <c r="B16008" s="10">
        <v>235.27</v>
      </c>
      <c r="C16008" s="10">
        <v>217.83542</v>
      </c>
      <c r="D16008" s="10">
        <v>0.0800355607917207</v>
      </c>
      <c r="E16008" s="7">
        <f t="shared" si="1"/>
        <v>0.05591374102</v>
      </c>
      <c r="F16008" s="7"/>
    </row>
    <row r="16009">
      <c r="A16009" s="9">
        <v>44911.958333333336</v>
      </c>
      <c r="B16009" s="10">
        <v>230.53</v>
      </c>
      <c r="C16009" s="10">
        <v>219.5869</v>
      </c>
      <c r="D16009" s="10">
        <v>0.0498349400624535</v>
      </c>
      <c r="E16009" s="7">
        <f t="shared" si="1"/>
        <v>0.05517082897</v>
      </c>
      <c r="F16009" s="7"/>
    </row>
    <row r="16010">
      <c r="A16010" s="9">
        <v>44912.0</v>
      </c>
      <c r="B16010" s="10">
        <v>232.44</v>
      </c>
      <c r="C16010" s="10">
        <v>221.20364</v>
      </c>
      <c r="D16010" s="10">
        <v>0.0507964516316277</v>
      </c>
      <c r="E16010" s="7">
        <f t="shared" si="1"/>
        <v>0.05635159869</v>
      </c>
      <c r="F16010" s="7"/>
    </row>
    <row r="16011">
      <c r="A16011" s="9">
        <v>44912.041666666664</v>
      </c>
      <c r="B16011" s="10">
        <v>232.87</v>
      </c>
      <c r="C16011" s="10">
        <v>219.56542</v>
      </c>
      <c r="D16011" s="10">
        <v>0.0605950609162408</v>
      </c>
      <c r="E16011" s="7">
        <f t="shared" si="1"/>
        <v>0.05732304011</v>
      </c>
      <c r="F16011" s="7"/>
    </row>
    <row r="16012">
      <c r="A16012" s="9">
        <v>44912.083333333336</v>
      </c>
      <c r="B16012" s="10">
        <v>230.46</v>
      </c>
      <c r="C16012" s="10">
        <v>215.17831</v>
      </c>
      <c r="D16012" s="10">
        <v>0.0710187286069864</v>
      </c>
      <c r="E16012" s="7">
        <f t="shared" si="1"/>
        <v>0.05800590989</v>
      </c>
      <c r="F16012" s="7"/>
    </row>
    <row r="16013">
      <c r="A16013" s="9">
        <v>44912.125</v>
      </c>
      <c r="B16013" s="10">
        <v>230.97</v>
      </c>
      <c r="C16013" s="10">
        <v>208.77925</v>
      </c>
      <c r="D16013" s="10">
        <v>0.106288100948729</v>
      </c>
      <c r="E16013" s="7">
        <f t="shared" si="1"/>
        <v>0.06040456898</v>
      </c>
      <c r="F16013" s="7"/>
    </row>
    <row r="16014">
      <c r="A16014" s="9">
        <v>44912.166666666664</v>
      </c>
      <c r="B16014" s="10">
        <v>220.73</v>
      </c>
      <c r="C16014" s="10">
        <v>201.05852</v>
      </c>
      <c r="D16014" s="10">
        <v>0.0978395742692227</v>
      </c>
      <c r="E16014" s="7">
        <f t="shared" si="1"/>
        <v>0.06338566397</v>
      </c>
      <c r="F16014" s="7"/>
    </row>
    <row r="16015">
      <c r="A16015" s="9">
        <v>44912.208333333336</v>
      </c>
      <c r="B16015" s="10">
        <v>207.05</v>
      </c>
      <c r="C16015" s="10">
        <v>193.78311</v>
      </c>
      <c r="D16015" s="10">
        <v>0.0684625713768347</v>
      </c>
      <c r="E16015" s="7">
        <f t="shared" si="1"/>
        <v>0.0657741725</v>
      </c>
      <c r="F16015" s="7"/>
    </row>
    <row r="16016">
      <c r="A16016" s="9">
        <v>44912.25</v>
      </c>
      <c r="B16016" s="10">
        <v>184.32</v>
      </c>
      <c r="C16016" s="10">
        <v>188.09159</v>
      </c>
      <c r="D16016" s="10">
        <v>0.0200518800441848</v>
      </c>
      <c r="E16016" s="7">
        <f t="shared" si="1"/>
        <v>0.06644045989</v>
      </c>
      <c r="F16016" s="7"/>
    </row>
    <row r="16017">
      <c r="A16017" s="9">
        <v>44912.291666666664</v>
      </c>
      <c r="B16017" s="10">
        <v>174.68</v>
      </c>
      <c r="C16017" s="10">
        <v>185.28459</v>
      </c>
      <c r="D16017" s="10">
        <v>0.05723406355596</v>
      </c>
      <c r="E16017" s="7">
        <f t="shared" si="1"/>
        <v>0.06776104737</v>
      </c>
      <c r="F16017" s="7"/>
    </row>
    <row r="16018">
      <c r="A16018" s="9">
        <v>44912.333333333336</v>
      </c>
      <c r="B16018" s="10">
        <v>174.41</v>
      </c>
      <c r="C16018" s="10">
        <v>185.6829</v>
      </c>
      <c r="D16018" s="10">
        <v>0.060710490842183</v>
      </c>
      <c r="E16018" s="7">
        <f t="shared" si="1"/>
        <v>0.06929369408</v>
      </c>
      <c r="F16018" s="7"/>
    </row>
    <row r="16019">
      <c r="A16019" s="9">
        <v>44912.375</v>
      </c>
      <c r="B16019" s="10">
        <v>177.08</v>
      </c>
      <c r="C16019" s="10">
        <v>189.50728</v>
      </c>
      <c r="D16019" s="10">
        <v>0.0655767947278859</v>
      </c>
      <c r="E16019" s="7">
        <f t="shared" si="1"/>
        <v>0.07171940682</v>
      </c>
      <c r="F16019" s="7"/>
    </row>
    <row r="16020">
      <c r="A16020" s="9">
        <v>44912.416666666664</v>
      </c>
      <c r="B16020" s="10">
        <v>173.34</v>
      </c>
      <c r="C16020" s="10">
        <v>197.28762</v>
      </c>
      <c r="D16020" s="10">
        <v>0.121384301762066</v>
      </c>
      <c r="E16020" s="7">
        <f t="shared" si="1"/>
        <v>0.07658694821</v>
      </c>
      <c r="F16020" s="7"/>
    </row>
    <row r="16021">
      <c r="A16021" s="9">
        <v>44912.458333333336</v>
      </c>
      <c r="B16021" s="10">
        <v>176.29</v>
      </c>
      <c r="C16021" s="10">
        <v>206.21734</v>
      </c>
      <c r="D16021" s="10">
        <v>0.145125235346358</v>
      </c>
      <c r="E16021" s="7">
        <f t="shared" si="1"/>
        <v>0.08216413379</v>
      </c>
      <c r="F16021" s="7"/>
    </row>
    <row r="16022">
      <c r="A16022" s="9">
        <v>44912.5</v>
      </c>
      <c r="B16022" s="10">
        <v>189.44</v>
      </c>
      <c r="C16022" s="10">
        <v>213.20283</v>
      </c>
      <c r="D16022" s="10">
        <v>0.111456447365168</v>
      </c>
      <c r="E16022" s="7">
        <f t="shared" si="1"/>
        <v>0.08630188686</v>
      </c>
      <c r="F16022" s="7"/>
    </row>
    <row r="16023">
      <c r="A16023" s="9">
        <v>44912.541666666664</v>
      </c>
      <c r="B16023" s="10">
        <v>202.07</v>
      </c>
      <c r="C16023" s="10">
        <v>217.55153</v>
      </c>
      <c r="D16023" s="10">
        <v>0.0711625884681207</v>
      </c>
      <c r="E16023" s="7">
        <f t="shared" si="1"/>
        <v>0.08770519554</v>
      </c>
      <c r="F16023" s="7"/>
    </row>
    <row r="16024">
      <c r="A16024" s="9">
        <v>44912.583333333336</v>
      </c>
      <c r="B16024" s="10">
        <v>211.27</v>
      </c>
      <c r="C16024" s="10">
        <v>218.23361</v>
      </c>
      <c r="D16024" s="10">
        <v>0.0319089713083149</v>
      </c>
      <c r="E16024" s="7">
        <f t="shared" si="1"/>
        <v>0.08718935674</v>
      </c>
      <c r="F16024" s="7"/>
    </row>
    <row r="16025">
      <c r="A16025" s="9">
        <v>44912.625</v>
      </c>
      <c r="B16025" s="10">
        <v>209.68</v>
      </c>
      <c r="C16025" s="10">
        <v>216.96586</v>
      </c>
      <c r="D16025" s="10">
        <v>0.0335806748582472</v>
      </c>
      <c r="E16025" s="7">
        <f t="shared" si="1"/>
        <v>0.08635461785</v>
      </c>
      <c r="F16025" s="7"/>
    </row>
    <row r="16026">
      <c r="A16026" s="9">
        <v>44912.666666666664</v>
      </c>
      <c r="B16026" s="10">
        <v>201.79</v>
      </c>
      <c r="C16026" s="10">
        <v>214.39567</v>
      </c>
      <c r="D16026" s="10">
        <v>0.0587962900556713</v>
      </c>
      <c r="E16026" s="7">
        <f t="shared" si="1"/>
        <v>0.08424032995</v>
      </c>
      <c r="F16026" s="7"/>
    </row>
    <row r="16027">
      <c r="A16027" s="9">
        <v>44912.708333333336</v>
      </c>
      <c r="B16027" s="10">
        <v>195.49</v>
      </c>
      <c r="C16027" s="10">
        <v>212.22542</v>
      </c>
      <c r="D16027" s="10">
        <v>0.0788568117806057</v>
      </c>
      <c r="E16027" s="7">
        <f t="shared" si="1"/>
        <v>0.08173343061</v>
      </c>
      <c r="F16027" s="7"/>
    </row>
    <row r="16028">
      <c r="A16028" s="9">
        <v>44912.75</v>
      </c>
      <c r="B16028" s="10">
        <v>197.75</v>
      </c>
      <c r="C16028" s="10">
        <v>211.11813</v>
      </c>
      <c r="D16028" s="10">
        <v>0.0633206158087891</v>
      </c>
      <c r="E16028" s="7">
        <f t="shared" si="1"/>
        <v>0.07832847559</v>
      </c>
      <c r="F16028" s="7"/>
    </row>
    <row r="16029">
      <c r="A16029" s="9">
        <v>44912.791666666664</v>
      </c>
      <c r="B16029" s="10">
        <v>203.36</v>
      </c>
      <c r="C16029" s="10">
        <v>211.7966</v>
      </c>
      <c r="D16029" s="10">
        <v>0.0398335006322103</v>
      </c>
      <c r="E16029" s="7">
        <f t="shared" si="1"/>
        <v>0.074586728</v>
      </c>
      <c r="F16029" s="7"/>
    </row>
    <row r="16030">
      <c r="A16030" s="9">
        <v>44912.833333333336</v>
      </c>
      <c r="B16030" s="10">
        <v>214.26</v>
      </c>
      <c r="C16030" s="10">
        <v>213.52544</v>
      </c>
      <c r="D16030" s="10">
        <v>0.00344015214299517</v>
      </c>
      <c r="E16030" s="7">
        <f t="shared" si="1"/>
        <v>0.0696326807</v>
      </c>
      <c r="F16030" s="7"/>
    </row>
    <row r="16031">
      <c r="A16031" s="9">
        <v>44912.875</v>
      </c>
      <c r="B16031" s="10">
        <v>221.47</v>
      </c>
      <c r="C16031" s="10">
        <v>215.72496</v>
      </c>
      <c r="D16031" s="10">
        <v>0.0266313179522665</v>
      </c>
      <c r="E16031" s="7">
        <f t="shared" si="1"/>
        <v>0.06558088022</v>
      </c>
      <c r="F16031" s="7"/>
    </row>
    <row r="16032">
      <c r="A16032" s="9">
        <v>44912.916666666664</v>
      </c>
      <c r="B16032" s="10">
        <v>221.6</v>
      </c>
      <c r="C16032" s="10">
        <v>217.16484</v>
      </c>
      <c r="D16032" s="10">
        <v>0.0204230113861893</v>
      </c>
      <c r="E16032" s="7">
        <f t="shared" si="1"/>
        <v>0.06309702399</v>
      </c>
      <c r="F16032" s="7"/>
    </row>
    <row r="16033">
      <c r="A16033" s="9">
        <v>44912.958333333336</v>
      </c>
      <c r="B16033" s="10">
        <v>220.31</v>
      </c>
      <c r="C16033" s="10">
        <v>218.59473</v>
      </c>
      <c r="D16033" s="10">
        <v>0.00784680399202672</v>
      </c>
      <c r="E16033" s="7">
        <f t="shared" si="1"/>
        <v>0.06134751832</v>
      </c>
      <c r="F16033" s="7"/>
    </row>
    <row r="16034">
      <c r="A16034" s="9">
        <v>44910.0</v>
      </c>
      <c r="B16034" s="10">
        <v>231.88</v>
      </c>
      <c r="C16034" s="10">
        <v>232.78593</v>
      </c>
      <c r="D16034" s="10">
        <v>0.00389168709638083</v>
      </c>
      <c r="E16034" s="7">
        <f t="shared" si="1"/>
        <v>0.05939315314</v>
      </c>
      <c r="F16034" s="7"/>
    </row>
    <row r="16035">
      <c r="A16035" s="9">
        <v>44910.041666666664</v>
      </c>
      <c r="B16035" s="10">
        <v>234.12</v>
      </c>
      <c r="C16035" s="10">
        <v>230.92487</v>
      </c>
      <c r="D16035" s="10">
        <v>0.0138362316713656</v>
      </c>
      <c r="E16035" s="7">
        <f t="shared" si="1"/>
        <v>0.05744486858</v>
      </c>
      <c r="F16035" s="7"/>
    </row>
    <row r="16036">
      <c r="A16036" s="9">
        <v>44910.083333333336</v>
      </c>
      <c r="B16036" s="10">
        <v>237.06</v>
      </c>
      <c r="C16036" s="10">
        <v>226.46515</v>
      </c>
      <c r="D16036" s="10">
        <v>0.0467835779589045</v>
      </c>
      <c r="E16036" s="7">
        <f t="shared" si="1"/>
        <v>0.05643507064</v>
      </c>
      <c r="F16036" s="7"/>
    </row>
    <row r="16037">
      <c r="A16037" s="9">
        <v>44910.125</v>
      </c>
      <c r="B16037" s="10">
        <v>230.41</v>
      </c>
      <c r="C16037" s="10">
        <v>219.42714</v>
      </c>
      <c r="D16037" s="10">
        <v>0.0500524228680189</v>
      </c>
      <c r="E16037" s="7">
        <f t="shared" si="1"/>
        <v>0.05409191739</v>
      </c>
      <c r="F16037" s="7"/>
    </row>
    <row r="16038">
      <c r="A16038" s="9">
        <v>44910.166666666664</v>
      </c>
      <c r="B16038" s="10">
        <v>225.48</v>
      </c>
      <c r="C16038" s="10">
        <v>211.13831</v>
      </c>
      <c r="D16038" s="10">
        <v>0.0679255697367285</v>
      </c>
      <c r="E16038" s="7">
        <f t="shared" si="1"/>
        <v>0.05284550053</v>
      </c>
      <c r="F16038" s="7"/>
    </row>
    <row r="16039">
      <c r="A16039" s="9">
        <v>44910.208333333336</v>
      </c>
      <c r="B16039" s="10">
        <v>209.51</v>
      </c>
      <c r="C16039" s="10">
        <v>203.63543</v>
      </c>
      <c r="D16039" s="10">
        <v>0.0288484670864985</v>
      </c>
      <c r="E16039" s="7">
        <f t="shared" si="1"/>
        <v>0.05119491285</v>
      </c>
      <c r="F16039" s="7"/>
    </row>
    <row r="16040">
      <c r="A16040" s="9">
        <v>44910.25</v>
      </c>
      <c r="B16040" s="10">
        <v>202.24</v>
      </c>
      <c r="C16040" s="10">
        <v>198.10719</v>
      </c>
      <c r="D16040" s="10">
        <v>0.0208614841288698</v>
      </c>
      <c r="E16040" s="7">
        <f t="shared" si="1"/>
        <v>0.05122864636</v>
      </c>
      <c r="F16040" s="7"/>
    </row>
    <row r="16041">
      <c r="A16041" s="9">
        <v>44910.291666666664</v>
      </c>
      <c r="B16041" s="10">
        <v>204.23</v>
      </c>
      <c r="C16041" s="10">
        <v>195.41794</v>
      </c>
      <c r="D16041" s="10">
        <v>0.045093403399913</v>
      </c>
      <c r="E16041" s="7">
        <f t="shared" si="1"/>
        <v>0.05072278552</v>
      </c>
      <c r="F16041" s="7"/>
    </row>
    <row r="16042">
      <c r="A16042" s="9">
        <v>44910.333333333336</v>
      </c>
      <c r="B16042" s="10">
        <v>204.84</v>
      </c>
      <c r="C16042" s="10">
        <v>195.91881</v>
      </c>
      <c r="D16042" s="10">
        <v>0.0455351377440481</v>
      </c>
      <c r="E16042" s="7">
        <f t="shared" si="1"/>
        <v>0.05009047914</v>
      </c>
      <c r="F16042" s="7"/>
    </row>
    <row r="16043">
      <c r="A16043" s="9">
        <v>44910.375</v>
      </c>
      <c r="B16043" s="10">
        <v>207.11</v>
      </c>
      <c r="C16043" s="10">
        <v>199.95673</v>
      </c>
      <c r="D16043" s="10">
        <v>0.0357740897243119</v>
      </c>
      <c r="E16043" s="7">
        <f t="shared" si="1"/>
        <v>0.04884869976</v>
      </c>
      <c r="F16043" s="7"/>
    </row>
    <row r="16044">
      <c r="A16044" s="9">
        <v>44910.416666666664</v>
      </c>
      <c r="B16044" s="10">
        <v>207.98</v>
      </c>
      <c r="C16044" s="10">
        <v>207.60262</v>
      </c>
      <c r="D16044" s="10">
        <v>0.00181779979462681</v>
      </c>
      <c r="E16044" s="7">
        <f t="shared" si="1"/>
        <v>0.04386676218</v>
      </c>
      <c r="F16044" s="7"/>
    </row>
    <row r="16045">
      <c r="A16045" s="9">
        <v>44910.458333333336</v>
      </c>
      <c r="B16045" s="10">
        <v>216.82</v>
      </c>
      <c r="C16045" s="10">
        <v>216.51204</v>
      </c>
      <c r="D16045" s="10">
        <v>0.00142236893615699</v>
      </c>
      <c r="E16045" s="7">
        <f t="shared" si="1"/>
        <v>0.03787914275</v>
      </c>
      <c r="F16045" s="7"/>
    </row>
    <row r="16046">
      <c r="A16046" s="9">
        <v>44910.5</v>
      </c>
      <c r="B16046" s="10">
        <v>225.97</v>
      </c>
      <c r="C16046" s="10">
        <v>223.34685</v>
      </c>
      <c r="D16046" s="10">
        <v>0.0117447369416672</v>
      </c>
      <c r="E16046" s="7">
        <f t="shared" si="1"/>
        <v>0.03372448814</v>
      </c>
      <c r="F16046" s="7"/>
    </row>
    <row r="16047">
      <c r="A16047" s="9">
        <v>44910.541666666664</v>
      </c>
      <c r="B16047" s="10">
        <v>235.58</v>
      </c>
      <c r="C16047" s="10">
        <v>227.32088</v>
      </c>
      <c r="D16047" s="10">
        <v>0.0363324301753539</v>
      </c>
      <c r="E16047" s="7">
        <f t="shared" si="1"/>
        <v>0.03227323155</v>
      </c>
      <c r="F16047" s="7"/>
    </row>
    <row r="16048">
      <c r="A16048" s="9">
        <v>44910.583333333336</v>
      </c>
      <c r="B16048" s="10">
        <v>238.51</v>
      </c>
      <c r="C16048" s="10">
        <v>228.08968</v>
      </c>
      <c r="D16048" s="10">
        <v>0.0456851883873045</v>
      </c>
      <c r="E16048" s="7">
        <f t="shared" si="1"/>
        <v>0.03284724059</v>
      </c>
      <c r="F16048" s="7"/>
    </row>
    <row r="16049">
      <c r="A16049" s="9">
        <v>44910.625</v>
      </c>
      <c r="B16049" s="10">
        <v>235.88</v>
      </c>
      <c r="C16049" s="10">
        <v>226.82994</v>
      </c>
      <c r="D16049" s="10">
        <v>0.0398979958289456</v>
      </c>
      <c r="E16049" s="7">
        <f t="shared" si="1"/>
        <v>0.0331104623</v>
      </c>
      <c r="F16049" s="7"/>
    </row>
    <row r="16050">
      <c r="A16050" s="9">
        <v>44910.666666666664</v>
      </c>
      <c r="B16050" s="10">
        <v>238.24</v>
      </c>
      <c r="C16050" s="10">
        <v>224.29504</v>
      </c>
      <c r="D16050" s="10">
        <v>0.0621723957872631</v>
      </c>
      <c r="E16050" s="7">
        <f t="shared" si="1"/>
        <v>0.03325113337</v>
      </c>
      <c r="F16050" s="7"/>
    </row>
    <row r="16051">
      <c r="A16051" s="9">
        <v>44910.708333333336</v>
      </c>
      <c r="B16051" s="10">
        <v>236.75</v>
      </c>
      <c r="C16051" s="10">
        <v>222.23756</v>
      </c>
      <c r="D16051" s="10">
        <v>0.0653014728923409</v>
      </c>
      <c r="E16051" s="7">
        <f t="shared" si="1"/>
        <v>0.03268632759</v>
      </c>
      <c r="F16051" s="7"/>
    </row>
    <row r="16052">
      <c r="A16052" s="9">
        <v>44910.75</v>
      </c>
      <c r="B16052" s="10">
        <v>235.2</v>
      </c>
      <c r="C16052" s="10">
        <v>220.97782</v>
      </c>
      <c r="D16052" s="10">
        <v>0.0643602149754214</v>
      </c>
      <c r="E16052" s="7">
        <f t="shared" si="1"/>
        <v>0.03272964422</v>
      </c>
      <c r="F16052" s="7"/>
    </row>
    <row r="16053">
      <c r="A16053" s="9">
        <v>44910.791666666664</v>
      </c>
      <c r="B16053" s="10">
        <v>234.98</v>
      </c>
      <c r="C16053" s="10">
        <v>221.56537</v>
      </c>
      <c r="D16053" s="10">
        <v>0.0605447954253861</v>
      </c>
      <c r="E16053" s="7">
        <f t="shared" si="1"/>
        <v>0.03359261483</v>
      </c>
      <c r="F16053" s="7"/>
    </row>
    <row r="16054">
      <c r="A16054" s="9">
        <v>44910.833333333336</v>
      </c>
      <c r="B16054" s="10">
        <v>234.31</v>
      </c>
      <c r="C16054" s="10">
        <v>222.56933</v>
      </c>
      <c r="D16054" s="10">
        <v>0.0527506193238753</v>
      </c>
      <c r="E16054" s="7">
        <f t="shared" si="1"/>
        <v>0.03564721763</v>
      </c>
      <c r="F16054" s="7"/>
    </row>
    <row r="16055">
      <c r="A16055" s="9">
        <v>44910.875</v>
      </c>
      <c r="B16055" s="10">
        <v>235.36</v>
      </c>
      <c r="C16055" s="10">
        <v>223.96723</v>
      </c>
      <c r="D16055" s="10">
        <v>0.0508680220762654</v>
      </c>
      <c r="E16055" s="7">
        <f t="shared" si="1"/>
        <v>0.03665708031</v>
      </c>
      <c r="F16055" s="7"/>
    </row>
    <row r="16056">
      <c r="A16056" s="9">
        <v>44910.916666666664</v>
      </c>
      <c r="B16056" s="10">
        <v>235.51</v>
      </c>
      <c r="C16056" s="10">
        <v>225.19145</v>
      </c>
      <c r="D16056" s="10">
        <v>0.0458212334438096</v>
      </c>
      <c r="E16056" s="7">
        <f t="shared" si="1"/>
        <v>0.03771533956</v>
      </c>
      <c r="F16056" s="7"/>
    </row>
    <row r="16057">
      <c r="A16057" s="9">
        <v>44910.958333333336</v>
      </c>
      <c r="B16057" s="10">
        <v>235.37</v>
      </c>
      <c r="C16057" s="10">
        <v>226.38378</v>
      </c>
      <c r="D16057" s="10">
        <v>0.0396946282989002</v>
      </c>
      <c r="E16057" s="7">
        <f t="shared" si="1"/>
        <v>0.03904233224</v>
      </c>
      <c r="F16057" s="7"/>
    </row>
    <row r="16058">
      <c r="A16058" s="9">
        <v>44911.0</v>
      </c>
      <c r="B16058" s="10">
        <v>230.0</v>
      </c>
      <c r="C16058" s="10">
        <v>230.60988</v>
      </c>
      <c r="D16058" s="10">
        <v>0.00264463950980766</v>
      </c>
      <c r="E16058" s="7">
        <f t="shared" si="1"/>
        <v>0.03899037192</v>
      </c>
      <c r="F16058" s="7"/>
    </row>
    <row r="16059">
      <c r="A16059" s="9">
        <v>44911.041666666664</v>
      </c>
      <c r="B16059" s="10">
        <v>231.76</v>
      </c>
      <c r="C16059" s="10">
        <v>228.82699</v>
      </c>
      <c r="D16059" s="10">
        <v>0.0128175876455832</v>
      </c>
      <c r="E16059" s="7">
        <f t="shared" si="1"/>
        <v>0.03894792842</v>
      </c>
      <c r="F16059" s="7"/>
    </row>
    <row r="16060">
      <c r="A16060" s="9">
        <v>44911.083333333336</v>
      </c>
      <c r="B16060" s="10">
        <v>230.98</v>
      </c>
      <c r="C16060" s="10">
        <v>224.24701</v>
      </c>
      <c r="D16060" s="10">
        <v>0.0300248819371103</v>
      </c>
      <c r="E16060" s="7">
        <f t="shared" si="1"/>
        <v>0.03824964942</v>
      </c>
      <c r="F16060" s="7"/>
    </row>
    <row r="16061">
      <c r="A16061" s="9">
        <v>44911.125</v>
      </c>
      <c r="B16061" s="10">
        <v>222.57</v>
      </c>
      <c r="C16061" s="10">
        <v>217.09162</v>
      </c>
      <c r="D16061" s="10">
        <v>0.0252353361221404</v>
      </c>
      <c r="E16061" s="7">
        <f t="shared" si="1"/>
        <v>0.03721560414</v>
      </c>
      <c r="F16061" s="7"/>
    </row>
    <row r="16062">
      <c r="A16062" s="9">
        <v>44911.166666666664</v>
      </c>
      <c r="B16062" s="10">
        <v>209.16</v>
      </c>
      <c r="C16062" s="10">
        <v>208.4512</v>
      </c>
      <c r="D16062" s="10">
        <v>0.00340031623708568</v>
      </c>
      <c r="E16062" s="7">
        <f t="shared" si="1"/>
        <v>0.03452705191</v>
      </c>
      <c r="F16062" s="7"/>
    </row>
    <row r="16063">
      <c r="A16063" s="9">
        <v>44911.208333333336</v>
      </c>
      <c r="B16063" s="10">
        <v>197.83</v>
      </c>
      <c r="C16063" s="10">
        <v>200.39985</v>
      </c>
      <c r="D16063" s="10">
        <v>0.0128236123929233</v>
      </c>
      <c r="E16063" s="7">
        <f t="shared" si="1"/>
        <v>0.03385934963</v>
      </c>
      <c r="F16063" s="7"/>
    </row>
    <row r="16064">
      <c r="A16064" s="9">
        <v>44911.25</v>
      </c>
      <c r="B16064" s="10">
        <v>190.09</v>
      </c>
      <c r="C16064" s="10">
        <v>194.35087</v>
      </c>
      <c r="D16064" s="10">
        <v>0.0219235962257333</v>
      </c>
      <c r="E16064" s="7">
        <f t="shared" si="1"/>
        <v>0.0339036043</v>
      </c>
      <c r="F16064" s="7"/>
    </row>
    <row r="16065">
      <c r="A16065" s="9">
        <v>44911.291666666664</v>
      </c>
      <c r="B16065" s="10">
        <v>190.88</v>
      </c>
      <c r="C16065" s="10">
        <v>191.3856</v>
      </c>
      <c r="D16065" s="10">
        <v>0.00264178705189949</v>
      </c>
      <c r="E16065" s="7">
        <f t="shared" si="1"/>
        <v>0.03213478695</v>
      </c>
      <c r="F16065" s="7"/>
    </row>
    <row r="16066">
      <c r="A16066" s="9">
        <v>44911.333333333336</v>
      </c>
      <c r="B16066" s="10">
        <v>191.03</v>
      </c>
      <c r="C16066" s="10">
        <v>191.90378</v>
      </c>
      <c r="D16066" s="10">
        <v>0.00455321932689398</v>
      </c>
      <c r="E16066" s="7">
        <f t="shared" si="1"/>
        <v>0.03042720702</v>
      </c>
      <c r="F16066" s="7"/>
    </row>
    <row r="16067">
      <c r="A16067" s="9">
        <v>44911.375</v>
      </c>
      <c r="B16067" s="10">
        <v>192.24</v>
      </c>
      <c r="C16067" s="10">
        <v>196.19191</v>
      </c>
      <c r="D16067" s="10">
        <v>0.0201430833717863</v>
      </c>
      <c r="E16067" s="7">
        <f t="shared" si="1"/>
        <v>0.02977591509</v>
      </c>
      <c r="F16067" s="7"/>
    </row>
    <row r="16068">
      <c r="A16068" s="9">
        <v>44911.416666666664</v>
      </c>
      <c r="B16068" s="10">
        <v>198.45</v>
      </c>
      <c r="C16068" s="10">
        <v>204.44913</v>
      </c>
      <c r="D16068" s="10">
        <v>0.0293428981576004</v>
      </c>
      <c r="E16068" s="7">
        <f t="shared" si="1"/>
        <v>0.03092279419</v>
      </c>
      <c r="F16068" s="7"/>
    </row>
    <row r="16069">
      <c r="A16069" s="9">
        <v>44911.458333333336</v>
      </c>
      <c r="B16069" s="10">
        <v>206.75</v>
      </c>
      <c r="C16069" s="10">
        <v>213.94836</v>
      </c>
      <c r="D16069" s="10">
        <v>0.0336453151592281</v>
      </c>
      <c r="E16069" s="7">
        <f t="shared" si="1"/>
        <v>0.03226541695</v>
      </c>
      <c r="F16069" s="7"/>
    </row>
    <row r="16070">
      <c r="A16070" s="9">
        <v>44911.5</v>
      </c>
      <c r="B16070" s="10">
        <v>219.3</v>
      </c>
      <c r="C16070" s="10">
        <v>221.25324</v>
      </c>
      <c r="D16070" s="10">
        <v>0.00882807411091468</v>
      </c>
      <c r="E16070" s="7">
        <f t="shared" si="1"/>
        <v>0.03214388933</v>
      </c>
      <c r="F16070" s="7"/>
    </row>
    <row r="16071">
      <c r="A16071" s="9">
        <v>44911.541666666664</v>
      </c>
      <c r="B16071" s="10">
        <v>229.31</v>
      </c>
      <c r="C16071" s="10">
        <v>225.37854</v>
      </c>
      <c r="D16071" s="10">
        <v>0.0174438080928202</v>
      </c>
      <c r="E16071" s="7">
        <f t="shared" si="1"/>
        <v>0.03135686341</v>
      </c>
      <c r="F16071" s="7"/>
    </row>
    <row r="16072">
      <c r="A16072" s="9">
        <v>44911.583333333336</v>
      </c>
      <c r="B16072" s="10">
        <v>231.25</v>
      </c>
      <c r="C16072" s="10">
        <v>225.91364</v>
      </c>
      <c r="D16072" s="10">
        <v>0.023621238629062</v>
      </c>
      <c r="E16072" s="7">
        <f t="shared" si="1"/>
        <v>0.03043753217</v>
      </c>
      <c r="F16072" s="7"/>
    </row>
    <row r="16073">
      <c r="A16073" s="9">
        <v>44911.625</v>
      </c>
      <c r="B16073" s="10">
        <v>231.41</v>
      </c>
      <c r="C16073" s="10">
        <v>224.27648</v>
      </c>
      <c r="D16073" s="10">
        <v>0.0318068127339969</v>
      </c>
      <c r="E16073" s="7">
        <f t="shared" si="1"/>
        <v>0.03010039954</v>
      </c>
      <c r="F16073" s="7"/>
    </row>
    <row r="16074">
      <c r="A16074" s="9">
        <v>44911.666666666664</v>
      </c>
      <c r="B16074" s="10">
        <v>240.1</v>
      </c>
      <c r="C16074" s="10">
        <v>221.27516</v>
      </c>
      <c r="D16074" s="10">
        <v>0.085074348155482</v>
      </c>
      <c r="E16074" s="7">
        <f t="shared" si="1"/>
        <v>0.03105464755</v>
      </c>
      <c r="F16074" s="7"/>
    </row>
    <row r="16075">
      <c r="A16075" s="9">
        <v>44911.708333333336</v>
      </c>
      <c r="B16075" s="10">
        <v>243.27</v>
      </c>
      <c r="C16075" s="10">
        <v>218.74343</v>
      </c>
      <c r="D16075" s="10">
        <v>0.112124830446336</v>
      </c>
      <c r="E16075" s="7">
        <f t="shared" si="1"/>
        <v>0.03300562079</v>
      </c>
      <c r="F16075" s="7"/>
    </row>
    <row r="16076">
      <c r="A16076" s="9">
        <v>44911.75</v>
      </c>
      <c r="B16076" s="10">
        <v>242.74</v>
      </c>
      <c r="C16076" s="10">
        <v>217.24576</v>
      </c>
      <c r="D16076" s="10">
        <v>0.117352071681399</v>
      </c>
      <c r="E16076" s="7">
        <f t="shared" si="1"/>
        <v>0.03521361481</v>
      </c>
      <c r="F16076" s="7"/>
    </row>
    <row r="16077">
      <c r="A16077" s="9">
        <v>44911.791666666664</v>
      </c>
      <c r="B16077" s="10">
        <v>240.07</v>
      </c>
      <c r="C16077" s="10">
        <v>217.79229</v>
      </c>
      <c r="D16077" s="10">
        <v>0.102288790847462</v>
      </c>
      <c r="E16077" s="7">
        <f t="shared" si="1"/>
        <v>0.03695294796</v>
      </c>
      <c r="F16077" s="7"/>
    </row>
    <row r="16078">
      <c r="A16078" s="9">
        <v>44911.833333333336</v>
      </c>
      <c r="B16078" s="10">
        <v>240.2</v>
      </c>
      <c r="C16078" s="10">
        <v>218.96055</v>
      </c>
      <c r="D16078" s="10">
        <v>0.0970012634696066</v>
      </c>
      <c r="E16078" s="7">
        <f t="shared" si="1"/>
        <v>0.0387967248</v>
      </c>
      <c r="F16078" s="7"/>
    </row>
    <row r="16079">
      <c r="A16079" s="9">
        <v>44911.875</v>
      </c>
      <c r="B16079" s="10">
        <v>242.94</v>
      </c>
      <c r="C16079" s="10">
        <v>220.69213</v>
      </c>
      <c r="D16079" s="10">
        <v>0.100809530453124</v>
      </c>
      <c r="E16079" s="7">
        <f t="shared" si="1"/>
        <v>0.04087762098</v>
      </c>
      <c r="F16079" s="7"/>
    </row>
    <row r="16080">
      <c r="A16080" s="9">
        <v>44911.916666666664</v>
      </c>
      <c r="B16080" s="10">
        <v>235.27</v>
      </c>
      <c r="C16080" s="10">
        <v>222.19133</v>
      </c>
      <c r="D16080" s="10">
        <v>0.0588621977284172</v>
      </c>
      <c r="E16080" s="7">
        <f t="shared" si="1"/>
        <v>0.04142099449</v>
      </c>
      <c r="F16080" s="7"/>
    </row>
    <row r="16081">
      <c r="A16081" s="9">
        <v>44911.958333333336</v>
      </c>
      <c r="B16081" s="10">
        <v>230.53</v>
      </c>
      <c r="C16081" s="10">
        <v>223.70613</v>
      </c>
      <c r="D16081" s="10">
        <v>0.0305037237915653</v>
      </c>
      <c r="E16081" s="7">
        <f t="shared" si="1"/>
        <v>0.04103804014</v>
      </c>
      <c r="F16081" s="7"/>
    </row>
    <row r="16082">
      <c r="A16082" s="9">
        <v>44912.0</v>
      </c>
      <c r="B16082" s="10">
        <v>232.44</v>
      </c>
      <c r="C16082" s="10">
        <v>225.76745</v>
      </c>
      <c r="D16082" s="10">
        <v>0.029554969062192</v>
      </c>
      <c r="E16082" s="7">
        <f t="shared" si="1"/>
        <v>0.04215930387</v>
      </c>
      <c r="F16082" s="7"/>
    </row>
    <row r="16083">
      <c r="A16083" s="9">
        <v>44912.041666666664</v>
      </c>
      <c r="B16083" s="10">
        <v>232.87</v>
      </c>
      <c r="C16083" s="10">
        <v>224.57898</v>
      </c>
      <c r="D16083" s="10">
        <v>0.0369180588494969</v>
      </c>
      <c r="E16083" s="7">
        <f t="shared" si="1"/>
        <v>0.04316349017</v>
      </c>
      <c r="F16083" s="7"/>
    </row>
    <row r="16084">
      <c r="A16084" s="9">
        <v>44912.083333333336</v>
      </c>
      <c r="B16084" s="10">
        <v>230.46</v>
      </c>
      <c r="C16084" s="10">
        <v>220.46195</v>
      </c>
      <c r="D16084" s="10">
        <v>0.0453504561671526</v>
      </c>
      <c r="E16084" s="7">
        <f t="shared" si="1"/>
        <v>0.04380205576</v>
      </c>
      <c r="F16084" s="7"/>
    </row>
    <row r="16085">
      <c r="A16085" s="9">
        <v>44912.125</v>
      </c>
      <c r="B16085" s="10">
        <v>230.97</v>
      </c>
      <c r="C16085" s="10">
        <v>213.89967</v>
      </c>
      <c r="D16085" s="10">
        <v>0.0798053124626139</v>
      </c>
      <c r="E16085" s="7">
        <f t="shared" si="1"/>
        <v>0.04607580478</v>
      </c>
      <c r="F16085" s="7"/>
    </row>
    <row r="16086">
      <c r="A16086" s="9">
        <v>44912.166666666664</v>
      </c>
      <c r="B16086" s="10">
        <v>220.73</v>
      </c>
      <c r="C16086" s="10">
        <v>205.54256</v>
      </c>
      <c r="D16086" s="10">
        <v>0.0738895146581806</v>
      </c>
      <c r="E16086" s="7">
        <f t="shared" si="1"/>
        <v>0.04901285471</v>
      </c>
      <c r="F16086" s="7"/>
    </row>
    <row r="16087">
      <c r="A16087" s="9">
        <v>44912.208333333336</v>
      </c>
      <c r="B16087" s="10">
        <v>207.05</v>
      </c>
      <c r="C16087" s="10">
        <v>197.26062</v>
      </c>
      <c r="D16087" s="10">
        <v>0.0496266310021737</v>
      </c>
      <c r="E16087" s="7">
        <f t="shared" si="1"/>
        <v>0.05054631382</v>
      </c>
      <c r="F16087" s="7"/>
    </row>
    <row r="16088">
      <c r="A16088" s="9">
        <v>44912.25</v>
      </c>
      <c r="B16088" s="10">
        <v>184.32</v>
      </c>
      <c r="C16088" s="10">
        <v>190.63254</v>
      </c>
      <c r="D16088" s="10">
        <v>0.0331136541536928</v>
      </c>
      <c r="E16088" s="7">
        <f t="shared" si="1"/>
        <v>0.05101256623</v>
      </c>
      <c r="F16088" s="7"/>
    </row>
    <row r="16089">
      <c r="A16089" s="9">
        <v>44912.291666666664</v>
      </c>
      <c r="B16089" s="10">
        <v>174.68</v>
      </c>
      <c r="C16089" s="10">
        <v>186.88721</v>
      </c>
      <c r="D16089" s="10">
        <v>0.0653185951034316</v>
      </c>
      <c r="E16089" s="7">
        <f t="shared" si="1"/>
        <v>0.0536240999</v>
      </c>
      <c r="F16089" s="7"/>
    </row>
    <row r="16090">
      <c r="A16090" s="9">
        <v>44912.333333333336</v>
      </c>
      <c r="B16090" s="10">
        <v>174.41</v>
      </c>
      <c r="C16090" s="10">
        <v>186.68048</v>
      </c>
      <c r="D16090" s="10">
        <v>0.0657298502767937</v>
      </c>
      <c r="E16090" s="7">
        <f t="shared" si="1"/>
        <v>0.05617312619</v>
      </c>
      <c r="F16090" s="7"/>
    </row>
    <row r="16091">
      <c r="A16091" s="9">
        <v>44912.375</v>
      </c>
      <c r="B16091" s="10">
        <v>177.08</v>
      </c>
      <c r="C16091" s="10">
        <v>190.23588</v>
      </c>
      <c r="D16091" s="10">
        <v>0.0691556188033508</v>
      </c>
      <c r="E16091" s="7">
        <f t="shared" si="1"/>
        <v>0.05821531517</v>
      </c>
      <c r="F16091" s="7"/>
    </row>
    <row r="16092">
      <c r="A16092" s="9">
        <v>44912.416666666664</v>
      </c>
      <c r="B16092" s="10">
        <v>173.34</v>
      </c>
      <c r="C16092" s="10">
        <v>198.12961</v>
      </c>
      <c r="D16092" s="10">
        <v>0.125118148670458</v>
      </c>
      <c r="E16092" s="7">
        <f t="shared" si="1"/>
        <v>0.0622059506</v>
      </c>
      <c r="F16092" s="7"/>
    </row>
    <row r="16093">
      <c r="A16093" s="9">
        <v>44912.458333333336</v>
      </c>
      <c r="B16093" s="10">
        <v>176.29</v>
      </c>
      <c r="C16093" s="10">
        <v>207.46671</v>
      </c>
      <c r="D16093" s="10">
        <v>0.15027331372826</v>
      </c>
      <c r="E16093" s="7">
        <f t="shared" si="1"/>
        <v>0.06706545054</v>
      </c>
      <c r="F16093" s="7"/>
    </row>
    <row r="16094">
      <c r="A16094" s="9">
        <v>44912.5</v>
      </c>
      <c r="B16094" s="10">
        <v>189.44</v>
      </c>
      <c r="C16094" s="10">
        <v>214.98119</v>
      </c>
      <c r="D16094" s="10">
        <v>0.118806626756508</v>
      </c>
      <c r="E16094" s="7">
        <f t="shared" si="1"/>
        <v>0.07164789024</v>
      </c>
      <c r="F16094" s="7"/>
    </row>
    <row r="16095">
      <c r="A16095" s="9">
        <v>44912.541666666664</v>
      </c>
      <c r="B16095" s="10">
        <v>202.07</v>
      </c>
      <c r="C16095" s="10">
        <v>219.66429</v>
      </c>
      <c r="D16095" s="10">
        <v>0.0800962687198725</v>
      </c>
      <c r="E16095" s="7">
        <f t="shared" si="1"/>
        <v>0.07425840943</v>
      </c>
      <c r="F16095" s="7"/>
    </row>
    <row r="16096">
      <c r="A16096" s="9">
        <v>44912.583333333336</v>
      </c>
      <c r="B16096" s="10">
        <v>211.27</v>
      </c>
      <c r="C16096" s="10">
        <v>220.51645</v>
      </c>
      <c r="D16096" s="10">
        <v>0.0419308854282752</v>
      </c>
      <c r="E16096" s="7">
        <f t="shared" si="1"/>
        <v>0.07502131138</v>
      </c>
      <c r="F16096" s="7"/>
    </row>
    <row r="16097">
      <c r="A16097" s="9">
        <v>44912.625</v>
      </c>
      <c r="B16097" s="10">
        <v>209.68</v>
      </c>
      <c r="C16097" s="10">
        <v>219.20722</v>
      </c>
      <c r="D16097" s="10">
        <v>0.0434621633356784</v>
      </c>
      <c r="E16097" s="7">
        <f t="shared" si="1"/>
        <v>0.07550695099</v>
      </c>
      <c r="F16097" s="7"/>
    </row>
    <row r="16098">
      <c r="A16098" s="9">
        <v>44912.666666666664</v>
      </c>
      <c r="B16098" s="10">
        <v>201.79</v>
      </c>
      <c r="C16098" s="10">
        <v>216.42819</v>
      </c>
      <c r="D16098" s="10">
        <v>0.0676353205190137</v>
      </c>
      <c r="E16098" s="7">
        <f t="shared" si="1"/>
        <v>0.07478032484</v>
      </c>
      <c r="F16098" s="7"/>
    </row>
    <row r="16099">
      <c r="A16099" s="9">
        <v>44912.708333333336</v>
      </c>
      <c r="B16099" s="10">
        <v>195.49</v>
      </c>
      <c r="C16099" s="10">
        <v>214.0538</v>
      </c>
      <c r="D16099" s="10">
        <v>0.0867249261634224</v>
      </c>
      <c r="E16099" s="7">
        <f t="shared" si="1"/>
        <v>0.07372199549</v>
      </c>
      <c r="F16099" s="7"/>
    </row>
    <row r="16100">
      <c r="A16100" s="9">
        <v>44912.75</v>
      </c>
      <c r="B16100" s="10">
        <v>197.75</v>
      </c>
      <c r="C16100" s="10">
        <v>212.75418</v>
      </c>
      <c r="D16100" s="10">
        <v>0.0705235497605734</v>
      </c>
      <c r="E16100" s="7">
        <f t="shared" si="1"/>
        <v>0.07177080708</v>
      </c>
      <c r="F16100" s="7"/>
    </row>
    <row r="16101">
      <c r="A16101" s="9">
        <v>44912.791666666664</v>
      </c>
      <c r="B16101" s="10">
        <v>203.36</v>
      </c>
      <c r="C16101" s="10">
        <v>213.40566</v>
      </c>
      <c r="D16101" s="10">
        <v>0.0470730720075559</v>
      </c>
      <c r="E16101" s="7">
        <f t="shared" si="1"/>
        <v>0.06947015213</v>
      </c>
      <c r="F16101" s="7"/>
    </row>
    <row r="16102">
      <c r="A16102" s="9">
        <v>44912.833333333336</v>
      </c>
      <c r="B16102" s="10">
        <v>214.26</v>
      </c>
      <c r="C16102" s="10">
        <v>214.90269</v>
      </c>
      <c r="D16102" s="10">
        <v>0.0029906093776677</v>
      </c>
      <c r="E16102" s="7">
        <f t="shared" si="1"/>
        <v>0.06555304154</v>
      </c>
      <c r="F16102" s="7"/>
    </row>
    <row r="16103">
      <c r="A16103" s="9">
        <v>44912.875</v>
      </c>
      <c r="B16103" s="10">
        <v>221.47</v>
      </c>
      <c r="C16103" s="10">
        <v>216.8584</v>
      </c>
      <c r="D16103" s="10">
        <v>0.0212654893700221</v>
      </c>
      <c r="E16103" s="7">
        <f t="shared" si="1"/>
        <v>0.0622387065</v>
      </c>
      <c r="F16103" s="7"/>
    </row>
    <row r="16104">
      <c r="A16104" s="9">
        <v>44912.916666666664</v>
      </c>
      <c r="B16104" s="10">
        <v>221.6</v>
      </c>
      <c r="C16104" s="10">
        <v>218.35961</v>
      </c>
      <c r="D16104" s="10">
        <v>0.0148396949417522</v>
      </c>
      <c r="E16104" s="7">
        <f t="shared" si="1"/>
        <v>0.06040443555</v>
      </c>
      <c r="F16104" s="7"/>
    </row>
    <row r="16105">
      <c r="A16105" s="9">
        <v>44912.958333333336</v>
      </c>
      <c r="B16105" s="10">
        <v>220.31</v>
      </c>
      <c r="C16105" s="10">
        <v>220.04157</v>
      </c>
      <c r="D16105" s="10">
        <v>0.00121990585687965</v>
      </c>
      <c r="E16105" s="7">
        <f t="shared" si="1"/>
        <v>0.05918427647</v>
      </c>
      <c r="F16105" s="7"/>
    </row>
    <row r="16106">
      <c r="A16106" s="9">
        <v>44913.0</v>
      </c>
      <c r="B16106" s="10">
        <v>224.6</v>
      </c>
      <c r="C16106" s="10">
        <v>218.55957</v>
      </c>
      <c r="D16106" s="10">
        <v>0.0276374537157077</v>
      </c>
      <c r="E16106" s="7">
        <f t="shared" si="1"/>
        <v>0.05910437999</v>
      </c>
      <c r="F16106" s="7"/>
    </row>
    <row r="16107">
      <c r="A16107" s="9">
        <v>44913.041666666664</v>
      </c>
      <c r="B16107" s="10">
        <v>230.82</v>
      </c>
      <c r="C16107" s="10">
        <v>217.10027</v>
      </c>
      <c r="D16107" s="10">
        <v>0.0631953612954972</v>
      </c>
      <c r="E16107" s="7">
        <f t="shared" si="1"/>
        <v>0.06019926759</v>
      </c>
      <c r="F16107" s="7"/>
    </row>
    <row r="16108">
      <c r="A16108" s="9">
        <v>44913.083333333336</v>
      </c>
      <c r="B16108" s="10">
        <v>235.95</v>
      </c>
      <c r="C16108" s="10">
        <v>213.32776</v>
      </c>
      <c r="D16108" s="10">
        <v>0.106044520413095</v>
      </c>
      <c r="E16108" s="7">
        <f t="shared" si="1"/>
        <v>0.06272818694</v>
      </c>
      <c r="F16108" s="7"/>
    </row>
    <row r="16109">
      <c r="A16109" s="9">
        <v>44913.125</v>
      </c>
      <c r="B16109" s="10">
        <v>233.2</v>
      </c>
      <c r="C16109" s="10">
        <v>207.85995</v>
      </c>
      <c r="D16109" s="10">
        <v>0.121909247067556</v>
      </c>
      <c r="E16109" s="7">
        <f t="shared" si="1"/>
        <v>0.06448251755</v>
      </c>
      <c r="F16109" s="7"/>
    </row>
    <row r="16110">
      <c r="A16110" s="9">
        <v>44913.166666666664</v>
      </c>
      <c r="B16110" s="10">
        <v>223.84</v>
      </c>
      <c r="C16110" s="10">
        <v>201.3717</v>
      </c>
      <c r="D16110" s="10">
        <v>0.111576254260156</v>
      </c>
      <c r="E16110" s="7">
        <f t="shared" si="1"/>
        <v>0.06605279836</v>
      </c>
      <c r="F16110" s="7"/>
    </row>
    <row r="16111">
      <c r="A16111" s="9">
        <v>44913.208333333336</v>
      </c>
      <c r="B16111" s="10">
        <v>215.9</v>
      </c>
      <c r="C16111" s="10">
        <v>195.30371</v>
      </c>
      <c r="D16111" s="10">
        <v>0.105457750904987</v>
      </c>
      <c r="E16111" s="7">
        <f t="shared" si="1"/>
        <v>0.06837909503</v>
      </c>
      <c r="F16111" s="7"/>
    </row>
    <row r="16112">
      <c r="A16112" s="9">
        <v>44913.25</v>
      </c>
      <c r="B16112" s="10">
        <v>211.63</v>
      </c>
      <c r="C16112" s="10">
        <v>190.36835</v>
      </c>
      <c r="D16112" s="10">
        <v>0.111686895431935</v>
      </c>
      <c r="E16112" s="7">
        <f t="shared" si="1"/>
        <v>0.07165298008</v>
      </c>
      <c r="F16112" s="7"/>
    </row>
    <row r="16113">
      <c r="A16113" s="9">
        <v>44913.291666666664</v>
      </c>
      <c r="B16113" s="10">
        <v>201.59</v>
      </c>
      <c r="C16113" s="10">
        <v>187.79477</v>
      </c>
      <c r="D16113" s="10">
        <v>0.0734590744992525</v>
      </c>
      <c r="E16113" s="7">
        <f t="shared" si="1"/>
        <v>0.07199216672</v>
      </c>
      <c r="F16113" s="7"/>
    </row>
    <row r="16114">
      <c r="A16114" s="9">
        <v>44913.333333333336</v>
      </c>
      <c r="B16114" s="10">
        <v>199.12</v>
      </c>
      <c r="C16114" s="10">
        <v>187.79752</v>
      </c>
      <c r="D16114" s="10">
        <v>0.0602908920202993</v>
      </c>
      <c r="E16114" s="7">
        <f t="shared" si="1"/>
        <v>0.07176554346</v>
      </c>
      <c r="F16114" s="7"/>
    </row>
    <row r="16115">
      <c r="A16115" s="9">
        <v>44913.375</v>
      </c>
      <c r="B16115" s="10">
        <v>196.27</v>
      </c>
      <c r="C16115" s="10">
        <v>190.94427</v>
      </c>
      <c r="D16115" s="10">
        <v>0.0278915413382136</v>
      </c>
      <c r="E16115" s="7">
        <f t="shared" si="1"/>
        <v>0.0700462069</v>
      </c>
      <c r="F16115" s="7"/>
    </row>
    <row r="16116">
      <c r="A16116" s="9">
        <v>44913.416666666664</v>
      </c>
      <c r="B16116" s="10">
        <v>193.26</v>
      </c>
      <c r="C16116" s="10">
        <v>197.67501</v>
      </c>
      <c r="D16116" s="10">
        <v>0.022334689650452</v>
      </c>
      <c r="E16116" s="7">
        <f t="shared" si="1"/>
        <v>0.06576356277</v>
      </c>
      <c r="F16116" s="7"/>
    </row>
    <row r="16117">
      <c r="A16117" s="9">
        <v>44913.458333333336</v>
      </c>
      <c r="B16117" s="10">
        <v>193.58</v>
      </c>
      <c r="C16117" s="10">
        <v>205.76435</v>
      </c>
      <c r="D16117" s="10">
        <v>0.0592150681106809</v>
      </c>
      <c r="E16117" s="7">
        <f t="shared" si="1"/>
        <v>0.06196946921</v>
      </c>
      <c r="F16117" s="7"/>
    </row>
    <row r="16118">
      <c r="A16118" s="9">
        <v>44913.5</v>
      </c>
      <c r="B16118" s="10">
        <v>200.09</v>
      </c>
      <c r="C16118" s="10">
        <v>212.27552</v>
      </c>
      <c r="D16118" s="10">
        <v>0.0574042640432584</v>
      </c>
      <c r="E16118" s="7">
        <f t="shared" si="1"/>
        <v>0.05941103743</v>
      </c>
      <c r="F16118" s="7"/>
    </row>
    <row r="16119">
      <c r="A16119" s="9">
        <v>44913.541666666664</v>
      </c>
      <c r="B16119" s="10">
        <v>211.02</v>
      </c>
      <c r="C16119" s="10">
        <v>216.50589</v>
      </c>
      <c r="D16119" s="10">
        <v>0.0253382944916647</v>
      </c>
      <c r="E16119" s="7">
        <f t="shared" si="1"/>
        <v>0.05712945517</v>
      </c>
      <c r="F16119" s="7"/>
    </row>
    <row r="16120">
      <c r="A16120" s="9">
        <v>44913.583333333336</v>
      </c>
      <c r="B16120" s="10">
        <v>212.56</v>
      </c>
      <c r="C16120" s="10">
        <v>217.41429</v>
      </c>
      <c r="D16120" s="10">
        <v>0.022327373237518</v>
      </c>
      <c r="E16120" s="7">
        <f t="shared" si="1"/>
        <v>0.05631264216</v>
      </c>
      <c r="F16120" s="7"/>
    </row>
    <row r="16121">
      <c r="A16121" s="9">
        <v>44913.625</v>
      </c>
      <c r="B16121" s="10">
        <v>211.1</v>
      </c>
      <c r="C16121" s="10">
        <v>216.47048</v>
      </c>
      <c r="D16121" s="10">
        <v>0.0248092950133432</v>
      </c>
      <c r="E16121" s="7">
        <f t="shared" si="1"/>
        <v>0.05553543931</v>
      </c>
      <c r="F16121" s="7"/>
    </row>
    <row r="16122">
      <c r="A16122" s="9">
        <v>44913.666666666664</v>
      </c>
      <c r="B16122" s="10">
        <v>211.99</v>
      </c>
      <c r="C16122" s="10">
        <v>214.35974</v>
      </c>
      <c r="D16122" s="10">
        <v>0.0110549676912277</v>
      </c>
      <c r="E16122" s="7">
        <f t="shared" si="1"/>
        <v>0.05317792461</v>
      </c>
      <c r="F16122" s="7"/>
    </row>
    <row r="16123">
      <c r="A16123" s="9">
        <v>44913.708333333336</v>
      </c>
      <c r="B16123" s="10">
        <v>210.89</v>
      </c>
      <c r="C16123" s="10">
        <v>212.71114</v>
      </c>
      <c r="D16123" s="10">
        <v>0.00856156381842537</v>
      </c>
      <c r="E16123" s="7">
        <f t="shared" si="1"/>
        <v>0.04992111785</v>
      </c>
      <c r="F16123" s="7"/>
    </row>
    <row r="16124">
      <c r="A16124" s="9">
        <v>44913.75</v>
      </c>
      <c r="B16124" s="10">
        <v>214.1</v>
      </c>
      <c r="C16124" s="10">
        <v>212.00463</v>
      </c>
      <c r="D16124" s="10">
        <v>0.00988360490051562</v>
      </c>
      <c r="E16124" s="7">
        <f t="shared" si="1"/>
        <v>0.04739445348</v>
      </c>
      <c r="F16124" s="7"/>
    </row>
    <row r="16125">
      <c r="A16125" s="9">
        <v>44913.791666666664</v>
      </c>
      <c r="B16125" s="10">
        <v>217.79</v>
      </c>
      <c r="C16125" s="10">
        <v>212.97386</v>
      </c>
      <c r="D16125" s="10">
        <v>0.0226137611442079</v>
      </c>
      <c r="E16125" s="7">
        <f t="shared" si="1"/>
        <v>0.04637531552</v>
      </c>
      <c r="F16125" s="7"/>
    </row>
    <row r="16126">
      <c r="A16126" s="9">
        <v>44913.833333333336</v>
      </c>
      <c r="B16126" s="10">
        <v>224.51</v>
      </c>
      <c r="C16126" s="10">
        <v>214.86043</v>
      </c>
      <c r="D16126" s="10">
        <v>0.0449108753994394</v>
      </c>
      <c r="E16126" s="7">
        <f t="shared" si="1"/>
        <v>0.04812199328</v>
      </c>
      <c r="F16126" s="7"/>
    </row>
    <row r="16127">
      <c r="A16127" s="9">
        <v>44913.875</v>
      </c>
      <c r="B16127" s="10">
        <v>226.9</v>
      </c>
      <c r="C16127" s="10">
        <v>217.0022</v>
      </c>
      <c r="D16127" s="10">
        <v>0.0456115191458889</v>
      </c>
      <c r="E16127" s="7">
        <f t="shared" si="1"/>
        <v>0.04913641118</v>
      </c>
      <c r="F16127" s="7"/>
    </row>
    <row r="16128">
      <c r="A16128" s="9">
        <v>44913.916666666664</v>
      </c>
      <c r="B16128" s="10">
        <v>219.75</v>
      </c>
      <c r="C16128" s="10">
        <v>218.14941</v>
      </c>
      <c r="D16128" s="10">
        <v>0.0073371273385521</v>
      </c>
      <c r="E16128" s="7">
        <f t="shared" si="1"/>
        <v>0.0488238042</v>
      </c>
      <c r="F16128" s="7"/>
    </row>
    <row r="16129">
      <c r="A16129" s="9">
        <v>44913.958333333336</v>
      </c>
      <c r="B16129" s="10">
        <v>210.67</v>
      </c>
      <c r="C16129" s="10">
        <v>219.23061</v>
      </c>
      <c r="D16129" s="10">
        <v>0.0390484248527157</v>
      </c>
      <c r="E16129" s="7">
        <f t="shared" si="1"/>
        <v>0.05039999249</v>
      </c>
      <c r="F16129" s="7"/>
    </row>
    <row r="16130">
      <c r="A16130" s="9">
        <v>44911.0</v>
      </c>
      <c r="B16130" s="10">
        <v>230.0</v>
      </c>
      <c r="C16130" s="10">
        <v>237.73113</v>
      </c>
      <c r="D16130" s="10">
        <v>0.0325204780711722</v>
      </c>
      <c r="E16130" s="7">
        <f t="shared" si="1"/>
        <v>0.05060345184</v>
      </c>
      <c r="F16130" s="7"/>
    </row>
    <row r="16131">
      <c r="A16131" s="9">
        <v>44911.041666666664</v>
      </c>
      <c r="B16131" s="10">
        <v>231.76</v>
      </c>
      <c r="C16131" s="10">
        <v>235.28038</v>
      </c>
      <c r="D16131" s="10">
        <v>0.0149624885848961</v>
      </c>
      <c r="E16131" s="7">
        <f t="shared" si="1"/>
        <v>0.04859374881</v>
      </c>
      <c r="F16131" s="7"/>
    </row>
    <row r="16132">
      <c r="A16132" s="9">
        <v>44911.083333333336</v>
      </c>
      <c r="B16132" s="10">
        <v>230.98</v>
      </c>
      <c r="C16132" s="10">
        <v>230.12367</v>
      </c>
      <c r="D16132" s="10">
        <v>0.00372117305447103</v>
      </c>
      <c r="E16132" s="7">
        <f t="shared" si="1"/>
        <v>0.044330276</v>
      </c>
      <c r="F16132" s="7"/>
    </row>
    <row r="16133">
      <c r="A16133" s="9">
        <v>44911.125</v>
      </c>
      <c r="B16133" s="10">
        <v>222.57</v>
      </c>
      <c r="C16133" s="10">
        <v>222.22015</v>
      </c>
      <c r="D16133" s="10">
        <v>0.00157433968071753</v>
      </c>
      <c r="E16133" s="7">
        <f t="shared" si="1"/>
        <v>0.03931632153</v>
      </c>
      <c r="F16133" s="7"/>
    </row>
    <row r="16134">
      <c r="A16134" s="9">
        <v>44911.166666666664</v>
      </c>
      <c r="B16134" s="10">
        <v>209.16</v>
      </c>
      <c r="C16134" s="10">
        <v>213.21781</v>
      </c>
      <c r="D16134" s="10">
        <v>0.0190312901159616</v>
      </c>
      <c r="E16134" s="7">
        <f t="shared" si="1"/>
        <v>0.03546028136</v>
      </c>
      <c r="F16134" s="7"/>
    </row>
    <row r="16135">
      <c r="A16135" s="9">
        <v>44911.208333333336</v>
      </c>
      <c r="B16135" s="10">
        <v>197.83</v>
      </c>
      <c r="C16135" s="10">
        <v>205.36916</v>
      </c>
      <c r="D16135" s="10">
        <v>0.0367102830824257</v>
      </c>
      <c r="E16135" s="7">
        <f t="shared" si="1"/>
        <v>0.03259580353</v>
      </c>
      <c r="F16135" s="7"/>
    </row>
    <row r="16136">
      <c r="A16136" s="9">
        <v>44911.25</v>
      </c>
      <c r="B16136" s="10">
        <v>190.09</v>
      </c>
      <c r="C16136" s="10">
        <v>199.89674</v>
      </c>
      <c r="D16136" s="10">
        <v>0.0490590291767639</v>
      </c>
      <c r="E16136" s="7">
        <f t="shared" si="1"/>
        <v>0.0299863091</v>
      </c>
      <c r="F16136" s="7"/>
    </row>
    <row r="16137">
      <c r="A16137" s="9">
        <v>44911.291666666664</v>
      </c>
      <c r="B16137" s="10">
        <v>190.88</v>
      </c>
      <c r="C16137" s="10">
        <v>197.58723</v>
      </c>
      <c r="D16137" s="10">
        <v>0.0339456654157255</v>
      </c>
      <c r="E16137" s="7">
        <f t="shared" si="1"/>
        <v>0.02833991706</v>
      </c>
      <c r="F16137" s="7"/>
    </row>
    <row r="16138">
      <c r="A16138" s="9">
        <v>44911.333333333336</v>
      </c>
      <c r="B16138" s="10">
        <v>191.03</v>
      </c>
      <c r="C16138" s="10">
        <v>198.59559</v>
      </c>
      <c r="D16138" s="10">
        <v>0.0380954582123398</v>
      </c>
      <c r="E16138" s="7">
        <f t="shared" si="1"/>
        <v>0.02741510732</v>
      </c>
      <c r="F16138" s="7"/>
    </row>
    <row r="16139">
      <c r="A16139" s="9">
        <v>44911.375</v>
      </c>
      <c r="B16139" s="10">
        <v>192.24</v>
      </c>
      <c r="C16139" s="10">
        <v>203.13403</v>
      </c>
      <c r="D16139" s="10">
        <v>0.0536297635605417</v>
      </c>
      <c r="E16139" s="7">
        <f t="shared" si="1"/>
        <v>0.02848753324</v>
      </c>
      <c r="F16139" s="7"/>
    </row>
    <row r="16140">
      <c r="A16140" s="9">
        <v>44911.416666666664</v>
      </c>
      <c r="B16140" s="10">
        <v>198.45</v>
      </c>
      <c r="C16140" s="10">
        <v>211.21505</v>
      </c>
      <c r="D16140" s="10">
        <v>0.0604362709948936</v>
      </c>
      <c r="E16140" s="7">
        <f t="shared" si="1"/>
        <v>0.03007509913</v>
      </c>
      <c r="F16140" s="7"/>
    </row>
    <row r="16141">
      <c r="A16141" s="9">
        <v>44911.458333333336</v>
      </c>
      <c r="B16141" s="10">
        <v>206.75</v>
      </c>
      <c r="C16141" s="10">
        <v>220.33471</v>
      </c>
      <c r="D16141" s="10">
        <v>0.0616548795239751</v>
      </c>
      <c r="E16141" s="7">
        <f t="shared" si="1"/>
        <v>0.03017675794</v>
      </c>
      <c r="F16141" s="7"/>
    </row>
    <row r="16142">
      <c r="A16142" s="9">
        <v>44911.5</v>
      </c>
      <c r="B16142" s="10">
        <v>219.3</v>
      </c>
      <c r="C16142" s="10">
        <v>227.06174</v>
      </c>
      <c r="D16142" s="10">
        <v>0.0341833899449549</v>
      </c>
      <c r="E16142" s="7">
        <f t="shared" si="1"/>
        <v>0.02920922152</v>
      </c>
      <c r="F16142" s="7"/>
    </row>
    <row r="16143">
      <c r="A16143" s="9">
        <v>44911.541666666664</v>
      </c>
      <c r="B16143" s="10">
        <v>229.31</v>
      </c>
      <c r="C16143" s="10">
        <v>230.82262</v>
      </c>
      <c r="D16143" s="10">
        <v>0.00655317056881166</v>
      </c>
      <c r="E16143" s="7">
        <f t="shared" si="1"/>
        <v>0.02842650802</v>
      </c>
      <c r="F16143" s="7"/>
    </row>
    <row r="16144">
      <c r="A16144" s="9">
        <v>44911.583333333336</v>
      </c>
      <c r="B16144" s="10">
        <v>231.25</v>
      </c>
      <c r="C16144" s="10">
        <v>231.48626</v>
      </c>
      <c r="D16144" s="10">
        <v>0.00102062213109316</v>
      </c>
      <c r="E16144" s="7">
        <f t="shared" si="1"/>
        <v>0.02753872673</v>
      </c>
      <c r="F16144" s="7"/>
    </row>
    <row r="16145">
      <c r="A16145" s="9">
        <v>44911.625</v>
      </c>
      <c r="B16145" s="10">
        <v>231.41</v>
      </c>
      <c r="C16145" s="10">
        <v>230.14564</v>
      </c>
      <c r="D16145" s="10">
        <v>0.00549373866044132</v>
      </c>
      <c r="E16145" s="7">
        <f t="shared" si="1"/>
        <v>0.02673391188</v>
      </c>
      <c r="F16145" s="7"/>
    </row>
    <row r="16146">
      <c r="A16146" s="9">
        <v>44911.666666666664</v>
      </c>
      <c r="B16146" s="10">
        <v>240.1</v>
      </c>
      <c r="C16146" s="10">
        <v>227.49623</v>
      </c>
      <c r="D16146" s="10">
        <v>0.0554021049052109</v>
      </c>
      <c r="E16146" s="7">
        <f t="shared" si="1"/>
        <v>0.02858170926</v>
      </c>
      <c r="F16146" s="7"/>
    </row>
    <row r="16147">
      <c r="A16147" s="9">
        <v>44911.708333333336</v>
      </c>
      <c r="B16147" s="10">
        <v>243.27</v>
      </c>
      <c r="C16147" s="10">
        <v>225.3406</v>
      </c>
      <c r="D16147" s="10">
        <v>0.0795657773166487</v>
      </c>
      <c r="E16147" s="7">
        <f t="shared" si="1"/>
        <v>0.03154021816</v>
      </c>
      <c r="F16147" s="7"/>
    </row>
    <row r="16148">
      <c r="A16148" s="9">
        <v>44911.75</v>
      </c>
      <c r="B16148" s="10">
        <v>242.74</v>
      </c>
      <c r="C16148" s="10">
        <v>223.94346</v>
      </c>
      <c r="D16148" s="10">
        <v>0.0839343109193723</v>
      </c>
      <c r="E16148" s="7">
        <f t="shared" si="1"/>
        <v>0.03462566424</v>
      </c>
      <c r="F16148" s="7"/>
    </row>
    <row r="16149">
      <c r="A16149" s="9">
        <v>44911.791666666664</v>
      </c>
      <c r="B16149" s="10">
        <v>240.07</v>
      </c>
      <c r="C16149" s="10">
        <v>224.40099</v>
      </c>
      <c r="D16149" s="10">
        <v>0.0698259397162195</v>
      </c>
      <c r="E16149" s="7">
        <f t="shared" si="1"/>
        <v>0.03659283835</v>
      </c>
      <c r="F16149" s="7"/>
    </row>
    <row r="16150">
      <c r="A16150" s="9">
        <v>44911.833333333336</v>
      </c>
      <c r="B16150" s="10">
        <v>240.2</v>
      </c>
      <c r="C16150" s="10">
        <v>225.15541</v>
      </c>
      <c r="D16150" s="10">
        <v>0.0668186920314284</v>
      </c>
      <c r="E16150" s="7">
        <f t="shared" si="1"/>
        <v>0.03750566404</v>
      </c>
      <c r="F16150" s="7"/>
    </row>
    <row r="16151">
      <c r="A16151" s="9">
        <v>44911.875</v>
      </c>
      <c r="B16151" s="10">
        <v>242.94</v>
      </c>
      <c r="C16151" s="10">
        <v>226.37064</v>
      </c>
      <c r="D16151" s="10">
        <v>0.0731957112459459</v>
      </c>
      <c r="E16151" s="7">
        <f t="shared" si="1"/>
        <v>0.03865500538</v>
      </c>
      <c r="F16151" s="7"/>
    </row>
    <row r="16152">
      <c r="A16152" s="9">
        <v>44911.916666666664</v>
      </c>
      <c r="B16152" s="10">
        <v>235.27</v>
      </c>
      <c r="C16152" s="10">
        <v>227.62846</v>
      </c>
      <c r="D16152" s="10">
        <v>0.0335702310686459</v>
      </c>
      <c r="E16152" s="7">
        <f t="shared" si="1"/>
        <v>0.03974805137</v>
      </c>
      <c r="F16152" s="7"/>
    </row>
    <row r="16153">
      <c r="A16153" s="9">
        <v>44911.958333333336</v>
      </c>
      <c r="B16153" s="10">
        <v>230.53</v>
      </c>
      <c r="C16153" s="10">
        <v>228.73216</v>
      </c>
      <c r="D16153" s="10">
        <v>0.00786002283194461</v>
      </c>
      <c r="E16153" s="7">
        <f t="shared" si="1"/>
        <v>0.03844853462</v>
      </c>
      <c r="F16153" s="7"/>
    </row>
    <row r="16154">
      <c r="A16154" s="9">
        <v>44912.0</v>
      </c>
      <c r="B16154" s="10">
        <v>232.44</v>
      </c>
      <c r="C16154" s="10">
        <v>228.57824</v>
      </c>
      <c r="D16154" s="10">
        <v>0.0168946965380431</v>
      </c>
      <c r="E16154" s="7">
        <f t="shared" si="1"/>
        <v>0.03779746039</v>
      </c>
      <c r="F16154" s="7"/>
    </row>
    <row r="16155">
      <c r="A16155" s="9">
        <v>44912.041666666664</v>
      </c>
      <c r="B16155" s="10">
        <v>232.87</v>
      </c>
      <c r="C16155" s="10">
        <v>227.04797</v>
      </c>
      <c r="D16155" s="10">
        <v>0.0256422904816106</v>
      </c>
      <c r="E16155" s="7">
        <f t="shared" si="1"/>
        <v>0.03824245213</v>
      </c>
      <c r="F16155" s="7"/>
    </row>
    <row r="16156">
      <c r="A16156" s="9">
        <v>44912.083333333336</v>
      </c>
      <c r="B16156" s="10">
        <v>230.46</v>
      </c>
      <c r="C16156" s="10">
        <v>222.57864</v>
      </c>
      <c r="D16156" s="10">
        <v>0.0354093276875085</v>
      </c>
      <c r="E16156" s="7">
        <f t="shared" si="1"/>
        <v>0.03956279191</v>
      </c>
      <c r="F16156" s="7"/>
    </row>
    <row r="16157">
      <c r="A16157" s="9">
        <v>44912.125</v>
      </c>
      <c r="B16157" s="10">
        <v>230.97</v>
      </c>
      <c r="C16157" s="10">
        <v>215.45026</v>
      </c>
      <c r="D16157" s="10">
        <v>0.0720339813003707</v>
      </c>
      <c r="E16157" s="7">
        <f t="shared" si="1"/>
        <v>0.04249861031</v>
      </c>
      <c r="F16157" s="7"/>
    </row>
    <row r="16158">
      <c r="A16158" s="9">
        <v>44912.166666666664</v>
      </c>
      <c r="B16158" s="10">
        <v>220.73</v>
      </c>
      <c r="C16158" s="10">
        <v>206.63395</v>
      </c>
      <c r="D16158" s="10">
        <v>0.0682174928176129</v>
      </c>
      <c r="E16158" s="7">
        <f t="shared" si="1"/>
        <v>0.04454803542</v>
      </c>
      <c r="F16158" s="7"/>
    </row>
    <row r="16159">
      <c r="A16159" s="9">
        <v>44912.208333333336</v>
      </c>
      <c r="B16159" s="10">
        <v>207.05</v>
      </c>
      <c r="C16159" s="10">
        <v>198.14987</v>
      </c>
      <c r="D16159" s="10">
        <v>0.0449161536164521</v>
      </c>
      <c r="E16159" s="7">
        <f t="shared" si="1"/>
        <v>0.04488994669</v>
      </c>
      <c r="F16159" s="7"/>
    </row>
    <row r="16160">
      <c r="A16160" s="9">
        <v>44912.25</v>
      </c>
      <c r="B16160" s="10">
        <v>184.32</v>
      </c>
      <c r="C16160" s="10">
        <v>191.65698</v>
      </c>
      <c r="D16160" s="10">
        <v>0.0382818303825929</v>
      </c>
      <c r="E16160" s="7">
        <f t="shared" si="1"/>
        <v>0.04444089674</v>
      </c>
      <c r="F16160" s="7"/>
    </row>
    <row r="16161">
      <c r="A16161" s="9">
        <v>44912.291666666664</v>
      </c>
      <c r="B16161" s="10">
        <v>174.68</v>
      </c>
      <c r="C16161" s="10">
        <v>188.3276</v>
      </c>
      <c r="D16161" s="10">
        <v>0.0724673388287217</v>
      </c>
      <c r="E16161" s="7">
        <f t="shared" si="1"/>
        <v>0.04604596647</v>
      </c>
      <c r="F16161" s="7"/>
    </row>
    <row r="16162">
      <c r="A16162" s="9">
        <v>44912.333333333336</v>
      </c>
      <c r="B16162" s="10">
        <v>174.41</v>
      </c>
      <c r="C16162" s="10">
        <v>188.73319</v>
      </c>
      <c r="D16162" s="10">
        <v>0.0758912091720593</v>
      </c>
      <c r="E16162" s="7">
        <f t="shared" si="1"/>
        <v>0.04762078943</v>
      </c>
      <c r="F16162" s="7"/>
    </row>
    <row r="16163">
      <c r="A16163" s="9">
        <v>44912.375</v>
      </c>
      <c r="B16163" s="10">
        <v>177.08</v>
      </c>
      <c r="C16163" s="10">
        <v>192.96142</v>
      </c>
      <c r="D16163" s="10">
        <v>0.0823036024506867</v>
      </c>
      <c r="E16163" s="7">
        <f t="shared" si="1"/>
        <v>0.04881553271</v>
      </c>
      <c r="F16163" s="7"/>
    </row>
    <row r="16164">
      <c r="A16164" s="9">
        <v>44912.416666666664</v>
      </c>
      <c r="B16164" s="10">
        <v>173.34</v>
      </c>
      <c r="C16164" s="10">
        <v>201.51989</v>
      </c>
      <c r="D16164" s="10">
        <v>0.139836767477393</v>
      </c>
      <c r="E16164" s="7">
        <f t="shared" si="1"/>
        <v>0.05212388673</v>
      </c>
      <c r="F16164" s="7"/>
    </row>
    <row r="16165">
      <c r="A16165" s="9">
        <v>44912.458333333336</v>
      </c>
      <c r="B16165" s="10">
        <v>176.29</v>
      </c>
      <c r="C16165" s="10">
        <v>211.32242</v>
      </c>
      <c r="D16165" s="10">
        <v>0.165777109688598</v>
      </c>
      <c r="E16165" s="7">
        <f t="shared" si="1"/>
        <v>0.05646231299</v>
      </c>
      <c r="F16165" s="7"/>
    </row>
    <row r="16166">
      <c r="A16166" s="9">
        <v>44912.5</v>
      </c>
      <c r="B16166" s="10">
        <v>189.44</v>
      </c>
      <c r="C16166" s="10">
        <v>218.91702</v>
      </c>
      <c r="D16166" s="10">
        <v>0.134649284007246</v>
      </c>
      <c r="E16166" s="7">
        <f t="shared" si="1"/>
        <v>0.06064839191</v>
      </c>
      <c r="F16166" s="7"/>
    </row>
    <row r="16167">
      <c r="A16167" s="9">
        <v>44912.541666666664</v>
      </c>
      <c r="B16167" s="10">
        <v>202.07</v>
      </c>
      <c r="C16167" s="10">
        <v>223.38087</v>
      </c>
      <c r="D16167" s="10">
        <v>0.0954014996897451</v>
      </c>
      <c r="E16167" s="7">
        <f t="shared" si="1"/>
        <v>0.06435040562</v>
      </c>
      <c r="F16167" s="7"/>
    </row>
    <row r="16168">
      <c r="A16168" s="9">
        <v>44912.583333333336</v>
      </c>
      <c r="B16168" s="10">
        <v>211.27</v>
      </c>
      <c r="C16168" s="10">
        <v>224.00168</v>
      </c>
      <c r="D16168" s="10">
        <v>0.0568374308621256</v>
      </c>
      <c r="E16168" s="7">
        <f t="shared" si="1"/>
        <v>0.06667610599</v>
      </c>
      <c r="F16168" s="7"/>
    </row>
    <row r="16169">
      <c r="A16169" s="9">
        <v>44912.625</v>
      </c>
      <c r="B16169" s="10">
        <v>209.68</v>
      </c>
      <c r="C16169" s="10">
        <v>222.33033</v>
      </c>
      <c r="D16169" s="10">
        <v>0.0568988045850514</v>
      </c>
      <c r="E16169" s="7">
        <f t="shared" si="1"/>
        <v>0.06881798373</v>
      </c>
      <c r="F16169" s="7"/>
    </row>
    <row r="16170">
      <c r="A16170" s="9">
        <v>44912.666666666664</v>
      </c>
      <c r="B16170" s="10">
        <v>201.79</v>
      </c>
      <c r="C16170" s="10">
        <v>219.13999</v>
      </c>
      <c r="D16170" s="10">
        <v>0.0791730893115401</v>
      </c>
      <c r="E16170" s="7">
        <f t="shared" si="1"/>
        <v>0.06980844142</v>
      </c>
      <c r="F16170" s="7"/>
    </row>
    <row r="16171">
      <c r="A16171" s="9">
        <v>44912.708333333336</v>
      </c>
      <c r="B16171" s="10">
        <v>195.49</v>
      </c>
      <c r="C16171" s="10">
        <v>216.40086</v>
      </c>
      <c r="D16171" s="10">
        <v>0.0966302074769942</v>
      </c>
      <c r="E16171" s="7">
        <f t="shared" si="1"/>
        <v>0.07051945934</v>
      </c>
      <c r="F16171" s="7"/>
    </row>
    <row r="16172">
      <c r="A16172" s="9">
        <v>44912.75</v>
      </c>
      <c r="B16172" s="10">
        <v>197.75</v>
      </c>
      <c r="C16172" s="10">
        <v>214.77635</v>
      </c>
      <c r="D16172" s="10">
        <v>0.0792747897987837</v>
      </c>
      <c r="E16172" s="7">
        <f t="shared" si="1"/>
        <v>0.07032531263</v>
      </c>
      <c r="F16172" s="7"/>
    </row>
    <row r="16173">
      <c r="A16173" s="9">
        <v>44912.791666666664</v>
      </c>
      <c r="B16173" s="10">
        <v>203.36</v>
      </c>
      <c r="C16173" s="10">
        <v>215.2366</v>
      </c>
      <c r="D16173" s="10">
        <v>0.0551792771303765</v>
      </c>
      <c r="E16173" s="7">
        <f t="shared" si="1"/>
        <v>0.06971503502</v>
      </c>
      <c r="F16173" s="7"/>
    </row>
    <row r="16174">
      <c r="A16174" s="9">
        <v>44912.833333333336</v>
      </c>
      <c r="B16174" s="10">
        <v>214.26</v>
      </c>
      <c r="C16174" s="10">
        <v>216.54179</v>
      </c>
      <c r="D16174" s="10">
        <v>0.0105374117393229</v>
      </c>
      <c r="E16174" s="7">
        <f t="shared" si="1"/>
        <v>0.06736998167</v>
      </c>
      <c r="F16174" s="7"/>
    </row>
    <row r="16175">
      <c r="A16175" s="9">
        <v>44912.875</v>
      </c>
      <c r="B16175" s="10">
        <v>221.47</v>
      </c>
      <c r="C16175" s="10">
        <v>218.42834</v>
      </c>
      <c r="D16175" s="10">
        <v>0.0139252076905405</v>
      </c>
      <c r="E16175" s="7">
        <f t="shared" si="1"/>
        <v>0.06490037736</v>
      </c>
      <c r="F16175" s="7"/>
    </row>
    <row r="16176">
      <c r="A16176" s="9">
        <v>44912.916666666664</v>
      </c>
      <c r="B16176" s="10">
        <v>221.6</v>
      </c>
      <c r="C16176" s="10">
        <v>220.01945</v>
      </c>
      <c r="D16176" s="10">
        <v>0.00718368307892774</v>
      </c>
      <c r="E16176" s="7">
        <f t="shared" si="1"/>
        <v>0.06380093786</v>
      </c>
      <c r="F16176" s="7"/>
    </row>
    <row r="16177">
      <c r="A16177" s="9">
        <v>44912.958333333336</v>
      </c>
      <c r="B16177" s="10">
        <v>220.31</v>
      </c>
      <c r="C16177" s="10">
        <v>221.68842</v>
      </c>
      <c r="D16177" s="10">
        <v>0.00621782590177694</v>
      </c>
      <c r="E16177" s="7">
        <f t="shared" si="1"/>
        <v>0.06373251299</v>
      </c>
      <c r="F16177" s="7"/>
    </row>
    <row r="16178">
      <c r="A16178" s="9">
        <v>44913.0</v>
      </c>
      <c r="B16178" s="10">
        <v>224.6</v>
      </c>
      <c r="C16178" s="10">
        <v>220.28142</v>
      </c>
      <c r="D16178" s="10">
        <v>0.0196048309476123</v>
      </c>
      <c r="E16178" s="7">
        <f t="shared" si="1"/>
        <v>0.06384543526</v>
      </c>
      <c r="F16178" s="7"/>
    </row>
    <row r="16179">
      <c r="A16179" s="9">
        <v>44913.041666666664</v>
      </c>
      <c r="B16179" s="10">
        <v>230.82</v>
      </c>
      <c r="C16179" s="10">
        <v>217.99919</v>
      </c>
      <c r="D16179" s="10">
        <v>0.0588112735648237</v>
      </c>
      <c r="E16179" s="7">
        <f t="shared" si="1"/>
        <v>0.06522747622</v>
      </c>
      <c r="F16179" s="7"/>
    </row>
    <row r="16180">
      <c r="A16180" s="9">
        <v>44913.083333333336</v>
      </c>
      <c r="B16180" s="10">
        <v>235.95</v>
      </c>
      <c r="C16180" s="10">
        <v>213.33966</v>
      </c>
      <c r="D16180" s="10">
        <v>0.105982825696825</v>
      </c>
      <c r="E16180" s="7">
        <f t="shared" si="1"/>
        <v>0.06816803863</v>
      </c>
      <c r="F16180" s="7"/>
    </row>
    <row r="16181">
      <c r="A16181" s="9">
        <v>44913.125</v>
      </c>
      <c r="B16181" s="10">
        <v>233.2</v>
      </c>
      <c r="C16181" s="10">
        <v>207.11593</v>
      </c>
      <c r="D16181" s="10">
        <v>0.125939467813991</v>
      </c>
      <c r="E16181" s="7">
        <f t="shared" si="1"/>
        <v>0.07041410057</v>
      </c>
      <c r="F16181" s="7"/>
    </row>
    <row r="16182">
      <c r="A16182" s="9">
        <v>44913.166666666664</v>
      </c>
      <c r="B16182" s="10">
        <v>223.84</v>
      </c>
      <c r="C16182" s="10">
        <v>200.15755</v>
      </c>
      <c r="D16182" s="10">
        <v>0.118319044172952</v>
      </c>
      <c r="E16182" s="7">
        <f t="shared" si="1"/>
        <v>0.07250166521</v>
      </c>
      <c r="F16182" s="7"/>
    </row>
    <row r="16183">
      <c r="A16183" s="9">
        <v>44913.208333333336</v>
      </c>
      <c r="B16183" s="10">
        <v>215.9</v>
      </c>
      <c r="C16183" s="10">
        <v>194.22366</v>
      </c>
      <c r="D16183" s="10">
        <v>0.111605043381429</v>
      </c>
      <c r="E16183" s="7">
        <f t="shared" si="1"/>
        <v>0.07528036895</v>
      </c>
      <c r="F16183" s="7"/>
    </row>
    <row r="16184">
      <c r="A16184" s="9">
        <v>44913.25</v>
      </c>
      <c r="B16184" s="10">
        <v>211.63</v>
      </c>
      <c r="C16184" s="10">
        <v>189.85117</v>
      </c>
      <c r="D16184" s="10">
        <v>0.114715279342234</v>
      </c>
      <c r="E16184" s="7">
        <f t="shared" si="1"/>
        <v>0.07846509599</v>
      </c>
      <c r="F16184" s="7"/>
    </row>
    <row r="16185">
      <c r="A16185" s="9">
        <v>44913.291666666664</v>
      </c>
      <c r="B16185" s="10">
        <v>201.59</v>
      </c>
      <c r="C16185" s="10">
        <v>188.27556</v>
      </c>
      <c r="D16185" s="10">
        <v>0.0707178350711053</v>
      </c>
      <c r="E16185" s="7">
        <f t="shared" si="1"/>
        <v>0.0783922</v>
      </c>
      <c r="F16185" s="7"/>
    </row>
    <row r="16186">
      <c r="A16186" s="9">
        <v>44913.333333333336</v>
      </c>
      <c r="B16186" s="10">
        <v>199.12</v>
      </c>
      <c r="C16186" s="10">
        <v>189.23935</v>
      </c>
      <c r="D16186" s="10">
        <v>0.0522124494720574</v>
      </c>
      <c r="E16186" s="7">
        <f t="shared" si="1"/>
        <v>0.07740558501</v>
      </c>
      <c r="F16186" s="7"/>
    </row>
    <row r="16187">
      <c r="A16187" s="9">
        <v>44913.375</v>
      </c>
      <c r="B16187" s="10">
        <v>196.27</v>
      </c>
      <c r="C16187" s="10">
        <v>193.29749</v>
      </c>
      <c r="D16187" s="10">
        <v>0.0153779027342776</v>
      </c>
      <c r="E16187" s="7">
        <f t="shared" si="1"/>
        <v>0.07461701419</v>
      </c>
      <c r="F16187" s="7"/>
    </row>
    <row r="16188">
      <c r="A16188" s="9">
        <v>44913.416666666664</v>
      </c>
      <c r="B16188" s="10">
        <v>193.26</v>
      </c>
      <c r="C16188" s="10">
        <v>200.57926</v>
      </c>
      <c r="D16188" s="10">
        <v>0.03649061223977</v>
      </c>
      <c r="E16188" s="7">
        <f t="shared" si="1"/>
        <v>0.07031092439</v>
      </c>
      <c r="F16188" s="7"/>
    </row>
    <row r="16189">
      <c r="A16189" s="9">
        <v>44913.458333333336</v>
      </c>
      <c r="B16189" s="10">
        <v>193.58</v>
      </c>
      <c r="C16189" s="10">
        <v>208.77072</v>
      </c>
      <c r="D16189" s="10">
        <v>0.0727626939256615</v>
      </c>
      <c r="E16189" s="7">
        <f t="shared" si="1"/>
        <v>0.06643532373</v>
      </c>
      <c r="F16189" s="7"/>
    </row>
    <row r="16190">
      <c r="A16190" s="9">
        <v>44913.5</v>
      </c>
      <c r="B16190" s="10">
        <v>200.09</v>
      </c>
      <c r="C16190" s="10">
        <v>214.9154</v>
      </c>
      <c r="D16190" s="10">
        <v>0.0689824926459434</v>
      </c>
      <c r="E16190" s="7">
        <f t="shared" si="1"/>
        <v>0.06369920743</v>
      </c>
      <c r="F16190" s="7"/>
    </row>
    <row r="16191">
      <c r="A16191" s="9">
        <v>44913.541666666664</v>
      </c>
      <c r="B16191" s="10">
        <v>211.02</v>
      </c>
      <c r="C16191" s="10">
        <v>218.43448</v>
      </c>
      <c r="D16191" s="10">
        <v>0.0339437253678997</v>
      </c>
      <c r="E16191" s="7">
        <f t="shared" si="1"/>
        <v>0.06113846683</v>
      </c>
      <c r="F16191" s="7"/>
    </row>
    <row r="16192">
      <c r="A16192" s="9">
        <v>44913.583333333336</v>
      </c>
      <c r="B16192" s="10">
        <v>212.56</v>
      </c>
      <c r="C16192" s="10">
        <v>218.71579</v>
      </c>
      <c r="D16192" s="10">
        <v>0.0281451558664328</v>
      </c>
      <c r="E16192" s="7">
        <f t="shared" si="1"/>
        <v>0.05994295537</v>
      </c>
      <c r="F16192" s="7"/>
    </row>
    <row r="16193">
      <c r="A16193" s="9">
        <v>44913.625</v>
      </c>
      <c r="B16193" s="10">
        <v>211.1</v>
      </c>
      <c r="C16193" s="10">
        <v>217.35954</v>
      </c>
      <c r="D16193" s="10">
        <v>0.0287980918619905</v>
      </c>
      <c r="E16193" s="7">
        <f t="shared" si="1"/>
        <v>0.05877209234</v>
      </c>
      <c r="F16193" s="7"/>
    </row>
    <row r="16194">
      <c r="A16194" s="9">
        <v>44913.666666666664</v>
      </c>
      <c r="B16194" s="10">
        <v>211.99</v>
      </c>
      <c r="C16194" s="10">
        <v>215.04262</v>
      </c>
      <c r="D16194" s="10">
        <v>0.0141954185640036</v>
      </c>
      <c r="E16194" s="7">
        <f t="shared" si="1"/>
        <v>0.0560646894</v>
      </c>
      <c r="F16194" s="7"/>
    </row>
    <row r="16195">
      <c r="A16195" s="9">
        <v>44913.708333333336</v>
      </c>
      <c r="B16195" s="10">
        <v>210.89</v>
      </c>
      <c r="C16195" s="10">
        <v>213.17712</v>
      </c>
      <c r="D16195" s="10">
        <v>0.0107287311133578</v>
      </c>
      <c r="E16195" s="7">
        <f t="shared" si="1"/>
        <v>0.05248546121</v>
      </c>
      <c r="F16195" s="7"/>
    </row>
    <row r="16196">
      <c r="A16196" s="9">
        <v>44913.75</v>
      </c>
      <c r="B16196" s="10">
        <v>214.1</v>
      </c>
      <c r="C16196" s="10">
        <v>212.25009</v>
      </c>
      <c r="D16196" s="10">
        <v>0.00871570890735544</v>
      </c>
      <c r="E16196" s="7">
        <f t="shared" si="1"/>
        <v>0.04954549951</v>
      </c>
      <c r="F16196" s="7"/>
    </row>
    <row r="16197">
      <c r="A16197" s="9">
        <v>44913.791666666664</v>
      </c>
      <c r="B16197" s="10">
        <v>217.79</v>
      </c>
      <c r="C16197" s="10">
        <v>212.98301</v>
      </c>
      <c r="D16197" s="10">
        <v>0.0225698284572087</v>
      </c>
      <c r="E16197" s="7">
        <f t="shared" si="1"/>
        <v>0.04818677248</v>
      </c>
      <c r="F16197" s="7"/>
    </row>
    <row r="16198">
      <c r="A16198" s="9">
        <v>44913.833333333336</v>
      </c>
      <c r="B16198" s="10">
        <v>224.51</v>
      </c>
      <c r="C16198" s="10">
        <v>214.6145</v>
      </c>
      <c r="D16198" s="10">
        <v>0.0461082545680743</v>
      </c>
      <c r="E16198" s="7">
        <f t="shared" si="1"/>
        <v>0.04966889093</v>
      </c>
      <c r="F16198" s="7"/>
    </row>
    <row r="16199">
      <c r="A16199" s="9">
        <v>44913.875</v>
      </c>
      <c r="B16199" s="10">
        <v>226.9</v>
      </c>
      <c r="C16199" s="10">
        <v>216.77299</v>
      </c>
      <c r="D16199" s="10">
        <v>0.0467171209844917</v>
      </c>
      <c r="E16199" s="7">
        <f t="shared" si="1"/>
        <v>0.05103522065</v>
      </c>
      <c r="F16199" s="7"/>
    </row>
    <row r="16200">
      <c r="A16200" s="9">
        <v>44913.916666666664</v>
      </c>
      <c r="B16200" s="10">
        <v>219.75</v>
      </c>
      <c r="C16200" s="10">
        <v>218.09395</v>
      </c>
      <c r="D16200" s="10">
        <v>0.00759328720489492</v>
      </c>
      <c r="E16200" s="7">
        <f t="shared" si="1"/>
        <v>0.05105228749</v>
      </c>
      <c r="F16200" s="7"/>
    </row>
    <row r="16201">
      <c r="A16201" s="9">
        <v>44913.958333333336</v>
      </c>
      <c r="B16201" s="10">
        <v>210.67</v>
      </c>
      <c r="C16201" s="10">
        <v>219.21615</v>
      </c>
      <c r="D16201" s="10">
        <v>0.0389850382829915</v>
      </c>
      <c r="E16201" s="7">
        <f t="shared" si="1"/>
        <v>0.05241758801</v>
      </c>
      <c r="F16201" s="7"/>
    </row>
    <row r="16202">
      <c r="A16202" s="9">
        <v>44914.0</v>
      </c>
      <c r="B16202" s="10">
        <v>211.99</v>
      </c>
      <c r="C16202" s="10">
        <v>216.9345</v>
      </c>
      <c r="D16202" s="10">
        <v>0.0227925940779359</v>
      </c>
      <c r="E16202" s="7">
        <f t="shared" si="1"/>
        <v>0.05255041147</v>
      </c>
      <c r="F16202" s="7"/>
    </row>
    <row r="16203">
      <c r="A16203" s="9">
        <v>44914.041666666664</v>
      </c>
      <c r="B16203" s="10">
        <v>217.39</v>
      </c>
      <c r="C16203" s="10">
        <v>215.88456</v>
      </c>
      <c r="D16203" s="10">
        <v>0.00697335650127083</v>
      </c>
      <c r="E16203" s="7">
        <f t="shared" si="1"/>
        <v>0.05039049826</v>
      </c>
      <c r="F16203" s="7"/>
    </row>
    <row r="16204">
      <c r="A16204" s="9">
        <v>44914.083333333336</v>
      </c>
      <c r="B16204" s="10">
        <v>224.35</v>
      </c>
      <c r="C16204" s="10">
        <v>212.40672</v>
      </c>
      <c r="D16204" s="10">
        <v>0.0562283528506065</v>
      </c>
      <c r="E16204" s="7">
        <f t="shared" si="1"/>
        <v>0.04831739523</v>
      </c>
      <c r="F16204" s="7"/>
    </row>
    <row r="16205">
      <c r="A16205" s="9">
        <v>44914.125</v>
      </c>
      <c r="B16205" s="10">
        <v>218.17</v>
      </c>
      <c r="C16205" s="10">
        <v>207.17444</v>
      </c>
      <c r="D16205" s="10">
        <v>0.0530739216671708</v>
      </c>
      <c r="E16205" s="7">
        <f t="shared" si="1"/>
        <v>0.0452813308</v>
      </c>
      <c r="F16205" s="7"/>
    </row>
    <row r="16206">
      <c r="A16206" s="9">
        <v>44914.166666666664</v>
      </c>
      <c r="B16206" s="10">
        <v>218.93</v>
      </c>
      <c r="C16206" s="10">
        <v>200.73034</v>
      </c>
      <c r="D16206" s="10">
        <v>0.0906672105472446</v>
      </c>
      <c r="E16206" s="7">
        <f t="shared" si="1"/>
        <v>0.04412917107</v>
      </c>
      <c r="F16206" s="7"/>
    </row>
    <row r="16207">
      <c r="A16207" s="9">
        <v>44914.208333333336</v>
      </c>
      <c r="B16207" s="10">
        <v>205.61</v>
      </c>
      <c r="C16207" s="10">
        <v>194.52322</v>
      </c>
      <c r="D16207" s="10">
        <v>0.0569946353962267</v>
      </c>
      <c r="E16207" s="7">
        <f t="shared" si="1"/>
        <v>0.0418537374</v>
      </c>
      <c r="F16207" s="7"/>
    </row>
    <row r="16208">
      <c r="A16208" s="9">
        <v>44914.25</v>
      </c>
      <c r="B16208" s="10">
        <v>204.21</v>
      </c>
      <c r="C16208" s="10">
        <v>189.47465</v>
      </c>
      <c r="D16208" s="10">
        <v>0.0777695063693217</v>
      </c>
      <c r="E16208" s="7">
        <f t="shared" si="1"/>
        <v>0.04031433019</v>
      </c>
      <c r="F16208" s="7"/>
    </row>
    <row r="16209">
      <c r="A16209" s="9">
        <v>44914.291666666664</v>
      </c>
      <c r="B16209" s="10">
        <v>199.81</v>
      </c>
      <c r="C16209" s="10">
        <v>186.87538</v>
      </c>
      <c r="D16209" s="10">
        <v>0.0692152171142073</v>
      </c>
      <c r="E16209" s="7">
        <f t="shared" si="1"/>
        <v>0.04025172111</v>
      </c>
      <c r="F16209" s="7"/>
    </row>
    <row r="16210">
      <c r="A16210" s="9">
        <v>44914.333333333336</v>
      </c>
      <c r="B16210" s="10">
        <v>198.68</v>
      </c>
      <c r="C16210" s="10">
        <v>186.86234</v>
      </c>
      <c r="D16210" s="10">
        <v>0.0632425988029477</v>
      </c>
      <c r="E16210" s="7">
        <f t="shared" si="1"/>
        <v>0.04071131067</v>
      </c>
      <c r="F16210" s="7"/>
    </row>
    <row r="16211">
      <c r="A16211" s="9">
        <v>44914.375</v>
      </c>
      <c r="B16211" s="10">
        <v>198.55</v>
      </c>
      <c r="C16211" s="10">
        <v>189.98441</v>
      </c>
      <c r="D16211" s="10">
        <v>0.0450857520361803</v>
      </c>
      <c r="E16211" s="7">
        <f t="shared" si="1"/>
        <v>0.04194913772</v>
      </c>
      <c r="F16211" s="7"/>
    </row>
    <row r="16212">
      <c r="A16212" s="9">
        <v>44914.416666666664</v>
      </c>
      <c r="B16212" s="10">
        <v>205.33</v>
      </c>
      <c r="C16212" s="10">
        <v>196.84925</v>
      </c>
      <c r="D16212" s="10">
        <v>0.0430824603090944</v>
      </c>
      <c r="E16212" s="7">
        <f t="shared" si="1"/>
        <v>0.04222379806</v>
      </c>
      <c r="F16212" s="7"/>
    </row>
    <row r="16213">
      <c r="A16213" s="9">
        <v>44914.458333333336</v>
      </c>
      <c r="B16213" s="10">
        <v>213.62</v>
      </c>
      <c r="C16213" s="10">
        <v>204.95051</v>
      </c>
      <c r="D16213" s="10">
        <v>0.0423004070592456</v>
      </c>
      <c r="E16213" s="7">
        <f t="shared" si="1"/>
        <v>0.04095453611</v>
      </c>
      <c r="F16213" s="7"/>
    </row>
    <row r="16214">
      <c r="A16214" s="9">
        <v>44914.5</v>
      </c>
      <c r="B16214" s="10">
        <v>223.97</v>
      </c>
      <c r="C16214" s="10">
        <v>211.33791</v>
      </c>
      <c r="D16214" s="10">
        <v>0.0597720020984403</v>
      </c>
      <c r="E16214" s="7">
        <f t="shared" si="1"/>
        <v>0.04057076567</v>
      </c>
      <c r="F16214" s="7"/>
    </row>
    <row r="16215">
      <c r="A16215" s="9">
        <v>44914.541666666664</v>
      </c>
      <c r="B16215" s="10">
        <v>222.19</v>
      </c>
      <c r="C16215" s="10">
        <v>215.29058</v>
      </c>
      <c r="D16215" s="10">
        <v>0.0320470129255074</v>
      </c>
      <c r="E16215" s="7">
        <f t="shared" si="1"/>
        <v>0.04049173598</v>
      </c>
      <c r="F16215" s="7"/>
    </row>
    <row r="16216">
      <c r="A16216" s="9">
        <v>44914.583333333336</v>
      </c>
      <c r="B16216" s="10">
        <v>223.02</v>
      </c>
      <c r="C16216" s="10">
        <v>215.65043</v>
      </c>
      <c r="D16216" s="10">
        <v>0.0341736856263166</v>
      </c>
      <c r="E16216" s="7">
        <f t="shared" si="1"/>
        <v>0.04074292472</v>
      </c>
      <c r="F16216" s="7"/>
    </row>
    <row r="16217">
      <c r="A16217" s="9">
        <v>44914.625</v>
      </c>
      <c r="B16217" s="10">
        <v>230.79</v>
      </c>
      <c r="C16217" s="10">
        <v>214.20169</v>
      </c>
      <c r="D16217" s="10">
        <v>0.0774424795621359</v>
      </c>
      <c r="E16217" s="7">
        <f t="shared" si="1"/>
        <v>0.04276977421</v>
      </c>
      <c r="F16217" s="7"/>
    </row>
    <row r="16218">
      <c r="A16218" s="9">
        <v>44914.666666666664</v>
      </c>
      <c r="B16218" s="10">
        <v>221.47</v>
      </c>
      <c r="C16218" s="10">
        <v>211.61639</v>
      </c>
      <c r="D16218" s="10">
        <v>0.0465635483149485</v>
      </c>
      <c r="E16218" s="7">
        <f t="shared" si="1"/>
        <v>0.04411844628</v>
      </c>
      <c r="F16218" s="7"/>
    </row>
    <row r="16219">
      <c r="A16219" s="9">
        <v>44914.708333333336</v>
      </c>
      <c r="B16219" s="10">
        <v>218.93</v>
      </c>
      <c r="C16219" s="10">
        <v>209.51971</v>
      </c>
      <c r="D16219" s="10">
        <v>0.0449136265032058</v>
      </c>
      <c r="E16219" s="7">
        <f t="shared" si="1"/>
        <v>0.04554281692</v>
      </c>
      <c r="F16219" s="7"/>
    </row>
    <row r="16220">
      <c r="A16220" s="9">
        <v>44914.75</v>
      </c>
      <c r="B16220" s="10">
        <v>220.38</v>
      </c>
      <c r="C16220" s="10">
        <v>208.38713</v>
      </c>
      <c r="D16220" s="10">
        <v>0.057550914972532</v>
      </c>
      <c r="E16220" s="7">
        <f t="shared" si="1"/>
        <v>0.04757761718</v>
      </c>
      <c r="F16220" s="7"/>
    </row>
    <row r="16221">
      <c r="A16221" s="9">
        <v>44914.791666666664</v>
      </c>
      <c r="B16221" s="10">
        <v>223.83</v>
      </c>
      <c r="C16221" s="10">
        <v>209.02185</v>
      </c>
      <c r="D16221" s="10">
        <v>0.0708449858232525</v>
      </c>
      <c r="E16221" s="7">
        <f t="shared" si="1"/>
        <v>0.04958908207</v>
      </c>
      <c r="F16221" s="7"/>
    </row>
    <row r="16222">
      <c r="A16222" s="9">
        <v>44914.833333333336</v>
      </c>
      <c r="B16222" s="10">
        <v>228.48</v>
      </c>
      <c r="C16222" s="10">
        <v>210.79689</v>
      </c>
      <c r="D16222" s="10">
        <v>0.083886958673821</v>
      </c>
      <c r="E16222" s="7">
        <f t="shared" si="1"/>
        <v>0.05116319474</v>
      </c>
      <c r="F16222" s="7"/>
    </row>
    <row r="16223">
      <c r="A16223" s="9">
        <v>44914.875</v>
      </c>
      <c r="B16223" s="10">
        <v>231.61</v>
      </c>
      <c r="C16223" s="10">
        <v>213.03012</v>
      </c>
      <c r="D16223" s="10">
        <v>0.0872171503259726</v>
      </c>
      <c r="E16223" s="7">
        <f t="shared" si="1"/>
        <v>0.05285069596</v>
      </c>
      <c r="F16223" s="7"/>
    </row>
    <row r="16224">
      <c r="A16224" s="9">
        <v>44914.916666666664</v>
      </c>
      <c r="B16224" s="10">
        <v>224.43</v>
      </c>
      <c r="C16224" s="10">
        <v>214.44756</v>
      </c>
      <c r="D16224" s="10">
        <v>0.0465495620467772</v>
      </c>
      <c r="E16224" s="7">
        <f t="shared" si="1"/>
        <v>0.05447387408</v>
      </c>
      <c r="F16224" s="7"/>
    </row>
    <row r="16225">
      <c r="A16225" s="9">
        <v>44914.958333333336</v>
      </c>
      <c r="B16225" s="10">
        <v>225.89</v>
      </c>
      <c r="C16225" s="10">
        <v>216.03084</v>
      </c>
      <c r="D16225" s="10">
        <v>0.0456377432037017</v>
      </c>
      <c r="E16225" s="7">
        <f t="shared" si="1"/>
        <v>0.05475107012</v>
      </c>
      <c r="F16225" s="7"/>
    </row>
    <row r="16226">
      <c r="A16226" s="9">
        <v>44912.0</v>
      </c>
      <c r="B16226" s="10">
        <v>232.44</v>
      </c>
      <c r="C16226" s="10">
        <v>230.13903</v>
      </c>
      <c r="D16226" s="10">
        <v>0.00999817371264668</v>
      </c>
      <c r="E16226" s="7">
        <f t="shared" si="1"/>
        <v>0.05421796927</v>
      </c>
      <c r="F16226" s="7"/>
    </row>
    <row r="16227">
      <c r="A16227" s="9">
        <v>44912.041666666664</v>
      </c>
      <c r="B16227" s="10">
        <v>232.87</v>
      </c>
      <c r="C16227" s="10">
        <v>230.05682</v>
      </c>
      <c r="D16227" s="10">
        <v>0.0122281964951094</v>
      </c>
      <c r="E16227" s="7">
        <f t="shared" si="1"/>
        <v>0.05443692093</v>
      </c>
      <c r="F16227" s="7"/>
    </row>
    <row r="16228">
      <c r="A16228" s="9">
        <v>44912.083333333336</v>
      </c>
      <c r="B16228" s="10">
        <v>230.46</v>
      </c>
      <c r="C16228" s="10">
        <v>226.98426</v>
      </c>
      <c r="D16228" s="10">
        <v>0.0153126917258491</v>
      </c>
      <c r="E16228" s="7">
        <f t="shared" si="1"/>
        <v>0.05273210172</v>
      </c>
      <c r="F16228" s="7"/>
    </row>
    <row r="16229">
      <c r="A16229" s="9">
        <v>44912.125</v>
      </c>
      <c r="B16229" s="10">
        <v>230.97</v>
      </c>
      <c r="C16229" s="10">
        <v>221.03357</v>
      </c>
      <c r="D16229" s="10">
        <v>0.0449543931267997</v>
      </c>
      <c r="E16229" s="7">
        <f t="shared" si="1"/>
        <v>0.05239378803</v>
      </c>
      <c r="F16229" s="7"/>
    </row>
    <row r="16230">
      <c r="A16230" s="9">
        <v>44912.166666666664</v>
      </c>
      <c r="B16230" s="10">
        <v>220.73</v>
      </c>
      <c r="C16230" s="10">
        <v>212.53717</v>
      </c>
      <c r="D16230" s="10">
        <v>0.0385477514356664</v>
      </c>
      <c r="E16230" s="7">
        <f t="shared" si="1"/>
        <v>0.0502221439</v>
      </c>
      <c r="F16230" s="7"/>
    </row>
    <row r="16231">
      <c r="A16231" s="9">
        <v>44912.208333333336</v>
      </c>
      <c r="B16231" s="10">
        <v>207.05</v>
      </c>
      <c r="C16231" s="10">
        <v>203.35553</v>
      </c>
      <c r="D16231" s="10">
        <v>0.0181675413498714</v>
      </c>
      <c r="E16231" s="7">
        <f t="shared" si="1"/>
        <v>0.04860434832</v>
      </c>
      <c r="F16231" s="7"/>
    </row>
    <row r="16232">
      <c r="A16232" s="9">
        <v>44912.25</v>
      </c>
      <c r="B16232" s="10">
        <v>184.32</v>
      </c>
      <c r="C16232" s="10">
        <v>195.55927</v>
      </c>
      <c r="D16232" s="10">
        <v>0.0574724481227609</v>
      </c>
      <c r="E16232" s="7">
        <f t="shared" si="1"/>
        <v>0.04775863756</v>
      </c>
      <c r="F16232" s="7"/>
    </row>
    <row r="16233">
      <c r="A16233" s="9">
        <v>44912.291666666664</v>
      </c>
      <c r="B16233" s="10">
        <v>174.68</v>
      </c>
      <c r="C16233" s="10">
        <v>190.19072</v>
      </c>
      <c r="D16233" s="10">
        <v>0.0815535058703179</v>
      </c>
      <c r="E16233" s="7">
        <f t="shared" si="1"/>
        <v>0.04827273292</v>
      </c>
      <c r="F16233" s="7"/>
    </row>
    <row r="16234">
      <c r="A16234" s="9">
        <v>44912.333333333336</v>
      </c>
      <c r="B16234" s="10">
        <v>174.41</v>
      </c>
      <c r="C16234" s="10">
        <v>188.27274</v>
      </c>
      <c r="D16234" s="10">
        <v>0.0736311587115585</v>
      </c>
      <c r="E16234" s="7">
        <f t="shared" si="1"/>
        <v>0.04870558958</v>
      </c>
      <c r="F16234" s="7"/>
    </row>
    <row r="16235">
      <c r="A16235" s="9">
        <v>44912.375</v>
      </c>
      <c r="B16235" s="10">
        <v>177.08</v>
      </c>
      <c r="C16235" s="10">
        <v>190.17712</v>
      </c>
      <c r="D16235" s="10">
        <v>0.0688680110414964</v>
      </c>
      <c r="E16235" s="7">
        <f t="shared" si="1"/>
        <v>0.04969651704</v>
      </c>
      <c r="F16235" s="7"/>
    </row>
    <row r="16236">
      <c r="A16236" s="9">
        <v>44912.416666666664</v>
      </c>
      <c r="B16236" s="10">
        <v>173.34</v>
      </c>
      <c r="C16236" s="10">
        <v>196.75173</v>
      </c>
      <c r="D16236" s="10">
        <v>0.118991228183864</v>
      </c>
      <c r="E16236" s="7">
        <f t="shared" si="1"/>
        <v>0.05285938237</v>
      </c>
      <c r="F16236" s="7"/>
    </row>
    <row r="16237">
      <c r="A16237" s="9">
        <v>44912.458333333336</v>
      </c>
      <c r="B16237" s="10">
        <v>176.29</v>
      </c>
      <c r="C16237" s="10">
        <v>205.33576</v>
      </c>
      <c r="D16237" s="10">
        <v>0.141454951636285</v>
      </c>
      <c r="E16237" s="7">
        <f t="shared" si="1"/>
        <v>0.05699082173</v>
      </c>
      <c r="F16237" s="7"/>
    </row>
    <row r="16238">
      <c r="A16238" s="9">
        <v>44912.5</v>
      </c>
      <c r="B16238" s="10">
        <v>189.44</v>
      </c>
      <c r="C16238" s="10">
        <v>212.80255</v>
      </c>
      <c r="D16238" s="10">
        <v>0.109785103608955</v>
      </c>
      <c r="E16238" s="7">
        <f t="shared" si="1"/>
        <v>0.05907470096</v>
      </c>
      <c r="F16238" s="7"/>
    </row>
    <row r="16239">
      <c r="A16239" s="9">
        <v>44912.541666666664</v>
      </c>
      <c r="B16239" s="10">
        <v>202.07</v>
      </c>
      <c r="C16239" s="10">
        <v>218.0432</v>
      </c>
      <c r="D16239" s="10">
        <v>0.0732570426410914</v>
      </c>
      <c r="E16239" s="7">
        <f t="shared" si="1"/>
        <v>0.06079178553</v>
      </c>
      <c r="F16239" s="7"/>
    </row>
    <row r="16240">
      <c r="A16240" s="9">
        <v>44912.583333333336</v>
      </c>
      <c r="B16240" s="10">
        <v>211.27</v>
      </c>
      <c r="C16240" s="10">
        <v>219.65647</v>
      </c>
      <c r="D16240" s="10">
        <v>0.0381799361521197</v>
      </c>
      <c r="E16240" s="7">
        <f t="shared" si="1"/>
        <v>0.06095871264</v>
      </c>
      <c r="F16240" s="7"/>
    </row>
    <row r="16241">
      <c r="A16241" s="9">
        <v>44912.625</v>
      </c>
      <c r="B16241" s="10">
        <v>209.68</v>
      </c>
      <c r="C16241" s="10">
        <v>219.1984</v>
      </c>
      <c r="D16241" s="10">
        <v>0.0434236746253621</v>
      </c>
      <c r="E16241" s="7">
        <f t="shared" si="1"/>
        <v>0.05954126243</v>
      </c>
      <c r="F16241" s="7"/>
    </row>
    <row r="16242">
      <c r="A16242" s="9">
        <v>44912.666666666664</v>
      </c>
      <c r="B16242" s="10">
        <v>201.79</v>
      </c>
      <c r="C16242" s="10">
        <v>217.0686</v>
      </c>
      <c r="D16242" s="10">
        <v>0.070386043858946</v>
      </c>
      <c r="E16242" s="7">
        <f t="shared" si="1"/>
        <v>0.06053386641</v>
      </c>
      <c r="F16242" s="7"/>
    </row>
    <row r="16243">
      <c r="A16243" s="9">
        <v>44912.708333333336</v>
      </c>
      <c r="B16243" s="10">
        <v>195.49</v>
      </c>
      <c r="C16243" s="10">
        <v>215.19034</v>
      </c>
      <c r="D16243" s="10">
        <v>0.0915484403249699</v>
      </c>
      <c r="E16243" s="7">
        <f t="shared" si="1"/>
        <v>0.06247698365</v>
      </c>
      <c r="F16243" s="7"/>
    </row>
    <row r="16244">
      <c r="A16244" s="9">
        <v>44912.75</v>
      </c>
      <c r="B16244" s="10">
        <v>197.75</v>
      </c>
      <c r="C16244" s="10">
        <v>213.93597</v>
      </c>
      <c r="D16244" s="10">
        <v>0.0756580111329572</v>
      </c>
      <c r="E16244" s="7">
        <f t="shared" si="1"/>
        <v>0.06323144599</v>
      </c>
      <c r="F16244" s="7"/>
    </row>
    <row r="16245">
      <c r="A16245" s="9">
        <v>44912.791666666664</v>
      </c>
      <c r="B16245" s="10">
        <v>203.36</v>
      </c>
      <c r="C16245" s="10">
        <v>214.43887</v>
      </c>
      <c r="D16245" s="10">
        <v>0.0516644673607914</v>
      </c>
      <c r="E16245" s="7">
        <f t="shared" si="1"/>
        <v>0.06243225772</v>
      </c>
      <c r="F16245" s="7"/>
    </row>
    <row r="16246">
      <c r="A16246" s="9">
        <v>44912.833333333336</v>
      </c>
      <c r="B16246" s="10">
        <v>214.26</v>
      </c>
      <c r="C16246" s="10">
        <v>215.41303</v>
      </c>
      <c r="D16246" s="10">
        <v>0.00535264742341724</v>
      </c>
      <c r="E16246" s="7">
        <f t="shared" si="1"/>
        <v>0.05915999475</v>
      </c>
      <c r="F16246" s="7"/>
    </row>
    <row r="16247">
      <c r="A16247" s="9">
        <v>44912.875</v>
      </c>
      <c r="B16247" s="10">
        <v>221.47</v>
      </c>
      <c r="C16247" s="10">
        <v>216.70977</v>
      </c>
      <c r="D16247" s="10">
        <v>0.0219659224408756</v>
      </c>
      <c r="E16247" s="7">
        <f t="shared" si="1"/>
        <v>0.05644119359</v>
      </c>
      <c r="F16247" s="7"/>
    </row>
    <row r="16248">
      <c r="A16248" s="9">
        <v>44912.916666666664</v>
      </c>
      <c r="B16248" s="10">
        <v>221.6</v>
      </c>
      <c r="C16248" s="10">
        <v>218.02107</v>
      </c>
      <c r="D16248" s="10">
        <v>0.0164155235088057</v>
      </c>
      <c r="E16248" s="7">
        <f t="shared" si="1"/>
        <v>0.05518560865</v>
      </c>
      <c r="F16248" s="7"/>
    </row>
    <row r="16249">
      <c r="A16249" s="9">
        <v>44912.958333333336</v>
      </c>
      <c r="B16249" s="10">
        <v>220.31</v>
      </c>
      <c r="C16249" s="10">
        <v>219.99828</v>
      </c>
      <c r="D16249" s="10">
        <v>0.00141692016864862</v>
      </c>
      <c r="E16249" s="7">
        <f t="shared" si="1"/>
        <v>0.05334307436</v>
      </c>
      <c r="F16249" s="7"/>
    </row>
    <row r="16250">
      <c r="A16250" s="9">
        <v>44913.0</v>
      </c>
      <c r="B16250" s="10">
        <v>224.6</v>
      </c>
      <c r="C16250" s="10">
        <v>220.50943</v>
      </c>
      <c r="D16250" s="10">
        <v>0.0185505445277328</v>
      </c>
      <c r="E16250" s="7">
        <f t="shared" si="1"/>
        <v>0.05369942314</v>
      </c>
      <c r="F16250" s="7"/>
    </row>
    <row r="16251">
      <c r="A16251" s="9">
        <v>44913.041666666664</v>
      </c>
      <c r="B16251" s="10">
        <v>230.82</v>
      </c>
      <c r="C16251" s="10">
        <v>218.83716</v>
      </c>
      <c r="D16251" s="10">
        <v>0.054756879498893</v>
      </c>
      <c r="E16251" s="7">
        <f t="shared" si="1"/>
        <v>0.0554714516</v>
      </c>
      <c r="F16251" s="7"/>
    </row>
    <row r="16252">
      <c r="A16252" s="9">
        <v>44913.083333333336</v>
      </c>
      <c r="B16252" s="10">
        <v>235.95</v>
      </c>
      <c r="C16252" s="10">
        <v>215.1052</v>
      </c>
      <c r="D16252" s="10">
        <v>0.0969051422280818</v>
      </c>
      <c r="E16252" s="7">
        <f t="shared" si="1"/>
        <v>0.05887113704</v>
      </c>
      <c r="F16252" s="7"/>
    </row>
    <row r="16253">
      <c r="A16253" s="9">
        <v>44913.125</v>
      </c>
      <c r="B16253" s="10">
        <v>233.2</v>
      </c>
      <c r="C16253" s="10">
        <v>209.85397</v>
      </c>
      <c r="D16253" s="10">
        <v>0.111248931816729</v>
      </c>
      <c r="E16253" s="7">
        <f t="shared" si="1"/>
        <v>0.06163340949</v>
      </c>
      <c r="F16253" s="7"/>
    </row>
    <row r="16254">
      <c r="A16254" s="9">
        <v>44913.166666666664</v>
      </c>
      <c r="B16254" s="10">
        <v>223.84</v>
      </c>
      <c r="C16254" s="10">
        <v>203.85926</v>
      </c>
      <c r="D16254" s="10">
        <v>0.0980124228842977</v>
      </c>
      <c r="E16254" s="7">
        <f t="shared" si="1"/>
        <v>0.06411110413</v>
      </c>
      <c r="F16254" s="7"/>
    </row>
    <row r="16255">
      <c r="A16255" s="9">
        <v>44913.208333333336</v>
      </c>
      <c r="B16255" s="10">
        <v>215.9</v>
      </c>
      <c r="C16255" s="10">
        <v>198.61239</v>
      </c>
      <c r="D16255" s="10">
        <v>0.087041951410987</v>
      </c>
      <c r="E16255" s="7">
        <f t="shared" si="1"/>
        <v>0.06698087122</v>
      </c>
      <c r="F16255" s="7"/>
    </row>
    <row r="16256">
      <c r="A16256" s="9">
        <v>44913.25</v>
      </c>
      <c r="B16256" s="10">
        <v>211.63</v>
      </c>
      <c r="C16256" s="10">
        <v>194.5106</v>
      </c>
      <c r="D16256" s="10">
        <v>0.0880126841416353</v>
      </c>
      <c r="E16256" s="7">
        <f t="shared" si="1"/>
        <v>0.06825338105</v>
      </c>
      <c r="F16256" s="7"/>
    </row>
    <row r="16257">
      <c r="A16257" s="9">
        <v>44913.291666666664</v>
      </c>
      <c r="B16257" s="10">
        <v>201.59</v>
      </c>
      <c r="C16257" s="10">
        <v>192.51707</v>
      </c>
      <c r="D16257" s="10">
        <v>0.0471279248120699</v>
      </c>
      <c r="E16257" s="7">
        <f t="shared" si="1"/>
        <v>0.06681898184</v>
      </c>
      <c r="F16257" s="7"/>
    </row>
    <row r="16258">
      <c r="A16258" s="9">
        <v>44913.333333333336</v>
      </c>
      <c r="B16258" s="10">
        <v>199.12</v>
      </c>
      <c r="C16258" s="10">
        <v>192.5627</v>
      </c>
      <c r="D16258" s="10">
        <v>0.034052804618963</v>
      </c>
      <c r="E16258" s="7">
        <f t="shared" si="1"/>
        <v>0.06516988375</v>
      </c>
      <c r="F16258" s="7"/>
    </row>
    <row r="16259">
      <c r="A16259" s="9">
        <v>44913.375</v>
      </c>
      <c r="B16259" s="10">
        <v>196.27</v>
      </c>
      <c r="C16259" s="10">
        <v>195.53357</v>
      </c>
      <c r="D16259" s="10">
        <v>0.00376625865318171</v>
      </c>
      <c r="E16259" s="7">
        <f t="shared" si="1"/>
        <v>0.06245731074</v>
      </c>
      <c r="F16259" s="7"/>
    </row>
    <row r="16260">
      <c r="A16260" s="9">
        <v>44913.416666666664</v>
      </c>
      <c r="B16260" s="10">
        <v>193.26</v>
      </c>
      <c r="C16260" s="10">
        <v>201.50032</v>
      </c>
      <c r="D16260" s="10">
        <v>0.0408948233928362</v>
      </c>
      <c r="E16260" s="7">
        <f t="shared" si="1"/>
        <v>0.05920329387</v>
      </c>
      <c r="F16260" s="7"/>
    </row>
    <row r="16261">
      <c r="A16261" s="9">
        <v>44913.458333333336</v>
      </c>
      <c r="B16261" s="10">
        <v>193.58</v>
      </c>
      <c r="C16261" s="10">
        <v>208.79503</v>
      </c>
      <c r="D16261" s="10">
        <v>0.0728706521414805</v>
      </c>
      <c r="E16261" s="7">
        <f t="shared" si="1"/>
        <v>0.05634561472</v>
      </c>
      <c r="F16261" s="7"/>
    </row>
    <row r="16262">
      <c r="A16262" s="9">
        <v>44913.5</v>
      </c>
      <c r="B16262" s="10">
        <v>200.09</v>
      </c>
      <c r="C16262" s="10">
        <v>214.6076</v>
      </c>
      <c r="D16262" s="10">
        <v>0.0676471849086425</v>
      </c>
      <c r="E16262" s="7">
        <f t="shared" si="1"/>
        <v>0.05458986811</v>
      </c>
      <c r="F16262" s="7"/>
    </row>
    <row r="16263">
      <c r="A16263" s="9">
        <v>44913.541666666664</v>
      </c>
      <c r="B16263" s="10">
        <v>211.02</v>
      </c>
      <c r="C16263" s="10">
        <v>218.2142</v>
      </c>
      <c r="D16263" s="10">
        <v>0.0329685235882907</v>
      </c>
      <c r="E16263" s="7">
        <f t="shared" si="1"/>
        <v>0.05291117982</v>
      </c>
      <c r="F16263" s="7"/>
    </row>
    <row r="16264">
      <c r="A16264" s="9">
        <v>44913.583333333336</v>
      </c>
      <c r="B16264" s="10">
        <v>212.56</v>
      </c>
      <c r="C16264" s="10">
        <v>218.8871</v>
      </c>
      <c r="D16264" s="10">
        <v>0.0289057692298906</v>
      </c>
      <c r="E16264" s="7">
        <f t="shared" si="1"/>
        <v>0.0525247562</v>
      </c>
      <c r="F16264" s="7"/>
    </row>
    <row r="16265">
      <c r="A16265" s="9">
        <v>44913.625</v>
      </c>
      <c r="B16265" s="10">
        <v>211.1</v>
      </c>
      <c r="C16265" s="10">
        <v>217.95656</v>
      </c>
      <c r="D16265" s="10">
        <v>0.0314583786787605</v>
      </c>
      <c r="E16265" s="7">
        <f t="shared" si="1"/>
        <v>0.0520262022</v>
      </c>
      <c r="F16265" s="7"/>
    </row>
    <row r="16266">
      <c r="A16266" s="9">
        <v>44913.666666666664</v>
      </c>
      <c r="B16266" s="10">
        <v>211.99</v>
      </c>
      <c r="C16266" s="10">
        <v>216.17056</v>
      </c>
      <c r="D16266" s="10">
        <v>0.0193391736599099</v>
      </c>
      <c r="E16266" s="7">
        <f t="shared" si="1"/>
        <v>0.04989924927</v>
      </c>
      <c r="F16266" s="7"/>
    </row>
    <row r="16267">
      <c r="A16267" s="9">
        <v>44913.708333333336</v>
      </c>
      <c r="B16267" s="10">
        <v>210.89</v>
      </c>
      <c r="C16267" s="10">
        <v>214.92947</v>
      </c>
      <c r="D16267" s="10">
        <v>0.0187943979948399</v>
      </c>
      <c r="E16267" s="7">
        <f t="shared" si="1"/>
        <v>0.04686783084</v>
      </c>
      <c r="F16267" s="7"/>
    </row>
    <row r="16268">
      <c r="A16268" s="9">
        <v>44913.75</v>
      </c>
      <c r="B16268" s="10">
        <v>214.1</v>
      </c>
      <c r="C16268" s="10">
        <v>214.44951</v>
      </c>
      <c r="D16268" s="10">
        <v>0.00162980087947046</v>
      </c>
      <c r="E16268" s="7">
        <f t="shared" si="1"/>
        <v>0.04378332208</v>
      </c>
      <c r="F16268" s="7"/>
    </row>
    <row r="16269">
      <c r="A16269" s="9">
        <v>44913.791666666664</v>
      </c>
      <c r="B16269" s="10">
        <v>217.79</v>
      </c>
      <c r="C16269" s="10">
        <v>215.54441</v>
      </c>
      <c r="D16269" s="10">
        <v>0.0104182242536468</v>
      </c>
      <c r="E16269" s="7">
        <f t="shared" si="1"/>
        <v>0.04206472862</v>
      </c>
      <c r="F16269" s="7"/>
    </row>
    <row r="16270">
      <c r="A16270" s="9">
        <v>44913.833333333336</v>
      </c>
      <c r="B16270" s="10">
        <v>224.51</v>
      </c>
      <c r="C16270" s="10">
        <v>217.22592</v>
      </c>
      <c r="D16270" s="10">
        <v>0.0335322782842857</v>
      </c>
      <c r="E16270" s="7">
        <f t="shared" si="1"/>
        <v>0.04323887991</v>
      </c>
      <c r="F16270" s="7"/>
    </row>
    <row r="16271">
      <c r="A16271" s="9">
        <v>44913.875</v>
      </c>
      <c r="B16271" s="10">
        <v>226.9</v>
      </c>
      <c r="C16271" s="10">
        <v>219.09004</v>
      </c>
      <c r="D16271" s="10">
        <v>0.0356472617376856</v>
      </c>
      <c r="E16271" s="7">
        <f t="shared" si="1"/>
        <v>0.04380893571</v>
      </c>
      <c r="F16271" s="7"/>
    </row>
    <row r="16272">
      <c r="A16272" s="9">
        <v>44913.916666666664</v>
      </c>
      <c r="B16272" s="10">
        <v>219.75</v>
      </c>
      <c r="C16272" s="10">
        <v>220.07438</v>
      </c>
      <c r="D16272" s="10">
        <v>0.00147395621425806</v>
      </c>
      <c r="E16272" s="7">
        <f t="shared" si="1"/>
        <v>0.04318637041</v>
      </c>
      <c r="F16272" s="7"/>
    </row>
    <row r="16273">
      <c r="A16273" s="9">
        <v>44913.958333333336</v>
      </c>
      <c r="B16273" s="10">
        <v>210.67</v>
      </c>
      <c r="C16273" s="10">
        <v>220.95792</v>
      </c>
      <c r="D16273" s="10">
        <v>0.0465605396719882</v>
      </c>
      <c r="E16273" s="7">
        <f t="shared" si="1"/>
        <v>0.04506735455</v>
      </c>
      <c r="F16273" s="7"/>
    </row>
    <row r="16274">
      <c r="A16274" s="9">
        <v>44914.0</v>
      </c>
      <c r="B16274" s="10">
        <v>211.99</v>
      </c>
      <c r="C16274" s="10">
        <v>218.41631</v>
      </c>
      <c r="D16274" s="10">
        <v>0.0294222990947882</v>
      </c>
      <c r="E16274" s="7">
        <f t="shared" si="1"/>
        <v>0.04552034432</v>
      </c>
      <c r="F16274" s="7"/>
    </row>
    <row r="16275">
      <c r="A16275" s="9">
        <v>44914.041666666664</v>
      </c>
      <c r="B16275" s="10">
        <v>217.39</v>
      </c>
      <c r="C16275" s="10">
        <v>217.30732</v>
      </c>
      <c r="D16275" s="10">
        <v>3.80474988141136E-4</v>
      </c>
      <c r="E16275" s="7">
        <f t="shared" si="1"/>
        <v>0.0432546608</v>
      </c>
      <c r="F16275" s="7"/>
    </row>
    <row r="16276">
      <c r="A16276" s="9">
        <v>44914.083333333336</v>
      </c>
      <c r="B16276" s="10">
        <v>224.35</v>
      </c>
      <c r="C16276" s="10">
        <v>214.15155</v>
      </c>
      <c r="D16276" s="10">
        <v>0.0476225831659869</v>
      </c>
      <c r="E16276" s="7">
        <f t="shared" si="1"/>
        <v>0.04120122084</v>
      </c>
      <c r="F16276" s="7"/>
    </row>
    <row r="16277">
      <c r="A16277" s="9">
        <v>44914.125</v>
      </c>
      <c r="B16277" s="10">
        <v>218.17</v>
      </c>
      <c r="C16277" s="10">
        <v>209.37508</v>
      </c>
      <c r="D16277" s="10">
        <v>0.0420055720098112</v>
      </c>
      <c r="E16277" s="7">
        <f t="shared" si="1"/>
        <v>0.03831608085</v>
      </c>
      <c r="F16277" s="7"/>
    </row>
    <row r="16278">
      <c r="A16278" s="9">
        <v>44914.166666666664</v>
      </c>
      <c r="B16278" s="10">
        <v>218.93</v>
      </c>
      <c r="C16278" s="10">
        <v>203.78355</v>
      </c>
      <c r="D16278" s="10">
        <v>0.0743261661699387</v>
      </c>
      <c r="E16278" s="7">
        <f t="shared" si="1"/>
        <v>0.03732915349</v>
      </c>
      <c r="F16278" s="7"/>
    </row>
    <row r="16279">
      <c r="A16279" s="9">
        <v>44914.208333333336</v>
      </c>
      <c r="B16279" s="10">
        <v>205.61</v>
      </c>
      <c r="C16279" s="10">
        <v>198.79723</v>
      </c>
      <c r="D16279" s="10">
        <v>0.0342699443045559</v>
      </c>
      <c r="E16279" s="7">
        <f t="shared" si="1"/>
        <v>0.03513031986</v>
      </c>
      <c r="F16279" s="7"/>
    </row>
    <row r="16280">
      <c r="A16280" s="9">
        <v>44914.25</v>
      </c>
      <c r="B16280" s="10">
        <v>204.21</v>
      </c>
      <c r="C16280" s="10">
        <v>194.88132</v>
      </c>
      <c r="D16280" s="10">
        <v>0.0478685181319585</v>
      </c>
      <c r="E16280" s="7">
        <f t="shared" si="1"/>
        <v>0.03345764627</v>
      </c>
      <c r="F16280" s="7"/>
    </row>
    <row r="16281">
      <c r="A16281" s="9">
        <v>44914.291666666664</v>
      </c>
      <c r="B16281" s="10">
        <v>199.81</v>
      </c>
      <c r="C16281" s="10">
        <v>193.04382</v>
      </c>
      <c r="D16281" s="10">
        <v>0.0350499694836125</v>
      </c>
      <c r="E16281" s="7">
        <f t="shared" si="1"/>
        <v>0.03295439814</v>
      </c>
      <c r="F16281" s="7"/>
    </row>
    <row r="16282">
      <c r="A16282" s="9">
        <v>44914.333333333336</v>
      </c>
      <c r="B16282" s="10">
        <v>198.68</v>
      </c>
      <c r="C16282" s="10">
        <v>193.02912</v>
      </c>
      <c r="D16282" s="10">
        <v>0.0292747539853054</v>
      </c>
      <c r="E16282" s="7">
        <f t="shared" si="1"/>
        <v>0.03275531269</v>
      </c>
      <c r="F16282" s="7"/>
    </row>
    <row r="16283">
      <c r="A16283" s="9">
        <v>44914.375</v>
      </c>
      <c r="B16283" s="10">
        <v>198.55</v>
      </c>
      <c r="C16283" s="10">
        <v>195.75248</v>
      </c>
      <c r="D16283" s="10">
        <v>0.0142911088533847</v>
      </c>
      <c r="E16283" s="7">
        <f t="shared" si="1"/>
        <v>0.03319384812</v>
      </c>
      <c r="F16283" s="7"/>
    </row>
    <row r="16284">
      <c r="A16284" s="9">
        <v>44914.416666666664</v>
      </c>
      <c r="B16284" s="10">
        <v>205.33</v>
      </c>
      <c r="C16284" s="10">
        <v>201.55159</v>
      </c>
      <c r="D16284" s="10">
        <v>0.0187466147004844</v>
      </c>
      <c r="E16284" s="7">
        <f t="shared" si="1"/>
        <v>0.03227100609</v>
      </c>
      <c r="F16284" s="7"/>
    </row>
    <row r="16285">
      <c r="A16285" s="9">
        <v>44914.458333333336</v>
      </c>
      <c r="B16285" s="10">
        <v>213.62</v>
      </c>
      <c r="C16285" s="10">
        <v>208.54901</v>
      </c>
      <c r="D16285" s="10">
        <v>0.0243155793451141</v>
      </c>
      <c r="E16285" s="7">
        <f t="shared" si="1"/>
        <v>0.03024787806</v>
      </c>
      <c r="F16285" s="7"/>
    </row>
    <row r="16286">
      <c r="A16286" s="9">
        <v>44914.5</v>
      </c>
      <c r="B16286" s="10">
        <v>223.97</v>
      </c>
      <c r="C16286" s="10">
        <v>213.99829</v>
      </c>
      <c r="D16286" s="10">
        <v>0.0465971480426315</v>
      </c>
      <c r="E16286" s="7">
        <f t="shared" si="1"/>
        <v>0.02937079319</v>
      </c>
      <c r="F16286" s="7"/>
    </row>
    <row r="16287">
      <c r="A16287" s="9">
        <v>44914.541666666664</v>
      </c>
      <c r="B16287" s="10">
        <v>222.19</v>
      </c>
      <c r="C16287" s="10">
        <v>217.29403</v>
      </c>
      <c r="D16287" s="10">
        <v>0.0225315440097457</v>
      </c>
      <c r="E16287" s="7">
        <f t="shared" si="1"/>
        <v>0.02893591904</v>
      </c>
      <c r="F16287" s="7"/>
    </row>
    <row r="16288">
      <c r="A16288" s="9">
        <v>44914.583333333336</v>
      </c>
      <c r="B16288" s="10">
        <v>223.02</v>
      </c>
      <c r="C16288" s="10">
        <v>217.56626</v>
      </c>
      <c r="D16288" s="10">
        <v>0.0250670301543999</v>
      </c>
      <c r="E16288" s="7">
        <f t="shared" si="1"/>
        <v>0.02877597158</v>
      </c>
      <c r="F16288" s="7"/>
    </row>
    <row r="16289">
      <c r="A16289" s="9">
        <v>44914.625</v>
      </c>
      <c r="B16289" s="10">
        <v>230.79</v>
      </c>
      <c r="C16289" s="10">
        <v>216.30016</v>
      </c>
      <c r="D16289" s="10">
        <v>0.0669895019957451</v>
      </c>
      <c r="E16289" s="7">
        <f t="shared" si="1"/>
        <v>0.03025643505</v>
      </c>
      <c r="F16289" s="7"/>
    </row>
    <row r="16290">
      <c r="A16290" s="9">
        <v>44914.666666666664</v>
      </c>
      <c r="B16290" s="10">
        <v>221.47</v>
      </c>
      <c r="C16290" s="10">
        <v>214.17266</v>
      </c>
      <c r="D16290" s="10">
        <v>0.0340722293872616</v>
      </c>
      <c r="E16290" s="7">
        <f t="shared" si="1"/>
        <v>0.03087031237</v>
      </c>
      <c r="F16290" s="7"/>
    </row>
    <row r="16291">
      <c r="A16291" s="9">
        <v>44914.708333333336</v>
      </c>
      <c r="B16291" s="10">
        <v>218.93</v>
      </c>
      <c r="C16291" s="10">
        <v>212.59786</v>
      </c>
      <c r="D16291" s="10">
        <v>0.0297845895532533</v>
      </c>
      <c r="E16291" s="7">
        <f t="shared" si="1"/>
        <v>0.03132823702</v>
      </c>
      <c r="F16291" s="7"/>
    </row>
    <row r="16292">
      <c r="A16292" s="9">
        <v>44914.75</v>
      </c>
      <c r="B16292" s="10">
        <v>220.38</v>
      </c>
      <c r="C16292" s="10">
        <v>211.62757</v>
      </c>
      <c r="D16292" s="10">
        <v>0.0413577021179235</v>
      </c>
      <c r="E16292" s="7">
        <f t="shared" si="1"/>
        <v>0.03298356624</v>
      </c>
      <c r="F16292" s="7"/>
    </row>
    <row r="16293">
      <c r="A16293" s="9">
        <v>44914.791666666664</v>
      </c>
      <c r="B16293" s="10">
        <v>223.83</v>
      </c>
      <c r="C16293" s="10">
        <v>212.2355</v>
      </c>
      <c r="D16293" s="10">
        <v>0.0546303516612442</v>
      </c>
      <c r="E16293" s="7">
        <f t="shared" si="1"/>
        <v>0.03482573821</v>
      </c>
      <c r="F16293" s="7"/>
    </row>
    <row r="16294">
      <c r="A16294" s="9">
        <v>44914.833333333336</v>
      </c>
      <c r="B16294" s="10">
        <v>228.48</v>
      </c>
      <c r="C16294" s="10">
        <v>213.70832</v>
      </c>
      <c r="D16294" s="10">
        <v>0.0691207529964205</v>
      </c>
      <c r="E16294" s="7">
        <f t="shared" si="1"/>
        <v>0.03630859132</v>
      </c>
      <c r="F16294" s="7"/>
    </row>
    <row r="16295">
      <c r="A16295" s="9">
        <v>44914.875</v>
      </c>
      <c r="B16295" s="10">
        <v>231.61</v>
      </c>
      <c r="C16295" s="10">
        <v>215.56448</v>
      </c>
      <c r="D16295" s="10">
        <v>0.0744348976232077</v>
      </c>
      <c r="E16295" s="7">
        <f t="shared" si="1"/>
        <v>0.03792474282</v>
      </c>
      <c r="F16295" s="7"/>
    </row>
    <row r="16296">
      <c r="A16296" s="9">
        <v>44914.916666666664</v>
      </c>
      <c r="B16296" s="10">
        <v>224.43</v>
      </c>
      <c r="C16296" s="10">
        <v>216.77087</v>
      </c>
      <c r="D16296" s="10">
        <v>0.0353328378485541</v>
      </c>
      <c r="E16296" s="7">
        <f t="shared" si="1"/>
        <v>0.03933552955</v>
      </c>
      <c r="F16296" s="7"/>
    </row>
    <row r="16297">
      <c r="A16297" s="9">
        <v>44914.958333333336</v>
      </c>
      <c r="B16297" s="10">
        <v>225.89</v>
      </c>
      <c r="C16297" s="10">
        <v>218.1247</v>
      </c>
      <c r="D16297" s="10">
        <v>0.0356002781894943</v>
      </c>
      <c r="E16297" s="7">
        <f t="shared" si="1"/>
        <v>0.03887885199</v>
      </c>
      <c r="F16297" s="7"/>
    </row>
    <row r="16298">
      <c r="A16298" s="9">
        <v>44915.0</v>
      </c>
      <c r="B16298" s="10">
        <v>226.32</v>
      </c>
      <c r="C16298" s="10">
        <v>223.59299</v>
      </c>
      <c r="D16298" s="10">
        <v>0.0121963125945943</v>
      </c>
      <c r="E16298" s="7">
        <f t="shared" si="1"/>
        <v>0.03816110255</v>
      </c>
      <c r="F16298" s="7"/>
    </row>
    <row r="16299">
      <c r="A16299" s="9">
        <v>44915.041666666664</v>
      </c>
      <c r="B16299" s="10">
        <v>225.04</v>
      </c>
      <c r="C16299" s="10">
        <v>218.18766</v>
      </c>
      <c r="D16299" s="10">
        <v>0.0314057174452487</v>
      </c>
      <c r="E16299" s="7">
        <f t="shared" si="1"/>
        <v>0.03945382099</v>
      </c>
      <c r="F16299" s="7"/>
    </row>
    <row r="16300">
      <c r="A16300" s="9">
        <v>44915.083333333336</v>
      </c>
      <c r="B16300" s="10">
        <v>233.21</v>
      </c>
      <c r="C16300" s="10">
        <v>210.42826</v>
      </c>
      <c r="D16300" s="10">
        <v>0.108263690437776</v>
      </c>
      <c r="E16300" s="7">
        <f t="shared" si="1"/>
        <v>0.04198053379</v>
      </c>
      <c r="F16300" s="7"/>
    </row>
    <row r="16301">
      <c r="A16301" s="9">
        <v>44915.125</v>
      </c>
      <c r="B16301" s="10">
        <v>228.9</v>
      </c>
      <c r="C16301" s="10">
        <v>201.9386</v>
      </c>
      <c r="D16301" s="10">
        <v>0.133512859849478</v>
      </c>
      <c r="E16301" s="7">
        <f t="shared" si="1"/>
        <v>0.04579333745</v>
      </c>
      <c r="F16301" s="7"/>
    </row>
    <row r="16302">
      <c r="A16302" s="9">
        <v>44915.166666666664</v>
      </c>
      <c r="B16302" s="10">
        <v>217.48</v>
      </c>
      <c r="C16302" s="10">
        <v>193.79082</v>
      </c>
      <c r="D16302" s="10">
        <v>0.122240981280743</v>
      </c>
      <c r="E16302" s="7">
        <f t="shared" si="1"/>
        <v>0.04778978808</v>
      </c>
      <c r="F16302" s="7"/>
    </row>
    <row r="16303">
      <c r="A16303" s="9">
        <v>44915.208333333336</v>
      </c>
      <c r="B16303" s="10">
        <v>208.64</v>
      </c>
      <c r="C16303" s="10">
        <v>188.25582</v>
      </c>
      <c r="D16303" s="10">
        <v>0.108279149085536</v>
      </c>
      <c r="E16303" s="7">
        <f t="shared" si="1"/>
        <v>0.05087350495</v>
      </c>
      <c r="F16303" s="7"/>
    </row>
    <row r="16304">
      <c r="A16304" s="9">
        <v>44915.25</v>
      </c>
      <c r="B16304" s="10">
        <v>201.64</v>
      </c>
      <c r="C16304" s="10">
        <v>185.33498</v>
      </c>
      <c r="D16304" s="10">
        <v>0.0879759449619277</v>
      </c>
      <c r="E16304" s="7">
        <f t="shared" si="1"/>
        <v>0.05254464773</v>
      </c>
      <c r="F16304" s="7"/>
    </row>
    <row r="16305">
      <c r="A16305" s="9">
        <v>44915.291666666664</v>
      </c>
      <c r="B16305" s="10">
        <v>198.46</v>
      </c>
      <c r="C16305" s="10">
        <v>186.01436</v>
      </c>
      <c r="D16305" s="10">
        <v>0.0669068775120372</v>
      </c>
      <c r="E16305" s="7">
        <f t="shared" si="1"/>
        <v>0.0538720189</v>
      </c>
      <c r="F16305" s="7"/>
    </row>
    <row r="16306">
      <c r="A16306" s="9">
        <v>44915.333333333336</v>
      </c>
      <c r="B16306" s="10">
        <v>197.3</v>
      </c>
      <c r="C16306" s="10">
        <v>189.46754</v>
      </c>
      <c r="D16306" s="10">
        <v>0.0413393238757414</v>
      </c>
      <c r="E16306" s="7">
        <f t="shared" si="1"/>
        <v>0.05437470931</v>
      </c>
      <c r="F16306" s="7"/>
    </row>
    <row r="16307">
      <c r="A16307" s="9">
        <v>44915.375</v>
      </c>
      <c r="B16307" s="10">
        <v>206.39</v>
      </c>
      <c r="C16307" s="10">
        <v>195.61542</v>
      </c>
      <c r="D16307" s="10">
        <v>0.0550804225965416</v>
      </c>
      <c r="E16307" s="7">
        <f t="shared" si="1"/>
        <v>0.05607426405</v>
      </c>
      <c r="F16307" s="7"/>
    </row>
    <row r="16308">
      <c r="A16308" s="9">
        <v>44915.416666666664</v>
      </c>
      <c r="B16308" s="10">
        <v>203.74</v>
      </c>
      <c r="C16308" s="10">
        <v>203.49167</v>
      </c>
      <c r="D16308" s="10">
        <v>0.00122034479347488</v>
      </c>
      <c r="E16308" s="7">
        <f t="shared" si="1"/>
        <v>0.05534400281</v>
      </c>
      <c r="F16308" s="7"/>
    </row>
    <row r="16309">
      <c r="A16309" s="9">
        <v>44915.458333333336</v>
      </c>
      <c r="B16309" s="10">
        <v>200.87</v>
      </c>
      <c r="C16309" s="10">
        <v>211.31041</v>
      </c>
      <c r="D16309" s="10">
        <v>0.0494079302576715</v>
      </c>
      <c r="E16309" s="7">
        <f t="shared" si="1"/>
        <v>0.05638951743</v>
      </c>
      <c r="F16309" s="7"/>
    </row>
    <row r="16310">
      <c r="A16310" s="9">
        <v>44915.5</v>
      </c>
      <c r="B16310" s="10">
        <v>213.93</v>
      </c>
      <c r="C16310" s="10">
        <v>216.31557</v>
      </c>
      <c r="D16310" s="10">
        <v>0.011028193670941</v>
      </c>
      <c r="E16310" s="7">
        <f t="shared" si="1"/>
        <v>0.05490747766</v>
      </c>
      <c r="F16310" s="7"/>
    </row>
    <row r="16311">
      <c r="A16311" s="9">
        <v>44915.541666666664</v>
      </c>
      <c r="B16311" s="10">
        <v>215.83</v>
      </c>
      <c r="C16311" s="10">
        <v>219.00902</v>
      </c>
      <c r="D16311" s="10">
        <v>0.014515475207368</v>
      </c>
      <c r="E16311" s="7">
        <f t="shared" si="1"/>
        <v>0.0545734748</v>
      </c>
      <c r="F16311" s="7"/>
    </row>
    <row r="16312">
      <c r="A16312" s="9">
        <v>44915.583333333336</v>
      </c>
      <c r="B16312" s="10">
        <v>218.08</v>
      </c>
      <c r="C16312" s="10">
        <v>219.36492</v>
      </c>
      <c r="D16312" s="10">
        <v>0.00585745432770198</v>
      </c>
      <c r="E16312" s="7">
        <f t="shared" si="1"/>
        <v>0.0537730758</v>
      </c>
      <c r="F16312" s="7"/>
    </row>
    <row r="16313">
      <c r="A16313" s="9">
        <v>44915.625</v>
      </c>
      <c r="B16313" s="10">
        <v>220.19</v>
      </c>
      <c r="C16313" s="10">
        <v>218.849</v>
      </c>
      <c r="D16313" s="10">
        <v>0.00612751257716511</v>
      </c>
      <c r="E16313" s="7">
        <f t="shared" si="1"/>
        <v>0.05123715958</v>
      </c>
      <c r="F16313" s="7"/>
    </row>
    <row r="16314">
      <c r="A16314" s="9">
        <v>44915.666666666664</v>
      </c>
      <c r="B16314" s="10">
        <v>211.56</v>
      </c>
      <c r="C16314" s="10">
        <v>217.71539</v>
      </c>
      <c r="D16314" s="10">
        <v>0.0282726453100077</v>
      </c>
      <c r="E16314" s="7">
        <f t="shared" si="1"/>
        <v>0.05099551024</v>
      </c>
      <c r="F16314" s="7"/>
    </row>
    <row r="16315">
      <c r="A16315" s="9">
        <v>44915.708333333336</v>
      </c>
      <c r="B16315" s="10">
        <v>207.45</v>
      </c>
      <c r="C16315" s="10">
        <v>216.74229</v>
      </c>
      <c r="D16315" s="10">
        <v>0.0428725284760994</v>
      </c>
      <c r="E16315" s="7">
        <f t="shared" si="1"/>
        <v>0.05154084103</v>
      </c>
      <c r="F16315" s="7"/>
    </row>
    <row r="16316">
      <c r="A16316" s="9">
        <v>44915.75</v>
      </c>
      <c r="B16316" s="10">
        <v>209.01</v>
      </c>
      <c r="C16316" s="10">
        <v>216.74013</v>
      </c>
      <c r="D16316" s="10">
        <v>0.0356654303012552</v>
      </c>
      <c r="E16316" s="7">
        <f t="shared" si="1"/>
        <v>0.05130366304</v>
      </c>
      <c r="F16316" s="7"/>
    </row>
    <row r="16317">
      <c r="A16317" s="9">
        <v>44915.791666666664</v>
      </c>
      <c r="B16317" s="10">
        <v>212.25</v>
      </c>
      <c r="C16317" s="10">
        <v>217.89803</v>
      </c>
      <c r="D16317" s="10">
        <v>0.0259205188775685</v>
      </c>
      <c r="E16317" s="7">
        <f t="shared" si="1"/>
        <v>0.05010742</v>
      </c>
      <c r="F16317" s="7"/>
    </row>
    <row r="16318">
      <c r="A16318" s="9">
        <v>44915.833333333336</v>
      </c>
      <c r="B16318" s="10">
        <v>222.81</v>
      </c>
      <c r="C16318" s="10">
        <v>219.85936</v>
      </c>
      <c r="D16318" s="10">
        <v>0.0134205794104012</v>
      </c>
      <c r="E16318" s="7">
        <f t="shared" si="1"/>
        <v>0.04778657944</v>
      </c>
      <c r="F16318" s="7"/>
    </row>
    <row r="16319">
      <c r="A16319" s="9">
        <v>44915.875</v>
      </c>
      <c r="B16319" s="10">
        <v>239.13</v>
      </c>
      <c r="C16319" s="10">
        <v>222.34463</v>
      </c>
      <c r="D16319" s="10">
        <v>0.0754925810441205</v>
      </c>
      <c r="E16319" s="7">
        <f t="shared" si="1"/>
        <v>0.04783064958</v>
      </c>
      <c r="F16319" s="7"/>
    </row>
    <row r="16320">
      <c r="A16320" s="9">
        <v>44915.916666666664</v>
      </c>
      <c r="B16320" s="10">
        <v>238.84</v>
      </c>
      <c r="C16320" s="10">
        <v>223.39544</v>
      </c>
      <c r="D16320" s="10">
        <v>0.0691355204027441</v>
      </c>
      <c r="E16320" s="7">
        <f t="shared" si="1"/>
        <v>0.04923909469</v>
      </c>
      <c r="F16320" s="7"/>
    </row>
    <row r="16321">
      <c r="A16321" s="9">
        <v>44915.958333333336</v>
      </c>
      <c r="B16321" s="10">
        <v>235.61</v>
      </c>
      <c r="C16321" s="10">
        <v>223.23324</v>
      </c>
      <c r="D16321" s="10">
        <v>0.0554431768315508</v>
      </c>
      <c r="E16321" s="7">
        <f t="shared" si="1"/>
        <v>0.05006588213</v>
      </c>
      <c r="F16321" s="7"/>
    </row>
    <row r="16322">
      <c r="A16322" s="9">
        <v>44913.0</v>
      </c>
      <c r="B16322" s="10">
        <v>224.6</v>
      </c>
      <c r="C16322" s="10">
        <v>222.21616</v>
      </c>
      <c r="D16322" s="10">
        <v>0.0107275726481818</v>
      </c>
      <c r="E16322" s="7">
        <f t="shared" si="1"/>
        <v>0.05000468463</v>
      </c>
      <c r="F16322" s="7"/>
    </row>
    <row r="16323">
      <c r="A16323" s="9">
        <v>44913.041666666664</v>
      </c>
      <c r="B16323" s="10">
        <v>230.82</v>
      </c>
      <c r="C16323" s="10">
        <v>221.2543</v>
      </c>
      <c r="D16323" s="10">
        <v>0.043233962006614</v>
      </c>
      <c r="E16323" s="7">
        <f t="shared" si="1"/>
        <v>0.05049752816</v>
      </c>
      <c r="F16323" s="7"/>
    </row>
    <row r="16324">
      <c r="A16324" s="9">
        <v>44913.083333333336</v>
      </c>
      <c r="B16324" s="10">
        <v>235.95</v>
      </c>
      <c r="C16324" s="10">
        <v>217.72689</v>
      </c>
      <c r="D16324" s="10">
        <v>0.0836971032838433</v>
      </c>
      <c r="E16324" s="7">
        <f t="shared" si="1"/>
        <v>0.04947392036</v>
      </c>
      <c r="F16324" s="7"/>
    </row>
    <row r="16325">
      <c r="A16325" s="9">
        <v>44913.125</v>
      </c>
      <c r="B16325" s="10">
        <v>233.2</v>
      </c>
      <c r="C16325" s="10">
        <v>212.1427</v>
      </c>
      <c r="D16325" s="10">
        <v>0.0992600735259803</v>
      </c>
      <c r="E16325" s="7">
        <f t="shared" si="1"/>
        <v>0.04804672093</v>
      </c>
      <c r="F16325" s="7"/>
    </row>
    <row r="16326">
      <c r="A16326" s="9">
        <v>44913.166666666664</v>
      </c>
      <c r="B16326" s="10">
        <v>223.84</v>
      </c>
      <c r="C16326" s="10">
        <v>204.94949</v>
      </c>
      <c r="D16326" s="10">
        <v>0.0921715394363753</v>
      </c>
      <c r="E16326" s="7">
        <f t="shared" si="1"/>
        <v>0.04679382752</v>
      </c>
      <c r="F16326" s="7"/>
    </row>
    <row r="16327">
      <c r="A16327" s="9">
        <v>44913.208333333336</v>
      </c>
      <c r="B16327" s="10">
        <v>215.9</v>
      </c>
      <c r="C16327" s="10">
        <v>197.7042</v>
      </c>
      <c r="D16327" s="10">
        <v>0.092035475220051</v>
      </c>
      <c r="E16327" s="7">
        <f t="shared" si="1"/>
        <v>0.04611700777</v>
      </c>
      <c r="F16327" s="7"/>
    </row>
    <row r="16328">
      <c r="A16328" s="9">
        <v>44913.25</v>
      </c>
      <c r="B16328" s="10">
        <v>211.63</v>
      </c>
      <c r="C16328" s="10">
        <v>191.66918</v>
      </c>
      <c r="D16328" s="10">
        <v>0.104142043076513</v>
      </c>
      <c r="E16328" s="7">
        <f t="shared" si="1"/>
        <v>0.04679059519</v>
      </c>
      <c r="F16328" s="7"/>
    </row>
    <row r="16329">
      <c r="A16329" s="9">
        <v>44913.291666666664</v>
      </c>
      <c r="B16329" s="10">
        <v>201.59</v>
      </c>
      <c r="C16329" s="10">
        <v>188.07039</v>
      </c>
      <c r="D16329" s="10">
        <v>0.071885903995839</v>
      </c>
      <c r="E16329" s="7">
        <f t="shared" si="1"/>
        <v>0.04699805463</v>
      </c>
      <c r="F16329" s="7"/>
    </row>
    <row r="16330">
      <c r="A16330" s="9">
        <v>44913.333333333336</v>
      </c>
      <c r="B16330" s="10">
        <v>199.12</v>
      </c>
      <c r="C16330" s="10">
        <v>187.50759</v>
      </c>
      <c r="D16330" s="10">
        <v>0.0619303463929114</v>
      </c>
      <c r="E16330" s="7">
        <f t="shared" si="1"/>
        <v>0.0478560139</v>
      </c>
      <c r="F16330" s="7"/>
    </row>
    <row r="16331">
      <c r="A16331" s="9">
        <v>44913.375</v>
      </c>
      <c r="B16331" s="10">
        <v>196.27</v>
      </c>
      <c r="C16331" s="10">
        <v>190.57228</v>
      </c>
      <c r="D16331" s="10">
        <v>0.0298979473824839</v>
      </c>
      <c r="E16331" s="7">
        <f t="shared" si="1"/>
        <v>0.0468067441</v>
      </c>
      <c r="F16331" s="7"/>
    </row>
    <row r="16332">
      <c r="A16332" s="9">
        <v>44913.416666666664</v>
      </c>
      <c r="B16332" s="10">
        <v>193.26</v>
      </c>
      <c r="C16332" s="10">
        <v>197.6378</v>
      </c>
      <c r="D16332" s="10">
        <v>0.0221506209844473</v>
      </c>
      <c r="E16332" s="7">
        <f t="shared" si="1"/>
        <v>0.04767883894</v>
      </c>
      <c r="F16332" s="7"/>
    </row>
    <row r="16333">
      <c r="A16333" s="9">
        <v>44913.458333333336</v>
      </c>
      <c r="B16333" s="10">
        <v>193.58</v>
      </c>
      <c r="C16333" s="10">
        <v>206.33435</v>
      </c>
      <c r="D16333" s="10">
        <v>0.0618139926774189</v>
      </c>
      <c r="E16333" s="7">
        <f t="shared" si="1"/>
        <v>0.04819575821</v>
      </c>
      <c r="F16333" s="7"/>
    </row>
    <row r="16334">
      <c r="A16334" s="9">
        <v>44913.5</v>
      </c>
      <c r="B16334" s="10">
        <v>200.09</v>
      </c>
      <c r="C16334" s="10">
        <v>213.49379</v>
      </c>
      <c r="D16334" s="10">
        <v>0.0627830439470861</v>
      </c>
      <c r="E16334" s="7">
        <f t="shared" si="1"/>
        <v>0.05035221031</v>
      </c>
      <c r="F16334" s="7"/>
    </row>
    <row r="16335">
      <c r="A16335" s="9">
        <v>44913.541666666664</v>
      </c>
      <c r="B16335" s="10">
        <v>211.02</v>
      </c>
      <c r="C16335" s="10">
        <v>217.99115</v>
      </c>
      <c r="D16335" s="10">
        <v>0.0319790505256749</v>
      </c>
      <c r="E16335" s="7">
        <f t="shared" si="1"/>
        <v>0.05107985928</v>
      </c>
      <c r="F16335" s="7"/>
    </row>
    <row r="16336">
      <c r="A16336" s="9">
        <v>44913.583333333336</v>
      </c>
      <c r="B16336" s="10">
        <v>212.56</v>
      </c>
      <c r="C16336" s="10">
        <v>218.85597</v>
      </c>
      <c r="D16336" s="10">
        <v>0.0287676411111838</v>
      </c>
      <c r="E16336" s="7">
        <f t="shared" si="1"/>
        <v>0.05203445039</v>
      </c>
      <c r="F16336" s="7"/>
    </row>
    <row r="16337">
      <c r="A16337" s="9">
        <v>44913.625</v>
      </c>
      <c r="B16337" s="10">
        <v>211.1</v>
      </c>
      <c r="C16337" s="10">
        <v>217.64392</v>
      </c>
      <c r="D16337" s="10">
        <v>0.0300670930756991</v>
      </c>
      <c r="E16337" s="7">
        <f t="shared" si="1"/>
        <v>0.05303193291</v>
      </c>
      <c r="F16337" s="7"/>
    </row>
    <row r="16338">
      <c r="A16338" s="9">
        <v>44913.666666666664</v>
      </c>
      <c r="B16338" s="10">
        <v>211.99</v>
      </c>
      <c r="C16338" s="10">
        <v>215.12919</v>
      </c>
      <c r="D16338" s="10">
        <v>0.0145921155562384</v>
      </c>
      <c r="E16338" s="7">
        <f t="shared" si="1"/>
        <v>0.05246191084</v>
      </c>
      <c r="F16338" s="7"/>
    </row>
    <row r="16339">
      <c r="A16339" s="9">
        <v>44913.708333333336</v>
      </c>
      <c r="B16339" s="10">
        <v>210.89</v>
      </c>
      <c r="C16339" s="10">
        <v>213.03822</v>
      </c>
      <c r="D16339" s="10">
        <v>0.0100837305155854</v>
      </c>
      <c r="E16339" s="7">
        <f t="shared" si="1"/>
        <v>0.05109571093</v>
      </c>
      <c r="F16339" s="7"/>
    </row>
    <row r="16340">
      <c r="A16340" s="9">
        <v>44913.75</v>
      </c>
      <c r="B16340" s="10">
        <v>214.1</v>
      </c>
      <c r="C16340" s="10">
        <v>212.01726</v>
      </c>
      <c r="D16340" s="10">
        <v>0.00982344550627624</v>
      </c>
      <c r="E16340" s="7">
        <f t="shared" si="1"/>
        <v>0.05001896156</v>
      </c>
      <c r="F16340" s="7"/>
    </row>
    <row r="16341">
      <c r="A16341" s="9">
        <v>44913.791666666664</v>
      </c>
      <c r="B16341" s="10">
        <v>217.79</v>
      </c>
      <c r="C16341" s="10">
        <v>212.92555</v>
      </c>
      <c r="D16341" s="10">
        <v>0.0228457787240657</v>
      </c>
      <c r="E16341" s="7">
        <f t="shared" si="1"/>
        <v>0.04989084739</v>
      </c>
      <c r="F16341" s="7"/>
    </row>
    <row r="16342">
      <c r="A16342" s="9">
        <v>44913.833333333336</v>
      </c>
      <c r="B16342" s="10">
        <v>224.51</v>
      </c>
      <c r="C16342" s="10">
        <v>214.59675</v>
      </c>
      <c r="D16342" s="10">
        <v>0.0461947816078295</v>
      </c>
      <c r="E16342" s="7">
        <f t="shared" si="1"/>
        <v>0.05125643914</v>
      </c>
      <c r="F16342" s="7"/>
    </row>
    <row r="16343">
      <c r="A16343" s="9">
        <v>44913.875</v>
      </c>
      <c r="B16343" s="10">
        <v>226.9</v>
      </c>
      <c r="C16343" s="10">
        <v>216.62667</v>
      </c>
      <c r="D16343" s="10">
        <v>0.0474241237240087</v>
      </c>
      <c r="E16343" s="7">
        <f t="shared" si="1"/>
        <v>0.05008692009</v>
      </c>
      <c r="F16343" s="7"/>
    </row>
    <row r="16344">
      <c r="A16344" s="9">
        <v>44913.916666666664</v>
      </c>
      <c r="B16344" s="10">
        <v>219.75</v>
      </c>
      <c r="C16344" s="10">
        <v>217.98009</v>
      </c>
      <c r="D16344" s="10">
        <v>0.00811959477583484</v>
      </c>
      <c r="E16344" s="7">
        <f t="shared" si="1"/>
        <v>0.04754458986</v>
      </c>
      <c r="F16344" s="7"/>
    </row>
    <row r="16345">
      <c r="A16345" s="9">
        <v>44913.958333333336</v>
      </c>
      <c r="B16345" s="10">
        <v>210.67</v>
      </c>
      <c r="C16345" s="10">
        <v>219.50359</v>
      </c>
      <c r="D16345" s="10">
        <v>0.0402434875894285</v>
      </c>
      <c r="E16345" s="7">
        <f t="shared" si="1"/>
        <v>0.04691126947</v>
      </c>
      <c r="F16345" s="7"/>
    </row>
    <row r="16346">
      <c r="A16346" s="9">
        <v>44914.0</v>
      </c>
      <c r="B16346" s="10">
        <v>211.99</v>
      </c>
      <c r="C16346" s="10">
        <v>217.34546</v>
      </c>
      <c r="D16346" s="10">
        <v>0.0246403122476079</v>
      </c>
      <c r="E16346" s="7">
        <f t="shared" si="1"/>
        <v>0.04749096695</v>
      </c>
      <c r="F16346" s="7"/>
    </row>
    <row r="16347">
      <c r="A16347" s="9">
        <v>44914.041666666664</v>
      </c>
      <c r="B16347" s="10">
        <v>217.39</v>
      </c>
      <c r="C16347" s="10">
        <v>216.37561</v>
      </c>
      <c r="D16347" s="10">
        <v>0.00468809770195444</v>
      </c>
      <c r="E16347" s="7">
        <f t="shared" si="1"/>
        <v>0.04588488927</v>
      </c>
      <c r="F16347" s="7"/>
    </row>
    <row r="16348">
      <c r="A16348" s="9">
        <v>44914.083333333336</v>
      </c>
      <c r="B16348" s="10">
        <v>224.35</v>
      </c>
      <c r="C16348" s="10">
        <v>213.13521</v>
      </c>
      <c r="D16348" s="10">
        <v>0.052618194806949</v>
      </c>
      <c r="E16348" s="7">
        <f t="shared" si="1"/>
        <v>0.04458993475</v>
      </c>
      <c r="F16348" s="7"/>
    </row>
    <row r="16349">
      <c r="A16349" s="9">
        <v>44914.125</v>
      </c>
      <c r="B16349" s="10">
        <v>218.17</v>
      </c>
      <c r="C16349" s="10">
        <v>208.16235</v>
      </c>
      <c r="D16349" s="10">
        <v>0.048076177080053</v>
      </c>
      <c r="E16349" s="7">
        <f t="shared" si="1"/>
        <v>0.0424572724</v>
      </c>
      <c r="F16349" s="7"/>
    </row>
    <row r="16350">
      <c r="A16350" s="9">
        <v>44914.166666666664</v>
      </c>
      <c r="B16350" s="10">
        <v>218.93</v>
      </c>
      <c r="C16350" s="10">
        <v>202.07412</v>
      </c>
      <c r="D16350" s="10">
        <v>0.0834143432122827</v>
      </c>
      <c r="E16350" s="7">
        <f t="shared" si="1"/>
        <v>0.04209238923</v>
      </c>
      <c r="F16350" s="7"/>
    </row>
    <row r="16351">
      <c r="A16351" s="9">
        <v>44914.208333333336</v>
      </c>
      <c r="B16351" s="10">
        <v>205.61</v>
      </c>
      <c r="C16351" s="10">
        <v>196.26659</v>
      </c>
      <c r="D16351" s="10">
        <v>0.0476057081340232</v>
      </c>
      <c r="E16351" s="7">
        <f t="shared" si="1"/>
        <v>0.04024114893</v>
      </c>
      <c r="F16351" s="7"/>
    </row>
    <row r="16352">
      <c r="A16352" s="9">
        <v>44914.25</v>
      </c>
      <c r="B16352" s="10">
        <v>204.21</v>
      </c>
      <c r="C16352" s="10">
        <v>191.55479</v>
      </c>
      <c r="D16352" s="10">
        <v>0.0660657454715698</v>
      </c>
      <c r="E16352" s="7">
        <f t="shared" si="1"/>
        <v>0.03865463653</v>
      </c>
      <c r="F16352" s="7"/>
    </row>
    <row r="16353">
      <c r="A16353" s="9">
        <v>44914.291666666664</v>
      </c>
      <c r="B16353" s="10">
        <v>199.81</v>
      </c>
      <c r="C16353" s="10">
        <v>189.12186</v>
      </c>
      <c r="D16353" s="10">
        <v>0.0565145668512355</v>
      </c>
      <c r="E16353" s="7">
        <f t="shared" si="1"/>
        <v>0.03801416415</v>
      </c>
      <c r="F16353" s="7"/>
    </row>
    <row r="16354">
      <c r="A16354" s="9">
        <v>44914.333333333336</v>
      </c>
      <c r="B16354" s="10">
        <v>198.68</v>
      </c>
      <c r="C16354" s="10">
        <v>189.03764</v>
      </c>
      <c r="D16354" s="10">
        <v>0.0510076194349442</v>
      </c>
      <c r="E16354" s="7">
        <f t="shared" si="1"/>
        <v>0.03755905053</v>
      </c>
      <c r="F16354" s="7"/>
    </row>
    <row r="16355">
      <c r="A16355" s="9">
        <v>44914.375</v>
      </c>
      <c r="B16355" s="10">
        <v>198.55</v>
      </c>
      <c r="C16355" s="10">
        <v>191.98249</v>
      </c>
      <c r="D16355" s="10">
        <v>0.0342089010305054</v>
      </c>
      <c r="E16355" s="7">
        <f t="shared" si="1"/>
        <v>0.0377386736</v>
      </c>
      <c r="F16355" s="7"/>
    </row>
    <row r="16356">
      <c r="A16356" s="9">
        <v>44914.416666666664</v>
      </c>
      <c r="B16356" s="10">
        <v>205.33</v>
      </c>
      <c r="C16356" s="10">
        <v>198.47849</v>
      </c>
      <c r="D16356" s="10">
        <v>0.0345201638726696</v>
      </c>
      <c r="E16356" s="7">
        <f t="shared" si="1"/>
        <v>0.03825407122</v>
      </c>
      <c r="F16356" s="7"/>
    </row>
    <row r="16357">
      <c r="A16357" s="9">
        <v>44914.458333333336</v>
      </c>
      <c r="B16357" s="10">
        <v>213.62</v>
      </c>
      <c r="C16357" s="10">
        <v>206.23831</v>
      </c>
      <c r="D16357" s="10">
        <v>0.0357920407706986</v>
      </c>
      <c r="E16357" s="7">
        <f t="shared" si="1"/>
        <v>0.03716982322</v>
      </c>
      <c r="F16357" s="7"/>
    </row>
    <row r="16358">
      <c r="A16358" s="9">
        <v>44914.5</v>
      </c>
      <c r="B16358" s="10">
        <v>223.97</v>
      </c>
      <c r="C16358" s="10">
        <v>212.34537</v>
      </c>
      <c r="D16358" s="10">
        <v>0.0547439767582405</v>
      </c>
      <c r="E16358" s="7">
        <f t="shared" si="1"/>
        <v>0.03683486209</v>
      </c>
      <c r="F16358" s="7"/>
    </row>
    <row r="16359">
      <c r="A16359" s="9">
        <v>44914.541666666664</v>
      </c>
      <c r="B16359" s="10">
        <v>222.19</v>
      </c>
      <c r="C16359" s="10">
        <v>216.10096</v>
      </c>
      <c r="D16359" s="10">
        <v>0.0281768299409683</v>
      </c>
      <c r="E16359" s="7">
        <f t="shared" si="1"/>
        <v>0.03667643623</v>
      </c>
      <c r="F16359" s="7"/>
    </row>
    <row r="16360">
      <c r="A16360" s="9">
        <v>44914.583333333336</v>
      </c>
      <c r="B16360" s="10">
        <v>223.02</v>
      </c>
      <c r="C16360" s="10">
        <v>216.43176</v>
      </c>
      <c r="D16360" s="10">
        <v>0.0304402644048175</v>
      </c>
      <c r="E16360" s="7">
        <f t="shared" si="1"/>
        <v>0.03674612887</v>
      </c>
      <c r="F16360" s="7"/>
    </row>
    <row r="16361">
      <c r="A16361" s="9">
        <v>44914.625</v>
      </c>
      <c r="B16361" s="10">
        <v>230.79</v>
      </c>
      <c r="C16361" s="10">
        <v>214.99647</v>
      </c>
      <c r="D16361" s="10">
        <v>0.0734594851720123</v>
      </c>
      <c r="E16361" s="7">
        <f t="shared" si="1"/>
        <v>0.0385541452</v>
      </c>
      <c r="F16361" s="7"/>
    </row>
    <row r="16362">
      <c r="A16362" s="9">
        <v>44914.666666666664</v>
      </c>
      <c r="B16362" s="10">
        <v>221.47</v>
      </c>
      <c r="C16362" s="10">
        <v>212.50062</v>
      </c>
      <c r="D16362" s="10">
        <v>0.0422087239086643</v>
      </c>
      <c r="E16362" s="7">
        <f t="shared" si="1"/>
        <v>0.03970483722</v>
      </c>
      <c r="F16362" s="7"/>
    </row>
    <row r="16363">
      <c r="A16363" s="9">
        <v>44914.708333333336</v>
      </c>
      <c r="B16363" s="10">
        <v>218.93</v>
      </c>
      <c r="C16363" s="10">
        <v>210.52823</v>
      </c>
      <c r="D16363" s="10">
        <v>0.0399080446361041</v>
      </c>
      <c r="E16363" s="7">
        <f t="shared" si="1"/>
        <v>0.04094751697</v>
      </c>
      <c r="F16363" s="7"/>
    </row>
    <row r="16364">
      <c r="A16364" s="9">
        <v>44914.75</v>
      </c>
      <c r="B16364" s="10">
        <v>220.38</v>
      </c>
      <c r="C16364" s="10">
        <v>209.41966</v>
      </c>
      <c r="D16364" s="10">
        <v>0.0523367290348957</v>
      </c>
      <c r="E16364" s="7">
        <f t="shared" si="1"/>
        <v>0.04271890379</v>
      </c>
      <c r="F16364" s="7"/>
    </row>
    <row r="16365">
      <c r="A16365" s="9">
        <v>44914.791666666664</v>
      </c>
      <c r="B16365" s="10">
        <v>223.83</v>
      </c>
      <c r="C16365" s="10">
        <v>210.05527</v>
      </c>
      <c r="D16365" s="10">
        <v>0.0655766932198368</v>
      </c>
      <c r="E16365" s="7">
        <f t="shared" si="1"/>
        <v>0.04449935856</v>
      </c>
      <c r="F16365" s="7"/>
    </row>
    <row r="16366">
      <c r="A16366" s="9">
        <v>44914.833333333336</v>
      </c>
      <c r="B16366" s="10">
        <v>228.48</v>
      </c>
      <c r="C16366" s="10">
        <v>211.7401</v>
      </c>
      <c r="D16366" s="10">
        <v>0.0790587139611248</v>
      </c>
      <c r="E16366" s="7">
        <f t="shared" si="1"/>
        <v>0.04586868907</v>
      </c>
      <c r="F16366" s="7"/>
    </row>
    <row r="16367">
      <c r="A16367" s="9">
        <v>44914.875</v>
      </c>
      <c r="B16367" s="10">
        <v>231.61</v>
      </c>
      <c r="C16367" s="10">
        <v>213.85387</v>
      </c>
      <c r="D16367" s="10">
        <v>0.0830292666670002</v>
      </c>
      <c r="E16367" s="7">
        <f t="shared" si="1"/>
        <v>0.0473522367</v>
      </c>
      <c r="F16367" s="7"/>
    </row>
    <row r="16368">
      <c r="A16368" s="9">
        <v>44914.916666666664</v>
      </c>
      <c r="B16368" s="10">
        <v>224.43</v>
      </c>
      <c r="C16368" s="10">
        <v>215.21191</v>
      </c>
      <c r="D16368" s="10">
        <v>0.0428326201835205</v>
      </c>
      <c r="E16368" s="7">
        <f t="shared" si="1"/>
        <v>0.04879861275</v>
      </c>
      <c r="F16368" s="7"/>
    </row>
    <row r="16369">
      <c r="A16369" s="9">
        <v>44914.958333333336</v>
      </c>
      <c r="B16369" s="10">
        <v>225.89</v>
      </c>
      <c r="C16369" s="10">
        <v>216.74498</v>
      </c>
      <c r="D16369" s="10">
        <v>0.0421925342861458</v>
      </c>
      <c r="E16369" s="7">
        <f t="shared" si="1"/>
        <v>0.04887982303</v>
      </c>
      <c r="F16369" s="7"/>
    </row>
    <row r="16370">
      <c r="A16370" s="9">
        <v>44915.0</v>
      </c>
      <c r="B16370" s="10">
        <v>226.32</v>
      </c>
      <c r="C16370" s="10">
        <v>222.24999</v>
      </c>
      <c r="D16370" s="10">
        <v>0.0183127567294828</v>
      </c>
      <c r="E16370" s="7">
        <f t="shared" si="1"/>
        <v>0.04861617489</v>
      </c>
      <c r="F16370" s="7"/>
    </row>
    <row r="16371">
      <c r="A16371" s="9">
        <v>44915.041666666664</v>
      </c>
      <c r="B16371" s="10">
        <v>225.04</v>
      </c>
      <c r="C16371" s="10">
        <v>217.44824</v>
      </c>
      <c r="D16371" s="10">
        <v>0.0349129521581779</v>
      </c>
      <c r="E16371" s="7">
        <f t="shared" si="1"/>
        <v>0.04987554382</v>
      </c>
      <c r="F16371" s="7"/>
    </row>
    <row r="16372">
      <c r="A16372" s="9">
        <v>44915.083333333336</v>
      </c>
      <c r="B16372" s="10">
        <v>233.21</v>
      </c>
      <c r="C16372" s="10">
        <v>209.89793</v>
      </c>
      <c r="D16372" s="10">
        <v>0.111063839457587</v>
      </c>
      <c r="E16372" s="7">
        <f t="shared" si="1"/>
        <v>0.05231077902</v>
      </c>
      <c r="F16372" s="7"/>
    </row>
    <row r="16373">
      <c r="A16373" s="9">
        <v>44915.125</v>
      </c>
      <c r="B16373" s="10">
        <v>228.9</v>
      </c>
      <c r="C16373" s="10">
        <v>201.18276</v>
      </c>
      <c r="D16373" s="10">
        <v>0.137771447215457</v>
      </c>
      <c r="E16373" s="7">
        <f t="shared" si="1"/>
        <v>0.05604808194</v>
      </c>
      <c r="F16373" s="7"/>
    </row>
    <row r="16374">
      <c r="A16374" s="9">
        <v>44915.166666666664</v>
      </c>
      <c r="B16374" s="10">
        <v>217.48</v>
      </c>
      <c r="C16374" s="10">
        <v>192.22925</v>
      </c>
      <c r="D16374" s="10">
        <v>0.131357480716384</v>
      </c>
      <c r="E16374" s="7">
        <f t="shared" si="1"/>
        <v>0.05804571267</v>
      </c>
      <c r="F16374" s="7"/>
    </row>
    <row r="16375">
      <c r="A16375" s="9">
        <v>44915.208333333336</v>
      </c>
      <c r="B16375" s="10">
        <v>208.64</v>
      </c>
      <c r="C16375" s="10">
        <v>185.29087</v>
      </c>
      <c r="D16375" s="10">
        <v>0.126013386412401</v>
      </c>
      <c r="E16375" s="7">
        <f t="shared" si="1"/>
        <v>0.06131269926</v>
      </c>
      <c r="F16375" s="7"/>
    </row>
    <row r="16376">
      <c r="A16376" s="9">
        <v>44915.25</v>
      </c>
      <c r="B16376" s="10">
        <v>201.64</v>
      </c>
      <c r="C16376" s="10">
        <v>180.92552</v>
      </c>
      <c r="D16376" s="10">
        <v>0.11449175329163</v>
      </c>
      <c r="E16376" s="7">
        <f t="shared" si="1"/>
        <v>0.06333044959</v>
      </c>
      <c r="F16376" s="7"/>
    </row>
    <row r="16377">
      <c r="A16377" s="9">
        <v>44915.291666666664</v>
      </c>
      <c r="B16377" s="10">
        <v>198.46</v>
      </c>
      <c r="C16377" s="10">
        <v>180.46432</v>
      </c>
      <c r="D16377" s="10">
        <v>0.0997187698931291</v>
      </c>
      <c r="E16377" s="7">
        <f t="shared" si="1"/>
        <v>0.06513062471</v>
      </c>
      <c r="F16377" s="7"/>
    </row>
    <row r="16378">
      <c r="A16378" s="9">
        <v>44915.333333333336</v>
      </c>
      <c r="B16378" s="10">
        <v>197.3</v>
      </c>
      <c r="C16378" s="10">
        <v>183.60674</v>
      </c>
      <c r="D16378" s="10">
        <v>0.0745792883202436</v>
      </c>
      <c r="E16378" s="7">
        <f t="shared" si="1"/>
        <v>0.06611277759</v>
      </c>
      <c r="F16378" s="7"/>
    </row>
    <row r="16379">
      <c r="A16379" s="9">
        <v>44915.375</v>
      </c>
      <c r="B16379" s="10">
        <v>206.39</v>
      </c>
      <c r="C16379" s="10">
        <v>190.04068</v>
      </c>
      <c r="D16379" s="10">
        <v>0.0860306330202563</v>
      </c>
      <c r="E16379" s="7">
        <f t="shared" si="1"/>
        <v>0.06827201642</v>
      </c>
      <c r="F16379" s="7"/>
    </row>
    <row r="16380">
      <c r="A16380" s="9">
        <v>44915.416666666664</v>
      </c>
      <c r="B16380" s="10">
        <v>203.74</v>
      </c>
      <c r="C16380" s="10">
        <v>199.33194</v>
      </c>
      <c r="D16380" s="10">
        <v>0.0221141679552208</v>
      </c>
      <c r="E16380" s="7">
        <f t="shared" si="1"/>
        <v>0.06775509992</v>
      </c>
      <c r="F16380" s="7"/>
    </row>
    <row r="16381">
      <c r="A16381" s="9">
        <v>44915.458333333336</v>
      </c>
      <c r="B16381" s="10">
        <v>200.87</v>
      </c>
      <c r="C16381" s="10">
        <v>208.76214</v>
      </c>
      <c r="D16381" s="10">
        <v>0.0378044601382223</v>
      </c>
      <c r="E16381" s="7">
        <f t="shared" si="1"/>
        <v>0.06783895073</v>
      </c>
      <c r="F16381" s="7"/>
    </row>
    <row r="16382">
      <c r="A16382" s="9">
        <v>44915.5</v>
      </c>
      <c r="B16382" s="10">
        <v>213.93</v>
      </c>
      <c r="C16382" s="10">
        <v>215.21006</v>
      </c>
      <c r="D16382" s="10">
        <v>0.00594795615037694</v>
      </c>
      <c r="E16382" s="7">
        <f t="shared" si="1"/>
        <v>0.0658057832</v>
      </c>
      <c r="F16382" s="7"/>
    </row>
    <row r="16383">
      <c r="A16383" s="9">
        <v>44915.541666666664</v>
      </c>
      <c r="B16383" s="10">
        <v>215.83</v>
      </c>
      <c r="C16383" s="10">
        <v>218.79625</v>
      </c>
      <c r="D16383" s="10">
        <v>0.0135571336346028</v>
      </c>
      <c r="E16383" s="7">
        <f t="shared" si="1"/>
        <v>0.06519662919</v>
      </c>
      <c r="F16383" s="7"/>
    </row>
    <row r="16384">
      <c r="A16384" s="9">
        <v>44915.583333333336</v>
      </c>
      <c r="B16384" s="10">
        <v>218.08</v>
      </c>
      <c r="C16384" s="10">
        <v>219.22474</v>
      </c>
      <c r="D16384" s="10">
        <v>0.00522176466032065</v>
      </c>
      <c r="E16384" s="7">
        <f t="shared" si="1"/>
        <v>0.06414585837</v>
      </c>
      <c r="F16384" s="7"/>
    </row>
    <row r="16385">
      <c r="A16385" s="9">
        <v>44915.625</v>
      </c>
      <c r="B16385" s="10">
        <v>220.19</v>
      </c>
      <c r="C16385" s="10">
        <v>218.13621</v>
      </c>
      <c r="D16385" s="10">
        <v>0.00941517229074435</v>
      </c>
      <c r="E16385" s="7">
        <f t="shared" si="1"/>
        <v>0.06147734533</v>
      </c>
      <c r="F16385" s="7"/>
    </row>
    <row r="16386">
      <c r="A16386" s="9">
        <v>44915.666666666664</v>
      </c>
      <c r="B16386" s="10">
        <v>211.56</v>
      </c>
      <c r="C16386" s="10">
        <v>216.03664</v>
      </c>
      <c r="D16386" s="10">
        <v>0.0207216701759479</v>
      </c>
      <c r="E16386" s="7">
        <f t="shared" si="1"/>
        <v>0.06058205143</v>
      </c>
      <c r="F16386" s="7"/>
    </row>
    <row r="16387">
      <c r="A16387" s="9">
        <v>44915.708333333336</v>
      </c>
      <c r="B16387" s="10">
        <v>207.45</v>
      </c>
      <c r="C16387" s="10">
        <v>214.15278</v>
      </c>
      <c r="D16387" s="10">
        <v>0.0312990566828038</v>
      </c>
      <c r="E16387" s="7">
        <f t="shared" si="1"/>
        <v>0.06022334359</v>
      </c>
      <c r="F16387" s="7"/>
    </row>
    <row r="16388">
      <c r="A16388" s="9">
        <v>44915.75</v>
      </c>
      <c r="B16388" s="10">
        <v>209.01</v>
      </c>
      <c r="C16388" s="10">
        <v>213.66029</v>
      </c>
      <c r="D16388" s="10">
        <v>0.0217648773199737</v>
      </c>
      <c r="E16388" s="7">
        <f t="shared" si="1"/>
        <v>0.05894951644</v>
      </c>
      <c r="F16388" s="7"/>
    </row>
    <row r="16389">
      <c r="A16389" s="9">
        <v>44915.791666666664</v>
      </c>
      <c r="B16389" s="10">
        <v>212.25</v>
      </c>
      <c r="C16389" s="10">
        <v>214.73887</v>
      </c>
      <c r="D16389" s="10">
        <v>0.0115902165267051</v>
      </c>
      <c r="E16389" s="7">
        <f t="shared" si="1"/>
        <v>0.05670007991</v>
      </c>
      <c r="F16389" s="7"/>
    </row>
    <row r="16390">
      <c r="A16390" s="9">
        <v>44915.833333333336</v>
      </c>
      <c r="B16390" s="10">
        <v>222.81</v>
      </c>
      <c r="C16390" s="10">
        <v>216.88134</v>
      </c>
      <c r="D16390" s="10">
        <v>0.0273359616830106</v>
      </c>
      <c r="E16390" s="7">
        <f t="shared" si="1"/>
        <v>0.05454496523</v>
      </c>
      <c r="F16390" s="7"/>
    </row>
    <row r="16391">
      <c r="A16391" s="9">
        <v>44915.875</v>
      </c>
      <c r="B16391" s="10">
        <v>239.13</v>
      </c>
      <c r="C16391" s="10">
        <v>219.6748</v>
      </c>
      <c r="D16391" s="10">
        <v>0.0885636404357713</v>
      </c>
      <c r="E16391" s="7">
        <f t="shared" si="1"/>
        <v>0.05477556414</v>
      </c>
      <c r="F16391" s="7"/>
    </row>
    <row r="16392">
      <c r="A16392" s="9">
        <v>44915.916666666664</v>
      </c>
      <c r="B16392" s="10">
        <v>238.84</v>
      </c>
      <c r="C16392" s="10">
        <v>221.05584</v>
      </c>
      <c r="D16392" s="10">
        <v>0.0804509846923746</v>
      </c>
      <c r="E16392" s="7">
        <f t="shared" si="1"/>
        <v>0.05634299599</v>
      </c>
      <c r="F16392" s="7"/>
    </row>
    <row r="16393">
      <c r="A16393" s="9">
        <v>44915.958333333336</v>
      </c>
      <c r="B16393" s="10">
        <v>235.61</v>
      </c>
      <c r="C16393" s="10">
        <v>221.38571</v>
      </c>
      <c r="D16393" s="10">
        <v>0.0642511659853746</v>
      </c>
      <c r="E16393" s="7">
        <f t="shared" si="1"/>
        <v>0.05726210565</v>
      </c>
      <c r="F16393" s="7"/>
    </row>
    <row r="16394">
      <c r="A16394" s="9">
        <v>44916.0</v>
      </c>
      <c r="B16394" s="10">
        <v>237.8</v>
      </c>
      <c r="C16394" s="10">
        <v>229.25549</v>
      </c>
      <c r="D16394" s="10">
        <v>0.0372706886975749</v>
      </c>
      <c r="E16394" s="7">
        <f t="shared" si="1"/>
        <v>0.05805201948</v>
      </c>
      <c r="F16394" s="7"/>
    </row>
    <row r="16395">
      <c r="A16395" s="9">
        <v>44916.041666666664</v>
      </c>
      <c r="B16395" s="10">
        <v>238.61</v>
      </c>
      <c r="C16395" s="10">
        <v>224.07207</v>
      </c>
      <c r="D16395" s="10">
        <v>0.064880598461022</v>
      </c>
      <c r="E16395" s="7">
        <f t="shared" si="1"/>
        <v>0.05930067141</v>
      </c>
      <c r="F16395" s="7"/>
    </row>
    <row r="16396">
      <c r="A16396" s="9">
        <v>44916.083333333336</v>
      </c>
      <c r="B16396" s="10">
        <v>239.49</v>
      </c>
      <c r="C16396" s="10">
        <v>217.1494</v>
      </c>
      <c r="D16396" s="10">
        <v>0.102881242130993</v>
      </c>
      <c r="E16396" s="7">
        <f t="shared" si="1"/>
        <v>0.05895972985</v>
      </c>
      <c r="F16396" s="7"/>
    </row>
    <row r="16397">
      <c r="A16397" s="9">
        <v>44916.125</v>
      </c>
      <c r="B16397" s="10">
        <v>237.28</v>
      </c>
      <c r="C16397" s="10">
        <v>209.62762</v>
      </c>
      <c r="D16397" s="10">
        <v>0.131911911226201</v>
      </c>
      <c r="E16397" s="7">
        <f t="shared" si="1"/>
        <v>0.05871558252</v>
      </c>
      <c r="F16397" s="7"/>
    </row>
    <row r="16398">
      <c r="A16398" s="9">
        <v>44916.166666666664</v>
      </c>
      <c r="B16398" s="10">
        <v>235.91</v>
      </c>
      <c r="C16398" s="10">
        <v>202.97864</v>
      </c>
      <c r="D16398" s="10">
        <v>0.162240519495056</v>
      </c>
      <c r="E16398" s="7">
        <f t="shared" si="1"/>
        <v>0.0600023758</v>
      </c>
      <c r="F16398" s="7"/>
    </row>
    <row r="16399">
      <c r="A16399" s="9">
        <v>44916.208333333336</v>
      </c>
      <c r="B16399" s="10">
        <v>226.62</v>
      </c>
      <c r="C16399" s="10">
        <v>199.23917</v>
      </c>
      <c r="D16399" s="10">
        <v>0.137426942704087</v>
      </c>
      <c r="E16399" s="7">
        <f t="shared" si="1"/>
        <v>0.06047794065</v>
      </c>
      <c r="F16399" s="7"/>
    </row>
    <row r="16400">
      <c r="A16400" s="9">
        <v>44916.25</v>
      </c>
      <c r="B16400" s="10">
        <v>217.54</v>
      </c>
      <c r="C16400" s="10">
        <v>197.66901</v>
      </c>
      <c r="D16400" s="10">
        <v>0.100526582290263</v>
      </c>
      <c r="E16400" s="7">
        <f t="shared" si="1"/>
        <v>0.05989605852</v>
      </c>
      <c r="F16400" s="7"/>
    </row>
    <row r="16401">
      <c r="A16401" s="9">
        <v>44916.291666666664</v>
      </c>
      <c r="B16401" s="10">
        <v>218.22</v>
      </c>
      <c r="C16401" s="10">
        <v>198.5814</v>
      </c>
      <c r="D16401" s="10">
        <v>0.0988944583933842</v>
      </c>
      <c r="E16401" s="7">
        <f t="shared" si="1"/>
        <v>0.05986171221</v>
      </c>
      <c r="F16401" s="7"/>
    </row>
    <row r="16402">
      <c r="A16402" s="9">
        <v>44916.333333333336</v>
      </c>
      <c r="B16402" s="10">
        <v>215.89</v>
      </c>
      <c r="C16402" s="10">
        <v>201.13545</v>
      </c>
      <c r="D16402" s="10">
        <v>0.0733562880138732</v>
      </c>
      <c r="E16402" s="7">
        <f t="shared" si="1"/>
        <v>0.05981075387</v>
      </c>
      <c r="F16402" s="7"/>
    </row>
    <row r="16403">
      <c r="A16403" s="9">
        <v>44916.375</v>
      </c>
      <c r="B16403" s="10">
        <v>224.96</v>
      </c>
      <c r="C16403" s="10">
        <v>205.82775</v>
      </c>
      <c r="D16403" s="10">
        <v>0.0929527238188242</v>
      </c>
      <c r="E16403" s="7">
        <f t="shared" si="1"/>
        <v>0.06009917432</v>
      </c>
      <c r="F16403" s="7"/>
    </row>
    <row r="16404">
      <c r="A16404" s="9">
        <v>44916.416666666664</v>
      </c>
      <c r="B16404" s="10">
        <v>225.09</v>
      </c>
      <c r="C16404" s="10">
        <v>210.98675</v>
      </c>
      <c r="D16404" s="10">
        <v>0.0668442449585104</v>
      </c>
      <c r="E16404" s="7">
        <f t="shared" si="1"/>
        <v>0.06196292752</v>
      </c>
      <c r="F16404" s="7"/>
    </row>
    <row r="16405">
      <c r="A16405" s="9">
        <v>44916.458333333336</v>
      </c>
      <c r="B16405" s="10">
        <v>234.13</v>
      </c>
      <c r="C16405" s="10">
        <v>216.65456</v>
      </c>
      <c r="D16405" s="10">
        <v>0.0806603839771477</v>
      </c>
      <c r="E16405" s="7">
        <f t="shared" si="1"/>
        <v>0.06374859102</v>
      </c>
      <c r="F16405" s="7"/>
    </row>
    <row r="16406">
      <c r="A16406" s="9">
        <v>44916.5</v>
      </c>
      <c r="B16406" s="10">
        <v>238.17</v>
      </c>
      <c r="C16406" s="10">
        <v>220.41343</v>
      </c>
      <c r="D16406" s="10">
        <v>0.0805602907227567</v>
      </c>
      <c r="E16406" s="7">
        <f t="shared" si="1"/>
        <v>0.06685743829</v>
      </c>
      <c r="F16406" s="7"/>
    </row>
    <row r="16407">
      <c r="A16407" s="9">
        <v>44916.541666666664</v>
      </c>
      <c r="B16407" s="10">
        <v>227.05</v>
      </c>
      <c r="C16407" s="10">
        <v>222.5788</v>
      </c>
      <c r="D16407" s="10">
        <v>0.0200881665279892</v>
      </c>
      <c r="E16407" s="7">
        <f t="shared" si="1"/>
        <v>0.06712956466</v>
      </c>
      <c r="F16407" s="7"/>
    </row>
    <row r="16408">
      <c r="A16408" s="9">
        <v>44916.583333333336</v>
      </c>
      <c r="B16408" s="10">
        <v>230.8</v>
      </c>
      <c r="C16408" s="10">
        <v>223.37235</v>
      </c>
      <c r="D16408" s="10">
        <v>0.0332523250975333</v>
      </c>
      <c r="E16408" s="7">
        <f t="shared" si="1"/>
        <v>0.06829750468</v>
      </c>
      <c r="F16408" s="7"/>
    </row>
    <row r="16409">
      <c r="A16409" s="9">
        <v>44916.625</v>
      </c>
      <c r="B16409" s="10">
        <v>237.73</v>
      </c>
      <c r="C16409" s="10">
        <v>223.65505</v>
      </c>
      <c r="D16409" s="10">
        <v>0.0629315099301357</v>
      </c>
      <c r="E16409" s="7">
        <f t="shared" si="1"/>
        <v>0.07052735208</v>
      </c>
      <c r="F16409" s="7"/>
    </row>
    <row r="16410">
      <c r="A16410" s="9">
        <v>44916.666666666664</v>
      </c>
      <c r="B16410" s="10">
        <v>229.14</v>
      </c>
      <c r="C16410" s="10">
        <v>223.68018</v>
      </c>
      <c r="D16410" s="10">
        <v>0.0244090468811317</v>
      </c>
      <c r="E16410" s="7">
        <f t="shared" si="1"/>
        <v>0.07068099278</v>
      </c>
      <c r="F16410" s="7"/>
    </row>
    <row r="16411">
      <c r="A16411" s="9">
        <v>44916.708333333336</v>
      </c>
      <c r="B16411" s="10">
        <v>224.66</v>
      </c>
      <c r="C16411" s="10">
        <v>224.03342</v>
      </c>
      <c r="D16411" s="10">
        <v>0.0027968148680674</v>
      </c>
      <c r="E16411" s="7">
        <f t="shared" si="1"/>
        <v>0.06949339937</v>
      </c>
      <c r="F16411" s="7"/>
    </row>
    <row r="16412">
      <c r="A16412" s="9">
        <v>44916.75</v>
      </c>
      <c r="B16412" s="10">
        <v>218.83</v>
      </c>
      <c r="C16412" s="10">
        <v>225.0409</v>
      </c>
      <c r="D16412" s="10">
        <v>0.0275989831181797</v>
      </c>
      <c r="E16412" s="7">
        <f t="shared" si="1"/>
        <v>0.06973648711</v>
      </c>
      <c r="F16412" s="7"/>
    </row>
    <row r="16413">
      <c r="A16413" s="9">
        <v>44916.791666666664</v>
      </c>
      <c r="B16413" s="10">
        <v>223.33</v>
      </c>
      <c r="C16413" s="10">
        <v>227.14309</v>
      </c>
      <c r="D16413" s="10">
        <v>0.0167871714697549</v>
      </c>
      <c r="E16413" s="7">
        <f t="shared" si="1"/>
        <v>0.0699530269</v>
      </c>
      <c r="F16413" s="7"/>
    </row>
    <row r="16414">
      <c r="A16414" s="9">
        <v>44916.833333333336</v>
      </c>
      <c r="B16414" s="10">
        <v>235.2</v>
      </c>
      <c r="C16414" s="10">
        <v>229.48547</v>
      </c>
      <c r="D16414" s="10">
        <v>0.0249014894058434</v>
      </c>
      <c r="E16414" s="7">
        <f t="shared" si="1"/>
        <v>0.06985159055</v>
      </c>
      <c r="F16414" s="7"/>
    </row>
    <row r="16415">
      <c r="A16415" s="9">
        <v>44916.875</v>
      </c>
      <c r="B16415" s="10">
        <v>242.08</v>
      </c>
      <c r="C16415" s="10">
        <v>231.67973</v>
      </c>
      <c r="D16415" s="10">
        <v>0.0448907204786538</v>
      </c>
      <c r="E16415" s="7">
        <f t="shared" si="1"/>
        <v>0.06803188556</v>
      </c>
      <c r="F16415" s="7"/>
    </row>
    <row r="16416">
      <c r="A16416" s="9">
        <v>44916.916666666664</v>
      </c>
      <c r="B16416" s="10">
        <v>246.28</v>
      </c>
      <c r="C16416" s="10">
        <v>232.26473</v>
      </c>
      <c r="D16416" s="10">
        <v>0.0603417918854921</v>
      </c>
      <c r="E16416" s="7">
        <f t="shared" si="1"/>
        <v>0.06719400252</v>
      </c>
      <c r="F16416" s="7"/>
    </row>
    <row r="16417">
      <c r="A16417" s="9">
        <v>44916.958333333336</v>
      </c>
      <c r="B16417" s="10">
        <v>243.74</v>
      </c>
      <c r="C16417" s="10">
        <v>231.50544</v>
      </c>
      <c r="D16417" s="10">
        <v>0.0528478294073781</v>
      </c>
      <c r="E16417" s="7">
        <f t="shared" si="1"/>
        <v>0.0667188635</v>
      </c>
      <c r="F16417" s="7"/>
    </row>
    <row r="16418">
      <c r="A16418" s="9">
        <v>44914.0</v>
      </c>
      <c r="B16418" s="10">
        <v>211.99</v>
      </c>
      <c r="C16418" s="10">
        <v>214.79237</v>
      </c>
      <c r="D16418" s="10">
        <v>0.0130468787136153</v>
      </c>
      <c r="E16418" s="7">
        <f t="shared" si="1"/>
        <v>0.06570953808</v>
      </c>
      <c r="F16418" s="7"/>
    </row>
    <row r="16419">
      <c r="A16419" s="9">
        <v>44914.041666666664</v>
      </c>
      <c r="B16419" s="10">
        <v>217.39</v>
      </c>
      <c r="C16419" s="10">
        <v>213.93025</v>
      </c>
      <c r="D16419" s="10">
        <v>0.0161723271954292</v>
      </c>
      <c r="E16419" s="7">
        <f t="shared" si="1"/>
        <v>0.06368002678</v>
      </c>
      <c r="F16419" s="7"/>
    </row>
    <row r="16420">
      <c r="A16420" s="9">
        <v>44914.083333333336</v>
      </c>
      <c r="B16420" s="10">
        <v>224.35</v>
      </c>
      <c r="C16420" s="10">
        <v>210.89307</v>
      </c>
      <c r="D16420" s="10">
        <v>0.0638092565108943</v>
      </c>
      <c r="E16420" s="7">
        <f t="shared" si="1"/>
        <v>0.06205202738</v>
      </c>
      <c r="F16420" s="7"/>
    </row>
    <row r="16421">
      <c r="A16421" s="9">
        <v>44914.125</v>
      </c>
      <c r="B16421" s="10">
        <v>218.17</v>
      </c>
      <c r="C16421" s="10">
        <v>206.24316</v>
      </c>
      <c r="D16421" s="10">
        <v>0.0578290208509217</v>
      </c>
      <c r="E16421" s="7">
        <f t="shared" si="1"/>
        <v>0.05896524028</v>
      </c>
      <c r="F16421" s="7"/>
    </row>
    <row r="16422">
      <c r="A16422" s="9">
        <v>44914.166666666664</v>
      </c>
      <c r="B16422" s="10">
        <v>218.93</v>
      </c>
      <c r="C16422" s="10">
        <v>200.5618</v>
      </c>
      <c r="D16422" s="10">
        <v>0.0915837412707704</v>
      </c>
      <c r="E16422" s="7">
        <f t="shared" si="1"/>
        <v>0.05602120785</v>
      </c>
      <c r="F16422" s="7"/>
    </row>
    <row r="16423">
      <c r="A16423" s="9">
        <v>44914.208333333336</v>
      </c>
      <c r="B16423" s="10">
        <v>205.61</v>
      </c>
      <c r="C16423" s="10">
        <v>195.1105</v>
      </c>
      <c r="D16423" s="10">
        <v>0.0538130956560513</v>
      </c>
      <c r="E16423" s="7">
        <f t="shared" si="1"/>
        <v>0.05253729756</v>
      </c>
      <c r="F16423" s="7"/>
    </row>
    <row r="16424">
      <c r="A16424" s="9">
        <v>44914.25</v>
      </c>
      <c r="B16424" s="10">
        <v>204.21</v>
      </c>
      <c r="C16424" s="10">
        <v>190.58583</v>
      </c>
      <c r="D16424" s="10">
        <v>0.0714857447691679</v>
      </c>
      <c r="E16424" s="7">
        <f t="shared" si="1"/>
        <v>0.05132726266</v>
      </c>
      <c r="F16424" s="7"/>
    </row>
    <row r="16425">
      <c r="A16425" s="9">
        <v>44914.291666666664</v>
      </c>
      <c r="B16425" s="10">
        <v>199.81</v>
      </c>
      <c r="C16425" s="10">
        <v>188.22497</v>
      </c>
      <c r="D16425" s="10">
        <v>0.0615488476369526</v>
      </c>
      <c r="E16425" s="7">
        <f t="shared" si="1"/>
        <v>0.04977119555</v>
      </c>
      <c r="F16425" s="7"/>
    </row>
    <row r="16426">
      <c r="A16426" s="9">
        <v>44914.333333333336</v>
      </c>
      <c r="B16426" s="10">
        <v>198.68</v>
      </c>
      <c r="C16426" s="10">
        <v>188.05867</v>
      </c>
      <c r="D16426" s="10">
        <v>0.0564788105754443</v>
      </c>
      <c r="E16426" s="7">
        <f t="shared" si="1"/>
        <v>0.04906796732</v>
      </c>
      <c r="F16426" s="7"/>
    </row>
    <row r="16427">
      <c r="A16427" s="9">
        <v>44914.375</v>
      </c>
      <c r="B16427" s="10">
        <v>198.55</v>
      </c>
      <c r="C16427" s="10">
        <v>190.77042</v>
      </c>
      <c r="D16427" s="10">
        <v>0.0407798022355877</v>
      </c>
      <c r="E16427" s="7">
        <f t="shared" si="1"/>
        <v>0.04689409559</v>
      </c>
      <c r="F16427" s="7"/>
    </row>
    <row r="16428">
      <c r="A16428" s="9">
        <v>44914.416666666664</v>
      </c>
      <c r="B16428" s="10">
        <v>205.33</v>
      </c>
      <c r="C16428" s="10">
        <v>197.03879</v>
      </c>
      <c r="D16428" s="10">
        <v>0.0420790748867266</v>
      </c>
      <c r="E16428" s="7">
        <f t="shared" si="1"/>
        <v>0.0458622135</v>
      </c>
      <c r="F16428" s="7"/>
    </row>
    <row r="16429">
      <c r="A16429" s="9">
        <v>44914.458333333336</v>
      </c>
      <c r="B16429" s="10">
        <v>213.62</v>
      </c>
      <c r="C16429" s="10">
        <v>204.57179</v>
      </c>
      <c r="D16429" s="10">
        <v>0.0442299986718599</v>
      </c>
      <c r="E16429" s="7">
        <f t="shared" si="1"/>
        <v>0.04434428078</v>
      </c>
      <c r="F16429" s="7"/>
    </row>
    <row r="16430">
      <c r="A16430" s="9">
        <v>44914.5</v>
      </c>
      <c r="B16430" s="10">
        <v>223.97</v>
      </c>
      <c r="C16430" s="10">
        <v>210.54991</v>
      </c>
      <c r="D16430" s="10">
        <v>0.0637382841911449</v>
      </c>
      <c r="E16430" s="7">
        <f t="shared" si="1"/>
        <v>0.04364336384</v>
      </c>
      <c r="F16430" s="7"/>
    </row>
    <row r="16431">
      <c r="A16431" s="9">
        <v>44914.541666666664</v>
      </c>
      <c r="B16431" s="10">
        <v>222.19</v>
      </c>
      <c r="C16431" s="10">
        <v>214.40583</v>
      </c>
      <c r="D16431" s="10">
        <v>0.0363057758270845</v>
      </c>
      <c r="E16431" s="7">
        <f t="shared" si="1"/>
        <v>0.04431909756</v>
      </c>
      <c r="F16431" s="7"/>
    </row>
    <row r="16432">
      <c r="A16432" s="9">
        <v>44914.583333333336</v>
      </c>
      <c r="B16432" s="10">
        <v>223.02</v>
      </c>
      <c r="C16432" s="10">
        <v>214.88043</v>
      </c>
      <c r="D16432" s="10">
        <v>0.0378795314212654</v>
      </c>
      <c r="E16432" s="7">
        <f t="shared" si="1"/>
        <v>0.04451189783</v>
      </c>
      <c r="F16432" s="7"/>
    </row>
    <row r="16433">
      <c r="A16433" s="9">
        <v>44914.625</v>
      </c>
      <c r="B16433" s="10">
        <v>230.79</v>
      </c>
      <c r="C16433" s="10">
        <v>213.61796</v>
      </c>
      <c r="D16433" s="10">
        <v>0.0803866865875883</v>
      </c>
      <c r="E16433" s="7">
        <f t="shared" si="1"/>
        <v>0.04523919685</v>
      </c>
      <c r="F16433" s="7"/>
    </row>
    <row r="16434">
      <c r="A16434" s="9">
        <v>44914.666666666664</v>
      </c>
      <c r="B16434" s="10">
        <v>221.47</v>
      </c>
      <c r="C16434" s="10">
        <v>211.27618</v>
      </c>
      <c r="D16434" s="10">
        <v>0.0482487898067827</v>
      </c>
      <c r="E16434" s="7">
        <f t="shared" si="1"/>
        <v>0.04623251948</v>
      </c>
      <c r="F16434" s="7"/>
    </row>
    <row r="16435">
      <c r="A16435" s="9">
        <v>44914.708333333336</v>
      </c>
      <c r="B16435" s="10">
        <v>218.93</v>
      </c>
      <c r="C16435" s="10">
        <v>209.44477</v>
      </c>
      <c r="D16435" s="10">
        <v>0.0452874998979444</v>
      </c>
      <c r="E16435" s="7">
        <f t="shared" si="1"/>
        <v>0.04800296469</v>
      </c>
      <c r="F16435" s="7"/>
    </row>
    <row r="16436">
      <c r="A16436" s="9">
        <v>44914.75</v>
      </c>
      <c r="B16436" s="10">
        <v>220.38</v>
      </c>
      <c r="C16436" s="10">
        <v>208.41906</v>
      </c>
      <c r="D16436" s="10">
        <v>0.0573888971574864</v>
      </c>
      <c r="E16436" s="7">
        <f t="shared" si="1"/>
        <v>0.0492442111</v>
      </c>
      <c r="F16436" s="7"/>
    </row>
    <row r="16437">
      <c r="A16437" s="9">
        <v>44914.791666666664</v>
      </c>
      <c r="B16437" s="10">
        <v>223.83</v>
      </c>
      <c r="C16437" s="10">
        <v>209.04032</v>
      </c>
      <c r="D16437" s="10">
        <v>0.0707503700721468</v>
      </c>
      <c r="E16437" s="7">
        <f t="shared" si="1"/>
        <v>0.05149267771</v>
      </c>
      <c r="F16437" s="7"/>
    </row>
    <row r="16438">
      <c r="A16438" s="9">
        <v>44914.833333333336</v>
      </c>
      <c r="B16438" s="10">
        <v>228.48</v>
      </c>
      <c r="C16438" s="10">
        <v>210.80815</v>
      </c>
      <c r="D16438" s="10">
        <v>0.0838290644835125</v>
      </c>
      <c r="E16438" s="7">
        <f t="shared" si="1"/>
        <v>0.05394799334</v>
      </c>
      <c r="F16438" s="7"/>
    </row>
    <row r="16439">
      <c r="A16439" s="9">
        <v>44914.875</v>
      </c>
      <c r="B16439" s="10">
        <v>231.61</v>
      </c>
      <c r="C16439" s="10">
        <v>212.95356</v>
      </c>
      <c r="D16439" s="10">
        <v>0.0876080212042475</v>
      </c>
      <c r="E16439" s="7">
        <f t="shared" si="1"/>
        <v>0.05572788087</v>
      </c>
      <c r="F16439" s="7"/>
    </row>
    <row r="16440">
      <c r="A16440" s="9">
        <v>44914.916666666664</v>
      </c>
      <c r="B16440" s="10">
        <v>224.43</v>
      </c>
      <c r="C16440" s="10">
        <v>214.21498</v>
      </c>
      <c r="D16440" s="10">
        <v>0.0476858341092672</v>
      </c>
      <c r="E16440" s="7">
        <f t="shared" si="1"/>
        <v>0.0552005493</v>
      </c>
      <c r="F16440" s="7"/>
    </row>
    <row r="16441">
      <c r="A16441" s="9">
        <v>44914.958333333336</v>
      </c>
      <c r="B16441" s="10">
        <v>225.89</v>
      </c>
      <c r="C16441" s="10">
        <v>215.6528</v>
      </c>
      <c r="D16441" s="10">
        <v>0.0474707492784697</v>
      </c>
      <c r="E16441" s="7">
        <f t="shared" si="1"/>
        <v>0.05497650429</v>
      </c>
      <c r="F16441" s="7"/>
    </row>
    <row r="16442">
      <c r="A16442" s="9">
        <v>44915.0</v>
      </c>
      <c r="B16442" s="10">
        <v>226.32</v>
      </c>
      <c r="C16442" s="10">
        <v>220.9909</v>
      </c>
      <c r="D16442" s="10">
        <v>0.0241145676134174</v>
      </c>
      <c r="E16442" s="7">
        <f t="shared" si="1"/>
        <v>0.055437658</v>
      </c>
      <c r="F16442" s="7"/>
    </row>
    <row r="16443">
      <c r="A16443" s="9">
        <v>44915.041666666664</v>
      </c>
      <c r="B16443" s="10">
        <v>225.04</v>
      </c>
      <c r="C16443" s="10">
        <v>215.60567</v>
      </c>
      <c r="D16443" s="10">
        <v>0.0437573371794906</v>
      </c>
      <c r="E16443" s="7">
        <f t="shared" si="1"/>
        <v>0.05658703341</v>
      </c>
      <c r="F16443" s="7"/>
    </row>
    <row r="16444">
      <c r="A16444" s="9">
        <v>44915.083333333336</v>
      </c>
      <c r="B16444" s="10">
        <v>233.21</v>
      </c>
      <c r="C16444" s="10">
        <v>207.65908</v>
      </c>
      <c r="D16444" s="10">
        <v>0.123042633146597</v>
      </c>
      <c r="E16444" s="7">
        <f t="shared" si="1"/>
        <v>0.05905509077</v>
      </c>
      <c r="F16444" s="7"/>
    </row>
    <row r="16445">
      <c r="A16445" s="9">
        <v>44915.125</v>
      </c>
      <c r="B16445" s="10">
        <v>228.9</v>
      </c>
      <c r="C16445" s="10">
        <v>199.00586</v>
      </c>
      <c r="D16445" s="10">
        <v>0.150217385558395</v>
      </c>
      <c r="E16445" s="7">
        <f t="shared" si="1"/>
        <v>0.06290460597</v>
      </c>
      <c r="F16445" s="7"/>
    </row>
    <row r="16446">
      <c r="A16446" s="9">
        <v>44915.166666666664</v>
      </c>
      <c r="B16446" s="10">
        <v>217.48</v>
      </c>
      <c r="C16446" s="10">
        <v>190.50577</v>
      </c>
      <c r="D16446" s="10">
        <v>0.141592719212651</v>
      </c>
      <c r="E16446" s="7">
        <f t="shared" si="1"/>
        <v>0.06498831338</v>
      </c>
      <c r="F16446" s="7"/>
    </row>
    <row r="16447">
      <c r="A16447" s="9">
        <v>44915.208333333336</v>
      </c>
      <c r="B16447" s="10">
        <v>208.64</v>
      </c>
      <c r="C16447" s="10">
        <v>184.45201</v>
      </c>
      <c r="D16447" s="10">
        <v>0.131134325942015</v>
      </c>
      <c r="E16447" s="7">
        <f t="shared" si="1"/>
        <v>0.06821003131</v>
      </c>
      <c r="F16447" s="7"/>
    </row>
    <row r="16448">
      <c r="A16448" s="9">
        <v>44915.25</v>
      </c>
      <c r="B16448" s="10">
        <v>201.64</v>
      </c>
      <c r="C16448" s="10">
        <v>181.08893</v>
      </c>
      <c r="D16448" s="10">
        <v>0.113486064554028</v>
      </c>
      <c r="E16448" s="7">
        <f t="shared" si="1"/>
        <v>0.06996004464</v>
      </c>
      <c r="F16448" s="7"/>
    </row>
    <row r="16449">
      <c r="A16449" s="9">
        <v>44915.291666666664</v>
      </c>
      <c r="B16449" s="10">
        <v>198.46</v>
      </c>
      <c r="C16449" s="10">
        <v>181.61828</v>
      </c>
      <c r="D16449" s="10">
        <v>0.0927314144809653</v>
      </c>
      <c r="E16449" s="7">
        <f t="shared" si="1"/>
        <v>0.07125931825</v>
      </c>
      <c r="F16449" s="7"/>
    </row>
    <row r="16450">
      <c r="A16450" s="9">
        <v>44915.333333333336</v>
      </c>
      <c r="B16450" s="10">
        <v>197.3</v>
      </c>
      <c r="C16450" s="10">
        <v>185.26529</v>
      </c>
      <c r="D16450" s="10">
        <v>0.0649593348003828</v>
      </c>
      <c r="E16450" s="7">
        <f t="shared" si="1"/>
        <v>0.07161267343</v>
      </c>
      <c r="F16450" s="7"/>
    </row>
    <row r="16451">
      <c r="A16451" s="9">
        <v>44915.375</v>
      </c>
      <c r="B16451" s="10">
        <v>206.39</v>
      </c>
      <c r="C16451" s="10">
        <v>191.79515</v>
      </c>
      <c r="D16451" s="10">
        <v>0.0760960326681878</v>
      </c>
      <c r="E16451" s="7">
        <f t="shared" si="1"/>
        <v>0.07308418303</v>
      </c>
      <c r="F16451" s="7"/>
    </row>
    <row r="16452">
      <c r="A16452" s="9">
        <v>44915.416666666664</v>
      </c>
      <c r="B16452" s="10">
        <v>203.74</v>
      </c>
      <c r="C16452" s="10">
        <v>200.46026</v>
      </c>
      <c r="D16452" s="10">
        <v>0.0163610483195023</v>
      </c>
      <c r="E16452" s="7">
        <f t="shared" si="1"/>
        <v>0.07201259859</v>
      </c>
      <c r="F16452" s="7"/>
    </row>
    <row r="16453">
      <c r="A16453" s="9">
        <v>44915.458333333336</v>
      </c>
      <c r="B16453" s="10">
        <v>200.87</v>
      </c>
      <c r="C16453" s="10">
        <v>208.93479</v>
      </c>
      <c r="D16453" s="10">
        <v>0.0385995553923785</v>
      </c>
      <c r="E16453" s="7">
        <f t="shared" si="1"/>
        <v>0.07177799679</v>
      </c>
      <c r="F16453" s="7"/>
    </row>
    <row r="16454">
      <c r="A16454" s="9">
        <v>44915.5</v>
      </c>
      <c r="B16454" s="10">
        <v>213.93</v>
      </c>
      <c r="C16454" s="10">
        <v>214.36822</v>
      </c>
      <c r="D16454" s="10">
        <v>0.00204423957991534</v>
      </c>
      <c r="E16454" s="7">
        <f t="shared" si="1"/>
        <v>0.0692074116</v>
      </c>
      <c r="F16454" s="7"/>
    </row>
    <row r="16455">
      <c r="A16455" s="9">
        <v>44915.541666666664</v>
      </c>
      <c r="B16455" s="10">
        <v>215.83</v>
      </c>
      <c r="C16455" s="10">
        <v>217.24057</v>
      </c>
      <c r="D16455" s="10">
        <v>0.00649312418946414</v>
      </c>
      <c r="E16455" s="7">
        <f t="shared" si="1"/>
        <v>0.06796521778</v>
      </c>
      <c r="F16455" s="7"/>
    </row>
    <row r="16456">
      <c r="A16456" s="9">
        <v>44915.583333333336</v>
      </c>
      <c r="B16456" s="10">
        <v>218.08</v>
      </c>
      <c r="C16456" s="10">
        <v>217.3852</v>
      </c>
      <c r="D16456" s="10">
        <v>0.0031961697484466</v>
      </c>
      <c r="E16456" s="7">
        <f t="shared" si="1"/>
        <v>0.06652007771</v>
      </c>
      <c r="F16456" s="7"/>
    </row>
    <row r="16457">
      <c r="A16457" s="9">
        <v>44915.625</v>
      </c>
      <c r="B16457" s="10">
        <v>220.19</v>
      </c>
      <c r="C16457" s="10">
        <v>216.50644</v>
      </c>
      <c r="D16457" s="10">
        <v>0.0170136278625245</v>
      </c>
      <c r="E16457" s="7">
        <f t="shared" si="1"/>
        <v>0.06387953359</v>
      </c>
      <c r="F16457" s="7"/>
    </row>
    <row r="16458">
      <c r="A16458" s="9">
        <v>44915.666666666664</v>
      </c>
      <c r="B16458" s="10">
        <v>211.56</v>
      </c>
      <c r="C16458" s="10">
        <v>214.90848</v>
      </c>
      <c r="D16458" s="10">
        <v>0.0155809579966318</v>
      </c>
      <c r="E16458" s="7">
        <f t="shared" si="1"/>
        <v>0.06251837394</v>
      </c>
      <c r="F16458" s="7"/>
    </row>
    <row r="16459">
      <c r="A16459" s="9">
        <v>44915.708333333336</v>
      </c>
      <c r="B16459" s="10">
        <v>207.45</v>
      </c>
      <c r="C16459" s="10">
        <v>213.43471</v>
      </c>
      <c r="D16459" s="10">
        <v>0.0280400034277461</v>
      </c>
      <c r="E16459" s="7">
        <f t="shared" si="1"/>
        <v>0.06179972825</v>
      </c>
      <c r="F16459" s="7"/>
    </row>
    <row r="16460">
      <c r="A16460" s="9">
        <v>44915.75</v>
      </c>
      <c r="B16460" s="10">
        <v>209.01</v>
      </c>
      <c r="C16460" s="10">
        <v>213.12593</v>
      </c>
      <c r="D16460" s="10">
        <v>0.0193121972535205</v>
      </c>
      <c r="E16460" s="7">
        <f t="shared" si="1"/>
        <v>0.06021319909</v>
      </c>
      <c r="F16460" s="7"/>
    </row>
    <row r="16461">
      <c r="A16461" s="9">
        <v>44915.791666666664</v>
      </c>
      <c r="B16461" s="10">
        <v>212.25</v>
      </c>
      <c r="C16461" s="10">
        <v>214.08</v>
      </c>
      <c r="D16461" s="10">
        <v>0.00854820627802696</v>
      </c>
      <c r="E16461" s="7">
        <f t="shared" si="1"/>
        <v>0.05762144226</v>
      </c>
      <c r="F16461" s="7"/>
    </row>
    <row r="16462">
      <c r="A16462" s="9">
        <v>44915.833333333336</v>
      </c>
      <c r="B16462" s="10">
        <v>222.81</v>
      </c>
      <c r="C16462" s="10">
        <v>216.07715</v>
      </c>
      <c r="D16462" s="10">
        <v>0.0311594724384323</v>
      </c>
      <c r="E16462" s="7">
        <f t="shared" si="1"/>
        <v>0.05542687593</v>
      </c>
      <c r="F16462" s="7"/>
    </row>
    <row r="16463">
      <c r="A16463" s="9">
        <v>44915.875</v>
      </c>
      <c r="B16463" s="10">
        <v>239.13</v>
      </c>
      <c r="C16463" s="10">
        <v>218.79226</v>
      </c>
      <c r="D16463" s="10">
        <v>0.0929545679540948</v>
      </c>
      <c r="E16463" s="7">
        <f t="shared" si="1"/>
        <v>0.05564964871</v>
      </c>
      <c r="F16463" s="7"/>
    </row>
    <row r="16464">
      <c r="A16464" s="9">
        <v>44915.916666666664</v>
      </c>
      <c r="B16464" s="10">
        <v>238.84</v>
      </c>
      <c r="C16464" s="10">
        <v>220.04617</v>
      </c>
      <c r="D16464" s="10">
        <v>0.0854085758456964</v>
      </c>
      <c r="E16464" s="7">
        <f t="shared" si="1"/>
        <v>0.05722142961</v>
      </c>
      <c r="F16464" s="7"/>
    </row>
    <row r="16465">
      <c r="A16465" s="9">
        <v>44915.958333333336</v>
      </c>
      <c r="B16465" s="10">
        <v>235.61</v>
      </c>
      <c r="C16465" s="10">
        <v>220.13157</v>
      </c>
      <c r="D16465" s="10">
        <v>0.0703144487635281</v>
      </c>
      <c r="E16465" s="7">
        <f t="shared" si="1"/>
        <v>0.05817325043</v>
      </c>
      <c r="F16465" s="7"/>
    </row>
    <row r="16466">
      <c r="A16466" s="9">
        <v>44916.0</v>
      </c>
      <c r="B16466" s="10">
        <v>237.8</v>
      </c>
      <c r="C16466" s="10">
        <v>227.60236</v>
      </c>
      <c r="D16466" s="10">
        <v>0.0448046320785074</v>
      </c>
      <c r="E16466" s="7">
        <f t="shared" si="1"/>
        <v>0.05903533644</v>
      </c>
      <c r="F16466" s="7"/>
    </row>
    <row r="16467">
      <c r="A16467" s="9">
        <v>44916.041666666664</v>
      </c>
      <c r="B16467" s="10">
        <v>238.61</v>
      </c>
      <c r="C16467" s="10">
        <v>221.32669</v>
      </c>
      <c r="D16467" s="10">
        <v>0.0780895878395868</v>
      </c>
      <c r="E16467" s="7">
        <f t="shared" si="1"/>
        <v>0.06046584689</v>
      </c>
      <c r="F16467" s="7"/>
    </row>
    <row r="16468">
      <c r="A16468" s="9">
        <v>44916.083333333336</v>
      </c>
      <c r="B16468" s="10">
        <v>239.49</v>
      </c>
      <c r="C16468" s="10">
        <v>213.45108</v>
      </c>
      <c r="D16468" s="10">
        <v>0.121990106585546</v>
      </c>
      <c r="E16468" s="7">
        <f t="shared" si="1"/>
        <v>0.06042199162</v>
      </c>
      <c r="F16468" s="7"/>
    </row>
    <row r="16469">
      <c r="A16469" s="9">
        <v>44916.125</v>
      </c>
      <c r="B16469" s="10">
        <v>237.28</v>
      </c>
      <c r="C16469" s="10">
        <v>205.49487</v>
      </c>
      <c r="D16469" s="10">
        <v>0.154676026705678</v>
      </c>
      <c r="E16469" s="7">
        <f t="shared" si="1"/>
        <v>0.06060776833</v>
      </c>
      <c r="F16469" s="7"/>
    </row>
    <row r="16470">
      <c r="A16470" s="9">
        <v>44916.166666666664</v>
      </c>
      <c r="B16470" s="10">
        <v>235.91</v>
      </c>
      <c r="C16470" s="10">
        <v>199.1032</v>
      </c>
      <c r="D16470" s="10">
        <v>0.184862925357302</v>
      </c>
      <c r="E16470" s="7">
        <f t="shared" si="1"/>
        <v>0.06241069359</v>
      </c>
      <c r="F16470" s="7"/>
    </row>
    <row r="16471">
      <c r="A16471" s="9">
        <v>44916.208333333336</v>
      </c>
      <c r="B16471" s="10">
        <v>226.62</v>
      </c>
      <c r="C16471" s="10">
        <v>196.46991</v>
      </c>
      <c r="D16471" s="10">
        <v>0.153459071671585</v>
      </c>
      <c r="E16471" s="7">
        <f t="shared" si="1"/>
        <v>0.06334089132</v>
      </c>
      <c r="F16471" s="7"/>
    </row>
    <row r="16472">
      <c r="A16472" s="9">
        <v>44916.25</v>
      </c>
      <c r="B16472" s="10">
        <v>217.54</v>
      </c>
      <c r="C16472" s="10">
        <v>196.42675</v>
      </c>
      <c r="D16472" s="10">
        <v>0.10748663305787</v>
      </c>
      <c r="E16472" s="7">
        <f t="shared" si="1"/>
        <v>0.06309091501</v>
      </c>
      <c r="F16472" s="7"/>
    </row>
    <row r="16473">
      <c r="A16473" s="9">
        <v>44916.291666666664</v>
      </c>
      <c r="B16473" s="10">
        <v>218.22</v>
      </c>
      <c r="C16473" s="10">
        <v>199.09798</v>
      </c>
      <c r="D16473" s="10">
        <v>0.0960432647282508</v>
      </c>
      <c r="E16473" s="7">
        <f t="shared" si="1"/>
        <v>0.06322890877</v>
      </c>
      <c r="F16473" s="7"/>
    </row>
    <row r="16474">
      <c r="A16474" s="9">
        <v>44916.333333333336</v>
      </c>
      <c r="B16474" s="10">
        <v>215.89</v>
      </c>
      <c r="C16474" s="10">
        <v>202.8899</v>
      </c>
      <c r="D16474" s="10">
        <v>0.0640746532971822</v>
      </c>
      <c r="E16474" s="7">
        <f t="shared" si="1"/>
        <v>0.06319204704</v>
      </c>
      <c r="F16474" s="7"/>
    </row>
    <row r="16475">
      <c r="A16475" s="9">
        <v>44916.375</v>
      </c>
      <c r="B16475" s="10">
        <v>224.96</v>
      </c>
      <c r="C16475" s="10">
        <v>208.1301</v>
      </c>
      <c r="D16475" s="10">
        <v>0.0808624028912685</v>
      </c>
      <c r="E16475" s="7">
        <f t="shared" si="1"/>
        <v>0.0633906458</v>
      </c>
      <c r="F16475" s="7"/>
    </row>
    <row r="16476">
      <c r="A16476" s="9">
        <v>44916.416666666664</v>
      </c>
      <c r="B16476" s="10">
        <v>225.09</v>
      </c>
      <c r="C16476" s="10">
        <v>212.70309</v>
      </c>
      <c r="D16476" s="10">
        <v>0.0582356843052914</v>
      </c>
      <c r="E16476" s="7">
        <f t="shared" si="1"/>
        <v>0.0651354223</v>
      </c>
      <c r="F16476" s="7"/>
    </row>
    <row r="16477">
      <c r="A16477" s="9">
        <v>44916.458333333336</v>
      </c>
      <c r="B16477" s="10">
        <v>234.13</v>
      </c>
      <c r="C16477" s="10">
        <v>217.10882</v>
      </c>
      <c r="D16477" s="10">
        <v>0.0783993022485221</v>
      </c>
      <c r="E16477" s="7">
        <f t="shared" si="1"/>
        <v>0.06679374509</v>
      </c>
      <c r="F16477" s="7"/>
    </row>
    <row r="16478">
      <c r="A16478" s="9">
        <v>44916.5</v>
      </c>
      <c r="B16478" s="10">
        <v>238.17</v>
      </c>
      <c r="C16478" s="10">
        <v>219.38083</v>
      </c>
      <c r="D16478" s="10">
        <v>0.0856463620818646</v>
      </c>
      <c r="E16478" s="7">
        <f t="shared" si="1"/>
        <v>0.07027716686</v>
      </c>
      <c r="F16478" s="7"/>
    </row>
    <row r="16479">
      <c r="A16479" s="9">
        <v>44916.541666666664</v>
      </c>
      <c r="B16479" s="10">
        <v>227.05</v>
      </c>
      <c r="C16479" s="10">
        <v>220.62365</v>
      </c>
      <c r="D16479" s="10">
        <v>0.0291281102456604</v>
      </c>
      <c r="E16479" s="7">
        <f t="shared" si="1"/>
        <v>0.07122029128</v>
      </c>
      <c r="F16479" s="7"/>
    </row>
    <row r="16480">
      <c r="A16480" s="9">
        <v>44916.583333333336</v>
      </c>
      <c r="B16480" s="10">
        <v>230.8</v>
      </c>
      <c r="C16480" s="10">
        <v>221.23499</v>
      </c>
      <c r="D16480" s="10">
        <v>0.0432346167303824</v>
      </c>
      <c r="E16480" s="7">
        <f t="shared" si="1"/>
        <v>0.0728885599</v>
      </c>
      <c r="F16480" s="7"/>
    </row>
    <row r="16481">
      <c r="A16481" s="9">
        <v>44916.625</v>
      </c>
      <c r="B16481" s="10">
        <v>237.73</v>
      </c>
      <c r="C16481" s="10">
        <v>221.96352</v>
      </c>
      <c r="D16481" s="10">
        <v>0.0710318524413381</v>
      </c>
      <c r="E16481" s="7">
        <f t="shared" si="1"/>
        <v>0.07513931926</v>
      </c>
      <c r="F16481" s="7"/>
    </row>
    <row r="16482">
      <c r="A16482" s="9">
        <v>44916.666666666664</v>
      </c>
      <c r="B16482" s="10">
        <v>229.14</v>
      </c>
      <c r="C16482" s="10">
        <v>222.64326</v>
      </c>
      <c r="D16482" s="10">
        <v>0.029180043447082</v>
      </c>
      <c r="E16482" s="7">
        <f t="shared" si="1"/>
        <v>0.07570594782</v>
      </c>
      <c r="F16482" s="7"/>
    </row>
    <row r="16483">
      <c r="A16483" s="9">
        <v>44916.708333333336</v>
      </c>
      <c r="B16483" s="10">
        <v>224.66</v>
      </c>
      <c r="C16483" s="10">
        <v>223.38881</v>
      </c>
      <c r="D16483" s="10">
        <v>0.00569048198967526</v>
      </c>
      <c r="E16483" s="7">
        <f t="shared" si="1"/>
        <v>0.07477471776</v>
      </c>
      <c r="F16483" s="7"/>
    </row>
    <row r="16484">
      <c r="A16484" s="9">
        <v>44916.75</v>
      </c>
      <c r="B16484" s="10">
        <v>218.83</v>
      </c>
      <c r="C16484" s="10">
        <v>224.45558</v>
      </c>
      <c r="D16484" s="10">
        <v>0.0250632218633191</v>
      </c>
      <c r="E16484" s="7">
        <f t="shared" si="1"/>
        <v>0.07501434379</v>
      </c>
      <c r="F16484" s="7"/>
    </row>
    <row r="16485">
      <c r="A16485" s="9">
        <v>44916.791666666664</v>
      </c>
      <c r="B16485" s="10">
        <v>223.33</v>
      </c>
      <c r="C16485" s="10">
        <v>226.27265</v>
      </c>
      <c r="D16485" s="10">
        <v>0.0130048859197078</v>
      </c>
      <c r="E16485" s="7">
        <f t="shared" si="1"/>
        <v>0.07520003877</v>
      </c>
      <c r="F16485" s="7"/>
    </row>
    <row r="16486">
      <c r="A16486" s="9">
        <v>44916.833333333336</v>
      </c>
      <c r="B16486" s="10">
        <v>235.2</v>
      </c>
      <c r="C16486" s="10">
        <v>228.66211</v>
      </c>
      <c r="D16486" s="10">
        <v>0.0285919254396803</v>
      </c>
      <c r="E16486" s="7">
        <f t="shared" si="1"/>
        <v>0.07509305765</v>
      </c>
      <c r="F16486" s="7"/>
    </row>
    <row r="16487">
      <c r="A16487" s="9">
        <v>44916.875</v>
      </c>
      <c r="B16487" s="10">
        <v>242.08</v>
      </c>
      <c r="C16487" s="10">
        <v>231.08049</v>
      </c>
      <c r="D16487" s="10">
        <v>0.0476003404701107</v>
      </c>
      <c r="E16487" s="7">
        <f t="shared" si="1"/>
        <v>0.07320329817</v>
      </c>
      <c r="F16487" s="7"/>
    </row>
    <row r="16488">
      <c r="A16488" s="9">
        <v>44916.916666666664</v>
      </c>
      <c r="B16488" s="10">
        <v>246.28</v>
      </c>
      <c r="C16488" s="10">
        <v>231.75665</v>
      </c>
      <c r="D16488" s="10">
        <v>0.0626663787209557</v>
      </c>
      <c r="E16488" s="7">
        <f t="shared" si="1"/>
        <v>0.07225570662</v>
      </c>
      <c r="F16488" s="7"/>
    </row>
    <row r="16489">
      <c r="A16489" s="9">
        <v>44916.958333333336</v>
      </c>
      <c r="B16489" s="10">
        <v>243.74</v>
      </c>
      <c r="C16489" s="10">
        <v>230.71379</v>
      </c>
      <c r="D16489" s="10">
        <v>0.0564604742525361</v>
      </c>
      <c r="E16489" s="7">
        <f t="shared" si="1"/>
        <v>0.07167845768</v>
      </c>
      <c r="F16489" s="7"/>
    </row>
    <row r="16490">
      <c r="A16490" s="9">
        <v>44917.0</v>
      </c>
      <c r="B16490" s="10">
        <v>246.04</v>
      </c>
      <c r="C16490" s="10">
        <v>234.21622</v>
      </c>
      <c r="D16490" s="10">
        <v>0.0504823278251181</v>
      </c>
      <c r="E16490" s="7">
        <f t="shared" si="1"/>
        <v>0.07191502834</v>
      </c>
      <c r="F16490" s="7"/>
    </row>
    <row r="16491">
      <c r="A16491" s="9">
        <v>44917.041666666664</v>
      </c>
      <c r="B16491" s="10">
        <v>251.29</v>
      </c>
      <c r="C16491" s="10">
        <v>228.64899</v>
      </c>
      <c r="D16491" s="10">
        <v>0.0990208178920886</v>
      </c>
      <c r="E16491" s="7">
        <f t="shared" si="1"/>
        <v>0.07278716292</v>
      </c>
      <c r="F16491" s="7"/>
    </row>
    <row r="16492">
      <c r="A16492" s="9">
        <v>44917.083333333336</v>
      </c>
      <c r="B16492" s="10">
        <v>253.26</v>
      </c>
      <c r="C16492" s="10">
        <v>221.34499</v>
      </c>
      <c r="D16492" s="10">
        <v>0.144186728599549</v>
      </c>
      <c r="E16492" s="7">
        <f t="shared" si="1"/>
        <v>0.07371202217</v>
      </c>
      <c r="F16492" s="7"/>
    </row>
    <row r="16493">
      <c r="A16493" s="9">
        <v>44917.125</v>
      </c>
      <c r="B16493" s="10">
        <v>256.15</v>
      </c>
      <c r="C16493" s="10">
        <v>213.18705</v>
      </c>
      <c r="D16493" s="10">
        <v>0.201527015829526</v>
      </c>
      <c r="E16493" s="7">
        <f t="shared" si="1"/>
        <v>0.07566414672</v>
      </c>
      <c r="F16493" s="7"/>
    </row>
    <row r="16494">
      <c r="A16494" s="9">
        <v>44917.166666666664</v>
      </c>
      <c r="B16494" s="10">
        <v>244.07</v>
      </c>
      <c r="C16494" s="10">
        <v>206.04462</v>
      </c>
      <c r="D16494" s="10">
        <v>0.184549249575164</v>
      </c>
      <c r="E16494" s="7">
        <f t="shared" si="1"/>
        <v>0.0756510769</v>
      </c>
      <c r="F16494" s="7"/>
    </row>
    <row r="16495">
      <c r="A16495" s="9">
        <v>44917.208333333336</v>
      </c>
      <c r="B16495" s="10">
        <v>234.29</v>
      </c>
      <c r="C16495" s="10">
        <v>202.19028</v>
      </c>
      <c r="D16495" s="10">
        <v>0.158759956215501</v>
      </c>
      <c r="E16495" s="7">
        <f t="shared" si="1"/>
        <v>0.07587194709</v>
      </c>
      <c r="F16495" s="7"/>
    </row>
    <row r="16496">
      <c r="A16496" s="9">
        <v>44917.25</v>
      </c>
      <c r="B16496" s="10">
        <v>230.79</v>
      </c>
      <c r="C16496" s="10">
        <v>200.85326</v>
      </c>
      <c r="D16496" s="10">
        <v>0.149047817297065</v>
      </c>
      <c r="E16496" s="7">
        <f t="shared" si="1"/>
        <v>0.0776036631</v>
      </c>
      <c r="F16496" s="7"/>
    </row>
    <row r="16497">
      <c r="A16497" s="9">
        <v>44917.291666666664</v>
      </c>
      <c r="B16497" s="10">
        <v>224.85</v>
      </c>
      <c r="C16497" s="10">
        <v>202.2638</v>
      </c>
      <c r="D16497" s="10">
        <v>0.111667040765574</v>
      </c>
      <c r="E16497" s="7">
        <f t="shared" si="1"/>
        <v>0.07825465376</v>
      </c>
      <c r="F16497" s="7"/>
    </row>
    <row r="16498">
      <c r="A16498" s="9">
        <v>44917.333333333336</v>
      </c>
      <c r="B16498" s="10">
        <v>228.13</v>
      </c>
      <c r="C16498" s="10">
        <v>205.4802</v>
      </c>
      <c r="D16498" s="10">
        <v>0.11022862543447</v>
      </c>
      <c r="E16498" s="7">
        <f t="shared" si="1"/>
        <v>0.08017773594</v>
      </c>
      <c r="F16498" s="7"/>
    </row>
    <row r="16499">
      <c r="A16499" s="9">
        <v>44917.375</v>
      </c>
      <c r="B16499" s="10">
        <v>228.38</v>
      </c>
      <c r="C16499" s="10">
        <v>210.75326</v>
      </c>
      <c r="D16499" s="10">
        <v>0.0836368557240821</v>
      </c>
      <c r="E16499" s="7">
        <f t="shared" si="1"/>
        <v>0.08029333814</v>
      </c>
      <c r="F16499" s="7"/>
    </row>
    <row r="16500">
      <c r="A16500" s="9">
        <v>44917.416666666664</v>
      </c>
      <c r="B16500" s="10">
        <v>226.9</v>
      </c>
      <c r="C16500" s="10">
        <v>216.29664</v>
      </c>
      <c r="D16500" s="10">
        <v>0.0490223056631855</v>
      </c>
      <c r="E16500" s="7">
        <f t="shared" si="1"/>
        <v>0.07990944736</v>
      </c>
      <c r="F16500" s="7"/>
    </row>
    <row r="16501">
      <c r="A16501" s="9">
        <v>44917.458333333336</v>
      </c>
      <c r="B16501" s="10">
        <v>238.89</v>
      </c>
      <c r="C16501" s="10">
        <v>222.0738</v>
      </c>
      <c r="D16501" s="10">
        <v>0.0757234757094262</v>
      </c>
      <c r="E16501" s="7">
        <f t="shared" si="1"/>
        <v>0.07979795459</v>
      </c>
      <c r="F16501" s="7"/>
    </row>
    <row r="16502">
      <c r="A16502" s="9">
        <v>44917.5</v>
      </c>
      <c r="B16502" s="10">
        <v>250.24</v>
      </c>
      <c r="C16502" s="10">
        <v>225.60206</v>
      </c>
      <c r="D16502" s="10">
        <v>0.10920972973385</v>
      </c>
      <c r="E16502" s="7">
        <f t="shared" si="1"/>
        <v>0.08077976157</v>
      </c>
      <c r="F16502" s="7"/>
    </row>
    <row r="16503">
      <c r="A16503" s="9">
        <v>44917.541666666664</v>
      </c>
      <c r="B16503" s="10">
        <v>252.01</v>
      </c>
      <c r="C16503" s="10">
        <v>227.55475</v>
      </c>
      <c r="D16503" s="10">
        <v>0.107469740798642</v>
      </c>
      <c r="E16503" s="7">
        <f t="shared" si="1"/>
        <v>0.08404399618</v>
      </c>
      <c r="F16503" s="7"/>
    </row>
    <row r="16504">
      <c r="A16504" s="9">
        <v>44917.583333333336</v>
      </c>
      <c r="B16504" s="10">
        <v>251.0</v>
      </c>
      <c r="C16504" s="10">
        <v>228.34438</v>
      </c>
      <c r="D16504" s="10">
        <v>0.0992168933608087</v>
      </c>
      <c r="E16504" s="7">
        <f t="shared" si="1"/>
        <v>0.08637659104</v>
      </c>
      <c r="F16504" s="7"/>
    </row>
    <row r="16505">
      <c r="A16505" s="9">
        <v>44917.625</v>
      </c>
      <c r="B16505" s="10">
        <v>253.54</v>
      </c>
      <c r="C16505" s="10">
        <v>228.63959</v>
      </c>
      <c r="D16505" s="10">
        <v>0.108906817056486</v>
      </c>
      <c r="E16505" s="7">
        <f t="shared" si="1"/>
        <v>0.08795471457</v>
      </c>
      <c r="F16505" s="7"/>
    </row>
    <row r="16506">
      <c r="A16506" s="9">
        <v>44917.666666666664</v>
      </c>
      <c r="B16506" s="10">
        <v>254.71</v>
      </c>
      <c r="C16506" s="10">
        <v>228.60692</v>
      </c>
      <c r="D16506" s="10">
        <v>0.114183245196602</v>
      </c>
      <c r="E16506" s="7">
        <f t="shared" si="1"/>
        <v>0.09149651464</v>
      </c>
      <c r="F16506" s="7"/>
    </row>
    <row r="16507">
      <c r="A16507" s="9">
        <v>44917.708333333336</v>
      </c>
      <c r="B16507" s="10">
        <v>253.98</v>
      </c>
      <c r="C16507" s="10">
        <v>228.80984</v>
      </c>
      <c r="D16507" s="10">
        <v>0.110004709587664</v>
      </c>
      <c r="E16507" s="7">
        <f t="shared" si="1"/>
        <v>0.09584294079</v>
      </c>
      <c r="F16507" s="7"/>
    </row>
    <row r="16508">
      <c r="A16508" s="9">
        <v>44917.75</v>
      </c>
      <c r="B16508" s="10">
        <v>253.47</v>
      </c>
      <c r="C16508" s="10">
        <v>229.48782</v>
      </c>
      <c r="D16508" s="10">
        <v>0.104503062515474</v>
      </c>
      <c r="E16508" s="7">
        <f t="shared" si="1"/>
        <v>0.09915293415</v>
      </c>
      <c r="F16508" s="7"/>
    </row>
    <row r="16509">
      <c r="A16509" s="9">
        <v>44917.791666666664</v>
      </c>
      <c r="B16509" s="10">
        <v>250.74</v>
      </c>
      <c r="C16509" s="10">
        <v>231.19339</v>
      </c>
      <c r="D16509" s="10">
        <v>0.0845465780833959</v>
      </c>
      <c r="E16509" s="7">
        <f t="shared" si="1"/>
        <v>0.102133838</v>
      </c>
      <c r="F16509" s="7"/>
    </row>
    <row r="16510">
      <c r="A16510" s="9">
        <v>44917.833333333336</v>
      </c>
      <c r="B16510" s="10">
        <v>250.98</v>
      </c>
      <c r="C16510" s="10">
        <v>233.05269</v>
      </c>
      <c r="D16510" s="10">
        <v>0.0769238492806067</v>
      </c>
      <c r="E16510" s="7">
        <f t="shared" si="1"/>
        <v>0.1041476681</v>
      </c>
      <c r="F16510" s="7"/>
    </row>
    <row r="16511">
      <c r="A16511" s="9">
        <v>44917.875</v>
      </c>
      <c r="B16511" s="10">
        <v>251.48</v>
      </c>
      <c r="C16511" s="10">
        <v>234.89048</v>
      </c>
      <c r="D16511" s="10">
        <v>0.0706266171366331</v>
      </c>
      <c r="E16511" s="7">
        <f t="shared" si="1"/>
        <v>0.1051070963</v>
      </c>
      <c r="F16511" s="7"/>
    </row>
    <row r="16512">
      <c r="A16512" s="9">
        <v>44917.916666666664</v>
      </c>
      <c r="B16512" s="10">
        <v>244.23</v>
      </c>
      <c r="C16512" s="10">
        <v>235.45605</v>
      </c>
      <c r="D16512" s="10">
        <v>0.0372636421956453</v>
      </c>
      <c r="E16512" s="7">
        <f t="shared" si="1"/>
        <v>0.104048649</v>
      </c>
      <c r="F16512" s="7"/>
    </row>
    <row r="16513">
      <c r="A16513" s="9">
        <v>44917.958333333336</v>
      </c>
      <c r="B16513" s="10">
        <v>238.41</v>
      </c>
      <c r="C16513" s="10">
        <v>234.65108</v>
      </c>
      <c r="D16513" s="10">
        <v>0.0160191890018149</v>
      </c>
      <c r="E16513" s="7">
        <f t="shared" si="1"/>
        <v>0.1023635954</v>
      </c>
      <c r="F16513" s="7"/>
    </row>
    <row r="16514">
      <c r="A16514" s="9">
        <v>44915.0</v>
      </c>
      <c r="B16514" s="10">
        <v>226.32</v>
      </c>
      <c r="C16514" s="10">
        <v>229.50496</v>
      </c>
      <c r="D16514" s="10">
        <v>0.0138775214269879</v>
      </c>
      <c r="E16514" s="7">
        <f t="shared" si="1"/>
        <v>0.1008383952</v>
      </c>
      <c r="F16514" s="7"/>
    </row>
    <row r="16515">
      <c r="A16515" s="9">
        <v>44915.041666666664</v>
      </c>
      <c r="B16515" s="10">
        <v>225.04</v>
      </c>
      <c r="C16515" s="10">
        <v>224.252</v>
      </c>
      <c r="D16515" s="10">
        <v>0.0035139040008561</v>
      </c>
      <c r="E16515" s="7">
        <f t="shared" si="1"/>
        <v>0.09685894042</v>
      </c>
      <c r="F16515" s="7"/>
    </row>
    <row r="16516">
      <c r="A16516" s="9">
        <v>44915.083333333336</v>
      </c>
      <c r="B16516" s="10">
        <v>233.21</v>
      </c>
      <c r="C16516" s="10">
        <v>216.59606</v>
      </c>
      <c r="D16516" s="10">
        <v>0.0767047193748585</v>
      </c>
      <c r="E16516" s="7">
        <f t="shared" si="1"/>
        <v>0.09404719004</v>
      </c>
      <c r="F16516" s="7"/>
    </row>
    <row r="16517">
      <c r="A16517" s="9">
        <v>44915.125</v>
      </c>
      <c r="B16517" s="10">
        <v>228.9</v>
      </c>
      <c r="C16517" s="10">
        <v>207.73729</v>
      </c>
      <c r="D16517" s="10">
        <v>0.101872465940034</v>
      </c>
      <c r="E16517" s="7">
        <f t="shared" si="1"/>
        <v>0.08989491713</v>
      </c>
      <c r="F16517" s="7"/>
    </row>
    <row r="16518">
      <c r="A16518" s="9">
        <v>44915.166666666664</v>
      </c>
      <c r="B16518" s="10">
        <v>217.48</v>
      </c>
      <c r="C16518" s="10">
        <v>199.13145</v>
      </c>
      <c r="D16518" s="10">
        <v>0.0921429035945853</v>
      </c>
      <c r="E16518" s="7">
        <f t="shared" si="1"/>
        <v>0.08604465271</v>
      </c>
      <c r="F16518" s="7"/>
    </row>
    <row r="16519">
      <c r="A16519" s="9">
        <v>44915.208333333336</v>
      </c>
      <c r="B16519" s="10">
        <v>208.64</v>
      </c>
      <c r="C16519" s="10">
        <v>193.17615</v>
      </c>
      <c r="D16519" s="10">
        <v>0.0800505134821248</v>
      </c>
      <c r="E16519" s="7">
        <f t="shared" si="1"/>
        <v>0.0827650926</v>
      </c>
      <c r="F16519" s="7"/>
    </row>
    <row r="16520">
      <c r="A16520" s="9">
        <v>44915.25</v>
      </c>
      <c r="B16520" s="10">
        <v>201.64</v>
      </c>
      <c r="C16520" s="10">
        <v>190.03504</v>
      </c>
      <c r="D16520" s="10">
        <v>0.0610674747141368</v>
      </c>
      <c r="E16520" s="7">
        <f t="shared" si="1"/>
        <v>0.07909924499</v>
      </c>
      <c r="F16520" s="7"/>
    </row>
    <row r="16521">
      <c r="A16521" s="9">
        <v>44915.291666666664</v>
      </c>
      <c r="B16521" s="10">
        <v>198.46</v>
      </c>
      <c r="C16521" s="10">
        <v>190.54298</v>
      </c>
      <c r="D16521" s="10">
        <v>0.0415497857753668</v>
      </c>
      <c r="E16521" s="7">
        <f t="shared" si="1"/>
        <v>0.0761776927</v>
      </c>
      <c r="F16521" s="7"/>
    </row>
    <row r="16522">
      <c r="A16522" s="9">
        <v>44915.333333333336</v>
      </c>
      <c r="B16522" s="10">
        <v>197.3</v>
      </c>
      <c r="C16522" s="10">
        <v>193.88554</v>
      </c>
      <c r="D16522" s="10">
        <v>0.0176106995911093</v>
      </c>
      <c r="E16522" s="7">
        <f t="shared" si="1"/>
        <v>0.07231861246</v>
      </c>
      <c r="F16522" s="7"/>
    </row>
    <row r="16523">
      <c r="A16523" s="9">
        <v>44915.375</v>
      </c>
      <c r="B16523" s="10">
        <v>206.39</v>
      </c>
      <c r="C16523" s="10">
        <v>199.99977</v>
      </c>
      <c r="D16523" s="10">
        <v>0.0319511867438646</v>
      </c>
      <c r="E16523" s="7">
        <f t="shared" si="1"/>
        <v>0.07016504292</v>
      </c>
      <c r="F16523" s="7"/>
    </row>
    <row r="16524">
      <c r="A16524" s="9">
        <v>44915.416666666664</v>
      </c>
      <c r="B16524" s="10">
        <v>203.74</v>
      </c>
      <c r="C16524" s="10">
        <v>207.98425</v>
      </c>
      <c r="D16524" s="10">
        <v>0.0204065932877128</v>
      </c>
      <c r="E16524" s="7">
        <f t="shared" si="1"/>
        <v>0.06897272157</v>
      </c>
      <c r="F16524" s="7"/>
    </row>
    <row r="16525">
      <c r="A16525" s="9">
        <v>44915.458333333336</v>
      </c>
      <c r="B16525" s="10">
        <v>200.87</v>
      </c>
      <c r="C16525" s="10">
        <v>215.94646</v>
      </c>
      <c r="D16525" s="10">
        <v>0.0698157311770704</v>
      </c>
      <c r="E16525" s="7">
        <f t="shared" si="1"/>
        <v>0.06872656554</v>
      </c>
      <c r="F16525" s="7"/>
    </row>
    <row r="16526">
      <c r="A16526" s="9">
        <v>44915.5</v>
      </c>
      <c r="B16526" s="10">
        <v>213.93</v>
      </c>
      <c r="C16526" s="10">
        <v>221.00217</v>
      </c>
      <c r="D16526" s="10">
        <v>0.0320004550181566</v>
      </c>
      <c r="E16526" s="7">
        <f t="shared" si="1"/>
        <v>0.06550951243</v>
      </c>
      <c r="F16526" s="7"/>
    </row>
    <row r="16527">
      <c r="A16527" s="9">
        <v>44915.541666666664</v>
      </c>
      <c r="B16527" s="10">
        <v>215.83</v>
      </c>
      <c r="C16527" s="10">
        <v>223.66113</v>
      </c>
      <c r="D16527" s="10">
        <v>0.0350133704501984</v>
      </c>
      <c r="E16527" s="7">
        <f t="shared" si="1"/>
        <v>0.062490497</v>
      </c>
      <c r="F16527" s="7"/>
    </row>
    <row r="16528">
      <c r="A16528" s="9">
        <v>44915.583333333336</v>
      </c>
      <c r="B16528" s="10">
        <v>218.08</v>
      </c>
      <c r="C16528" s="10">
        <v>224.07777</v>
      </c>
      <c r="D16528" s="10">
        <v>0.0267664659461756</v>
      </c>
      <c r="E16528" s="7">
        <f t="shared" si="1"/>
        <v>0.05947172919</v>
      </c>
      <c r="F16528" s="7"/>
    </row>
    <row r="16529">
      <c r="A16529" s="9">
        <v>44915.625</v>
      </c>
      <c r="B16529" s="10">
        <v>220.19</v>
      </c>
      <c r="C16529" s="10">
        <v>223.46384</v>
      </c>
      <c r="D16529" s="10">
        <v>0.01465042397911</v>
      </c>
      <c r="E16529" s="7">
        <f t="shared" si="1"/>
        <v>0.05554437948</v>
      </c>
      <c r="F16529" s="7"/>
    </row>
    <row r="16530">
      <c r="A16530" s="9">
        <v>44915.666666666664</v>
      </c>
      <c r="B16530" s="10">
        <v>211.56</v>
      </c>
      <c r="C16530" s="10">
        <v>222.11168</v>
      </c>
      <c r="D16530" s="10">
        <v>0.0475061914798897</v>
      </c>
      <c r="E16530" s="7">
        <f t="shared" si="1"/>
        <v>0.05276616891</v>
      </c>
      <c r="F16530" s="7"/>
    </row>
    <row r="16531">
      <c r="A16531" s="9">
        <v>44915.708333333336</v>
      </c>
      <c r="B16531" s="10">
        <v>207.45</v>
      </c>
      <c r="C16531" s="10">
        <v>220.97362</v>
      </c>
      <c r="D16531" s="10">
        <v>0.0612001559281149</v>
      </c>
      <c r="E16531" s="7">
        <f t="shared" si="1"/>
        <v>0.05073264584</v>
      </c>
      <c r="F16531" s="7"/>
    </row>
    <row r="16532">
      <c r="A16532" s="9">
        <v>44915.75</v>
      </c>
      <c r="B16532" s="10">
        <v>209.01</v>
      </c>
      <c r="C16532" s="10">
        <v>220.63997</v>
      </c>
      <c r="D16532" s="10">
        <v>0.0527101685157046</v>
      </c>
      <c r="E16532" s="7">
        <f t="shared" si="1"/>
        <v>0.04857460859</v>
      </c>
      <c r="F16532" s="7"/>
    </row>
    <row r="16533">
      <c r="A16533" s="9">
        <v>44915.791666666664</v>
      </c>
      <c r="B16533" s="10">
        <v>212.25</v>
      </c>
      <c r="C16533" s="10">
        <v>221.55404</v>
      </c>
      <c r="D16533" s="10">
        <v>0.0419944497514014</v>
      </c>
      <c r="E16533" s="7">
        <f t="shared" si="1"/>
        <v>0.04680160324</v>
      </c>
      <c r="F16533" s="7"/>
    </row>
    <row r="16534">
      <c r="A16534" s="9">
        <v>44915.833333333336</v>
      </c>
      <c r="B16534" s="10">
        <v>222.81</v>
      </c>
      <c r="C16534" s="10">
        <v>223.08565</v>
      </c>
      <c r="D16534" s="10">
        <v>0.00123562407532705</v>
      </c>
      <c r="E16534" s="7">
        <f t="shared" si="1"/>
        <v>0.04364792719</v>
      </c>
      <c r="F16534" s="7"/>
    </row>
    <row r="16535">
      <c r="A16535" s="9">
        <v>44915.875</v>
      </c>
      <c r="B16535" s="10">
        <v>239.13</v>
      </c>
      <c r="C16535" s="10">
        <v>225.19489</v>
      </c>
      <c r="D16535" s="10">
        <v>0.0618802229482205</v>
      </c>
      <c r="E16535" s="7">
        <f t="shared" si="1"/>
        <v>0.0432834941</v>
      </c>
      <c r="F16535" s="7"/>
    </row>
    <row r="16536">
      <c r="A16536" s="9">
        <v>44915.916666666664</v>
      </c>
      <c r="B16536" s="10">
        <v>238.84</v>
      </c>
      <c r="C16536" s="10">
        <v>226.32341</v>
      </c>
      <c r="D16536" s="10">
        <v>0.0553040005892453</v>
      </c>
      <c r="E16536" s="7">
        <f t="shared" si="1"/>
        <v>0.0440351757</v>
      </c>
      <c r="F16536" s="7"/>
    </row>
    <row r="16537">
      <c r="A16537" s="9">
        <v>44915.958333333336</v>
      </c>
      <c r="B16537" s="10">
        <v>235.61</v>
      </c>
      <c r="C16537" s="10">
        <v>226.32745</v>
      </c>
      <c r="D16537" s="10">
        <v>0.0410138054398616</v>
      </c>
      <c r="E16537" s="7">
        <f t="shared" si="1"/>
        <v>0.04507661805</v>
      </c>
      <c r="F16537" s="7"/>
    </row>
    <row r="16538">
      <c r="A16538" s="9">
        <v>44916.0</v>
      </c>
      <c r="B16538" s="10">
        <v>237.8</v>
      </c>
      <c r="C16538" s="10">
        <v>231.51</v>
      </c>
      <c r="D16538" s="10">
        <v>0.0271694527234245</v>
      </c>
      <c r="E16538" s="7">
        <f t="shared" si="1"/>
        <v>0.04563044852</v>
      </c>
      <c r="F16538" s="7"/>
    </row>
    <row r="16539">
      <c r="A16539" s="9">
        <v>44916.041666666664</v>
      </c>
      <c r="B16539" s="10">
        <v>238.61</v>
      </c>
      <c r="C16539" s="10">
        <v>226.41355</v>
      </c>
      <c r="D16539" s="10">
        <v>0.053868021591464</v>
      </c>
      <c r="E16539" s="7">
        <f t="shared" si="1"/>
        <v>0.04772853675</v>
      </c>
      <c r="F16539" s="7"/>
    </row>
    <row r="16540">
      <c r="A16540" s="9">
        <v>44916.083333333336</v>
      </c>
      <c r="B16540" s="10">
        <v>239.49</v>
      </c>
      <c r="C16540" s="10">
        <v>219.87462</v>
      </c>
      <c r="D16540" s="10">
        <v>0.0892116607182767</v>
      </c>
      <c r="E16540" s="7">
        <f t="shared" si="1"/>
        <v>0.04824965931</v>
      </c>
      <c r="F16540" s="7"/>
    </row>
    <row r="16541">
      <c r="A16541" s="9">
        <v>44916.125</v>
      </c>
      <c r="B16541" s="10">
        <v>237.28</v>
      </c>
      <c r="C16541" s="10">
        <v>212.74226</v>
      </c>
      <c r="D16541" s="10">
        <v>0.115340224363509</v>
      </c>
      <c r="E16541" s="7">
        <f t="shared" si="1"/>
        <v>0.04881081591</v>
      </c>
      <c r="F16541" s="7"/>
    </row>
    <row r="16542">
      <c r="A16542" s="9">
        <v>44916.166666666664</v>
      </c>
      <c r="B16542" s="10">
        <v>235.91</v>
      </c>
      <c r="C16542" s="10">
        <v>206.90095</v>
      </c>
      <c r="D16542" s="10">
        <v>0.140207427757098</v>
      </c>
      <c r="E16542" s="7">
        <f t="shared" si="1"/>
        <v>0.05081350442</v>
      </c>
      <c r="F16542" s="7"/>
    </row>
    <row r="16543">
      <c r="A16543" s="9">
        <v>44916.208333333336</v>
      </c>
      <c r="B16543" s="10">
        <v>226.62</v>
      </c>
      <c r="C16543" s="10">
        <v>204.4227</v>
      </c>
      <c r="D16543" s="10">
        <v>0.108585298990767</v>
      </c>
      <c r="E16543" s="7">
        <f t="shared" si="1"/>
        <v>0.05200245381</v>
      </c>
      <c r="F16543" s="7"/>
    </row>
    <row r="16544">
      <c r="A16544" s="9">
        <v>44916.25</v>
      </c>
      <c r="B16544" s="10">
        <v>217.54</v>
      </c>
      <c r="C16544" s="10">
        <v>204.23429</v>
      </c>
      <c r="D16544" s="10">
        <v>0.0651492459958609</v>
      </c>
      <c r="E16544" s="7">
        <f t="shared" si="1"/>
        <v>0.05217252762</v>
      </c>
      <c r="F16544" s="7"/>
    </row>
    <row r="16545">
      <c r="A16545" s="9">
        <v>44916.291666666664</v>
      </c>
      <c r="B16545" s="10">
        <v>218.22</v>
      </c>
      <c r="C16545" s="10">
        <v>206.21816</v>
      </c>
      <c r="D16545" s="10">
        <v>0.0581997240204256</v>
      </c>
      <c r="E16545" s="7">
        <f t="shared" si="1"/>
        <v>0.05286627505</v>
      </c>
      <c r="F16545" s="7"/>
    </row>
    <row r="16546">
      <c r="A16546" s="9">
        <v>44916.333333333336</v>
      </c>
      <c r="B16546" s="10">
        <v>215.89</v>
      </c>
      <c r="C16546" s="10">
        <v>209.15128</v>
      </c>
      <c r="D16546" s="10">
        <v>0.032219358160275</v>
      </c>
      <c r="E16546" s="7">
        <f t="shared" si="1"/>
        <v>0.05347496915</v>
      </c>
      <c r="F16546" s="7"/>
    </row>
    <row r="16547">
      <c r="A16547" s="9">
        <v>44916.375</v>
      </c>
      <c r="B16547" s="10">
        <v>224.96</v>
      </c>
      <c r="C16547" s="10">
        <v>213.56395</v>
      </c>
      <c r="D16547" s="10">
        <v>0.0533612999759556</v>
      </c>
      <c r="E16547" s="7">
        <f t="shared" si="1"/>
        <v>0.0543670572</v>
      </c>
      <c r="F16547" s="7"/>
    </row>
    <row r="16548">
      <c r="A16548" s="9">
        <v>44916.416666666664</v>
      </c>
      <c r="B16548" s="10">
        <v>225.09</v>
      </c>
      <c r="C16548" s="10">
        <v>217.54752</v>
      </c>
      <c r="D16548" s="10">
        <v>0.0346704940603322</v>
      </c>
      <c r="E16548" s="7">
        <f t="shared" si="1"/>
        <v>0.0549613864</v>
      </c>
      <c r="F16548" s="7"/>
    </row>
    <row r="16549">
      <c r="A16549" s="9">
        <v>44916.458333333336</v>
      </c>
      <c r="B16549" s="10">
        <v>234.13</v>
      </c>
      <c r="C16549" s="10">
        <v>221.76091</v>
      </c>
      <c r="D16549" s="10">
        <v>0.055776692114043</v>
      </c>
      <c r="E16549" s="7">
        <f t="shared" si="1"/>
        <v>0.05437642644</v>
      </c>
      <c r="F16549" s="7"/>
    </row>
    <row r="16550">
      <c r="A16550" s="9">
        <v>44916.5</v>
      </c>
      <c r="B16550" s="10">
        <v>238.17</v>
      </c>
      <c r="C16550" s="10">
        <v>224.1516</v>
      </c>
      <c r="D16550" s="10">
        <v>0.0625398168025567</v>
      </c>
      <c r="E16550" s="7">
        <f t="shared" si="1"/>
        <v>0.05564889985</v>
      </c>
      <c r="F16550" s="7"/>
    </row>
    <row r="16551">
      <c r="A16551" s="9">
        <v>44916.541666666664</v>
      </c>
      <c r="B16551" s="10">
        <v>227.05</v>
      </c>
      <c r="C16551" s="10">
        <v>225.54914</v>
      </c>
      <c r="D16551" s="10">
        <v>0.00665424838241465</v>
      </c>
      <c r="E16551" s="7">
        <f t="shared" si="1"/>
        <v>0.05446726976</v>
      </c>
      <c r="F16551" s="7"/>
    </row>
    <row r="16552">
      <c r="A16552" s="9">
        <v>44916.583333333336</v>
      </c>
      <c r="B16552" s="10">
        <v>230.8</v>
      </c>
      <c r="C16552" s="10">
        <v>226.24564</v>
      </c>
      <c r="D16552" s="10">
        <v>0.020130155878363</v>
      </c>
      <c r="E16552" s="7">
        <f t="shared" si="1"/>
        <v>0.05419075684</v>
      </c>
      <c r="F16552" s="7"/>
    </row>
    <row r="16553">
      <c r="A16553" s="9">
        <v>44916.625</v>
      </c>
      <c r="B16553" s="10">
        <v>237.73</v>
      </c>
      <c r="C16553" s="10">
        <v>226.70231</v>
      </c>
      <c r="D16553" s="10">
        <v>0.0486439242723198</v>
      </c>
      <c r="E16553" s="7">
        <f t="shared" si="1"/>
        <v>0.05560715269</v>
      </c>
      <c r="F16553" s="7"/>
    </row>
    <row r="16554">
      <c r="A16554" s="9">
        <v>44916.666666666664</v>
      </c>
      <c r="B16554" s="10">
        <v>229.14</v>
      </c>
      <c r="C16554" s="10">
        <v>227.03855</v>
      </c>
      <c r="D16554" s="10">
        <v>0.00925591711187373</v>
      </c>
      <c r="E16554" s="7">
        <f t="shared" si="1"/>
        <v>0.05401339126</v>
      </c>
      <c r="F16554" s="7"/>
    </row>
    <row r="16555">
      <c r="A16555" s="9">
        <v>44916.708333333336</v>
      </c>
      <c r="B16555" s="10">
        <v>224.66</v>
      </c>
      <c r="C16555" s="10">
        <v>227.59375</v>
      </c>
      <c r="D16555" s="10">
        <v>0.0128902924618975</v>
      </c>
      <c r="E16555" s="7">
        <f t="shared" si="1"/>
        <v>0.05200048028</v>
      </c>
      <c r="F16555" s="7"/>
    </row>
    <row r="16556">
      <c r="A16556" s="9">
        <v>44916.75</v>
      </c>
      <c r="B16556" s="10">
        <v>218.83</v>
      </c>
      <c r="C16556" s="10">
        <v>228.33776</v>
      </c>
      <c r="D16556" s="10">
        <v>0.0416390175676593</v>
      </c>
      <c r="E16556" s="7">
        <f t="shared" si="1"/>
        <v>0.05153918232</v>
      </c>
      <c r="F16556" s="7"/>
    </row>
    <row r="16557">
      <c r="A16557" s="9">
        <v>44916.791666666664</v>
      </c>
      <c r="B16557" s="10">
        <v>223.33</v>
      </c>
      <c r="C16557" s="10">
        <v>230.03241</v>
      </c>
      <c r="D16557" s="10">
        <v>0.0291368072872861</v>
      </c>
      <c r="E16557" s="7">
        <f t="shared" si="1"/>
        <v>0.05100344722</v>
      </c>
      <c r="F16557" s="7"/>
    </row>
    <row r="16558">
      <c r="A16558" s="9">
        <v>44916.833333333336</v>
      </c>
      <c r="B16558" s="10">
        <v>235.2</v>
      </c>
      <c r="C16558" s="10">
        <v>232.04483</v>
      </c>
      <c r="D16558" s="10">
        <v>0.013597243256831</v>
      </c>
      <c r="E16558" s="7">
        <f t="shared" si="1"/>
        <v>0.05151851469</v>
      </c>
      <c r="F16558" s="7"/>
    </row>
    <row r="16559">
      <c r="A16559" s="9">
        <v>44916.875</v>
      </c>
      <c r="B16559" s="10">
        <v>242.08</v>
      </c>
      <c r="C16559" s="10">
        <v>233.93515</v>
      </c>
      <c r="D16559" s="10">
        <v>0.0348167002692841</v>
      </c>
      <c r="E16559" s="7">
        <f t="shared" si="1"/>
        <v>0.05039086791</v>
      </c>
      <c r="F16559" s="7"/>
    </row>
    <row r="16560">
      <c r="A16560" s="9">
        <v>44916.916666666664</v>
      </c>
      <c r="B16560" s="10">
        <v>246.28</v>
      </c>
      <c r="C16560" s="10">
        <v>234.51477</v>
      </c>
      <c r="D16560" s="10">
        <v>0.0501683966429918</v>
      </c>
      <c r="E16560" s="7">
        <f t="shared" si="1"/>
        <v>0.05017688441</v>
      </c>
      <c r="F16560" s="7"/>
    </row>
    <row r="16561">
      <c r="A16561" s="9">
        <v>44916.958333333336</v>
      </c>
      <c r="B16561" s="10">
        <v>243.74</v>
      </c>
      <c r="C16561" s="10">
        <v>233.75675</v>
      </c>
      <c r="D16561" s="10">
        <v>0.0427078576340576</v>
      </c>
      <c r="E16561" s="7">
        <f t="shared" si="1"/>
        <v>0.05024746992</v>
      </c>
      <c r="F16561" s="7"/>
    </row>
    <row r="16562">
      <c r="A16562" s="9">
        <v>44917.0</v>
      </c>
      <c r="B16562" s="10">
        <v>246.04</v>
      </c>
      <c r="C16562" s="10">
        <v>234.62795</v>
      </c>
      <c r="D16562" s="10">
        <v>0.0486389196172067</v>
      </c>
      <c r="E16562" s="7">
        <f t="shared" si="1"/>
        <v>0.05114203104</v>
      </c>
      <c r="F16562" s="7"/>
    </row>
    <row r="16563">
      <c r="A16563" s="9">
        <v>44917.041666666664</v>
      </c>
      <c r="B16563" s="10">
        <v>251.29</v>
      </c>
      <c r="C16563" s="10">
        <v>230.68907</v>
      </c>
      <c r="D16563" s="10">
        <v>0.0893017168086897</v>
      </c>
      <c r="E16563" s="7">
        <f t="shared" si="1"/>
        <v>0.05261843501</v>
      </c>
      <c r="F16563" s="7"/>
    </row>
    <row r="16564">
      <c r="A16564" s="9">
        <v>44917.083333333336</v>
      </c>
      <c r="B16564" s="10">
        <v>253.26</v>
      </c>
      <c r="C16564" s="10">
        <v>225.13826</v>
      </c>
      <c r="D16564" s="10">
        <v>0.124908756068382</v>
      </c>
      <c r="E16564" s="7">
        <f t="shared" si="1"/>
        <v>0.05410581398</v>
      </c>
      <c r="F16564" s="7"/>
    </row>
    <row r="16565">
      <c r="A16565" s="9">
        <v>44917.125</v>
      </c>
      <c r="B16565" s="10">
        <v>256.15</v>
      </c>
      <c r="C16565" s="10">
        <v>218.30082</v>
      </c>
      <c r="D16565" s="10">
        <v>0.173380842087537</v>
      </c>
      <c r="E16565" s="7">
        <f t="shared" si="1"/>
        <v>0.05652417305</v>
      </c>
      <c r="F16565" s="7"/>
    </row>
    <row r="16566">
      <c r="A16566" s="9">
        <v>44917.166666666664</v>
      </c>
      <c r="B16566" s="10">
        <v>244.07</v>
      </c>
      <c r="C16566" s="10">
        <v>212.08292</v>
      </c>
      <c r="D16566" s="10">
        <v>0.150823460936882</v>
      </c>
      <c r="E16566" s="7">
        <f t="shared" si="1"/>
        <v>0.05696650777</v>
      </c>
      <c r="F16566" s="7"/>
    </row>
    <row r="16567">
      <c r="A16567" s="9">
        <v>44917.208333333336</v>
      </c>
      <c r="B16567" s="10">
        <v>234.29</v>
      </c>
      <c r="C16567" s="10">
        <v>208.51063</v>
      </c>
      <c r="D16567" s="10">
        <v>0.123635759001831</v>
      </c>
      <c r="E16567" s="7">
        <f t="shared" si="1"/>
        <v>0.05759361027</v>
      </c>
      <c r="F16567" s="7"/>
    </row>
    <row r="16568">
      <c r="A16568" s="9">
        <v>44917.25</v>
      </c>
      <c r="B16568" s="10">
        <v>230.79</v>
      </c>
      <c r="C16568" s="10">
        <v>207.03532</v>
      </c>
      <c r="D16568" s="10">
        <v>0.114737330809061</v>
      </c>
      <c r="E16568" s="7">
        <f t="shared" si="1"/>
        <v>0.05965978047</v>
      </c>
      <c r="F16568" s="7"/>
    </row>
    <row r="16569">
      <c r="A16569" s="9">
        <v>44917.291666666664</v>
      </c>
      <c r="B16569" s="10">
        <v>224.85</v>
      </c>
      <c r="C16569" s="10">
        <v>207.67037</v>
      </c>
      <c r="D16569" s="10">
        <v>0.0827254749919307</v>
      </c>
      <c r="E16569" s="7">
        <f t="shared" si="1"/>
        <v>0.06068168676</v>
      </c>
      <c r="F16569" s="7"/>
    </row>
    <row r="16570">
      <c r="A16570" s="9">
        <v>44917.333333333336</v>
      </c>
      <c r="B16570" s="10">
        <v>228.13</v>
      </c>
      <c r="C16570" s="10">
        <v>209.67244</v>
      </c>
      <c r="D16570" s="10">
        <v>0.0880304535970488</v>
      </c>
      <c r="E16570" s="7">
        <f t="shared" si="1"/>
        <v>0.06300714907</v>
      </c>
      <c r="F16570" s="7"/>
    </row>
    <row r="16571">
      <c r="A16571" s="9">
        <v>44917.375</v>
      </c>
      <c r="B16571" s="10">
        <v>228.38</v>
      </c>
      <c r="C16571" s="10">
        <v>213.66586</v>
      </c>
      <c r="D16571" s="10">
        <v>0.0688651897874559</v>
      </c>
      <c r="E16571" s="7">
        <f t="shared" si="1"/>
        <v>0.06365314448</v>
      </c>
      <c r="F16571" s="7"/>
    </row>
    <row r="16572">
      <c r="A16572" s="9">
        <v>44917.416666666664</v>
      </c>
      <c r="B16572" s="10">
        <v>226.9</v>
      </c>
      <c r="C16572" s="10">
        <v>218.26495</v>
      </c>
      <c r="D16572" s="10">
        <v>0.0395622384629323</v>
      </c>
      <c r="E16572" s="7">
        <f t="shared" si="1"/>
        <v>0.06385696716</v>
      </c>
      <c r="F16572" s="7"/>
    </row>
    <row r="16573">
      <c r="A16573" s="9">
        <v>44917.458333333336</v>
      </c>
      <c r="B16573" s="10">
        <v>238.89</v>
      </c>
      <c r="C16573" s="10">
        <v>223.48108</v>
      </c>
      <c r="D16573" s="10">
        <v>0.0689495504496398</v>
      </c>
      <c r="E16573" s="7">
        <f t="shared" si="1"/>
        <v>0.06440583626</v>
      </c>
      <c r="F16573" s="7"/>
    </row>
    <row r="16574">
      <c r="A16574" s="9">
        <v>44917.5</v>
      </c>
      <c r="B16574" s="10">
        <v>250.24</v>
      </c>
      <c r="C16574" s="10">
        <v>226.86753</v>
      </c>
      <c r="D16574" s="10">
        <v>0.103022543596256</v>
      </c>
      <c r="E16574" s="7">
        <f t="shared" si="1"/>
        <v>0.06609261654</v>
      </c>
      <c r="F16574" s="7"/>
    </row>
    <row r="16575">
      <c r="A16575" s="9">
        <v>44917.541666666664</v>
      </c>
      <c r="B16575" s="10">
        <v>252.01</v>
      </c>
      <c r="C16575" s="10">
        <v>228.7783</v>
      </c>
      <c r="D16575" s="10">
        <v>0.101546781316234</v>
      </c>
      <c r="E16575" s="7">
        <f t="shared" si="1"/>
        <v>0.07004647208</v>
      </c>
      <c r="F16575" s="7"/>
    </row>
    <row r="16576">
      <c r="A16576" s="9">
        <v>44917.583333333336</v>
      </c>
      <c r="B16576" s="10">
        <v>251.0</v>
      </c>
      <c r="C16576" s="10">
        <v>229.40536</v>
      </c>
      <c r="D16576" s="10">
        <v>0.0941331100546212</v>
      </c>
      <c r="E16576" s="7">
        <f t="shared" si="1"/>
        <v>0.0731299285</v>
      </c>
      <c r="F16576" s="7"/>
    </row>
    <row r="16577">
      <c r="A16577" s="9">
        <v>44917.625</v>
      </c>
      <c r="B16577" s="10">
        <v>253.54</v>
      </c>
      <c r="C16577" s="10">
        <v>229.3311</v>
      </c>
      <c r="D16577" s="10">
        <v>0.105563091966157</v>
      </c>
      <c r="E16577" s="7">
        <f t="shared" si="1"/>
        <v>0.07550156049</v>
      </c>
      <c r="F16577" s="7"/>
    </row>
    <row r="16578">
      <c r="A16578" s="9">
        <v>44917.666666666664</v>
      </c>
      <c r="B16578" s="10">
        <v>254.71</v>
      </c>
      <c r="C16578" s="10">
        <v>228.92814</v>
      </c>
      <c r="D16578" s="10">
        <v>0.112619881505174</v>
      </c>
      <c r="E16578" s="7">
        <f t="shared" si="1"/>
        <v>0.07980839234</v>
      </c>
      <c r="F16578" s="7"/>
    </row>
    <row r="16579">
      <c r="A16579" s="9">
        <v>44917.708333333336</v>
      </c>
      <c r="B16579" s="10">
        <v>253.98</v>
      </c>
      <c r="C16579" s="10">
        <v>228.94336</v>
      </c>
      <c r="D16579" s="10">
        <v>0.109357353714036</v>
      </c>
      <c r="E16579" s="7">
        <f t="shared" si="1"/>
        <v>0.08382785323</v>
      </c>
      <c r="F16579" s="7"/>
    </row>
    <row r="16580">
      <c r="A16580" s="9">
        <v>44917.75</v>
      </c>
      <c r="B16580" s="10">
        <v>253.47</v>
      </c>
      <c r="C16580" s="10">
        <v>229.191</v>
      </c>
      <c r="D16580" s="10">
        <v>0.105933479063313</v>
      </c>
      <c r="E16580" s="7">
        <f t="shared" si="1"/>
        <v>0.08650678912</v>
      </c>
      <c r="F16580" s="7"/>
    </row>
    <row r="16581">
      <c r="A16581" s="9">
        <v>44917.791666666664</v>
      </c>
      <c r="B16581" s="10">
        <v>250.74</v>
      </c>
      <c r="C16581" s="10">
        <v>230.58746</v>
      </c>
      <c r="D16581" s="10">
        <v>0.0873965132362359</v>
      </c>
      <c r="E16581" s="7">
        <f t="shared" si="1"/>
        <v>0.08893427687</v>
      </c>
      <c r="F16581" s="7"/>
    </row>
    <row r="16582">
      <c r="A16582" s="9">
        <v>44917.833333333336</v>
      </c>
      <c r="B16582" s="10">
        <v>250.98</v>
      </c>
      <c r="C16582" s="10">
        <v>232.04616</v>
      </c>
      <c r="D16582" s="10">
        <v>0.0815951446901771</v>
      </c>
      <c r="E16582" s="7">
        <f t="shared" si="1"/>
        <v>0.09176752276</v>
      </c>
      <c r="F16582" s="7"/>
    </row>
    <row r="16583">
      <c r="A16583" s="9">
        <v>44917.875</v>
      </c>
      <c r="B16583" s="10">
        <v>251.48</v>
      </c>
      <c r="C16583" s="10">
        <v>233.43474</v>
      </c>
      <c r="D16583" s="10">
        <v>0.0773032325865464</v>
      </c>
      <c r="E16583" s="7">
        <f t="shared" si="1"/>
        <v>0.09353779494</v>
      </c>
      <c r="F16583" s="7"/>
    </row>
    <row r="16584">
      <c r="A16584" s="9">
        <v>44917.916666666664</v>
      </c>
      <c r="B16584" s="10">
        <v>244.23</v>
      </c>
      <c r="C16584" s="10">
        <v>234.05273</v>
      </c>
      <c r="D16584" s="10">
        <v>0.0434828083398129</v>
      </c>
      <c r="E16584" s="7">
        <f t="shared" si="1"/>
        <v>0.09325922876</v>
      </c>
      <c r="F16584" s="7"/>
    </row>
    <row r="16585">
      <c r="A16585" s="9">
        <v>44917.958333333336</v>
      </c>
      <c r="B16585" s="10">
        <v>238.41</v>
      </c>
      <c r="C16585" s="10">
        <v>233.83462</v>
      </c>
      <c r="D16585" s="10">
        <v>0.0195667348145454</v>
      </c>
      <c r="E16585" s="7">
        <f t="shared" si="1"/>
        <v>0.09229501531</v>
      </c>
      <c r="F16585" s="7"/>
    </row>
    <row r="16586">
      <c r="A16586" s="9">
        <v>44918.0</v>
      </c>
      <c r="B16586" s="10">
        <v>238.63</v>
      </c>
      <c r="C16586" s="10">
        <v>222.61492</v>
      </c>
      <c r="D16586" s="10">
        <v>0.0719407306572263</v>
      </c>
      <c r="E16586" s="7">
        <f t="shared" si="1"/>
        <v>0.09326592411</v>
      </c>
      <c r="F16586" s="7"/>
    </row>
    <row r="16587">
      <c r="A16587" s="9">
        <v>44918.041666666664</v>
      </c>
      <c r="B16587" s="10">
        <v>235.88</v>
      </c>
      <c r="C16587" s="10">
        <v>222.05037</v>
      </c>
      <c r="D16587" s="10">
        <v>0.0622814994633875</v>
      </c>
      <c r="E16587" s="7">
        <f t="shared" si="1"/>
        <v>0.09214008172</v>
      </c>
      <c r="F16587" s="7"/>
    </row>
    <row r="16588">
      <c r="A16588" s="9">
        <v>44918.083333333336</v>
      </c>
      <c r="B16588" s="10">
        <v>244.28</v>
      </c>
      <c r="C16588" s="10">
        <v>217.67085</v>
      </c>
      <c r="D16588" s="10">
        <v>0.122244894068268</v>
      </c>
      <c r="E16588" s="7">
        <f t="shared" si="1"/>
        <v>0.09202908747</v>
      </c>
      <c r="F16588" s="7"/>
    </row>
    <row r="16589">
      <c r="A16589" s="9">
        <v>44918.125</v>
      </c>
      <c r="B16589" s="10">
        <v>229.51</v>
      </c>
      <c r="C16589" s="10">
        <v>210.94842</v>
      </c>
      <c r="D16589" s="10">
        <v>0.0879910833179029</v>
      </c>
      <c r="E16589" s="7">
        <f t="shared" si="1"/>
        <v>0.08847118085</v>
      </c>
      <c r="F16589" s="7"/>
    </row>
    <row r="16590">
      <c r="A16590" s="9">
        <v>44918.166666666664</v>
      </c>
      <c r="B16590" s="10">
        <v>212.91</v>
      </c>
      <c r="C16590" s="10">
        <v>200.49167</v>
      </c>
      <c r="D16590" s="10">
        <v>0.0619393813219272</v>
      </c>
      <c r="E16590" s="7">
        <f t="shared" si="1"/>
        <v>0.08476767753</v>
      </c>
      <c r="F16590" s="7"/>
    </row>
    <row r="16591">
      <c r="A16591" s="9">
        <v>44918.208333333336</v>
      </c>
      <c r="B16591" s="10">
        <v>198.3</v>
      </c>
      <c r="C16591" s="10">
        <v>189.75422</v>
      </c>
      <c r="D16591" s="10">
        <v>0.0450360471561581</v>
      </c>
      <c r="E16591" s="7">
        <f t="shared" si="1"/>
        <v>0.08149268954</v>
      </c>
      <c r="F16591" s="7"/>
    </row>
    <row r="16592">
      <c r="A16592" s="9">
        <v>44918.25</v>
      </c>
      <c r="B16592" s="10">
        <v>192.69</v>
      </c>
      <c r="C16592" s="10">
        <v>182.0276</v>
      </c>
      <c r="D16592" s="10">
        <v>0.0585757324713394</v>
      </c>
      <c r="E16592" s="7">
        <f t="shared" si="1"/>
        <v>0.07915262294</v>
      </c>
      <c r="F16592" s="7"/>
    </row>
    <row r="16593">
      <c r="A16593" s="9">
        <v>44918.291666666664</v>
      </c>
      <c r="B16593" s="10">
        <v>182.7</v>
      </c>
      <c r="C16593" s="10">
        <v>177.46732</v>
      </c>
      <c r="D16593" s="10">
        <v>0.0294853159443664</v>
      </c>
      <c r="E16593" s="7">
        <f t="shared" si="1"/>
        <v>0.07693428298</v>
      </c>
      <c r="F16593" s="7"/>
    </row>
    <row r="16594">
      <c r="A16594" s="9">
        <v>44918.333333333336</v>
      </c>
      <c r="B16594" s="10">
        <v>171.83</v>
      </c>
      <c r="C16594" s="10">
        <v>175.93227</v>
      </c>
      <c r="D16594" s="10">
        <v>0.0233173254684883</v>
      </c>
      <c r="E16594" s="7">
        <f t="shared" si="1"/>
        <v>0.07423790264</v>
      </c>
      <c r="F16594" s="7"/>
    </row>
    <row r="16595">
      <c r="A16595" s="9">
        <v>44918.375</v>
      </c>
      <c r="B16595" s="10">
        <v>170.54</v>
      </c>
      <c r="C16595" s="10">
        <v>177.78853</v>
      </c>
      <c r="D16595" s="10">
        <v>0.0407705153982656</v>
      </c>
      <c r="E16595" s="7">
        <f t="shared" si="1"/>
        <v>0.07306729121</v>
      </c>
      <c r="F16595" s="7"/>
    </row>
    <row r="16596">
      <c r="A16596" s="9">
        <v>44918.416666666664</v>
      </c>
      <c r="B16596" s="10">
        <v>175.57</v>
      </c>
      <c r="C16596" s="10">
        <v>184.04603</v>
      </c>
      <c r="D16596" s="10">
        <v>0.0460538594611359</v>
      </c>
      <c r="E16596" s="7">
        <f t="shared" si="1"/>
        <v>0.07333777542</v>
      </c>
      <c r="F16596" s="7"/>
    </row>
    <row r="16597">
      <c r="A16597" s="9">
        <v>44918.458333333336</v>
      </c>
      <c r="B16597" s="10">
        <v>182.33</v>
      </c>
      <c r="C16597" s="10">
        <v>191.35554</v>
      </c>
      <c r="D16597" s="10">
        <v>0.0471663375933614</v>
      </c>
      <c r="E16597" s="7">
        <f t="shared" si="1"/>
        <v>0.07243014155</v>
      </c>
      <c r="F16597" s="7"/>
    </row>
    <row r="16598">
      <c r="A16598" s="9">
        <v>44918.5</v>
      </c>
      <c r="B16598" s="10">
        <v>185.66</v>
      </c>
      <c r="C16598" s="10">
        <v>197.33396</v>
      </c>
      <c r="D16598" s="10">
        <v>0.0591583932132107</v>
      </c>
      <c r="E16598" s="7">
        <f t="shared" si="1"/>
        <v>0.07060246862</v>
      </c>
      <c r="F16598" s="7"/>
    </row>
    <row r="16599">
      <c r="A16599" s="9">
        <v>44918.541666666664</v>
      </c>
      <c r="B16599" s="10">
        <v>200.67</v>
      </c>
      <c r="C16599" s="10">
        <v>200.45274</v>
      </c>
      <c r="D16599" s="10">
        <v>0.00108384649668536</v>
      </c>
      <c r="E16599" s="7">
        <f t="shared" si="1"/>
        <v>0.066416513</v>
      </c>
      <c r="F16599" s="7"/>
    </row>
    <row r="16600">
      <c r="A16600" s="9">
        <v>44918.583333333336</v>
      </c>
      <c r="B16600" s="10">
        <v>212.71</v>
      </c>
      <c r="C16600" s="10">
        <v>199.02573</v>
      </c>
      <c r="D16600" s="10">
        <v>0.068756285933482</v>
      </c>
      <c r="E16600" s="7">
        <f t="shared" si="1"/>
        <v>0.06535914533</v>
      </c>
      <c r="F16600" s="7"/>
    </row>
    <row r="16601">
      <c r="A16601" s="9">
        <v>44918.625</v>
      </c>
      <c r="B16601" s="10">
        <v>217.7</v>
      </c>
      <c r="C16601" s="10">
        <v>196.46451</v>
      </c>
      <c r="D16601" s="10">
        <v>0.108088173278726</v>
      </c>
      <c r="E16601" s="7">
        <f t="shared" si="1"/>
        <v>0.06546435705</v>
      </c>
      <c r="F16601" s="7"/>
    </row>
    <row r="16602">
      <c r="A16602" s="9">
        <v>44918.666666666664</v>
      </c>
      <c r="B16602" s="10">
        <v>215.19</v>
      </c>
      <c r="C16602" s="10">
        <v>193.32815</v>
      </c>
      <c r="D16602" s="10">
        <v>0.113081566238543</v>
      </c>
      <c r="E16602" s="7">
        <f t="shared" si="1"/>
        <v>0.06548359391</v>
      </c>
      <c r="F16602" s="7"/>
    </row>
    <row r="16603">
      <c r="A16603" s="9">
        <v>44918.708333333336</v>
      </c>
      <c r="B16603" s="10">
        <v>215.85</v>
      </c>
      <c r="C16603" s="10">
        <v>191.0066</v>
      </c>
      <c r="D16603" s="10">
        <v>0.130065662652494</v>
      </c>
      <c r="E16603" s="7">
        <f t="shared" si="1"/>
        <v>0.06634644012</v>
      </c>
      <c r="F16603" s="7"/>
    </row>
    <row r="16604">
      <c r="A16604" s="9">
        <v>44918.75</v>
      </c>
      <c r="B16604" s="10">
        <v>217.78</v>
      </c>
      <c r="C16604" s="10">
        <v>189.95434</v>
      </c>
      <c r="D16604" s="10">
        <v>0.146486045014817</v>
      </c>
      <c r="E16604" s="7">
        <f t="shared" si="1"/>
        <v>0.06803613037</v>
      </c>
      <c r="F16604" s="7"/>
    </row>
    <row r="16605">
      <c r="A16605" s="9">
        <v>44918.791666666664</v>
      </c>
      <c r="B16605" s="10">
        <v>221.61</v>
      </c>
      <c r="C16605" s="10">
        <v>191.39655</v>
      </c>
      <c r="D16605" s="10">
        <v>0.157857861074298</v>
      </c>
      <c r="E16605" s="7">
        <f t="shared" si="1"/>
        <v>0.07097201986</v>
      </c>
      <c r="F16605" s="7"/>
    </row>
    <row r="16606">
      <c r="A16606" s="9">
        <v>44918.833333333336</v>
      </c>
      <c r="B16606" s="10">
        <v>227.74</v>
      </c>
      <c r="C16606" s="10">
        <v>192.85835</v>
      </c>
      <c r="D16606" s="10">
        <v>0.180866682723356</v>
      </c>
      <c r="E16606" s="7">
        <f t="shared" si="1"/>
        <v>0.07510833395</v>
      </c>
      <c r="F16606" s="7"/>
    </row>
    <row r="16607">
      <c r="A16607" s="9">
        <v>44918.875</v>
      </c>
      <c r="B16607" s="10">
        <v>231.81</v>
      </c>
      <c r="C16607" s="10">
        <v>194.82853</v>
      </c>
      <c r="D16607" s="10">
        <v>0.189815475177069</v>
      </c>
      <c r="E16607" s="7">
        <f t="shared" si="1"/>
        <v>0.07979634405</v>
      </c>
      <c r="F16607" s="7"/>
    </row>
    <row r="16608">
      <c r="A16608" s="9">
        <v>44918.916666666664</v>
      </c>
      <c r="B16608" s="10">
        <v>230.34</v>
      </c>
      <c r="C16608" s="10">
        <v>196.85047</v>
      </c>
      <c r="D16608" s="10">
        <v>0.170126746458873</v>
      </c>
      <c r="E16608" s="7">
        <f t="shared" si="1"/>
        <v>0.08507317481</v>
      </c>
      <c r="F16608" s="7"/>
    </row>
    <row r="16609">
      <c r="A16609" s="9">
        <v>44918.958333333336</v>
      </c>
      <c r="B16609" s="10">
        <v>229.7</v>
      </c>
      <c r="C16609" s="10">
        <v>200.18436</v>
      </c>
      <c r="D16609" s="10">
        <v>0.147442287699198</v>
      </c>
      <c r="E16609" s="7">
        <f t="shared" si="1"/>
        <v>0.09040132285</v>
      </c>
      <c r="F16609" s="7"/>
    </row>
    <row r="16610">
      <c r="A16610" s="9">
        <v>44916.0</v>
      </c>
      <c r="B16610" s="10">
        <v>237.8</v>
      </c>
      <c r="C16610" s="10">
        <v>239.8161</v>
      </c>
      <c r="D16610" s="10">
        <v>0.00840685842193244</v>
      </c>
      <c r="E16610" s="7">
        <f t="shared" si="1"/>
        <v>0.08775407817</v>
      </c>
      <c r="F16610" s="7"/>
    </row>
    <row r="16611">
      <c r="A16611" s="9">
        <v>44916.041666666664</v>
      </c>
      <c r="B16611" s="10">
        <v>238.61</v>
      </c>
      <c r="C16611" s="10">
        <v>236.34277</v>
      </c>
      <c r="D16611" s="10">
        <v>0.00959297379818308</v>
      </c>
      <c r="E16611" s="7">
        <f t="shared" si="1"/>
        <v>0.08555872293</v>
      </c>
      <c r="F16611" s="7"/>
    </row>
    <row r="16612">
      <c r="A16612" s="9">
        <v>44916.083333333336</v>
      </c>
      <c r="B16612" s="10">
        <v>239.49</v>
      </c>
      <c r="C16612" s="10">
        <v>231.34165</v>
      </c>
      <c r="D16612" s="10">
        <v>0.0352221487138179</v>
      </c>
      <c r="E16612" s="7">
        <f t="shared" si="1"/>
        <v>0.08193277521</v>
      </c>
      <c r="F16612" s="7"/>
    </row>
    <row r="16613">
      <c r="A16613" s="9">
        <v>44916.125</v>
      </c>
      <c r="B16613" s="10">
        <v>237.28</v>
      </c>
      <c r="C16613" s="10">
        <v>224.89976</v>
      </c>
      <c r="D16613" s="10">
        <v>0.055047813301357</v>
      </c>
      <c r="E16613" s="7">
        <f t="shared" si="1"/>
        <v>0.08056013896</v>
      </c>
      <c r="F16613" s="7"/>
    </row>
    <row r="16614">
      <c r="A16614" s="9">
        <v>44916.166666666664</v>
      </c>
      <c r="B16614" s="10">
        <v>235.91</v>
      </c>
      <c r="C16614" s="10">
        <v>219.13724</v>
      </c>
      <c r="D16614" s="10">
        <v>0.0765399801512513</v>
      </c>
      <c r="E16614" s="7">
        <f t="shared" si="1"/>
        <v>0.08116849724</v>
      </c>
      <c r="F16614" s="7"/>
    </row>
    <row r="16615">
      <c r="A16615" s="9">
        <v>44916.208333333336</v>
      </c>
      <c r="B16615" s="10">
        <v>226.62</v>
      </c>
      <c r="C16615" s="10">
        <v>215.96675</v>
      </c>
      <c r="D16615" s="10">
        <v>0.0493281951967143</v>
      </c>
      <c r="E16615" s="7">
        <f t="shared" si="1"/>
        <v>0.08134733675</v>
      </c>
      <c r="F16615" s="7"/>
    </row>
    <row r="16616">
      <c r="A16616" s="9">
        <v>44916.25</v>
      </c>
      <c r="B16616" s="10">
        <v>217.54</v>
      </c>
      <c r="C16616" s="10">
        <v>214.45009</v>
      </c>
      <c r="D16616" s="10">
        <v>0.0144085274107369</v>
      </c>
      <c r="E16616" s="7">
        <f t="shared" si="1"/>
        <v>0.07950703653</v>
      </c>
      <c r="F16616" s="7"/>
    </row>
    <row r="16617">
      <c r="A16617" s="9">
        <v>44916.291666666664</v>
      </c>
      <c r="B16617" s="10">
        <v>218.22</v>
      </c>
      <c r="C16617" s="10">
        <v>214.60776</v>
      </c>
      <c r="D16617" s="10">
        <v>0.0168318237886644</v>
      </c>
      <c r="E16617" s="7">
        <f t="shared" si="1"/>
        <v>0.07897980769</v>
      </c>
      <c r="F16617" s="7"/>
    </row>
    <row r="16618">
      <c r="A16618" s="9">
        <v>44916.333333333336</v>
      </c>
      <c r="B16618" s="10">
        <v>215.89</v>
      </c>
      <c r="C16618" s="10">
        <v>215.94759</v>
      </c>
      <c r="D16618" s="10">
        <v>2.66685078541532E-4</v>
      </c>
      <c r="E16618" s="7">
        <f t="shared" si="1"/>
        <v>0.07801936434</v>
      </c>
      <c r="F16618" s="7"/>
    </row>
    <row r="16619">
      <c r="A16619" s="9">
        <v>44916.375</v>
      </c>
      <c r="B16619" s="10">
        <v>224.96</v>
      </c>
      <c r="C16619" s="10">
        <v>219.25443</v>
      </c>
      <c r="D16619" s="10">
        <v>0.026022598494361</v>
      </c>
      <c r="E16619" s="7">
        <f t="shared" si="1"/>
        <v>0.07740486781</v>
      </c>
      <c r="F16619" s="7"/>
    </row>
    <row r="16620">
      <c r="A16620" s="9">
        <v>44916.416666666664</v>
      </c>
      <c r="B16620" s="10">
        <v>225.09</v>
      </c>
      <c r="C16620" s="10">
        <v>223.16402</v>
      </c>
      <c r="D16620" s="10">
        <v>0.00863033386833598</v>
      </c>
      <c r="E16620" s="7">
        <f t="shared" si="1"/>
        <v>0.07584555424</v>
      </c>
      <c r="F16620" s="7"/>
    </row>
    <row r="16621">
      <c r="A16621" s="9">
        <v>44916.458333333336</v>
      </c>
      <c r="B16621" s="10">
        <v>234.13</v>
      </c>
      <c r="C16621" s="10">
        <v>228.0505</v>
      </c>
      <c r="D16621" s="10">
        <v>0.0266585690450141</v>
      </c>
      <c r="E16621" s="7">
        <f t="shared" si="1"/>
        <v>0.07499106388</v>
      </c>
      <c r="F16621" s="7"/>
    </row>
    <row r="16622">
      <c r="A16622" s="9">
        <v>44916.5</v>
      </c>
      <c r="B16622" s="10">
        <v>238.17</v>
      </c>
      <c r="C16622" s="10">
        <v>231.4871</v>
      </c>
      <c r="D16622" s="10">
        <v>0.0288694272812609</v>
      </c>
      <c r="E16622" s="7">
        <f t="shared" si="1"/>
        <v>0.07372902364</v>
      </c>
      <c r="F16622" s="7"/>
    </row>
    <row r="16623">
      <c r="A16623" s="9">
        <v>44916.541666666664</v>
      </c>
      <c r="B16623" s="10">
        <v>227.05</v>
      </c>
      <c r="C16623" s="10">
        <v>233.61823</v>
      </c>
      <c r="D16623" s="10">
        <v>0.0281152288500773</v>
      </c>
      <c r="E16623" s="7">
        <f t="shared" si="1"/>
        <v>0.07485533124</v>
      </c>
      <c r="F16623" s="7"/>
    </row>
    <row r="16624">
      <c r="A16624" s="9">
        <v>44916.583333333336</v>
      </c>
      <c r="B16624" s="10">
        <v>230.8</v>
      </c>
      <c r="C16624" s="10">
        <v>234.52847</v>
      </c>
      <c r="D16624" s="10">
        <v>0.0158977287490938</v>
      </c>
      <c r="E16624" s="7">
        <f t="shared" si="1"/>
        <v>0.07265289135</v>
      </c>
      <c r="F16624" s="7"/>
    </row>
    <row r="16625">
      <c r="A16625" s="9">
        <v>44916.625</v>
      </c>
      <c r="B16625" s="10">
        <v>237.73</v>
      </c>
      <c r="C16625" s="10">
        <v>234.56932</v>
      </c>
      <c r="D16625" s="10">
        <v>0.0134743963959139</v>
      </c>
      <c r="E16625" s="7">
        <f t="shared" si="1"/>
        <v>0.06871065065</v>
      </c>
      <c r="F16625" s="7"/>
    </row>
    <row r="16626">
      <c r="A16626" s="9">
        <v>44916.666666666664</v>
      </c>
      <c r="B16626" s="10">
        <v>229.14</v>
      </c>
      <c r="C16626" s="10">
        <v>234.22573</v>
      </c>
      <c r="D16626" s="10">
        <v>0.0217129433218118</v>
      </c>
      <c r="E16626" s="7">
        <f t="shared" si="1"/>
        <v>0.06490362469</v>
      </c>
      <c r="F16626" s="7"/>
    </row>
    <row r="16627">
      <c r="A16627" s="9">
        <v>44916.708333333336</v>
      </c>
      <c r="B16627" s="10">
        <v>224.66</v>
      </c>
      <c r="C16627" s="10">
        <v>234.32272</v>
      </c>
      <c r="D16627" s="10">
        <v>0.0412368036697423</v>
      </c>
      <c r="E16627" s="7">
        <f t="shared" si="1"/>
        <v>0.06120242224</v>
      </c>
      <c r="F16627" s="7"/>
    </row>
    <row r="16628">
      <c r="A16628" s="9">
        <v>44916.75</v>
      </c>
      <c r="B16628" s="10">
        <v>218.83</v>
      </c>
      <c r="C16628" s="10">
        <v>234.6378</v>
      </c>
      <c r="D16628" s="10">
        <v>0.0673710714982836</v>
      </c>
      <c r="E16628" s="7">
        <f t="shared" si="1"/>
        <v>0.05790596501</v>
      </c>
      <c r="F16628" s="7"/>
    </row>
    <row r="16629">
      <c r="A16629" s="9">
        <v>44916.791666666664</v>
      </c>
      <c r="B16629" s="10">
        <v>223.33</v>
      </c>
      <c r="C16629" s="10">
        <v>236.15447</v>
      </c>
      <c r="D16629" s="10">
        <v>0.0543054298315843</v>
      </c>
      <c r="E16629" s="7">
        <f t="shared" si="1"/>
        <v>0.05359128037</v>
      </c>
      <c r="F16629" s="7"/>
    </row>
    <row r="16630">
      <c r="A16630" s="9">
        <v>44916.833333333336</v>
      </c>
      <c r="B16630" s="10">
        <v>235.2</v>
      </c>
      <c r="C16630" s="10">
        <v>237.51113</v>
      </c>
      <c r="D16630" s="10">
        <v>0.00973061767673801</v>
      </c>
      <c r="E16630" s="7">
        <f t="shared" si="1"/>
        <v>0.04646061099</v>
      </c>
      <c r="F16630" s="7"/>
    </row>
    <row r="16631">
      <c r="A16631" s="9">
        <v>44916.875</v>
      </c>
      <c r="B16631" s="10">
        <v>242.08</v>
      </c>
      <c r="C16631" s="10">
        <v>238.61404</v>
      </c>
      <c r="D16631" s="10">
        <v>0.0145253816581791</v>
      </c>
      <c r="E16631" s="7">
        <f t="shared" si="1"/>
        <v>0.0391568571</v>
      </c>
      <c r="F16631" s="7"/>
    </row>
    <row r="16632">
      <c r="A16632" s="9">
        <v>44916.916666666664</v>
      </c>
      <c r="B16632" s="10">
        <v>246.28</v>
      </c>
      <c r="C16632" s="10">
        <v>239.08471</v>
      </c>
      <c r="D16632" s="10">
        <v>0.0300951491209956</v>
      </c>
      <c r="E16632" s="7">
        <f t="shared" si="1"/>
        <v>0.03332220721</v>
      </c>
      <c r="F16632" s="7"/>
    </row>
    <row r="16633">
      <c r="A16633" s="9">
        <v>44916.958333333336</v>
      </c>
      <c r="B16633" s="10">
        <v>243.74</v>
      </c>
      <c r="C16633" s="10">
        <v>238.92368</v>
      </c>
      <c r="D16633" s="10">
        <v>0.0201584037212218</v>
      </c>
      <c r="E16633" s="7">
        <f t="shared" si="1"/>
        <v>0.02801871204</v>
      </c>
      <c r="F16633" s="7"/>
    </row>
    <row r="16634">
      <c r="A16634" s="9">
        <v>44917.0</v>
      </c>
      <c r="B16634" s="10">
        <v>246.04</v>
      </c>
      <c r="C16634" s="10">
        <v>238.32326</v>
      </c>
      <c r="D16634" s="10">
        <v>0.0323792986047605</v>
      </c>
      <c r="E16634" s="7">
        <f t="shared" si="1"/>
        <v>0.02901756372</v>
      </c>
      <c r="F16634" s="7"/>
    </row>
    <row r="16635">
      <c r="A16635" s="9">
        <v>44917.041666666664</v>
      </c>
      <c r="B16635" s="10">
        <v>251.29</v>
      </c>
      <c r="C16635" s="10">
        <v>234.9329</v>
      </c>
      <c r="D16635" s="10">
        <v>0.069624560885257</v>
      </c>
      <c r="E16635" s="7">
        <f t="shared" si="1"/>
        <v>0.03151887985</v>
      </c>
      <c r="F16635" s="7"/>
    </row>
    <row r="16636">
      <c r="A16636" s="9">
        <v>44917.083333333336</v>
      </c>
      <c r="B16636" s="10">
        <v>253.26</v>
      </c>
      <c r="C16636" s="10">
        <v>230.02449</v>
      </c>
      <c r="D16636" s="10">
        <v>0.101013200811791</v>
      </c>
      <c r="E16636" s="7">
        <f t="shared" si="1"/>
        <v>0.03426017368</v>
      </c>
      <c r="F16636" s="7"/>
    </row>
    <row r="16637">
      <c r="A16637" s="9">
        <v>44917.125</v>
      </c>
      <c r="B16637" s="10">
        <v>256.15</v>
      </c>
      <c r="C16637" s="10">
        <v>223.61372</v>
      </c>
      <c r="D16637" s="10">
        <v>0.145502163284077</v>
      </c>
      <c r="E16637" s="7">
        <f t="shared" si="1"/>
        <v>0.03802910493</v>
      </c>
      <c r="F16637" s="7"/>
    </row>
    <row r="16638">
      <c r="A16638" s="9">
        <v>44917.166666666664</v>
      </c>
      <c r="B16638" s="10">
        <v>244.07</v>
      </c>
      <c r="C16638" s="10">
        <v>217.80211</v>
      </c>
      <c r="D16638" s="10">
        <v>0.120604387165946</v>
      </c>
      <c r="E16638" s="7">
        <f t="shared" si="1"/>
        <v>0.03986512189</v>
      </c>
      <c r="F16638" s="7"/>
    </row>
    <row r="16639">
      <c r="A16639" s="9">
        <v>44917.208333333336</v>
      </c>
      <c r="B16639" s="10">
        <v>234.29</v>
      </c>
      <c r="C16639" s="10">
        <v>214.51856</v>
      </c>
      <c r="D16639" s="10">
        <v>0.0921665705755249</v>
      </c>
      <c r="E16639" s="7">
        <f t="shared" si="1"/>
        <v>0.0416500542</v>
      </c>
      <c r="F16639" s="7"/>
    </row>
    <row r="16640">
      <c r="A16640" s="9">
        <v>44917.25</v>
      </c>
      <c r="B16640" s="10">
        <v>230.79</v>
      </c>
      <c r="C16640" s="10">
        <v>213.08315</v>
      </c>
      <c r="D16640" s="10">
        <v>0.083098311621543</v>
      </c>
      <c r="E16640" s="7">
        <f t="shared" si="1"/>
        <v>0.04451212854</v>
      </c>
      <c r="F16640" s="7"/>
    </row>
    <row r="16641">
      <c r="A16641" s="9">
        <v>44917.291666666664</v>
      </c>
      <c r="B16641" s="10">
        <v>224.85</v>
      </c>
      <c r="C16641" s="10">
        <v>213.39949</v>
      </c>
      <c r="D16641" s="10">
        <v>0.0536576258921706</v>
      </c>
      <c r="E16641" s="7">
        <f t="shared" si="1"/>
        <v>0.04604653696</v>
      </c>
      <c r="F16641" s="7"/>
    </row>
    <row r="16642">
      <c r="A16642" s="9">
        <v>44917.333333333336</v>
      </c>
      <c r="B16642" s="10">
        <v>228.13</v>
      </c>
      <c r="C16642" s="10">
        <v>214.89342</v>
      </c>
      <c r="D16642" s="10">
        <v>0.0615960228098189</v>
      </c>
      <c r="E16642" s="7">
        <f t="shared" si="1"/>
        <v>0.04860192603</v>
      </c>
      <c r="F16642" s="7"/>
    </row>
    <row r="16643">
      <c r="A16643" s="9">
        <v>44917.375</v>
      </c>
      <c r="B16643" s="10">
        <v>228.38</v>
      </c>
      <c r="C16643" s="10">
        <v>218.30025</v>
      </c>
      <c r="D16643" s="10">
        <v>0.0461737904560347</v>
      </c>
      <c r="E16643" s="7">
        <f t="shared" si="1"/>
        <v>0.04944155903</v>
      </c>
      <c r="F16643" s="7"/>
    </row>
    <row r="16644">
      <c r="A16644" s="9">
        <v>44917.416666666664</v>
      </c>
      <c r="B16644" s="10">
        <v>226.9</v>
      </c>
      <c r="C16644" s="10">
        <v>222.30019</v>
      </c>
      <c r="D16644" s="10">
        <v>0.0206918851486362</v>
      </c>
      <c r="E16644" s="7">
        <f t="shared" si="1"/>
        <v>0.04994412367</v>
      </c>
      <c r="F16644" s="7"/>
    </row>
    <row r="16645">
      <c r="A16645" s="9">
        <v>44917.458333333336</v>
      </c>
      <c r="B16645" s="10">
        <v>238.89</v>
      </c>
      <c r="C16645" s="10">
        <v>227.14837</v>
      </c>
      <c r="D16645" s="10">
        <v>0.0516914561174266</v>
      </c>
      <c r="E16645" s="7">
        <f t="shared" si="1"/>
        <v>0.05098716063</v>
      </c>
      <c r="F16645" s="7"/>
    </row>
    <row r="16646">
      <c r="A16646" s="9">
        <v>44917.5</v>
      </c>
      <c r="B16646" s="10">
        <v>250.24</v>
      </c>
      <c r="C16646" s="10">
        <v>230.42264</v>
      </c>
      <c r="D16646" s="10">
        <v>0.0860043960958003</v>
      </c>
      <c r="E16646" s="7">
        <f t="shared" si="1"/>
        <v>0.05336778433</v>
      </c>
      <c r="F16646" s="7"/>
    </row>
    <row r="16647">
      <c r="A16647" s="9">
        <v>44917.541666666664</v>
      </c>
      <c r="B16647" s="10">
        <v>252.01</v>
      </c>
      <c r="C16647" s="10">
        <v>232.37851</v>
      </c>
      <c r="D16647" s="10">
        <v>0.0844806604534988</v>
      </c>
      <c r="E16647" s="7">
        <f t="shared" si="1"/>
        <v>0.05571634398</v>
      </c>
      <c r="F16647" s="7"/>
    </row>
    <row r="16648">
      <c r="A16648" s="9">
        <v>44917.583333333336</v>
      </c>
      <c r="B16648" s="10">
        <v>251.0</v>
      </c>
      <c r="C16648" s="10">
        <v>233.12244</v>
      </c>
      <c r="D16648" s="10">
        <v>0.0766874265729201</v>
      </c>
      <c r="E16648" s="7">
        <f t="shared" si="1"/>
        <v>0.05824924806</v>
      </c>
      <c r="F16648" s="7"/>
    </row>
    <row r="16649">
      <c r="A16649" s="9">
        <v>44917.625</v>
      </c>
      <c r="B16649" s="10">
        <v>253.54</v>
      </c>
      <c r="C16649" s="10">
        <v>233.05148</v>
      </c>
      <c r="D16649" s="10">
        <v>0.0879141381123174</v>
      </c>
      <c r="E16649" s="7">
        <f t="shared" si="1"/>
        <v>0.06135090396</v>
      </c>
      <c r="F16649" s="7"/>
    </row>
    <row r="16650">
      <c r="A16650" s="9">
        <v>44917.666666666664</v>
      </c>
      <c r="B16650" s="10">
        <v>254.71</v>
      </c>
      <c r="C16650" s="10">
        <v>232.62276</v>
      </c>
      <c r="D16650" s="10">
        <v>0.0949487487810737</v>
      </c>
      <c r="E16650" s="7">
        <f t="shared" si="1"/>
        <v>0.06440239586</v>
      </c>
      <c r="F16650" s="7"/>
    </row>
    <row r="16651">
      <c r="A16651" s="9">
        <v>44917.708333333336</v>
      </c>
      <c r="B16651" s="10">
        <v>253.98</v>
      </c>
      <c r="C16651" s="10">
        <v>232.67073</v>
      </c>
      <c r="D16651" s="10">
        <v>0.0915855208775078</v>
      </c>
      <c r="E16651" s="7">
        <f t="shared" si="1"/>
        <v>0.06650025907</v>
      </c>
      <c r="F16651" s="7"/>
    </row>
    <row r="16652">
      <c r="A16652" s="9">
        <v>44917.75</v>
      </c>
      <c r="B16652" s="10">
        <v>253.47</v>
      </c>
      <c r="C16652" s="10">
        <v>232.85921</v>
      </c>
      <c r="D16652" s="10">
        <v>0.0885118093460851</v>
      </c>
      <c r="E16652" s="7">
        <f t="shared" si="1"/>
        <v>0.06738112315</v>
      </c>
      <c r="F16652" s="7"/>
    </row>
    <row r="16653">
      <c r="A16653" s="9">
        <v>44917.791666666664</v>
      </c>
      <c r="B16653" s="10">
        <v>250.74</v>
      </c>
      <c r="C16653" s="10">
        <v>234.23476</v>
      </c>
      <c r="D16653" s="10">
        <v>0.0704645202957922</v>
      </c>
      <c r="E16653" s="7">
        <f t="shared" si="1"/>
        <v>0.06805441859</v>
      </c>
      <c r="F16653" s="7"/>
    </row>
    <row r="16654">
      <c r="A16654" s="9">
        <v>44917.833333333336</v>
      </c>
      <c r="B16654" s="10">
        <v>250.98</v>
      </c>
      <c r="C16654" s="10">
        <v>235.50438</v>
      </c>
      <c r="D16654" s="10">
        <v>0.0657126631784937</v>
      </c>
      <c r="E16654" s="7">
        <f t="shared" si="1"/>
        <v>0.07038700382</v>
      </c>
      <c r="F16654" s="7"/>
    </row>
    <row r="16655">
      <c r="A16655" s="9">
        <v>44917.875</v>
      </c>
      <c r="B16655" s="10">
        <v>251.48</v>
      </c>
      <c r="C16655" s="10">
        <v>236.5696</v>
      </c>
      <c r="D16655" s="10">
        <v>0.0630275403094902</v>
      </c>
      <c r="E16655" s="7">
        <f t="shared" si="1"/>
        <v>0.07240792709</v>
      </c>
      <c r="F16655" s="7"/>
    </row>
    <row r="16656">
      <c r="A16656" s="9">
        <v>44917.916666666664</v>
      </c>
      <c r="B16656" s="10">
        <v>244.23</v>
      </c>
      <c r="C16656" s="10">
        <v>237.08149</v>
      </c>
      <c r="D16656" s="10">
        <v>0.0301521219560413</v>
      </c>
      <c r="E16656" s="7">
        <f t="shared" si="1"/>
        <v>0.07241030096</v>
      </c>
      <c r="F16656" s="7"/>
    </row>
    <row r="16657">
      <c r="A16657" s="9">
        <v>44917.958333333336</v>
      </c>
      <c r="B16657" s="10">
        <v>238.41</v>
      </c>
      <c r="C16657" s="10">
        <v>236.95481</v>
      </c>
      <c r="D16657" s="10">
        <v>0.00614121317056187</v>
      </c>
      <c r="E16657" s="7">
        <f t="shared" si="1"/>
        <v>0.07182625136</v>
      </c>
      <c r="F16657" s="7"/>
    </row>
    <row r="16658">
      <c r="A16658" s="9">
        <v>44918.0</v>
      </c>
      <c r="B16658" s="10">
        <v>238.63</v>
      </c>
      <c r="C16658" s="10">
        <v>226.66796</v>
      </c>
      <c r="D16658" s="10">
        <v>0.052773404763514</v>
      </c>
      <c r="E16658" s="7">
        <f t="shared" si="1"/>
        <v>0.07267600578</v>
      </c>
      <c r="F16658" s="7"/>
    </row>
    <row r="16659">
      <c r="A16659" s="9">
        <v>44918.041666666664</v>
      </c>
      <c r="B16659" s="10">
        <v>235.88</v>
      </c>
      <c r="C16659" s="10">
        <v>226.28084</v>
      </c>
      <c r="D16659" s="10">
        <v>0.0424214440780756</v>
      </c>
      <c r="E16659" s="7">
        <f t="shared" si="1"/>
        <v>0.07154254258</v>
      </c>
      <c r="F16659" s="7"/>
    </row>
    <row r="16660">
      <c r="A16660" s="9">
        <v>44918.083333333336</v>
      </c>
      <c r="B16660" s="10">
        <v>244.28</v>
      </c>
      <c r="C16660" s="10">
        <v>222.17605</v>
      </c>
      <c r="D16660" s="10">
        <v>0.0994884462119116</v>
      </c>
      <c r="E16660" s="7">
        <f t="shared" si="1"/>
        <v>0.07147901114</v>
      </c>
      <c r="F16660" s="7"/>
    </row>
    <row r="16661">
      <c r="A16661" s="9">
        <v>44918.125</v>
      </c>
      <c r="B16661" s="10">
        <v>229.51</v>
      </c>
      <c r="C16661" s="10">
        <v>215.31761</v>
      </c>
      <c r="D16661" s="10">
        <v>0.0659137448163203</v>
      </c>
      <c r="E16661" s="7">
        <f t="shared" si="1"/>
        <v>0.06816282703</v>
      </c>
      <c r="F16661" s="7"/>
    </row>
    <row r="16662">
      <c r="A16662" s="9">
        <v>44918.166666666664</v>
      </c>
      <c r="B16662" s="10">
        <v>212.91</v>
      </c>
      <c r="C16662" s="10">
        <v>204.88364</v>
      </c>
      <c r="D16662" s="10">
        <v>0.0391752118421948</v>
      </c>
      <c r="E16662" s="7">
        <f t="shared" si="1"/>
        <v>0.06476994473</v>
      </c>
      <c r="F16662" s="7"/>
    </row>
    <row r="16663">
      <c r="A16663" s="9">
        <v>44918.208333333336</v>
      </c>
      <c r="B16663" s="10">
        <v>198.3</v>
      </c>
      <c r="C16663" s="10">
        <v>194.04981</v>
      </c>
      <c r="D16663" s="10">
        <v>0.0219025723343918</v>
      </c>
      <c r="E16663" s="7">
        <f t="shared" si="1"/>
        <v>0.06184227814</v>
      </c>
      <c r="F16663" s="7"/>
    </row>
    <row r="16664">
      <c r="A16664" s="9">
        <v>44918.25</v>
      </c>
      <c r="B16664" s="10">
        <v>192.69</v>
      </c>
      <c r="C16664" s="10">
        <v>186.03389</v>
      </c>
      <c r="D16664" s="10">
        <v>0.0357790185433416</v>
      </c>
      <c r="E16664" s="7">
        <f t="shared" si="1"/>
        <v>0.05987064092</v>
      </c>
      <c r="F16664" s="7"/>
    </row>
    <row r="16665">
      <c r="A16665" s="9">
        <v>44918.291666666664</v>
      </c>
      <c r="B16665" s="10">
        <v>182.7</v>
      </c>
      <c r="C16665" s="10">
        <v>181.07193</v>
      </c>
      <c r="D16665" s="10">
        <v>0.00899128871051399</v>
      </c>
      <c r="E16665" s="7">
        <f t="shared" si="1"/>
        <v>0.05800954354</v>
      </c>
      <c r="F16665" s="7"/>
    </row>
    <row r="16666">
      <c r="A16666" s="9">
        <v>44918.333333333336</v>
      </c>
      <c r="B16666" s="10">
        <v>171.83</v>
      </c>
      <c r="C16666" s="10">
        <v>179.31104</v>
      </c>
      <c r="D16666" s="10">
        <v>0.0417210228661881</v>
      </c>
      <c r="E16666" s="7">
        <f t="shared" si="1"/>
        <v>0.05718141854</v>
      </c>
      <c r="F16666" s="7"/>
    </row>
    <row r="16667">
      <c r="A16667" s="9">
        <v>44918.375</v>
      </c>
      <c r="B16667" s="10">
        <v>170.54</v>
      </c>
      <c r="C16667" s="10">
        <v>180.9775</v>
      </c>
      <c r="D16667" s="10">
        <v>0.0576729151413849</v>
      </c>
      <c r="E16667" s="7">
        <f t="shared" si="1"/>
        <v>0.05766054874</v>
      </c>
      <c r="F16667" s="7"/>
    </row>
    <row r="16668">
      <c r="A16668" s="9">
        <v>44918.416666666664</v>
      </c>
      <c r="B16668" s="10">
        <v>175.57</v>
      </c>
      <c r="C16668" s="10">
        <v>187.34833</v>
      </c>
      <c r="D16668" s="10">
        <v>0.0628686148416695</v>
      </c>
      <c r="E16668" s="7">
        <f t="shared" si="1"/>
        <v>0.05941791248</v>
      </c>
      <c r="F16668" s="7"/>
    </row>
    <row r="16669">
      <c r="A16669" s="9">
        <v>44918.458333333336</v>
      </c>
      <c r="B16669" s="10">
        <v>182.33</v>
      </c>
      <c r="C16669" s="10">
        <v>194.98358</v>
      </c>
      <c r="D16669" s="10">
        <v>0.0648956183900202</v>
      </c>
      <c r="E16669" s="7">
        <f t="shared" si="1"/>
        <v>0.0599680859</v>
      </c>
      <c r="F16669" s="7"/>
    </row>
    <row r="16670">
      <c r="A16670" s="9">
        <v>44918.5</v>
      </c>
      <c r="B16670" s="10">
        <v>185.66</v>
      </c>
      <c r="C16670" s="10">
        <v>201.31178</v>
      </c>
      <c r="D16670" s="10">
        <v>0.077748952396129</v>
      </c>
      <c r="E16670" s="7">
        <f t="shared" si="1"/>
        <v>0.05962410908</v>
      </c>
      <c r="F16670" s="7"/>
    </row>
    <row r="16671">
      <c r="A16671" s="9">
        <v>44918.541666666664</v>
      </c>
      <c r="B16671" s="10">
        <v>200.67</v>
      </c>
      <c r="C16671" s="10">
        <v>205.05806</v>
      </c>
      <c r="D16671" s="10">
        <v>0.0213991100861874</v>
      </c>
      <c r="E16671" s="7">
        <f t="shared" si="1"/>
        <v>0.05699571115</v>
      </c>
      <c r="F16671" s="7"/>
    </row>
    <row r="16672">
      <c r="A16672" s="9">
        <v>44918.583333333336</v>
      </c>
      <c r="B16672" s="10">
        <v>212.71</v>
      </c>
      <c r="C16672" s="10">
        <v>204.43979</v>
      </c>
      <c r="D16672" s="10">
        <v>0.0404530350965436</v>
      </c>
      <c r="E16672" s="7">
        <f t="shared" si="1"/>
        <v>0.05548594484</v>
      </c>
      <c r="F16672" s="7"/>
    </row>
    <row r="16673">
      <c r="A16673" s="9">
        <v>44918.625</v>
      </c>
      <c r="B16673" s="10">
        <v>217.7</v>
      </c>
      <c r="C16673" s="10">
        <v>202.38792</v>
      </c>
      <c r="D16673" s="10">
        <v>0.0756570846718518</v>
      </c>
      <c r="E16673" s="7">
        <f t="shared" si="1"/>
        <v>0.05497523428</v>
      </c>
      <c r="F16673" s="7"/>
    </row>
    <row r="16674">
      <c r="A16674" s="9">
        <v>44918.666666666664</v>
      </c>
      <c r="B16674" s="10">
        <v>215.19</v>
      </c>
      <c r="C16674" s="10">
        <v>199.39664</v>
      </c>
      <c r="D16674" s="10">
        <v>0.0792057479002655</v>
      </c>
      <c r="E16674" s="7">
        <f t="shared" si="1"/>
        <v>0.05431927591</v>
      </c>
      <c r="F16674" s="7"/>
    </row>
    <row r="16675">
      <c r="A16675" s="9">
        <v>44918.708333333336</v>
      </c>
      <c r="B16675" s="10">
        <v>215.85</v>
      </c>
      <c r="C16675" s="10">
        <v>197.17969</v>
      </c>
      <c r="D16675" s="10">
        <v>0.094686780367694</v>
      </c>
      <c r="E16675" s="7">
        <f t="shared" si="1"/>
        <v>0.05444849505</v>
      </c>
      <c r="F16675" s="7"/>
    </row>
    <row r="16676">
      <c r="A16676" s="9">
        <v>44918.75</v>
      </c>
      <c r="B16676" s="10">
        <v>217.78</v>
      </c>
      <c r="C16676" s="10">
        <v>196.02026</v>
      </c>
      <c r="D16676" s="10">
        <v>0.11100760707082</v>
      </c>
      <c r="E16676" s="7">
        <f t="shared" si="1"/>
        <v>0.05538581996</v>
      </c>
      <c r="F16676" s="7"/>
    </row>
    <row r="16677">
      <c r="A16677" s="9">
        <v>44918.791666666664</v>
      </c>
      <c r="B16677" s="10">
        <v>221.61</v>
      </c>
      <c r="C16677" s="10">
        <v>197.22048</v>
      </c>
      <c r="D16677" s="10">
        <v>0.123666264274379</v>
      </c>
      <c r="E16677" s="7">
        <f t="shared" si="1"/>
        <v>0.05760255929</v>
      </c>
      <c r="F16677" s="7"/>
    </row>
    <row r="16678">
      <c r="A16678" s="9">
        <v>44918.833333333336</v>
      </c>
      <c r="B16678" s="10">
        <v>227.74</v>
      </c>
      <c r="C16678" s="10">
        <v>198.50008</v>
      </c>
      <c r="D16678" s="10">
        <v>0.147304323504554</v>
      </c>
      <c r="E16678" s="7">
        <f t="shared" si="1"/>
        <v>0.06100221181</v>
      </c>
      <c r="F16678" s="7"/>
    </row>
    <row r="16679">
      <c r="A16679" s="9">
        <v>44918.875</v>
      </c>
      <c r="B16679" s="10">
        <v>231.81</v>
      </c>
      <c r="C16679" s="10">
        <v>200.18913</v>
      </c>
      <c r="D16679" s="10">
        <v>0.157954979873282</v>
      </c>
      <c r="E16679" s="7">
        <f t="shared" si="1"/>
        <v>0.06495752179</v>
      </c>
      <c r="F16679" s="7"/>
    </row>
    <row r="16680">
      <c r="A16680" s="9">
        <v>44918.916666666664</v>
      </c>
      <c r="B16680" s="10">
        <v>230.34</v>
      </c>
      <c r="C16680" s="10">
        <v>202.05817</v>
      </c>
      <c r="D16680" s="10">
        <v>0.13996875256269</v>
      </c>
      <c r="E16680" s="7">
        <f t="shared" si="1"/>
        <v>0.06953321473</v>
      </c>
      <c r="F16680" s="7"/>
    </row>
    <row r="16681">
      <c r="A16681" s="9">
        <v>44918.958333333336</v>
      </c>
      <c r="B16681" s="10">
        <v>229.7</v>
      </c>
      <c r="C16681" s="10">
        <v>205.11745</v>
      </c>
      <c r="D16681" s="10">
        <v>0.119846214936856</v>
      </c>
      <c r="E16681" s="7">
        <f t="shared" si="1"/>
        <v>0.07427092314</v>
      </c>
      <c r="F16681" s="7"/>
    </row>
    <row r="16682">
      <c r="A16682" s="9">
        <v>44919.0</v>
      </c>
      <c r="B16682" s="10">
        <v>228.24</v>
      </c>
      <c r="C16682" s="10">
        <v>195.44474</v>
      </c>
      <c r="D16682" s="10">
        <v>0.167798120328027</v>
      </c>
      <c r="E16682" s="7">
        <f t="shared" si="1"/>
        <v>0.07906361962</v>
      </c>
      <c r="F16682" s="7"/>
    </row>
    <row r="16683">
      <c r="A16683" s="9">
        <v>44919.041666666664</v>
      </c>
      <c r="B16683" s="10">
        <v>231.62</v>
      </c>
      <c r="C16683" s="10">
        <v>193.64658</v>
      </c>
      <c r="D16683" s="10">
        <v>0.196096517687015</v>
      </c>
      <c r="E16683" s="7">
        <f t="shared" si="1"/>
        <v>0.08546674769</v>
      </c>
      <c r="F16683" s="7"/>
    </row>
    <row r="16684">
      <c r="A16684" s="9">
        <v>44919.083333333336</v>
      </c>
      <c r="B16684" s="10">
        <v>235.13</v>
      </c>
      <c r="C16684" s="10">
        <v>189.10049</v>
      </c>
      <c r="D16684" s="10">
        <v>0.243412959955841</v>
      </c>
      <c r="E16684" s="7">
        <f t="shared" si="1"/>
        <v>0.09146360242</v>
      </c>
      <c r="F16684" s="7"/>
    </row>
    <row r="16685">
      <c r="A16685" s="9">
        <v>44919.125</v>
      </c>
      <c r="B16685" s="10">
        <v>234.82</v>
      </c>
      <c r="C16685" s="10">
        <v>184.86424</v>
      </c>
      <c r="D16685" s="10">
        <v>0.270229439722901</v>
      </c>
      <c r="E16685" s="7">
        <f t="shared" si="1"/>
        <v>0.09997675638</v>
      </c>
      <c r="F16685" s="7"/>
    </row>
    <row r="16686">
      <c r="A16686" s="9">
        <v>44919.166666666664</v>
      </c>
      <c r="B16686" s="10">
        <v>235.49</v>
      </c>
      <c r="C16686" s="10">
        <v>180.02664</v>
      </c>
      <c r="D16686" s="10">
        <v>0.308084181318942</v>
      </c>
      <c r="E16686" s="7">
        <f t="shared" si="1"/>
        <v>0.1111812968</v>
      </c>
      <c r="F16686" s="7"/>
    </row>
    <row r="16687">
      <c r="A16687" s="9">
        <v>44919.208333333336</v>
      </c>
      <c r="B16687" s="10">
        <v>230.47</v>
      </c>
      <c r="C16687" s="10">
        <v>176.01505</v>
      </c>
      <c r="D16687" s="10">
        <v>0.309376669779089</v>
      </c>
      <c r="E16687" s="7">
        <f t="shared" si="1"/>
        <v>0.1231593842</v>
      </c>
      <c r="F16687" s="7"/>
    </row>
    <row r="16688">
      <c r="A16688" s="9">
        <v>44919.25</v>
      </c>
      <c r="B16688" s="10">
        <v>226.07</v>
      </c>
      <c r="C16688" s="10">
        <v>172.76476</v>
      </c>
      <c r="D16688" s="10">
        <v>0.308542320783474</v>
      </c>
      <c r="E16688" s="7">
        <f t="shared" si="1"/>
        <v>0.1345245218</v>
      </c>
      <c r="F16688" s="7"/>
    </row>
    <row r="16689">
      <c r="A16689" s="9">
        <v>44919.291666666664</v>
      </c>
      <c r="B16689" s="10">
        <v>224.91</v>
      </c>
      <c r="C16689" s="10">
        <v>171.36505</v>
      </c>
      <c r="D16689" s="10">
        <v>0.312461321605543</v>
      </c>
      <c r="E16689" s="7">
        <f t="shared" si="1"/>
        <v>0.1471691065</v>
      </c>
      <c r="F16689" s="7"/>
    </row>
    <row r="16690">
      <c r="A16690" s="9">
        <v>44919.333333333336</v>
      </c>
      <c r="B16690" s="10">
        <v>228.02</v>
      </c>
      <c r="C16690" s="10">
        <v>171.45465</v>
      </c>
      <c r="D16690" s="10">
        <v>0.329914353445648</v>
      </c>
      <c r="E16690" s="7">
        <f t="shared" si="1"/>
        <v>0.1591771619</v>
      </c>
      <c r="F16690" s="7"/>
    </row>
    <row r="16691">
      <c r="A16691" s="9">
        <v>44919.375</v>
      </c>
      <c r="B16691" s="10">
        <v>231.81</v>
      </c>
      <c r="C16691" s="10">
        <v>173.11465</v>
      </c>
      <c r="D16691" s="10">
        <v>0.339054782480858</v>
      </c>
      <c r="E16691" s="7">
        <f t="shared" si="1"/>
        <v>0.1709014064</v>
      </c>
      <c r="F16691" s="7"/>
    </row>
    <row r="16692">
      <c r="A16692" s="9">
        <v>44919.416666666664</v>
      </c>
      <c r="B16692" s="10">
        <v>236.49</v>
      </c>
      <c r="C16692" s="10">
        <v>177.44229</v>
      </c>
      <c r="D16692" s="10">
        <v>0.332771347799895</v>
      </c>
      <c r="E16692" s="7">
        <f t="shared" si="1"/>
        <v>0.1821473536</v>
      </c>
      <c r="F16692" s="7"/>
    </row>
    <row r="16693">
      <c r="A16693" s="9">
        <v>44919.458333333336</v>
      </c>
      <c r="B16693" s="10">
        <v>239.85</v>
      </c>
      <c r="C16693" s="10">
        <v>182.16259</v>
      </c>
      <c r="D16693" s="10">
        <v>0.316680883819229</v>
      </c>
      <c r="E16693" s="7">
        <f t="shared" si="1"/>
        <v>0.1926384063</v>
      </c>
      <c r="F16693" s="7"/>
    </row>
    <row r="16694">
      <c r="A16694" s="9">
        <v>44919.5</v>
      </c>
      <c r="B16694" s="10">
        <v>244.47</v>
      </c>
      <c r="C16694" s="10">
        <v>185.9887</v>
      </c>
      <c r="D16694" s="10">
        <v>0.314434694150773</v>
      </c>
      <c r="E16694" s="7">
        <f t="shared" si="1"/>
        <v>0.2025003122</v>
      </c>
      <c r="F16694" s="7"/>
    </row>
    <row r="16695">
      <c r="A16695" s="9">
        <v>44919.541666666664</v>
      </c>
      <c r="B16695" s="10">
        <v>240.11</v>
      </c>
      <c r="C16695" s="10">
        <v>189.75583</v>
      </c>
      <c r="D16695" s="10">
        <v>0.265362966713591</v>
      </c>
      <c r="E16695" s="7">
        <f t="shared" si="1"/>
        <v>0.2126654729</v>
      </c>
      <c r="F16695" s="7"/>
    </row>
    <row r="16696">
      <c r="A16696" s="9">
        <v>44919.583333333336</v>
      </c>
      <c r="B16696" s="10">
        <v>240.17</v>
      </c>
      <c r="C16696" s="10">
        <v>190.19892</v>
      </c>
      <c r="D16696" s="10">
        <v>0.262730619080276</v>
      </c>
      <c r="E16696" s="7">
        <f t="shared" si="1"/>
        <v>0.2219270389</v>
      </c>
      <c r="F16696" s="7"/>
    </row>
    <row r="16697">
      <c r="A16697" s="9">
        <v>44919.625</v>
      </c>
      <c r="B16697" s="10">
        <v>246.32</v>
      </c>
      <c r="C16697" s="10">
        <v>190.41418</v>
      </c>
      <c r="D16697" s="10">
        <v>0.293601138318585</v>
      </c>
      <c r="E16697" s="7">
        <f t="shared" si="1"/>
        <v>0.2310080411</v>
      </c>
      <c r="F16697" s="7"/>
    </row>
    <row r="16698">
      <c r="A16698" s="9">
        <v>44919.666666666664</v>
      </c>
      <c r="B16698" s="10">
        <v>242.82</v>
      </c>
      <c r="C16698" s="10">
        <v>190.60674</v>
      </c>
      <c r="D16698" s="10">
        <v>0.273931866207879</v>
      </c>
      <c r="E16698" s="7">
        <f t="shared" si="1"/>
        <v>0.2391216294</v>
      </c>
      <c r="F16698" s="7"/>
    </row>
    <row r="16699">
      <c r="A16699" s="9">
        <v>44919.708333333336</v>
      </c>
      <c r="B16699" s="10">
        <v>242.25</v>
      </c>
      <c r="C16699" s="10">
        <v>191.19599</v>
      </c>
      <c r="D16699" s="10">
        <v>0.267024481005067</v>
      </c>
      <c r="E16699" s="7">
        <f t="shared" si="1"/>
        <v>0.2463023669</v>
      </c>
      <c r="F16699" s="7"/>
    </row>
    <row r="16700">
      <c r="A16700" s="9">
        <v>44919.75</v>
      </c>
      <c r="B16700" s="10">
        <v>240.42</v>
      </c>
      <c r="C16700" s="10">
        <v>192.55873</v>
      </c>
      <c r="D16700" s="10">
        <v>0.248554142416705</v>
      </c>
      <c r="E16700" s="7">
        <f t="shared" si="1"/>
        <v>0.2520334726</v>
      </c>
      <c r="F16700" s="7"/>
    </row>
    <row r="16701">
      <c r="A16701" s="9">
        <v>44919.791666666664</v>
      </c>
      <c r="B16701" s="10">
        <v>248.26</v>
      </c>
      <c r="C16701" s="10">
        <v>194.12021</v>
      </c>
      <c r="D16701" s="10">
        <v>0.278898266182588</v>
      </c>
      <c r="E16701" s="7">
        <f t="shared" si="1"/>
        <v>0.2585014727</v>
      </c>
      <c r="F16701" s="7"/>
    </row>
    <row r="16702">
      <c r="A16702" s="9">
        <v>44919.833333333336</v>
      </c>
      <c r="B16702" s="10">
        <v>253.89</v>
      </c>
      <c r="C16702" s="10">
        <v>197.10528</v>
      </c>
      <c r="D16702" s="10">
        <v>0.288093347879874</v>
      </c>
      <c r="E16702" s="7">
        <f t="shared" si="1"/>
        <v>0.264367682</v>
      </c>
      <c r="F16702" s="7"/>
    </row>
    <row r="16703">
      <c r="A16703" s="9">
        <v>44919.875</v>
      </c>
      <c r="B16703" s="10">
        <v>253.9</v>
      </c>
      <c r="C16703" s="10">
        <v>199.81882</v>
      </c>
      <c r="D16703" s="10">
        <v>0.270651082815923</v>
      </c>
      <c r="E16703" s="7">
        <f t="shared" si="1"/>
        <v>0.269063353</v>
      </c>
      <c r="F16703" s="7"/>
    </row>
    <row r="16704">
      <c r="A16704" s="9">
        <v>44919.916666666664</v>
      </c>
      <c r="B16704" s="10">
        <v>254.39</v>
      </c>
      <c r="C16704" s="10">
        <v>200.21409</v>
      </c>
      <c r="D16704" s="10">
        <v>0.270589897044708</v>
      </c>
      <c r="E16704" s="7">
        <f t="shared" si="1"/>
        <v>0.2745059006</v>
      </c>
      <c r="F16704" s="7"/>
    </row>
    <row r="16705">
      <c r="A16705" s="9">
        <v>44919.958333333336</v>
      </c>
      <c r="B16705" s="10">
        <v>258.29</v>
      </c>
      <c r="C16705" s="10">
        <v>200.72164</v>
      </c>
      <c r="D16705" s="10">
        <v>0.28680694318759</v>
      </c>
      <c r="E16705" s="7">
        <f t="shared" si="1"/>
        <v>0.2814625977</v>
      </c>
      <c r="F16705" s="7"/>
    </row>
    <row r="16706">
      <c r="A16706" s="9">
        <v>44917.0</v>
      </c>
      <c r="B16706" s="10">
        <v>246.04</v>
      </c>
      <c r="C16706" s="10">
        <v>243.34509</v>
      </c>
      <c r="D16706" s="10">
        <v>0.0110744375405314</v>
      </c>
      <c r="E16706" s="7">
        <f t="shared" si="1"/>
        <v>0.2749324442</v>
      </c>
      <c r="F16706" s="7"/>
    </row>
    <row r="16707">
      <c r="A16707" s="9">
        <v>44917.041666666664</v>
      </c>
      <c r="B16707" s="10">
        <v>251.29</v>
      </c>
      <c r="C16707" s="10">
        <v>240.05473</v>
      </c>
      <c r="D16707" s="10">
        <v>0.0468029519768262</v>
      </c>
      <c r="E16707" s="7">
        <f t="shared" si="1"/>
        <v>0.268711879</v>
      </c>
      <c r="F16707" s="7"/>
    </row>
    <row r="16708">
      <c r="A16708" s="9">
        <v>44917.083333333336</v>
      </c>
      <c r="B16708" s="10">
        <v>253.26</v>
      </c>
      <c r="C16708" s="10">
        <v>235.18865</v>
      </c>
      <c r="D16708" s="10">
        <v>0.0768376790291538</v>
      </c>
      <c r="E16708" s="7">
        <f t="shared" si="1"/>
        <v>0.2617712423</v>
      </c>
      <c r="F16708" s="7"/>
    </row>
    <row r="16709">
      <c r="A16709" s="9">
        <v>44917.125</v>
      </c>
      <c r="B16709" s="10">
        <v>256.15</v>
      </c>
      <c r="C16709" s="10">
        <v>228.57092</v>
      </c>
      <c r="D16709" s="10">
        <v>0.120658743465704</v>
      </c>
      <c r="E16709" s="7">
        <f t="shared" si="1"/>
        <v>0.2555391299</v>
      </c>
      <c r="F16709" s="7"/>
    </row>
    <row r="16710">
      <c r="A16710" s="9">
        <v>44917.166666666664</v>
      </c>
      <c r="B16710" s="10">
        <v>244.07</v>
      </c>
      <c r="C16710" s="10">
        <v>222.66272</v>
      </c>
      <c r="D16710" s="10">
        <v>0.0961421831189342</v>
      </c>
      <c r="E16710" s="7">
        <f t="shared" si="1"/>
        <v>0.2467082133</v>
      </c>
      <c r="F16710" s="7"/>
    </row>
    <row r="16711">
      <c r="A16711" s="9">
        <v>44917.208333333336</v>
      </c>
      <c r="B16711" s="10">
        <v>234.29</v>
      </c>
      <c r="C16711" s="10">
        <v>219.37796</v>
      </c>
      <c r="D16711" s="10">
        <v>0.0679741939436395</v>
      </c>
      <c r="E16711" s="7">
        <f t="shared" si="1"/>
        <v>0.2366497768</v>
      </c>
      <c r="F16711" s="7"/>
    </row>
    <row r="16712">
      <c r="A16712" s="9">
        <v>44917.25</v>
      </c>
      <c r="B16712" s="10">
        <v>230.79</v>
      </c>
      <c r="C16712" s="10">
        <v>217.87869</v>
      </c>
      <c r="D16712" s="10">
        <v>0.0592591684849949</v>
      </c>
      <c r="E16712" s="7">
        <f t="shared" si="1"/>
        <v>0.2262629788</v>
      </c>
      <c r="F16712" s="7"/>
    </row>
    <row r="16713">
      <c r="A16713" s="9">
        <v>44917.291666666664</v>
      </c>
      <c r="B16713" s="10">
        <v>224.85</v>
      </c>
      <c r="C16713" s="10">
        <v>218.14493</v>
      </c>
      <c r="D16713" s="10">
        <v>0.0307367675242326</v>
      </c>
      <c r="E16713" s="7">
        <f t="shared" si="1"/>
        <v>0.2145244557</v>
      </c>
      <c r="F16713" s="7"/>
    </row>
    <row r="16714">
      <c r="A16714" s="9">
        <v>44917.333333333336</v>
      </c>
      <c r="B16714" s="10">
        <v>228.13</v>
      </c>
      <c r="C16714" s="10">
        <v>219.56937</v>
      </c>
      <c r="D16714" s="10">
        <v>0.0389882705406496</v>
      </c>
      <c r="E16714" s="7">
        <f t="shared" si="1"/>
        <v>0.2024025356</v>
      </c>
      <c r="F16714" s="7"/>
    </row>
    <row r="16715">
      <c r="A16715" s="9">
        <v>44917.375</v>
      </c>
      <c r="B16715" s="10">
        <v>228.38</v>
      </c>
      <c r="C16715" s="10">
        <v>222.79871</v>
      </c>
      <c r="D16715" s="10">
        <v>0.0250508182924398</v>
      </c>
      <c r="E16715" s="7">
        <f t="shared" si="1"/>
        <v>0.1893190371</v>
      </c>
      <c r="F16715" s="7"/>
    </row>
    <row r="16716">
      <c r="A16716" s="9">
        <v>44917.416666666664</v>
      </c>
      <c r="B16716" s="10">
        <v>226.9</v>
      </c>
      <c r="C16716" s="10">
        <v>226.7503</v>
      </c>
      <c r="D16716" s="10">
        <v>6.60197582980025E-4</v>
      </c>
      <c r="E16716" s="7">
        <f t="shared" si="1"/>
        <v>0.1754810725</v>
      </c>
      <c r="F16716" s="7"/>
    </row>
    <row r="16717">
      <c r="A16717" s="9">
        <v>44917.458333333336</v>
      </c>
      <c r="B16717" s="10">
        <v>238.89</v>
      </c>
      <c r="C16717" s="10">
        <v>231.52645</v>
      </c>
      <c r="D16717" s="10">
        <v>0.0318043575582831</v>
      </c>
      <c r="E16717" s="7">
        <f t="shared" si="1"/>
        <v>0.1636112173</v>
      </c>
      <c r="F16717" s="7"/>
    </row>
    <row r="16718">
      <c r="A16718" s="9">
        <v>44917.5</v>
      </c>
      <c r="B16718" s="10">
        <v>250.24</v>
      </c>
      <c r="C16718" s="10">
        <v>234.68275</v>
      </c>
      <c r="D16718" s="10">
        <v>0.0662905560804959</v>
      </c>
      <c r="E16718" s="7">
        <f t="shared" si="1"/>
        <v>0.1532718782</v>
      </c>
      <c r="F16718" s="7"/>
    </row>
    <row r="16719">
      <c r="A16719" s="9">
        <v>44917.541666666664</v>
      </c>
      <c r="B16719" s="10">
        <v>252.01</v>
      </c>
      <c r="C16719" s="10">
        <v>236.60206</v>
      </c>
      <c r="D16719" s="10">
        <v>0.0651217491512964</v>
      </c>
      <c r="E16719" s="7">
        <f t="shared" si="1"/>
        <v>0.1449284941</v>
      </c>
      <c r="F16719" s="7"/>
    </row>
    <row r="16720">
      <c r="A16720" s="9">
        <v>44917.583333333336</v>
      </c>
      <c r="B16720" s="10">
        <v>251.0</v>
      </c>
      <c r="C16720" s="10">
        <v>237.28481</v>
      </c>
      <c r="D16720" s="10">
        <v>0.0578005393602734</v>
      </c>
      <c r="E16720" s="7">
        <f t="shared" si="1"/>
        <v>0.1363897408</v>
      </c>
      <c r="F16720" s="7"/>
    </row>
    <row r="16721">
      <c r="A16721" s="9">
        <v>44917.625</v>
      </c>
      <c r="B16721" s="10">
        <v>253.54</v>
      </c>
      <c r="C16721" s="10">
        <v>237.09784</v>
      </c>
      <c r="D16721" s="10">
        <v>0.0693475739804293</v>
      </c>
      <c r="E16721" s="7">
        <f t="shared" si="1"/>
        <v>0.1270458423</v>
      </c>
      <c r="F16721" s="7"/>
    </row>
    <row r="16722">
      <c r="A16722" s="9">
        <v>44917.666666666664</v>
      </c>
      <c r="B16722" s="10">
        <v>254.71</v>
      </c>
      <c r="C16722" s="10">
        <v>236.45613</v>
      </c>
      <c r="D16722" s="10">
        <v>0.0771977025928657</v>
      </c>
      <c r="E16722" s="7">
        <f t="shared" si="1"/>
        <v>0.1188485854</v>
      </c>
      <c r="F16722" s="7"/>
    </row>
    <row r="16723">
      <c r="A16723" s="9">
        <v>44917.708333333336</v>
      </c>
      <c r="B16723" s="10">
        <v>253.98</v>
      </c>
      <c r="C16723" s="10">
        <v>236.38548</v>
      </c>
      <c r="D16723" s="10">
        <v>0.0744314752327426</v>
      </c>
      <c r="E16723" s="7">
        <f t="shared" si="1"/>
        <v>0.1108238769</v>
      </c>
      <c r="F16723" s="7"/>
    </row>
    <row r="16724">
      <c r="A16724" s="9">
        <v>44917.75</v>
      </c>
      <c r="B16724" s="10">
        <v>253.47</v>
      </c>
      <c r="C16724" s="10">
        <v>236.40831</v>
      </c>
      <c r="D16724" s="10">
        <v>0.0721704325875854</v>
      </c>
      <c r="E16724" s="7">
        <f t="shared" si="1"/>
        <v>0.1034745556</v>
      </c>
      <c r="F16724" s="7"/>
    </row>
    <row r="16725">
      <c r="A16725" s="9">
        <v>44917.791666666664</v>
      </c>
      <c r="B16725" s="10">
        <v>250.74</v>
      </c>
      <c r="C16725" s="10">
        <v>237.59925</v>
      </c>
      <c r="D16725" s="10">
        <v>0.0553063614468479</v>
      </c>
      <c r="E16725" s="7">
        <f t="shared" si="1"/>
        <v>0.09415822627</v>
      </c>
      <c r="F16725" s="7"/>
    </row>
    <row r="16726">
      <c r="A16726" s="9">
        <v>44917.833333333336</v>
      </c>
      <c r="B16726" s="10">
        <v>250.98</v>
      </c>
      <c r="C16726" s="10">
        <v>238.63015</v>
      </c>
      <c r="D16726" s="10">
        <v>0.0517530999330973</v>
      </c>
      <c r="E16726" s="7">
        <f t="shared" si="1"/>
        <v>0.08431071594</v>
      </c>
      <c r="F16726" s="7"/>
    </row>
    <row r="16727">
      <c r="A16727" s="9">
        <v>44917.875</v>
      </c>
      <c r="B16727" s="10">
        <v>251.48</v>
      </c>
      <c r="C16727" s="10">
        <v>239.45744</v>
      </c>
      <c r="D16727" s="10">
        <v>0.0502075024271536</v>
      </c>
      <c r="E16727" s="7">
        <f t="shared" si="1"/>
        <v>0.07512556675</v>
      </c>
      <c r="F16727" s="7"/>
    </row>
    <row r="16728">
      <c r="A16728" s="9">
        <v>44917.916666666664</v>
      </c>
      <c r="B16728" s="10">
        <v>244.23</v>
      </c>
      <c r="C16728" s="10">
        <v>240.02325</v>
      </c>
      <c r="D16728" s="10">
        <v>0.017526427127372</v>
      </c>
      <c r="E16728" s="7">
        <f t="shared" si="1"/>
        <v>0.06458125551</v>
      </c>
      <c r="F16728" s="7"/>
    </row>
    <row r="16729">
      <c r="A16729" s="9">
        <v>44917.958333333336</v>
      </c>
      <c r="B16729" s="10">
        <v>238.41</v>
      </c>
      <c r="C16729" s="10">
        <v>240.07258</v>
      </c>
      <c r="D16729" s="10">
        <v>0.00692532233377085</v>
      </c>
      <c r="E16729" s="7">
        <f t="shared" si="1"/>
        <v>0.0529195213</v>
      </c>
      <c r="F16729" s="7"/>
    </row>
    <row r="16730">
      <c r="A16730" s="9">
        <v>44918.0</v>
      </c>
      <c r="B16730" s="10">
        <v>238.63</v>
      </c>
      <c r="C16730" s="10">
        <v>231.76818</v>
      </c>
      <c r="D16730" s="10">
        <v>0.0296063937681177</v>
      </c>
      <c r="E16730" s="7">
        <f t="shared" si="1"/>
        <v>0.05369168615</v>
      </c>
      <c r="F16730" s="7"/>
    </row>
    <row r="16731">
      <c r="A16731" s="9">
        <v>44918.041666666664</v>
      </c>
      <c r="B16731" s="10">
        <v>235.88</v>
      </c>
      <c r="C16731" s="10">
        <v>231.41663</v>
      </c>
      <c r="D16731" s="10">
        <v>0.0192871618604073</v>
      </c>
      <c r="E16731" s="7">
        <f t="shared" si="1"/>
        <v>0.05254519489</v>
      </c>
      <c r="F16731" s="7"/>
    </row>
    <row r="16732">
      <c r="A16732" s="9">
        <v>44918.083333333336</v>
      </c>
      <c r="B16732" s="10">
        <v>244.28</v>
      </c>
      <c r="C16732" s="10">
        <v>227.5454</v>
      </c>
      <c r="D16732" s="10">
        <v>0.0735440048447474</v>
      </c>
      <c r="E16732" s="7">
        <f t="shared" si="1"/>
        <v>0.05240795847</v>
      </c>
      <c r="F16732" s="7"/>
    </row>
    <row r="16733">
      <c r="A16733" s="9">
        <v>44918.125</v>
      </c>
      <c r="B16733" s="10">
        <v>229.51</v>
      </c>
      <c r="C16733" s="10">
        <v>220.35221</v>
      </c>
      <c r="D16733" s="10">
        <v>0.0415597828585425</v>
      </c>
      <c r="E16733" s="7">
        <f t="shared" si="1"/>
        <v>0.04911216844</v>
      </c>
      <c r="F16733" s="7"/>
    </row>
    <row r="16734">
      <c r="A16734" s="9">
        <v>44918.166666666664</v>
      </c>
      <c r="B16734" s="10">
        <v>212.91</v>
      </c>
      <c r="C16734" s="10">
        <v>209.92188</v>
      </c>
      <c r="D16734" s="10">
        <v>0.0142344380681042</v>
      </c>
      <c r="E16734" s="7">
        <f t="shared" si="1"/>
        <v>0.04569934573</v>
      </c>
      <c r="F16734" s="7"/>
    </row>
    <row r="16735">
      <c r="A16735" s="9">
        <v>44918.208333333336</v>
      </c>
      <c r="B16735" s="10">
        <v>198.3</v>
      </c>
      <c r="C16735" s="10">
        <v>198.96907</v>
      </c>
      <c r="D16735" s="10">
        <v>0.00336268345627778</v>
      </c>
      <c r="E16735" s="7">
        <f t="shared" si="1"/>
        <v>0.04300719946</v>
      </c>
      <c r="F16735" s="7"/>
    </row>
    <row r="16736">
      <c r="A16736" s="9">
        <v>44918.25</v>
      </c>
      <c r="B16736" s="10">
        <v>192.69</v>
      </c>
      <c r="C16736" s="10">
        <v>190.7642</v>
      </c>
      <c r="D16736" s="10">
        <v>0.0100951855746518</v>
      </c>
      <c r="E16736" s="7">
        <f t="shared" si="1"/>
        <v>0.04095870017</v>
      </c>
      <c r="F16736" s="7"/>
    </row>
    <row r="16737">
      <c r="A16737" s="9">
        <v>44918.291666666664</v>
      </c>
      <c r="B16737" s="10">
        <v>182.7</v>
      </c>
      <c r="C16737" s="10">
        <v>185.61175</v>
      </c>
      <c r="D16737" s="10">
        <v>0.0156873150541386</v>
      </c>
      <c r="E16737" s="7">
        <f t="shared" si="1"/>
        <v>0.04033163965</v>
      </c>
      <c r="F16737" s="7"/>
    </row>
    <row r="16738">
      <c r="A16738" s="9">
        <v>44918.333333333336</v>
      </c>
      <c r="B16738" s="10">
        <v>171.83</v>
      </c>
      <c r="C16738" s="10">
        <v>184.18818</v>
      </c>
      <c r="D16738" s="10">
        <v>0.0670954021045214</v>
      </c>
      <c r="E16738" s="7">
        <f t="shared" si="1"/>
        <v>0.04150277014</v>
      </c>
      <c r="F16738" s="7"/>
    </row>
    <row r="16739">
      <c r="A16739" s="9">
        <v>44918.375</v>
      </c>
      <c r="B16739" s="10">
        <v>170.54</v>
      </c>
      <c r="C16739" s="10">
        <v>186.2907</v>
      </c>
      <c r="D16739" s="10">
        <v>0.0845490408270514</v>
      </c>
      <c r="E16739" s="7">
        <f t="shared" si="1"/>
        <v>0.04398186274</v>
      </c>
      <c r="F16739" s="7"/>
    </row>
    <row r="16740">
      <c r="A16740" s="9">
        <v>44918.416666666664</v>
      </c>
      <c r="B16740" s="10">
        <v>175.57</v>
      </c>
      <c r="C16740" s="10">
        <v>193.54225</v>
      </c>
      <c r="D16740" s="10">
        <v>0.0928595694221804</v>
      </c>
      <c r="E16740" s="7">
        <f t="shared" si="1"/>
        <v>0.04782350324</v>
      </c>
      <c r="F16740" s="7"/>
    </row>
    <row r="16741">
      <c r="A16741" s="9">
        <v>44918.458333333336</v>
      </c>
      <c r="B16741" s="10">
        <v>182.33</v>
      </c>
      <c r="C16741" s="10">
        <v>202.21411</v>
      </c>
      <c r="D16741" s="10">
        <v>0.0983319611079562</v>
      </c>
      <c r="E16741" s="7">
        <f t="shared" si="1"/>
        <v>0.05059548672</v>
      </c>
      <c r="F16741" s="7"/>
    </row>
    <row r="16742">
      <c r="A16742" s="9">
        <v>44918.5</v>
      </c>
      <c r="B16742" s="10">
        <v>185.66</v>
      </c>
      <c r="C16742" s="10">
        <v>209.24502</v>
      </c>
      <c r="D16742" s="10">
        <v>0.112714845017578</v>
      </c>
      <c r="E16742" s="7">
        <f t="shared" si="1"/>
        <v>0.05252983209</v>
      </c>
      <c r="F16742" s="7"/>
    </row>
    <row r="16743">
      <c r="A16743" s="9">
        <v>44918.541666666664</v>
      </c>
      <c r="B16743" s="10">
        <v>200.67</v>
      </c>
      <c r="C16743" s="10">
        <v>213.6796</v>
      </c>
      <c r="D16743" s="10">
        <v>0.0608836781798543</v>
      </c>
      <c r="E16743" s="7">
        <f t="shared" si="1"/>
        <v>0.0523532458</v>
      </c>
      <c r="F16743" s="7"/>
    </row>
    <row r="16744">
      <c r="A16744" s="9">
        <v>44918.583333333336</v>
      </c>
      <c r="B16744" s="10">
        <v>212.71</v>
      </c>
      <c r="C16744" s="10">
        <v>213.73111</v>
      </c>
      <c r="D16744" s="10">
        <v>0.00477754501906621</v>
      </c>
      <c r="E16744" s="7">
        <f t="shared" si="1"/>
        <v>0.05014395437</v>
      </c>
      <c r="F16744" s="7"/>
    </row>
    <row r="16745">
      <c r="A16745" s="9">
        <v>44918.625</v>
      </c>
      <c r="B16745" s="10">
        <v>217.7</v>
      </c>
      <c r="C16745" s="10">
        <v>211.81532</v>
      </c>
      <c r="D16745" s="10">
        <v>0.0277821264297595</v>
      </c>
      <c r="E16745" s="7">
        <f t="shared" si="1"/>
        <v>0.04841206072</v>
      </c>
      <c r="F16745" s="7"/>
    </row>
    <row r="16746">
      <c r="A16746" s="9">
        <v>44918.666666666664</v>
      </c>
      <c r="B16746" s="10">
        <v>215.19</v>
      </c>
      <c r="C16746" s="10">
        <v>208.46307</v>
      </c>
      <c r="D16746" s="10">
        <v>0.0322691688268814</v>
      </c>
      <c r="E16746" s="7">
        <f t="shared" si="1"/>
        <v>0.04654003848</v>
      </c>
      <c r="F16746" s="7"/>
    </row>
    <row r="16747">
      <c r="A16747" s="9">
        <v>44918.708333333336</v>
      </c>
      <c r="B16747" s="10">
        <v>215.85</v>
      </c>
      <c r="C16747" s="10">
        <v>205.97158</v>
      </c>
      <c r="D16747" s="10">
        <v>0.0479601117785279</v>
      </c>
      <c r="E16747" s="7">
        <f t="shared" si="1"/>
        <v>0.045437065</v>
      </c>
      <c r="F16747" s="7"/>
    </row>
    <row r="16748">
      <c r="A16748" s="9">
        <v>44918.75</v>
      </c>
      <c r="B16748" s="10">
        <v>217.78</v>
      </c>
      <c r="C16748" s="10">
        <v>204.50278</v>
      </c>
      <c r="D16748" s="10">
        <v>0.0649243985827478</v>
      </c>
      <c r="E16748" s="7">
        <f t="shared" si="1"/>
        <v>0.04513514692</v>
      </c>
      <c r="F16748" s="7"/>
    </row>
    <row r="16749">
      <c r="A16749" s="9">
        <v>44918.791666666664</v>
      </c>
      <c r="B16749" s="10">
        <v>221.61</v>
      </c>
      <c r="C16749" s="10">
        <v>205.35533</v>
      </c>
      <c r="D16749" s="10">
        <v>0.0791538744088113</v>
      </c>
      <c r="E16749" s="7">
        <f t="shared" si="1"/>
        <v>0.04612879329</v>
      </c>
      <c r="F16749" s="7"/>
    </row>
    <row r="16750">
      <c r="A16750" s="9">
        <v>44918.833333333336</v>
      </c>
      <c r="B16750" s="10">
        <v>227.74</v>
      </c>
      <c r="C16750" s="10">
        <v>206.50883</v>
      </c>
      <c r="D16750" s="10">
        <v>0.102809986381696</v>
      </c>
      <c r="E16750" s="7">
        <f t="shared" si="1"/>
        <v>0.04825616356</v>
      </c>
      <c r="F16750" s="7"/>
    </row>
    <row r="16751">
      <c r="A16751" s="9">
        <v>44918.875</v>
      </c>
      <c r="B16751" s="10">
        <v>231.81</v>
      </c>
      <c r="C16751" s="10">
        <v>207.88617</v>
      </c>
      <c r="D16751" s="10">
        <v>0.115081392860333</v>
      </c>
      <c r="E16751" s="7">
        <f t="shared" si="1"/>
        <v>0.05095924233</v>
      </c>
      <c r="F16751" s="7"/>
    </row>
    <row r="16752">
      <c r="A16752" s="9">
        <v>44918.916666666664</v>
      </c>
      <c r="B16752" s="10">
        <v>230.34</v>
      </c>
      <c r="C16752" s="10">
        <v>209.47305</v>
      </c>
      <c r="D16752" s="10">
        <v>0.0996163945672247</v>
      </c>
      <c r="E16752" s="7">
        <f t="shared" si="1"/>
        <v>0.05437965764</v>
      </c>
      <c r="F16752" s="7"/>
    </row>
    <row r="16753">
      <c r="A16753" s="9">
        <v>44918.958333333336</v>
      </c>
      <c r="B16753" s="10">
        <v>229.7</v>
      </c>
      <c r="C16753" s="10">
        <v>211.97267</v>
      </c>
      <c r="D16753" s="10">
        <v>0.083630262335234</v>
      </c>
      <c r="E16753" s="7">
        <f t="shared" si="1"/>
        <v>0.05757569681</v>
      </c>
      <c r="F16753" s="7"/>
    </row>
    <row r="16754">
      <c r="A16754" s="9">
        <v>44919.0</v>
      </c>
      <c r="B16754" s="10">
        <v>228.24</v>
      </c>
      <c r="C16754" s="10">
        <v>204.84728</v>
      </c>
      <c r="D16754" s="10">
        <v>0.114195902430337</v>
      </c>
      <c r="E16754" s="7">
        <f t="shared" si="1"/>
        <v>0.06110025967</v>
      </c>
      <c r="F16754" s="7"/>
    </row>
    <row r="16755">
      <c r="A16755" s="9">
        <v>44919.041666666664</v>
      </c>
      <c r="B16755" s="10">
        <v>231.62</v>
      </c>
      <c r="C16755" s="10">
        <v>203.50032</v>
      </c>
      <c r="D16755" s="10">
        <v>0.138180028414697</v>
      </c>
      <c r="E16755" s="7">
        <f t="shared" si="1"/>
        <v>0.06605412911</v>
      </c>
      <c r="F16755" s="7"/>
    </row>
    <row r="16756">
      <c r="A16756" s="9">
        <v>44919.083333333336</v>
      </c>
      <c r="B16756" s="10">
        <v>235.13</v>
      </c>
      <c r="C16756" s="10">
        <v>199.23703</v>
      </c>
      <c r="D16756" s="10">
        <v>0.180152103251087</v>
      </c>
      <c r="E16756" s="7">
        <f t="shared" si="1"/>
        <v>0.07049613321</v>
      </c>
      <c r="F16756" s="7"/>
    </row>
    <row r="16757">
      <c r="A16757" s="9">
        <v>44919.125</v>
      </c>
      <c r="B16757" s="10">
        <v>234.82</v>
      </c>
      <c r="C16757" s="10">
        <v>194.35766</v>
      </c>
      <c r="D16757" s="10">
        <v>0.20818495139322</v>
      </c>
      <c r="E16757" s="7">
        <f t="shared" si="1"/>
        <v>0.07743884856</v>
      </c>
      <c r="F16757" s="7"/>
    </row>
    <row r="16758">
      <c r="A16758" s="9">
        <v>44919.166666666664</v>
      </c>
      <c r="B16758" s="10">
        <v>235.49</v>
      </c>
      <c r="C16758" s="10">
        <v>188.11837</v>
      </c>
      <c r="D16758" s="10">
        <v>0.251818203612969</v>
      </c>
      <c r="E16758" s="7">
        <f t="shared" si="1"/>
        <v>0.08733817213</v>
      </c>
      <c r="F16758" s="7"/>
    </row>
    <row r="16759">
      <c r="A16759" s="9">
        <v>44919.208333333336</v>
      </c>
      <c r="B16759" s="10">
        <v>230.47</v>
      </c>
      <c r="C16759" s="10">
        <v>182.16145</v>
      </c>
      <c r="D16759" s="10">
        <v>0.265196340938217</v>
      </c>
      <c r="E16759" s="7">
        <f t="shared" si="1"/>
        <v>0.09824790785</v>
      </c>
      <c r="F16759" s="7"/>
    </row>
    <row r="16760">
      <c r="A16760" s="9">
        <v>44919.25</v>
      </c>
      <c r="B16760" s="10">
        <v>226.07</v>
      </c>
      <c r="C16760" s="10">
        <v>177.44384</v>
      </c>
      <c r="D16760" s="10">
        <v>0.274036900914678</v>
      </c>
      <c r="E16760" s="7">
        <f t="shared" si="1"/>
        <v>0.1092454793</v>
      </c>
      <c r="F16760" s="7"/>
    </row>
    <row r="16761">
      <c r="A16761" s="9">
        <v>44919.291666666664</v>
      </c>
      <c r="B16761" s="10">
        <v>224.91</v>
      </c>
      <c r="C16761" s="10">
        <v>175.01163</v>
      </c>
      <c r="D16761" s="10">
        <v>0.285114594955775</v>
      </c>
      <c r="E16761" s="7">
        <f t="shared" si="1"/>
        <v>0.120471616</v>
      </c>
      <c r="F16761" s="7"/>
    </row>
    <row r="16762">
      <c r="A16762" s="9">
        <v>44919.333333333336</v>
      </c>
      <c r="B16762" s="10">
        <v>228.02</v>
      </c>
      <c r="C16762" s="10">
        <v>175.00274</v>
      </c>
      <c r="D16762" s="10">
        <v>0.302951028081046</v>
      </c>
      <c r="E16762" s="7">
        <f t="shared" si="1"/>
        <v>0.1302989337</v>
      </c>
      <c r="F16762" s="7"/>
    </row>
    <row r="16763">
      <c r="A16763" s="9">
        <v>44919.375</v>
      </c>
      <c r="B16763" s="10">
        <v>231.81</v>
      </c>
      <c r="C16763" s="10">
        <v>177.46892</v>
      </c>
      <c r="D16763" s="10">
        <v>0.306200544861601</v>
      </c>
      <c r="E16763" s="7">
        <f t="shared" si="1"/>
        <v>0.1395344131</v>
      </c>
      <c r="F16763" s="7"/>
    </row>
    <row r="16764">
      <c r="A16764" s="9">
        <v>44919.416666666664</v>
      </c>
      <c r="B16764" s="10">
        <v>236.49</v>
      </c>
      <c r="C16764" s="10">
        <v>183.28787</v>
      </c>
      <c r="D16764" s="10">
        <v>0.290265416909476</v>
      </c>
      <c r="E16764" s="7">
        <f t="shared" si="1"/>
        <v>0.1477596567</v>
      </c>
      <c r="F16764" s="7"/>
    </row>
    <row r="16765">
      <c r="A16765" s="9">
        <v>44919.458333333336</v>
      </c>
      <c r="B16765" s="10">
        <v>239.85</v>
      </c>
      <c r="C16765" s="10">
        <v>189.81477</v>
      </c>
      <c r="D16765" s="10">
        <v>0.263600298332948</v>
      </c>
      <c r="E16765" s="7">
        <f t="shared" si="1"/>
        <v>0.1546458374</v>
      </c>
      <c r="F16765" s="7"/>
    </row>
    <row r="16766">
      <c r="A16766" s="9">
        <v>44919.5</v>
      </c>
      <c r="B16766" s="10">
        <v>244.47</v>
      </c>
      <c r="C16766" s="10">
        <v>194.95885</v>
      </c>
      <c r="D16766" s="10">
        <v>0.253956924756172</v>
      </c>
      <c r="E16766" s="7">
        <f t="shared" si="1"/>
        <v>0.1605309241</v>
      </c>
      <c r="F16766" s="7"/>
    </row>
    <row r="16767">
      <c r="A16767" s="9">
        <v>44919.541666666664</v>
      </c>
      <c r="B16767" s="10">
        <v>240.11</v>
      </c>
      <c r="C16767" s="10">
        <v>198.75791</v>
      </c>
      <c r="D16767" s="10">
        <v>0.208052549958892</v>
      </c>
      <c r="E16767" s="7">
        <f t="shared" si="1"/>
        <v>0.1666629604</v>
      </c>
      <c r="F16767" s="7"/>
    </row>
    <row r="16768">
      <c r="A16768" s="9">
        <v>44919.583333333336</v>
      </c>
      <c r="B16768" s="10">
        <v>240.17</v>
      </c>
      <c r="C16768" s="10">
        <v>198.66814</v>
      </c>
      <c r="D16768" s="10">
        <v>0.208900430637745</v>
      </c>
      <c r="E16768" s="7">
        <f t="shared" si="1"/>
        <v>0.1751680807</v>
      </c>
      <c r="F16768" s="7"/>
    </row>
    <row r="16769">
      <c r="A16769" s="9">
        <v>44919.625</v>
      </c>
      <c r="B16769" s="10">
        <v>246.32</v>
      </c>
      <c r="C16769" s="10">
        <v>197.69168</v>
      </c>
      <c r="D16769" s="10">
        <v>0.245980609806138</v>
      </c>
      <c r="E16769" s="7">
        <f t="shared" si="1"/>
        <v>0.1842596841</v>
      </c>
      <c r="F16769" s="7"/>
    </row>
    <row r="16770">
      <c r="A16770" s="9">
        <v>44919.666666666664</v>
      </c>
      <c r="B16770" s="10">
        <v>242.82</v>
      </c>
      <c r="C16770" s="10">
        <v>196.30002</v>
      </c>
      <c r="D16770" s="10">
        <v>0.236984081815172</v>
      </c>
      <c r="E16770" s="7">
        <f t="shared" si="1"/>
        <v>0.1927894722</v>
      </c>
      <c r="F16770" s="7"/>
    </row>
    <row r="16771">
      <c r="A16771" s="9">
        <v>44919.708333333336</v>
      </c>
      <c r="B16771" s="10">
        <v>242.25</v>
      </c>
      <c r="C16771" s="10">
        <v>195.38716</v>
      </c>
      <c r="D16771" s="10">
        <v>0.23984605743796</v>
      </c>
      <c r="E16771" s="7">
        <f t="shared" si="1"/>
        <v>0.2007847199</v>
      </c>
      <c r="F16771" s="7"/>
    </row>
    <row r="16772">
      <c r="A16772" s="9">
        <v>44919.75</v>
      </c>
      <c r="B16772" s="10">
        <v>240.42</v>
      </c>
      <c r="C16772" s="10">
        <v>195.59448</v>
      </c>
      <c r="D16772" s="10">
        <v>0.229175792691082</v>
      </c>
      <c r="E16772" s="7">
        <f t="shared" si="1"/>
        <v>0.207628528</v>
      </c>
      <c r="F16772" s="7"/>
    </row>
    <row r="16773">
      <c r="A16773" s="9">
        <v>44919.791666666664</v>
      </c>
      <c r="B16773" s="10">
        <v>248.26</v>
      </c>
      <c r="C16773" s="10">
        <v>196.83358</v>
      </c>
      <c r="D16773" s="10">
        <v>0.26126852948567</v>
      </c>
      <c r="E16773" s="7">
        <f t="shared" si="1"/>
        <v>0.2152166386</v>
      </c>
      <c r="F16773" s="7"/>
    </row>
    <row r="16774">
      <c r="A16774" s="9">
        <v>44919.833333333336</v>
      </c>
      <c r="B16774" s="10">
        <v>253.89</v>
      </c>
      <c r="C16774" s="10">
        <v>199.33059</v>
      </c>
      <c r="D16774" s="10">
        <v>0.273713181704825</v>
      </c>
      <c r="E16774" s="7">
        <f t="shared" si="1"/>
        <v>0.2223376051</v>
      </c>
      <c r="F16774" s="7"/>
    </row>
    <row r="16775">
      <c r="A16775" s="9">
        <v>44919.875</v>
      </c>
      <c r="B16775" s="10">
        <v>253.9</v>
      </c>
      <c r="C16775" s="10">
        <v>201.8936</v>
      </c>
      <c r="D16775" s="10">
        <v>0.257593108449203</v>
      </c>
      <c r="E16775" s="7">
        <f t="shared" si="1"/>
        <v>0.2282755932</v>
      </c>
      <c r="F16775" s="7"/>
    </row>
    <row r="16776">
      <c r="A16776" s="9">
        <v>44919.916666666664</v>
      </c>
      <c r="B16776" s="10">
        <v>254.39</v>
      </c>
      <c r="C16776" s="10">
        <v>202.82945</v>
      </c>
      <c r="D16776" s="10">
        <v>0.254206428109921</v>
      </c>
      <c r="E16776" s="7">
        <f t="shared" si="1"/>
        <v>0.2347168446</v>
      </c>
      <c r="F16776" s="7"/>
    </row>
    <row r="16777">
      <c r="A16777" s="9">
        <v>44919.958333333336</v>
      </c>
      <c r="B16777" s="10">
        <v>258.29</v>
      </c>
      <c r="C16777" s="10">
        <v>204.0873</v>
      </c>
      <c r="D16777" s="10">
        <v>0.265585854680815</v>
      </c>
      <c r="E16777" s="7">
        <f t="shared" si="1"/>
        <v>0.2422983277</v>
      </c>
      <c r="F16777" s="7"/>
    </row>
    <row r="16778">
      <c r="A16778" s="9">
        <v>44920.0</v>
      </c>
      <c r="B16778" s="10">
        <v>250.85</v>
      </c>
      <c r="C16778" s="10">
        <v>204.06213</v>
      </c>
      <c r="D16778" s="10">
        <v>0.229282473921055</v>
      </c>
      <c r="E16778" s="7">
        <f t="shared" si="1"/>
        <v>0.2470936015</v>
      </c>
      <c r="F16778" s="7"/>
    </row>
    <row r="16779">
      <c r="A16779" s="9">
        <v>44920.041666666664</v>
      </c>
      <c r="B16779" s="10">
        <v>255.47</v>
      </c>
      <c r="C16779" s="10">
        <v>201.71647</v>
      </c>
      <c r="D16779" s="10">
        <v>0.266480620050509</v>
      </c>
      <c r="E16779" s="7">
        <f t="shared" si="1"/>
        <v>0.2524394594</v>
      </c>
      <c r="F16779" s="7"/>
    </row>
    <row r="16780">
      <c r="A16780" s="9">
        <v>44920.083333333336</v>
      </c>
      <c r="B16780" s="10">
        <v>266.88</v>
      </c>
      <c r="C16780" s="10">
        <v>196.85242</v>
      </c>
      <c r="D16780" s="10">
        <v>0.355736444591333</v>
      </c>
      <c r="E16780" s="7">
        <f t="shared" si="1"/>
        <v>0.2597554737</v>
      </c>
      <c r="F16780" s="7"/>
    </row>
    <row r="16781">
      <c r="A16781" s="9">
        <v>44920.125</v>
      </c>
      <c r="B16781" s="10">
        <v>265.82</v>
      </c>
      <c r="C16781" s="10">
        <v>191.03872</v>
      </c>
      <c r="D16781" s="10">
        <v>0.39144567132778</v>
      </c>
      <c r="E16781" s="7">
        <f t="shared" si="1"/>
        <v>0.267391337</v>
      </c>
      <c r="F16781" s="7"/>
    </row>
    <row r="16782">
      <c r="A16782" s="9">
        <v>44920.166666666664</v>
      </c>
      <c r="B16782" s="10">
        <v>265.64</v>
      </c>
      <c r="C16782" s="10">
        <v>184.75434</v>
      </c>
      <c r="D16782" s="10">
        <v>0.437801136363021</v>
      </c>
      <c r="E16782" s="7">
        <f t="shared" si="1"/>
        <v>0.2751406259</v>
      </c>
      <c r="F16782" s="7"/>
    </row>
    <row r="16783">
      <c r="A16783" s="9">
        <v>44920.208333333336</v>
      </c>
      <c r="B16783" s="10">
        <v>261.23</v>
      </c>
      <c r="C16783" s="10">
        <v>179.34783</v>
      </c>
      <c r="D16783" s="10">
        <v>0.456555119735767</v>
      </c>
      <c r="E16783" s="7">
        <f t="shared" si="1"/>
        <v>0.2831139083</v>
      </c>
      <c r="F16783" s="7"/>
    </row>
    <row r="16784">
      <c r="A16784" s="9">
        <v>44920.25</v>
      </c>
      <c r="B16784" s="10">
        <v>257.84</v>
      </c>
      <c r="C16784" s="10">
        <v>175.29375</v>
      </c>
      <c r="D16784" s="10">
        <v>0.470902413805398</v>
      </c>
      <c r="E16784" s="7">
        <f t="shared" si="1"/>
        <v>0.291316638</v>
      </c>
      <c r="F16784" s="7"/>
    </row>
    <row r="16785">
      <c r="A16785" s="9">
        <v>44920.291666666664</v>
      </c>
      <c r="B16785" s="10">
        <v>257.89</v>
      </c>
      <c r="C16785" s="10">
        <v>174.38455</v>
      </c>
      <c r="D16785" s="10">
        <v>0.478858075443036</v>
      </c>
      <c r="E16785" s="7">
        <f t="shared" si="1"/>
        <v>0.299389283</v>
      </c>
      <c r="F16785" s="7"/>
    </row>
    <row r="16786">
      <c r="A16786" s="9">
        <v>44920.333333333336</v>
      </c>
      <c r="B16786" s="10">
        <v>257.65</v>
      </c>
      <c r="C16786" s="10">
        <v>176.37082</v>
      </c>
      <c r="D16786" s="10">
        <v>0.460842558876802</v>
      </c>
      <c r="E16786" s="7">
        <f t="shared" si="1"/>
        <v>0.3059680968</v>
      </c>
      <c r="F16786" s="7"/>
    </row>
    <row r="16787">
      <c r="A16787" s="9">
        <v>44920.375</v>
      </c>
      <c r="B16787" s="10">
        <v>259.22</v>
      </c>
      <c r="C16787" s="10">
        <v>181.11275</v>
      </c>
      <c r="D16787" s="10">
        <v>0.431263122005491</v>
      </c>
      <c r="E16787" s="7">
        <f t="shared" si="1"/>
        <v>0.3111790375</v>
      </c>
      <c r="F16787" s="7"/>
    </row>
    <row r="16788">
      <c r="A16788" s="9">
        <v>44920.416666666664</v>
      </c>
      <c r="B16788" s="10">
        <v>256.6</v>
      </c>
      <c r="C16788" s="10">
        <v>189.75046</v>
      </c>
      <c r="D16788" s="10">
        <v>0.352302387040326</v>
      </c>
      <c r="E16788" s="7">
        <f t="shared" si="1"/>
        <v>0.3137639113</v>
      </c>
      <c r="F16788" s="7"/>
    </row>
    <row r="16789">
      <c r="A16789" s="9">
        <v>44920.458333333336</v>
      </c>
      <c r="B16789" s="10">
        <v>255.17</v>
      </c>
      <c r="C16789" s="10">
        <v>198.64815</v>
      </c>
      <c r="D16789" s="10">
        <v>0.284532476139344</v>
      </c>
      <c r="E16789" s="7">
        <f t="shared" si="1"/>
        <v>0.3146360854</v>
      </c>
      <c r="F16789" s="7"/>
    </row>
    <row r="16790">
      <c r="A16790" s="9">
        <v>44920.5</v>
      </c>
      <c r="B16790" s="10">
        <v>257.88</v>
      </c>
      <c r="C16790" s="10">
        <v>204.90047</v>
      </c>
      <c r="D16790" s="10">
        <v>0.258562266841066</v>
      </c>
      <c r="E16790" s="7">
        <f t="shared" si="1"/>
        <v>0.3148279746</v>
      </c>
      <c r="F16790" s="7"/>
    </row>
    <row r="16791">
      <c r="A16791" s="9">
        <v>44920.541666666664</v>
      </c>
      <c r="B16791" s="10">
        <v>259.45</v>
      </c>
      <c r="C16791" s="10">
        <v>208.66316</v>
      </c>
      <c r="D16791" s="10">
        <v>0.243391502361988</v>
      </c>
      <c r="E16791" s="7">
        <f t="shared" si="1"/>
        <v>0.316300431</v>
      </c>
      <c r="F16791" s="7"/>
    </row>
    <row r="16792">
      <c r="A16792" s="9">
        <v>44920.583333333336</v>
      </c>
      <c r="B16792" s="10">
        <v>251.96</v>
      </c>
      <c r="C16792" s="10">
        <v>208.26294</v>
      </c>
      <c r="D16792" s="10">
        <v>0.20981678257303</v>
      </c>
      <c r="E16792" s="7">
        <f t="shared" si="1"/>
        <v>0.3163386123</v>
      </c>
      <c r="F16792" s="7"/>
    </row>
    <row r="16793">
      <c r="A16793" s="9">
        <v>44920.625</v>
      </c>
      <c r="B16793" s="10">
        <v>247.69</v>
      </c>
      <c r="C16793" s="10">
        <v>206.08397</v>
      </c>
      <c r="D16793" s="10">
        <v>0.201888725260873</v>
      </c>
      <c r="E16793" s="7">
        <f t="shared" si="1"/>
        <v>0.3145014504</v>
      </c>
      <c r="F16793" s="7"/>
    </row>
    <row r="16794">
      <c r="A16794" s="9">
        <v>44920.666666666664</v>
      </c>
      <c r="B16794" s="10">
        <v>243.25</v>
      </c>
      <c r="C16794" s="10">
        <v>202.89163</v>
      </c>
      <c r="D16794" s="10">
        <v>0.198915894164781</v>
      </c>
      <c r="E16794" s="7">
        <f t="shared" si="1"/>
        <v>0.312915276</v>
      </c>
      <c r="F16794" s="7"/>
    </row>
    <row r="16795">
      <c r="A16795" s="9">
        <v>44920.708333333336</v>
      </c>
      <c r="B16795" s="10">
        <v>233.51</v>
      </c>
      <c r="C16795" s="10">
        <v>200.31512</v>
      </c>
      <c r="D16795" s="10">
        <v>0.165713302121177</v>
      </c>
      <c r="E16795" s="7">
        <f t="shared" si="1"/>
        <v>0.3098264112</v>
      </c>
      <c r="F16795" s="7"/>
    </row>
    <row r="16796">
      <c r="A16796" s="9">
        <v>44920.75</v>
      </c>
      <c r="B16796" s="10">
        <v>230.88</v>
      </c>
      <c r="C16796" s="10">
        <v>199.27109</v>
      </c>
      <c r="D16796" s="10">
        <v>0.158622658208975</v>
      </c>
      <c r="E16796" s="7">
        <f t="shared" si="1"/>
        <v>0.3068866972</v>
      </c>
      <c r="F16796" s="7"/>
    </row>
    <row r="16797">
      <c r="A16797" s="9">
        <v>44920.791666666664</v>
      </c>
      <c r="B16797" s="10">
        <v>233.69</v>
      </c>
      <c r="C16797" s="10">
        <v>199.9007</v>
      </c>
      <c r="D16797" s="10">
        <v>0.16903042360532</v>
      </c>
      <c r="E16797" s="7">
        <f t="shared" si="1"/>
        <v>0.3030434428</v>
      </c>
      <c r="F16797" s="7"/>
    </row>
    <row r="16798">
      <c r="A16798" s="9">
        <v>44920.833333333336</v>
      </c>
      <c r="B16798" s="10">
        <v>237.72</v>
      </c>
      <c r="C16798" s="10">
        <v>202.53756</v>
      </c>
      <c r="D16798" s="10">
        <v>0.173708224785565</v>
      </c>
      <c r="E16798" s="7">
        <f t="shared" si="1"/>
        <v>0.2988765696</v>
      </c>
      <c r="F16798" s="7"/>
    </row>
    <row r="16799">
      <c r="A16799" s="9">
        <v>44920.875</v>
      </c>
      <c r="B16799" s="10">
        <v>243.88</v>
      </c>
      <c r="C16799" s="10">
        <v>205.81972</v>
      </c>
      <c r="D16799" s="10">
        <v>0.184920473120845</v>
      </c>
      <c r="E16799" s="7">
        <f t="shared" si="1"/>
        <v>0.2958485431</v>
      </c>
      <c r="F16799" s="7"/>
    </row>
    <row r="16800">
      <c r="A16800" s="9">
        <v>44920.916666666664</v>
      </c>
      <c r="B16800" s="10">
        <v>241.87</v>
      </c>
      <c r="C16800" s="10">
        <v>207.33814</v>
      </c>
      <c r="D16800" s="10">
        <v>0.166548518280331</v>
      </c>
      <c r="E16800" s="7">
        <f t="shared" si="1"/>
        <v>0.2921961302</v>
      </c>
      <c r="F16800" s="7"/>
    </row>
    <row r="16801">
      <c r="A16801" s="9">
        <v>44920.958333333336</v>
      </c>
      <c r="B16801" s="10">
        <v>238.57</v>
      </c>
      <c r="C16801" s="10">
        <v>208.58348</v>
      </c>
      <c r="D16801" s="10">
        <v>0.143762679575582</v>
      </c>
      <c r="E16801" s="7">
        <f t="shared" si="1"/>
        <v>0.2871201646</v>
      </c>
      <c r="F16801" s="7"/>
    </row>
    <row r="16802">
      <c r="A16802" s="9">
        <v>44918.0</v>
      </c>
      <c r="B16802" s="10">
        <v>238.63</v>
      </c>
      <c r="C16802" s="10">
        <v>234.50058</v>
      </c>
      <c r="D16802" s="10">
        <v>0.0176094233967352</v>
      </c>
      <c r="E16802" s="7">
        <f t="shared" si="1"/>
        <v>0.2783004542</v>
      </c>
      <c r="F16802" s="7"/>
    </row>
    <row r="16803">
      <c r="A16803" s="9">
        <v>44918.041666666664</v>
      </c>
      <c r="B16803" s="10">
        <v>235.88</v>
      </c>
      <c r="C16803" s="10">
        <v>234.45502</v>
      </c>
      <c r="D16803" s="10">
        <v>0.00607783957878148</v>
      </c>
      <c r="E16803" s="7">
        <f t="shared" si="1"/>
        <v>0.2674503383</v>
      </c>
      <c r="F16803" s="7"/>
    </row>
    <row r="16804">
      <c r="A16804" s="9">
        <v>44918.083333333336</v>
      </c>
      <c r="B16804" s="10">
        <v>244.28</v>
      </c>
      <c r="C16804" s="10">
        <v>231.03294</v>
      </c>
      <c r="D16804" s="10">
        <v>0.0573384037791321</v>
      </c>
      <c r="E16804" s="7">
        <f t="shared" si="1"/>
        <v>0.2550170866</v>
      </c>
      <c r="F16804" s="7"/>
    </row>
    <row r="16805">
      <c r="A16805" s="9">
        <v>44918.125</v>
      </c>
      <c r="B16805" s="10">
        <v>229.51</v>
      </c>
      <c r="C16805" s="10">
        <v>224.01568</v>
      </c>
      <c r="D16805" s="10">
        <v>0.024526497430894</v>
      </c>
      <c r="E16805" s="7">
        <f t="shared" si="1"/>
        <v>0.2397287877</v>
      </c>
      <c r="F16805" s="7"/>
    </row>
    <row r="16806">
      <c r="A16806" s="9">
        <v>44918.166666666664</v>
      </c>
      <c r="B16806" s="10">
        <v>212.91</v>
      </c>
      <c r="C16806" s="10">
        <v>213.80049</v>
      </c>
      <c r="D16806" s="10">
        <v>0.00416505125876933</v>
      </c>
      <c r="E16806" s="7">
        <f t="shared" si="1"/>
        <v>0.2216606175</v>
      </c>
      <c r="F16806" s="7"/>
    </row>
    <row r="16807">
      <c r="A16807" s="9">
        <v>44918.208333333336</v>
      </c>
      <c r="B16807" s="10">
        <v>198.3</v>
      </c>
      <c r="C16807" s="10">
        <v>202.8064</v>
      </c>
      <c r="D16807" s="10">
        <v>0.0222202060684474</v>
      </c>
      <c r="E16807" s="7">
        <f t="shared" si="1"/>
        <v>0.2035633294</v>
      </c>
      <c r="F16807" s="7"/>
    </row>
    <row r="16808">
      <c r="A16808" s="9">
        <v>44918.25</v>
      </c>
      <c r="B16808" s="10">
        <v>192.69</v>
      </c>
      <c r="C16808" s="10">
        <v>194.328</v>
      </c>
      <c r="D16808" s="10">
        <v>0.00842904779547983</v>
      </c>
      <c r="E16808" s="7">
        <f t="shared" si="1"/>
        <v>0.1842936058</v>
      </c>
      <c r="F16808" s="7"/>
    </row>
    <row r="16809">
      <c r="A16809" s="9">
        <v>44918.291666666664</v>
      </c>
      <c r="B16809" s="10">
        <v>182.7</v>
      </c>
      <c r="C16809" s="10">
        <v>188.76152</v>
      </c>
      <c r="D16809" s="10">
        <v>0.0321120533464659</v>
      </c>
      <c r="E16809" s="7">
        <f t="shared" si="1"/>
        <v>0.1656791882</v>
      </c>
      <c r="F16809" s="7"/>
    </row>
    <row r="16810">
      <c r="A16810" s="9">
        <v>44918.333333333336</v>
      </c>
      <c r="B16810" s="10">
        <v>171.83</v>
      </c>
      <c r="C16810" s="10">
        <v>187.12187</v>
      </c>
      <c r="D16810" s="10">
        <v>0.0817214470975519</v>
      </c>
      <c r="E16810" s="7">
        <f t="shared" si="1"/>
        <v>0.1498824752</v>
      </c>
      <c r="F16810" s="7"/>
    </row>
    <row r="16811">
      <c r="A16811" s="9">
        <v>44918.375</v>
      </c>
      <c r="B16811" s="10">
        <v>170.54</v>
      </c>
      <c r="C16811" s="10">
        <v>189.14591</v>
      </c>
      <c r="D16811" s="10">
        <v>0.0983680270961185</v>
      </c>
      <c r="E16811" s="7">
        <f t="shared" si="1"/>
        <v>0.1360118463</v>
      </c>
      <c r="F16811" s="7"/>
    </row>
    <row r="16812">
      <c r="A16812" s="9">
        <v>44918.416666666664</v>
      </c>
      <c r="B16812" s="10">
        <v>175.57</v>
      </c>
      <c r="C16812" s="10">
        <v>196.55861</v>
      </c>
      <c r="D16812" s="10">
        <v>0.106780415266469</v>
      </c>
      <c r="E16812" s="7">
        <f t="shared" si="1"/>
        <v>0.1257817641</v>
      </c>
      <c r="F16812" s="7"/>
    </row>
    <row r="16813">
      <c r="A16813" s="9">
        <v>44918.458333333336</v>
      </c>
      <c r="B16813" s="10">
        <v>182.33</v>
      </c>
      <c r="C16813" s="10">
        <v>205.64913</v>
      </c>
      <c r="D16813" s="10">
        <v>0.113392796750465</v>
      </c>
      <c r="E16813" s="7">
        <f t="shared" si="1"/>
        <v>0.1186509442</v>
      </c>
      <c r="F16813" s="7"/>
    </row>
    <row r="16814">
      <c r="A16814" s="9">
        <v>44918.5</v>
      </c>
      <c r="B16814" s="10">
        <v>185.66</v>
      </c>
      <c r="C16814" s="10">
        <v>213.10937</v>
      </c>
      <c r="D16814" s="10">
        <v>0.12880414408808</v>
      </c>
      <c r="E16814" s="7">
        <f t="shared" si="1"/>
        <v>0.1132443557</v>
      </c>
      <c r="F16814" s="7"/>
    </row>
    <row r="16815">
      <c r="A16815" s="9">
        <v>44918.541666666664</v>
      </c>
      <c r="B16815" s="10">
        <v>200.67</v>
      </c>
      <c r="C16815" s="10">
        <v>217.97342</v>
      </c>
      <c r="D16815" s="10">
        <v>0.0793831651583941</v>
      </c>
      <c r="E16815" s="7">
        <f t="shared" si="1"/>
        <v>0.106410675</v>
      </c>
      <c r="F16815" s="7"/>
    </row>
    <row r="16816">
      <c r="A16816" s="9">
        <v>44918.583333333336</v>
      </c>
      <c r="B16816" s="10">
        <v>212.71</v>
      </c>
      <c r="C16816" s="10">
        <v>218.47183</v>
      </c>
      <c r="D16816" s="10">
        <v>0.0263733315183014</v>
      </c>
      <c r="E16816" s="7">
        <f t="shared" si="1"/>
        <v>0.09876719786</v>
      </c>
      <c r="F16816" s="7"/>
    </row>
    <row r="16817">
      <c r="A16817" s="9">
        <v>44918.625</v>
      </c>
      <c r="B16817" s="10">
        <v>217.7</v>
      </c>
      <c r="C16817" s="10">
        <v>216.75096</v>
      </c>
      <c r="D16817" s="10">
        <v>0.00437848118412022</v>
      </c>
      <c r="E16817" s="7">
        <f t="shared" si="1"/>
        <v>0.09053760436</v>
      </c>
      <c r="F16817" s="7"/>
    </row>
    <row r="16818">
      <c r="A16818" s="9">
        <v>44918.666666666664</v>
      </c>
      <c r="B16818" s="10">
        <v>215.19</v>
      </c>
      <c r="C16818" s="10">
        <v>213.33864</v>
      </c>
      <c r="D16818" s="10">
        <v>0.00867803413390091</v>
      </c>
      <c r="E16818" s="7">
        <f t="shared" si="1"/>
        <v>0.08261102686</v>
      </c>
      <c r="F16818" s="7"/>
    </row>
    <row r="16819">
      <c r="A16819" s="9">
        <v>44918.708333333336</v>
      </c>
      <c r="B16819" s="10">
        <v>215.85</v>
      </c>
      <c r="C16819" s="10">
        <v>210.75994</v>
      </c>
      <c r="D16819" s="10">
        <v>0.024150984290468</v>
      </c>
      <c r="E16819" s="7">
        <f t="shared" si="1"/>
        <v>0.07671259695</v>
      </c>
      <c r="F16819" s="7"/>
    </row>
    <row r="16820">
      <c r="A16820" s="9">
        <v>44918.75</v>
      </c>
      <c r="B16820" s="10">
        <v>217.78</v>
      </c>
      <c r="C16820" s="10">
        <v>209.12185</v>
      </c>
      <c r="D16820" s="10">
        <v>0.0414024168206239</v>
      </c>
      <c r="E16820" s="7">
        <f t="shared" si="1"/>
        <v>0.07182842023</v>
      </c>
      <c r="F16820" s="7"/>
    </row>
    <row r="16821">
      <c r="A16821" s="9">
        <v>44918.791666666664</v>
      </c>
      <c r="B16821" s="10">
        <v>221.61</v>
      </c>
      <c r="C16821" s="10">
        <v>209.75183</v>
      </c>
      <c r="D16821" s="10">
        <v>0.0565342862562867</v>
      </c>
      <c r="E16821" s="7">
        <f t="shared" si="1"/>
        <v>0.06714108117</v>
      </c>
      <c r="F16821" s="7"/>
    </row>
    <row r="16822">
      <c r="A16822" s="9">
        <v>44918.833333333336</v>
      </c>
      <c r="B16822" s="10">
        <v>227.74</v>
      </c>
      <c r="C16822" s="10">
        <v>210.7004</v>
      </c>
      <c r="D16822" s="10">
        <v>0.0808712275819125</v>
      </c>
      <c r="E16822" s="7">
        <f t="shared" si="1"/>
        <v>0.06327287295</v>
      </c>
      <c r="F16822" s="7"/>
    </row>
    <row r="16823">
      <c r="A16823" s="9">
        <v>44918.875</v>
      </c>
      <c r="B16823" s="10">
        <v>231.81</v>
      </c>
      <c r="C16823" s="10">
        <v>211.78669</v>
      </c>
      <c r="D16823" s="10">
        <v>0.0945447043910078</v>
      </c>
      <c r="E16823" s="7">
        <f t="shared" si="1"/>
        <v>0.05950721592</v>
      </c>
      <c r="F16823" s="7"/>
    </row>
    <row r="16824">
      <c r="A16824" s="9">
        <v>44918.916666666664</v>
      </c>
      <c r="B16824" s="10">
        <v>230.34</v>
      </c>
      <c r="C16824" s="10">
        <v>213.1681</v>
      </c>
      <c r="D16824" s="10">
        <v>0.0805556741369838</v>
      </c>
      <c r="E16824" s="7">
        <f t="shared" si="1"/>
        <v>0.05592418075</v>
      </c>
      <c r="F16824" s="7"/>
    </row>
    <row r="16825">
      <c r="A16825" s="9">
        <v>44918.958333333336</v>
      </c>
      <c r="B16825" s="10">
        <v>229.7</v>
      </c>
      <c r="C16825" s="10">
        <v>215.45112</v>
      </c>
      <c r="D16825" s="10">
        <v>0.0661350936583666</v>
      </c>
      <c r="E16825" s="7">
        <f t="shared" si="1"/>
        <v>0.052689698</v>
      </c>
      <c r="F16825" s="7"/>
    </row>
    <row r="16826">
      <c r="A16826" s="9">
        <v>44919.0</v>
      </c>
      <c r="B16826" s="10">
        <v>228.24</v>
      </c>
      <c r="C16826" s="10">
        <v>208.45873</v>
      </c>
      <c r="D16826" s="10">
        <v>0.0948929795360453</v>
      </c>
      <c r="E16826" s="7">
        <f t="shared" si="1"/>
        <v>0.05590984618</v>
      </c>
      <c r="F16826" s="7"/>
    </row>
    <row r="16827">
      <c r="A16827" s="9">
        <v>44919.041666666664</v>
      </c>
      <c r="B16827" s="10">
        <v>231.62</v>
      </c>
      <c r="C16827" s="10">
        <v>207.3824</v>
      </c>
      <c r="D16827" s="10">
        <v>0.116873948801827</v>
      </c>
      <c r="E16827" s="7">
        <f t="shared" si="1"/>
        <v>0.06052635073</v>
      </c>
      <c r="F16827" s="7"/>
    </row>
    <row r="16828">
      <c r="A16828" s="9">
        <v>44919.083333333336</v>
      </c>
      <c r="B16828" s="10">
        <v>235.13</v>
      </c>
      <c r="C16828" s="10">
        <v>203.39116</v>
      </c>
      <c r="D16828" s="10">
        <v>0.156048276631098</v>
      </c>
      <c r="E16828" s="7">
        <f t="shared" si="1"/>
        <v>0.0646392621</v>
      </c>
      <c r="F16828" s="7"/>
    </row>
    <row r="16829">
      <c r="A16829" s="9">
        <v>44919.125</v>
      </c>
      <c r="B16829" s="10">
        <v>234.82</v>
      </c>
      <c r="C16829" s="10">
        <v>198.44941</v>
      </c>
      <c r="D16829" s="10">
        <v>0.183273863096897</v>
      </c>
      <c r="E16829" s="7">
        <f t="shared" si="1"/>
        <v>0.07125373567</v>
      </c>
      <c r="F16829" s="7"/>
    </row>
    <row r="16830">
      <c r="A16830" s="9">
        <v>44919.166666666664</v>
      </c>
      <c r="B16830" s="10">
        <v>235.49</v>
      </c>
      <c r="C16830" s="10">
        <v>191.91863</v>
      </c>
      <c r="D16830" s="10">
        <v>0.227030434721214</v>
      </c>
      <c r="E16830" s="7">
        <f t="shared" si="1"/>
        <v>0.08053979331</v>
      </c>
      <c r="F16830" s="7"/>
    </row>
    <row r="16831">
      <c r="A16831" s="9">
        <v>44919.208333333336</v>
      </c>
      <c r="B16831" s="10">
        <v>230.47</v>
      </c>
      <c r="C16831" s="10">
        <v>185.48471</v>
      </c>
      <c r="D16831" s="10">
        <v>0.242528292493758</v>
      </c>
      <c r="E16831" s="7">
        <f t="shared" si="1"/>
        <v>0.08971929691</v>
      </c>
      <c r="F16831" s="7"/>
    </row>
    <row r="16832">
      <c r="A16832" s="9">
        <v>44919.25</v>
      </c>
      <c r="B16832" s="10">
        <v>226.07</v>
      </c>
      <c r="C16832" s="10">
        <v>180.32176</v>
      </c>
      <c r="D16832" s="10">
        <v>0.253703380002502</v>
      </c>
      <c r="E16832" s="7">
        <f t="shared" si="1"/>
        <v>0.09993906075</v>
      </c>
      <c r="F16832" s="7"/>
    </row>
    <row r="16833">
      <c r="A16833" s="9">
        <v>44919.291666666664</v>
      </c>
      <c r="B16833" s="10">
        <v>224.91</v>
      </c>
      <c r="C16833" s="10">
        <v>177.46317</v>
      </c>
      <c r="D16833" s="10">
        <v>0.267361560147945</v>
      </c>
      <c r="E16833" s="7">
        <f t="shared" si="1"/>
        <v>0.1097411235</v>
      </c>
      <c r="F16833" s="7"/>
    </row>
    <row r="16834">
      <c r="A16834" s="9">
        <v>44919.333333333336</v>
      </c>
      <c r="B16834" s="10">
        <v>228.02</v>
      </c>
      <c r="C16834" s="10">
        <v>177.14922</v>
      </c>
      <c r="D16834" s="10">
        <v>0.287163443338898</v>
      </c>
      <c r="E16834" s="7">
        <f t="shared" si="1"/>
        <v>0.1183012067</v>
      </c>
      <c r="F16834" s="7"/>
    </row>
    <row r="16835">
      <c r="A16835" s="9">
        <v>44919.375</v>
      </c>
      <c r="B16835" s="10">
        <v>231.81</v>
      </c>
      <c r="C16835" s="10">
        <v>179.51921</v>
      </c>
      <c r="D16835" s="10">
        <v>0.291282420416177</v>
      </c>
      <c r="E16835" s="7">
        <f t="shared" si="1"/>
        <v>0.1263393064</v>
      </c>
      <c r="F16835" s="7"/>
    </row>
    <row r="16836">
      <c r="A16836" s="9">
        <v>44919.416666666664</v>
      </c>
      <c r="B16836" s="10">
        <v>236.49</v>
      </c>
      <c r="C16836" s="10">
        <v>185.39359</v>
      </c>
      <c r="D16836" s="10">
        <v>0.275610445862772</v>
      </c>
      <c r="E16836" s="7">
        <f t="shared" si="1"/>
        <v>0.133373891</v>
      </c>
      <c r="F16836" s="7"/>
    </row>
    <row r="16837">
      <c r="A16837" s="9">
        <v>44919.458333333336</v>
      </c>
      <c r="B16837" s="10">
        <v>239.85</v>
      </c>
      <c r="C16837" s="10">
        <v>192.17108</v>
      </c>
      <c r="D16837" s="10">
        <v>0.248106634983786</v>
      </c>
      <c r="E16837" s="7">
        <f t="shared" si="1"/>
        <v>0.1389869676</v>
      </c>
      <c r="F16837" s="7"/>
    </row>
    <row r="16838">
      <c r="A16838" s="9">
        <v>44919.5</v>
      </c>
      <c r="B16838" s="10">
        <v>244.47</v>
      </c>
      <c r="C16838" s="10">
        <v>197.60183</v>
      </c>
      <c r="D16838" s="10">
        <v>0.237184898540666</v>
      </c>
      <c r="E16838" s="7">
        <f t="shared" si="1"/>
        <v>0.1435028324</v>
      </c>
      <c r="F16838" s="7"/>
    </row>
    <row r="16839">
      <c r="A16839" s="9">
        <v>44919.541666666664</v>
      </c>
      <c r="B16839" s="10">
        <v>240.11</v>
      </c>
      <c r="C16839" s="10">
        <v>201.50155</v>
      </c>
      <c r="D16839" s="10">
        <v>0.191603737043213</v>
      </c>
      <c r="E16839" s="7">
        <f t="shared" si="1"/>
        <v>0.1481786896</v>
      </c>
      <c r="F16839" s="7"/>
    </row>
    <row r="16840">
      <c r="A16840" s="9">
        <v>44919.583333333336</v>
      </c>
      <c r="B16840" s="10">
        <v>240.17</v>
      </c>
      <c r="C16840" s="10">
        <v>201.53929</v>
      </c>
      <c r="D16840" s="10">
        <v>0.191678307490316</v>
      </c>
      <c r="E16840" s="7">
        <f t="shared" si="1"/>
        <v>0.1550663969</v>
      </c>
      <c r="F16840" s="7"/>
    </row>
    <row r="16841">
      <c r="A16841" s="9">
        <v>44919.625</v>
      </c>
      <c r="B16841" s="10">
        <v>246.32</v>
      </c>
      <c r="C16841" s="10">
        <v>200.54974</v>
      </c>
      <c r="D16841" s="10">
        <v>0.228223980744128</v>
      </c>
      <c r="E16841" s="7">
        <f t="shared" si="1"/>
        <v>0.1643932927</v>
      </c>
      <c r="F16841" s="7"/>
    </row>
    <row r="16842">
      <c r="A16842" s="9">
        <v>44919.666666666664</v>
      </c>
      <c r="B16842" s="10">
        <v>242.82</v>
      </c>
      <c r="C16842" s="10">
        <v>198.98066</v>
      </c>
      <c r="D16842" s="10">
        <v>0.220319602920203</v>
      </c>
      <c r="E16842" s="7">
        <f t="shared" si="1"/>
        <v>0.1732116914</v>
      </c>
      <c r="F16842" s="7"/>
    </row>
    <row r="16843">
      <c r="A16843" s="9">
        <v>44919.708333333336</v>
      </c>
      <c r="B16843" s="10">
        <v>242.25</v>
      </c>
      <c r="C16843" s="10">
        <v>197.84449</v>
      </c>
      <c r="D16843" s="10">
        <v>0.224446533739706</v>
      </c>
      <c r="E16843" s="7">
        <f t="shared" si="1"/>
        <v>0.1815573393</v>
      </c>
      <c r="F16843" s="7"/>
    </row>
    <row r="16844">
      <c r="A16844" s="9">
        <v>44919.75</v>
      </c>
      <c r="B16844" s="10">
        <v>240.42</v>
      </c>
      <c r="C16844" s="10">
        <v>197.74798</v>
      </c>
      <c r="D16844" s="10">
        <v>0.215789916033529</v>
      </c>
      <c r="E16844" s="7">
        <f t="shared" si="1"/>
        <v>0.1888234851</v>
      </c>
      <c r="F16844" s="7"/>
    </row>
    <row r="16845">
      <c r="A16845" s="9">
        <v>44919.791666666664</v>
      </c>
      <c r="B16845" s="10">
        <v>248.26</v>
      </c>
      <c r="C16845" s="10">
        <v>198.82725</v>
      </c>
      <c r="D16845" s="10">
        <v>0.248621604935943</v>
      </c>
      <c r="E16845" s="7">
        <f t="shared" si="1"/>
        <v>0.1968271234</v>
      </c>
      <c r="F16845" s="7"/>
    </row>
    <row r="16846">
      <c r="A16846" s="9">
        <v>44919.833333333336</v>
      </c>
      <c r="B16846" s="10">
        <v>253.89</v>
      </c>
      <c r="C16846" s="10">
        <v>201.05412</v>
      </c>
      <c r="D16846" s="10">
        <v>0.262794316276632</v>
      </c>
      <c r="E16846" s="7">
        <f t="shared" si="1"/>
        <v>0.2044072521</v>
      </c>
      <c r="F16846" s="7"/>
    </row>
    <row r="16847">
      <c r="A16847" s="9">
        <v>44919.875</v>
      </c>
      <c r="B16847" s="10">
        <v>253.9</v>
      </c>
      <c r="C16847" s="10">
        <v>203.43115</v>
      </c>
      <c r="D16847" s="10">
        <v>0.248088112366272</v>
      </c>
      <c r="E16847" s="7">
        <f t="shared" si="1"/>
        <v>0.2108048941</v>
      </c>
      <c r="F16847" s="7"/>
    </row>
    <row r="16848">
      <c r="A16848" s="9">
        <v>44919.916666666664</v>
      </c>
      <c r="B16848" s="10">
        <v>254.39</v>
      </c>
      <c r="C16848" s="10">
        <v>204.47784</v>
      </c>
      <c r="D16848" s="10">
        <v>0.244095692716628</v>
      </c>
      <c r="E16848" s="7">
        <f t="shared" si="1"/>
        <v>0.2176190615</v>
      </c>
      <c r="F16848" s="7"/>
    </row>
    <row r="16849">
      <c r="A16849" s="9">
        <v>44919.958333333336</v>
      </c>
      <c r="B16849" s="10">
        <v>258.29</v>
      </c>
      <c r="C16849" s="10">
        <v>205.94427</v>
      </c>
      <c r="D16849" s="10">
        <v>0.254174248208022</v>
      </c>
      <c r="E16849" s="7">
        <f t="shared" si="1"/>
        <v>0.2254540263</v>
      </c>
      <c r="F16849" s="7"/>
    </row>
    <row r="16850">
      <c r="A16850" s="9">
        <v>44920.0</v>
      </c>
      <c r="B16850" s="10">
        <v>250.85</v>
      </c>
      <c r="C16850" s="10">
        <v>204.54195</v>
      </c>
      <c r="D16850" s="10">
        <v>0.226398790077047</v>
      </c>
      <c r="E16850" s="7">
        <f t="shared" si="1"/>
        <v>0.2309334351</v>
      </c>
      <c r="F16850" s="7"/>
    </row>
    <row r="16851">
      <c r="A16851" s="9">
        <v>44920.041666666664</v>
      </c>
      <c r="B16851" s="10">
        <v>255.47</v>
      </c>
      <c r="C16851" s="10">
        <v>202.59027</v>
      </c>
      <c r="D16851" s="10">
        <v>0.261018113061402</v>
      </c>
      <c r="E16851" s="7">
        <f t="shared" si="1"/>
        <v>0.2369394419</v>
      </c>
      <c r="F16851" s="7"/>
    </row>
    <row r="16852">
      <c r="A16852" s="9">
        <v>44920.083333333336</v>
      </c>
      <c r="B16852" s="10">
        <v>266.88</v>
      </c>
      <c r="C16852" s="10">
        <v>198.12839</v>
      </c>
      <c r="D16852" s="10">
        <v>0.347005343353367</v>
      </c>
      <c r="E16852" s="7">
        <f t="shared" si="1"/>
        <v>0.2448959864</v>
      </c>
      <c r="F16852" s="7"/>
    </row>
    <row r="16853">
      <c r="A16853" s="9">
        <v>44920.125</v>
      </c>
      <c r="B16853" s="10">
        <v>265.82</v>
      </c>
      <c r="C16853" s="10">
        <v>192.56947</v>
      </c>
      <c r="D16853" s="10">
        <v>0.380384959256521</v>
      </c>
      <c r="E16853" s="7">
        <f t="shared" si="1"/>
        <v>0.2531089487</v>
      </c>
      <c r="F16853" s="7"/>
    </row>
    <row r="16854">
      <c r="A16854" s="9">
        <v>44920.166666666664</v>
      </c>
      <c r="B16854" s="10">
        <v>265.64</v>
      </c>
      <c r="C16854" s="10">
        <v>186.39263</v>
      </c>
      <c r="D16854" s="10">
        <v>0.425163645150562</v>
      </c>
      <c r="E16854" s="7">
        <f t="shared" si="1"/>
        <v>0.2613644991</v>
      </c>
      <c r="F16854" s="7"/>
    </row>
    <row r="16855">
      <c r="A16855" s="9">
        <v>44920.208333333336</v>
      </c>
      <c r="B16855" s="10">
        <v>261.23</v>
      </c>
      <c r="C16855" s="10">
        <v>180.88137</v>
      </c>
      <c r="D16855" s="10">
        <v>0.444206222011697</v>
      </c>
      <c r="E16855" s="7">
        <f t="shared" si="1"/>
        <v>0.2697677462</v>
      </c>
      <c r="F16855" s="7"/>
    </row>
    <row r="16856">
      <c r="A16856" s="9">
        <v>44920.25</v>
      </c>
      <c r="B16856" s="10">
        <v>257.84</v>
      </c>
      <c r="C16856" s="10">
        <v>176.60241</v>
      </c>
      <c r="D16856" s="10">
        <v>0.460002725897115</v>
      </c>
      <c r="E16856" s="7">
        <f t="shared" si="1"/>
        <v>0.2783635523</v>
      </c>
      <c r="F16856" s="7"/>
    </row>
    <row r="16857">
      <c r="A16857" s="9">
        <v>44920.291666666664</v>
      </c>
      <c r="B16857" s="10">
        <v>257.89</v>
      </c>
      <c r="C16857" s="10">
        <v>175.3253</v>
      </c>
      <c r="D16857" s="10">
        <v>0.470922907304307</v>
      </c>
      <c r="E16857" s="7">
        <f t="shared" si="1"/>
        <v>0.2868452751</v>
      </c>
      <c r="F16857" s="7"/>
    </row>
    <row r="16858">
      <c r="A16858" s="9">
        <v>44920.333333333336</v>
      </c>
      <c r="B16858" s="10">
        <v>257.65</v>
      </c>
      <c r="C16858" s="10">
        <v>176.91856</v>
      </c>
      <c r="D16858" s="10">
        <v>0.456319789173052</v>
      </c>
      <c r="E16858" s="7">
        <f t="shared" si="1"/>
        <v>0.2938934561</v>
      </c>
      <c r="F16858" s="7"/>
    </row>
    <row r="16859">
      <c r="A16859" s="9">
        <v>44920.375</v>
      </c>
      <c r="B16859" s="10">
        <v>259.22</v>
      </c>
      <c r="C16859" s="10">
        <v>181.29755</v>
      </c>
      <c r="D16859" s="10">
        <v>0.429804208606238</v>
      </c>
      <c r="E16859" s="7">
        <f t="shared" si="1"/>
        <v>0.2996651973</v>
      </c>
      <c r="F16859" s="7"/>
    </row>
    <row r="16860">
      <c r="A16860" s="9">
        <v>44920.416666666664</v>
      </c>
      <c r="B16860" s="10">
        <v>256.6</v>
      </c>
      <c r="C16860" s="10">
        <v>189.70659</v>
      </c>
      <c r="D16860" s="10">
        <v>0.352615109469839</v>
      </c>
      <c r="E16860" s="7">
        <f t="shared" si="1"/>
        <v>0.302873725</v>
      </c>
      <c r="F16860" s="7"/>
    </row>
    <row r="16861">
      <c r="A16861" s="9">
        <v>44920.458333333336</v>
      </c>
      <c r="B16861" s="10">
        <v>255.17</v>
      </c>
      <c r="C16861" s="10">
        <v>198.55166</v>
      </c>
      <c r="D16861" s="10">
        <v>0.285156719414987</v>
      </c>
      <c r="E16861" s="7">
        <f t="shared" si="1"/>
        <v>0.3044174785</v>
      </c>
      <c r="F16861" s="7"/>
    </row>
    <row r="16862">
      <c r="A16862" s="9">
        <v>44920.5</v>
      </c>
      <c r="B16862" s="10">
        <v>257.88</v>
      </c>
      <c r="C16862" s="10">
        <v>204.92404</v>
      </c>
      <c r="D16862" s="10">
        <v>0.258417509239033</v>
      </c>
      <c r="E16862" s="7">
        <f t="shared" si="1"/>
        <v>0.3053021706</v>
      </c>
      <c r="F16862" s="7"/>
    </row>
    <row r="16863">
      <c r="A16863" s="9">
        <v>44920.541666666664</v>
      </c>
      <c r="B16863" s="10">
        <v>259.45</v>
      </c>
      <c r="C16863" s="10">
        <v>208.86425</v>
      </c>
      <c r="D16863" s="10">
        <v>0.242194391811906</v>
      </c>
      <c r="E16863" s="7">
        <f t="shared" si="1"/>
        <v>0.3074101146</v>
      </c>
      <c r="F16863" s="7"/>
    </row>
    <row r="16864">
      <c r="A16864" s="9">
        <v>44920.583333333336</v>
      </c>
      <c r="B16864" s="10">
        <v>251.96</v>
      </c>
      <c r="C16864" s="10">
        <v>208.61967</v>
      </c>
      <c r="D16864" s="10">
        <v>0.2077480517537</v>
      </c>
      <c r="E16864" s="7">
        <f t="shared" si="1"/>
        <v>0.3080796872</v>
      </c>
      <c r="F16864" s="7"/>
    </row>
    <row r="16865">
      <c r="A16865" s="9">
        <v>44920.625</v>
      </c>
      <c r="B16865" s="10">
        <v>247.69</v>
      </c>
      <c r="C16865" s="10">
        <v>206.5276</v>
      </c>
      <c r="D16865" s="10">
        <v>0.199307017560848</v>
      </c>
      <c r="E16865" s="7">
        <f t="shared" si="1"/>
        <v>0.3068748138</v>
      </c>
      <c r="F16865" s="7"/>
    </row>
    <row r="16866">
      <c r="A16866" s="9">
        <v>44920.666666666664</v>
      </c>
      <c r="B16866" s="10">
        <v>243.25</v>
      </c>
      <c r="C16866" s="10">
        <v>203.34764</v>
      </c>
      <c r="D16866" s="10">
        <v>0.196227308072028</v>
      </c>
      <c r="E16866" s="7">
        <f t="shared" si="1"/>
        <v>0.3058709681</v>
      </c>
      <c r="F16866" s="7"/>
    </row>
    <row r="16867">
      <c r="A16867" s="9">
        <v>44920.708333333336</v>
      </c>
      <c r="B16867" s="10">
        <v>233.51</v>
      </c>
      <c r="C16867" s="10">
        <v>200.7908</v>
      </c>
      <c r="D16867" s="10">
        <v>0.162951689021608</v>
      </c>
      <c r="E16867" s="7">
        <f t="shared" si="1"/>
        <v>0.3033086829</v>
      </c>
      <c r="F16867" s="7"/>
    </row>
    <row r="16868">
      <c r="A16868" s="9">
        <v>44920.75</v>
      </c>
      <c r="B16868" s="10">
        <v>230.88</v>
      </c>
      <c r="C16868" s="10">
        <v>199.70607</v>
      </c>
      <c r="D16868" s="10">
        <v>0.156099060984976</v>
      </c>
      <c r="E16868" s="7">
        <f t="shared" si="1"/>
        <v>0.300821564</v>
      </c>
      <c r="F16868" s="7"/>
    </row>
    <row r="16869">
      <c r="A16869" s="9">
        <v>44920.791666666664</v>
      </c>
      <c r="B16869" s="10">
        <v>233.69</v>
      </c>
      <c r="C16869" s="10">
        <v>200.31575</v>
      </c>
      <c r="D16869" s="10">
        <v>0.166608217276973</v>
      </c>
      <c r="E16869" s="7">
        <f t="shared" si="1"/>
        <v>0.2974043395</v>
      </c>
      <c r="F16869" s="7"/>
    </row>
    <row r="16870">
      <c r="A16870" s="9">
        <v>44920.833333333336</v>
      </c>
      <c r="B16870" s="10">
        <v>237.72</v>
      </c>
      <c r="C16870" s="10">
        <v>202.89995</v>
      </c>
      <c r="D16870" s="10">
        <v>0.171611920062079</v>
      </c>
      <c r="E16870" s="7">
        <f t="shared" si="1"/>
        <v>0.293605073</v>
      </c>
      <c r="F16870" s="7"/>
    </row>
    <row r="16871">
      <c r="A16871" s="9">
        <v>44920.875</v>
      </c>
      <c r="B16871" s="10">
        <v>243.88</v>
      </c>
      <c r="C16871" s="10">
        <v>206.06623</v>
      </c>
      <c r="D16871" s="10">
        <v>0.18350299318816</v>
      </c>
      <c r="E16871" s="7">
        <f t="shared" si="1"/>
        <v>0.2909140264</v>
      </c>
      <c r="F16871" s="7"/>
    </row>
    <row r="16872">
      <c r="A16872" s="9">
        <v>44920.916666666664</v>
      </c>
      <c r="B16872" s="10">
        <v>241.87</v>
      </c>
      <c r="C16872" s="10">
        <v>207.54764</v>
      </c>
      <c r="D16872" s="10">
        <v>0.165370996268615</v>
      </c>
      <c r="E16872" s="7">
        <f t="shared" si="1"/>
        <v>0.2876338307</v>
      </c>
      <c r="F16872" s="7"/>
    </row>
    <row r="16873">
      <c r="A16873" s="9">
        <v>44920.958333333336</v>
      </c>
      <c r="B16873" s="10">
        <v>238.57</v>
      </c>
      <c r="C16873" s="10">
        <v>208.86649</v>
      </c>
      <c r="D16873" s="10">
        <v>0.142212903563419</v>
      </c>
      <c r="E16873" s="7">
        <f t="shared" si="1"/>
        <v>0.2829687746</v>
      </c>
      <c r="F16873" s="7"/>
    </row>
    <row r="16874">
      <c r="A16874" s="9">
        <v>44921.0</v>
      </c>
      <c r="B16874" s="10">
        <v>240.26</v>
      </c>
      <c r="C16874" s="10">
        <v>208.84972</v>
      </c>
      <c r="D16874" s="10">
        <v>0.150396562657589</v>
      </c>
      <c r="E16874" s="7">
        <f t="shared" si="1"/>
        <v>0.2798020152</v>
      </c>
      <c r="F16874" s="7"/>
    </row>
    <row r="16875">
      <c r="A16875" s="9">
        <v>44921.041666666664</v>
      </c>
      <c r="B16875" s="10">
        <v>240.33</v>
      </c>
      <c r="C16875" s="10">
        <v>204.98471</v>
      </c>
      <c r="D16875" s="10">
        <v>0.172428909453783</v>
      </c>
      <c r="E16875" s="7">
        <f t="shared" si="1"/>
        <v>0.2761107984</v>
      </c>
      <c r="F16875" s="7"/>
    </row>
    <row r="16876">
      <c r="A16876" s="9">
        <v>44921.083333333336</v>
      </c>
      <c r="B16876" s="10">
        <v>239.16</v>
      </c>
      <c r="C16876" s="10">
        <v>199.25376</v>
      </c>
      <c r="D16876" s="10">
        <v>0.200278479061072</v>
      </c>
      <c r="E16876" s="7">
        <f t="shared" si="1"/>
        <v>0.269997179</v>
      </c>
      <c r="F16876" s="7"/>
    </row>
    <row r="16877">
      <c r="A16877" s="9">
        <v>44921.125</v>
      </c>
      <c r="B16877" s="10">
        <v>242.34</v>
      </c>
      <c r="C16877" s="10">
        <v>193.30095</v>
      </c>
      <c r="D16877" s="10">
        <v>0.253692752156675</v>
      </c>
      <c r="E16877" s="7">
        <f t="shared" si="1"/>
        <v>0.264718337</v>
      </c>
      <c r="F16877" s="7"/>
    </row>
    <row r="16878">
      <c r="A16878" s="9">
        <v>44921.166666666664</v>
      </c>
      <c r="B16878" s="10">
        <v>241.96</v>
      </c>
      <c r="C16878" s="10">
        <v>187.91587</v>
      </c>
      <c r="D16878" s="10">
        <v>0.287597476466463</v>
      </c>
      <c r="E16878" s="7">
        <f t="shared" si="1"/>
        <v>0.2589864134</v>
      </c>
      <c r="F16878" s="7"/>
    </row>
    <row r="16879">
      <c r="A16879" s="9">
        <v>44921.208333333336</v>
      </c>
      <c r="B16879" s="10">
        <v>238.4</v>
      </c>
      <c r="C16879" s="10">
        <v>184.55164</v>
      </c>
      <c r="D16879" s="10">
        <v>0.291779363217796</v>
      </c>
      <c r="E16879" s="7">
        <f t="shared" si="1"/>
        <v>0.2526352942</v>
      </c>
      <c r="F16879" s="7"/>
    </row>
    <row r="16880">
      <c r="A16880" s="9">
        <v>44921.25</v>
      </c>
      <c r="B16880" s="10">
        <v>240.91</v>
      </c>
      <c r="C16880" s="10">
        <v>182.81137</v>
      </c>
      <c r="D16880" s="10">
        <v>0.317806436218928</v>
      </c>
      <c r="E16880" s="7">
        <f t="shared" si="1"/>
        <v>0.2467104488</v>
      </c>
      <c r="F16880" s="7"/>
    </row>
    <row r="16881">
      <c r="A16881" s="9">
        <v>44921.291666666664</v>
      </c>
      <c r="B16881" s="10">
        <v>242.6</v>
      </c>
      <c r="C16881" s="10">
        <v>183.85205</v>
      </c>
      <c r="D16881" s="10">
        <v>0.31953927084305</v>
      </c>
      <c r="E16881" s="7">
        <f t="shared" si="1"/>
        <v>0.2404027973</v>
      </c>
      <c r="F16881" s="7"/>
    </row>
    <row r="16882">
      <c r="A16882" s="9">
        <v>44921.333333333336</v>
      </c>
      <c r="B16882" s="10">
        <v>246.97</v>
      </c>
      <c r="C16882" s="10">
        <v>186.55855</v>
      </c>
      <c r="D16882" s="10">
        <v>0.323820323431973</v>
      </c>
      <c r="E16882" s="7">
        <f t="shared" si="1"/>
        <v>0.2348819862</v>
      </c>
      <c r="F16882" s="7"/>
    </row>
    <row r="16883">
      <c r="A16883" s="9">
        <v>44921.375</v>
      </c>
      <c r="B16883" s="10">
        <v>246.64</v>
      </c>
      <c r="C16883" s="10">
        <v>191.09772</v>
      </c>
      <c r="D16883" s="10">
        <v>0.290648574980381</v>
      </c>
      <c r="E16883" s="7">
        <f t="shared" si="1"/>
        <v>0.2290838348</v>
      </c>
      <c r="F16883" s="7"/>
    </row>
    <row r="16884">
      <c r="A16884" s="9">
        <v>44921.416666666664</v>
      </c>
      <c r="B16884" s="10">
        <v>248.54</v>
      </c>
      <c r="C16884" s="10">
        <v>197.41365</v>
      </c>
      <c r="D16884" s="10">
        <v>0.25898082528741</v>
      </c>
      <c r="E16884" s="7">
        <f t="shared" si="1"/>
        <v>0.2251824063</v>
      </c>
      <c r="F16884" s="7"/>
    </row>
    <row r="16885">
      <c r="A16885" s="9">
        <v>44921.458333333336</v>
      </c>
      <c r="B16885" s="10">
        <v>247.72</v>
      </c>
      <c r="C16885" s="10">
        <v>203.68143</v>
      </c>
      <c r="D16885" s="10">
        <v>0.216212985150388</v>
      </c>
      <c r="E16885" s="7">
        <f t="shared" si="1"/>
        <v>0.2223097507</v>
      </c>
      <c r="F16885" s="7"/>
    </row>
    <row r="16886">
      <c r="A16886" s="9">
        <v>44921.5</v>
      </c>
      <c r="B16886" s="10">
        <v>248.31</v>
      </c>
      <c r="C16886" s="10">
        <v>207.55782</v>
      </c>
      <c r="D16886" s="10">
        <v>0.196341337560781</v>
      </c>
      <c r="E16886" s="7">
        <f t="shared" si="1"/>
        <v>0.2197232436</v>
      </c>
      <c r="F16886" s="7"/>
    </row>
    <row r="16887">
      <c r="A16887" s="9">
        <v>44921.541666666664</v>
      </c>
      <c r="B16887" s="10">
        <v>251.93</v>
      </c>
      <c r="C16887" s="10">
        <v>209.83986</v>
      </c>
      <c r="D16887" s="10">
        <v>0.200582196347252</v>
      </c>
      <c r="E16887" s="7">
        <f t="shared" si="1"/>
        <v>0.2179894021</v>
      </c>
      <c r="F16887" s="7"/>
    </row>
    <row r="16888">
      <c r="A16888" s="9">
        <v>44921.583333333336</v>
      </c>
      <c r="B16888" s="10">
        <v>253.39</v>
      </c>
      <c r="C16888" s="10">
        <v>209.56479</v>
      </c>
      <c r="D16888" s="10">
        <v>0.209124872551347</v>
      </c>
      <c r="E16888" s="7">
        <f t="shared" si="1"/>
        <v>0.2180467696</v>
      </c>
      <c r="F16888" s="7"/>
    </row>
    <row r="16889">
      <c r="A16889" s="9">
        <v>44921.625</v>
      </c>
      <c r="B16889" s="10">
        <v>247.99</v>
      </c>
      <c r="C16889" s="10">
        <v>208.62354</v>
      </c>
      <c r="D16889" s="10">
        <v>0.188696155764589</v>
      </c>
      <c r="E16889" s="7">
        <f t="shared" si="1"/>
        <v>0.2176046504</v>
      </c>
      <c r="F16889" s="7"/>
    </row>
    <row r="16890">
      <c r="A16890" s="9">
        <v>44921.666666666664</v>
      </c>
      <c r="B16890" s="10">
        <v>234.99</v>
      </c>
      <c r="C16890" s="10">
        <v>207.24151</v>
      </c>
      <c r="D16890" s="10">
        <v>0.133894459657237</v>
      </c>
      <c r="E16890" s="7">
        <f t="shared" si="1"/>
        <v>0.2150074484</v>
      </c>
      <c r="F16890" s="7"/>
    </row>
    <row r="16891">
      <c r="A16891" s="9">
        <v>44921.708333333336</v>
      </c>
      <c r="B16891" s="10">
        <v>227.27</v>
      </c>
      <c r="C16891" s="10">
        <v>206.2982</v>
      </c>
      <c r="D16891" s="10">
        <v>0.101657697449614</v>
      </c>
      <c r="E16891" s="7">
        <f t="shared" si="1"/>
        <v>0.2124535321</v>
      </c>
      <c r="F16891" s="7"/>
    </row>
    <row r="16892">
      <c r="A16892" s="9">
        <v>44921.75</v>
      </c>
      <c r="B16892" s="10">
        <v>226.07</v>
      </c>
      <c r="C16892" s="10">
        <v>206.23488</v>
      </c>
      <c r="D16892" s="10">
        <v>0.0961773294604675</v>
      </c>
      <c r="E16892" s="7">
        <f t="shared" si="1"/>
        <v>0.2099567933</v>
      </c>
      <c r="F16892" s="7"/>
    </row>
    <row r="16893">
      <c r="A16893" s="9">
        <v>44921.791666666664</v>
      </c>
      <c r="B16893" s="10">
        <v>229.4</v>
      </c>
      <c r="C16893" s="10">
        <v>207.21562</v>
      </c>
      <c r="D16893" s="10">
        <v>0.107059400251776</v>
      </c>
      <c r="E16893" s="7">
        <f t="shared" si="1"/>
        <v>0.2074755925</v>
      </c>
      <c r="F16893" s="7"/>
    </row>
    <row r="16894">
      <c r="A16894" s="9">
        <v>44921.833333333336</v>
      </c>
      <c r="B16894" s="10">
        <v>238.59</v>
      </c>
      <c r="C16894" s="10">
        <v>209.75432</v>
      </c>
      <c r="D16894" s="10">
        <v>0.13747359291575</v>
      </c>
      <c r="E16894" s="7">
        <f t="shared" si="1"/>
        <v>0.2060531622</v>
      </c>
      <c r="F16894" s="7"/>
    </row>
    <row r="16895">
      <c r="A16895" s="9">
        <v>44921.875</v>
      </c>
      <c r="B16895" s="10">
        <v>250.14</v>
      </c>
      <c r="C16895" s="10">
        <v>212.72294</v>
      </c>
      <c r="D16895" s="10">
        <v>0.175895744953506</v>
      </c>
      <c r="E16895" s="7">
        <f t="shared" si="1"/>
        <v>0.2057361936</v>
      </c>
      <c r="F16895" s="7"/>
    </row>
    <row r="16896">
      <c r="A16896" s="9">
        <v>44921.916666666664</v>
      </c>
      <c r="B16896" s="10">
        <v>256.39</v>
      </c>
      <c r="C16896" s="10">
        <v>213.79213</v>
      </c>
      <c r="D16896" s="10">
        <v>0.199249008838632</v>
      </c>
      <c r="E16896" s="7">
        <f t="shared" si="1"/>
        <v>0.2071477774</v>
      </c>
      <c r="F16896" s="7"/>
    </row>
    <row r="16897">
      <c r="A16897" s="9">
        <v>44921.958333333336</v>
      </c>
      <c r="B16897" s="10">
        <v>259.68</v>
      </c>
      <c r="C16897" s="10">
        <v>214.04175</v>
      </c>
      <c r="D16897" s="10">
        <v>0.213221252395852</v>
      </c>
      <c r="E16897" s="7">
        <f t="shared" si="1"/>
        <v>0.2101064586</v>
      </c>
      <c r="F16897" s="7"/>
    </row>
    <row r="16898">
      <c r="A16898" s="9">
        <v>44919.0</v>
      </c>
      <c r="B16898" s="10">
        <v>228.24</v>
      </c>
      <c r="C16898" s="10">
        <v>221.12451</v>
      </c>
      <c r="D16898" s="10">
        <v>0.0321786580782022</v>
      </c>
      <c r="E16898" s="7">
        <f t="shared" si="1"/>
        <v>0.2051807126</v>
      </c>
      <c r="F16898" s="7"/>
    </row>
    <row r="16899">
      <c r="A16899" s="9">
        <v>44919.041666666664</v>
      </c>
      <c r="B16899" s="10">
        <v>231.62</v>
      </c>
      <c r="C16899" s="10">
        <v>221.14018</v>
      </c>
      <c r="D16899" s="10">
        <v>0.0473899406249918</v>
      </c>
      <c r="E16899" s="7">
        <f t="shared" si="1"/>
        <v>0.1999707556</v>
      </c>
      <c r="F16899" s="7"/>
    </row>
    <row r="16900">
      <c r="A16900" s="9">
        <v>44919.083333333336</v>
      </c>
      <c r="B16900" s="10">
        <v>235.13</v>
      </c>
      <c r="C16900" s="10">
        <v>218.28797</v>
      </c>
      <c r="D16900" s="10">
        <v>0.0771550992938364</v>
      </c>
      <c r="E16900" s="7">
        <f t="shared" si="1"/>
        <v>0.1948406147</v>
      </c>
      <c r="F16900" s="7"/>
    </row>
    <row r="16901">
      <c r="A16901" s="9">
        <v>44919.125</v>
      </c>
      <c r="B16901" s="10">
        <v>234.82</v>
      </c>
      <c r="C16901" s="10">
        <v>213.42692</v>
      </c>
      <c r="D16901" s="10">
        <v>0.100236090180189</v>
      </c>
      <c r="E16901" s="7">
        <f t="shared" si="1"/>
        <v>0.1884465872</v>
      </c>
      <c r="F16901" s="7"/>
    </row>
    <row r="16902">
      <c r="A16902" s="9">
        <v>44919.166666666664</v>
      </c>
      <c r="B16902" s="10">
        <v>235.49</v>
      </c>
      <c r="C16902" s="10">
        <v>206.08768</v>
      </c>
      <c r="D16902" s="10">
        <v>0.142668984385675</v>
      </c>
      <c r="E16902" s="7">
        <f t="shared" si="1"/>
        <v>0.1824079</v>
      </c>
      <c r="F16902" s="7"/>
    </row>
    <row r="16903">
      <c r="A16903" s="9">
        <v>44919.208333333336</v>
      </c>
      <c r="B16903" s="10">
        <v>230.47</v>
      </c>
      <c r="C16903" s="10">
        <v>198.15188</v>
      </c>
      <c r="D16903" s="10">
        <v>0.163097720798813</v>
      </c>
      <c r="E16903" s="7">
        <f t="shared" si="1"/>
        <v>0.1770461649</v>
      </c>
      <c r="F16903" s="7"/>
    </row>
    <row r="16904">
      <c r="A16904" s="9">
        <v>44919.25</v>
      </c>
      <c r="B16904" s="10">
        <v>226.07</v>
      </c>
      <c r="C16904" s="10">
        <v>191.42242</v>
      </c>
      <c r="D16904" s="10">
        <v>0.181000637229432</v>
      </c>
      <c r="E16904" s="7">
        <f t="shared" si="1"/>
        <v>0.1713459233</v>
      </c>
      <c r="F16904" s="7"/>
    </row>
    <row r="16905">
      <c r="A16905" s="9">
        <v>44919.291666666664</v>
      </c>
      <c r="B16905" s="10">
        <v>224.91</v>
      </c>
      <c r="C16905" s="10">
        <v>186.72885</v>
      </c>
      <c r="D16905" s="10">
        <v>0.204473759678807</v>
      </c>
      <c r="E16905" s="7">
        <f t="shared" si="1"/>
        <v>0.166551527</v>
      </c>
      <c r="F16905" s="7"/>
    </row>
    <row r="16906">
      <c r="A16906" s="9">
        <v>44919.333333333336</v>
      </c>
      <c r="B16906" s="10">
        <v>228.02</v>
      </c>
      <c r="C16906" s="10">
        <v>184.61094</v>
      </c>
      <c r="D16906" s="10">
        <v>0.235138069282351</v>
      </c>
      <c r="E16906" s="7">
        <f t="shared" si="1"/>
        <v>0.162856433</v>
      </c>
      <c r="F16906" s="7"/>
    </row>
    <row r="16907">
      <c r="A16907" s="9">
        <v>44919.375</v>
      </c>
      <c r="B16907" s="10">
        <v>231.81</v>
      </c>
      <c r="C16907" s="10">
        <v>185.55702</v>
      </c>
      <c r="D16907" s="10">
        <v>0.24926558962846</v>
      </c>
      <c r="E16907" s="7">
        <f t="shared" si="1"/>
        <v>0.161132142</v>
      </c>
      <c r="F16907" s="7"/>
    </row>
    <row r="16908">
      <c r="A16908" s="9">
        <v>44919.416666666664</v>
      </c>
      <c r="B16908" s="10">
        <v>236.49</v>
      </c>
      <c r="C16908" s="10">
        <v>190.40171</v>
      </c>
      <c r="D16908" s="10">
        <v>0.242058172691831</v>
      </c>
      <c r="E16908" s="7">
        <f t="shared" si="1"/>
        <v>0.1604270315</v>
      </c>
      <c r="F16908" s="7"/>
    </row>
    <row r="16909">
      <c r="A16909" s="9">
        <v>44919.458333333336</v>
      </c>
      <c r="B16909" s="10">
        <v>239.85</v>
      </c>
      <c r="C16909" s="10">
        <v>196.93701</v>
      </c>
      <c r="D16909" s="10">
        <v>0.217902109918293</v>
      </c>
      <c r="E16909" s="7">
        <f t="shared" si="1"/>
        <v>0.1604974117</v>
      </c>
      <c r="F16909" s="7"/>
    </row>
    <row r="16910">
      <c r="A16910" s="9">
        <v>44919.5</v>
      </c>
      <c r="B16910" s="10">
        <v>244.47</v>
      </c>
      <c r="C16910" s="10">
        <v>202.74851</v>
      </c>
      <c r="D16910" s="10">
        <v>0.205779514729849</v>
      </c>
      <c r="E16910" s="7">
        <f t="shared" si="1"/>
        <v>0.160890669</v>
      </c>
      <c r="F16910" s="7"/>
    </row>
    <row r="16911">
      <c r="A16911" s="9">
        <v>44919.541666666664</v>
      </c>
      <c r="B16911" s="10">
        <v>240.11</v>
      </c>
      <c r="C16911" s="10">
        <v>207.24927</v>
      </c>
      <c r="D16911" s="10">
        <v>0.158556553661202</v>
      </c>
      <c r="E16911" s="7">
        <f t="shared" si="1"/>
        <v>0.1591396006</v>
      </c>
      <c r="F16911" s="7"/>
    </row>
    <row r="16912">
      <c r="A16912" s="9">
        <v>44919.583333333336</v>
      </c>
      <c r="B16912" s="10">
        <v>240.17</v>
      </c>
      <c r="C16912" s="10">
        <v>208.39707</v>
      </c>
      <c r="D16912" s="10">
        <v>0.152463419951153</v>
      </c>
      <c r="E16912" s="7">
        <f t="shared" si="1"/>
        <v>0.1567787067</v>
      </c>
      <c r="F16912" s="7"/>
    </row>
    <row r="16913">
      <c r="A16913" s="9">
        <v>44919.625</v>
      </c>
      <c r="B16913" s="10">
        <v>246.32</v>
      </c>
      <c r="C16913" s="10">
        <v>208.3559</v>
      </c>
      <c r="D16913" s="10">
        <v>0.182207943235588</v>
      </c>
      <c r="E16913" s="7">
        <f t="shared" si="1"/>
        <v>0.1565083646</v>
      </c>
      <c r="F16913" s="7"/>
    </row>
    <row r="16914">
      <c r="A16914" s="9">
        <v>44919.666666666664</v>
      </c>
      <c r="B16914" s="10">
        <v>242.82</v>
      </c>
      <c r="C16914" s="10">
        <v>207.23811</v>
      </c>
      <c r="D16914" s="10">
        <v>0.171695688597044</v>
      </c>
      <c r="E16914" s="7">
        <f t="shared" si="1"/>
        <v>0.1580834158</v>
      </c>
      <c r="F16914" s="7"/>
    </row>
    <row r="16915">
      <c r="A16915" s="9">
        <v>44919.708333333336</v>
      </c>
      <c r="B16915" s="10">
        <v>242.25</v>
      </c>
      <c r="C16915" s="10">
        <v>206.28806</v>
      </c>
      <c r="D16915" s="10">
        <v>0.174328751746465</v>
      </c>
      <c r="E16915" s="7">
        <f t="shared" si="1"/>
        <v>0.1611113764</v>
      </c>
      <c r="F16915" s="7"/>
    </row>
    <row r="16916">
      <c r="A16916" s="9">
        <v>44919.75</v>
      </c>
      <c r="B16916" s="10">
        <v>240.42</v>
      </c>
      <c r="C16916" s="10">
        <v>205.67103</v>
      </c>
      <c r="D16916" s="10">
        <v>0.168954130292438</v>
      </c>
      <c r="E16916" s="7">
        <f t="shared" si="1"/>
        <v>0.1641437431</v>
      </c>
      <c r="F16916" s="7"/>
    </row>
    <row r="16917">
      <c r="A16917" s="9">
        <v>44919.791666666664</v>
      </c>
      <c r="B16917" s="10">
        <v>248.26</v>
      </c>
      <c r="C16917" s="10">
        <v>206.25039</v>
      </c>
      <c r="D16917" s="10">
        <v>0.203682572430529</v>
      </c>
      <c r="E16917" s="7">
        <f t="shared" si="1"/>
        <v>0.1681697086</v>
      </c>
      <c r="F16917" s="7"/>
    </row>
    <row r="16918">
      <c r="A16918" s="9">
        <v>44919.833333333336</v>
      </c>
      <c r="B16918" s="10">
        <v>253.89</v>
      </c>
      <c r="C16918" s="10">
        <v>207.30085</v>
      </c>
      <c r="D16918" s="10">
        <v>0.224741721994868</v>
      </c>
      <c r="E16918" s="7">
        <f t="shared" si="1"/>
        <v>0.1718058806</v>
      </c>
      <c r="F16918" s="7"/>
    </row>
    <row r="16919">
      <c r="A16919" s="9">
        <v>44919.875</v>
      </c>
      <c r="B16919" s="10">
        <v>253.9</v>
      </c>
      <c r="C16919" s="10">
        <v>208.57594</v>
      </c>
      <c r="D16919" s="10">
        <v>0.217302436704828</v>
      </c>
      <c r="E16919" s="7">
        <f t="shared" si="1"/>
        <v>0.1735311594</v>
      </c>
      <c r="F16919" s="7"/>
    </row>
    <row r="16920">
      <c r="A16920" s="9">
        <v>44919.916666666664</v>
      </c>
      <c r="B16920" s="10">
        <v>254.39</v>
      </c>
      <c r="C16920" s="10">
        <v>209.57962</v>
      </c>
      <c r="D16920" s="10">
        <v>0.213810770341123</v>
      </c>
      <c r="E16920" s="7">
        <f t="shared" si="1"/>
        <v>0.1741378995</v>
      </c>
      <c r="F16920" s="7"/>
    </row>
    <row r="16921">
      <c r="A16921" s="9">
        <v>44919.958333333336</v>
      </c>
      <c r="B16921" s="10">
        <v>258.29</v>
      </c>
      <c r="C16921" s="10">
        <v>211.48295</v>
      </c>
      <c r="D16921" s="10">
        <v>0.221327771340432</v>
      </c>
      <c r="E16921" s="7">
        <f t="shared" si="1"/>
        <v>0.1744756711</v>
      </c>
      <c r="F16921" s="7"/>
    </row>
    <row r="16922">
      <c r="A16922" s="9">
        <v>44920.0</v>
      </c>
      <c r="B16922" s="10">
        <v>250.85</v>
      </c>
      <c r="C16922" s="10">
        <v>211.2323</v>
      </c>
      <c r="D16922" s="10">
        <v>0.187555122961781</v>
      </c>
      <c r="E16922" s="7">
        <f t="shared" si="1"/>
        <v>0.1809496905</v>
      </c>
      <c r="F16922" s="7"/>
    </row>
    <row r="16923">
      <c r="A16923" s="9">
        <v>44920.041666666664</v>
      </c>
      <c r="B16923" s="10">
        <v>255.47</v>
      </c>
      <c r="C16923" s="10">
        <v>209.74862</v>
      </c>
      <c r="D16923" s="10">
        <v>0.21798179172764</v>
      </c>
      <c r="E16923" s="7">
        <f t="shared" si="1"/>
        <v>0.1880576843</v>
      </c>
      <c r="F16923" s="7"/>
    </row>
    <row r="16924">
      <c r="A16924" s="9">
        <v>44920.083333333336</v>
      </c>
      <c r="B16924" s="10">
        <v>266.88</v>
      </c>
      <c r="C16924" s="10">
        <v>206.05138</v>
      </c>
      <c r="D16924" s="10">
        <v>0.295210932341244</v>
      </c>
      <c r="E16924" s="7">
        <f t="shared" si="1"/>
        <v>0.197143344</v>
      </c>
      <c r="F16924" s="7"/>
    </row>
    <row r="16925">
      <c r="A16925" s="9">
        <v>44920.125</v>
      </c>
      <c r="B16925" s="10">
        <v>265.82</v>
      </c>
      <c r="C16925" s="10">
        <v>200.97752</v>
      </c>
      <c r="D16925" s="10">
        <v>0.322635486794742</v>
      </c>
      <c r="E16925" s="7">
        <f t="shared" si="1"/>
        <v>0.2064099855</v>
      </c>
      <c r="F16925" s="7"/>
    </row>
    <row r="16926">
      <c r="A16926" s="9">
        <v>44920.166666666664</v>
      </c>
      <c r="B16926" s="10">
        <v>265.64</v>
      </c>
      <c r="C16926" s="10">
        <v>195.20625</v>
      </c>
      <c r="D16926" s="10">
        <v>0.360817084493964</v>
      </c>
      <c r="E16926" s="7">
        <f t="shared" si="1"/>
        <v>0.2154994897</v>
      </c>
      <c r="F16926" s="7"/>
    </row>
    <row r="16927">
      <c r="A16927" s="9">
        <v>44920.208333333336</v>
      </c>
      <c r="B16927" s="10">
        <v>261.23</v>
      </c>
      <c r="C16927" s="10">
        <v>190.04595</v>
      </c>
      <c r="D16927" s="10">
        <v>0.374562309799288</v>
      </c>
      <c r="E16927" s="7">
        <f t="shared" si="1"/>
        <v>0.2243105142</v>
      </c>
      <c r="F16927" s="7"/>
    </row>
    <row r="16928">
      <c r="A16928" s="9">
        <v>44920.25</v>
      </c>
      <c r="B16928" s="10">
        <v>257.84</v>
      </c>
      <c r="C16928" s="10">
        <v>186.0191</v>
      </c>
      <c r="D16928" s="10">
        <v>0.386094223657678</v>
      </c>
      <c r="E16928" s="7">
        <f t="shared" si="1"/>
        <v>0.2328560803</v>
      </c>
      <c r="F16928" s="7"/>
    </row>
    <row r="16929">
      <c r="A16929" s="9">
        <v>44920.291666666664</v>
      </c>
      <c r="B16929" s="10">
        <v>257.89</v>
      </c>
      <c r="C16929" s="10">
        <v>184.52647</v>
      </c>
      <c r="D16929" s="10">
        <v>0.397577268995608</v>
      </c>
      <c r="E16929" s="7">
        <f t="shared" si="1"/>
        <v>0.2409020599</v>
      </c>
      <c r="F16929" s="7"/>
    </row>
    <row r="16930">
      <c r="A16930" s="9">
        <v>44920.333333333336</v>
      </c>
      <c r="B16930" s="10">
        <v>257.65</v>
      </c>
      <c r="C16930" s="10">
        <v>185.35502</v>
      </c>
      <c r="D16930" s="10">
        <v>0.390035187609162</v>
      </c>
      <c r="E16930" s="7">
        <f t="shared" si="1"/>
        <v>0.2473561065</v>
      </c>
      <c r="F16930" s="7"/>
    </row>
    <row r="16931">
      <c r="A16931" s="9">
        <v>44920.375</v>
      </c>
      <c r="B16931" s="10">
        <v>259.22</v>
      </c>
      <c r="C16931" s="10">
        <v>188.94916</v>
      </c>
      <c r="D16931" s="10">
        <v>0.371903426297317</v>
      </c>
      <c r="E16931" s="7">
        <f t="shared" si="1"/>
        <v>0.2524660163</v>
      </c>
      <c r="F16931" s="7"/>
    </row>
    <row r="16932">
      <c r="A16932" s="9">
        <v>44920.416666666664</v>
      </c>
      <c r="B16932" s="10">
        <v>256.6</v>
      </c>
      <c r="C16932" s="10">
        <v>196.08829</v>
      </c>
      <c r="D16932" s="10">
        <v>0.308594205191957</v>
      </c>
      <c r="E16932" s="7">
        <f t="shared" si="1"/>
        <v>0.255238351</v>
      </c>
      <c r="F16932" s="7"/>
    </row>
    <row r="16933">
      <c r="A16933" s="9">
        <v>44920.458333333336</v>
      </c>
      <c r="B16933" s="10">
        <v>255.17</v>
      </c>
      <c r="C16933" s="10">
        <v>204.03264</v>
      </c>
      <c r="D16933" s="10">
        <v>0.25063323201621</v>
      </c>
      <c r="E16933" s="7">
        <f t="shared" si="1"/>
        <v>0.2566021478</v>
      </c>
      <c r="F16933" s="7"/>
    </row>
    <row r="16934">
      <c r="A16934" s="9">
        <v>44920.5</v>
      </c>
      <c r="B16934" s="10">
        <v>257.88</v>
      </c>
      <c r="C16934" s="10">
        <v>209.89345</v>
      </c>
      <c r="D16934" s="10">
        <v>0.228623380100712</v>
      </c>
      <c r="E16934" s="7">
        <f t="shared" si="1"/>
        <v>0.2575539755</v>
      </c>
      <c r="F16934" s="7"/>
    </row>
    <row r="16935">
      <c r="A16935" s="9">
        <v>44920.541666666664</v>
      </c>
      <c r="B16935" s="10">
        <v>259.45</v>
      </c>
      <c r="C16935" s="10">
        <v>213.39121</v>
      </c>
      <c r="D16935" s="10">
        <v>0.215842020859247</v>
      </c>
      <c r="E16935" s="7">
        <f t="shared" si="1"/>
        <v>0.25994087</v>
      </c>
      <c r="F16935" s="7"/>
    </row>
    <row r="16936">
      <c r="A16936" s="9">
        <v>44920.583333333336</v>
      </c>
      <c r="B16936" s="10">
        <v>251.96</v>
      </c>
      <c r="C16936" s="10">
        <v>213.26444</v>
      </c>
      <c r="D16936" s="10">
        <v>0.181444032582272</v>
      </c>
      <c r="E16936" s="7">
        <f t="shared" si="1"/>
        <v>0.2611483955</v>
      </c>
      <c r="F16936" s="7"/>
    </row>
    <row r="16937">
      <c r="A16937" s="9">
        <v>44920.625</v>
      </c>
      <c r="B16937" s="10">
        <v>247.69</v>
      </c>
      <c r="C16937" s="10">
        <v>211.39634</v>
      </c>
      <c r="D16937" s="10">
        <v>0.171685375442167</v>
      </c>
      <c r="E16937" s="7">
        <f t="shared" si="1"/>
        <v>0.2607099552</v>
      </c>
      <c r="F16937" s="7"/>
    </row>
    <row r="16938">
      <c r="A16938" s="9">
        <v>44920.666666666664</v>
      </c>
      <c r="B16938" s="10">
        <v>243.25</v>
      </c>
      <c r="C16938" s="10">
        <v>208.54485</v>
      </c>
      <c r="D16938" s="10">
        <v>0.166415761405759</v>
      </c>
      <c r="E16938" s="7">
        <f t="shared" si="1"/>
        <v>0.2604899582</v>
      </c>
      <c r="F16938" s="7"/>
    </row>
    <row r="16939">
      <c r="A16939" s="9">
        <v>44920.708333333336</v>
      </c>
      <c r="B16939" s="10">
        <v>233.51</v>
      </c>
      <c r="C16939" s="10">
        <v>206.32267</v>
      </c>
      <c r="D16939" s="10">
        <v>0.131770929486323</v>
      </c>
      <c r="E16939" s="7">
        <f t="shared" si="1"/>
        <v>0.2587167156</v>
      </c>
      <c r="F16939" s="7"/>
    </row>
    <row r="16940">
      <c r="A16940" s="9">
        <v>44920.75</v>
      </c>
      <c r="B16940" s="10">
        <v>230.88</v>
      </c>
      <c r="C16940" s="10">
        <v>205.18324</v>
      </c>
      <c r="D16940" s="10">
        <v>0.125238104242822</v>
      </c>
      <c r="E16940" s="7">
        <f t="shared" si="1"/>
        <v>0.2568952145</v>
      </c>
      <c r="F16940" s="7"/>
    </row>
    <row r="16941">
      <c r="A16941" s="9">
        <v>44920.791666666664</v>
      </c>
      <c r="B16941" s="10">
        <v>233.69</v>
      </c>
      <c r="C16941" s="10">
        <v>205.78681</v>
      </c>
      <c r="D16941" s="10">
        <v>0.135592703924998</v>
      </c>
      <c r="E16941" s="7">
        <f t="shared" si="1"/>
        <v>0.2540581367</v>
      </c>
      <c r="F16941" s="7"/>
    </row>
    <row r="16942">
      <c r="A16942" s="9">
        <v>44920.833333333336</v>
      </c>
      <c r="B16942" s="10">
        <v>237.72</v>
      </c>
      <c r="C16942" s="10">
        <v>207.87099</v>
      </c>
      <c r="D16942" s="10">
        <v>0.143593918516479</v>
      </c>
      <c r="E16942" s="7">
        <f t="shared" si="1"/>
        <v>0.2506769782</v>
      </c>
      <c r="F16942" s="7"/>
    </row>
    <row r="16943">
      <c r="A16943" s="9">
        <v>44920.875</v>
      </c>
      <c r="B16943" s="10">
        <v>243.88</v>
      </c>
      <c r="C16943" s="10">
        <v>210.49675</v>
      </c>
      <c r="D16943" s="10">
        <v>0.158592709863691</v>
      </c>
      <c r="E16943" s="7">
        <f t="shared" si="1"/>
        <v>0.2482307396</v>
      </c>
      <c r="F16943" s="7"/>
    </row>
    <row r="16944">
      <c r="A16944" s="9">
        <v>44920.916666666664</v>
      </c>
      <c r="B16944" s="10">
        <v>241.87</v>
      </c>
      <c r="C16944" s="10">
        <v>211.96432</v>
      </c>
      <c r="D16944" s="10">
        <v>0.141088273724559</v>
      </c>
      <c r="E16944" s="7">
        <f t="shared" si="1"/>
        <v>0.2452006356</v>
      </c>
      <c r="F16944" s="7"/>
    </row>
    <row r="16945">
      <c r="A16945" s="9">
        <v>44920.958333333336</v>
      </c>
      <c r="B16945" s="10">
        <v>238.57</v>
      </c>
      <c r="C16945" s="10">
        <v>213.41694</v>
      </c>
      <c r="D16945" s="10">
        <v>0.11785877915783</v>
      </c>
      <c r="E16945" s="7">
        <f t="shared" si="1"/>
        <v>0.2408894275</v>
      </c>
      <c r="F16945" s="7"/>
    </row>
    <row r="16946">
      <c r="A16946" s="9">
        <v>44921.0</v>
      </c>
      <c r="B16946" s="10">
        <v>240.26</v>
      </c>
      <c r="C16946" s="10">
        <v>212.8551</v>
      </c>
      <c r="D16946" s="10">
        <v>0.128749087994602</v>
      </c>
      <c r="E16946" s="7">
        <f t="shared" si="1"/>
        <v>0.2384391761</v>
      </c>
      <c r="F16946" s="7"/>
    </row>
    <row r="16947">
      <c r="A16947" s="9">
        <v>44921.041666666664</v>
      </c>
      <c r="B16947" s="10">
        <v>240.33</v>
      </c>
      <c r="C16947" s="10">
        <v>208.72039</v>
      </c>
      <c r="D16947" s="10">
        <v>0.151444763015247</v>
      </c>
      <c r="E16947" s="7">
        <f t="shared" si="1"/>
        <v>0.2356667999</v>
      </c>
      <c r="F16947" s="7"/>
    </row>
    <row r="16948">
      <c r="A16948" s="9">
        <v>44921.083333333336</v>
      </c>
      <c r="B16948" s="10">
        <v>239.16</v>
      </c>
      <c r="C16948" s="10">
        <v>202.85895</v>
      </c>
      <c r="D16948" s="10">
        <v>0.178947243885468</v>
      </c>
      <c r="E16948" s="7">
        <f t="shared" si="1"/>
        <v>0.2308224795</v>
      </c>
      <c r="F16948" s="7"/>
    </row>
    <row r="16949">
      <c r="A16949" s="9">
        <v>44921.125</v>
      </c>
      <c r="B16949" s="10">
        <v>242.34</v>
      </c>
      <c r="C16949" s="10">
        <v>196.79776</v>
      </c>
      <c r="D16949" s="10">
        <v>0.231416455146643</v>
      </c>
      <c r="E16949" s="7">
        <f t="shared" si="1"/>
        <v>0.2270216866</v>
      </c>
      <c r="F16949" s="7"/>
    </row>
    <row r="16950">
      <c r="A16950" s="9">
        <v>44921.166666666664</v>
      </c>
      <c r="B16950" s="10">
        <v>241.96</v>
      </c>
      <c r="C16950" s="10">
        <v>191.48058</v>
      </c>
      <c r="D16950" s="10">
        <v>0.263626838815717</v>
      </c>
      <c r="E16950" s="7">
        <f t="shared" si="1"/>
        <v>0.222972093</v>
      </c>
      <c r="F16950" s="7"/>
    </row>
    <row r="16951">
      <c r="A16951" s="9">
        <v>44921.208333333336</v>
      </c>
      <c r="B16951" s="10">
        <v>238.4</v>
      </c>
      <c r="C16951" s="10">
        <v>188.47108</v>
      </c>
      <c r="D16951" s="10">
        <v>0.264915550969411</v>
      </c>
      <c r="E16951" s="7">
        <f t="shared" si="1"/>
        <v>0.218403478</v>
      </c>
      <c r="F16951" s="7"/>
    </row>
    <row r="16952">
      <c r="A16952" s="9">
        <v>44921.25</v>
      </c>
      <c r="B16952" s="10">
        <v>240.91</v>
      </c>
      <c r="C16952" s="10">
        <v>187.19436</v>
      </c>
      <c r="D16952" s="10">
        <v>0.286951166691133</v>
      </c>
      <c r="E16952" s="7">
        <f t="shared" si="1"/>
        <v>0.2142725173</v>
      </c>
      <c r="F16952" s="7"/>
    </row>
    <row r="16953">
      <c r="A16953" s="9">
        <v>44921.291666666664</v>
      </c>
      <c r="B16953" s="10">
        <v>242.6</v>
      </c>
      <c r="C16953" s="10">
        <v>188.52968</v>
      </c>
      <c r="D16953" s="10">
        <v>0.286800041245495</v>
      </c>
      <c r="E16953" s="7">
        <f t="shared" si="1"/>
        <v>0.2096567995</v>
      </c>
      <c r="F16953" s="7"/>
    </row>
    <row r="16954">
      <c r="A16954" s="9">
        <v>44921.333333333336</v>
      </c>
      <c r="B16954" s="10">
        <v>246.97</v>
      </c>
      <c r="C16954" s="10">
        <v>191.18811</v>
      </c>
      <c r="D16954" s="10">
        <v>0.291764430329898</v>
      </c>
      <c r="E16954" s="7">
        <f t="shared" si="1"/>
        <v>0.2055621846</v>
      </c>
      <c r="F16954" s="7"/>
    </row>
    <row r="16955">
      <c r="A16955" s="9">
        <v>44921.375</v>
      </c>
      <c r="B16955" s="10">
        <v>246.64</v>
      </c>
      <c r="C16955" s="10">
        <v>195.54003</v>
      </c>
      <c r="D16955" s="10">
        <v>0.261327412090506</v>
      </c>
      <c r="E16955" s="7">
        <f t="shared" si="1"/>
        <v>0.2009548507</v>
      </c>
      <c r="F16955" s="7"/>
    </row>
    <row r="16956">
      <c r="A16956" s="9">
        <v>44921.416666666664</v>
      </c>
      <c r="B16956" s="10">
        <v>248.54</v>
      </c>
      <c r="C16956" s="10">
        <v>201.06398</v>
      </c>
      <c r="D16956" s="10">
        <v>0.236123944229095</v>
      </c>
      <c r="E16956" s="7">
        <f t="shared" si="1"/>
        <v>0.1979352565</v>
      </c>
      <c r="F16956" s="7"/>
    </row>
    <row r="16957">
      <c r="A16957" s="9">
        <v>44921.458333333336</v>
      </c>
      <c r="B16957" s="10">
        <v>247.72</v>
      </c>
      <c r="C16957" s="10">
        <v>206.60011</v>
      </c>
      <c r="D16957" s="10">
        <v>0.199031307388945</v>
      </c>
      <c r="E16957" s="7">
        <f t="shared" si="1"/>
        <v>0.1957851763</v>
      </c>
      <c r="F16957" s="7"/>
    </row>
    <row r="16958">
      <c r="A16958" s="9">
        <v>44921.5</v>
      </c>
      <c r="B16958" s="10">
        <v>248.31</v>
      </c>
      <c r="C16958" s="10">
        <v>209.93442</v>
      </c>
      <c r="D16958" s="10">
        <v>0.182797942328847</v>
      </c>
      <c r="E16958" s="7">
        <f t="shared" si="1"/>
        <v>0.1938757831</v>
      </c>
      <c r="F16958" s="7"/>
    </row>
    <row r="16959">
      <c r="A16959" s="9">
        <v>44921.541666666664</v>
      </c>
      <c r="B16959" s="10">
        <v>251.93</v>
      </c>
      <c r="C16959" s="10">
        <v>211.83523</v>
      </c>
      <c r="D16959" s="10">
        <v>0.189273380069972</v>
      </c>
      <c r="E16959" s="7">
        <f t="shared" si="1"/>
        <v>0.1927687564</v>
      </c>
      <c r="F16959" s="7"/>
    </row>
    <row r="16960">
      <c r="A16960" s="9">
        <v>44921.583333333336</v>
      </c>
      <c r="B16960" s="10">
        <v>253.39</v>
      </c>
      <c r="C16960" s="10">
        <v>211.68171</v>
      </c>
      <c r="D16960" s="10">
        <v>0.197033036061547</v>
      </c>
      <c r="E16960" s="7">
        <f t="shared" si="1"/>
        <v>0.1934182982</v>
      </c>
      <c r="F16960" s="7"/>
    </row>
    <row r="16961">
      <c r="A16961" s="9">
        <v>44921.625</v>
      </c>
      <c r="B16961" s="10">
        <v>247.99</v>
      </c>
      <c r="C16961" s="10">
        <v>211.10807</v>
      </c>
      <c r="D16961" s="10">
        <v>0.174706395638973</v>
      </c>
      <c r="E16961" s="7">
        <f t="shared" si="1"/>
        <v>0.193544174</v>
      </c>
      <c r="F16961" s="7"/>
    </row>
    <row r="16962">
      <c r="A16962" s="9">
        <v>44921.666666666664</v>
      </c>
      <c r="B16962" s="10">
        <v>234.99</v>
      </c>
      <c r="C16962" s="10">
        <v>210.23685</v>
      </c>
      <c r="D16962" s="10">
        <v>0.117739349690598</v>
      </c>
      <c r="E16962" s="7">
        <f t="shared" si="1"/>
        <v>0.1915159902</v>
      </c>
      <c r="F16962" s="7"/>
    </row>
    <row r="16963">
      <c r="A16963" s="9">
        <v>44921.708333333336</v>
      </c>
      <c r="B16963" s="10">
        <v>227.27</v>
      </c>
      <c r="C16963" s="10">
        <v>209.75561</v>
      </c>
      <c r="D16963" s="10">
        <v>0.0834990301332108</v>
      </c>
      <c r="E16963" s="7">
        <f t="shared" si="1"/>
        <v>0.189504661</v>
      </c>
      <c r="F16963" s="7"/>
    </row>
    <row r="16964">
      <c r="A16964" s="9">
        <v>44921.75</v>
      </c>
      <c r="B16964" s="10">
        <v>226.07</v>
      </c>
      <c r="C16964" s="10">
        <v>209.93756</v>
      </c>
      <c r="D16964" s="10">
        <v>0.0768439911371743</v>
      </c>
      <c r="E16964" s="7">
        <f t="shared" si="1"/>
        <v>0.1874882397</v>
      </c>
      <c r="F16964" s="7"/>
    </row>
    <row r="16965">
      <c r="A16965" s="9">
        <v>44921.791666666664</v>
      </c>
      <c r="B16965" s="10">
        <v>229.4</v>
      </c>
      <c r="C16965" s="10">
        <v>211.0886</v>
      </c>
      <c r="D16965" s="10">
        <v>0.0867474605450033</v>
      </c>
      <c r="E16965" s="7">
        <f t="shared" si="1"/>
        <v>0.1854530212</v>
      </c>
      <c r="F16965" s="7"/>
    </row>
    <row r="16966">
      <c r="A16966" s="9">
        <v>44921.833333333336</v>
      </c>
      <c r="B16966" s="10">
        <v>238.59</v>
      </c>
      <c r="C16966" s="10">
        <v>213.52382</v>
      </c>
      <c r="D16966" s="10">
        <v>0.117392897897761</v>
      </c>
      <c r="E16966" s="7">
        <f t="shared" si="1"/>
        <v>0.184361312</v>
      </c>
      <c r="F16966" s="7"/>
    </row>
    <row r="16967">
      <c r="A16967" s="9">
        <v>44921.875</v>
      </c>
      <c r="B16967" s="10">
        <v>250.14</v>
      </c>
      <c r="C16967" s="10">
        <v>216.3019</v>
      </c>
      <c r="D16967" s="10">
        <v>0.156439217593557</v>
      </c>
      <c r="E16967" s="7">
        <f t="shared" si="1"/>
        <v>0.1842715832</v>
      </c>
      <c r="F16967" s="7"/>
    </row>
    <row r="16968">
      <c r="A16968" s="9">
        <v>44921.916666666664</v>
      </c>
      <c r="B16968" s="10">
        <v>256.39</v>
      </c>
      <c r="C16968" s="10">
        <v>217.30732</v>
      </c>
      <c r="D16968" s="10">
        <v>0.179849809017017</v>
      </c>
      <c r="E16968" s="7">
        <f t="shared" si="1"/>
        <v>0.1858866471</v>
      </c>
      <c r="F16968" s="7"/>
    </row>
    <row r="16969">
      <c r="A16969" s="9">
        <v>44921.958333333336</v>
      </c>
      <c r="B16969" s="10">
        <v>259.68</v>
      </c>
      <c r="C16969" s="10">
        <v>217.38123</v>
      </c>
      <c r="D16969" s="10">
        <v>0.19458335938204</v>
      </c>
      <c r="E16969" s="7">
        <f t="shared" si="1"/>
        <v>0.1890835046</v>
      </c>
      <c r="F16969" s="7"/>
    </row>
    <row r="16970">
      <c r="A16970" s="9">
        <v>44922.0</v>
      </c>
      <c r="B16970" s="10">
        <v>258.96</v>
      </c>
      <c r="C16970" s="10">
        <v>222.37084</v>
      </c>
      <c r="D16970" s="10">
        <v>0.164541178150876</v>
      </c>
      <c r="E16970" s="7">
        <f t="shared" si="1"/>
        <v>0.1905748417</v>
      </c>
      <c r="F16970" s="7"/>
    </row>
    <row r="16971">
      <c r="A16971" s="9">
        <v>44922.041666666664</v>
      </c>
      <c r="B16971" s="10">
        <v>256.72</v>
      </c>
      <c r="C16971" s="10">
        <v>217.78885</v>
      </c>
      <c r="D16971" s="10">
        <v>0.178756396390357</v>
      </c>
      <c r="E16971" s="7">
        <f t="shared" si="1"/>
        <v>0.1917128265</v>
      </c>
      <c r="F16971" s="7"/>
    </row>
    <row r="16972">
      <c r="A16972" s="9">
        <v>44922.083333333336</v>
      </c>
      <c r="B16972" s="10">
        <v>263.19</v>
      </c>
      <c r="C16972" s="10">
        <v>211.51228</v>
      </c>
      <c r="D16972" s="10">
        <v>0.244324915792123</v>
      </c>
      <c r="E16972" s="7">
        <f t="shared" si="1"/>
        <v>0.1944368961</v>
      </c>
      <c r="F16972" s="7"/>
    </row>
    <row r="16973">
      <c r="A16973" s="9">
        <v>44922.125</v>
      </c>
      <c r="B16973" s="10">
        <v>259.61</v>
      </c>
      <c r="C16973" s="10">
        <v>204.76006</v>
      </c>
      <c r="D16973" s="10">
        <v>0.267874213359773</v>
      </c>
      <c r="E16973" s="7">
        <f t="shared" si="1"/>
        <v>0.1959559694</v>
      </c>
      <c r="F16973" s="7"/>
    </row>
    <row r="16974">
      <c r="A16974" s="9">
        <v>44922.166666666664</v>
      </c>
      <c r="B16974" s="10">
        <v>253.53</v>
      </c>
      <c r="C16974" s="10">
        <v>198.85483</v>
      </c>
      <c r="D16974" s="10">
        <v>0.274950173450652</v>
      </c>
      <c r="E16974" s="7">
        <f t="shared" si="1"/>
        <v>0.196427775</v>
      </c>
      <c r="F16974" s="7"/>
    </row>
    <row r="16975">
      <c r="A16975" s="9">
        <v>44922.208333333336</v>
      </c>
      <c r="B16975" s="10">
        <v>246.18</v>
      </c>
      <c r="C16975" s="10">
        <v>195.72305</v>
      </c>
      <c r="D16975" s="10">
        <v>0.25779768913268</v>
      </c>
      <c r="E16975" s="7">
        <f t="shared" si="1"/>
        <v>0.1961311974</v>
      </c>
      <c r="F16975" s="7"/>
    </row>
    <row r="16976">
      <c r="A16976" s="9">
        <v>44922.25</v>
      </c>
      <c r="B16976" s="10">
        <v>242.39</v>
      </c>
      <c r="C16976" s="10">
        <v>194.73631</v>
      </c>
      <c r="D16976" s="10">
        <v>0.244708806488117</v>
      </c>
      <c r="E16976" s="7">
        <f t="shared" si="1"/>
        <v>0.1943710991</v>
      </c>
      <c r="F16976" s="7"/>
    </row>
    <row r="16977">
      <c r="A16977" s="9">
        <v>44922.291666666664</v>
      </c>
      <c r="B16977" s="10">
        <v>241.54</v>
      </c>
      <c r="C16977" s="10">
        <v>196.31145</v>
      </c>
      <c r="D16977" s="10">
        <v>0.230391808526705</v>
      </c>
      <c r="E16977" s="7">
        <f t="shared" si="1"/>
        <v>0.192020756</v>
      </c>
      <c r="F16977" s="7"/>
    </row>
    <row r="16978">
      <c r="A16978" s="9">
        <v>44922.333333333336</v>
      </c>
      <c r="B16978" s="10">
        <v>240.11</v>
      </c>
      <c r="C16978" s="10">
        <v>199.06813</v>
      </c>
      <c r="D16978" s="10">
        <v>0.20616996804059</v>
      </c>
      <c r="E16978" s="7">
        <f t="shared" si="1"/>
        <v>0.1884543201</v>
      </c>
      <c r="F16978" s="7"/>
    </row>
    <row r="16979">
      <c r="A16979" s="9">
        <v>44922.375</v>
      </c>
      <c r="B16979" s="10">
        <v>243.73</v>
      </c>
      <c r="C16979" s="10">
        <v>203.51891</v>
      </c>
      <c r="D16979" s="10">
        <v>0.197579134047052</v>
      </c>
      <c r="E16979" s="7">
        <f t="shared" si="1"/>
        <v>0.1857981419</v>
      </c>
      <c r="F16979" s="7"/>
    </row>
    <row r="16980">
      <c r="A16980" s="9">
        <v>44922.416666666664</v>
      </c>
      <c r="B16980" s="10">
        <v>246.28</v>
      </c>
      <c r="C16980" s="10">
        <v>208.43094</v>
      </c>
      <c r="D16980" s="10">
        <v>0.181590410713495</v>
      </c>
      <c r="E16980" s="7">
        <f t="shared" si="1"/>
        <v>0.1835259113</v>
      </c>
      <c r="F16980" s="7"/>
    </row>
    <row r="16981">
      <c r="A16981" s="9">
        <v>44922.458333333336</v>
      </c>
      <c r="B16981" s="10">
        <v>252.02</v>
      </c>
      <c r="C16981" s="10">
        <v>213.41168</v>
      </c>
      <c r="D16981" s="10">
        <v>0.180910060780178</v>
      </c>
      <c r="E16981" s="7">
        <f t="shared" si="1"/>
        <v>0.1827708593</v>
      </c>
      <c r="F16981" s="7"/>
    </row>
    <row r="16982">
      <c r="A16982" s="9">
        <v>44922.5</v>
      </c>
      <c r="B16982" s="10">
        <v>254.97</v>
      </c>
      <c r="C16982" s="10">
        <v>216.30187</v>
      </c>
      <c r="D16982" s="10">
        <v>0.178769282022388</v>
      </c>
      <c r="E16982" s="7">
        <f t="shared" si="1"/>
        <v>0.1826029985</v>
      </c>
      <c r="F16982" s="7"/>
    </row>
    <row r="16983">
      <c r="A16983" s="9">
        <v>44922.541666666664</v>
      </c>
      <c r="B16983" s="10">
        <v>252.62</v>
      </c>
      <c r="C16983" s="10">
        <v>217.82841</v>
      </c>
      <c r="D16983" s="10">
        <v>0.159720166896503</v>
      </c>
      <c r="E16983" s="7">
        <f t="shared" si="1"/>
        <v>0.1813716146</v>
      </c>
      <c r="F16983" s="7"/>
    </row>
    <row r="16984">
      <c r="A16984" s="9">
        <v>44922.583333333336</v>
      </c>
      <c r="B16984" s="10">
        <v>251.02</v>
      </c>
      <c r="C16984" s="10">
        <v>217.96248</v>
      </c>
      <c r="D16984" s="10">
        <v>0.151666103266947</v>
      </c>
      <c r="E16984" s="7">
        <f t="shared" si="1"/>
        <v>0.1794813258</v>
      </c>
      <c r="F16984" s="7"/>
    </row>
    <row r="16985">
      <c r="A16985" s="9">
        <v>44922.625</v>
      </c>
      <c r="B16985" s="10">
        <v>256.61</v>
      </c>
      <c r="C16985" s="10">
        <v>217.85799</v>
      </c>
      <c r="D16985" s="10">
        <v>0.177877387007931</v>
      </c>
      <c r="E16985" s="7">
        <f t="shared" si="1"/>
        <v>0.1796134504</v>
      </c>
      <c r="F16985" s="7"/>
    </row>
    <row r="16986">
      <c r="A16986" s="9">
        <v>44922.666666666664</v>
      </c>
      <c r="B16986" s="10">
        <v>258.29</v>
      </c>
      <c r="C16986" s="10">
        <v>217.55262</v>
      </c>
      <c r="D16986" s="10">
        <v>0.187252996539412</v>
      </c>
      <c r="E16986" s="7">
        <f t="shared" si="1"/>
        <v>0.1825098523</v>
      </c>
      <c r="F16986" s="7"/>
    </row>
    <row r="16987">
      <c r="A16987" s="9">
        <v>44922.708333333336</v>
      </c>
      <c r="B16987" s="10">
        <v>244.4</v>
      </c>
      <c r="C16987" s="10">
        <v>217.50813</v>
      </c>
      <c r="D16987" s="10">
        <v>0.123636160174794</v>
      </c>
      <c r="E16987" s="7">
        <f t="shared" si="1"/>
        <v>0.1841822328</v>
      </c>
      <c r="F16987" s="7"/>
    </row>
    <row r="16988">
      <c r="A16988" s="9">
        <v>44922.75</v>
      </c>
      <c r="B16988" s="10">
        <v>236.97</v>
      </c>
      <c r="C16988" s="10">
        <v>217.79951</v>
      </c>
      <c r="D16988" s="10">
        <v>0.0880189767185426</v>
      </c>
      <c r="E16988" s="7">
        <f t="shared" si="1"/>
        <v>0.1846478572</v>
      </c>
      <c r="F16988" s="7"/>
    </row>
    <row r="16989">
      <c r="A16989" s="9">
        <v>44922.791666666664</v>
      </c>
      <c r="B16989" s="10">
        <v>237.08</v>
      </c>
      <c r="C16989" s="10">
        <v>219.01426</v>
      </c>
      <c r="D16989" s="10">
        <v>0.0824865924255343</v>
      </c>
      <c r="E16989" s="7">
        <f t="shared" si="1"/>
        <v>0.184470321</v>
      </c>
      <c r="F16989" s="7"/>
    </row>
    <row r="16990">
      <c r="A16990" s="9">
        <v>44922.833333333336</v>
      </c>
      <c r="B16990" s="10">
        <v>239.6</v>
      </c>
      <c r="C16990" s="10">
        <v>221.01174</v>
      </c>
      <c r="D16990" s="10">
        <v>0.0841053058991345</v>
      </c>
      <c r="E16990" s="7">
        <f t="shared" si="1"/>
        <v>0.183083338</v>
      </c>
      <c r="F16990" s="7"/>
    </row>
    <row r="16991">
      <c r="A16991" s="9">
        <v>44922.875</v>
      </c>
      <c r="B16991" s="10">
        <v>248.41</v>
      </c>
      <c r="C16991" s="10">
        <v>223.28354</v>
      </c>
      <c r="D16991" s="10">
        <v>0.112531626827485</v>
      </c>
      <c r="E16991" s="7">
        <f t="shared" si="1"/>
        <v>0.181253855</v>
      </c>
      <c r="F16991" s="7"/>
    </row>
    <row r="16992">
      <c r="A16992" s="9">
        <v>44922.916666666664</v>
      </c>
      <c r="B16992" s="10">
        <v>248.05</v>
      </c>
      <c r="C16992" s="10">
        <v>224.21012</v>
      </c>
      <c r="D16992" s="10">
        <v>0.106328295975221</v>
      </c>
      <c r="E16992" s="7">
        <f t="shared" si="1"/>
        <v>0.1781904587</v>
      </c>
      <c r="F16992" s="7"/>
    </row>
    <row r="16993">
      <c r="A16993" s="9">
        <v>44922.958333333336</v>
      </c>
      <c r="B16993" s="10">
        <v>243.41</v>
      </c>
      <c r="C16993" s="10">
        <v>224.07705</v>
      </c>
      <c r="D16993" s="10">
        <v>0.0862781351325358</v>
      </c>
      <c r="E16993" s="7">
        <f t="shared" si="1"/>
        <v>0.173677741</v>
      </c>
      <c r="F16993" s="7"/>
    </row>
    <row r="16994">
      <c r="A16994" s="9">
        <v>44920.0</v>
      </c>
      <c r="B16994" s="10">
        <v>250.85</v>
      </c>
      <c r="C16994" s="10">
        <v>240.73949</v>
      </c>
      <c r="D16994" s="10">
        <v>0.041997721271238</v>
      </c>
      <c r="E16994" s="7">
        <f t="shared" si="1"/>
        <v>0.1685717636</v>
      </c>
      <c r="F16994" s="7"/>
    </row>
    <row r="16995">
      <c r="A16995" s="9">
        <v>44920.041666666664</v>
      </c>
      <c r="B16995" s="10">
        <v>255.47</v>
      </c>
      <c r="C16995" s="10">
        <v>238.10949</v>
      </c>
      <c r="D16995" s="10">
        <v>0.0729097777665224</v>
      </c>
      <c r="E16995" s="7">
        <f t="shared" si="1"/>
        <v>0.1641614878</v>
      </c>
      <c r="F16995" s="7"/>
    </row>
    <row r="16996">
      <c r="A16996" s="9">
        <v>44920.083333333336</v>
      </c>
      <c r="B16996" s="10">
        <v>266.88</v>
      </c>
      <c r="C16996" s="10">
        <v>233.85772</v>
      </c>
      <c r="D16996" s="10">
        <v>0.141206713210066</v>
      </c>
      <c r="E16996" s="7">
        <f t="shared" si="1"/>
        <v>0.1598648961</v>
      </c>
      <c r="F16996" s="7"/>
    </row>
    <row r="16997">
      <c r="A16997" s="9">
        <v>44920.125</v>
      </c>
      <c r="B16997" s="10">
        <v>265.82</v>
      </c>
      <c r="C16997" s="10">
        <v>227.54362</v>
      </c>
      <c r="D16997" s="10">
        <v>0.168215571150709</v>
      </c>
      <c r="E16997" s="7">
        <f t="shared" si="1"/>
        <v>0.1557124526</v>
      </c>
      <c r="F16997" s="7"/>
    </row>
    <row r="16998">
      <c r="A16998" s="9">
        <v>44920.166666666664</v>
      </c>
      <c r="B16998" s="10">
        <v>265.64</v>
      </c>
      <c r="C16998" s="10">
        <v>221.58967</v>
      </c>
      <c r="D16998" s="10">
        <v>0.198792344426524</v>
      </c>
      <c r="E16998" s="7">
        <f t="shared" si="1"/>
        <v>0.1525392098</v>
      </c>
      <c r="F16998" s="7"/>
    </row>
    <row r="16999">
      <c r="A16999" s="9">
        <v>44920.208333333336</v>
      </c>
      <c r="B16999" s="10">
        <v>261.23</v>
      </c>
      <c r="C16999" s="10">
        <v>217.87576</v>
      </c>
      <c r="D16999" s="10">
        <v>0.198986064351536</v>
      </c>
      <c r="E16999" s="7">
        <f t="shared" si="1"/>
        <v>0.1500887254</v>
      </c>
      <c r="F16999" s="7"/>
    </row>
    <row r="17000">
      <c r="A17000" s="9">
        <v>44920.25</v>
      </c>
      <c r="B17000" s="10">
        <v>257.84</v>
      </c>
      <c r="C17000" s="10">
        <v>216.18532</v>
      </c>
      <c r="D17000" s="10">
        <v>0.192680428069768</v>
      </c>
      <c r="E17000" s="7">
        <f t="shared" si="1"/>
        <v>0.1479208763</v>
      </c>
      <c r="F17000" s="7"/>
    </row>
    <row r="17001">
      <c r="A17001" s="9">
        <v>44920.291666666664</v>
      </c>
      <c r="B17001" s="10">
        <v>257.89</v>
      </c>
      <c r="C17001" s="10">
        <v>216.30325</v>
      </c>
      <c r="D17001" s="10">
        <v>0.192261327557491</v>
      </c>
      <c r="E17001" s="7">
        <f t="shared" si="1"/>
        <v>0.1463321063</v>
      </c>
      <c r="F17001" s="7"/>
    </row>
    <row r="17002">
      <c r="A17002" s="9">
        <v>44920.333333333336</v>
      </c>
      <c r="B17002" s="10">
        <v>257.65</v>
      </c>
      <c r="C17002" s="10">
        <v>217.41567</v>
      </c>
      <c r="D17002" s="10">
        <v>0.185057176421552</v>
      </c>
      <c r="E17002" s="7">
        <f t="shared" si="1"/>
        <v>0.1454524066</v>
      </c>
      <c r="F17002" s="7"/>
    </row>
    <row r="17003">
      <c r="A17003" s="9">
        <v>44920.375</v>
      </c>
      <c r="B17003" s="10">
        <v>259.22</v>
      </c>
      <c r="C17003" s="10">
        <v>220.29175</v>
      </c>
      <c r="D17003" s="10">
        <v>0.176712246373275</v>
      </c>
      <c r="E17003" s="7">
        <f t="shared" si="1"/>
        <v>0.144582953</v>
      </c>
      <c r="F17003" s="7"/>
    </row>
    <row r="17004">
      <c r="A17004" s="9">
        <v>44920.416666666664</v>
      </c>
      <c r="B17004" s="10">
        <v>256.6</v>
      </c>
      <c r="C17004" s="10">
        <v>224.23456</v>
      </c>
      <c r="D17004" s="10">
        <v>0.144337429520231</v>
      </c>
      <c r="E17004" s="7">
        <f t="shared" si="1"/>
        <v>0.1430307454</v>
      </c>
      <c r="F17004" s="7"/>
    </row>
    <row r="17005">
      <c r="A17005" s="9">
        <v>44920.458333333336</v>
      </c>
      <c r="B17005" s="10">
        <v>255.17</v>
      </c>
      <c r="C17005" s="10">
        <v>228.91973</v>
      </c>
      <c r="D17005" s="10">
        <v>0.114670194657315</v>
      </c>
      <c r="E17005" s="7">
        <f t="shared" si="1"/>
        <v>0.140270751</v>
      </c>
      <c r="F17005" s="7"/>
    </row>
    <row r="17006">
      <c r="A17006" s="9">
        <v>44920.5</v>
      </c>
      <c r="B17006" s="10">
        <v>257.88</v>
      </c>
      <c r="C17006" s="10">
        <v>231.90164</v>
      </c>
      <c r="D17006" s="10">
        <v>0.112023183622159</v>
      </c>
      <c r="E17006" s="7">
        <f t="shared" si="1"/>
        <v>0.1374896636</v>
      </c>
      <c r="F17006" s="7"/>
    </row>
    <row r="17007">
      <c r="A17007" s="9">
        <v>44920.541666666664</v>
      </c>
      <c r="B17007" s="10">
        <v>259.45</v>
      </c>
      <c r="C17007" s="10">
        <v>233.62635</v>
      </c>
      <c r="D17007" s="10">
        <v>0.110533978722862</v>
      </c>
      <c r="E17007" s="7">
        <f t="shared" si="1"/>
        <v>0.135440239</v>
      </c>
      <c r="F17007" s="7"/>
    </row>
    <row r="17008">
      <c r="A17008" s="9">
        <v>44920.583333333336</v>
      </c>
      <c r="B17008" s="10">
        <v>251.96</v>
      </c>
      <c r="C17008" s="10">
        <v>234.06383</v>
      </c>
      <c r="D17008" s="10">
        <v>0.0764585027938747</v>
      </c>
      <c r="E17008" s="7">
        <f t="shared" si="1"/>
        <v>0.132306589</v>
      </c>
      <c r="F17008" s="7"/>
    </row>
    <row r="17009">
      <c r="A17009" s="9">
        <v>44920.625</v>
      </c>
      <c r="B17009" s="10">
        <v>247.69</v>
      </c>
      <c r="C17009" s="10">
        <v>233.64566</v>
      </c>
      <c r="D17009" s="10">
        <v>0.0601095693367469</v>
      </c>
      <c r="E17009" s="7">
        <f t="shared" si="1"/>
        <v>0.1273995966</v>
      </c>
      <c r="F17009" s="7"/>
    </row>
    <row r="17010">
      <c r="A17010" s="9">
        <v>44920.666666666664</v>
      </c>
      <c r="B17010" s="10">
        <v>243.25</v>
      </c>
      <c r="C17010" s="10">
        <v>232.74206</v>
      </c>
      <c r="D17010" s="10">
        <v>0.0451484359982032</v>
      </c>
      <c r="E17010" s="7">
        <f t="shared" si="1"/>
        <v>0.1214785733</v>
      </c>
      <c r="F17010" s="7"/>
    </row>
    <row r="17011">
      <c r="A17011" s="9">
        <v>44920.708333333336</v>
      </c>
      <c r="B17011" s="10">
        <v>233.51</v>
      </c>
      <c r="C17011" s="10">
        <v>232.50075</v>
      </c>
      <c r="D17011" s="10">
        <v>0.00434084621232396</v>
      </c>
      <c r="E17011" s="7">
        <f t="shared" si="1"/>
        <v>0.1165079352</v>
      </c>
      <c r="F17011" s="7"/>
    </row>
    <row r="17012">
      <c r="A17012" s="9">
        <v>44920.75</v>
      </c>
      <c r="B17012" s="10">
        <v>230.88</v>
      </c>
      <c r="C17012" s="10">
        <v>232.03275</v>
      </c>
      <c r="D17012" s="10">
        <v>0.00496804869140238</v>
      </c>
      <c r="E17012" s="7">
        <f t="shared" si="1"/>
        <v>0.1130474799</v>
      </c>
      <c r="F17012" s="7"/>
    </row>
    <row r="17013">
      <c r="A17013" s="9">
        <v>44920.791666666664</v>
      </c>
      <c r="B17013" s="10">
        <v>233.69</v>
      </c>
      <c r="C17013" s="10">
        <v>232.69408</v>
      </c>
      <c r="D17013" s="10">
        <v>0.00427995417846463</v>
      </c>
      <c r="E17013" s="7">
        <f t="shared" si="1"/>
        <v>0.1097888699</v>
      </c>
      <c r="F17013" s="7"/>
    </row>
    <row r="17014">
      <c r="A17014" s="9">
        <v>44920.833333333336</v>
      </c>
      <c r="B17014" s="10">
        <v>237.72</v>
      </c>
      <c r="C17014" s="10">
        <v>233.32566</v>
      </c>
      <c r="D17014" s="10">
        <v>0.0188335050675523</v>
      </c>
      <c r="E17014" s="7">
        <f t="shared" si="1"/>
        <v>0.1070692116</v>
      </c>
      <c r="F17014" s="7"/>
    </row>
    <row r="17015">
      <c r="A17015" s="9">
        <v>44920.875</v>
      </c>
      <c r="B17015" s="10">
        <v>243.88</v>
      </c>
      <c r="C17015" s="10">
        <v>233.94101</v>
      </c>
      <c r="D17015" s="10">
        <v>0.0424850264603029</v>
      </c>
      <c r="E17015" s="7">
        <f t="shared" si="1"/>
        <v>0.1041506032</v>
      </c>
      <c r="F17015" s="7"/>
    </row>
    <row r="17016">
      <c r="A17016" s="9">
        <v>44920.916666666664</v>
      </c>
      <c r="B17016" s="10">
        <v>241.87</v>
      </c>
      <c r="C17016" s="10">
        <v>234.70484</v>
      </c>
      <c r="D17016" s="10">
        <v>0.0305283862062666</v>
      </c>
      <c r="E17016" s="7">
        <f t="shared" si="1"/>
        <v>0.1009922736</v>
      </c>
      <c r="F17016" s="7"/>
    </row>
    <row r="17017">
      <c r="A17017" s="9">
        <v>44920.958333333336</v>
      </c>
      <c r="B17017" s="10">
        <v>238.57</v>
      </c>
      <c r="C17017" s="10">
        <v>235.113</v>
      </c>
      <c r="D17017" s="10">
        <v>0.014703568071523</v>
      </c>
      <c r="E17017" s="7">
        <f t="shared" si="1"/>
        <v>0.09801000001</v>
      </c>
      <c r="F17017" s="7"/>
    </row>
    <row r="17018">
      <c r="A17018" s="9">
        <v>44921.0</v>
      </c>
      <c r="B17018" s="10">
        <v>240.26</v>
      </c>
      <c r="C17018" s="10">
        <v>228.36541</v>
      </c>
      <c r="D17018" s="10">
        <v>0.0520857777892019</v>
      </c>
      <c r="E17018" s="7">
        <f t="shared" si="1"/>
        <v>0.09843033569</v>
      </c>
      <c r="F17018" s="7"/>
    </row>
    <row r="17019">
      <c r="A17019" s="9">
        <v>44921.041666666664</v>
      </c>
      <c r="B17019" s="10">
        <v>240.33</v>
      </c>
      <c r="C17019" s="10">
        <v>225.26139</v>
      </c>
      <c r="D17019" s="10">
        <v>0.0668938871415115</v>
      </c>
      <c r="E17019" s="7">
        <f t="shared" si="1"/>
        <v>0.09817967358</v>
      </c>
      <c r="F17019" s="7"/>
    </row>
    <row r="17020">
      <c r="A17020" s="9">
        <v>44921.083333333336</v>
      </c>
      <c r="B17020" s="10">
        <v>239.16</v>
      </c>
      <c r="C17020" s="10">
        <v>220.73595</v>
      </c>
      <c r="D17020" s="10">
        <v>0.0834664675146934</v>
      </c>
      <c r="E17020" s="7">
        <f t="shared" si="1"/>
        <v>0.09577383001</v>
      </c>
      <c r="F17020" s="7"/>
    </row>
    <row r="17021">
      <c r="A17021" s="9">
        <v>44921.125</v>
      </c>
      <c r="B17021" s="10">
        <v>242.34</v>
      </c>
      <c r="C17021" s="10">
        <v>215.1564</v>
      </c>
      <c r="D17021" s="10">
        <v>0.126343441329191</v>
      </c>
      <c r="E17021" s="7">
        <f t="shared" si="1"/>
        <v>0.09402915794</v>
      </c>
      <c r="F17021" s="7"/>
    </row>
    <row r="17022">
      <c r="A17022" s="9">
        <v>44921.166666666664</v>
      </c>
      <c r="B17022" s="10">
        <v>241.96</v>
      </c>
      <c r="C17022" s="10">
        <v>210.23977</v>
      </c>
      <c r="D17022" s="10">
        <v>0.150876449303573</v>
      </c>
      <c r="E17022" s="7">
        <f t="shared" si="1"/>
        <v>0.09203266231</v>
      </c>
      <c r="F17022" s="7"/>
    </row>
    <row r="17023">
      <c r="A17023" s="9">
        <v>44921.208333333336</v>
      </c>
      <c r="B17023" s="10">
        <v>238.4</v>
      </c>
      <c r="C17023" s="10">
        <v>207.77141</v>
      </c>
      <c r="D17023" s="10">
        <v>0.147414844034605</v>
      </c>
      <c r="E17023" s="7">
        <f t="shared" si="1"/>
        <v>0.08988386146</v>
      </c>
      <c r="F17023" s="7"/>
    </row>
    <row r="17024">
      <c r="A17024" s="9">
        <v>44921.25</v>
      </c>
      <c r="B17024" s="10">
        <v>240.91</v>
      </c>
      <c r="C17024" s="10">
        <v>207.14411</v>
      </c>
      <c r="D17024" s="10">
        <v>0.16300675891774</v>
      </c>
      <c r="E17024" s="7">
        <f t="shared" si="1"/>
        <v>0.08864745858</v>
      </c>
      <c r="F17024" s="7"/>
    </row>
    <row r="17025">
      <c r="A17025" s="9">
        <v>44921.291666666664</v>
      </c>
      <c r="B17025" s="10">
        <v>242.6</v>
      </c>
      <c r="C17025" s="10">
        <v>208.18531</v>
      </c>
      <c r="D17025" s="10">
        <v>0.165307965293036</v>
      </c>
      <c r="E17025" s="7">
        <f t="shared" si="1"/>
        <v>0.08752440182</v>
      </c>
      <c r="F17025" s="7"/>
    </row>
    <row r="17026">
      <c r="A17026" s="9">
        <v>44921.333333333336</v>
      </c>
      <c r="B17026" s="10">
        <v>246.97</v>
      </c>
      <c r="C17026" s="10">
        <v>209.71533</v>
      </c>
      <c r="D17026" s="10">
        <v>0.177643999606514</v>
      </c>
      <c r="E17026" s="7">
        <f t="shared" si="1"/>
        <v>0.08721551945</v>
      </c>
      <c r="F17026" s="7"/>
    </row>
    <row r="17027">
      <c r="A17027" s="9">
        <v>44921.375</v>
      </c>
      <c r="B17027" s="10">
        <v>246.64</v>
      </c>
      <c r="C17027" s="10">
        <v>212.71634</v>
      </c>
      <c r="D17027" s="10">
        <v>0.159478392680129</v>
      </c>
      <c r="E17027" s="7">
        <f t="shared" si="1"/>
        <v>0.08649744221</v>
      </c>
      <c r="F17027" s="7"/>
    </row>
    <row r="17028">
      <c r="A17028" s="9">
        <v>44921.416666666664</v>
      </c>
      <c r="B17028" s="10">
        <v>248.54</v>
      </c>
      <c r="C17028" s="10">
        <v>216.01128</v>
      </c>
      <c r="D17028" s="10">
        <v>0.150588061882694</v>
      </c>
      <c r="E17028" s="7">
        <f t="shared" si="1"/>
        <v>0.08675788523</v>
      </c>
      <c r="F17028" s="7"/>
    </row>
    <row r="17029">
      <c r="A17029" s="9">
        <v>44921.458333333336</v>
      </c>
      <c r="B17029" s="10">
        <v>247.72</v>
      </c>
      <c r="C17029" s="10">
        <v>219.83311</v>
      </c>
      <c r="D17029" s="10">
        <v>0.1268548218237</v>
      </c>
      <c r="E17029" s="7">
        <f t="shared" si="1"/>
        <v>0.08726557803</v>
      </c>
      <c r="F17029" s="7"/>
    </row>
    <row r="17030">
      <c r="A17030" s="9">
        <v>44921.5</v>
      </c>
      <c r="B17030" s="10">
        <v>248.31</v>
      </c>
      <c r="C17030" s="10">
        <v>222.13151</v>
      </c>
      <c r="D17030" s="10">
        <v>0.117851312495017</v>
      </c>
      <c r="E17030" s="7">
        <f t="shared" si="1"/>
        <v>0.08750841673</v>
      </c>
      <c r="F17030" s="7"/>
    </row>
    <row r="17031">
      <c r="A17031" s="9">
        <v>44921.541666666664</v>
      </c>
      <c r="B17031" s="10">
        <v>251.93</v>
      </c>
      <c r="C17031" s="10">
        <v>223.37131</v>
      </c>
      <c r="D17031" s="10">
        <v>0.127852990610119</v>
      </c>
      <c r="E17031" s="7">
        <f t="shared" si="1"/>
        <v>0.08823004223</v>
      </c>
      <c r="F17031" s="7"/>
    </row>
    <row r="17032">
      <c r="A17032" s="9">
        <v>44921.583333333336</v>
      </c>
      <c r="B17032" s="10">
        <v>253.39</v>
      </c>
      <c r="C17032" s="10">
        <v>223.51995</v>
      </c>
      <c r="D17032" s="10">
        <v>0.133634827674218</v>
      </c>
      <c r="E17032" s="7">
        <f t="shared" si="1"/>
        <v>0.0906123891</v>
      </c>
      <c r="F17032" s="7"/>
    </row>
    <row r="17033">
      <c r="A17033" s="9">
        <v>44921.625</v>
      </c>
      <c r="B17033" s="10">
        <v>247.99</v>
      </c>
      <c r="C17033" s="10">
        <v>223.27423</v>
      </c>
      <c r="D17033" s="10">
        <v>0.110696921897345</v>
      </c>
      <c r="E17033" s="7">
        <f t="shared" si="1"/>
        <v>0.09272019545</v>
      </c>
      <c r="F17033" s="7"/>
    </row>
    <row r="17034">
      <c r="A17034" s="9">
        <v>44921.666666666664</v>
      </c>
      <c r="B17034" s="10">
        <v>234.99</v>
      </c>
      <c r="C17034" s="10">
        <v>222.93785</v>
      </c>
      <c r="D17034" s="10">
        <v>0.0540605823551272</v>
      </c>
      <c r="E17034" s="7">
        <f t="shared" si="1"/>
        <v>0.09309153488</v>
      </c>
      <c r="F17034" s="7"/>
    </row>
    <row r="17035">
      <c r="A17035" s="9">
        <v>44921.708333333336</v>
      </c>
      <c r="B17035" s="10">
        <v>227.27</v>
      </c>
      <c r="C17035" s="10">
        <v>223.09007</v>
      </c>
      <c r="D17035" s="10">
        <v>0.0187365130146761</v>
      </c>
      <c r="E17035" s="7">
        <f t="shared" si="1"/>
        <v>0.09369135433</v>
      </c>
      <c r="F17035" s="7"/>
    </row>
    <row r="17036">
      <c r="A17036" s="9">
        <v>44921.75</v>
      </c>
      <c r="B17036" s="10">
        <v>226.07</v>
      </c>
      <c r="C17036" s="10">
        <v>223.15215</v>
      </c>
      <c r="D17036" s="10">
        <v>0.0130756078308005</v>
      </c>
      <c r="E17036" s="7">
        <f t="shared" si="1"/>
        <v>0.0940291693</v>
      </c>
      <c r="F17036" s="7"/>
    </row>
    <row r="17037">
      <c r="A17037" s="9">
        <v>44921.791666666664</v>
      </c>
      <c r="B17037" s="10">
        <v>229.4</v>
      </c>
      <c r="C17037" s="10">
        <v>224.24432</v>
      </c>
      <c r="D17037" s="10">
        <v>0.022991351575817</v>
      </c>
      <c r="E17037" s="7">
        <f t="shared" si="1"/>
        <v>0.09480881086</v>
      </c>
      <c r="F17037" s="7"/>
    </row>
    <row r="17038">
      <c r="A17038" s="9">
        <v>44921.833333333336</v>
      </c>
      <c r="B17038" s="10">
        <v>238.59</v>
      </c>
      <c r="C17038" s="10">
        <v>225.70845</v>
      </c>
      <c r="D17038" s="10">
        <v>0.0570716337824304</v>
      </c>
      <c r="E17038" s="7">
        <f t="shared" si="1"/>
        <v>0.09640206622</v>
      </c>
      <c r="F17038" s="7"/>
    </row>
    <row r="17039">
      <c r="A17039" s="9">
        <v>44921.875</v>
      </c>
      <c r="B17039" s="10">
        <v>250.14</v>
      </c>
      <c r="C17039" s="10">
        <v>227.20357</v>
      </c>
      <c r="D17039" s="10">
        <v>0.100951010584912</v>
      </c>
      <c r="E17039" s="7">
        <f t="shared" si="1"/>
        <v>0.09883814889</v>
      </c>
      <c r="F17039" s="7"/>
    </row>
    <row r="17040">
      <c r="A17040" s="9">
        <v>44921.916666666664</v>
      </c>
      <c r="B17040" s="10">
        <v>256.39</v>
      </c>
      <c r="C17040" s="10">
        <v>228.01829</v>
      </c>
      <c r="D17040" s="10">
        <v>0.124427343087258</v>
      </c>
      <c r="E17040" s="7">
        <f t="shared" si="1"/>
        <v>0.1027506054</v>
      </c>
      <c r="F17040" s="7"/>
    </row>
    <row r="17041">
      <c r="A17041" s="9">
        <v>44921.958333333336</v>
      </c>
      <c r="B17041" s="10">
        <v>259.68</v>
      </c>
      <c r="C17041" s="10">
        <v>228.22462</v>
      </c>
      <c r="D17041" s="10">
        <v>0.137826409788742</v>
      </c>
      <c r="E17041" s="7">
        <f t="shared" si="1"/>
        <v>0.1078807238</v>
      </c>
      <c r="F17041" s="7"/>
    </row>
    <row r="17042">
      <c r="A17042" s="9">
        <v>44922.0</v>
      </c>
      <c r="B17042" s="10">
        <v>258.96</v>
      </c>
      <c r="C17042" s="10">
        <v>231.48518</v>
      </c>
      <c r="D17042" s="10">
        <v>0.118689326029424</v>
      </c>
      <c r="E17042" s="7">
        <f t="shared" si="1"/>
        <v>0.1106558717</v>
      </c>
      <c r="F17042" s="7"/>
    </row>
    <row r="17043">
      <c r="A17043" s="9">
        <v>44922.041666666664</v>
      </c>
      <c r="B17043" s="10">
        <v>256.72</v>
      </c>
      <c r="C17043" s="10">
        <v>227.38124</v>
      </c>
      <c r="D17043" s="10">
        <v>0.129028938359206</v>
      </c>
      <c r="E17043" s="7">
        <f t="shared" si="1"/>
        <v>0.1132448321</v>
      </c>
      <c r="F17043" s="7"/>
    </row>
    <row r="17044">
      <c r="A17044" s="9">
        <v>44922.083333333336</v>
      </c>
      <c r="B17044" s="10">
        <v>263.19</v>
      </c>
      <c r="C17044" s="10">
        <v>221.70888</v>
      </c>
      <c r="D17044" s="10">
        <v>0.187097242113171</v>
      </c>
      <c r="E17044" s="7">
        <f t="shared" si="1"/>
        <v>0.1175627811</v>
      </c>
      <c r="F17044" s="7"/>
    </row>
    <row r="17045">
      <c r="A17045" s="9">
        <v>44922.125</v>
      </c>
      <c r="B17045" s="10">
        <v>259.61</v>
      </c>
      <c r="C17045" s="10">
        <v>215.02957</v>
      </c>
      <c r="D17045" s="10">
        <v>0.207322323157694</v>
      </c>
      <c r="E17045" s="7">
        <f t="shared" si="1"/>
        <v>0.1209369012</v>
      </c>
      <c r="F17045" s="7"/>
    </row>
    <row r="17046">
      <c r="A17046" s="9">
        <v>44922.166666666664</v>
      </c>
      <c r="B17046" s="10">
        <v>253.53</v>
      </c>
      <c r="C17046" s="10">
        <v>209.14962</v>
      </c>
      <c r="D17046" s="10">
        <v>0.21219440895948</v>
      </c>
      <c r="E17046" s="7">
        <f t="shared" si="1"/>
        <v>0.1234918161</v>
      </c>
      <c r="F17046" s="7"/>
    </row>
    <row r="17047">
      <c r="A17047" s="9">
        <v>44922.208333333336</v>
      </c>
      <c r="B17047" s="10">
        <v>246.18</v>
      </c>
      <c r="C17047" s="10">
        <v>206.05509</v>
      </c>
      <c r="D17047" s="10">
        <v>0.194729040665775</v>
      </c>
      <c r="E17047" s="7">
        <f t="shared" si="1"/>
        <v>0.125463241</v>
      </c>
      <c r="F17047" s="7"/>
    </row>
    <row r="17048">
      <c r="A17048" s="9">
        <v>44922.25</v>
      </c>
      <c r="B17048" s="10">
        <v>242.39</v>
      </c>
      <c r="C17048" s="10">
        <v>205.08364</v>
      </c>
      <c r="D17048" s="10">
        <v>0.181908025428064</v>
      </c>
      <c r="E17048" s="7">
        <f t="shared" si="1"/>
        <v>0.1262507938</v>
      </c>
      <c r="F17048" s="7"/>
    </row>
    <row r="17049">
      <c r="A17049" s="9">
        <v>44922.291666666664</v>
      </c>
      <c r="B17049" s="10">
        <v>241.54</v>
      </c>
      <c r="C17049" s="10">
        <v>206.20336</v>
      </c>
      <c r="D17049" s="10">
        <v>0.171367915634352</v>
      </c>
      <c r="E17049" s="7">
        <f t="shared" si="1"/>
        <v>0.1265032917</v>
      </c>
      <c r="F17049" s="7"/>
    </row>
    <row r="17050">
      <c r="A17050" s="9">
        <v>44922.333333333336</v>
      </c>
      <c r="B17050" s="10">
        <v>240.11</v>
      </c>
      <c r="C17050" s="10">
        <v>208.34665</v>
      </c>
      <c r="D17050" s="10">
        <v>0.152454335118899</v>
      </c>
      <c r="E17050" s="7">
        <f t="shared" si="1"/>
        <v>0.1254537224</v>
      </c>
      <c r="F17050" s="7"/>
    </row>
    <row r="17051">
      <c r="A17051" s="9">
        <v>44922.375</v>
      </c>
      <c r="B17051" s="10">
        <v>243.73</v>
      </c>
      <c r="C17051" s="10">
        <v>212.21609</v>
      </c>
      <c r="D17051" s="10">
        <v>0.148499154800184</v>
      </c>
      <c r="E17051" s="7">
        <f t="shared" si="1"/>
        <v>0.1249962541</v>
      </c>
      <c r="F17051" s="7"/>
    </row>
    <row r="17052">
      <c r="A17052" s="9">
        <v>44922.416666666664</v>
      </c>
      <c r="B17052" s="10">
        <v>246.28</v>
      </c>
      <c r="C17052" s="10">
        <v>216.37222</v>
      </c>
      <c r="D17052" s="10">
        <v>0.138223751644273</v>
      </c>
      <c r="E17052" s="7">
        <f t="shared" si="1"/>
        <v>0.1244810745</v>
      </c>
      <c r="F17052" s="7"/>
    </row>
    <row r="17053">
      <c r="A17053" s="9">
        <v>44922.458333333336</v>
      </c>
      <c r="B17053" s="10">
        <v>252.02</v>
      </c>
      <c r="C17053" s="10">
        <v>220.96903</v>
      </c>
      <c r="D17053" s="10">
        <v>0.140521818826828</v>
      </c>
      <c r="E17053" s="7">
        <f t="shared" si="1"/>
        <v>0.1250505327</v>
      </c>
      <c r="F17053" s="7"/>
    </row>
    <row r="17054">
      <c r="A17054" s="9">
        <v>44922.5</v>
      </c>
      <c r="B17054" s="10">
        <v>254.97</v>
      </c>
      <c r="C17054" s="10">
        <v>223.77326</v>
      </c>
      <c r="D17054" s="10">
        <v>0.139412278303493</v>
      </c>
      <c r="E17054" s="7">
        <f t="shared" si="1"/>
        <v>0.1259489063</v>
      </c>
      <c r="F17054" s="7"/>
    </row>
    <row r="17055">
      <c r="A17055" s="9">
        <v>44922.541666666664</v>
      </c>
      <c r="B17055" s="10">
        <v>252.62</v>
      </c>
      <c r="C17055" s="10">
        <v>225.28659</v>
      </c>
      <c r="D17055" s="10">
        <v>0.121327283616836</v>
      </c>
      <c r="E17055" s="7">
        <f t="shared" si="1"/>
        <v>0.1256770018</v>
      </c>
      <c r="F17055" s="7"/>
    </row>
    <row r="17056">
      <c r="A17056" s="9">
        <v>44922.583333333336</v>
      </c>
      <c r="B17056" s="10">
        <v>251.02</v>
      </c>
      <c r="C17056" s="10">
        <v>225.67739</v>
      </c>
      <c r="D17056" s="10">
        <v>0.112295742165398</v>
      </c>
      <c r="E17056" s="7">
        <f t="shared" si="1"/>
        <v>0.1247878733</v>
      </c>
      <c r="F17056" s="7"/>
    </row>
    <row r="17057">
      <c r="A17057" s="9">
        <v>44922.625</v>
      </c>
      <c r="B17057" s="10">
        <v>256.61</v>
      </c>
      <c r="C17057" s="10">
        <v>225.61951</v>
      </c>
      <c r="D17057" s="10">
        <v>0.137357314533659</v>
      </c>
      <c r="E17057" s="7">
        <f t="shared" si="1"/>
        <v>0.125898723</v>
      </c>
      <c r="F17057" s="7"/>
    </row>
    <row r="17058">
      <c r="A17058" s="9">
        <v>44922.666666666664</v>
      </c>
      <c r="B17058" s="10">
        <v>258.29</v>
      </c>
      <c r="C17058" s="10">
        <v>225.3772</v>
      </c>
      <c r="D17058" s="10">
        <v>0.146034292732361</v>
      </c>
      <c r="E17058" s="7">
        <f t="shared" si="1"/>
        <v>0.1297309609</v>
      </c>
      <c r="F17058" s="7"/>
    </row>
    <row r="17059">
      <c r="A17059" s="9">
        <v>44922.708333333336</v>
      </c>
      <c r="B17059" s="10">
        <v>244.4</v>
      </c>
      <c r="C17059" s="10">
        <v>225.55657</v>
      </c>
      <c r="D17059" s="10">
        <v>0.0835419247597177</v>
      </c>
      <c r="E17059" s="7">
        <f t="shared" si="1"/>
        <v>0.1324311864</v>
      </c>
      <c r="F17059" s="7"/>
    </row>
    <row r="17060">
      <c r="A17060" s="9">
        <v>44922.75</v>
      </c>
      <c r="B17060" s="10">
        <v>236.97</v>
      </c>
      <c r="C17060" s="10">
        <v>225.90166</v>
      </c>
      <c r="D17060" s="10">
        <v>0.0489962756360444</v>
      </c>
      <c r="E17060" s="7">
        <f t="shared" si="1"/>
        <v>0.1339278809</v>
      </c>
      <c r="F17060" s="7"/>
    </row>
    <row r="17061">
      <c r="A17061" s="9">
        <v>44922.791666666664</v>
      </c>
      <c r="B17061" s="10">
        <v>237.08</v>
      </c>
      <c r="C17061" s="10">
        <v>227.31533</v>
      </c>
      <c r="D17061" s="10">
        <v>0.0429564957189645</v>
      </c>
      <c r="E17061" s="7">
        <f t="shared" si="1"/>
        <v>0.1347597619</v>
      </c>
      <c r="F17061" s="7"/>
    </row>
    <row r="17062">
      <c r="A17062" s="9">
        <v>44922.833333333336</v>
      </c>
      <c r="B17062" s="10">
        <v>239.6</v>
      </c>
      <c r="C17062" s="10">
        <v>228.9963</v>
      </c>
      <c r="D17062" s="10">
        <v>0.0463051149734733</v>
      </c>
      <c r="E17062" s="7">
        <f t="shared" si="1"/>
        <v>0.1343111569</v>
      </c>
      <c r="F17062" s="7"/>
    </row>
    <row r="17063">
      <c r="A17063" s="9">
        <v>44922.875</v>
      </c>
      <c r="B17063" s="10">
        <v>248.41</v>
      </c>
      <c r="C17063" s="10">
        <v>230.67333</v>
      </c>
      <c r="D17063" s="10">
        <v>0.0768908568667214</v>
      </c>
      <c r="E17063" s="7">
        <f t="shared" si="1"/>
        <v>0.1333086505</v>
      </c>
      <c r="F17063" s="7"/>
    </row>
    <row r="17064">
      <c r="A17064" s="9">
        <v>44922.916666666664</v>
      </c>
      <c r="B17064" s="10">
        <v>248.05</v>
      </c>
      <c r="C17064" s="10">
        <v>231.43503</v>
      </c>
      <c r="D17064" s="10">
        <v>0.0717910767440866</v>
      </c>
      <c r="E17064" s="7">
        <f t="shared" si="1"/>
        <v>0.1311154728</v>
      </c>
      <c r="F17064" s="7"/>
    </row>
    <row r="17065">
      <c r="A17065" s="9">
        <v>44922.958333333336</v>
      </c>
      <c r="B17065" s="10">
        <v>243.41</v>
      </c>
      <c r="C17065" s="10">
        <v>231.26325</v>
      </c>
      <c r="D17065" s="10">
        <v>0.0525234770332078</v>
      </c>
      <c r="E17065" s="7">
        <f t="shared" si="1"/>
        <v>0.1275611839</v>
      </c>
      <c r="F17065" s="7"/>
    </row>
    <row r="17066">
      <c r="A17066" s="9">
        <v>44923.0</v>
      </c>
      <c r="B17066" s="10">
        <v>244.68</v>
      </c>
      <c r="C17066" s="10">
        <v>231.47449</v>
      </c>
      <c r="D17066" s="10">
        <v>0.0570495262782521</v>
      </c>
      <c r="E17066" s="7">
        <f t="shared" si="1"/>
        <v>0.1249928589</v>
      </c>
      <c r="F17066" s="7"/>
    </row>
    <row r="17067">
      <c r="A17067" s="9">
        <v>44923.041666666664</v>
      </c>
      <c r="B17067" s="10">
        <v>255.71</v>
      </c>
      <c r="C17067" s="10">
        <v>227.62758</v>
      </c>
      <c r="D17067" s="10">
        <v>0.12337002396634</v>
      </c>
      <c r="E17067" s="7">
        <f t="shared" si="1"/>
        <v>0.1247570708</v>
      </c>
      <c r="F17067" s="7"/>
    </row>
    <row r="17068">
      <c r="A17068" s="9">
        <v>44923.083333333336</v>
      </c>
      <c r="B17068" s="10">
        <v>258.82</v>
      </c>
      <c r="C17068" s="10">
        <v>222.26861</v>
      </c>
      <c r="D17068" s="10">
        <v>0.164446927526113</v>
      </c>
      <c r="E17068" s="7">
        <f t="shared" si="1"/>
        <v>0.1238133077</v>
      </c>
      <c r="F17068" s="7"/>
    </row>
    <row r="17069">
      <c r="A17069" s="9">
        <v>44923.125</v>
      </c>
      <c r="B17069" s="10">
        <v>265.09</v>
      </c>
      <c r="C17069" s="10">
        <v>215.79147</v>
      </c>
      <c r="D17069" s="10">
        <v>0.228454488956398</v>
      </c>
      <c r="E17069" s="7">
        <f t="shared" si="1"/>
        <v>0.1246938146</v>
      </c>
      <c r="F17069" s="7"/>
    </row>
    <row r="17070">
      <c r="A17070" s="9">
        <v>44923.166666666664</v>
      </c>
      <c r="B17070" s="10">
        <v>258.18</v>
      </c>
      <c r="C17070" s="10">
        <v>210.10548</v>
      </c>
      <c r="D17070" s="10">
        <v>0.228811357038379</v>
      </c>
      <c r="E17070" s="7">
        <f t="shared" si="1"/>
        <v>0.1253861875</v>
      </c>
      <c r="F17070" s="7"/>
    </row>
    <row r="17071">
      <c r="A17071" s="9">
        <v>44923.208333333336</v>
      </c>
      <c r="B17071" s="10">
        <v>248.81</v>
      </c>
      <c r="C17071" s="10">
        <v>207.19577</v>
      </c>
      <c r="D17071" s="10">
        <v>0.200844978640249</v>
      </c>
      <c r="E17071" s="7">
        <f t="shared" si="1"/>
        <v>0.1256410182</v>
      </c>
      <c r="F17071" s="7"/>
    </row>
    <row r="17072">
      <c r="A17072" s="9">
        <v>44923.25</v>
      </c>
      <c r="B17072" s="10">
        <v>235.59</v>
      </c>
      <c r="C17072" s="10">
        <v>206.42723</v>
      </c>
      <c r="D17072" s="10">
        <v>0.141273852291676</v>
      </c>
      <c r="E17072" s="7">
        <f t="shared" si="1"/>
        <v>0.1239479277</v>
      </c>
      <c r="F17072" s="7"/>
    </row>
    <row r="17073">
      <c r="A17073" s="9">
        <v>44923.291666666664</v>
      </c>
      <c r="B17073" s="10">
        <v>234.88</v>
      </c>
      <c r="C17073" s="10">
        <v>207.69052</v>
      </c>
      <c r="D17073" s="10">
        <v>0.130913437936406</v>
      </c>
      <c r="E17073" s="7">
        <f t="shared" si="1"/>
        <v>0.1222623244</v>
      </c>
      <c r="F17073" s="7"/>
    </row>
    <row r="17074">
      <c r="A17074" s="9">
        <v>44923.333333333336</v>
      </c>
      <c r="B17074" s="10">
        <v>236.29</v>
      </c>
      <c r="C17074" s="10">
        <v>209.84429</v>
      </c>
      <c r="D17074" s="10">
        <v>0.12602539721238</v>
      </c>
      <c r="E17074" s="7">
        <f t="shared" si="1"/>
        <v>0.1211611187</v>
      </c>
      <c r="F17074" s="7"/>
    </row>
    <row r="17075">
      <c r="A17075" s="9">
        <v>44923.375</v>
      </c>
      <c r="B17075" s="10">
        <v>238.19</v>
      </c>
      <c r="C17075" s="10">
        <v>213.60173</v>
      </c>
      <c r="D17075" s="10">
        <v>0.115112691268933</v>
      </c>
      <c r="E17075" s="7">
        <f t="shared" si="1"/>
        <v>0.119770016</v>
      </c>
      <c r="F17075" s="7"/>
    </row>
    <row r="17076">
      <c r="A17076" s="9">
        <v>44923.416666666664</v>
      </c>
      <c r="B17076" s="10">
        <v>240.55</v>
      </c>
      <c r="C17076" s="10">
        <v>217.60707</v>
      </c>
      <c r="D17076" s="10">
        <v>0.105432833593136</v>
      </c>
      <c r="E17076" s="7">
        <f t="shared" si="1"/>
        <v>0.1184037278</v>
      </c>
      <c r="F17076" s="7"/>
    </row>
    <row r="17077">
      <c r="A17077" s="9">
        <v>44923.458333333336</v>
      </c>
      <c r="B17077" s="10">
        <v>247.64</v>
      </c>
      <c r="C17077" s="10">
        <v>221.98774</v>
      </c>
      <c r="D17077" s="10">
        <v>0.115557102387726</v>
      </c>
      <c r="E17077" s="7">
        <f t="shared" si="1"/>
        <v>0.1173635313</v>
      </c>
      <c r="F17077" s="7"/>
    </row>
    <row r="17078">
      <c r="A17078" s="9">
        <v>44923.5</v>
      </c>
      <c r="B17078" s="10">
        <v>243.51</v>
      </c>
      <c r="C17078" s="10">
        <v>224.56774</v>
      </c>
      <c r="D17078" s="10">
        <v>0.0843498714463618</v>
      </c>
      <c r="E17078" s="7">
        <f t="shared" si="1"/>
        <v>0.1150692643</v>
      </c>
      <c r="F17078" s="7"/>
    </row>
    <row r="17079">
      <c r="A17079" s="9">
        <v>44923.541666666664</v>
      </c>
      <c r="B17079" s="10">
        <v>245.24</v>
      </c>
      <c r="C17079" s="10">
        <v>225.9722</v>
      </c>
      <c r="D17079" s="10">
        <v>0.0852662407145658</v>
      </c>
      <c r="E17079" s="7">
        <f t="shared" si="1"/>
        <v>0.1135667209</v>
      </c>
      <c r="F17079" s="7"/>
    </row>
    <row r="17080">
      <c r="A17080" s="9">
        <v>44923.583333333336</v>
      </c>
      <c r="B17080" s="10">
        <v>249.59</v>
      </c>
      <c r="C17080" s="10">
        <v>226.34727</v>
      </c>
      <c r="D17080" s="10">
        <v>0.102686151240083</v>
      </c>
      <c r="E17080" s="7">
        <f t="shared" si="1"/>
        <v>0.1131663212</v>
      </c>
      <c r="F17080" s="7"/>
    </row>
    <row r="17081">
      <c r="A17081" s="9">
        <v>44923.625</v>
      </c>
      <c r="B17081" s="10">
        <v>252.18</v>
      </c>
      <c r="C17081" s="10">
        <v>226.26956</v>
      </c>
      <c r="D17081" s="10">
        <v>0.114511381911026</v>
      </c>
      <c r="E17081" s="7">
        <f t="shared" si="1"/>
        <v>0.1122144074</v>
      </c>
      <c r="F17081" s="7"/>
    </row>
    <row r="17082">
      <c r="A17082" s="9">
        <v>44923.666666666664</v>
      </c>
      <c r="B17082" s="10">
        <v>250.09</v>
      </c>
      <c r="C17082" s="10">
        <v>225.98583</v>
      </c>
      <c r="D17082" s="10">
        <v>0.10666230710129</v>
      </c>
      <c r="E17082" s="7">
        <f t="shared" si="1"/>
        <v>0.110573908</v>
      </c>
      <c r="F17082" s="7"/>
    </row>
    <row r="17083">
      <c r="A17083" s="9">
        <v>44923.708333333336</v>
      </c>
      <c r="B17083" s="10">
        <v>247.22</v>
      </c>
      <c r="C17083" s="10">
        <v>226.09518</v>
      </c>
      <c r="D17083" s="10">
        <v>0.0934333053893497</v>
      </c>
      <c r="E17083" s="7">
        <f t="shared" si="1"/>
        <v>0.1109860488</v>
      </c>
      <c r="F17083" s="7"/>
    </row>
    <row r="17084">
      <c r="A17084" s="9">
        <v>44923.75</v>
      </c>
      <c r="B17084" s="10">
        <v>241.59</v>
      </c>
      <c r="C17084" s="10">
        <v>226.20475</v>
      </c>
      <c r="D17084" s="10">
        <v>0.0680147079139585</v>
      </c>
      <c r="E17084" s="7">
        <f t="shared" si="1"/>
        <v>0.1117784835</v>
      </c>
      <c r="F17084" s="7"/>
    </row>
    <row r="17085">
      <c r="A17085" s="9">
        <v>44923.791666666664</v>
      </c>
      <c r="B17085" s="10">
        <v>239.82</v>
      </c>
      <c r="C17085" s="10">
        <v>227.34904</v>
      </c>
      <c r="D17085" s="10">
        <v>0.054853805408635</v>
      </c>
      <c r="E17085" s="7">
        <f t="shared" si="1"/>
        <v>0.1122742047</v>
      </c>
      <c r="F17085" s="7"/>
    </row>
    <row r="17086">
      <c r="A17086" s="9">
        <v>44923.833333333336</v>
      </c>
      <c r="B17086" s="10">
        <v>248.13</v>
      </c>
      <c r="C17086" s="10">
        <v>228.79782</v>
      </c>
      <c r="D17086" s="10">
        <v>0.0844945987684672</v>
      </c>
      <c r="E17086" s="7">
        <f t="shared" si="1"/>
        <v>0.1138654332</v>
      </c>
      <c r="F17086" s="7"/>
    </row>
    <row r="17087">
      <c r="A17087" s="9">
        <v>44923.875</v>
      </c>
      <c r="B17087" s="10">
        <v>252.83</v>
      </c>
      <c r="C17087" s="10">
        <v>230.30215</v>
      </c>
      <c r="D17087" s="10">
        <v>0.0978186699516266</v>
      </c>
      <c r="E17087" s="7">
        <f t="shared" si="1"/>
        <v>0.1147374254</v>
      </c>
      <c r="F17087" s="7"/>
    </row>
    <row r="17088">
      <c r="A17088" s="9">
        <v>44923.916666666664</v>
      </c>
      <c r="B17088" s="10">
        <v>247.3</v>
      </c>
      <c r="C17088" s="10">
        <v>231.08223</v>
      </c>
      <c r="D17088" s="10">
        <v>0.070181813634047</v>
      </c>
      <c r="E17088" s="7">
        <f t="shared" si="1"/>
        <v>0.1146703728</v>
      </c>
      <c r="F17088" s="7"/>
    </row>
    <row r="17089">
      <c r="A17089" s="9">
        <v>44923.958333333336</v>
      </c>
      <c r="B17089" s="10">
        <v>242.23</v>
      </c>
      <c r="C17089" s="10">
        <v>231.02025</v>
      </c>
      <c r="D17089" s="10">
        <v>0.0485228026547455</v>
      </c>
      <c r="E17089" s="7">
        <f t="shared" si="1"/>
        <v>0.1145036781</v>
      </c>
      <c r="F17089" s="7"/>
    </row>
    <row r="17090">
      <c r="A17090" s="9">
        <v>44921.0</v>
      </c>
      <c r="B17090" s="10">
        <v>240.26</v>
      </c>
      <c r="C17090" s="10">
        <v>230.07677</v>
      </c>
      <c r="D17090" s="10">
        <v>0.0442601397785616</v>
      </c>
      <c r="E17090" s="7">
        <f t="shared" si="1"/>
        <v>0.1139707869</v>
      </c>
      <c r="F17090" s="7"/>
    </row>
    <row r="17091">
      <c r="A17091" s="9">
        <v>44921.041666666664</v>
      </c>
      <c r="B17091" s="10">
        <v>240.33</v>
      </c>
      <c r="C17091" s="10">
        <v>227.95904</v>
      </c>
      <c r="D17091" s="10">
        <v>0.0542683457519387</v>
      </c>
      <c r="E17091" s="7">
        <f t="shared" si="1"/>
        <v>0.1110915504</v>
      </c>
      <c r="F17091" s="7"/>
    </row>
    <row r="17092">
      <c r="A17092" s="9">
        <v>44921.083333333336</v>
      </c>
      <c r="B17092" s="10">
        <v>239.16</v>
      </c>
      <c r="C17092" s="10">
        <v>224.96875</v>
      </c>
      <c r="D17092" s="10">
        <v>0.0630809834699263</v>
      </c>
      <c r="E17092" s="7">
        <f t="shared" si="1"/>
        <v>0.1068679694</v>
      </c>
      <c r="F17092" s="7"/>
    </row>
    <row r="17093">
      <c r="A17093" s="9">
        <v>44921.125</v>
      </c>
      <c r="B17093" s="10">
        <v>242.34</v>
      </c>
      <c r="C17093" s="10">
        <v>220.82572</v>
      </c>
      <c r="D17093" s="10">
        <v>0.0974265135419914</v>
      </c>
      <c r="E17093" s="7">
        <f t="shared" si="1"/>
        <v>0.1014084704</v>
      </c>
      <c r="F17093" s="7"/>
    </row>
    <row r="17094">
      <c r="A17094" s="9">
        <v>44921.166666666664</v>
      </c>
      <c r="B17094" s="10">
        <v>241.96</v>
      </c>
      <c r="C17094" s="10">
        <v>217.49778</v>
      </c>
      <c r="D17094" s="10">
        <v>0.112471124992632</v>
      </c>
      <c r="E17094" s="7">
        <f t="shared" si="1"/>
        <v>0.09656096071</v>
      </c>
      <c r="F17094" s="7"/>
    </row>
    <row r="17095">
      <c r="A17095" s="9">
        <v>44921.208333333336</v>
      </c>
      <c r="B17095" s="10">
        <v>238.4</v>
      </c>
      <c r="C17095" s="10">
        <v>216.65995</v>
      </c>
      <c r="D17095" s="10">
        <v>0.100341802903582</v>
      </c>
      <c r="E17095" s="7">
        <f t="shared" si="1"/>
        <v>0.09237332839</v>
      </c>
      <c r="F17095" s="7"/>
    </row>
    <row r="17096">
      <c r="A17096" s="9">
        <v>44921.25</v>
      </c>
      <c r="B17096" s="10">
        <v>240.91</v>
      </c>
      <c r="C17096" s="10">
        <v>217.464</v>
      </c>
      <c r="D17096" s="10">
        <v>0.107815546481256</v>
      </c>
      <c r="E17096" s="7">
        <f t="shared" si="1"/>
        <v>0.09097923231</v>
      </c>
      <c r="F17096" s="7"/>
    </row>
    <row r="17097">
      <c r="A17097" s="9">
        <v>44921.291666666664</v>
      </c>
      <c r="B17097" s="10">
        <v>242.6</v>
      </c>
      <c r="C17097" s="10">
        <v>219.08168</v>
      </c>
      <c r="D17097" s="10">
        <v>0.107349551089803</v>
      </c>
      <c r="E17097" s="7">
        <f t="shared" si="1"/>
        <v>0.08999740369</v>
      </c>
      <c r="F17097" s="7"/>
    </row>
    <row r="17098">
      <c r="A17098" s="9">
        <v>44921.333333333336</v>
      </c>
      <c r="B17098" s="10">
        <v>246.97</v>
      </c>
      <c r="C17098" s="10">
        <v>220.51805</v>
      </c>
      <c r="D17098" s="10">
        <v>0.119953672726563</v>
      </c>
      <c r="E17098" s="7">
        <f t="shared" si="1"/>
        <v>0.08974441517</v>
      </c>
      <c r="F17098" s="7"/>
    </row>
    <row r="17099">
      <c r="A17099" s="9">
        <v>44921.375</v>
      </c>
      <c r="B17099" s="10">
        <v>246.64</v>
      </c>
      <c r="C17099" s="10">
        <v>222.81595</v>
      </c>
      <c r="D17099" s="10">
        <v>0.106922551998633</v>
      </c>
      <c r="E17099" s="7">
        <f t="shared" si="1"/>
        <v>0.08940315937</v>
      </c>
      <c r="F17099" s="7"/>
    </row>
    <row r="17100">
      <c r="A17100" s="9">
        <v>44921.416666666664</v>
      </c>
      <c r="B17100" s="10">
        <v>248.54</v>
      </c>
      <c r="C17100" s="10">
        <v>224.46042</v>
      </c>
      <c r="D17100" s="10">
        <v>0.107277621595825</v>
      </c>
      <c r="E17100" s="7">
        <f t="shared" si="1"/>
        <v>0.08948002554</v>
      </c>
      <c r="F17100" s="7"/>
    </row>
    <row r="17101">
      <c r="A17101" s="9">
        <v>44921.458333333336</v>
      </c>
      <c r="B17101" s="10">
        <v>247.72</v>
      </c>
      <c r="C17101" s="10">
        <v>226.7045</v>
      </c>
      <c r="D17101" s="10">
        <v>0.0926999684611465</v>
      </c>
      <c r="E17101" s="7">
        <f t="shared" si="1"/>
        <v>0.08852764496</v>
      </c>
      <c r="F17101" s="7"/>
    </row>
    <row r="17102">
      <c r="A17102" s="9">
        <v>44921.5</v>
      </c>
      <c r="B17102" s="10">
        <v>248.31</v>
      </c>
      <c r="C17102" s="10">
        <v>227.87632</v>
      </c>
      <c r="D17102" s="10">
        <v>0.0896700455756</v>
      </c>
      <c r="E17102" s="7">
        <f t="shared" si="1"/>
        <v>0.08874931888</v>
      </c>
      <c r="F17102" s="7"/>
    </row>
    <row r="17103">
      <c r="A17103" s="9">
        <v>44921.541666666664</v>
      </c>
      <c r="B17103" s="10">
        <v>251.93</v>
      </c>
      <c r="C17103" s="10">
        <v>228.82376</v>
      </c>
      <c r="D17103" s="10">
        <v>0.10097832497814</v>
      </c>
      <c r="E17103" s="7">
        <f t="shared" si="1"/>
        <v>0.08940398905</v>
      </c>
      <c r="F17103" s="7"/>
    </row>
    <row r="17104">
      <c r="A17104" s="9">
        <v>44921.583333333336</v>
      </c>
      <c r="B17104" s="10">
        <v>253.39</v>
      </c>
      <c r="C17104" s="10">
        <v>229.4106</v>
      </c>
      <c r="D17104" s="10">
        <v>0.104526120414662</v>
      </c>
      <c r="E17104" s="7">
        <f t="shared" si="1"/>
        <v>0.08948065444</v>
      </c>
      <c r="F17104" s="7"/>
    </row>
    <row r="17105">
      <c r="A17105" s="9">
        <v>44921.625</v>
      </c>
      <c r="B17105" s="10">
        <v>247.99</v>
      </c>
      <c r="C17105" s="10">
        <v>229.56954</v>
      </c>
      <c r="D17105" s="10">
        <v>0.0802391292851831</v>
      </c>
      <c r="E17105" s="7">
        <f t="shared" si="1"/>
        <v>0.08805264391</v>
      </c>
      <c r="F17105" s="7"/>
    </row>
    <row r="17106">
      <c r="A17106" s="9">
        <v>44921.666666666664</v>
      </c>
      <c r="B17106" s="10">
        <v>234.99</v>
      </c>
      <c r="C17106" s="10">
        <v>229.66114</v>
      </c>
      <c r="D17106" s="10">
        <v>0.0232031418114532</v>
      </c>
      <c r="E17106" s="7">
        <f t="shared" si="1"/>
        <v>0.08457517869</v>
      </c>
      <c r="F17106" s="7"/>
    </row>
    <row r="17107">
      <c r="A17107" s="9">
        <v>44921.708333333336</v>
      </c>
      <c r="B17107" s="10">
        <v>227.27</v>
      </c>
      <c r="C17107" s="10">
        <v>229.95214</v>
      </c>
      <c r="D17107" s="10">
        <v>0.0116639053674386</v>
      </c>
      <c r="E17107" s="7">
        <f t="shared" si="1"/>
        <v>0.08116812036</v>
      </c>
      <c r="F17107" s="7"/>
    </row>
    <row r="17108">
      <c r="A17108" s="9">
        <v>44921.75</v>
      </c>
      <c r="B17108" s="10">
        <v>226.07</v>
      </c>
      <c r="C17108" s="10">
        <v>229.65726</v>
      </c>
      <c r="D17108" s="10">
        <v>0.0156200592134558</v>
      </c>
      <c r="E17108" s="7">
        <f t="shared" si="1"/>
        <v>0.07898500999</v>
      </c>
      <c r="F17108" s="7"/>
    </row>
    <row r="17109">
      <c r="A17109" s="9">
        <v>44921.791666666664</v>
      </c>
      <c r="B17109" s="10">
        <v>229.4</v>
      </c>
      <c r="C17109" s="10">
        <v>230.35977</v>
      </c>
      <c r="D17109" s="10">
        <v>0.00416639589456089</v>
      </c>
      <c r="E17109" s="7">
        <f t="shared" si="1"/>
        <v>0.0768730346</v>
      </c>
      <c r="F17109" s="7"/>
    </row>
    <row r="17110">
      <c r="A17110" s="9">
        <v>44921.833333333336</v>
      </c>
      <c r="B17110" s="10">
        <v>238.59</v>
      </c>
      <c r="C17110" s="10">
        <v>231.31254</v>
      </c>
      <c r="D17110" s="10">
        <v>0.0314615887232053</v>
      </c>
      <c r="E17110" s="7">
        <f t="shared" si="1"/>
        <v>0.07466332585</v>
      </c>
      <c r="F17110" s="7"/>
    </row>
    <row r="17111">
      <c r="A17111" s="9">
        <v>44921.875</v>
      </c>
      <c r="B17111" s="10">
        <v>250.14</v>
      </c>
      <c r="C17111" s="10">
        <v>232.04212</v>
      </c>
      <c r="D17111" s="10">
        <v>0.0779939435133585</v>
      </c>
      <c r="E17111" s="7">
        <f t="shared" si="1"/>
        <v>0.07383729558</v>
      </c>
      <c r="F17111" s="7"/>
    </row>
    <row r="17112">
      <c r="A17112" s="9">
        <v>44921.916666666664</v>
      </c>
      <c r="B17112" s="10">
        <v>256.39</v>
      </c>
      <c r="C17112" s="10">
        <v>232.38503</v>
      </c>
      <c r="D17112" s="10">
        <v>0.103298263231499</v>
      </c>
      <c r="E17112" s="7">
        <f t="shared" si="1"/>
        <v>0.07521714764</v>
      </c>
      <c r="F17112" s="7"/>
    </row>
    <row r="17113">
      <c r="A17113" s="9">
        <v>44921.958333333336</v>
      </c>
      <c r="B17113" s="10">
        <v>259.68</v>
      </c>
      <c r="C17113" s="10">
        <v>232.36027</v>
      </c>
      <c r="D17113" s="10">
        <v>0.117574876290167</v>
      </c>
      <c r="E17113" s="7">
        <f t="shared" si="1"/>
        <v>0.07809431738</v>
      </c>
      <c r="F17113" s="7"/>
    </row>
    <row r="17114">
      <c r="A17114" s="9">
        <v>44922.0</v>
      </c>
      <c r="B17114" s="10">
        <v>258.96</v>
      </c>
      <c r="C17114" s="10">
        <v>234.04712</v>
      </c>
      <c r="D17114" s="10">
        <v>0.106443864808077</v>
      </c>
      <c r="E17114" s="7">
        <f t="shared" si="1"/>
        <v>0.08068530592</v>
      </c>
      <c r="F17114" s="7"/>
    </row>
    <row r="17115">
      <c r="A17115" s="9">
        <v>44922.041666666664</v>
      </c>
      <c r="B17115" s="10">
        <v>256.72</v>
      </c>
      <c r="C17115" s="10">
        <v>229.38655</v>
      </c>
      <c r="D17115" s="10">
        <v>0.119158904478052</v>
      </c>
      <c r="E17115" s="7">
        <f t="shared" si="1"/>
        <v>0.0833890792</v>
      </c>
      <c r="F17115" s="7"/>
    </row>
    <row r="17116">
      <c r="A17116" s="9">
        <v>44922.083333333336</v>
      </c>
      <c r="B17116" s="10">
        <v>263.19</v>
      </c>
      <c r="C17116" s="10">
        <v>223.30138</v>
      </c>
      <c r="D17116" s="10">
        <v>0.178631318803314</v>
      </c>
      <c r="E17116" s="7">
        <f t="shared" si="1"/>
        <v>0.08820367651</v>
      </c>
      <c r="F17116" s="7"/>
    </row>
    <row r="17117">
      <c r="A17117" s="9">
        <v>44922.125</v>
      </c>
      <c r="B17117" s="10">
        <v>259.61</v>
      </c>
      <c r="C17117" s="10">
        <v>216.24818</v>
      </c>
      <c r="D17117" s="10">
        <v>0.200518774308297</v>
      </c>
      <c r="E17117" s="7">
        <f t="shared" si="1"/>
        <v>0.09249918737</v>
      </c>
      <c r="F17117" s="7"/>
    </row>
    <row r="17118">
      <c r="A17118" s="9">
        <v>44922.166666666664</v>
      </c>
      <c r="B17118" s="10">
        <v>253.53</v>
      </c>
      <c r="C17118" s="10">
        <v>210.42874</v>
      </c>
      <c r="D17118" s="10">
        <v>0.204825918740947</v>
      </c>
      <c r="E17118" s="7">
        <f t="shared" si="1"/>
        <v>0.09634730378</v>
      </c>
      <c r="F17118" s="7"/>
    </row>
    <row r="17119">
      <c r="A17119" s="9">
        <v>44922.208333333336</v>
      </c>
      <c r="B17119" s="10">
        <v>246.18</v>
      </c>
      <c r="C17119" s="10">
        <v>207.94128</v>
      </c>
      <c r="D17119" s="10">
        <v>0.183891914101904</v>
      </c>
      <c r="E17119" s="7">
        <f t="shared" si="1"/>
        <v>0.09982855841</v>
      </c>
      <c r="F17119" s="7"/>
    </row>
    <row r="17120">
      <c r="A17120" s="9">
        <v>44922.25</v>
      </c>
      <c r="B17120" s="10">
        <v>242.39</v>
      </c>
      <c r="C17120" s="10">
        <v>207.85791</v>
      </c>
      <c r="D17120" s="10">
        <v>0.166133153171798</v>
      </c>
      <c r="E17120" s="7">
        <f t="shared" si="1"/>
        <v>0.1022584587</v>
      </c>
      <c r="F17120" s="7"/>
    </row>
    <row r="17121">
      <c r="A17121" s="9">
        <v>44922.291666666664</v>
      </c>
      <c r="B17121" s="10">
        <v>241.54</v>
      </c>
      <c r="C17121" s="10">
        <v>209.95011</v>
      </c>
      <c r="D17121" s="10">
        <v>0.150463793517421</v>
      </c>
      <c r="E17121" s="7">
        <f t="shared" si="1"/>
        <v>0.1040548855</v>
      </c>
      <c r="F17121" s="7"/>
    </row>
    <row r="17122">
      <c r="A17122" s="9">
        <v>44922.333333333336</v>
      </c>
      <c r="B17122" s="10">
        <v>240.11</v>
      </c>
      <c r="C17122" s="10">
        <v>212.84474</v>
      </c>
      <c r="D17122" s="10">
        <v>0.128099289651226</v>
      </c>
      <c r="E17122" s="7">
        <f t="shared" si="1"/>
        <v>0.1043942862</v>
      </c>
      <c r="F17122" s="7"/>
    </row>
    <row r="17123">
      <c r="A17123" s="9">
        <v>44922.375</v>
      </c>
      <c r="B17123" s="10">
        <v>243.73</v>
      </c>
      <c r="C17123" s="10">
        <v>217.03759</v>
      </c>
      <c r="D17123" s="10">
        <v>0.122985193486529</v>
      </c>
      <c r="E17123" s="7">
        <f t="shared" si="1"/>
        <v>0.1050635629</v>
      </c>
      <c r="F17123" s="7"/>
    </row>
    <row r="17124">
      <c r="A17124" s="9">
        <v>44922.416666666664</v>
      </c>
      <c r="B17124" s="10">
        <v>246.28</v>
      </c>
      <c r="C17124" s="10">
        <v>220.91266</v>
      </c>
      <c r="D17124" s="10">
        <v>0.114829725014401</v>
      </c>
      <c r="E17124" s="7">
        <f t="shared" si="1"/>
        <v>0.1053782339</v>
      </c>
      <c r="F17124" s="7"/>
    </row>
    <row r="17125">
      <c r="A17125" s="9">
        <v>44922.458333333336</v>
      </c>
      <c r="B17125" s="10">
        <v>252.02</v>
      </c>
      <c r="C17125" s="10">
        <v>224.8688</v>
      </c>
      <c r="D17125" s="10">
        <v>0.12074240623866</v>
      </c>
      <c r="E17125" s="7">
        <f t="shared" si="1"/>
        <v>0.1065466688</v>
      </c>
      <c r="F17125" s="7"/>
    </row>
    <row r="17126">
      <c r="A17126" s="9">
        <v>44922.5</v>
      </c>
      <c r="B17126" s="10">
        <v>254.97</v>
      </c>
      <c r="C17126" s="10">
        <v>226.8564</v>
      </c>
      <c r="D17126" s="10">
        <v>0.12392685416854</v>
      </c>
      <c r="E17126" s="7">
        <f t="shared" si="1"/>
        <v>0.1079740358</v>
      </c>
      <c r="F17126" s="7"/>
    </row>
    <row r="17127">
      <c r="A17127" s="9">
        <v>44922.541666666664</v>
      </c>
      <c r="B17127" s="10">
        <v>252.62</v>
      </c>
      <c r="C17127" s="10">
        <v>227.91171</v>
      </c>
      <c r="D17127" s="10">
        <v>0.108411673976734</v>
      </c>
      <c r="E17127" s="7">
        <f t="shared" si="1"/>
        <v>0.1082837587</v>
      </c>
      <c r="F17127" s="7"/>
    </row>
    <row r="17128">
      <c r="A17128" s="9">
        <v>44922.583333333336</v>
      </c>
      <c r="B17128" s="10">
        <v>251.02</v>
      </c>
      <c r="C17128" s="10">
        <v>228.29247</v>
      </c>
      <c r="D17128" s="10">
        <v>0.0995544443493909</v>
      </c>
      <c r="E17128" s="7">
        <f t="shared" si="1"/>
        <v>0.1080766055</v>
      </c>
      <c r="F17128" s="7"/>
    </row>
    <row r="17129">
      <c r="A17129" s="9">
        <v>44922.625</v>
      </c>
      <c r="B17129" s="10">
        <v>256.61</v>
      </c>
      <c r="C17129" s="10">
        <v>228.403</v>
      </c>
      <c r="D17129" s="10">
        <v>0.123496626576708</v>
      </c>
      <c r="E17129" s="7">
        <f t="shared" si="1"/>
        <v>0.1098790012</v>
      </c>
      <c r="F17129" s="7"/>
    </row>
    <row r="17130">
      <c r="A17130" s="9">
        <v>44922.666666666664</v>
      </c>
      <c r="B17130" s="10">
        <v>258.29</v>
      </c>
      <c r="C17130" s="10">
        <v>228.35841</v>
      </c>
      <c r="D17130" s="10">
        <v>0.131072860421475</v>
      </c>
      <c r="E17130" s="7">
        <f t="shared" si="1"/>
        <v>0.1143735728</v>
      </c>
      <c r="F17130" s="7"/>
    </row>
    <row r="17131">
      <c r="A17131" s="9">
        <v>44922.708333333336</v>
      </c>
      <c r="B17131" s="10">
        <v>244.4</v>
      </c>
      <c r="C17131" s="10">
        <v>228.66943</v>
      </c>
      <c r="D17131" s="10">
        <v>0.0687917488577288</v>
      </c>
      <c r="E17131" s="7">
        <f t="shared" si="1"/>
        <v>0.1167538996</v>
      </c>
      <c r="F17131" s="7"/>
    </row>
    <row r="17132">
      <c r="A17132" s="9">
        <v>44922.75</v>
      </c>
      <c r="B17132" s="10">
        <v>236.97</v>
      </c>
      <c r="C17132" s="10">
        <v>228.94796</v>
      </c>
      <c r="D17132" s="10">
        <v>0.0350387048655074</v>
      </c>
      <c r="E17132" s="7">
        <f t="shared" si="1"/>
        <v>0.1175630099</v>
      </c>
      <c r="F17132" s="7"/>
    </row>
    <row r="17133">
      <c r="A17133" s="9">
        <v>44922.791666666664</v>
      </c>
      <c r="B17133" s="10">
        <v>237.08</v>
      </c>
      <c r="C17133" s="10">
        <v>230.18696</v>
      </c>
      <c r="D17133" s="10">
        <v>0.029945397428247</v>
      </c>
      <c r="E17133" s="7">
        <f t="shared" si="1"/>
        <v>0.1186371349</v>
      </c>
      <c r="F17133" s="7"/>
    </row>
    <row r="17134">
      <c r="A17134" s="9">
        <v>44922.833333333336</v>
      </c>
      <c r="B17134" s="10">
        <v>239.6</v>
      </c>
      <c r="C17134" s="10">
        <v>231.77881</v>
      </c>
      <c r="D17134" s="10">
        <v>0.0337441977547473</v>
      </c>
      <c r="E17134" s="7">
        <f t="shared" si="1"/>
        <v>0.1187322437</v>
      </c>
      <c r="F17134" s="7"/>
    </row>
    <row r="17135">
      <c r="A17135" s="9">
        <v>44922.875</v>
      </c>
      <c r="B17135" s="10">
        <v>248.41</v>
      </c>
      <c r="C17135" s="10">
        <v>233.40153</v>
      </c>
      <c r="D17135" s="10">
        <v>0.0643032202916578</v>
      </c>
      <c r="E17135" s="7">
        <f t="shared" si="1"/>
        <v>0.1181617969</v>
      </c>
      <c r="F17135" s="7"/>
    </row>
    <row r="17136">
      <c r="A17136" s="9">
        <v>44922.916666666664</v>
      </c>
      <c r="B17136" s="10">
        <v>248.05</v>
      </c>
      <c r="C17136" s="10">
        <v>234.18609</v>
      </c>
      <c r="D17136" s="10">
        <v>0.0592003991355763</v>
      </c>
      <c r="E17136" s="7">
        <f t="shared" si="1"/>
        <v>0.1163243859</v>
      </c>
      <c r="F17136" s="7"/>
    </row>
    <row r="17137">
      <c r="A17137" s="9">
        <v>44922.958333333336</v>
      </c>
      <c r="B17137" s="10">
        <v>243.41</v>
      </c>
      <c r="C17137" s="10">
        <v>233.82181</v>
      </c>
      <c r="D17137" s="10">
        <v>0.0410063971363492</v>
      </c>
      <c r="E17137" s="7">
        <f t="shared" si="1"/>
        <v>0.1131340326</v>
      </c>
      <c r="F17137" s="7"/>
    </row>
    <row r="17138">
      <c r="A17138" s="9">
        <v>44923.0</v>
      </c>
      <c r="B17138" s="10">
        <v>244.68</v>
      </c>
      <c r="C17138" s="10">
        <v>233.80745</v>
      </c>
      <c r="D17138" s="10">
        <v>0.0465021538021992</v>
      </c>
      <c r="E17138" s="7">
        <f t="shared" si="1"/>
        <v>0.1106364613</v>
      </c>
      <c r="F17138" s="7"/>
    </row>
    <row r="17139">
      <c r="A17139" s="9">
        <v>44923.041666666664</v>
      </c>
      <c r="B17139" s="10">
        <v>255.71</v>
      </c>
      <c r="C17139" s="10">
        <v>230.29608</v>
      </c>
      <c r="D17139" s="10">
        <v>0.11035324613428</v>
      </c>
      <c r="E17139" s="7">
        <f t="shared" si="1"/>
        <v>0.1102695588</v>
      </c>
      <c r="F17139" s="7"/>
    </row>
    <row r="17140">
      <c r="A17140" s="9">
        <v>44923.083333333336</v>
      </c>
      <c r="B17140" s="10">
        <v>258.82</v>
      </c>
      <c r="C17140" s="10">
        <v>225.54661</v>
      </c>
      <c r="D17140" s="10">
        <v>0.147523343401171</v>
      </c>
      <c r="E17140" s="7">
        <f t="shared" si="1"/>
        <v>0.1089733932</v>
      </c>
      <c r="F17140" s="7"/>
    </row>
    <row r="17141">
      <c r="A17141" s="9">
        <v>44923.125</v>
      </c>
      <c r="B17141" s="10">
        <v>265.09</v>
      </c>
      <c r="C17141" s="10">
        <v>219.63875</v>
      </c>
      <c r="D17141" s="10">
        <v>0.206936389867452</v>
      </c>
      <c r="E17141" s="7">
        <f t="shared" si="1"/>
        <v>0.1092407938</v>
      </c>
      <c r="F17141" s="7"/>
    </row>
    <row r="17142">
      <c r="A17142" s="9">
        <v>44923.166666666664</v>
      </c>
      <c r="B17142" s="10">
        <v>258.18</v>
      </c>
      <c r="C17142" s="10">
        <v>214.7367</v>
      </c>
      <c r="D17142" s="10">
        <v>0.202309619175483</v>
      </c>
      <c r="E17142" s="7">
        <f t="shared" si="1"/>
        <v>0.109135948</v>
      </c>
      <c r="F17142" s="7"/>
    </row>
    <row r="17143">
      <c r="A17143" s="9">
        <v>44923.208333333336</v>
      </c>
      <c r="B17143" s="10">
        <v>248.81</v>
      </c>
      <c r="C17143" s="10">
        <v>212.73877</v>
      </c>
      <c r="D17143" s="10">
        <v>0.169556447092365</v>
      </c>
      <c r="E17143" s="7">
        <f t="shared" si="1"/>
        <v>0.1085386369</v>
      </c>
      <c r="F17143" s="7"/>
    </row>
    <row r="17144">
      <c r="A17144" s="9">
        <v>44923.25</v>
      </c>
      <c r="B17144" s="10">
        <v>235.59</v>
      </c>
      <c r="C17144" s="10">
        <v>212.77244</v>
      </c>
      <c r="D17144" s="10">
        <v>0.107239264634085</v>
      </c>
      <c r="E17144" s="7">
        <f t="shared" si="1"/>
        <v>0.1060847249</v>
      </c>
      <c r="F17144" s="7"/>
    </row>
    <row r="17145">
      <c r="A17145" s="9">
        <v>44923.291666666664</v>
      </c>
      <c r="B17145" s="10">
        <v>234.88</v>
      </c>
      <c r="C17145" s="10">
        <v>214.39392</v>
      </c>
      <c r="D17145" s="10">
        <v>0.0955534559935281</v>
      </c>
      <c r="E17145" s="7">
        <f t="shared" si="1"/>
        <v>0.1037967941</v>
      </c>
      <c r="F17145" s="7"/>
    </row>
    <row r="17146">
      <c r="A17146" s="9">
        <v>44923.333333333336</v>
      </c>
      <c r="B17146" s="10">
        <v>236.29</v>
      </c>
      <c r="C17146" s="10">
        <v>216.50079</v>
      </c>
      <c r="D17146" s="10">
        <v>0.0914047934882824</v>
      </c>
      <c r="E17146" s="7">
        <f t="shared" si="1"/>
        <v>0.1022678568</v>
      </c>
      <c r="F17146" s="7"/>
    </row>
    <row r="17147">
      <c r="A17147" s="9">
        <v>44923.375</v>
      </c>
      <c r="B17147" s="10">
        <v>238.19</v>
      </c>
      <c r="C17147" s="10">
        <v>219.83095</v>
      </c>
      <c r="D17147" s="10">
        <v>0.0835144004972912</v>
      </c>
      <c r="E17147" s="7">
        <f t="shared" si="1"/>
        <v>0.1006232404</v>
      </c>
      <c r="F17147" s="7"/>
    </row>
    <row r="17148">
      <c r="A17148" s="9">
        <v>44923.416666666664</v>
      </c>
      <c r="B17148" s="10">
        <v>240.55</v>
      </c>
      <c r="C17148" s="10">
        <v>222.88764</v>
      </c>
      <c r="D17148" s="10">
        <v>0.07924333534152</v>
      </c>
      <c r="E17148" s="7">
        <f t="shared" si="1"/>
        <v>0.09914047419</v>
      </c>
      <c r="F17148" s="7"/>
    </row>
    <row r="17149">
      <c r="A17149" s="9">
        <v>44923.458333333336</v>
      </c>
      <c r="B17149" s="10">
        <v>247.64</v>
      </c>
      <c r="C17149" s="10">
        <v>226.35397</v>
      </c>
      <c r="D17149" s="10">
        <v>0.0940386863990058</v>
      </c>
      <c r="E17149" s="7">
        <f t="shared" si="1"/>
        <v>0.0980278192</v>
      </c>
      <c r="F17149" s="7"/>
    </row>
    <row r="17150">
      <c r="A17150" s="9">
        <v>44923.5</v>
      </c>
      <c r="B17150" s="10">
        <v>243.51</v>
      </c>
      <c r="C17150" s="10">
        <v>228.24824</v>
      </c>
      <c r="D17150" s="10">
        <v>0.0668647434039359</v>
      </c>
      <c r="E17150" s="7">
        <f t="shared" si="1"/>
        <v>0.09565023125</v>
      </c>
      <c r="F17150" s="7"/>
    </row>
    <row r="17151">
      <c r="A17151" s="9">
        <v>44923.541666666664</v>
      </c>
      <c r="B17151" s="10">
        <v>245.24</v>
      </c>
      <c r="C17151" s="10">
        <v>229.3859</v>
      </c>
      <c r="D17151" s="10">
        <v>0.0691154077037865</v>
      </c>
      <c r="E17151" s="7">
        <f t="shared" si="1"/>
        <v>0.09401288682</v>
      </c>
      <c r="F17151" s="7"/>
    </row>
    <row r="17152">
      <c r="A17152" s="9">
        <v>44923.583333333336</v>
      </c>
      <c r="B17152" s="10">
        <v>249.59</v>
      </c>
      <c r="C17152" s="10">
        <v>229.84888</v>
      </c>
      <c r="D17152" s="10">
        <v>0.0858873882700668</v>
      </c>
      <c r="E17152" s="7">
        <f t="shared" si="1"/>
        <v>0.09344342615</v>
      </c>
      <c r="F17152" s="7"/>
    </row>
    <row r="17153">
      <c r="A17153" s="9">
        <v>44923.625</v>
      </c>
      <c r="B17153" s="10">
        <v>252.18</v>
      </c>
      <c r="C17153" s="10">
        <v>229.86143</v>
      </c>
      <c r="D17153" s="10">
        <v>0.0970957589535573</v>
      </c>
      <c r="E17153" s="7">
        <f t="shared" si="1"/>
        <v>0.09234339</v>
      </c>
      <c r="F17153" s="7"/>
    </row>
    <row r="17154">
      <c r="A17154" s="9">
        <v>44923.666666666664</v>
      </c>
      <c r="B17154" s="10">
        <v>250.09</v>
      </c>
      <c r="C17154" s="10">
        <v>229.72237</v>
      </c>
      <c r="D17154" s="10">
        <v>0.0886619357096132</v>
      </c>
      <c r="E17154" s="7">
        <f t="shared" si="1"/>
        <v>0.09057626814</v>
      </c>
      <c r="F17154" s="7"/>
    </row>
    <row r="17155">
      <c r="A17155" s="9">
        <v>44923.708333333336</v>
      </c>
      <c r="B17155" s="10">
        <v>247.22</v>
      </c>
      <c r="C17155" s="10">
        <v>229.96263</v>
      </c>
      <c r="D17155" s="10">
        <v>0.0750442365353014</v>
      </c>
      <c r="E17155" s="7">
        <f t="shared" si="1"/>
        <v>0.09083678846</v>
      </c>
      <c r="F17155" s="7"/>
    </row>
    <row r="17156">
      <c r="A17156" s="9">
        <v>44923.75</v>
      </c>
      <c r="B17156" s="10">
        <v>241.59</v>
      </c>
      <c r="C17156" s="10">
        <v>230.02491</v>
      </c>
      <c r="D17156" s="10">
        <v>0.0502775547222255</v>
      </c>
      <c r="E17156" s="7">
        <f t="shared" si="1"/>
        <v>0.09147174054</v>
      </c>
      <c r="F17156" s="7"/>
    </row>
    <row r="17157">
      <c r="A17157" s="9">
        <v>44923.791666666664</v>
      </c>
      <c r="B17157" s="10">
        <v>239.82</v>
      </c>
      <c r="C17157" s="10">
        <v>231.13877</v>
      </c>
      <c r="D17157" s="10">
        <v>0.037558519498914</v>
      </c>
      <c r="E17157" s="7">
        <f t="shared" si="1"/>
        <v>0.09178895396</v>
      </c>
      <c r="F17157" s="7"/>
    </row>
    <row r="17158">
      <c r="A17158" s="9">
        <v>44923.833333333336</v>
      </c>
      <c r="B17158" s="10">
        <v>248.13</v>
      </c>
      <c r="C17158" s="10">
        <v>232.50037</v>
      </c>
      <c r="D17158" s="10">
        <v>0.0672241080734623</v>
      </c>
      <c r="E17158" s="7">
        <f t="shared" si="1"/>
        <v>0.09318395022</v>
      </c>
      <c r="F17158" s="7"/>
    </row>
    <row r="17159">
      <c r="A17159" s="9">
        <v>44923.875</v>
      </c>
      <c r="B17159" s="10">
        <v>252.83</v>
      </c>
      <c r="C17159" s="10">
        <v>233.75109</v>
      </c>
      <c r="D17159" s="10">
        <v>0.0816206247423274</v>
      </c>
      <c r="E17159" s="7">
        <f t="shared" si="1"/>
        <v>0.09390550874</v>
      </c>
      <c r="F17159" s="7"/>
    </row>
    <row r="17160">
      <c r="A17160" s="9">
        <v>44923.916666666664</v>
      </c>
      <c r="B17160" s="10">
        <v>247.3</v>
      </c>
      <c r="C17160" s="10">
        <v>234.38297</v>
      </c>
      <c r="D17160" s="10">
        <v>0.0551107872726419</v>
      </c>
      <c r="E17160" s="7">
        <f t="shared" si="1"/>
        <v>0.09373510824</v>
      </c>
      <c r="F17160" s="7"/>
    </row>
    <row r="17161">
      <c r="A17161" s="9">
        <v>44923.958333333336</v>
      </c>
      <c r="B17161" s="10">
        <v>242.23</v>
      </c>
      <c r="C17161" s="10">
        <v>234.21728</v>
      </c>
      <c r="D17161" s="10">
        <v>0.0342106269870438</v>
      </c>
      <c r="E17161" s="7">
        <f t="shared" si="1"/>
        <v>0.09345195115</v>
      </c>
      <c r="F17161" s="7"/>
    </row>
    <row r="17162">
      <c r="A17162" s="9">
        <v>44924.0</v>
      </c>
      <c r="B17162" s="10">
        <v>245.1</v>
      </c>
      <c r="C17162" s="10">
        <v>235.43253</v>
      </c>
      <c r="D17162" s="10">
        <v>0.0410625923274068</v>
      </c>
      <c r="E17162" s="7">
        <f t="shared" si="1"/>
        <v>0.09322530276</v>
      </c>
      <c r="F17162" s="7"/>
    </row>
    <row r="17163">
      <c r="A17163" s="9">
        <v>44924.041666666664</v>
      </c>
      <c r="B17163" s="10">
        <v>245.09</v>
      </c>
      <c r="C17163" s="10">
        <v>230.20784</v>
      </c>
      <c r="D17163" s="10">
        <v>0.0646466254146687</v>
      </c>
      <c r="E17163" s="7">
        <f t="shared" si="1"/>
        <v>0.09132086023</v>
      </c>
      <c r="F17163" s="7"/>
    </row>
    <row r="17164">
      <c r="A17164" s="9">
        <v>44924.083333333336</v>
      </c>
      <c r="B17164" s="10">
        <v>245.7</v>
      </c>
      <c r="C17164" s="10">
        <v>222.91731</v>
      </c>
      <c r="D17164" s="10">
        <v>0.102202426541034</v>
      </c>
      <c r="E17164" s="7">
        <f t="shared" si="1"/>
        <v>0.08943248869</v>
      </c>
      <c r="F17164" s="7"/>
    </row>
    <row r="17165">
      <c r="A17165" s="9">
        <v>44924.125</v>
      </c>
      <c r="B17165" s="10">
        <v>236.93</v>
      </c>
      <c r="C17165" s="10">
        <v>214.2993</v>
      </c>
      <c r="D17165" s="10">
        <v>0.105603238088038</v>
      </c>
      <c r="E17165" s="7">
        <f t="shared" si="1"/>
        <v>0.08521027404</v>
      </c>
      <c r="F17165" s="7"/>
    </row>
    <row r="17166">
      <c r="A17166" s="9">
        <v>44924.166666666664</v>
      </c>
      <c r="B17166" s="10">
        <v>227.54</v>
      </c>
      <c r="C17166" s="10">
        <v>206.2761</v>
      </c>
      <c r="D17166" s="10">
        <v>0.103084652075543</v>
      </c>
      <c r="E17166" s="7">
        <f t="shared" si="1"/>
        <v>0.08107590041</v>
      </c>
      <c r="F17166" s="7"/>
    </row>
    <row r="17167">
      <c r="A17167" s="9">
        <v>44924.208333333336</v>
      </c>
      <c r="B17167" s="10">
        <v>211.57</v>
      </c>
      <c r="C17167" s="10">
        <v>201.19961</v>
      </c>
      <c r="D17167" s="10">
        <v>0.0515427937459719</v>
      </c>
      <c r="E17167" s="7">
        <f t="shared" si="1"/>
        <v>0.07615866485</v>
      </c>
      <c r="F17167" s="7"/>
    </row>
    <row r="17168">
      <c r="A17168" s="9">
        <v>44924.25</v>
      </c>
      <c r="B17168" s="10">
        <v>196.02</v>
      </c>
      <c r="C17168" s="10">
        <v>198.90275</v>
      </c>
      <c r="D17168" s="10">
        <v>0.0144932636677973</v>
      </c>
      <c r="E17168" s="7">
        <f t="shared" si="1"/>
        <v>0.07229424814</v>
      </c>
      <c r="F17168" s="7"/>
    </row>
    <row r="17169">
      <c r="A17169" s="9">
        <v>44924.291666666664</v>
      </c>
      <c r="B17169" s="10">
        <v>193.61</v>
      </c>
      <c r="C17169" s="10">
        <v>199.77397</v>
      </c>
      <c r="D17169" s="10">
        <v>0.0308547204623303</v>
      </c>
      <c r="E17169" s="7">
        <f t="shared" si="1"/>
        <v>0.0695984675</v>
      </c>
      <c r="F17169" s="7"/>
    </row>
    <row r="17170">
      <c r="A17170" s="9">
        <v>44924.333333333336</v>
      </c>
      <c r="B17170" s="10">
        <v>190.7</v>
      </c>
      <c r="C17170" s="10">
        <v>202.91623</v>
      </c>
      <c r="D17170" s="10">
        <v>0.0602033164128863</v>
      </c>
      <c r="E17170" s="7">
        <f t="shared" si="1"/>
        <v>0.06829840595</v>
      </c>
      <c r="F17170" s="7"/>
    </row>
    <row r="17171">
      <c r="A17171" s="9">
        <v>44924.375</v>
      </c>
      <c r="B17171" s="10">
        <v>188.76</v>
      </c>
      <c r="C17171" s="10">
        <v>208.40296</v>
      </c>
      <c r="D17171" s="10">
        <v>0.0942547073227751</v>
      </c>
      <c r="E17171" s="7">
        <f t="shared" si="1"/>
        <v>0.06874591874</v>
      </c>
      <c r="F17171" s="7"/>
    </row>
    <row r="17172">
      <c r="A17172" s="9">
        <v>44924.416666666664</v>
      </c>
      <c r="B17172" s="10">
        <v>194.28</v>
      </c>
      <c r="C17172" s="10">
        <v>215.04264</v>
      </c>
      <c r="D17172" s="10">
        <v>0.0965512700178904</v>
      </c>
      <c r="E17172" s="7">
        <f t="shared" si="1"/>
        <v>0.06946708268</v>
      </c>
      <c r="F17172" s="7"/>
    </row>
    <row r="17173">
      <c r="A17173" s="9">
        <v>44924.458333333336</v>
      </c>
      <c r="B17173" s="10">
        <v>185.89</v>
      </c>
      <c r="C17173" s="10">
        <v>221.78206</v>
      </c>
      <c r="D17173" s="10">
        <v>0.161834821085168</v>
      </c>
      <c r="E17173" s="7">
        <f t="shared" si="1"/>
        <v>0.07229192163</v>
      </c>
      <c r="F17173" s="7"/>
    </row>
    <row r="17174">
      <c r="A17174" s="9">
        <v>44924.5</v>
      </c>
      <c r="B17174" s="10">
        <v>199.6</v>
      </c>
      <c r="C17174" s="10">
        <v>225.88286</v>
      </c>
      <c r="D17174" s="10">
        <v>0.116356150263016</v>
      </c>
      <c r="E17174" s="7">
        <f t="shared" si="1"/>
        <v>0.07435406358</v>
      </c>
      <c r="F17174" s="7"/>
    </row>
    <row r="17175">
      <c r="A17175" s="9">
        <v>44924.541666666664</v>
      </c>
      <c r="B17175" s="10">
        <v>207.07</v>
      </c>
      <c r="C17175" s="10">
        <v>228.06186</v>
      </c>
      <c r="D17175" s="10">
        <v>0.09204458825338</v>
      </c>
      <c r="E17175" s="7">
        <f t="shared" si="1"/>
        <v>0.0753094461</v>
      </c>
      <c r="F17175" s="7"/>
    </row>
    <row r="17176">
      <c r="A17176" s="9">
        <v>44924.583333333336</v>
      </c>
      <c r="B17176" s="10">
        <v>209.96</v>
      </c>
      <c r="C17176" s="10">
        <v>228.61201</v>
      </c>
      <c r="D17176" s="10">
        <v>0.0815880583001741</v>
      </c>
      <c r="E17176" s="7">
        <f t="shared" si="1"/>
        <v>0.07513030735</v>
      </c>
      <c r="F17176" s="7"/>
    </row>
    <row r="17177">
      <c r="A17177" s="9">
        <v>44924.625</v>
      </c>
      <c r="B17177" s="10">
        <v>210.79</v>
      </c>
      <c r="C17177" s="10">
        <v>228.37783</v>
      </c>
      <c r="D17177" s="10">
        <v>0.0770119849199022</v>
      </c>
      <c r="E17177" s="7">
        <f t="shared" si="1"/>
        <v>0.07429348343</v>
      </c>
      <c r="F17177" s="7"/>
    </row>
    <row r="17178">
      <c r="A17178" s="9">
        <v>44924.666666666664</v>
      </c>
      <c r="B17178" s="10">
        <v>207.69</v>
      </c>
      <c r="C17178" s="10">
        <v>227.57579</v>
      </c>
      <c r="D17178" s="10">
        <v>0.0873809555928599</v>
      </c>
      <c r="E17178" s="7">
        <f t="shared" si="1"/>
        <v>0.07424010926</v>
      </c>
      <c r="F17178" s="7"/>
    </row>
    <row r="17179">
      <c r="A17179" s="9">
        <v>44924.708333333336</v>
      </c>
      <c r="B17179" s="10">
        <v>206.12</v>
      </c>
      <c r="C17179" s="10">
        <v>227.11115</v>
      </c>
      <c r="D17179" s="10">
        <v>0.092426769887784</v>
      </c>
      <c r="E17179" s="7">
        <f t="shared" si="1"/>
        <v>0.07496438149</v>
      </c>
      <c r="F17179" s="7"/>
    </row>
    <row r="17180">
      <c r="A17180" s="9">
        <v>44924.75</v>
      </c>
      <c r="B17180" s="10">
        <v>207.23</v>
      </c>
      <c r="C17180" s="10">
        <v>227.13882</v>
      </c>
      <c r="D17180" s="10">
        <v>0.0876504509444929</v>
      </c>
      <c r="E17180" s="7">
        <f t="shared" si="1"/>
        <v>0.0765215855</v>
      </c>
      <c r="F17180" s="7"/>
    </row>
    <row r="17181">
      <c r="A17181" s="9">
        <v>44924.791666666664</v>
      </c>
      <c r="B17181" s="10">
        <v>210.45</v>
      </c>
      <c r="C17181" s="10">
        <v>228.28704</v>
      </c>
      <c r="D17181" s="10">
        <v>0.0781342646520801</v>
      </c>
      <c r="E17181" s="7">
        <f t="shared" si="1"/>
        <v>0.07821224154</v>
      </c>
      <c r="F17181" s="7"/>
    </row>
    <row r="17182">
      <c r="A17182" s="9">
        <v>44924.833333333336</v>
      </c>
      <c r="B17182" s="10">
        <v>217.9</v>
      </c>
      <c r="C17182" s="10">
        <v>229.69534</v>
      </c>
      <c r="D17182" s="10">
        <v>0.0513521084058561</v>
      </c>
      <c r="E17182" s="7">
        <f t="shared" si="1"/>
        <v>0.07755090822</v>
      </c>
      <c r="F17182" s="7"/>
    </row>
    <row r="17183">
      <c r="A17183" s="9">
        <v>44924.875</v>
      </c>
      <c r="B17183" s="10">
        <v>221.65</v>
      </c>
      <c r="C17183" s="10">
        <v>231.3648</v>
      </c>
      <c r="D17183" s="10">
        <v>0.0419891011943043</v>
      </c>
      <c r="E17183" s="7">
        <f t="shared" si="1"/>
        <v>0.07589959474</v>
      </c>
      <c r="F17183" s="7"/>
    </row>
    <row r="17184">
      <c r="A17184" s="9">
        <v>44924.916666666664</v>
      </c>
      <c r="B17184" s="10">
        <v>222.3</v>
      </c>
      <c r="C17184" s="10">
        <v>232.20568</v>
      </c>
      <c r="D17184" s="10">
        <v>0.0426590770733945</v>
      </c>
      <c r="E17184" s="7">
        <f t="shared" si="1"/>
        <v>0.07538077348</v>
      </c>
      <c r="F17184" s="7"/>
    </row>
    <row r="17185">
      <c r="A17185" s="9">
        <v>44924.958333333336</v>
      </c>
      <c r="B17185" s="10">
        <v>223.39</v>
      </c>
      <c r="C17185" s="10">
        <v>231.89381</v>
      </c>
      <c r="D17185" s="10">
        <v>0.0366711383973553</v>
      </c>
      <c r="E17185" s="7">
        <f t="shared" si="1"/>
        <v>0.07548329479</v>
      </c>
      <c r="F17185" s="7"/>
    </row>
    <row r="17186">
      <c r="A17186" s="9">
        <v>44922.0</v>
      </c>
      <c r="B17186" s="10">
        <v>258.96</v>
      </c>
      <c r="C17186" s="10">
        <v>250.23791</v>
      </c>
      <c r="D17186" s="10">
        <v>0.0348551904066013</v>
      </c>
      <c r="E17186" s="7">
        <f t="shared" si="1"/>
        <v>0.07522465305</v>
      </c>
      <c r="F17186" s="7"/>
    </row>
    <row r="17187">
      <c r="A17187" s="9">
        <v>44922.041666666664</v>
      </c>
      <c r="B17187" s="10">
        <v>256.72</v>
      </c>
      <c r="C17187" s="10">
        <v>247.48287</v>
      </c>
      <c r="D17187" s="10">
        <v>0.0373243206691438</v>
      </c>
      <c r="E17187" s="7">
        <f t="shared" si="1"/>
        <v>0.07408622368</v>
      </c>
      <c r="F17187" s="7"/>
    </row>
    <row r="17188">
      <c r="A17188" s="9">
        <v>44922.083333333336</v>
      </c>
      <c r="B17188" s="10">
        <v>263.19</v>
      </c>
      <c r="C17188" s="10">
        <v>243.44547</v>
      </c>
      <c r="D17188" s="10">
        <v>0.081104528254315</v>
      </c>
      <c r="E17188" s="7">
        <f t="shared" si="1"/>
        <v>0.07320714459</v>
      </c>
      <c r="F17188" s="7"/>
    </row>
    <row r="17189">
      <c r="A17189" s="9">
        <v>44922.125</v>
      </c>
      <c r="B17189" s="10">
        <v>259.61</v>
      </c>
      <c r="C17189" s="10">
        <v>237.52462</v>
      </c>
      <c r="D17189" s="10">
        <v>0.0929814349350396</v>
      </c>
      <c r="E17189" s="7">
        <f t="shared" si="1"/>
        <v>0.07268123612</v>
      </c>
      <c r="F17189" s="7"/>
    </row>
    <row r="17190">
      <c r="A17190" s="9">
        <v>44922.166666666664</v>
      </c>
      <c r="B17190" s="10">
        <v>253.53</v>
      </c>
      <c r="C17190" s="10">
        <v>232.89803</v>
      </c>
      <c r="D17190" s="10">
        <v>0.0885879970732255</v>
      </c>
      <c r="E17190" s="7">
        <f t="shared" si="1"/>
        <v>0.07207720883</v>
      </c>
      <c r="F17190" s="7"/>
    </row>
    <row r="17191">
      <c r="A17191" s="9">
        <v>44922.208333333336</v>
      </c>
      <c r="B17191" s="10">
        <v>246.18</v>
      </c>
      <c r="C17191" s="10">
        <v>231.20976</v>
      </c>
      <c r="D17191" s="10">
        <v>0.0647474397274579</v>
      </c>
      <c r="E17191" s="7">
        <f t="shared" si="1"/>
        <v>0.07262740241</v>
      </c>
      <c r="F17191" s="7"/>
    </row>
    <row r="17192">
      <c r="A17192" s="9">
        <v>44922.25</v>
      </c>
      <c r="B17192" s="10">
        <v>242.39</v>
      </c>
      <c r="C17192" s="10">
        <v>230.98232</v>
      </c>
      <c r="D17192" s="10">
        <v>0.0493876760784115</v>
      </c>
      <c r="E17192" s="7">
        <f t="shared" si="1"/>
        <v>0.07408133626</v>
      </c>
      <c r="F17192" s="7"/>
    </row>
    <row r="17193">
      <c r="A17193" s="9">
        <v>44922.291666666664</v>
      </c>
      <c r="B17193" s="10">
        <v>241.54</v>
      </c>
      <c r="C17193" s="10">
        <v>232.14522</v>
      </c>
      <c r="D17193" s="10">
        <v>0.0404694096221322</v>
      </c>
      <c r="E17193" s="7">
        <f t="shared" si="1"/>
        <v>0.07448194831</v>
      </c>
      <c r="F17193" s="7"/>
    </row>
    <row r="17194">
      <c r="A17194" s="9">
        <v>44922.333333333336</v>
      </c>
      <c r="B17194" s="10">
        <v>240.11</v>
      </c>
      <c r="C17194" s="10">
        <v>234.01184</v>
      </c>
      <c r="D17194" s="10">
        <v>0.0260591942698284</v>
      </c>
      <c r="E17194" s="7">
        <f t="shared" si="1"/>
        <v>0.07305927656</v>
      </c>
      <c r="F17194" s="7"/>
    </row>
    <row r="17195">
      <c r="A17195" s="9">
        <v>44922.375</v>
      </c>
      <c r="B17195" s="10">
        <v>243.73</v>
      </c>
      <c r="C17195" s="10">
        <v>236.76665</v>
      </c>
      <c r="D17195" s="10">
        <v>0.0294101808679558</v>
      </c>
      <c r="E17195" s="7">
        <f t="shared" si="1"/>
        <v>0.07035742129</v>
      </c>
      <c r="F17195" s="7"/>
    </row>
    <row r="17196">
      <c r="A17196" s="9">
        <v>44922.416666666664</v>
      </c>
      <c r="B17196" s="10">
        <v>246.28</v>
      </c>
      <c r="C17196" s="10">
        <v>239.73171</v>
      </c>
      <c r="D17196" s="10">
        <v>0.0273150765078178</v>
      </c>
      <c r="E17196" s="7">
        <f t="shared" si="1"/>
        <v>0.06747257989</v>
      </c>
      <c r="F17196" s="7"/>
    </row>
    <row r="17197">
      <c r="A17197" s="9">
        <v>44922.458333333336</v>
      </c>
      <c r="B17197" s="10">
        <v>252.02</v>
      </c>
      <c r="C17197" s="10">
        <v>243.18241</v>
      </c>
      <c r="D17197" s="10">
        <v>0.0363414031467161</v>
      </c>
      <c r="E17197" s="7">
        <f t="shared" si="1"/>
        <v>0.06224368748</v>
      </c>
      <c r="F17197" s="7"/>
    </row>
    <row r="17198">
      <c r="A17198" s="9">
        <v>44922.5</v>
      </c>
      <c r="B17198" s="10">
        <v>254.97</v>
      </c>
      <c r="C17198" s="10">
        <v>245.0832</v>
      </c>
      <c r="D17198" s="10">
        <v>0.0403405863804617</v>
      </c>
      <c r="E17198" s="7">
        <f t="shared" si="1"/>
        <v>0.05907637232</v>
      </c>
      <c r="F17198" s="7"/>
    </row>
    <row r="17199">
      <c r="A17199" s="9">
        <v>44922.541666666664</v>
      </c>
      <c r="B17199" s="10">
        <v>252.62</v>
      </c>
      <c r="C17199" s="10">
        <v>246.59349</v>
      </c>
      <c r="D17199" s="10">
        <v>0.0244390474379514</v>
      </c>
      <c r="E17199" s="7">
        <f t="shared" si="1"/>
        <v>0.05625947478</v>
      </c>
      <c r="F17199" s="7"/>
    </row>
    <row r="17200">
      <c r="A17200" s="9">
        <v>44922.583333333336</v>
      </c>
      <c r="B17200" s="10">
        <v>251.02</v>
      </c>
      <c r="C17200" s="10">
        <v>247.13761</v>
      </c>
      <c r="D17200" s="10">
        <v>0.0157094260157327</v>
      </c>
      <c r="E17200" s="7">
        <f t="shared" si="1"/>
        <v>0.05351453177</v>
      </c>
      <c r="F17200" s="7"/>
    </row>
    <row r="17201">
      <c r="A17201" s="9">
        <v>44922.625</v>
      </c>
      <c r="B17201" s="10">
        <v>256.61</v>
      </c>
      <c r="C17201" s="10">
        <v>246.92113</v>
      </c>
      <c r="D17201" s="10">
        <v>0.0392387237171642</v>
      </c>
      <c r="E17201" s="7">
        <f t="shared" si="1"/>
        <v>0.05194064589</v>
      </c>
      <c r="F17201" s="7"/>
    </row>
    <row r="17202">
      <c r="A17202" s="9">
        <v>44922.666666666664</v>
      </c>
      <c r="B17202" s="10">
        <v>258.29</v>
      </c>
      <c r="C17202" s="10">
        <v>246.10036</v>
      </c>
      <c r="D17202" s="10">
        <v>0.049531175005189</v>
      </c>
      <c r="E17202" s="7">
        <f t="shared" si="1"/>
        <v>0.05036357169</v>
      </c>
      <c r="F17202" s="7"/>
    </row>
    <row r="17203">
      <c r="A17203" s="9">
        <v>44922.708333333336</v>
      </c>
      <c r="B17203" s="10">
        <v>244.4</v>
      </c>
      <c r="C17203" s="10">
        <v>245.76858</v>
      </c>
      <c r="D17203" s="10">
        <v>0.00556857186545155</v>
      </c>
      <c r="E17203" s="7">
        <f t="shared" si="1"/>
        <v>0.04674448011</v>
      </c>
      <c r="F17203" s="7"/>
    </row>
    <row r="17204">
      <c r="A17204" s="9">
        <v>44922.75</v>
      </c>
      <c r="B17204" s="10">
        <v>236.97</v>
      </c>
      <c r="C17204" s="10">
        <v>245.40053</v>
      </c>
      <c r="D17204" s="10">
        <v>0.0343541637827758</v>
      </c>
      <c r="E17204" s="7">
        <f t="shared" si="1"/>
        <v>0.04452380148</v>
      </c>
      <c r="F17204" s="7"/>
    </row>
    <row r="17205">
      <c r="A17205" s="9">
        <v>44922.791666666664</v>
      </c>
      <c r="B17205" s="10">
        <v>237.08</v>
      </c>
      <c r="C17205" s="10">
        <v>246.06625</v>
      </c>
      <c r="D17205" s="10">
        <v>0.0365196364800129</v>
      </c>
      <c r="E17205" s="7">
        <f t="shared" si="1"/>
        <v>0.04278985864</v>
      </c>
      <c r="F17205" s="7"/>
    </row>
    <row r="17206">
      <c r="A17206" s="9">
        <v>44922.833333333336</v>
      </c>
      <c r="B17206" s="10">
        <v>239.6</v>
      </c>
      <c r="C17206" s="10">
        <v>246.52671</v>
      </c>
      <c r="D17206" s="10">
        <v>0.0280971988795859</v>
      </c>
      <c r="E17206" s="7">
        <f t="shared" si="1"/>
        <v>0.04182090407</v>
      </c>
      <c r="F17206" s="7"/>
    </row>
    <row r="17207">
      <c r="A17207" s="9">
        <v>44922.875</v>
      </c>
      <c r="B17207" s="10">
        <v>248.41</v>
      </c>
      <c r="C17207" s="10">
        <v>246.55321</v>
      </c>
      <c r="D17207" s="10">
        <v>0.00753099097756621</v>
      </c>
      <c r="E17207" s="7">
        <f t="shared" si="1"/>
        <v>0.04038514948</v>
      </c>
      <c r="F17207" s="7"/>
    </row>
    <row r="17208">
      <c r="A17208" s="9">
        <v>44922.916666666664</v>
      </c>
      <c r="B17208" s="10">
        <v>248.05</v>
      </c>
      <c r="C17208" s="10">
        <v>246.67178</v>
      </c>
      <c r="D17208" s="10">
        <v>0.00558726255593566</v>
      </c>
      <c r="E17208" s="7">
        <f t="shared" si="1"/>
        <v>0.03884049054</v>
      </c>
      <c r="F17208" s="7"/>
    </row>
    <row r="17209">
      <c r="A17209" s="9">
        <v>44922.958333333336</v>
      </c>
      <c r="B17209" s="10">
        <v>243.41</v>
      </c>
      <c r="C17209" s="10">
        <v>246.69951</v>
      </c>
      <c r="D17209" s="10">
        <v>0.0133340759371593</v>
      </c>
      <c r="E17209" s="7">
        <f t="shared" si="1"/>
        <v>0.03786811294</v>
      </c>
      <c r="F17209" s="7"/>
    </row>
    <row r="17210">
      <c r="A17210" s="9">
        <v>44923.0</v>
      </c>
      <c r="B17210" s="10">
        <v>244.68</v>
      </c>
      <c r="C17210" s="10">
        <v>239.41078</v>
      </c>
      <c r="D17210" s="10">
        <v>0.0220091175510142</v>
      </c>
      <c r="E17210" s="7">
        <f t="shared" si="1"/>
        <v>0.03733285991</v>
      </c>
      <c r="F17210" s="7"/>
    </row>
    <row r="17211">
      <c r="A17211" s="9">
        <v>44923.041666666664</v>
      </c>
      <c r="B17211" s="10">
        <v>255.71</v>
      </c>
      <c r="C17211" s="10">
        <v>237.21265</v>
      </c>
      <c r="D17211" s="10">
        <v>0.0779779240272389</v>
      </c>
      <c r="E17211" s="7">
        <f t="shared" si="1"/>
        <v>0.03902676005</v>
      </c>
      <c r="F17211" s="7"/>
    </row>
    <row r="17212">
      <c r="A17212" s="9">
        <v>44923.083333333336</v>
      </c>
      <c r="B17212" s="10">
        <v>258.82</v>
      </c>
      <c r="C17212" s="10">
        <v>234.35634</v>
      </c>
      <c r="D17212" s="10">
        <v>0.104386593509695</v>
      </c>
      <c r="E17212" s="7">
        <f t="shared" si="1"/>
        <v>0.0399968461</v>
      </c>
      <c r="F17212" s="7"/>
    </row>
    <row r="17213">
      <c r="A17213" s="9">
        <v>44923.125</v>
      </c>
      <c r="B17213" s="10">
        <v>265.09</v>
      </c>
      <c r="C17213" s="10">
        <v>230.06882</v>
      </c>
      <c r="D17213" s="10">
        <v>0.152220452993152</v>
      </c>
      <c r="E17213" s="7">
        <f t="shared" si="1"/>
        <v>0.04246513852</v>
      </c>
      <c r="F17213" s="7"/>
    </row>
    <row r="17214">
      <c r="A17214" s="9">
        <v>44923.166666666664</v>
      </c>
      <c r="B17214" s="10">
        <v>258.18</v>
      </c>
      <c r="C17214" s="10">
        <v>226.95828</v>
      </c>
      <c r="D17214" s="10">
        <v>0.137565899776822</v>
      </c>
      <c r="E17214" s="7">
        <f t="shared" si="1"/>
        <v>0.04450588446</v>
      </c>
      <c r="F17214" s="7"/>
    </row>
    <row r="17215">
      <c r="A17215" s="9">
        <v>44923.208333333336</v>
      </c>
      <c r="B17215" s="10">
        <v>248.81</v>
      </c>
      <c r="C17215" s="10">
        <v>226.6844</v>
      </c>
      <c r="D17215" s="10">
        <v>0.0976053049967266</v>
      </c>
      <c r="E17215" s="7">
        <f t="shared" si="1"/>
        <v>0.04587496218</v>
      </c>
      <c r="F17215" s="7"/>
    </row>
    <row r="17216">
      <c r="A17216" s="9">
        <v>44923.25</v>
      </c>
      <c r="B17216" s="10">
        <v>235.59</v>
      </c>
      <c r="C17216" s="10">
        <v>227.90687</v>
      </c>
      <c r="D17216" s="10">
        <v>0.0337117086466064</v>
      </c>
      <c r="E17216" s="7">
        <f t="shared" si="1"/>
        <v>0.04522179687</v>
      </c>
      <c r="F17216" s="7"/>
    </row>
    <row r="17217">
      <c r="A17217" s="9">
        <v>44923.291666666664</v>
      </c>
      <c r="B17217" s="10">
        <v>234.88</v>
      </c>
      <c r="C17217" s="10">
        <v>229.97032</v>
      </c>
      <c r="D17217" s="10">
        <v>0.0213491897563129</v>
      </c>
      <c r="E17217" s="7">
        <f t="shared" si="1"/>
        <v>0.04442512105</v>
      </c>
      <c r="F17217" s="7"/>
    </row>
    <row r="17218">
      <c r="A17218" s="9">
        <v>44923.333333333336</v>
      </c>
      <c r="B17218" s="10">
        <v>236.29</v>
      </c>
      <c r="C17218" s="10">
        <v>232.03997</v>
      </c>
      <c r="D17218" s="10">
        <v>0.0183159392754618</v>
      </c>
      <c r="E17218" s="7">
        <f t="shared" si="1"/>
        <v>0.04410248542</v>
      </c>
      <c r="F17218" s="7"/>
    </row>
    <row r="17219">
      <c r="A17219" s="9">
        <v>44923.375</v>
      </c>
      <c r="B17219" s="10">
        <v>238.19</v>
      </c>
      <c r="C17219" s="10">
        <v>234.65013</v>
      </c>
      <c r="D17219" s="10">
        <v>0.0150857363684392</v>
      </c>
      <c r="E17219" s="7">
        <f t="shared" si="1"/>
        <v>0.04350563357</v>
      </c>
      <c r="F17219" s="7"/>
    </row>
    <row r="17220">
      <c r="A17220" s="9">
        <v>44923.416666666664</v>
      </c>
      <c r="B17220" s="10">
        <v>240.55</v>
      </c>
      <c r="C17220" s="10">
        <v>236.5158</v>
      </c>
      <c r="D17220" s="10">
        <v>0.0170567885950959</v>
      </c>
      <c r="E17220" s="7">
        <f t="shared" si="1"/>
        <v>0.0430782049</v>
      </c>
      <c r="F17220" s="7"/>
    </row>
    <row r="17221">
      <c r="A17221" s="9">
        <v>44923.458333333336</v>
      </c>
      <c r="B17221" s="10">
        <v>247.64</v>
      </c>
      <c r="C17221" s="10">
        <v>238.73931</v>
      </c>
      <c r="D17221" s="10">
        <v>0.0372820462620923</v>
      </c>
      <c r="E17221" s="7">
        <f t="shared" si="1"/>
        <v>0.04311739837</v>
      </c>
      <c r="F17221" s="7"/>
    </row>
    <row r="17222">
      <c r="A17222" s="9">
        <v>44923.5</v>
      </c>
      <c r="B17222" s="10">
        <v>243.51</v>
      </c>
      <c r="C17222" s="10">
        <v>239.66857</v>
      </c>
      <c r="D17222" s="10">
        <v>0.016028092461185</v>
      </c>
      <c r="E17222" s="7">
        <f t="shared" si="1"/>
        <v>0.04210437779</v>
      </c>
      <c r="F17222" s="7"/>
    </row>
    <row r="17223">
      <c r="A17223" s="9">
        <v>44923.541666666664</v>
      </c>
      <c r="B17223" s="10">
        <v>245.24</v>
      </c>
      <c r="C17223" s="10">
        <v>240.55663</v>
      </c>
      <c r="D17223" s="10">
        <v>0.019468887637809</v>
      </c>
      <c r="E17223" s="7">
        <f t="shared" si="1"/>
        <v>0.04189728779</v>
      </c>
      <c r="F17223" s="7"/>
    </row>
    <row r="17224">
      <c r="A17224" s="9">
        <v>44923.583333333336</v>
      </c>
      <c r="B17224" s="10">
        <v>249.59</v>
      </c>
      <c r="C17224" s="10">
        <v>241.10081</v>
      </c>
      <c r="D17224" s="10">
        <v>0.0352101264197329</v>
      </c>
      <c r="E17224" s="7">
        <f t="shared" si="1"/>
        <v>0.04270981698</v>
      </c>
      <c r="F17224" s="7"/>
    </row>
    <row r="17225">
      <c r="A17225" s="9">
        <v>44923.625</v>
      </c>
      <c r="B17225" s="10">
        <v>252.18</v>
      </c>
      <c r="C17225" s="10">
        <v>241.03059</v>
      </c>
      <c r="D17225" s="10">
        <v>0.0462572406265944</v>
      </c>
      <c r="E17225" s="7">
        <f t="shared" si="1"/>
        <v>0.04300225518</v>
      </c>
      <c r="F17225" s="7"/>
    </row>
    <row r="17226">
      <c r="A17226" s="9">
        <v>44923.666666666664</v>
      </c>
      <c r="B17226" s="10">
        <v>250.09</v>
      </c>
      <c r="C17226" s="10">
        <v>240.62818</v>
      </c>
      <c r="D17226" s="10">
        <v>0.0393213296962974</v>
      </c>
      <c r="E17226" s="7">
        <f t="shared" si="1"/>
        <v>0.04257684496</v>
      </c>
      <c r="F17226" s="7"/>
    </row>
    <row r="17227">
      <c r="A17227" s="9">
        <v>44923.708333333336</v>
      </c>
      <c r="B17227" s="10">
        <v>247.22</v>
      </c>
      <c r="C17227" s="10">
        <v>240.38026</v>
      </c>
      <c r="D17227" s="10">
        <v>0.0284538339379448</v>
      </c>
      <c r="E17227" s="7">
        <f t="shared" si="1"/>
        <v>0.04353039755</v>
      </c>
      <c r="F17227" s="7"/>
    </row>
    <row r="17228">
      <c r="A17228" s="9">
        <v>44923.75</v>
      </c>
      <c r="B17228" s="10">
        <v>241.59</v>
      </c>
      <c r="C17228" s="10">
        <v>239.6926</v>
      </c>
      <c r="D17228" s="10">
        <v>0.0079159723746165</v>
      </c>
      <c r="E17228" s="7">
        <f t="shared" si="1"/>
        <v>0.04242880624</v>
      </c>
      <c r="F17228" s="7"/>
    </row>
    <row r="17229">
      <c r="A17229" s="9">
        <v>44923.791666666664</v>
      </c>
      <c r="B17229" s="10">
        <v>239.82</v>
      </c>
      <c r="C17229" s="10">
        <v>240.09909</v>
      </c>
      <c r="D17229" s="10">
        <v>0.00116239507613292</v>
      </c>
      <c r="E17229" s="7">
        <f t="shared" si="1"/>
        <v>0.04095558785</v>
      </c>
      <c r="F17229" s="7"/>
    </row>
    <row r="17230">
      <c r="A17230" s="9">
        <v>44923.833333333336</v>
      </c>
      <c r="B17230" s="10">
        <v>248.13</v>
      </c>
      <c r="C17230" s="10">
        <v>240.5864</v>
      </c>
      <c r="D17230" s="10">
        <v>0.0313550558136286</v>
      </c>
      <c r="E17230" s="7">
        <f t="shared" si="1"/>
        <v>0.04109133189</v>
      </c>
      <c r="F17230" s="7"/>
    </row>
    <row r="17231">
      <c r="A17231" s="9">
        <v>44923.875</v>
      </c>
      <c r="B17231" s="10">
        <v>252.83</v>
      </c>
      <c r="C17231" s="10">
        <v>240.71945</v>
      </c>
      <c r="D17231" s="10">
        <v>0.0503098108607344</v>
      </c>
      <c r="E17231" s="7">
        <f t="shared" si="1"/>
        <v>0.04287378271</v>
      </c>
      <c r="F17231" s="7"/>
    </row>
    <row r="17232">
      <c r="A17232" s="9">
        <v>44923.916666666664</v>
      </c>
      <c r="B17232" s="10">
        <v>247.3</v>
      </c>
      <c r="C17232" s="10">
        <v>240.65135</v>
      </c>
      <c r="D17232" s="10">
        <v>0.0276277278311549</v>
      </c>
      <c r="E17232" s="7">
        <f t="shared" si="1"/>
        <v>0.04379213543</v>
      </c>
      <c r="F17232" s="7"/>
    </row>
    <row r="17233">
      <c r="A17233" s="9">
        <v>44923.958333333336</v>
      </c>
      <c r="B17233" s="10">
        <v>242.23</v>
      </c>
      <c r="C17233" s="10">
        <v>240.39415</v>
      </c>
      <c r="D17233" s="10">
        <v>0.00763683309265218</v>
      </c>
      <c r="E17233" s="7">
        <f t="shared" si="1"/>
        <v>0.04355475032</v>
      </c>
      <c r="F17233" s="7"/>
    </row>
    <row r="17234">
      <c r="A17234" s="9">
        <v>44924.0</v>
      </c>
      <c r="B17234" s="10">
        <v>245.1</v>
      </c>
      <c r="C17234" s="10">
        <v>240.08696</v>
      </c>
      <c r="D17234" s="10">
        <v>0.020880101110031</v>
      </c>
      <c r="E17234" s="7">
        <f t="shared" si="1"/>
        <v>0.04350770796</v>
      </c>
      <c r="F17234" s="7"/>
    </row>
    <row r="17235">
      <c r="A17235" s="9">
        <v>44924.041666666664</v>
      </c>
      <c r="B17235" s="10">
        <v>245.09</v>
      </c>
      <c r="C17235" s="10">
        <v>235.50503</v>
      </c>
      <c r="D17235" s="10">
        <v>0.0406996402582144</v>
      </c>
      <c r="E17235" s="7">
        <f t="shared" si="1"/>
        <v>0.04195444614</v>
      </c>
      <c r="F17235" s="7"/>
    </row>
    <row r="17236">
      <c r="A17236" s="9">
        <v>44924.083333333336</v>
      </c>
      <c r="B17236" s="10">
        <v>245.7</v>
      </c>
      <c r="C17236" s="10">
        <v>229.03439</v>
      </c>
      <c r="D17236" s="10">
        <v>0.0727646621103493</v>
      </c>
      <c r="E17236" s="7">
        <f t="shared" si="1"/>
        <v>0.04063686567</v>
      </c>
      <c r="F17236" s="7"/>
    </row>
    <row r="17237">
      <c r="A17237" s="9">
        <v>44924.125</v>
      </c>
      <c r="B17237" s="10">
        <v>236.93</v>
      </c>
      <c r="C17237" s="10">
        <v>220.94516</v>
      </c>
      <c r="D17237" s="10">
        <v>0.0723475454271097</v>
      </c>
      <c r="E17237" s="7">
        <f t="shared" si="1"/>
        <v>0.03730882785</v>
      </c>
      <c r="F17237" s="7"/>
    </row>
    <row r="17238">
      <c r="A17238" s="9">
        <v>44924.166666666664</v>
      </c>
      <c r="B17238" s="10">
        <v>227.54</v>
      </c>
      <c r="C17238" s="10">
        <v>213.46997</v>
      </c>
      <c r="D17238" s="10">
        <v>0.0659110506269336</v>
      </c>
      <c r="E17238" s="7">
        <f t="shared" si="1"/>
        <v>0.03432320914</v>
      </c>
      <c r="F17238" s="7"/>
    </row>
    <row r="17239">
      <c r="A17239" s="9">
        <v>44924.208333333336</v>
      </c>
      <c r="B17239" s="10">
        <v>211.57</v>
      </c>
      <c r="C17239" s="10">
        <v>208.83262</v>
      </c>
      <c r="D17239" s="10">
        <v>0.0131080096586443</v>
      </c>
      <c r="E17239" s="7">
        <f t="shared" si="1"/>
        <v>0.0308024885</v>
      </c>
      <c r="F17239" s="7"/>
    </row>
    <row r="17240">
      <c r="A17240" s="9">
        <v>44924.25</v>
      </c>
      <c r="B17240" s="10">
        <v>196.02</v>
      </c>
      <c r="C17240" s="10">
        <v>206.69929</v>
      </c>
      <c r="D17240" s="10">
        <v>0.051665828169995</v>
      </c>
      <c r="E17240" s="7">
        <f t="shared" si="1"/>
        <v>0.03155057681</v>
      </c>
      <c r="F17240" s="7"/>
    </row>
    <row r="17241">
      <c r="A17241" s="9">
        <v>44924.291666666664</v>
      </c>
      <c r="B17241" s="10">
        <v>193.61</v>
      </c>
      <c r="C17241" s="10">
        <v>207.26613</v>
      </c>
      <c r="D17241" s="10">
        <v>0.0658869348310792</v>
      </c>
      <c r="E17241" s="7">
        <f t="shared" si="1"/>
        <v>0.03340631619</v>
      </c>
      <c r="F17241" s="7"/>
    </row>
    <row r="17242">
      <c r="A17242" s="9">
        <v>44924.333333333336</v>
      </c>
      <c r="B17242" s="10">
        <v>190.7</v>
      </c>
      <c r="C17242" s="10">
        <v>209.83365</v>
      </c>
      <c r="D17242" s="10">
        <v>0.091184850475603</v>
      </c>
      <c r="E17242" s="7">
        <f t="shared" si="1"/>
        <v>0.03644252082</v>
      </c>
      <c r="F17242" s="7"/>
    </row>
    <row r="17243">
      <c r="A17243" s="9">
        <v>44924.375</v>
      </c>
      <c r="B17243" s="10">
        <v>188.76</v>
      </c>
      <c r="C17243" s="10">
        <v>214.62733</v>
      </c>
      <c r="D17243" s="10">
        <v>0.120522069579862</v>
      </c>
      <c r="E17243" s="7">
        <f t="shared" si="1"/>
        <v>0.04083570137</v>
      </c>
      <c r="F17243" s="7"/>
    </row>
    <row r="17244">
      <c r="A17244" s="9">
        <v>44924.416666666664</v>
      </c>
      <c r="B17244" s="10">
        <v>194.28</v>
      </c>
      <c r="C17244" s="10">
        <v>220.47051</v>
      </c>
      <c r="D17244" s="10">
        <v>0.118793710777917</v>
      </c>
      <c r="E17244" s="7">
        <f t="shared" si="1"/>
        <v>0.0450747398</v>
      </c>
      <c r="F17244" s="7"/>
    </row>
    <row r="17245">
      <c r="A17245" s="9">
        <v>44924.458333333336</v>
      </c>
      <c r="B17245" s="10">
        <v>185.89</v>
      </c>
      <c r="C17245" s="10">
        <v>226.71026</v>
      </c>
      <c r="D17245" s="10">
        <v>0.180054753587244</v>
      </c>
      <c r="E17245" s="7">
        <f t="shared" si="1"/>
        <v>0.0510236026</v>
      </c>
      <c r="F17245" s="7"/>
    </row>
    <row r="17246">
      <c r="A17246" s="9">
        <v>44924.5</v>
      </c>
      <c r="B17246" s="10">
        <v>199.6</v>
      </c>
      <c r="C17246" s="10">
        <v>230.61724</v>
      </c>
      <c r="D17246" s="10">
        <v>0.134496623062525</v>
      </c>
      <c r="E17246" s="7">
        <f t="shared" si="1"/>
        <v>0.05595979138</v>
      </c>
      <c r="F17246" s="7"/>
    </row>
    <row r="17247">
      <c r="A17247" s="9">
        <v>44924.541666666664</v>
      </c>
      <c r="B17247" s="10">
        <v>207.07</v>
      </c>
      <c r="C17247" s="10">
        <v>232.82122</v>
      </c>
      <c r="D17247" s="10">
        <v>0.110605124395448</v>
      </c>
      <c r="E17247" s="7">
        <f t="shared" si="1"/>
        <v>0.05975713458</v>
      </c>
      <c r="F17247" s="7"/>
    </row>
    <row r="17248">
      <c r="A17248" s="9">
        <v>44924.583333333336</v>
      </c>
      <c r="B17248" s="10">
        <v>209.96</v>
      </c>
      <c r="C17248" s="10">
        <v>233.56793</v>
      </c>
      <c r="D17248" s="10">
        <v>0.101075220386634</v>
      </c>
      <c r="E17248" s="7">
        <f t="shared" si="1"/>
        <v>0.06250151349</v>
      </c>
      <c r="F17248" s="7"/>
    </row>
    <row r="17249">
      <c r="A17249" s="9">
        <v>44924.625</v>
      </c>
      <c r="B17249" s="10">
        <v>210.79</v>
      </c>
      <c r="C17249" s="10">
        <v>233.44685</v>
      </c>
      <c r="D17249" s="10">
        <v>0.0970535691528929</v>
      </c>
      <c r="E17249" s="7">
        <f t="shared" si="1"/>
        <v>0.06461802718</v>
      </c>
      <c r="F17249" s="7"/>
    </row>
    <row r="17250">
      <c r="A17250" s="9">
        <v>44924.666666666664</v>
      </c>
      <c r="B17250" s="10">
        <v>207.69</v>
      </c>
      <c r="C17250" s="10">
        <v>232.74324</v>
      </c>
      <c r="D17250" s="10">
        <v>0.107643255288531</v>
      </c>
      <c r="E17250" s="7">
        <f t="shared" si="1"/>
        <v>0.06746477408</v>
      </c>
      <c r="F17250" s="7"/>
    </row>
    <row r="17251">
      <c r="A17251" s="9">
        <v>44924.708333333336</v>
      </c>
      <c r="B17251" s="10">
        <v>206.12</v>
      </c>
      <c r="C17251" s="10">
        <v>232.46486</v>
      </c>
      <c r="D17251" s="10">
        <v>0.113328354229538</v>
      </c>
      <c r="E17251" s="7">
        <f t="shared" si="1"/>
        <v>0.07100121242</v>
      </c>
      <c r="F17251" s="7"/>
    </row>
    <row r="17252">
      <c r="A17252" s="9">
        <v>44924.75</v>
      </c>
      <c r="B17252" s="10">
        <v>207.23</v>
      </c>
      <c r="C17252" s="10">
        <v>232.50835</v>
      </c>
      <c r="D17252" s="10">
        <v>0.108720181447247</v>
      </c>
      <c r="E17252" s="7">
        <f t="shared" si="1"/>
        <v>0.0752013878</v>
      </c>
      <c r="F17252" s="7"/>
    </row>
    <row r="17253">
      <c r="A17253" s="9">
        <v>44924.791666666664</v>
      </c>
      <c r="B17253" s="10">
        <v>210.45</v>
      </c>
      <c r="C17253" s="10">
        <v>233.68332</v>
      </c>
      <c r="D17253" s="10">
        <v>0.0994222437442262</v>
      </c>
      <c r="E17253" s="7">
        <f t="shared" si="1"/>
        <v>0.07929554816</v>
      </c>
      <c r="F17253" s="7"/>
    </row>
    <row r="17254">
      <c r="A17254" s="9">
        <v>44924.833333333336</v>
      </c>
      <c r="B17254" s="10">
        <v>217.9</v>
      </c>
      <c r="C17254" s="10">
        <v>234.85205</v>
      </c>
      <c r="D17254" s="10">
        <v>0.0721818268139451</v>
      </c>
      <c r="E17254" s="7">
        <f t="shared" si="1"/>
        <v>0.08099666362</v>
      </c>
      <c r="F17254" s="7"/>
    </row>
    <row r="17255">
      <c r="A17255" s="9">
        <v>44924.875</v>
      </c>
      <c r="B17255" s="10">
        <v>221.65</v>
      </c>
      <c r="C17255" s="10">
        <v>236.05224</v>
      </c>
      <c r="D17255" s="10">
        <v>0.0610129351028399</v>
      </c>
      <c r="E17255" s="7">
        <f t="shared" si="1"/>
        <v>0.08144262713</v>
      </c>
      <c r="F17255" s="7"/>
    </row>
    <row r="17256">
      <c r="A17256" s="9">
        <v>44924.916666666664</v>
      </c>
      <c r="B17256" s="10">
        <v>222.3</v>
      </c>
      <c r="C17256" s="10">
        <v>236.7067</v>
      </c>
      <c r="D17256" s="10">
        <v>0.0608630849908346</v>
      </c>
      <c r="E17256" s="7">
        <f t="shared" si="1"/>
        <v>0.08282743368</v>
      </c>
      <c r="F17256" s="7"/>
    </row>
    <row r="17257">
      <c r="A17257" s="9">
        <v>44924.958333333336</v>
      </c>
      <c r="B17257" s="10">
        <v>223.39</v>
      </c>
      <c r="C17257" s="10">
        <v>236.41098</v>
      </c>
      <c r="D17257" s="10">
        <v>0.0550777294692488</v>
      </c>
      <c r="E17257" s="7">
        <f t="shared" si="1"/>
        <v>0.0848041377</v>
      </c>
      <c r="F17257" s="7"/>
    </row>
    <row r="17258">
      <c r="A17258" s="9">
        <v>44925.0</v>
      </c>
      <c r="B17258" s="10">
        <v>220.43</v>
      </c>
      <c r="C17258" s="10">
        <v>237.89172</v>
      </c>
      <c r="D17258" s="10">
        <v>0.0734019662390939</v>
      </c>
      <c r="E17258" s="7">
        <f t="shared" si="1"/>
        <v>0.08699254874</v>
      </c>
      <c r="F17258" s="7"/>
    </row>
    <row r="17259">
      <c r="A17259" s="9">
        <v>44925.041666666664</v>
      </c>
      <c r="B17259" s="10">
        <v>225.42</v>
      </c>
      <c r="C17259" s="10">
        <v>234.11577</v>
      </c>
      <c r="D17259" s="10">
        <v>0.0371430339784458</v>
      </c>
      <c r="E17259" s="7">
        <f t="shared" si="1"/>
        <v>0.08684435681</v>
      </c>
      <c r="F17259" s="7"/>
    </row>
    <row r="17260">
      <c r="A17260" s="9">
        <v>44925.083333333336</v>
      </c>
      <c r="B17260" s="10">
        <v>226.12</v>
      </c>
      <c r="C17260" s="10">
        <v>228.2249</v>
      </c>
      <c r="D17260" s="10">
        <v>0.00922292002318759</v>
      </c>
      <c r="E17260" s="7">
        <f t="shared" si="1"/>
        <v>0.08419678423</v>
      </c>
      <c r="F17260" s="7"/>
    </row>
    <row r="17261">
      <c r="A17261" s="9">
        <v>44925.125</v>
      </c>
      <c r="B17261" s="10">
        <v>225.83</v>
      </c>
      <c r="C17261" s="10">
        <v>220.50019</v>
      </c>
      <c r="D17261" s="10">
        <v>0.024171453094893</v>
      </c>
      <c r="E17261" s="7">
        <f t="shared" si="1"/>
        <v>0.08218944705</v>
      </c>
      <c r="F17261" s="7"/>
    </row>
    <row r="17262">
      <c r="A17262" s="9">
        <v>44925.166666666664</v>
      </c>
      <c r="B17262" s="10">
        <v>214.01</v>
      </c>
      <c r="C17262" s="10">
        <v>212.75926</v>
      </c>
      <c r="D17262" s="10">
        <v>0.00587866304855534</v>
      </c>
      <c r="E17262" s="7">
        <f t="shared" si="1"/>
        <v>0.07968809756</v>
      </c>
      <c r="F17262" s="7"/>
    </row>
    <row r="17263">
      <c r="A17263" s="9">
        <v>44925.208333333336</v>
      </c>
      <c r="B17263" s="10">
        <v>196.39</v>
      </c>
      <c r="C17263" s="10">
        <v>207.1878</v>
      </c>
      <c r="D17263" s="10">
        <v>0.0521160029692869</v>
      </c>
      <c r="E17263" s="7">
        <f t="shared" si="1"/>
        <v>0.08131343062</v>
      </c>
      <c r="F17263" s="7"/>
    </row>
    <row r="17264">
      <c r="A17264" s="9">
        <v>44925.25</v>
      </c>
      <c r="B17264" s="10">
        <v>198.45</v>
      </c>
      <c r="C17264" s="10">
        <v>203.83698</v>
      </c>
      <c r="D17264" s="10">
        <v>0.0264278836941168</v>
      </c>
      <c r="E17264" s="7">
        <f t="shared" si="1"/>
        <v>0.0802618496</v>
      </c>
      <c r="F17264" s="7"/>
    </row>
    <row r="17265">
      <c r="A17265" s="9">
        <v>44925.291666666664</v>
      </c>
      <c r="B17265" s="10">
        <v>197.18</v>
      </c>
      <c r="C17265" s="10">
        <v>203.13466</v>
      </c>
      <c r="D17265" s="10">
        <v>0.0293138551540145</v>
      </c>
      <c r="E17265" s="7">
        <f t="shared" si="1"/>
        <v>0.07873797128</v>
      </c>
      <c r="F17265" s="7"/>
    </row>
    <row r="17266">
      <c r="A17266" s="9">
        <v>44925.333333333336</v>
      </c>
      <c r="B17266" s="10">
        <v>188.15</v>
      </c>
      <c r="C17266" s="10">
        <v>204.87917</v>
      </c>
      <c r="D17266" s="10">
        <v>0.0816538352825227</v>
      </c>
      <c r="E17266" s="7">
        <f t="shared" si="1"/>
        <v>0.07834084565</v>
      </c>
      <c r="F17266" s="7"/>
    </row>
    <row r="17267">
      <c r="A17267" s="9">
        <v>44925.375</v>
      </c>
      <c r="B17267" s="10">
        <v>184.34</v>
      </c>
      <c r="C17267" s="10">
        <v>209.43856</v>
      </c>
      <c r="D17267" s="10">
        <v>0.119837340363684</v>
      </c>
      <c r="E17267" s="7">
        <f t="shared" si="1"/>
        <v>0.07831231526</v>
      </c>
      <c r="F17267" s="7"/>
    </row>
    <row r="17268">
      <c r="A17268" s="9">
        <v>44925.416666666664</v>
      </c>
      <c r="B17268" s="10">
        <v>188.71</v>
      </c>
      <c r="C17268" s="10">
        <v>215.78032</v>
      </c>
      <c r="D17268" s="10">
        <v>0.125453146051502</v>
      </c>
      <c r="E17268" s="7">
        <f t="shared" si="1"/>
        <v>0.07858979173</v>
      </c>
      <c r="F17268" s="7"/>
    </row>
    <row r="17269">
      <c r="A17269" s="9">
        <v>44925.458333333336</v>
      </c>
      <c r="B17269" s="10">
        <v>197.78</v>
      </c>
      <c r="C17269" s="10">
        <v>222.97324</v>
      </c>
      <c r="D17269" s="10">
        <v>0.112987728931059</v>
      </c>
      <c r="E17269" s="7">
        <f t="shared" si="1"/>
        <v>0.07579533237</v>
      </c>
      <c r="F17269" s="7"/>
    </row>
    <row r="17270">
      <c r="A17270" s="9">
        <v>44925.5</v>
      </c>
      <c r="B17270" s="10">
        <v>207.43</v>
      </c>
      <c r="C17270" s="10">
        <v>228.05105</v>
      </c>
      <c r="D17270" s="10">
        <v>0.0904229557373228</v>
      </c>
      <c r="E17270" s="7">
        <f t="shared" si="1"/>
        <v>0.07395892957</v>
      </c>
      <c r="F17270" s="7"/>
    </row>
    <row r="17271">
      <c r="A17271" s="9">
        <v>44925.541666666664</v>
      </c>
      <c r="B17271" s="10">
        <v>215.62</v>
      </c>
      <c r="C17271" s="10">
        <v>230.96741</v>
      </c>
      <c r="D17271" s="10">
        <v>0.0664483790158966</v>
      </c>
      <c r="E17271" s="7">
        <f t="shared" si="1"/>
        <v>0.07211906518</v>
      </c>
      <c r="F17271" s="7"/>
    </row>
    <row r="17272">
      <c r="A17272" s="9">
        <v>44925.583333333336</v>
      </c>
      <c r="B17272" s="10">
        <v>214.31</v>
      </c>
      <c r="C17272" s="10">
        <v>231.89557</v>
      </c>
      <c r="D17272" s="10">
        <v>0.0758340057983858</v>
      </c>
      <c r="E17272" s="7">
        <f t="shared" si="1"/>
        <v>0.0710673479</v>
      </c>
      <c r="F17272" s="7"/>
    </row>
    <row r="17273">
      <c r="A17273" s="9">
        <v>44925.625</v>
      </c>
      <c r="B17273" s="10">
        <v>207.83</v>
      </c>
      <c r="C17273" s="10">
        <v>231.59951</v>
      </c>
      <c r="D17273" s="10">
        <v>0.102631952891437</v>
      </c>
      <c r="E17273" s="7">
        <f t="shared" si="1"/>
        <v>0.07129978056</v>
      </c>
      <c r="F17273" s="7"/>
    </row>
    <row r="17274">
      <c r="A17274" s="9">
        <v>44925.666666666664</v>
      </c>
      <c r="B17274" s="10">
        <v>203.56</v>
      </c>
      <c r="C17274" s="10">
        <v>230.566</v>
      </c>
      <c r="D17274" s="10">
        <v>0.117129151739632</v>
      </c>
      <c r="E17274" s="7">
        <f t="shared" si="1"/>
        <v>0.07169502624</v>
      </c>
      <c r="F17274" s="7"/>
    </row>
    <row r="17275">
      <c r="A17275" s="9">
        <v>44925.708333333336</v>
      </c>
      <c r="B17275" s="10">
        <v>202.5</v>
      </c>
      <c r="C17275" s="10">
        <v>229.92361</v>
      </c>
      <c r="D17275" s="10">
        <v>0.119272701050579</v>
      </c>
      <c r="E17275" s="7">
        <f t="shared" si="1"/>
        <v>0.07194270736</v>
      </c>
      <c r="F17275" s="7"/>
    </row>
    <row r="17276">
      <c r="A17276" s="9">
        <v>44925.75</v>
      </c>
      <c r="B17276" s="10">
        <v>201.98</v>
      </c>
      <c r="C17276" s="10">
        <v>229.82942</v>
      </c>
      <c r="D17276" s="10">
        <v>0.121174303968569</v>
      </c>
      <c r="E17276" s="7">
        <f t="shared" si="1"/>
        <v>0.07246162913</v>
      </c>
      <c r="F17276" s="7"/>
    </row>
    <row r="17277">
      <c r="A17277" s="9">
        <v>44925.791666666664</v>
      </c>
      <c r="B17277" s="10">
        <v>206.5</v>
      </c>
      <c r="C17277" s="10">
        <v>231.08415</v>
      </c>
      <c r="D17277" s="10">
        <v>0.106386136825048</v>
      </c>
      <c r="E17277" s="7">
        <f t="shared" si="1"/>
        <v>0.07275179134</v>
      </c>
      <c r="F17277" s="7"/>
    </row>
    <row r="17278">
      <c r="A17278" s="9">
        <v>44925.833333333336</v>
      </c>
      <c r="B17278" s="10">
        <v>208.08</v>
      </c>
      <c r="C17278" s="10">
        <v>232.30358</v>
      </c>
      <c r="D17278" s="10">
        <v>0.104275534625854</v>
      </c>
      <c r="E17278" s="7">
        <f t="shared" si="1"/>
        <v>0.07408902917</v>
      </c>
      <c r="F17278" s="7"/>
    </row>
    <row r="17279">
      <c r="A17279" s="9">
        <v>44925.875</v>
      </c>
      <c r="B17279" s="10">
        <v>213.86</v>
      </c>
      <c r="C17279" s="10">
        <v>233.56903</v>
      </c>
      <c r="D17279" s="10">
        <v>0.0843820347243809</v>
      </c>
      <c r="E17279" s="7">
        <f t="shared" si="1"/>
        <v>0.07506274165</v>
      </c>
      <c r="F17279" s="7"/>
    </row>
    <row r="17280">
      <c r="A17280" s="9">
        <v>44925.916666666664</v>
      </c>
      <c r="B17280" s="10">
        <v>210.59</v>
      </c>
      <c r="C17280" s="10">
        <v>234.26032</v>
      </c>
      <c r="D17280" s="10">
        <v>0.101042805712892</v>
      </c>
      <c r="E17280" s="7">
        <f t="shared" si="1"/>
        <v>0.07673689668</v>
      </c>
      <c r="F17280" s="7"/>
    </row>
    <row r="17281">
      <c r="A17281" s="9">
        <v>44925.958333333336</v>
      </c>
      <c r="B17281" s="10">
        <v>210.08</v>
      </c>
      <c r="C17281" s="10">
        <v>234.28326</v>
      </c>
      <c r="D17281" s="10">
        <v>0.103307679771913</v>
      </c>
      <c r="E17281" s="7">
        <f t="shared" si="1"/>
        <v>0.07874647795</v>
      </c>
      <c r="F17281" s="7"/>
    </row>
    <row r="17282">
      <c r="A17282" s="9">
        <v>44923.0</v>
      </c>
      <c r="B17282" s="10">
        <v>244.68</v>
      </c>
      <c r="C17282" s="10">
        <v>240.5995</v>
      </c>
      <c r="D17282" s="10">
        <v>0.0169597193676628</v>
      </c>
      <c r="E17282" s="7">
        <f t="shared" si="1"/>
        <v>0.07639471766</v>
      </c>
      <c r="F17282" s="7"/>
    </row>
    <row r="17283">
      <c r="A17283" s="9">
        <v>44923.041666666664</v>
      </c>
      <c r="B17283" s="10">
        <v>255.71</v>
      </c>
      <c r="C17283" s="10">
        <v>237.89102</v>
      </c>
      <c r="D17283" s="10">
        <v>0.0749039623269512</v>
      </c>
      <c r="E17283" s="7">
        <f t="shared" si="1"/>
        <v>0.07796808967</v>
      </c>
      <c r="F17283" s="7"/>
    </row>
    <row r="17284">
      <c r="A17284" s="9">
        <v>44923.083333333336</v>
      </c>
      <c r="B17284" s="10">
        <v>258.82</v>
      </c>
      <c r="C17284" s="10">
        <v>234.3336</v>
      </c>
      <c r="D17284" s="10">
        <v>0.104493764445218</v>
      </c>
      <c r="E17284" s="7">
        <f t="shared" si="1"/>
        <v>0.08193770819</v>
      </c>
      <c r="F17284" s="7"/>
    </row>
    <row r="17285">
      <c r="A17285" s="9">
        <v>44923.125</v>
      </c>
      <c r="B17285" s="10">
        <v>265.09</v>
      </c>
      <c r="C17285" s="10">
        <v>229.32908</v>
      </c>
      <c r="D17285" s="10">
        <v>0.155937136275957</v>
      </c>
      <c r="E17285" s="7">
        <f t="shared" si="1"/>
        <v>0.08742794499</v>
      </c>
      <c r="F17285" s="7"/>
    </row>
    <row r="17286">
      <c r="A17286" s="9">
        <v>44923.166666666664</v>
      </c>
      <c r="B17286" s="10">
        <v>258.18</v>
      </c>
      <c r="C17286" s="10">
        <v>225.61536</v>
      </c>
      <c r="D17286" s="10">
        <v>0.14433698131191</v>
      </c>
      <c r="E17286" s="7">
        <f t="shared" si="1"/>
        <v>0.09319704158</v>
      </c>
      <c r="F17286" s="7"/>
    </row>
    <row r="17287">
      <c r="A17287" s="9">
        <v>44923.208333333336</v>
      </c>
      <c r="B17287" s="10">
        <v>248.81</v>
      </c>
      <c r="C17287" s="10">
        <v>224.94563</v>
      </c>
      <c r="D17287" s="10">
        <v>0.106089502605585</v>
      </c>
      <c r="E17287" s="7">
        <f t="shared" si="1"/>
        <v>0.0954459374</v>
      </c>
      <c r="F17287" s="7"/>
    </row>
    <row r="17288">
      <c r="A17288" s="9">
        <v>44923.25</v>
      </c>
      <c r="B17288" s="10">
        <v>235.59</v>
      </c>
      <c r="C17288" s="10">
        <v>225.94056</v>
      </c>
      <c r="D17288" s="10">
        <v>0.0427078697158226</v>
      </c>
      <c r="E17288" s="7">
        <f t="shared" si="1"/>
        <v>0.09612427015</v>
      </c>
      <c r="F17288" s="7"/>
    </row>
    <row r="17289">
      <c r="A17289" s="9">
        <v>44923.291666666664</v>
      </c>
      <c r="B17289" s="10">
        <v>234.88</v>
      </c>
      <c r="C17289" s="10">
        <v>228.04734</v>
      </c>
      <c r="D17289" s="10">
        <v>0.0299615860461253</v>
      </c>
      <c r="E17289" s="7">
        <f t="shared" si="1"/>
        <v>0.09615125894</v>
      </c>
      <c r="F17289" s="7"/>
    </row>
    <row r="17290">
      <c r="A17290" s="9">
        <v>44923.333333333336</v>
      </c>
      <c r="B17290" s="10">
        <v>236.29</v>
      </c>
      <c r="C17290" s="10">
        <v>230.32636</v>
      </c>
      <c r="D17290" s="10">
        <v>0.0258921297588343</v>
      </c>
      <c r="E17290" s="7">
        <f t="shared" si="1"/>
        <v>0.09382785454</v>
      </c>
      <c r="F17290" s="7"/>
    </row>
    <row r="17291">
      <c r="A17291" s="9">
        <v>44923.375</v>
      </c>
      <c r="B17291" s="10">
        <v>238.19</v>
      </c>
      <c r="C17291" s="10">
        <v>233.23695</v>
      </c>
      <c r="D17291" s="10">
        <v>0.0212361291810752</v>
      </c>
      <c r="E17291" s="7">
        <f t="shared" si="1"/>
        <v>0.08971947074</v>
      </c>
      <c r="F17291" s="7"/>
    </row>
    <row r="17292">
      <c r="A17292" s="9">
        <v>44923.416666666664</v>
      </c>
      <c r="B17292" s="10">
        <v>240.55</v>
      </c>
      <c r="C17292" s="10">
        <v>235.49136</v>
      </c>
      <c r="D17292" s="10">
        <v>0.0214812127289936</v>
      </c>
      <c r="E17292" s="7">
        <f t="shared" si="1"/>
        <v>0.08538730686</v>
      </c>
      <c r="F17292" s="7"/>
    </row>
    <row r="17293">
      <c r="A17293" s="9">
        <v>44923.458333333336</v>
      </c>
      <c r="B17293" s="10">
        <v>247.64</v>
      </c>
      <c r="C17293" s="10">
        <v>238.05953</v>
      </c>
      <c r="D17293" s="10">
        <v>0.0402440095550889</v>
      </c>
      <c r="E17293" s="7">
        <f t="shared" si="1"/>
        <v>0.08235631855</v>
      </c>
      <c r="F17293" s="7"/>
    </row>
    <row r="17294">
      <c r="A17294" s="9">
        <v>44923.5</v>
      </c>
      <c r="B17294" s="10">
        <v>243.51</v>
      </c>
      <c r="C17294" s="10">
        <v>239.22451</v>
      </c>
      <c r="D17294" s="10">
        <v>0.0179140924982978</v>
      </c>
      <c r="E17294" s="7">
        <f t="shared" si="1"/>
        <v>0.07933511591</v>
      </c>
      <c r="F17294" s="7"/>
    </row>
    <row r="17295">
      <c r="A17295" s="9">
        <v>44923.541666666664</v>
      </c>
      <c r="B17295" s="10">
        <v>245.24</v>
      </c>
      <c r="C17295" s="10">
        <v>240.21567</v>
      </c>
      <c r="D17295" s="10">
        <v>0.0209159127712193</v>
      </c>
      <c r="E17295" s="7">
        <f t="shared" si="1"/>
        <v>0.07743792982</v>
      </c>
      <c r="F17295" s="7"/>
    </row>
    <row r="17296">
      <c r="A17296" s="9">
        <v>44923.583333333336</v>
      </c>
      <c r="B17296" s="10">
        <v>249.59</v>
      </c>
      <c r="C17296" s="10">
        <v>240.78414</v>
      </c>
      <c r="D17296" s="10">
        <v>0.0365715947902548</v>
      </c>
      <c r="E17296" s="7">
        <f t="shared" si="1"/>
        <v>0.07580199603</v>
      </c>
      <c r="F17296" s="7"/>
    </row>
    <row r="17297">
      <c r="A17297" s="9">
        <v>44923.625</v>
      </c>
      <c r="B17297" s="10">
        <v>252.18</v>
      </c>
      <c r="C17297" s="10">
        <v>240.70499</v>
      </c>
      <c r="D17297" s="10">
        <v>0.0476725056676224</v>
      </c>
      <c r="E17297" s="7">
        <f t="shared" si="1"/>
        <v>0.07351201906</v>
      </c>
      <c r="F17297" s="7"/>
    </row>
    <row r="17298">
      <c r="A17298" s="9">
        <v>44923.666666666664</v>
      </c>
      <c r="B17298" s="10">
        <v>250.09</v>
      </c>
      <c r="C17298" s="10">
        <v>240.25828</v>
      </c>
      <c r="D17298" s="10">
        <v>0.0409214616869811</v>
      </c>
      <c r="E17298" s="7">
        <f t="shared" si="1"/>
        <v>0.07033669864</v>
      </c>
      <c r="F17298" s="7"/>
    </row>
    <row r="17299">
      <c r="A17299" s="9">
        <v>44923.708333333336</v>
      </c>
      <c r="B17299" s="10">
        <v>247.22</v>
      </c>
      <c r="C17299" s="10">
        <v>240.02464</v>
      </c>
      <c r="D17299" s="10">
        <v>0.0299775889675326</v>
      </c>
      <c r="E17299" s="7">
        <f t="shared" si="1"/>
        <v>0.06661606897</v>
      </c>
      <c r="F17299" s="7"/>
    </row>
    <row r="17300">
      <c r="A17300" s="9">
        <v>44923.75</v>
      </c>
      <c r="B17300" s="10">
        <v>241.59</v>
      </c>
      <c r="C17300" s="10">
        <v>239.45985</v>
      </c>
      <c r="D17300" s="10">
        <v>0.00889564576274483</v>
      </c>
      <c r="E17300" s="7">
        <f t="shared" si="1"/>
        <v>0.06193779155</v>
      </c>
      <c r="F17300" s="7"/>
    </row>
    <row r="17301">
      <c r="A17301" s="9">
        <v>44923.791666666664</v>
      </c>
      <c r="B17301" s="10">
        <v>239.82</v>
      </c>
      <c r="C17301" s="10">
        <v>240.02473</v>
      </c>
      <c r="D17301" s="10">
        <v>8.52953776887956E-4</v>
      </c>
      <c r="E17301" s="7">
        <f t="shared" si="1"/>
        <v>0.05754057559</v>
      </c>
      <c r="F17301" s="7"/>
    </row>
    <row r="17302">
      <c r="A17302" s="9">
        <v>44923.833333333336</v>
      </c>
      <c r="B17302" s="10">
        <v>248.13</v>
      </c>
      <c r="C17302" s="10">
        <v>240.73265</v>
      </c>
      <c r="D17302" s="10">
        <v>0.0307284865596751</v>
      </c>
      <c r="E17302" s="7">
        <f t="shared" si="1"/>
        <v>0.05447611525</v>
      </c>
      <c r="F17302" s="7"/>
    </row>
    <row r="17303">
      <c r="A17303" s="9">
        <v>44923.875</v>
      </c>
      <c r="B17303" s="10">
        <v>252.83</v>
      </c>
      <c r="C17303" s="10">
        <v>241.16184</v>
      </c>
      <c r="D17303" s="10">
        <v>0.0483831106944614</v>
      </c>
      <c r="E17303" s="7">
        <f t="shared" si="1"/>
        <v>0.05297616008</v>
      </c>
      <c r="F17303" s="7"/>
    </row>
    <row r="17304">
      <c r="A17304" s="9">
        <v>44923.916666666664</v>
      </c>
      <c r="B17304" s="10">
        <v>247.3</v>
      </c>
      <c r="C17304" s="10">
        <v>241.34514</v>
      </c>
      <c r="D17304" s="10">
        <v>0.0246736271548705</v>
      </c>
      <c r="E17304" s="7">
        <f t="shared" si="1"/>
        <v>0.04979411098</v>
      </c>
      <c r="F17304" s="7"/>
    </row>
    <row r="17305">
      <c r="A17305" s="9">
        <v>44923.958333333336</v>
      </c>
      <c r="B17305" s="10">
        <v>242.23</v>
      </c>
      <c r="C17305" s="10">
        <v>241.13896</v>
      </c>
      <c r="D17305" s="10">
        <v>0.00452452809782373</v>
      </c>
      <c r="E17305" s="7">
        <f t="shared" si="1"/>
        <v>0.04567814632</v>
      </c>
      <c r="F17305" s="7"/>
    </row>
    <row r="17306">
      <c r="A17306" s="9">
        <v>44924.0</v>
      </c>
      <c r="B17306" s="10">
        <v>245.1</v>
      </c>
      <c r="C17306" s="10">
        <v>241.07592</v>
      </c>
      <c r="D17306" s="10">
        <v>0.0166921690063445</v>
      </c>
      <c r="E17306" s="7">
        <f t="shared" si="1"/>
        <v>0.04566699839</v>
      </c>
      <c r="F17306" s="7"/>
    </row>
    <row r="17307">
      <c r="A17307" s="9">
        <v>44924.041666666664</v>
      </c>
      <c r="B17307" s="10">
        <v>245.09</v>
      </c>
      <c r="C17307" s="10">
        <v>236.70802</v>
      </c>
      <c r="D17307" s="10">
        <v>0.0354106295173268</v>
      </c>
      <c r="E17307" s="7">
        <f t="shared" si="1"/>
        <v>0.04402144286</v>
      </c>
      <c r="F17307" s="7"/>
    </row>
    <row r="17308">
      <c r="A17308" s="9">
        <v>44924.083333333336</v>
      </c>
      <c r="B17308" s="10">
        <v>245.7</v>
      </c>
      <c r="C17308" s="10">
        <v>230.43356</v>
      </c>
      <c r="D17308" s="10">
        <v>0.0662509401842335</v>
      </c>
      <c r="E17308" s="7">
        <f t="shared" si="1"/>
        <v>0.04242799185</v>
      </c>
      <c r="F17308" s="7"/>
    </row>
    <row r="17309">
      <c r="A17309" s="9">
        <v>44924.125</v>
      </c>
      <c r="B17309" s="10">
        <v>236.93</v>
      </c>
      <c r="C17309" s="10">
        <v>222.43125</v>
      </c>
      <c r="D17309" s="10">
        <v>0.0651830621821349</v>
      </c>
      <c r="E17309" s="7">
        <f t="shared" si="1"/>
        <v>0.03864657209</v>
      </c>
      <c r="F17309" s="7"/>
    </row>
    <row r="17310">
      <c r="A17310" s="9">
        <v>44924.166666666664</v>
      </c>
      <c r="B17310" s="10">
        <v>227.54</v>
      </c>
      <c r="C17310" s="10">
        <v>214.96647</v>
      </c>
      <c r="D17310" s="10">
        <v>0.0584906567056713</v>
      </c>
      <c r="E17310" s="7">
        <f t="shared" si="1"/>
        <v>0.0350696419</v>
      </c>
      <c r="F17310" s="7"/>
    </row>
    <row r="17311">
      <c r="A17311" s="9">
        <v>44924.208333333336</v>
      </c>
      <c r="B17311" s="10">
        <v>211.57</v>
      </c>
      <c r="C17311" s="10">
        <v>210.24465</v>
      </c>
      <c r="D17311" s="10">
        <v>0.0063038464950237</v>
      </c>
      <c r="E17311" s="7">
        <f t="shared" si="1"/>
        <v>0.03091190623</v>
      </c>
      <c r="F17311" s="7"/>
    </row>
    <row r="17312">
      <c r="A17312" s="9">
        <v>44924.25</v>
      </c>
      <c r="B17312" s="10">
        <v>196.02</v>
      </c>
      <c r="C17312" s="10">
        <v>207.95457</v>
      </c>
      <c r="D17312" s="10">
        <v>0.0573902751932789</v>
      </c>
      <c r="E17312" s="7">
        <f t="shared" si="1"/>
        <v>0.03152367312</v>
      </c>
      <c r="F17312" s="7"/>
    </row>
    <row r="17313">
      <c r="A17313" s="9">
        <v>44924.291666666664</v>
      </c>
      <c r="B17313" s="10">
        <v>193.61</v>
      </c>
      <c r="C17313" s="10">
        <v>208.30532</v>
      </c>
      <c r="D17313" s="10">
        <v>0.0705470220347708</v>
      </c>
      <c r="E17313" s="7">
        <f t="shared" si="1"/>
        <v>0.03321473296</v>
      </c>
      <c r="F17313" s="7"/>
    </row>
    <row r="17314">
      <c r="A17314" s="9">
        <v>44924.333333333336</v>
      </c>
      <c r="B17314" s="10">
        <v>190.7</v>
      </c>
      <c r="C17314" s="10">
        <v>210.68212</v>
      </c>
      <c r="D17314" s="10">
        <v>0.0948448781510268</v>
      </c>
      <c r="E17314" s="7">
        <f t="shared" si="1"/>
        <v>0.03608776414</v>
      </c>
      <c r="F17314" s="7"/>
    </row>
    <row r="17315">
      <c r="A17315" s="9">
        <v>44924.375</v>
      </c>
      <c r="B17315" s="10">
        <v>188.76</v>
      </c>
      <c r="C17315" s="10">
        <v>215.33686</v>
      </c>
      <c r="D17315" s="10">
        <v>0.123419929128714</v>
      </c>
      <c r="E17315" s="7">
        <f t="shared" si="1"/>
        <v>0.04034542247</v>
      </c>
      <c r="F17315" s="7"/>
    </row>
    <row r="17316">
      <c r="A17316" s="9">
        <v>44924.416666666664</v>
      </c>
      <c r="B17316" s="10">
        <v>194.28</v>
      </c>
      <c r="C17316" s="10">
        <v>221.13945</v>
      </c>
      <c r="D17316" s="10">
        <v>0.121459332561422</v>
      </c>
      <c r="E17316" s="7">
        <f t="shared" si="1"/>
        <v>0.04451117746</v>
      </c>
      <c r="F17316" s="7"/>
    </row>
    <row r="17317">
      <c r="A17317" s="9">
        <v>44924.458333333336</v>
      </c>
      <c r="B17317" s="10">
        <v>185.89</v>
      </c>
      <c r="C17317" s="10">
        <v>227.4364</v>
      </c>
      <c r="D17317" s="10">
        <v>0.182672606495706</v>
      </c>
      <c r="E17317" s="7">
        <f t="shared" si="1"/>
        <v>0.05044570234</v>
      </c>
      <c r="F17317" s="7"/>
    </row>
    <row r="17318">
      <c r="A17318" s="9">
        <v>44924.5</v>
      </c>
      <c r="B17318" s="10">
        <v>199.6</v>
      </c>
      <c r="C17318" s="10">
        <v>231.4614</v>
      </c>
      <c r="D17318" s="10">
        <v>0.137653189689511</v>
      </c>
      <c r="E17318" s="7">
        <f t="shared" si="1"/>
        <v>0.05543483139</v>
      </c>
      <c r="F17318" s="7"/>
    </row>
    <row r="17319">
      <c r="A17319" s="9">
        <v>44924.541666666664</v>
      </c>
      <c r="B17319" s="10">
        <v>207.07</v>
      </c>
      <c r="C17319" s="10">
        <v>233.75867</v>
      </c>
      <c r="D17319" s="10">
        <v>0.114171893602919</v>
      </c>
      <c r="E17319" s="7">
        <f t="shared" si="1"/>
        <v>0.05932049725</v>
      </c>
      <c r="F17319" s="7"/>
    </row>
    <row r="17320">
      <c r="A17320" s="9">
        <v>44924.583333333336</v>
      </c>
      <c r="B17320" s="10">
        <v>209.96</v>
      </c>
      <c r="C17320" s="10">
        <v>234.55102</v>
      </c>
      <c r="D17320" s="10">
        <v>0.104842946323575</v>
      </c>
      <c r="E17320" s="7">
        <f t="shared" si="1"/>
        <v>0.0621651369</v>
      </c>
      <c r="F17320" s="7"/>
    </row>
    <row r="17321">
      <c r="A17321" s="9">
        <v>44924.625</v>
      </c>
      <c r="B17321" s="10">
        <v>210.79</v>
      </c>
      <c r="C17321" s="10">
        <v>234.41114</v>
      </c>
      <c r="D17321" s="10">
        <v>0.100767992510936</v>
      </c>
      <c r="E17321" s="7">
        <f t="shared" si="1"/>
        <v>0.06437744885</v>
      </c>
      <c r="F17321" s="7"/>
    </row>
    <row r="17322">
      <c r="A17322" s="9">
        <v>44924.666666666664</v>
      </c>
      <c r="B17322" s="10">
        <v>207.69</v>
      </c>
      <c r="C17322" s="10">
        <v>233.64712</v>
      </c>
      <c r="D17322" s="10">
        <v>0.111095398907549</v>
      </c>
      <c r="E17322" s="7">
        <f t="shared" si="1"/>
        <v>0.0673013629</v>
      </c>
      <c r="F17322" s="7"/>
    </row>
    <row r="17323">
      <c r="A17323" s="9">
        <v>44924.708333333336</v>
      </c>
      <c r="B17323" s="10">
        <v>206.12</v>
      </c>
      <c r="C17323" s="10">
        <v>233.31811</v>
      </c>
      <c r="D17323" s="10">
        <v>0.116570933992221</v>
      </c>
      <c r="E17323" s="7">
        <f t="shared" si="1"/>
        <v>0.07090941895</v>
      </c>
      <c r="F17323" s="7"/>
    </row>
    <row r="17324">
      <c r="A17324" s="9">
        <v>44924.75</v>
      </c>
      <c r="B17324" s="10">
        <v>207.23</v>
      </c>
      <c r="C17324" s="10">
        <v>233.30657</v>
      </c>
      <c r="D17324" s="10">
        <v>0.111769548538645</v>
      </c>
      <c r="E17324" s="7">
        <f t="shared" si="1"/>
        <v>0.07519583156</v>
      </c>
      <c r="F17324" s="7"/>
    </row>
    <row r="17325">
      <c r="A17325" s="9">
        <v>44924.791666666664</v>
      </c>
      <c r="B17325" s="10">
        <v>210.45</v>
      </c>
      <c r="C17325" s="10">
        <v>234.45921</v>
      </c>
      <c r="D17325" s="10">
        <v>0.102402503190213</v>
      </c>
      <c r="E17325" s="7">
        <f t="shared" si="1"/>
        <v>0.07942706279</v>
      </c>
      <c r="F17325" s="7"/>
    </row>
    <row r="17326">
      <c r="A17326" s="9">
        <v>44924.833333333336</v>
      </c>
      <c r="B17326" s="10">
        <v>217.9</v>
      </c>
      <c r="C17326" s="10">
        <v>235.56497</v>
      </c>
      <c r="D17326" s="10">
        <v>0.0749898000538874</v>
      </c>
      <c r="E17326" s="7">
        <f t="shared" si="1"/>
        <v>0.08127128418</v>
      </c>
      <c r="F17326" s="7"/>
    </row>
    <row r="17327">
      <c r="A17327" s="9">
        <v>44924.875</v>
      </c>
      <c r="B17327" s="10">
        <v>221.65</v>
      </c>
      <c r="C17327" s="10">
        <v>236.67782</v>
      </c>
      <c r="D17327" s="10">
        <v>0.0634948386798559</v>
      </c>
      <c r="E17327" s="7">
        <f t="shared" si="1"/>
        <v>0.08190093952</v>
      </c>
      <c r="F17327" s="7"/>
    </row>
    <row r="17328">
      <c r="A17328" s="9">
        <v>44924.916666666664</v>
      </c>
      <c r="B17328" s="10">
        <v>222.3</v>
      </c>
      <c r="C17328" s="10">
        <v>237.3212</v>
      </c>
      <c r="D17328" s="10">
        <v>0.0632948088919152</v>
      </c>
      <c r="E17328" s="7">
        <f t="shared" si="1"/>
        <v>0.08351015542</v>
      </c>
      <c r="F17328" s="7"/>
    </row>
    <row r="17329">
      <c r="A17329" s="9">
        <v>44924.958333333336</v>
      </c>
      <c r="B17329" s="10">
        <v>223.39</v>
      </c>
      <c r="C17329" s="10">
        <v>237.097</v>
      </c>
      <c r="D17329" s="10">
        <v>0.0578117816758542</v>
      </c>
      <c r="E17329" s="7">
        <f t="shared" si="1"/>
        <v>0.08573045765</v>
      </c>
      <c r="F17329" s="7"/>
    </row>
    <row r="17330">
      <c r="A17330" s="9">
        <v>44925.0</v>
      </c>
      <c r="B17330" s="10">
        <v>220.43</v>
      </c>
      <c r="C17330" s="10">
        <v>238.66213</v>
      </c>
      <c r="D17330" s="10">
        <v>0.0763930582535234</v>
      </c>
      <c r="E17330" s="7">
        <f t="shared" si="1"/>
        <v>0.08821799471</v>
      </c>
      <c r="F17330" s="7"/>
    </row>
    <row r="17331">
      <c r="A17331" s="9">
        <v>44925.041666666664</v>
      </c>
      <c r="B17331" s="10">
        <v>225.42</v>
      </c>
      <c r="C17331" s="10">
        <v>234.92013</v>
      </c>
      <c r="D17331" s="10">
        <v>0.0404398294858768</v>
      </c>
      <c r="E17331" s="7">
        <f t="shared" si="1"/>
        <v>0.08842754471</v>
      </c>
      <c r="F17331" s="7"/>
    </row>
    <row r="17332">
      <c r="A17332" s="9">
        <v>44925.083333333336</v>
      </c>
      <c r="B17332" s="10">
        <v>226.12</v>
      </c>
      <c r="C17332" s="10">
        <v>229.05258</v>
      </c>
      <c r="D17332" s="10">
        <v>0.0128030865227538</v>
      </c>
      <c r="E17332" s="7">
        <f t="shared" si="1"/>
        <v>0.0862005508</v>
      </c>
      <c r="F17332" s="7"/>
    </row>
    <row r="17333">
      <c r="A17333" s="9">
        <v>44925.125</v>
      </c>
      <c r="B17333" s="10">
        <v>225.83</v>
      </c>
      <c r="C17333" s="10">
        <v>221.27574</v>
      </c>
      <c r="D17333" s="10">
        <v>0.0205818315193522</v>
      </c>
      <c r="E17333" s="7">
        <f t="shared" si="1"/>
        <v>0.08434216619</v>
      </c>
      <c r="F17333" s="7"/>
    </row>
    <row r="17334">
      <c r="A17334" s="9">
        <v>44925.166666666664</v>
      </c>
      <c r="B17334" s="10">
        <v>214.01</v>
      </c>
      <c r="C17334" s="10">
        <v>213.49857</v>
      </c>
      <c r="D17334" s="10">
        <v>0.00239547271909123</v>
      </c>
      <c r="E17334" s="7">
        <f t="shared" si="1"/>
        <v>0.08200486686</v>
      </c>
      <c r="F17334" s="7"/>
    </row>
    <row r="17335">
      <c r="A17335" s="9">
        <v>44925.208333333336</v>
      </c>
      <c r="B17335" s="10">
        <v>196.39</v>
      </c>
      <c r="C17335" s="10">
        <v>207.9153</v>
      </c>
      <c r="D17335" s="10">
        <v>0.055432668976261</v>
      </c>
      <c r="E17335" s="7">
        <f t="shared" si="1"/>
        <v>0.08405190113</v>
      </c>
      <c r="F17335" s="7"/>
    </row>
    <row r="17336">
      <c r="A17336" s="9">
        <v>44925.25</v>
      </c>
      <c r="B17336" s="10">
        <v>198.45</v>
      </c>
      <c r="C17336" s="10">
        <v>204.60276</v>
      </c>
      <c r="D17336" s="10">
        <v>0.0300717351026936</v>
      </c>
      <c r="E17336" s="7">
        <f t="shared" si="1"/>
        <v>0.08291362863</v>
      </c>
      <c r="F17336" s="7"/>
    </row>
    <row r="17337">
      <c r="A17337" s="9">
        <v>44925.291666666664</v>
      </c>
      <c r="B17337" s="10">
        <v>197.18</v>
      </c>
      <c r="C17337" s="10">
        <v>203.96966</v>
      </c>
      <c r="D17337" s="10">
        <v>0.0332875977731197</v>
      </c>
      <c r="E17337" s="7">
        <f t="shared" si="1"/>
        <v>0.08136115261</v>
      </c>
      <c r="F17337" s="7"/>
    </row>
    <row r="17338">
      <c r="A17338" s="9">
        <v>44925.333333333336</v>
      </c>
      <c r="B17338" s="10">
        <v>188.15</v>
      </c>
      <c r="C17338" s="10">
        <v>205.74292</v>
      </c>
      <c r="D17338" s="10">
        <v>0.0855092364782224</v>
      </c>
      <c r="E17338" s="7">
        <f t="shared" si="1"/>
        <v>0.08097216754</v>
      </c>
      <c r="F17338" s="7"/>
    </row>
    <row r="17339">
      <c r="A17339" s="9">
        <v>44925.375</v>
      </c>
      <c r="B17339" s="10">
        <v>184.34</v>
      </c>
      <c r="C17339" s="10">
        <v>210.28179</v>
      </c>
      <c r="D17339" s="10">
        <v>0.123366792721328</v>
      </c>
      <c r="E17339" s="7">
        <f t="shared" si="1"/>
        <v>0.08096995353</v>
      </c>
      <c r="F17339" s="7"/>
    </row>
    <row r="17340">
      <c r="A17340" s="9">
        <v>44925.416666666664</v>
      </c>
      <c r="B17340" s="10">
        <v>188.71</v>
      </c>
      <c r="C17340" s="10">
        <v>216.62543</v>
      </c>
      <c r="D17340" s="10">
        <v>0.128864972131849</v>
      </c>
      <c r="E17340" s="7">
        <f t="shared" si="1"/>
        <v>0.08127852184</v>
      </c>
      <c r="F17340" s="7"/>
    </row>
    <row r="17341">
      <c r="A17341" s="9">
        <v>44925.458333333336</v>
      </c>
      <c r="B17341" s="10">
        <v>197.78</v>
      </c>
      <c r="C17341" s="10">
        <v>223.76918</v>
      </c>
      <c r="D17341" s="10">
        <v>0.116142803937521</v>
      </c>
      <c r="E17341" s="7">
        <f t="shared" si="1"/>
        <v>0.07850644674</v>
      </c>
      <c r="F17341" s="7"/>
    </row>
    <row r="17342">
      <c r="A17342" s="9">
        <v>44925.5</v>
      </c>
      <c r="B17342" s="10">
        <v>207.43</v>
      </c>
      <c r="C17342" s="10">
        <v>228.74712</v>
      </c>
      <c r="D17342" s="10">
        <v>0.093190768915473</v>
      </c>
      <c r="E17342" s="7">
        <f t="shared" si="1"/>
        <v>0.07665384587</v>
      </c>
      <c r="F17342" s="7"/>
    </row>
    <row r="17343">
      <c r="A17343" s="9">
        <v>44925.541666666664</v>
      </c>
      <c r="B17343" s="10">
        <v>215.62</v>
      </c>
      <c r="C17343" s="10">
        <v>231.57049</v>
      </c>
      <c r="D17343" s="10">
        <v>0.0688796314245394</v>
      </c>
      <c r="E17343" s="7">
        <f t="shared" si="1"/>
        <v>0.07476666828</v>
      </c>
      <c r="F17343" s="7"/>
    </row>
    <row r="17344">
      <c r="A17344" s="9">
        <v>44925.583333333336</v>
      </c>
      <c r="B17344" s="10">
        <v>214.31</v>
      </c>
      <c r="C17344" s="10">
        <v>232.41388</v>
      </c>
      <c r="D17344" s="10">
        <v>0.0778950035170016</v>
      </c>
      <c r="E17344" s="7">
        <f t="shared" si="1"/>
        <v>0.07364383733</v>
      </c>
      <c r="F17344" s="7"/>
    </row>
    <row r="17345">
      <c r="A17345" s="9">
        <v>44925.625</v>
      </c>
      <c r="B17345" s="10">
        <v>207.83</v>
      </c>
      <c r="C17345" s="10">
        <v>232.03715</v>
      </c>
      <c r="D17345" s="10">
        <v>0.104324458389529</v>
      </c>
      <c r="E17345" s="7">
        <f t="shared" si="1"/>
        <v>0.07379202341</v>
      </c>
      <c r="F17345" s="7"/>
    </row>
    <row r="17346">
      <c r="A17346" s="9">
        <v>44925.666666666664</v>
      </c>
      <c r="B17346" s="10">
        <v>203.56</v>
      </c>
      <c r="C17346" s="10">
        <v>230.90918</v>
      </c>
      <c r="D17346" s="10">
        <v>0.118441285010842</v>
      </c>
      <c r="E17346" s="7">
        <f t="shared" si="1"/>
        <v>0.074098102</v>
      </c>
      <c r="F17346" s="7"/>
    </row>
    <row r="17347">
      <c r="A17347" s="9">
        <v>44925.708333333336</v>
      </c>
      <c r="B17347" s="10">
        <v>202.5</v>
      </c>
      <c r="C17347" s="10">
        <v>230.20208</v>
      </c>
      <c r="D17347" s="10">
        <v>0.120338095989401</v>
      </c>
      <c r="E17347" s="7">
        <f t="shared" si="1"/>
        <v>0.07425506708</v>
      </c>
      <c r="F17347" s="7"/>
    </row>
    <row r="17348">
      <c r="A17348" s="9">
        <v>44925.75</v>
      </c>
      <c r="B17348" s="10">
        <v>201.98</v>
      </c>
      <c r="C17348" s="10">
        <v>229.99646</v>
      </c>
      <c r="D17348" s="10">
        <v>0.12181257050652</v>
      </c>
      <c r="E17348" s="7">
        <f t="shared" si="1"/>
        <v>0.07467352633</v>
      </c>
      <c r="F17348" s="7"/>
    </row>
    <row r="17349">
      <c r="A17349" s="9">
        <v>44925.791666666664</v>
      </c>
      <c r="B17349" s="10">
        <v>206.5</v>
      </c>
      <c r="C17349" s="10">
        <v>231.14385</v>
      </c>
      <c r="D17349" s="10">
        <v>0.106616940057025</v>
      </c>
      <c r="E17349" s="7">
        <f t="shared" si="1"/>
        <v>0.07484912786</v>
      </c>
      <c r="F17349" s="7"/>
    </row>
    <row r="17350">
      <c r="A17350" s="9">
        <v>44925.833333333336</v>
      </c>
      <c r="B17350" s="10">
        <v>208.08</v>
      </c>
      <c r="C17350" s="10">
        <v>232.27837</v>
      </c>
      <c r="D17350" s="10">
        <v>0.104178318454705</v>
      </c>
      <c r="E17350" s="7">
        <f t="shared" si="1"/>
        <v>0.07606531613</v>
      </c>
      <c r="F17350" s="7"/>
    </row>
    <row r="17351">
      <c r="A17351" s="9">
        <v>44925.875</v>
      </c>
      <c r="B17351" s="10">
        <v>213.86</v>
      </c>
      <c r="C17351" s="10">
        <v>233.49705</v>
      </c>
      <c r="D17351" s="10">
        <v>0.0840997777059709</v>
      </c>
      <c r="E17351" s="7">
        <f t="shared" si="1"/>
        <v>0.07692385526</v>
      </c>
      <c r="F17351" s="7"/>
    </row>
    <row r="17352">
      <c r="A17352" s="9">
        <v>44925.916666666664</v>
      </c>
      <c r="B17352" s="10">
        <v>210.59</v>
      </c>
      <c r="C17352" s="10">
        <v>234.24513</v>
      </c>
      <c r="D17352" s="10">
        <v>0.100984511396245</v>
      </c>
      <c r="E17352" s="7">
        <f t="shared" si="1"/>
        <v>0.07849425953</v>
      </c>
      <c r="F17352" s="7"/>
    </row>
    <row r="17353">
      <c r="A17353" s="9">
        <v>44925.958333333336</v>
      </c>
      <c r="B17353" s="10">
        <v>210.08</v>
      </c>
      <c r="C17353" s="10">
        <v>234.34687</v>
      </c>
      <c r="D17353" s="10">
        <v>0.103551073671263</v>
      </c>
      <c r="E17353" s="7">
        <f t="shared" si="1"/>
        <v>0.08040006336</v>
      </c>
      <c r="F17353" s="7"/>
    </row>
    <row r="17354">
      <c r="A17354" s="9">
        <v>44926.0</v>
      </c>
      <c r="B17354" s="10">
        <v>209.99</v>
      </c>
      <c r="C17354" s="10">
        <v>236.38597</v>
      </c>
      <c r="D17354" s="10">
        <v>0.111664706665966</v>
      </c>
      <c r="E17354" s="7">
        <f t="shared" si="1"/>
        <v>0.08186971538</v>
      </c>
      <c r="F17354" s="7"/>
    </row>
    <row r="17355">
      <c r="A17355" s="9">
        <v>44926.041666666664</v>
      </c>
      <c r="B17355" s="10">
        <v>205.81</v>
      </c>
      <c r="C17355" s="10">
        <v>233.29563</v>
      </c>
      <c r="D17355" s="10">
        <v>0.11781459429823</v>
      </c>
      <c r="E17355" s="7">
        <f t="shared" si="1"/>
        <v>0.08509366391</v>
      </c>
      <c r="F17355" s="7"/>
    </row>
    <row r="17356">
      <c r="A17356" s="9">
        <v>44926.083333333336</v>
      </c>
      <c r="B17356" s="10">
        <v>203.63</v>
      </c>
      <c r="C17356" s="10">
        <v>227.37965</v>
      </c>
      <c r="D17356" s="10">
        <v>0.104449320772549</v>
      </c>
      <c r="E17356" s="7">
        <f t="shared" si="1"/>
        <v>0.08891225701</v>
      </c>
      <c r="F17356" s="7"/>
    </row>
    <row r="17357">
      <c r="A17357" s="9">
        <v>44926.125</v>
      </c>
      <c r="B17357" s="10">
        <v>193.98</v>
      </c>
      <c r="C17357" s="10">
        <v>218.9049</v>
      </c>
      <c r="D17357" s="10">
        <v>0.113861772852046</v>
      </c>
      <c r="E17357" s="7">
        <f t="shared" si="1"/>
        <v>0.09279892123</v>
      </c>
      <c r="F17357" s="7"/>
    </row>
    <row r="17358">
      <c r="A17358" s="9">
        <v>44926.166666666664</v>
      </c>
      <c r="B17358" s="10">
        <v>182.04</v>
      </c>
      <c r="C17358" s="10">
        <v>209.43618</v>
      </c>
      <c r="D17358" s="10">
        <v>0.13080920402578</v>
      </c>
      <c r="E17358" s="7">
        <f t="shared" si="1"/>
        <v>0.09814949337</v>
      </c>
      <c r="F17358" s="7"/>
    </row>
    <row r="17359">
      <c r="A17359" s="9">
        <v>44926.208333333336</v>
      </c>
      <c r="B17359" s="10">
        <v>165.58</v>
      </c>
      <c r="C17359" s="10">
        <v>201.18175</v>
      </c>
      <c r="D17359" s="10">
        <v>0.176963119169606</v>
      </c>
      <c r="E17359" s="7">
        <f t="shared" si="1"/>
        <v>0.1032132621</v>
      </c>
      <c r="F17359" s="7"/>
    </row>
    <row r="17360">
      <c r="A17360" s="9">
        <v>44926.25</v>
      </c>
      <c r="B17360" s="10">
        <v>159.87</v>
      </c>
      <c r="C17360" s="10">
        <v>195.23119</v>
      </c>
      <c r="D17360" s="10">
        <v>0.181124696315173</v>
      </c>
      <c r="E17360" s="7">
        <f t="shared" si="1"/>
        <v>0.1095071355</v>
      </c>
      <c r="F17360" s="7"/>
    </row>
    <row r="17361">
      <c r="A17361" s="9">
        <v>44926.291666666664</v>
      </c>
      <c r="B17361" s="10">
        <v>160.31</v>
      </c>
      <c r="C17361" s="10">
        <v>192.59696</v>
      </c>
      <c r="D17361" s="10">
        <v>0.167640029209183</v>
      </c>
      <c r="E17361" s="7">
        <f t="shared" si="1"/>
        <v>0.1151051535</v>
      </c>
      <c r="F17361" s="7"/>
    </row>
    <row r="17362">
      <c r="A17362" s="9">
        <v>44926.333333333336</v>
      </c>
      <c r="B17362" s="10">
        <v>159.24</v>
      </c>
      <c r="C17362" s="10">
        <v>193.88843</v>
      </c>
      <c r="D17362" s="10">
        <v>0.178702927245323</v>
      </c>
      <c r="E17362" s="7">
        <f t="shared" si="1"/>
        <v>0.1189882239</v>
      </c>
      <c r="F17362" s="7"/>
    </row>
    <row r="17363">
      <c r="A17363" s="9">
        <v>44926.375</v>
      </c>
      <c r="B17363" s="10">
        <v>158.53</v>
      </c>
      <c r="C17363" s="10">
        <v>198.9706</v>
      </c>
      <c r="D17363" s="10">
        <v>0.203249123237302</v>
      </c>
      <c r="E17363" s="7">
        <f t="shared" si="1"/>
        <v>0.1223166544</v>
      </c>
      <c r="F17363" s="7"/>
    </row>
    <row r="17364">
      <c r="A17364" s="9">
        <v>44926.416666666664</v>
      </c>
      <c r="B17364" s="10">
        <v>162.1</v>
      </c>
      <c r="C17364" s="10">
        <v>207.69224</v>
      </c>
      <c r="D17364" s="10">
        <v>0.219518264139286</v>
      </c>
      <c r="E17364" s="7">
        <f t="shared" si="1"/>
        <v>0.1260938749</v>
      </c>
      <c r="F17364" s="7"/>
    </row>
    <row r="17365">
      <c r="A17365" s="9">
        <v>44926.458333333336</v>
      </c>
      <c r="B17365" s="10">
        <v>176.16</v>
      </c>
      <c r="C17365" s="10">
        <v>217.54034</v>
      </c>
      <c r="D17365" s="10">
        <v>0.190219156594128</v>
      </c>
      <c r="E17365" s="7">
        <f t="shared" si="1"/>
        <v>0.1291803896</v>
      </c>
      <c r="F17365" s="7"/>
    </row>
    <row r="17366">
      <c r="A17366" s="9">
        <v>44926.5</v>
      </c>
      <c r="B17366" s="10">
        <v>185.88</v>
      </c>
      <c r="C17366" s="10">
        <v>224.9553</v>
      </c>
      <c r="D17366" s="10">
        <v>0.173702508898434</v>
      </c>
      <c r="E17366" s="7">
        <f t="shared" si="1"/>
        <v>0.1325350454</v>
      </c>
      <c r="F17366" s="7"/>
    </row>
    <row r="17367">
      <c r="A17367" s="9">
        <v>44926.541666666664</v>
      </c>
      <c r="B17367" s="10">
        <v>198.69</v>
      </c>
      <c r="C17367" s="10">
        <v>229.42417</v>
      </c>
      <c r="D17367" s="10">
        <v>0.133962215053453</v>
      </c>
      <c r="E17367" s="7">
        <f t="shared" si="1"/>
        <v>0.1352468197</v>
      </c>
      <c r="F17367" s="7"/>
    </row>
    <row r="17368">
      <c r="A17368" s="9">
        <v>44926.583333333336</v>
      </c>
      <c r="B17368" s="10">
        <v>200.34</v>
      </c>
      <c r="C17368" s="10">
        <v>230.71066</v>
      </c>
      <c r="D17368" s="10">
        <v>0.131639604342512</v>
      </c>
      <c r="E17368" s="7">
        <f t="shared" si="1"/>
        <v>0.1374861781</v>
      </c>
      <c r="F17368" s="7"/>
    </row>
    <row r="17369">
      <c r="A17369" s="9">
        <v>44926.625</v>
      </c>
      <c r="B17369" s="10">
        <v>203.45</v>
      </c>
      <c r="C17369" s="10">
        <v>229.83818</v>
      </c>
      <c r="D17369" s="10">
        <v>0.114811995117608</v>
      </c>
      <c r="E17369" s="7">
        <f t="shared" si="1"/>
        <v>0.1379231588</v>
      </c>
      <c r="F17369" s="7"/>
    </row>
    <row r="17370">
      <c r="A17370" s="9">
        <v>44926.666666666664</v>
      </c>
      <c r="B17370" s="10">
        <v>201.33</v>
      </c>
      <c r="C17370" s="10">
        <v>227.49613</v>
      </c>
      <c r="D17370" s="10">
        <v>0.115017912612403</v>
      </c>
      <c r="E17370" s="7">
        <f t="shared" si="1"/>
        <v>0.1377805183</v>
      </c>
      <c r="F17370" s="7"/>
    </row>
    <row r="17371">
      <c r="A17371" s="9">
        <v>44926.708333333336</v>
      </c>
      <c r="B17371" s="10">
        <v>203.19</v>
      </c>
      <c r="C17371" s="10">
        <v>225.5439</v>
      </c>
      <c r="D17371" s="10">
        <v>0.099111082144097</v>
      </c>
      <c r="E17371" s="7">
        <f t="shared" si="1"/>
        <v>0.1368960594</v>
      </c>
      <c r="F17371" s="7"/>
    </row>
    <row r="17372">
      <c r="A17372" s="9">
        <v>44926.75</v>
      </c>
      <c r="B17372" s="10">
        <v>208.38</v>
      </c>
      <c r="C17372" s="10">
        <v>224.72816</v>
      </c>
      <c r="D17372" s="10">
        <v>0.0727463794479517</v>
      </c>
      <c r="E17372" s="7">
        <f t="shared" si="1"/>
        <v>0.1348516347</v>
      </c>
      <c r="F17372" s="7"/>
    </row>
    <row r="17373">
      <c r="A17373" s="9">
        <v>44926.791666666664</v>
      </c>
      <c r="B17373" s="10">
        <v>212.3</v>
      </c>
      <c r="C17373" s="10">
        <v>225.79376</v>
      </c>
      <c r="D17373" s="10">
        <v>0.0597614389343619</v>
      </c>
      <c r="E17373" s="7">
        <f t="shared" si="1"/>
        <v>0.1328993222</v>
      </c>
      <c r="F17373" s="7"/>
    </row>
    <row r="17374">
      <c r="A17374" s="9">
        <v>44926.833333333336</v>
      </c>
      <c r="B17374" s="10">
        <v>215.65</v>
      </c>
      <c r="C17374" s="10">
        <v>227.29352</v>
      </c>
      <c r="D17374" s="10">
        <v>0.0512268013623969</v>
      </c>
      <c r="E17374" s="7">
        <f t="shared" si="1"/>
        <v>0.130693009</v>
      </c>
      <c r="F17374" s="7"/>
    </row>
    <row r="17375">
      <c r="A17375" s="9">
        <v>44926.875</v>
      </c>
      <c r="B17375" s="10">
        <v>219.25</v>
      </c>
      <c r="C17375" s="10">
        <v>229.07741</v>
      </c>
      <c r="D17375" s="10">
        <v>0.0428999524658498</v>
      </c>
      <c r="E17375" s="7">
        <f t="shared" si="1"/>
        <v>0.1289763496</v>
      </c>
      <c r="F17375" s="7"/>
    </row>
    <row r="17376">
      <c r="A17376" s="9">
        <v>44926.916666666664</v>
      </c>
      <c r="B17376" s="10">
        <v>217.2</v>
      </c>
      <c r="C17376" s="10">
        <v>230.27872</v>
      </c>
      <c r="D17376" s="10">
        <v>0.0567951741263804</v>
      </c>
      <c r="E17376" s="7">
        <f t="shared" si="1"/>
        <v>0.1271351272</v>
      </c>
      <c r="F17376" s="7"/>
    </row>
    <row r="17377">
      <c r="A17377" s="9">
        <v>44926.958333333336</v>
      </c>
      <c r="B17377" s="10">
        <v>211.7</v>
      </c>
      <c r="C17377" s="10">
        <v>230.97725</v>
      </c>
      <c r="D17377" s="10">
        <v>0.0834595181993032</v>
      </c>
      <c r="E17377" s="7">
        <f t="shared" si="1"/>
        <v>0.1262979791</v>
      </c>
      <c r="F17377" s="7"/>
    </row>
    <row r="17378">
      <c r="A17378" s="7"/>
      <c r="B17378" s="7"/>
      <c r="C17378" s="7"/>
      <c r="D17378" s="7"/>
      <c r="E17378" s="7"/>
      <c r="F17378" s="7"/>
    </row>
    <row r="17379">
      <c r="A17379" s="7"/>
      <c r="B17379" s="7"/>
      <c r="C17379" s="7"/>
      <c r="D17379" s="7"/>
      <c r="E17379" s="7"/>
      <c r="F17379" s="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D1" s="2" t="str">
        <f>IFERROR(__xludf.DUMMYFUNCTION("FILTER(A:A, MOD(ROW(A:A), 4) = 0)
"),"date - 24h pred")</f>
        <v>date - 24h pred</v>
      </c>
      <c r="E1" s="2" t="str">
        <f>IFERROR(__xludf.DUMMYFUNCTION("FILTER(B:B, MOD(ROW(B:B), 4) = 0)
"),"daily mape - 24")</f>
        <v>daily mape - 24</v>
      </c>
      <c r="G1" s="2" t="str">
        <f>IFERROR(__xludf.DUMMYFUNCTION("FILTER(A:A, MOD(ROW(A:A), 4) = 1)
"),"")</f>
        <v/>
      </c>
      <c r="H1" s="2" t="str">
        <f>IFERROR(__xludf.DUMMYFUNCTION("FILTER(B:B, MOD(ROW(B:B), 4) = 1)
"),"")</f>
        <v/>
      </c>
      <c r="J1" s="2" t="str">
        <f>IFERROR(__xludf.DUMMYFUNCTION("FILTER(A:A, MOD(ROW(A:A), 4) = 2)
"),"")</f>
        <v/>
      </c>
      <c r="K1" s="2" t="str">
        <f>IFERROR(__xludf.DUMMYFUNCTION("FILTER(B:B, MOD(ROW(B:B), 4) = 2)
"),"")</f>
        <v/>
      </c>
      <c r="M1" s="2" t="str">
        <f>IFERROR(__xludf.DUMMYFUNCTION("FILTER(A:A, MOD(ROW(A:A), 4) = 3)
"),"")</f>
        <v/>
      </c>
      <c r="N1" s="2" t="str">
        <f>IFERROR(__xludf.DUMMYFUNCTION("FILTER(B:B, MOD(ROW(B:B), 4) = 3)
"),"")</f>
        <v/>
      </c>
    </row>
    <row r="2">
      <c r="D2" s="4">
        <f>IFERROR(__xludf.DUMMYFUNCTION("""COMPUTED_VALUE"""),44743.958333333336)</f>
        <v>44743.95833</v>
      </c>
      <c r="E2" s="2">
        <f>IFERROR(__xludf.DUMMYFUNCTION("""COMPUTED_VALUE"""),0.0287992544809245)</f>
        <v>0.02879925448</v>
      </c>
      <c r="G2" s="2" t="str">
        <f>IFERROR(__xludf.DUMMYFUNCTION("""COMPUTED_VALUE"""),"date - 48h pred")</f>
        <v>date - 48h pred</v>
      </c>
      <c r="H2" s="2" t="str">
        <f>IFERROR(__xludf.DUMMYFUNCTION("""COMPUTED_VALUE"""),"daily mape - 48")</f>
        <v>daily mape - 48</v>
      </c>
      <c r="J2" s="2" t="str">
        <f>IFERROR(__xludf.DUMMYFUNCTION("""COMPUTED_VALUE"""),"date - 72h pred")</f>
        <v>date - 72h pred</v>
      </c>
      <c r="K2" s="2" t="str">
        <f>IFERROR(__xludf.DUMMYFUNCTION("""COMPUTED_VALUE"""),"daily mape - 72")</f>
        <v>daily mape - 72</v>
      </c>
      <c r="M2" s="2" t="str">
        <f>IFERROR(__xludf.DUMMYFUNCTION("""COMPUTED_VALUE"""),"date - 96h pred")</f>
        <v>date - 96h pred</v>
      </c>
      <c r="N2" s="2" t="str">
        <f>IFERROR(__xludf.DUMMYFUNCTION("""COMPUTED_VALUE"""),"daily mape - 96")</f>
        <v>daily mape - 96</v>
      </c>
    </row>
    <row r="3">
      <c r="D3" s="4">
        <f>IFERROR(__xludf.DUMMYFUNCTION("""COMPUTED_VALUE"""),44744.958333333336)</f>
        <v>44744.95833</v>
      </c>
      <c r="E3" s="2">
        <f>IFERROR(__xludf.DUMMYFUNCTION("""COMPUTED_VALUE"""),0.05243710268669477)</f>
        <v>0.05243710269</v>
      </c>
      <c r="G3" s="4">
        <f>IFERROR(__xludf.DUMMYFUNCTION("""COMPUTED_VALUE"""),44744.958333333336)</f>
        <v>44744.95833</v>
      </c>
      <c r="H3" s="2">
        <f>IFERROR(__xludf.DUMMYFUNCTION("""COMPUTED_VALUE"""),0.03924274572548425)</f>
        <v>0.03924274573</v>
      </c>
      <c r="J3" s="4">
        <f>IFERROR(__xludf.DUMMYFUNCTION("""COMPUTED_VALUE"""),44745.958333333336)</f>
        <v>44745.95833</v>
      </c>
      <c r="K3" s="2">
        <f>IFERROR(__xludf.DUMMYFUNCTION("""COMPUTED_VALUE"""),0.027871608953203047)</f>
        <v>0.02787160895</v>
      </c>
      <c r="M3" s="4">
        <f>IFERROR(__xludf.DUMMYFUNCTION("""COMPUTED_VALUE"""),44746.958333333336)</f>
        <v>44746.95833</v>
      </c>
      <c r="N3" s="2">
        <f>IFERROR(__xludf.DUMMYFUNCTION("""COMPUTED_VALUE"""),0.05926945854062776)</f>
        <v>0.05926945854</v>
      </c>
    </row>
    <row r="4">
      <c r="A4" s="7" t="s">
        <v>5</v>
      </c>
      <c r="B4" s="7" t="s">
        <v>6</v>
      </c>
      <c r="D4" s="4">
        <f>IFERROR(__xludf.DUMMYFUNCTION("""COMPUTED_VALUE"""),44745.958333333336)</f>
        <v>44745.95833</v>
      </c>
      <c r="E4" s="2">
        <f>IFERROR(__xludf.DUMMYFUNCTION("""COMPUTED_VALUE"""),0.0452097778220503)</f>
        <v>0.04520977782</v>
      </c>
      <c r="G4" s="4">
        <f>IFERROR(__xludf.DUMMYFUNCTION("""COMPUTED_VALUE"""),44745.958333333336)</f>
        <v>44745.95833</v>
      </c>
      <c r="H4" s="2">
        <f>IFERROR(__xludf.DUMMYFUNCTION("""COMPUTED_VALUE"""),0.04136010519275735)</f>
        <v>0.04136010519</v>
      </c>
      <c r="J4" s="4">
        <f>IFERROR(__xludf.DUMMYFUNCTION("""COMPUTED_VALUE"""),44746.958333333336)</f>
        <v>44746.95833</v>
      </c>
      <c r="K4" s="2">
        <f>IFERROR(__xludf.DUMMYFUNCTION("""COMPUTED_VALUE"""),0.06211597442171244)</f>
        <v>0.06211597442</v>
      </c>
      <c r="M4" s="4">
        <f>IFERROR(__xludf.DUMMYFUNCTION("""COMPUTED_VALUE"""),44747.958333333336)</f>
        <v>44747.95833</v>
      </c>
      <c r="N4" s="2">
        <f>IFERROR(__xludf.DUMMYFUNCTION("""COMPUTED_VALUE"""),0.07956463121583976)</f>
        <v>0.07956463122</v>
      </c>
    </row>
    <row r="5">
      <c r="A5" s="7" t="s">
        <v>7</v>
      </c>
      <c r="B5" s="7" t="s">
        <v>8</v>
      </c>
      <c r="D5" s="4">
        <f>IFERROR(__xludf.DUMMYFUNCTION("""COMPUTED_VALUE"""),44746.958333333336)</f>
        <v>44746.95833</v>
      </c>
      <c r="E5" s="2">
        <f>IFERROR(__xludf.DUMMYFUNCTION("""COMPUTED_VALUE"""),0.05821487852882373)</f>
        <v>0.05821487853</v>
      </c>
      <c r="G5" s="4">
        <f>IFERROR(__xludf.DUMMYFUNCTION("""COMPUTED_VALUE"""),44746.958333333336)</f>
        <v>44746.95833</v>
      </c>
      <c r="H5" s="2">
        <f>IFERROR(__xludf.DUMMYFUNCTION("""COMPUTED_VALUE"""),0.0667715092293036)</f>
        <v>0.06677150923</v>
      </c>
      <c r="J5" s="4">
        <f>IFERROR(__xludf.DUMMYFUNCTION("""COMPUTED_VALUE"""),44747.958333333336)</f>
        <v>44747.95833</v>
      </c>
      <c r="K5" s="2">
        <f>IFERROR(__xludf.DUMMYFUNCTION("""COMPUTED_VALUE"""),0.06719116322156511)</f>
        <v>0.06719116322</v>
      </c>
      <c r="M5" s="4">
        <f>IFERROR(__xludf.DUMMYFUNCTION("""COMPUTED_VALUE"""),44748.958333333336)</f>
        <v>44748.95833</v>
      </c>
      <c r="N5" s="2">
        <f>IFERROR(__xludf.DUMMYFUNCTION("""COMPUTED_VALUE"""),0.09407276351293022)</f>
        <v>0.09407276351</v>
      </c>
    </row>
    <row r="6">
      <c r="A6" s="7" t="s">
        <v>9</v>
      </c>
      <c r="B6" s="7" t="s">
        <v>10</v>
      </c>
      <c r="D6" s="4">
        <f>IFERROR(__xludf.DUMMYFUNCTION("""COMPUTED_VALUE"""),44747.958333333336)</f>
        <v>44747.95833</v>
      </c>
      <c r="E6" s="2">
        <f>IFERROR(__xludf.DUMMYFUNCTION("""COMPUTED_VALUE"""),0.05096094285528457)</f>
        <v>0.05096094286</v>
      </c>
      <c r="G6" s="4">
        <f>IFERROR(__xludf.DUMMYFUNCTION("""COMPUTED_VALUE"""),44747.958333333336)</f>
        <v>44747.95833</v>
      </c>
      <c r="H6" s="2">
        <f>IFERROR(__xludf.DUMMYFUNCTION("""COMPUTED_VALUE"""),0.06271109526069907)</f>
        <v>0.06271109526</v>
      </c>
      <c r="J6" s="4">
        <f>IFERROR(__xludf.DUMMYFUNCTION("""COMPUTED_VALUE"""),44748.958333333336)</f>
        <v>44748.95833</v>
      </c>
      <c r="K6" s="2">
        <f>IFERROR(__xludf.DUMMYFUNCTION("""COMPUTED_VALUE"""),0.08590376884019861)</f>
        <v>0.08590376884</v>
      </c>
      <c r="M6" s="4">
        <f>IFERROR(__xludf.DUMMYFUNCTION("""COMPUTED_VALUE"""),44749.958333333336)</f>
        <v>44749.95833</v>
      </c>
      <c r="N6" s="2">
        <f>IFERROR(__xludf.DUMMYFUNCTION("""COMPUTED_VALUE"""),0.08153446730177438)</f>
        <v>0.0815344673</v>
      </c>
    </row>
    <row r="7">
      <c r="A7" s="7" t="s">
        <v>11</v>
      </c>
      <c r="B7" s="7" t="s">
        <v>12</v>
      </c>
      <c r="D7" s="4">
        <f>IFERROR(__xludf.DUMMYFUNCTION("""COMPUTED_VALUE"""),44748.958333333336)</f>
        <v>44748.95833</v>
      </c>
      <c r="E7" s="2">
        <f>IFERROR(__xludf.DUMMYFUNCTION("""COMPUTED_VALUE"""),0.05234270148910911)</f>
        <v>0.05234270149</v>
      </c>
      <c r="G7" s="4">
        <f>IFERROR(__xludf.DUMMYFUNCTION("""COMPUTED_VALUE"""),44748.958333333336)</f>
        <v>44748.95833</v>
      </c>
      <c r="H7" s="2">
        <f>IFERROR(__xludf.DUMMYFUNCTION("""COMPUTED_VALUE"""),0.0772544437166766)</f>
        <v>0.07725444372</v>
      </c>
      <c r="J7" s="4">
        <f>IFERROR(__xludf.DUMMYFUNCTION("""COMPUTED_VALUE"""),44749.958333333336)</f>
        <v>44749.95833</v>
      </c>
      <c r="K7" s="2">
        <f>IFERROR(__xludf.DUMMYFUNCTION("""COMPUTED_VALUE"""),0.07945148722508528)</f>
        <v>0.07945148723</v>
      </c>
      <c r="M7" s="4">
        <f>IFERROR(__xludf.DUMMYFUNCTION("""COMPUTED_VALUE"""),44750.958333333336)</f>
        <v>44750.95833</v>
      </c>
      <c r="N7" s="2">
        <f>IFERROR(__xludf.DUMMYFUNCTION("""COMPUTED_VALUE"""),0.07022718379265608)</f>
        <v>0.07022718379</v>
      </c>
    </row>
    <row r="8">
      <c r="A8" s="4">
        <v>44743.958333333336</v>
      </c>
      <c r="B8" s="2">
        <v>0.0287992544809245</v>
      </c>
      <c r="D8" s="4">
        <f>IFERROR(__xludf.DUMMYFUNCTION("""COMPUTED_VALUE"""),44749.958333333336)</f>
        <v>44749.95833</v>
      </c>
      <c r="E8" s="2">
        <f>IFERROR(__xludf.DUMMYFUNCTION("""COMPUTED_VALUE"""),0.04514492061375813)</f>
        <v>0.04514492061</v>
      </c>
      <c r="G8" s="4">
        <f>IFERROR(__xludf.DUMMYFUNCTION("""COMPUTED_VALUE"""),44749.958333333336)</f>
        <v>44749.95833</v>
      </c>
      <c r="H8" s="2">
        <f>IFERROR(__xludf.DUMMYFUNCTION("""COMPUTED_VALUE"""),0.06910206652874469)</f>
        <v>0.06910206653</v>
      </c>
      <c r="J8" s="4">
        <f>IFERROR(__xludf.DUMMYFUNCTION("""COMPUTED_VALUE"""),44750.958333333336)</f>
        <v>44750.95833</v>
      </c>
      <c r="K8" s="2">
        <f>IFERROR(__xludf.DUMMYFUNCTION("""COMPUTED_VALUE"""),0.06527843937191634)</f>
        <v>0.06527843937</v>
      </c>
      <c r="M8" s="4">
        <f>IFERROR(__xludf.DUMMYFUNCTION("""COMPUTED_VALUE"""),44751.958333333336)</f>
        <v>44751.95833</v>
      </c>
      <c r="N8" s="2">
        <f>IFERROR(__xludf.DUMMYFUNCTION("""COMPUTED_VALUE"""),0.046187297923418774)</f>
        <v>0.04618729792</v>
      </c>
    </row>
    <row r="9">
      <c r="A9" s="4">
        <v>44744.958333333336</v>
      </c>
      <c r="B9" s="2">
        <v>0.03924274572548425</v>
      </c>
      <c r="D9" s="4">
        <f>IFERROR(__xludf.DUMMYFUNCTION("""COMPUTED_VALUE"""),44750.958333333336)</f>
        <v>44750.95833</v>
      </c>
      <c r="E9" s="2">
        <f>IFERROR(__xludf.DUMMYFUNCTION("""COMPUTED_VALUE"""),0.029936730369072646)</f>
        <v>0.02993673037</v>
      </c>
      <c r="G9" s="4">
        <f>IFERROR(__xludf.DUMMYFUNCTION("""COMPUTED_VALUE"""),44750.958333333336)</f>
        <v>44750.95833</v>
      </c>
      <c r="H9" s="2">
        <f>IFERROR(__xludf.DUMMYFUNCTION("""COMPUTED_VALUE"""),0.04953564240957784)</f>
        <v>0.04953564241</v>
      </c>
      <c r="J9" s="4">
        <f>IFERROR(__xludf.DUMMYFUNCTION("""COMPUTED_VALUE"""),44751.958333333336)</f>
        <v>44751.95833</v>
      </c>
      <c r="K9" s="2">
        <f>IFERROR(__xludf.DUMMYFUNCTION("""COMPUTED_VALUE"""),0.04525202422990401)</f>
        <v>0.04525202423</v>
      </c>
      <c r="M9" s="4">
        <f>IFERROR(__xludf.DUMMYFUNCTION("""COMPUTED_VALUE"""),44752.958333333336)</f>
        <v>44752.95833</v>
      </c>
      <c r="N9" s="2">
        <f>IFERROR(__xludf.DUMMYFUNCTION("""COMPUTED_VALUE"""),0.044830447420579934)</f>
        <v>0.04483044742</v>
      </c>
    </row>
    <row r="10">
      <c r="A10" s="4">
        <v>44745.958333333336</v>
      </c>
      <c r="B10" s="2">
        <v>0.027871608953203047</v>
      </c>
      <c r="D10" s="4">
        <f>IFERROR(__xludf.DUMMYFUNCTION("""COMPUTED_VALUE"""),44751.958333333336)</f>
        <v>44751.95833</v>
      </c>
      <c r="E10" s="2">
        <f>IFERROR(__xludf.DUMMYFUNCTION("""COMPUTED_VALUE"""),0.0429040922797169)</f>
        <v>0.04290409228</v>
      </c>
      <c r="G10" s="4">
        <f>IFERROR(__xludf.DUMMYFUNCTION("""COMPUTED_VALUE"""),44751.958333333336)</f>
        <v>44751.95833</v>
      </c>
      <c r="H10" s="2">
        <f>IFERROR(__xludf.DUMMYFUNCTION("""COMPUTED_VALUE"""),0.04637832435811425)</f>
        <v>0.04637832436</v>
      </c>
      <c r="J10" s="4">
        <f>IFERROR(__xludf.DUMMYFUNCTION("""COMPUTED_VALUE"""),44752.958333333336)</f>
        <v>44752.95833</v>
      </c>
      <c r="K10" s="2">
        <f>IFERROR(__xludf.DUMMYFUNCTION("""COMPUTED_VALUE"""),0.04659892996492591)</f>
        <v>0.04659892996</v>
      </c>
      <c r="M10" s="4">
        <f>IFERROR(__xludf.DUMMYFUNCTION("""COMPUTED_VALUE"""),44753.958333333336)</f>
        <v>44753.95833</v>
      </c>
      <c r="N10" s="2">
        <f>IFERROR(__xludf.DUMMYFUNCTION("""COMPUTED_VALUE"""),0.06595197854017654)</f>
        <v>0.06595197854</v>
      </c>
    </row>
    <row r="11">
      <c r="A11" s="4">
        <v>44746.958333333336</v>
      </c>
      <c r="B11" s="2">
        <v>0.05926945854062776</v>
      </c>
      <c r="D11" s="4">
        <f>IFERROR(__xludf.DUMMYFUNCTION("""COMPUTED_VALUE"""),44752.958333333336)</f>
        <v>44752.95833</v>
      </c>
      <c r="E11" s="2">
        <f>IFERROR(__xludf.DUMMYFUNCTION("""COMPUTED_VALUE"""),0.04497138617194208)</f>
        <v>0.04497138617</v>
      </c>
      <c r="G11" s="4">
        <f>IFERROR(__xludf.DUMMYFUNCTION("""COMPUTED_VALUE"""),44752.958333333336)</f>
        <v>44752.95833</v>
      </c>
      <c r="H11" s="2">
        <f>IFERROR(__xludf.DUMMYFUNCTION("""COMPUTED_VALUE"""),0.0438548268715176)</f>
        <v>0.04385482687</v>
      </c>
      <c r="J11" s="4">
        <f>IFERROR(__xludf.DUMMYFUNCTION("""COMPUTED_VALUE"""),44753.958333333336)</f>
        <v>44753.95833</v>
      </c>
      <c r="K11" s="2">
        <f>IFERROR(__xludf.DUMMYFUNCTION("""COMPUTED_VALUE"""),0.06545298086637123)</f>
        <v>0.06545298087</v>
      </c>
      <c r="M11" s="4">
        <f>IFERROR(__xludf.DUMMYFUNCTION("""COMPUTED_VALUE"""),44754.958333333336)</f>
        <v>44754.95833</v>
      </c>
      <c r="N11" s="2">
        <f>IFERROR(__xludf.DUMMYFUNCTION("""COMPUTED_VALUE"""),0.10225151335650352)</f>
        <v>0.1022515134</v>
      </c>
    </row>
    <row r="12">
      <c r="A12" s="4">
        <v>44744.958333333336</v>
      </c>
      <c r="B12" s="2">
        <v>0.05243710268669477</v>
      </c>
      <c r="D12" s="4">
        <f>IFERROR(__xludf.DUMMYFUNCTION("""COMPUTED_VALUE"""),44753.958333333336)</f>
        <v>44753.95833</v>
      </c>
      <c r="E12" s="2">
        <f>IFERROR(__xludf.DUMMYFUNCTION("""COMPUTED_VALUE"""),0.046273634751790915)</f>
        <v>0.04627363475</v>
      </c>
      <c r="G12" s="4">
        <f>IFERROR(__xludf.DUMMYFUNCTION("""COMPUTED_VALUE"""),44753.958333333336)</f>
        <v>44753.95833</v>
      </c>
      <c r="H12" s="2">
        <f>IFERROR(__xludf.DUMMYFUNCTION("""COMPUTED_VALUE"""),0.06293106623175747)</f>
        <v>0.06293106623</v>
      </c>
      <c r="J12" s="4">
        <f>IFERROR(__xludf.DUMMYFUNCTION("""COMPUTED_VALUE"""),44754.958333333336)</f>
        <v>44754.95833</v>
      </c>
      <c r="K12" s="2">
        <f>IFERROR(__xludf.DUMMYFUNCTION("""COMPUTED_VALUE"""),0.0905738342738932)</f>
        <v>0.09057383427</v>
      </c>
      <c r="M12" s="4">
        <f>IFERROR(__xludf.DUMMYFUNCTION("""COMPUTED_VALUE"""),44755.958333333336)</f>
        <v>44755.95833</v>
      </c>
      <c r="N12" s="2">
        <f>IFERROR(__xludf.DUMMYFUNCTION("""COMPUTED_VALUE"""),0.11212699688930217)</f>
        <v>0.1121269969</v>
      </c>
    </row>
    <row r="13">
      <c r="A13" s="4">
        <v>44745.958333333336</v>
      </c>
      <c r="B13" s="2">
        <v>0.04136010519275735</v>
      </c>
      <c r="D13" s="4">
        <f>IFERROR(__xludf.DUMMYFUNCTION("""COMPUTED_VALUE"""),44754.958333333336)</f>
        <v>44754.95833</v>
      </c>
      <c r="E13" s="2">
        <f>IFERROR(__xludf.DUMMYFUNCTION("""COMPUTED_VALUE"""),0.03428894436761995)</f>
        <v>0.03428894437</v>
      </c>
      <c r="G13" s="4">
        <f>IFERROR(__xludf.DUMMYFUNCTION("""COMPUTED_VALUE"""),44754.958333333336)</f>
        <v>44754.95833</v>
      </c>
      <c r="H13" s="2">
        <f>IFERROR(__xludf.DUMMYFUNCTION("""COMPUTED_VALUE"""),0.07358107302063875)</f>
        <v>0.07358107302</v>
      </c>
      <c r="J13" s="4">
        <f>IFERROR(__xludf.DUMMYFUNCTION("""COMPUTED_VALUE"""),44755.958333333336)</f>
        <v>44755.95833</v>
      </c>
      <c r="K13" s="2">
        <f>IFERROR(__xludf.DUMMYFUNCTION("""COMPUTED_VALUE"""),0.12040492993190992)</f>
        <v>0.1204049299</v>
      </c>
      <c r="M13" s="4">
        <f>IFERROR(__xludf.DUMMYFUNCTION("""COMPUTED_VALUE"""),44756.958333333336)</f>
        <v>44756.95833</v>
      </c>
      <c r="N13" s="2">
        <f>IFERROR(__xludf.DUMMYFUNCTION("""COMPUTED_VALUE"""),0.13781599691032478)</f>
        <v>0.1378159969</v>
      </c>
    </row>
    <row r="14">
      <c r="A14" s="4">
        <v>44746.958333333336</v>
      </c>
      <c r="B14" s="2">
        <v>0.06211597442171244</v>
      </c>
      <c r="D14" s="4">
        <f>IFERROR(__xludf.DUMMYFUNCTION("""COMPUTED_VALUE"""),44755.958333333336)</f>
        <v>44755.95833</v>
      </c>
      <c r="E14" s="2">
        <f>IFERROR(__xludf.DUMMYFUNCTION("""COMPUTED_VALUE"""),0.057235251636234)</f>
        <v>0.05723525164</v>
      </c>
      <c r="G14" s="4">
        <f>IFERROR(__xludf.DUMMYFUNCTION("""COMPUTED_VALUE"""),44755.958333333336)</f>
        <v>44755.95833</v>
      </c>
      <c r="H14" s="2">
        <f>IFERROR(__xludf.DUMMYFUNCTION("""COMPUTED_VALUE"""),0.08151209057388654)</f>
        <v>0.08151209057</v>
      </c>
      <c r="J14" s="4">
        <f>IFERROR(__xludf.DUMMYFUNCTION("""COMPUTED_VALUE"""),44756.958333333336)</f>
        <v>44756.95833</v>
      </c>
      <c r="K14" s="2">
        <f>IFERROR(__xludf.DUMMYFUNCTION("""COMPUTED_VALUE"""),0.08490750880187914)</f>
        <v>0.0849075088</v>
      </c>
      <c r="M14" s="4">
        <f>IFERROR(__xludf.DUMMYFUNCTION("""COMPUTED_VALUE"""),44757.958333333336)</f>
        <v>44757.95833</v>
      </c>
      <c r="N14" s="2">
        <f>IFERROR(__xludf.DUMMYFUNCTION("""COMPUTED_VALUE"""),0.06384731317236379)</f>
        <v>0.06384731317</v>
      </c>
    </row>
    <row r="15">
      <c r="A15" s="4">
        <v>44747.958333333336</v>
      </c>
      <c r="B15" s="2">
        <v>0.07956463121583976</v>
      </c>
      <c r="D15" s="4">
        <f>IFERROR(__xludf.DUMMYFUNCTION("""COMPUTED_VALUE"""),44756.958333333336)</f>
        <v>44756.95833</v>
      </c>
      <c r="E15" s="2">
        <f>IFERROR(__xludf.DUMMYFUNCTION("""COMPUTED_VALUE"""),0.030645688746576347)</f>
        <v>0.03064568875</v>
      </c>
      <c r="G15" s="4">
        <f>IFERROR(__xludf.DUMMYFUNCTION("""COMPUTED_VALUE"""),44756.958333333336)</f>
        <v>44756.95833</v>
      </c>
      <c r="H15" s="2">
        <f>IFERROR(__xludf.DUMMYFUNCTION("""COMPUTED_VALUE"""),0.07508757324064241)</f>
        <v>0.07508757324</v>
      </c>
      <c r="J15" s="4">
        <f>IFERROR(__xludf.DUMMYFUNCTION("""COMPUTED_VALUE"""),44757.958333333336)</f>
        <v>44757.95833</v>
      </c>
      <c r="K15" s="2">
        <f>IFERROR(__xludf.DUMMYFUNCTION("""COMPUTED_VALUE"""),0.061447142604512665)</f>
        <v>0.0614471426</v>
      </c>
      <c r="M15" s="4">
        <f>IFERROR(__xludf.DUMMYFUNCTION("""COMPUTED_VALUE"""),44758.958333333336)</f>
        <v>44758.95833</v>
      </c>
      <c r="N15" s="2">
        <f>IFERROR(__xludf.DUMMYFUNCTION("""COMPUTED_VALUE"""),0.06106595782995741)</f>
        <v>0.06106595783</v>
      </c>
    </row>
    <row r="16">
      <c r="A16" s="4">
        <v>44745.958333333336</v>
      </c>
      <c r="B16" s="2">
        <v>0.0452097778220503</v>
      </c>
      <c r="D16" s="4">
        <f>IFERROR(__xludf.DUMMYFUNCTION("""COMPUTED_VALUE"""),44757.958333333336)</f>
        <v>44757.95833</v>
      </c>
      <c r="E16" s="2">
        <f>IFERROR(__xludf.DUMMYFUNCTION("""COMPUTED_VALUE"""),0.033692365325484266)</f>
        <v>0.03369236533</v>
      </c>
      <c r="G16" s="4">
        <f>IFERROR(__xludf.DUMMYFUNCTION("""COMPUTED_VALUE"""),44757.958333333336)</f>
        <v>44757.95833</v>
      </c>
      <c r="H16" s="2">
        <f>IFERROR(__xludf.DUMMYFUNCTION("""COMPUTED_VALUE"""),0.04179262711800486)</f>
        <v>0.04179262712</v>
      </c>
      <c r="J16" s="4">
        <f>IFERROR(__xludf.DUMMYFUNCTION("""COMPUTED_VALUE"""),44758.958333333336)</f>
        <v>44758.95833</v>
      </c>
      <c r="K16" s="2">
        <f>IFERROR(__xludf.DUMMYFUNCTION("""COMPUTED_VALUE"""),0.04878489851003093)</f>
        <v>0.04878489851</v>
      </c>
      <c r="M16" s="4">
        <f>IFERROR(__xludf.DUMMYFUNCTION("""COMPUTED_VALUE"""),44759.958333333336)</f>
        <v>44759.95833</v>
      </c>
      <c r="N16" s="2">
        <f>IFERROR(__xludf.DUMMYFUNCTION("""COMPUTED_VALUE"""),0.07677954944070794)</f>
        <v>0.07677954944</v>
      </c>
    </row>
    <row r="17">
      <c r="A17" s="4">
        <v>44746.958333333336</v>
      </c>
      <c r="B17" s="2">
        <v>0.0667715092293036</v>
      </c>
      <c r="D17" s="4">
        <f>IFERROR(__xludf.DUMMYFUNCTION("""COMPUTED_VALUE"""),44758.958333333336)</f>
        <v>44758.95833</v>
      </c>
      <c r="E17" s="2">
        <f>IFERROR(__xludf.DUMMYFUNCTION("""COMPUTED_VALUE"""),0.03485043535059885)</f>
        <v>0.03485043535</v>
      </c>
      <c r="G17" s="4">
        <f>IFERROR(__xludf.DUMMYFUNCTION("""COMPUTED_VALUE"""),44758.958333333336)</f>
        <v>44758.95833</v>
      </c>
      <c r="H17" s="2">
        <f>IFERROR(__xludf.DUMMYFUNCTION("""COMPUTED_VALUE"""),0.04563380739232987)</f>
        <v>0.04563380739</v>
      </c>
      <c r="J17" s="4">
        <f>IFERROR(__xludf.DUMMYFUNCTION("""COMPUTED_VALUE"""),44759.958333333336)</f>
        <v>44759.95833</v>
      </c>
      <c r="K17" s="2">
        <f>IFERROR(__xludf.DUMMYFUNCTION("""COMPUTED_VALUE"""),0.07657210773043588)</f>
        <v>0.07657210773</v>
      </c>
      <c r="M17" s="4">
        <f>IFERROR(__xludf.DUMMYFUNCTION("""COMPUTED_VALUE"""),44760.958333333336)</f>
        <v>44760.95833</v>
      </c>
      <c r="N17" s="2">
        <f>IFERROR(__xludf.DUMMYFUNCTION("""COMPUTED_VALUE"""),0.1522110907438646)</f>
        <v>0.1522110907</v>
      </c>
    </row>
    <row r="18">
      <c r="A18" s="4">
        <v>44747.958333333336</v>
      </c>
      <c r="B18" s="2">
        <v>0.06719116322156511</v>
      </c>
      <c r="D18" s="4">
        <f>IFERROR(__xludf.DUMMYFUNCTION("""COMPUTED_VALUE"""),44759.958333333336)</f>
        <v>44759.95833</v>
      </c>
      <c r="E18" s="2">
        <f>IFERROR(__xludf.DUMMYFUNCTION("""COMPUTED_VALUE"""),0.05767414870133546)</f>
        <v>0.0576741487</v>
      </c>
      <c r="G18" s="4">
        <f>IFERROR(__xludf.DUMMYFUNCTION("""COMPUTED_VALUE"""),44759.958333333336)</f>
        <v>44759.95833</v>
      </c>
      <c r="H18" s="2">
        <f>IFERROR(__xludf.DUMMYFUNCTION("""COMPUTED_VALUE"""),0.06347387704295876)</f>
        <v>0.06347387704</v>
      </c>
      <c r="J18" s="4">
        <f>IFERROR(__xludf.DUMMYFUNCTION("""COMPUTED_VALUE"""),44760.958333333336)</f>
        <v>44760.95833</v>
      </c>
      <c r="K18" s="2">
        <f>IFERROR(__xludf.DUMMYFUNCTION("""COMPUTED_VALUE"""),0.1295550847958901)</f>
        <v>0.1295550848</v>
      </c>
      <c r="M18" s="4">
        <f>IFERROR(__xludf.DUMMYFUNCTION("""COMPUTED_VALUE"""),44761.958333333336)</f>
        <v>44761.95833</v>
      </c>
      <c r="N18" s="2">
        <f>IFERROR(__xludf.DUMMYFUNCTION("""COMPUTED_VALUE"""),0.10532914155646157)</f>
        <v>0.1053291416</v>
      </c>
    </row>
    <row r="19">
      <c r="A19" s="4">
        <v>44748.958333333336</v>
      </c>
      <c r="B19" s="2">
        <v>0.09407276351293022</v>
      </c>
      <c r="D19" s="4">
        <f>IFERROR(__xludf.DUMMYFUNCTION("""COMPUTED_VALUE"""),44760.958333333336)</f>
        <v>44760.95833</v>
      </c>
      <c r="E19" s="2">
        <f>IFERROR(__xludf.DUMMYFUNCTION("""COMPUTED_VALUE"""),0.06417533859158565)</f>
        <v>0.06417533859</v>
      </c>
      <c r="G19" s="4">
        <f>IFERROR(__xludf.DUMMYFUNCTION("""COMPUTED_VALUE"""),44760.958333333336)</f>
        <v>44760.95833</v>
      </c>
      <c r="H19" s="2">
        <f>IFERROR(__xludf.DUMMYFUNCTION("""COMPUTED_VALUE"""),0.1097168080784201)</f>
        <v>0.1097168081</v>
      </c>
      <c r="J19" s="4">
        <f>IFERROR(__xludf.DUMMYFUNCTION("""COMPUTED_VALUE"""),44761.958333333336)</f>
        <v>44761.95833</v>
      </c>
      <c r="K19" s="2">
        <f>IFERROR(__xludf.DUMMYFUNCTION("""COMPUTED_VALUE"""),0.08990462333303602)</f>
        <v>0.08990462333</v>
      </c>
      <c r="M19" s="4">
        <f>IFERROR(__xludf.DUMMYFUNCTION("""COMPUTED_VALUE"""),44762.958333333336)</f>
        <v>44762.95833</v>
      </c>
      <c r="N19" s="2">
        <f>IFERROR(__xludf.DUMMYFUNCTION("""COMPUTED_VALUE"""),0.11338571408493893)</f>
        <v>0.1133857141</v>
      </c>
    </row>
    <row r="20">
      <c r="A20" s="4">
        <v>44746.958333333336</v>
      </c>
      <c r="B20" s="2">
        <v>0.05821487852882373</v>
      </c>
      <c r="D20" s="4">
        <f>IFERROR(__xludf.DUMMYFUNCTION("""COMPUTED_VALUE"""),44761.958333333336)</f>
        <v>44761.95833</v>
      </c>
      <c r="E20" s="2">
        <f>IFERROR(__xludf.DUMMYFUNCTION("""COMPUTED_VALUE"""),0.04584587449926181)</f>
        <v>0.0458458745</v>
      </c>
      <c r="G20" s="4">
        <f>IFERROR(__xludf.DUMMYFUNCTION("""COMPUTED_VALUE"""),44761.958333333336)</f>
        <v>44761.95833</v>
      </c>
      <c r="H20" s="2">
        <f>IFERROR(__xludf.DUMMYFUNCTION("""COMPUTED_VALUE"""),0.07119107826057545)</f>
        <v>0.07119107826</v>
      </c>
      <c r="J20" s="4">
        <f>IFERROR(__xludf.DUMMYFUNCTION("""COMPUTED_VALUE"""),44762.958333333336)</f>
        <v>44762.95833</v>
      </c>
      <c r="K20" s="2">
        <f>IFERROR(__xludf.DUMMYFUNCTION("""COMPUTED_VALUE"""),0.10589327601169803)</f>
        <v>0.105893276</v>
      </c>
      <c r="M20" s="4">
        <f>IFERROR(__xludf.DUMMYFUNCTION("""COMPUTED_VALUE"""),44763.958333333336)</f>
        <v>44763.95833</v>
      </c>
      <c r="N20" s="2">
        <f>IFERROR(__xludf.DUMMYFUNCTION("""COMPUTED_VALUE"""),0.15015287075470482)</f>
        <v>0.1501528708</v>
      </c>
    </row>
    <row r="21">
      <c r="A21" s="4">
        <v>44747.958333333336</v>
      </c>
      <c r="B21" s="2">
        <v>0.06271109526069907</v>
      </c>
      <c r="D21" s="4">
        <f>IFERROR(__xludf.DUMMYFUNCTION("""COMPUTED_VALUE"""),44762.958333333336)</f>
        <v>44762.95833</v>
      </c>
      <c r="E21" s="2">
        <f>IFERROR(__xludf.DUMMYFUNCTION("""COMPUTED_VALUE"""),0.05898184062428736)</f>
        <v>0.05898184062</v>
      </c>
      <c r="G21" s="4">
        <f>IFERROR(__xludf.DUMMYFUNCTION("""COMPUTED_VALUE"""),44762.958333333336)</f>
        <v>44762.95833</v>
      </c>
      <c r="H21" s="2">
        <f>IFERROR(__xludf.DUMMYFUNCTION("""COMPUTED_VALUE"""),0.08337570325409872)</f>
        <v>0.08337570325</v>
      </c>
      <c r="J21" s="4">
        <f>IFERROR(__xludf.DUMMYFUNCTION("""COMPUTED_VALUE"""),44763.958333333336)</f>
        <v>44763.95833</v>
      </c>
      <c r="K21" s="2">
        <f>IFERROR(__xludf.DUMMYFUNCTION("""COMPUTED_VALUE"""),0.12824085147151623)</f>
        <v>0.1282408515</v>
      </c>
      <c r="M21" s="4">
        <f>IFERROR(__xludf.DUMMYFUNCTION("""COMPUTED_VALUE"""),44764.958333333336)</f>
        <v>44764.95833</v>
      </c>
      <c r="N21" s="2">
        <f>IFERROR(__xludf.DUMMYFUNCTION("""COMPUTED_VALUE"""),0.12779902539173796)</f>
        <v>0.1277990254</v>
      </c>
    </row>
    <row r="22">
      <c r="A22" s="4">
        <v>44748.958333333336</v>
      </c>
      <c r="B22" s="2">
        <v>0.08590376884019861</v>
      </c>
      <c r="D22" s="4">
        <f>IFERROR(__xludf.DUMMYFUNCTION("""COMPUTED_VALUE"""),44763.958333333336)</f>
        <v>44763.95833</v>
      </c>
      <c r="E22" s="2">
        <f>IFERROR(__xludf.DUMMYFUNCTION("""COMPUTED_VALUE"""),0.0569645756149563)</f>
        <v>0.05696457561</v>
      </c>
      <c r="G22" s="4">
        <f>IFERROR(__xludf.DUMMYFUNCTION("""COMPUTED_VALUE"""),44763.958333333336)</f>
        <v>44763.95833</v>
      </c>
      <c r="H22" s="2">
        <f>IFERROR(__xludf.DUMMYFUNCTION("""COMPUTED_VALUE"""),0.11304209984841475)</f>
        <v>0.1130420998</v>
      </c>
      <c r="J22" s="4">
        <f>IFERROR(__xludf.DUMMYFUNCTION("""COMPUTED_VALUE"""),44764.958333333336)</f>
        <v>44764.95833</v>
      </c>
      <c r="K22" s="2">
        <f>IFERROR(__xludf.DUMMYFUNCTION("""COMPUTED_VALUE"""),0.12259352236196276)</f>
        <v>0.1225935224</v>
      </c>
      <c r="M22" s="4">
        <f>IFERROR(__xludf.DUMMYFUNCTION("""COMPUTED_VALUE"""),44765.958333333336)</f>
        <v>44765.95833</v>
      </c>
      <c r="N22" s="2">
        <f>IFERROR(__xludf.DUMMYFUNCTION("""COMPUTED_VALUE"""),0.12434198708799517)</f>
        <v>0.1243419871</v>
      </c>
    </row>
    <row r="23">
      <c r="A23" s="4">
        <v>44749.958333333336</v>
      </c>
      <c r="B23" s="2">
        <v>0.08153446730177438</v>
      </c>
      <c r="D23" s="4">
        <f>IFERROR(__xludf.DUMMYFUNCTION("""COMPUTED_VALUE"""),44764.958333333336)</f>
        <v>44764.95833</v>
      </c>
      <c r="E23" s="2">
        <f>IFERROR(__xludf.DUMMYFUNCTION("""COMPUTED_VALUE"""),0.05471471366796482)</f>
        <v>0.05471471367</v>
      </c>
      <c r="G23" s="4">
        <f>IFERROR(__xludf.DUMMYFUNCTION("""COMPUTED_VALUE"""),44764.958333333336)</f>
        <v>44764.95833</v>
      </c>
      <c r="H23" s="2">
        <f>IFERROR(__xludf.DUMMYFUNCTION("""COMPUTED_VALUE"""),0.08430675492208345)</f>
        <v>0.08430675492</v>
      </c>
      <c r="J23" s="4">
        <f>IFERROR(__xludf.DUMMYFUNCTION("""COMPUTED_VALUE"""),44765.958333333336)</f>
        <v>44765.95833</v>
      </c>
      <c r="K23" s="2">
        <f>IFERROR(__xludf.DUMMYFUNCTION("""COMPUTED_VALUE"""),0.0986025771256)</f>
        <v>0.09860257713</v>
      </c>
      <c r="M23" s="4">
        <f>IFERROR(__xludf.DUMMYFUNCTION("""COMPUTED_VALUE"""),44766.958333333336)</f>
        <v>44766.95833</v>
      </c>
      <c r="N23" s="2">
        <f>IFERROR(__xludf.DUMMYFUNCTION("""COMPUTED_VALUE"""),0.12210883560661999)</f>
        <v>0.1221088356</v>
      </c>
    </row>
    <row r="24">
      <c r="A24" s="4">
        <v>44747.958333333336</v>
      </c>
      <c r="B24" s="2">
        <v>0.05096094285528457</v>
      </c>
      <c r="D24" s="4">
        <f>IFERROR(__xludf.DUMMYFUNCTION("""COMPUTED_VALUE"""),44765.958333333336)</f>
        <v>44765.95833</v>
      </c>
      <c r="E24" s="2">
        <f>IFERROR(__xludf.DUMMYFUNCTION("""COMPUTED_VALUE"""),0.04920845634069256)</f>
        <v>0.04920845634</v>
      </c>
      <c r="G24" s="4">
        <f>IFERROR(__xludf.DUMMYFUNCTION("""COMPUTED_VALUE"""),44765.958333333336)</f>
        <v>44765.95833</v>
      </c>
      <c r="H24" s="2">
        <f>IFERROR(__xludf.DUMMYFUNCTION("""COMPUTED_VALUE"""),0.08250334551604498)</f>
        <v>0.08250334552</v>
      </c>
      <c r="J24" s="4">
        <f>IFERROR(__xludf.DUMMYFUNCTION("""COMPUTED_VALUE"""),44766.958333333336)</f>
        <v>44766.95833</v>
      </c>
      <c r="K24" s="2">
        <f>IFERROR(__xludf.DUMMYFUNCTION("""COMPUTED_VALUE"""),0.11603697540435726)</f>
        <v>0.1160369754</v>
      </c>
      <c r="M24" s="4">
        <f>IFERROR(__xludf.DUMMYFUNCTION("""COMPUTED_VALUE"""),44767.958333333336)</f>
        <v>44767.95833</v>
      </c>
      <c r="N24" s="2">
        <f>IFERROR(__xludf.DUMMYFUNCTION("""COMPUTED_VALUE"""),0.17941181926653008)</f>
        <v>0.1794118193</v>
      </c>
    </row>
    <row r="25">
      <c r="A25" s="4">
        <v>44748.958333333336</v>
      </c>
      <c r="B25" s="2">
        <v>0.0772544437166766</v>
      </c>
      <c r="D25" s="4">
        <f>IFERROR(__xludf.DUMMYFUNCTION("""COMPUTED_VALUE"""),44766.958333333336)</f>
        <v>44766.95833</v>
      </c>
      <c r="E25" s="2">
        <f>IFERROR(__xludf.DUMMYFUNCTION("""COMPUTED_VALUE"""),0.04981258644586136)</f>
        <v>0.04981258645</v>
      </c>
      <c r="G25" s="4">
        <f>IFERROR(__xludf.DUMMYFUNCTION("""COMPUTED_VALUE"""),44766.958333333336)</f>
        <v>44766.95833</v>
      </c>
      <c r="H25" s="2">
        <f>IFERROR(__xludf.DUMMYFUNCTION("""COMPUTED_VALUE"""),0.09098758854780979)</f>
        <v>0.09098758855</v>
      </c>
      <c r="J25" s="4">
        <f>IFERROR(__xludf.DUMMYFUNCTION("""COMPUTED_VALUE"""),44767.958333333336)</f>
        <v>44767.95833</v>
      </c>
      <c r="K25" s="2">
        <f>IFERROR(__xludf.DUMMYFUNCTION("""COMPUTED_VALUE"""),0.1639600694259404)</f>
        <v>0.1639600694</v>
      </c>
      <c r="M25" s="4">
        <f>IFERROR(__xludf.DUMMYFUNCTION("""COMPUTED_VALUE"""),44768.958333333336)</f>
        <v>44768.95833</v>
      </c>
      <c r="N25" s="2">
        <f>IFERROR(__xludf.DUMMYFUNCTION("""COMPUTED_VALUE"""),0.11002355398225801)</f>
        <v>0.110023554</v>
      </c>
    </row>
    <row r="26">
      <c r="A26" s="4">
        <v>44749.958333333336</v>
      </c>
      <c r="B26" s="2">
        <v>0.07945148722508528</v>
      </c>
      <c r="D26" s="4">
        <f>IFERROR(__xludf.DUMMYFUNCTION("""COMPUTED_VALUE"""),44767.958333333336)</f>
        <v>44767.95833</v>
      </c>
      <c r="E26" s="2">
        <f>IFERROR(__xludf.DUMMYFUNCTION("""COMPUTED_VALUE"""),0.09978523370822014)</f>
        <v>0.09978523371</v>
      </c>
      <c r="G26" s="4">
        <f>IFERROR(__xludf.DUMMYFUNCTION("""COMPUTED_VALUE"""),44767.958333333336)</f>
        <v>44767.95833</v>
      </c>
      <c r="H26" s="2">
        <f>IFERROR(__xludf.DUMMYFUNCTION("""COMPUTED_VALUE"""),0.13535564189604532)</f>
        <v>0.1353556419</v>
      </c>
      <c r="J26" s="4">
        <f>IFERROR(__xludf.DUMMYFUNCTION("""COMPUTED_VALUE"""),44768.958333333336)</f>
        <v>44768.95833</v>
      </c>
      <c r="K26" s="2">
        <f>IFERROR(__xludf.DUMMYFUNCTION("""COMPUTED_VALUE"""),0.09499778001588403)</f>
        <v>0.09499778002</v>
      </c>
      <c r="M26" s="4">
        <f>IFERROR(__xludf.DUMMYFUNCTION("""COMPUTED_VALUE"""),44769.958333333336)</f>
        <v>44769.95833</v>
      </c>
      <c r="N26" s="2">
        <f>IFERROR(__xludf.DUMMYFUNCTION("""COMPUTED_VALUE"""),0.07716279654165491)</f>
        <v>0.07716279654</v>
      </c>
    </row>
    <row r="27">
      <c r="A27" s="4">
        <v>44750.958333333336</v>
      </c>
      <c r="B27" s="2">
        <v>0.07022718379265608</v>
      </c>
      <c r="D27" s="4">
        <f>IFERROR(__xludf.DUMMYFUNCTION("""COMPUTED_VALUE"""),44768.958333333336)</f>
        <v>44768.95833</v>
      </c>
      <c r="E27" s="2">
        <f>IFERROR(__xludf.DUMMYFUNCTION("""COMPUTED_VALUE"""),0.049518737794131025)</f>
        <v>0.04951873779</v>
      </c>
      <c r="G27" s="4">
        <f>IFERROR(__xludf.DUMMYFUNCTION("""COMPUTED_VALUE"""),44768.958333333336)</f>
        <v>44768.95833</v>
      </c>
      <c r="H27" s="2">
        <f>IFERROR(__xludf.DUMMYFUNCTION("""COMPUTED_VALUE"""),0.06886195647376799)</f>
        <v>0.06886195647</v>
      </c>
      <c r="J27" s="4">
        <f>IFERROR(__xludf.DUMMYFUNCTION("""COMPUTED_VALUE"""),44769.958333333336)</f>
        <v>44769.95833</v>
      </c>
      <c r="K27" s="2">
        <f>IFERROR(__xludf.DUMMYFUNCTION("""COMPUTED_VALUE"""),0.06754854459367372)</f>
        <v>0.06754854459</v>
      </c>
      <c r="M27" s="4">
        <f>IFERROR(__xludf.DUMMYFUNCTION("""COMPUTED_VALUE"""),44770.958333333336)</f>
        <v>44770.95833</v>
      </c>
      <c r="N27" s="2">
        <f>IFERROR(__xludf.DUMMYFUNCTION("""COMPUTED_VALUE"""),0.09760407397657699)</f>
        <v>0.09760407398</v>
      </c>
    </row>
    <row r="28">
      <c r="A28" s="4">
        <v>44748.958333333336</v>
      </c>
      <c r="B28" s="2">
        <v>0.05234270148910911</v>
      </c>
      <c r="D28" s="4">
        <f>IFERROR(__xludf.DUMMYFUNCTION("""COMPUTED_VALUE"""),44769.958333333336)</f>
        <v>44769.95833</v>
      </c>
      <c r="E28" s="2">
        <f>IFERROR(__xludf.DUMMYFUNCTION("""COMPUTED_VALUE"""),0.05223522664165569)</f>
        <v>0.05223522664</v>
      </c>
      <c r="G28" s="4">
        <f>IFERROR(__xludf.DUMMYFUNCTION("""COMPUTED_VALUE"""),44769.958333333336)</f>
        <v>44769.95833</v>
      </c>
      <c r="H28" s="2">
        <f>IFERROR(__xludf.DUMMYFUNCTION("""COMPUTED_VALUE"""),0.07078317987761891)</f>
        <v>0.07078317988</v>
      </c>
      <c r="J28" s="4">
        <f>IFERROR(__xludf.DUMMYFUNCTION("""COMPUTED_VALUE"""),44770.958333333336)</f>
        <v>44770.95833</v>
      </c>
      <c r="K28" s="2">
        <f>IFERROR(__xludf.DUMMYFUNCTION("""COMPUTED_VALUE"""),0.07705924453698047)</f>
        <v>0.07705924454</v>
      </c>
      <c r="M28" s="4">
        <f>IFERROR(__xludf.DUMMYFUNCTION("""COMPUTED_VALUE"""),44771.958333333336)</f>
        <v>44771.95833</v>
      </c>
      <c r="N28" s="2">
        <f>IFERROR(__xludf.DUMMYFUNCTION("""COMPUTED_VALUE"""),0.09260509805015354)</f>
        <v>0.09260509805</v>
      </c>
    </row>
    <row r="29">
      <c r="A29" s="4">
        <v>44749.958333333336</v>
      </c>
      <c r="B29" s="2">
        <v>0.06910206652874469</v>
      </c>
      <c r="D29" s="4">
        <f>IFERROR(__xludf.DUMMYFUNCTION("""COMPUTED_VALUE"""),44770.958333333336)</f>
        <v>44770.95833</v>
      </c>
      <c r="E29" s="2">
        <f>IFERROR(__xludf.DUMMYFUNCTION("""COMPUTED_VALUE"""),0.05703765168960768)</f>
        <v>0.05703765169</v>
      </c>
      <c r="G29" s="4">
        <f>IFERROR(__xludf.DUMMYFUNCTION("""COMPUTED_VALUE"""),44770.958333333336)</f>
        <v>44770.95833</v>
      </c>
      <c r="H29" s="2">
        <f>IFERROR(__xludf.DUMMYFUNCTION("""COMPUTED_VALUE"""),0.0677730262131175)</f>
        <v>0.06777302621</v>
      </c>
      <c r="J29" s="4">
        <f>IFERROR(__xludf.DUMMYFUNCTION("""COMPUTED_VALUE"""),44771.958333333336)</f>
        <v>44771.95833</v>
      </c>
      <c r="K29" s="2">
        <f>IFERROR(__xludf.DUMMYFUNCTION("""COMPUTED_VALUE"""),0.08799757321956413)</f>
        <v>0.08799757322</v>
      </c>
      <c r="M29" s="4">
        <f>IFERROR(__xludf.DUMMYFUNCTION("""COMPUTED_VALUE"""),44772.958333333336)</f>
        <v>44772.95833</v>
      </c>
      <c r="N29" s="2">
        <f>IFERROR(__xludf.DUMMYFUNCTION("""COMPUTED_VALUE"""),0.07357999525564442)</f>
        <v>0.07357999526</v>
      </c>
    </row>
    <row r="30">
      <c r="A30" s="4">
        <v>44750.958333333336</v>
      </c>
      <c r="B30" s="2">
        <v>0.06527843937191634</v>
      </c>
      <c r="D30" s="4">
        <f>IFERROR(__xludf.DUMMYFUNCTION("""COMPUTED_VALUE"""),44771.958333333336)</f>
        <v>44771.95833</v>
      </c>
      <c r="E30" s="2">
        <f>IFERROR(__xludf.DUMMYFUNCTION("""COMPUTED_VALUE"""),0.0459509371126128)</f>
        <v>0.04595093711</v>
      </c>
      <c r="G30" s="4">
        <f>IFERROR(__xludf.DUMMYFUNCTION("""COMPUTED_VALUE"""),44771.958333333336)</f>
        <v>44771.95833</v>
      </c>
      <c r="H30" s="2">
        <f>IFERROR(__xludf.DUMMYFUNCTION("""COMPUTED_VALUE"""),0.07736317368240155)</f>
        <v>0.07736317368</v>
      </c>
      <c r="J30" s="4">
        <f>IFERROR(__xludf.DUMMYFUNCTION("""COMPUTED_VALUE"""),44772.958333333336)</f>
        <v>44772.95833</v>
      </c>
      <c r="K30" s="2">
        <f>IFERROR(__xludf.DUMMYFUNCTION("""COMPUTED_VALUE"""),0.06277734331292585)</f>
        <v>0.06277734331</v>
      </c>
      <c r="M30" s="4">
        <f>IFERROR(__xludf.DUMMYFUNCTION("""COMPUTED_VALUE"""),44773.958333333336)</f>
        <v>44773.95833</v>
      </c>
      <c r="N30" s="2">
        <f>IFERROR(__xludf.DUMMYFUNCTION("""COMPUTED_VALUE"""),0.07033069108867972)</f>
        <v>0.07033069109</v>
      </c>
    </row>
    <row r="31">
      <c r="A31" s="4">
        <v>44751.958333333336</v>
      </c>
      <c r="B31" s="2">
        <v>0.046187297923418774</v>
      </c>
      <c r="D31" s="4">
        <f>IFERROR(__xludf.DUMMYFUNCTION("""COMPUTED_VALUE"""),44772.958333333336)</f>
        <v>44772.95833</v>
      </c>
      <c r="E31" s="2">
        <f>IFERROR(__xludf.DUMMYFUNCTION("""COMPUTED_VALUE"""),0.04533557925106216)</f>
        <v>0.04533557925</v>
      </c>
      <c r="G31" s="4">
        <f>IFERROR(__xludf.DUMMYFUNCTION("""COMPUTED_VALUE"""),44772.958333333336)</f>
        <v>44772.95833</v>
      </c>
      <c r="H31" s="2">
        <f>IFERROR(__xludf.DUMMYFUNCTION("""COMPUTED_VALUE"""),0.052150029717162094)</f>
        <v>0.05215002972</v>
      </c>
      <c r="J31" s="4">
        <f>IFERROR(__xludf.DUMMYFUNCTION("""COMPUTED_VALUE"""),44773.958333333336)</f>
        <v>44773.95833</v>
      </c>
      <c r="K31" s="2">
        <f>IFERROR(__xludf.DUMMYFUNCTION("""COMPUTED_VALUE"""),0.07017329996292605)</f>
        <v>0.07017329996</v>
      </c>
      <c r="M31" s="4">
        <f>IFERROR(__xludf.DUMMYFUNCTION("""COMPUTED_VALUE"""),44774.958333333336)</f>
        <v>44774.95833</v>
      </c>
      <c r="N31" s="2">
        <f>IFERROR(__xludf.DUMMYFUNCTION("""COMPUTED_VALUE"""),0.1137036048900681)</f>
        <v>0.1137036049</v>
      </c>
    </row>
    <row r="32">
      <c r="A32" s="4">
        <v>44749.958333333336</v>
      </c>
      <c r="B32" s="2">
        <v>0.04514492061375813</v>
      </c>
      <c r="D32" s="4">
        <f>IFERROR(__xludf.DUMMYFUNCTION("""COMPUTED_VALUE"""),44773.958333333336)</f>
        <v>44773.95833</v>
      </c>
      <c r="E32" s="2">
        <f>IFERROR(__xludf.DUMMYFUNCTION("""COMPUTED_VALUE"""),0.06878286764444724)</f>
        <v>0.06878286764</v>
      </c>
      <c r="G32" s="4">
        <f>IFERROR(__xludf.DUMMYFUNCTION("""COMPUTED_VALUE"""),44773.958333333336)</f>
        <v>44773.95833</v>
      </c>
      <c r="H32" s="2">
        <f>IFERROR(__xludf.DUMMYFUNCTION("""COMPUTED_VALUE"""),0.0690264878193757)</f>
        <v>0.06902648782</v>
      </c>
      <c r="J32" s="4">
        <f>IFERROR(__xludf.DUMMYFUNCTION("""COMPUTED_VALUE"""),44774.958333333336)</f>
        <v>44774.95833</v>
      </c>
      <c r="K32" s="2">
        <f>IFERROR(__xludf.DUMMYFUNCTION("""COMPUTED_VALUE"""),0.10259191691362006)</f>
        <v>0.1025919169</v>
      </c>
      <c r="M32" s="4">
        <f>IFERROR(__xludf.DUMMYFUNCTION("""COMPUTED_VALUE"""),44775.958333333336)</f>
        <v>44775.95833</v>
      </c>
      <c r="N32" s="2">
        <f>IFERROR(__xludf.DUMMYFUNCTION("""COMPUTED_VALUE"""),0.1076121106493687)</f>
        <v>0.1076121106</v>
      </c>
    </row>
    <row r="33">
      <c r="A33" s="4">
        <v>44750.958333333336</v>
      </c>
      <c r="B33" s="2">
        <v>0.04953564240957784</v>
      </c>
      <c r="D33" s="4">
        <f>IFERROR(__xludf.DUMMYFUNCTION("""COMPUTED_VALUE"""),44774.958333333336)</f>
        <v>44774.95833</v>
      </c>
      <c r="E33" s="2">
        <f>IFERROR(__xludf.DUMMYFUNCTION("""COMPUTED_VALUE"""),0.04677625361761772)</f>
        <v>0.04677625362</v>
      </c>
      <c r="G33" s="4">
        <f>IFERROR(__xludf.DUMMYFUNCTION("""COMPUTED_VALUE"""),44774.958333333336)</f>
        <v>44774.95833</v>
      </c>
      <c r="H33" s="2">
        <f>IFERROR(__xludf.DUMMYFUNCTION("""COMPUTED_VALUE"""),0.1054886244861266)</f>
        <v>0.1054886245</v>
      </c>
      <c r="J33" s="4">
        <f>IFERROR(__xludf.DUMMYFUNCTION("""COMPUTED_VALUE"""),44775.958333333336)</f>
        <v>44775.95833</v>
      </c>
      <c r="K33" s="2">
        <f>IFERROR(__xludf.DUMMYFUNCTION("""COMPUTED_VALUE"""),0.10773664397225201)</f>
        <v>0.107736644</v>
      </c>
      <c r="M33" s="4">
        <f>IFERROR(__xludf.DUMMYFUNCTION("""COMPUTED_VALUE"""),44776.958333333336)</f>
        <v>44776.95833</v>
      </c>
      <c r="N33" s="2">
        <f>IFERROR(__xludf.DUMMYFUNCTION("""COMPUTED_VALUE"""),0.13493708327451853)</f>
        <v>0.1349370833</v>
      </c>
    </row>
    <row r="34">
      <c r="A34" s="4">
        <v>44751.958333333336</v>
      </c>
      <c r="B34" s="2">
        <v>0.04525202422990401</v>
      </c>
      <c r="D34" s="4">
        <f>IFERROR(__xludf.DUMMYFUNCTION("""COMPUTED_VALUE"""),44775.958333333336)</f>
        <v>44775.95833</v>
      </c>
      <c r="E34" s="2">
        <f>IFERROR(__xludf.DUMMYFUNCTION("""COMPUTED_VALUE"""),0.046323951298212866)</f>
        <v>0.0463239513</v>
      </c>
      <c r="G34" s="4">
        <f>IFERROR(__xludf.DUMMYFUNCTION("""COMPUTED_VALUE"""),44775.958333333336)</f>
        <v>44775.95833</v>
      </c>
      <c r="H34" s="2">
        <f>IFERROR(__xludf.DUMMYFUNCTION("""COMPUTED_VALUE"""),0.06462958000089222)</f>
        <v>0.06462958</v>
      </c>
      <c r="J34" s="4">
        <f>IFERROR(__xludf.DUMMYFUNCTION("""COMPUTED_VALUE"""),44776.958333333336)</f>
        <v>44776.95833</v>
      </c>
      <c r="K34" s="2">
        <f>IFERROR(__xludf.DUMMYFUNCTION("""COMPUTED_VALUE"""),0.10653475275658249)</f>
        <v>0.1065347528</v>
      </c>
      <c r="M34" s="4">
        <f>IFERROR(__xludf.DUMMYFUNCTION("""COMPUTED_VALUE"""),44777.958333333336)</f>
        <v>44777.95833</v>
      </c>
      <c r="N34" s="2">
        <f>IFERROR(__xludf.DUMMYFUNCTION("""COMPUTED_VALUE"""),0.12047808309951198)</f>
        <v>0.1204780831</v>
      </c>
    </row>
    <row r="35">
      <c r="A35" s="4">
        <v>44752.958333333336</v>
      </c>
      <c r="B35" s="2">
        <v>0.044830447420579934</v>
      </c>
      <c r="D35" s="4">
        <f>IFERROR(__xludf.DUMMYFUNCTION("""COMPUTED_VALUE"""),44776.958333333336)</f>
        <v>44776.95833</v>
      </c>
      <c r="E35" s="2">
        <f>IFERROR(__xludf.DUMMYFUNCTION("""COMPUTED_VALUE"""),0.05832524997516674)</f>
        <v>0.05832524998</v>
      </c>
      <c r="G35" s="4">
        <f>IFERROR(__xludf.DUMMYFUNCTION("""COMPUTED_VALUE"""),44776.958333333336)</f>
        <v>44776.95833</v>
      </c>
      <c r="H35" s="2">
        <f>IFERROR(__xludf.DUMMYFUNCTION("""COMPUTED_VALUE"""),0.09125177700654395)</f>
        <v>0.09125177701</v>
      </c>
      <c r="J35" s="4">
        <f>IFERROR(__xludf.DUMMYFUNCTION("""COMPUTED_VALUE"""),44777.958333333336)</f>
        <v>44777.95833</v>
      </c>
      <c r="K35" s="2">
        <f>IFERROR(__xludf.DUMMYFUNCTION("""COMPUTED_VALUE"""),0.10889368919743087)</f>
        <v>0.1088936892</v>
      </c>
      <c r="M35" s="4">
        <f>IFERROR(__xludf.DUMMYFUNCTION("""COMPUTED_VALUE"""),44778.958333333336)</f>
        <v>44778.95833</v>
      </c>
      <c r="N35" s="2">
        <f>IFERROR(__xludf.DUMMYFUNCTION("""COMPUTED_VALUE"""),0.15359971415155366)</f>
        <v>0.1535997142</v>
      </c>
    </row>
    <row r="36">
      <c r="A36" s="4">
        <v>44750.958333333336</v>
      </c>
      <c r="B36" s="2">
        <v>0.029936730369072646</v>
      </c>
      <c r="D36" s="4">
        <f>IFERROR(__xludf.DUMMYFUNCTION("""COMPUTED_VALUE"""),44777.958333333336)</f>
        <v>44777.95833</v>
      </c>
      <c r="E36" s="2">
        <f>IFERROR(__xludf.DUMMYFUNCTION("""COMPUTED_VALUE"""),0.05039549970480164)</f>
        <v>0.0503954997</v>
      </c>
      <c r="G36" s="4">
        <f>IFERROR(__xludf.DUMMYFUNCTION("""COMPUTED_VALUE"""),44777.958333333336)</f>
        <v>44777.95833</v>
      </c>
      <c r="H36" s="2">
        <f>IFERROR(__xludf.DUMMYFUNCTION("""COMPUTED_VALUE"""),0.08825486223007652)</f>
        <v>0.08825486223</v>
      </c>
      <c r="J36" s="4">
        <f>IFERROR(__xludf.DUMMYFUNCTION("""COMPUTED_VALUE"""),44778.958333333336)</f>
        <v>44778.95833</v>
      </c>
      <c r="K36" s="2">
        <f>IFERROR(__xludf.DUMMYFUNCTION("""COMPUTED_VALUE"""),0.14450183267007205)</f>
        <v>0.1445018327</v>
      </c>
      <c r="M36" s="4">
        <f>IFERROR(__xludf.DUMMYFUNCTION("""COMPUTED_VALUE"""),44779.958333333336)</f>
        <v>44779.95833</v>
      </c>
      <c r="N36" s="2">
        <f>IFERROR(__xludf.DUMMYFUNCTION("""COMPUTED_VALUE"""),0.1425152784522225)</f>
        <v>0.1425152785</v>
      </c>
    </row>
    <row r="37">
      <c r="A37" s="4">
        <v>44751.958333333336</v>
      </c>
      <c r="B37" s="2">
        <v>0.04637832435811425</v>
      </c>
      <c r="D37" s="4">
        <f>IFERROR(__xludf.DUMMYFUNCTION("""COMPUTED_VALUE"""),44778.958333333336)</f>
        <v>44778.95833</v>
      </c>
      <c r="E37" s="2">
        <f>IFERROR(__xludf.DUMMYFUNCTION("""COMPUTED_VALUE"""),0.07425987695106152)</f>
        <v>0.07425987695</v>
      </c>
      <c r="G37" s="4">
        <f>IFERROR(__xludf.DUMMYFUNCTION("""COMPUTED_VALUE"""),44778.958333333336)</f>
        <v>44778.95833</v>
      </c>
      <c r="H37" s="2">
        <f>IFERROR(__xludf.DUMMYFUNCTION("""COMPUTED_VALUE"""),0.10896308111353482)</f>
        <v>0.1089630811</v>
      </c>
      <c r="J37" s="4">
        <f>IFERROR(__xludf.DUMMYFUNCTION("""COMPUTED_VALUE"""),44779.958333333336)</f>
        <v>44779.95833</v>
      </c>
      <c r="K37" s="2">
        <f>IFERROR(__xludf.DUMMYFUNCTION("""COMPUTED_VALUE"""),0.110739392135333)</f>
        <v>0.1107393921</v>
      </c>
      <c r="M37" s="4">
        <f>IFERROR(__xludf.DUMMYFUNCTION("""COMPUTED_VALUE"""),44780.958333333336)</f>
        <v>44780.95833</v>
      </c>
      <c r="N37" s="2">
        <f>IFERROR(__xludf.DUMMYFUNCTION("""COMPUTED_VALUE"""),0.14257885278442642)</f>
        <v>0.1425788528</v>
      </c>
    </row>
    <row r="38">
      <c r="A38" s="4">
        <v>44752.958333333336</v>
      </c>
      <c r="B38" s="2">
        <v>0.04659892996492591</v>
      </c>
      <c r="D38" s="4">
        <f>IFERROR(__xludf.DUMMYFUNCTION("""COMPUTED_VALUE"""),44779.958333333336)</f>
        <v>44779.95833</v>
      </c>
      <c r="E38" s="2">
        <f>IFERROR(__xludf.DUMMYFUNCTION("""COMPUTED_VALUE"""),0.04568506551284079)</f>
        <v>0.04568506551</v>
      </c>
      <c r="G38" s="4">
        <f>IFERROR(__xludf.DUMMYFUNCTION("""COMPUTED_VALUE"""),44779.958333333336)</f>
        <v>44779.95833</v>
      </c>
      <c r="H38" s="2">
        <f>IFERROR(__xludf.DUMMYFUNCTION("""COMPUTED_VALUE"""),0.0939760175416796)</f>
        <v>0.09397601754</v>
      </c>
      <c r="J38" s="4">
        <f>IFERROR(__xludf.DUMMYFUNCTION("""COMPUTED_VALUE"""),44780.958333333336)</f>
        <v>44780.95833</v>
      </c>
      <c r="K38" s="2">
        <f>IFERROR(__xludf.DUMMYFUNCTION("""COMPUTED_VALUE"""),0.1290419088255376)</f>
        <v>0.1290419088</v>
      </c>
      <c r="M38" s="4">
        <f>IFERROR(__xludf.DUMMYFUNCTION("""COMPUTED_VALUE"""),44781.958333333336)</f>
        <v>44781.95833</v>
      </c>
      <c r="N38" s="2">
        <f>IFERROR(__xludf.DUMMYFUNCTION("""COMPUTED_VALUE"""),0.194283659542317)</f>
        <v>0.1942836595</v>
      </c>
    </row>
    <row r="39">
      <c r="A39" s="4">
        <v>44753.958333333336</v>
      </c>
      <c r="B39" s="2">
        <v>0.06595197854017654</v>
      </c>
      <c r="D39" s="4">
        <f>IFERROR(__xludf.DUMMYFUNCTION("""COMPUTED_VALUE"""),44780.958333333336)</f>
        <v>44780.95833</v>
      </c>
      <c r="E39" s="2">
        <f>IFERROR(__xludf.DUMMYFUNCTION("""COMPUTED_VALUE"""),0.06968016372080599)</f>
        <v>0.06968016372</v>
      </c>
      <c r="G39" s="4">
        <f>IFERROR(__xludf.DUMMYFUNCTION("""COMPUTED_VALUE"""),44780.958333333336)</f>
        <v>44780.95833</v>
      </c>
      <c r="H39" s="2">
        <f>IFERROR(__xludf.DUMMYFUNCTION("""COMPUTED_VALUE"""),0.09336940933311794)</f>
        <v>0.09336940933</v>
      </c>
      <c r="J39" s="4">
        <f>IFERROR(__xludf.DUMMYFUNCTION("""COMPUTED_VALUE"""),44781.958333333336)</f>
        <v>44781.95833</v>
      </c>
      <c r="K39" s="2">
        <f>IFERROR(__xludf.DUMMYFUNCTION("""COMPUTED_VALUE"""),0.17008643653907438)</f>
        <v>0.1700864365</v>
      </c>
      <c r="M39" s="4">
        <f>IFERROR(__xludf.DUMMYFUNCTION("""COMPUTED_VALUE"""),44782.958333333336)</f>
        <v>44782.95833</v>
      </c>
      <c r="N39" s="2">
        <f>IFERROR(__xludf.DUMMYFUNCTION("""COMPUTED_VALUE"""),0.2006002752078002)</f>
        <v>0.2006002752</v>
      </c>
    </row>
    <row r="40">
      <c r="A40" s="4">
        <v>44751.958333333336</v>
      </c>
      <c r="B40" s="2">
        <v>0.0429040922797169</v>
      </c>
      <c r="D40" s="4">
        <f>IFERROR(__xludf.DUMMYFUNCTION("""COMPUTED_VALUE"""),44781.958333333336)</f>
        <v>44781.95833</v>
      </c>
      <c r="E40" s="2">
        <f>IFERROR(__xludf.DUMMYFUNCTION("""COMPUTED_VALUE"""),0.09179454025773774)</f>
        <v>0.09179454026</v>
      </c>
      <c r="G40" s="4">
        <f>IFERROR(__xludf.DUMMYFUNCTION("""COMPUTED_VALUE"""),44781.958333333336)</f>
        <v>44781.95833</v>
      </c>
      <c r="H40" s="2">
        <f>IFERROR(__xludf.DUMMYFUNCTION("""COMPUTED_VALUE"""),0.15219501291597187)</f>
        <v>0.1521950129</v>
      </c>
      <c r="J40" s="4">
        <f>IFERROR(__xludf.DUMMYFUNCTION("""COMPUTED_VALUE"""),44782.958333333336)</f>
        <v>44782.95833</v>
      </c>
      <c r="K40" s="2">
        <f>IFERROR(__xludf.DUMMYFUNCTION("""COMPUTED_VALUE"""),0.1970412744195239)</f>
        <v>0.1970412744</v>
      </c>
      <c r="M40" s="4">
        <f>IFERROR(__xludf.DUMMYFUNCTION("""COMPUTED_VALUE"""),44783.958333333336)</f>
        <v>44783.95833</v>
      </c>
      <c r="N40" s="2">
        <f>IFERROR(__xludf.DUMMYFUNCTION("""COMPUTED_VALUE"""),0.12972013755819223)</f>
        <v>0.1297201376</v>
      </c>
    </row>
    <row r="41">
      <c r="A41" s="4">
        <v>44752.958333333336</v>
      </c>
      <c r="B41" s="2">
        <v>0.0438548268715176</v>
      </c>
      <c r="D41" s="4">
        <f>IFERROR(__xludf.DUMMYFUNCTION("""COMPUTED_VALUE"""),44782.958333333336)</f>
        <v>44782.95833</v>
      </c>
      <c r="E41" s="2">
        <f>IFERROR(__xludf.DUMMYFUNCTION("""COMPUTED_VALUE"""),0.07807351391641314)</f>
        <v>0.07807351392</v>
      </c>
      <c r="G41" s="4">
        <f>IFERROR(__xludf.DUMMYFUNCTION("""COMPUTED_VALUE"""),44782.958333333336)</f>
        <v>44782.95833</v>
      </c>
      <c r="H41" s="2">
        <f>IFERROR(__xludf.DUMMYFUNCTION("""COMPUTED_VALUE"""),0.1509601090785084)</f>
        <v>0.1509601091</v>
      </c>
      <c r="J41" s="4">
        <f>IFERROR(__xludf.DUMMYFUNCTION("""COMPUTED_VALUE"""),44783.958333333336)</f>
        <v>44783.95833</v>
      </c>
      <c r="K41" s="2">
        <f>IFERROR(__xludf.DUMMYFUNCTION("""COMPUTED_VALUE"""),0.09696916721263132)</f>
        <v>0.09696916721</v>
      </c>
      <c r="M41" s="4">
        <f>IFERROR(__xludf.DUMMYFUNCTION("""COMPUTED_VALUE"""),44784.958333333336)</f>
        <v>44784.95833</v>
      </c>
      <c r="N41" s="2">
        <f>IFERROR(__xludf.DUMMYFUNCTION("""COMPUTED_VALUE"""),0.05707112916002402)</f>
        <v>0.05707112916</v>
      </c>
    </row>
    <row r="42">
      <c r="A42" s="4">
        <v>44753.958333333336</v>
      </c>
      <c r="B42" s="2">
        <v>0.06545298086637123</v>
      </c>
      <c r="D42" s="4">
        <f>IFERROR(__xludf.DUMMYFUNCTION("""COMPUTED_VALUE"""),44783.958333333336)</f>
        <v>44783.95833</v>
      </c>
      <c r="E42" s="2">
        <f>IFERROR(__xludf.DUMMYFUNCTION("""COMPUTED_VALUE"""),0.03913238704188584)</f>
        <v>0.03913238704</v>
      </c>
      <c r="G42" s="4">
        <f>IFERROR(__xludf.DUMMYFUNCTION("""COMPUTED_VALUE"""),44783.958333333336)</f>
        <v>44783.95833</v>
      </c>
      <c r="H42" s="2">
        <f>IFERROR(__xludf.DUMMYFUNCTION("""COMPUTED_VALUE"""),0.05756202103757017)</f>
        <v>0.05756202104</v>
      </c>
      <c r="J42" s="4">
        <f>IFERROR(__xludf.DUMMYFUNCTION("""COMPUTED_VALUE"""),44784.958333333336)</f>
        <v>44784.95833</v>
      </c>
      <c r="K42" s="2">
        <f>IFERROR(__xludf.DUMMYFUNCTION("""COMPUTED_VALUE"""),0.0439393956787941)</f>
        <v>0.04393939568</v>
      </c>
      <c r="M42" s="4">
        <f>IFERROR(__xludf.DUMMYFUNCTION("""COMPUTED_VALUE"""),44785.958333333336)</f>
        <v>44785.95833</v>
      </c>
      <c r="N42" s="2">
        <f>IFERROR(__xludf.DUMMYFUNCTION("""COMPUTED_VALUE"""),0.058383268871874505)</f>
        <v>0.05838326887</v>
      </c>
    </row>
    <row r="43">
      <c r="A43" s="4">
        <v>44754.958333333336</v>
      </c>
      <c r="B43" s="2">
        <v>0.10225151335650352</v>
      </c>
      <c r="D43" s="4">
        <f>IFERROR(__xludf.DUMMYFUNCTION("""COMPUTED_VALUE"""),44784.958333333336)</f>
        <v>44784.95833</v>
      </c>
      <c r="E43" s="2">
        <f>IFERROR(__xludf.DUMMYFUNCTION("""COMPUTED_VALUE"""),0.03417169900055376)</f>
        <v>0.034171699</v>
      </c>
      <c r="G43" s="4">
        <f>IFERROR(__xludf.DUMMYFUNCTION("""COMPUTED_VALUE"""),44784.958333333336)</f>
        <v>44784.95833</v>
      </c>
      <c r="H43" s="2">
        <f>IFERROR(__xludf.DUMMYFUNCTION("""COMPUTED_VALUE"""),0.04550113101243066)</f>
        <v>0.04550113101</v>
      </c>
      <c r="J43" s="4">
        <f>IFERROR(__xludf.DUMMYFUNCTION("""COMPUTED_VALUE"""),44785.958333333336)</f>
        <v>44785.95833</v>
      </c>
      <c r="K43" s="2">
        <f>IFERROR(__xludf.DUMMYFUNCTION("""COMPUTED_VALUE"""),0.05459549059181507)</f>
        <v>0.05459549059</v>
      </c>
      <c r="M43" s="4">
        <f>IFERROR(__xludf.DUMMYFUNCTION("""COMPUTED_VALUE"""),44786.958333333336)</f>
        <v>44786.95833</v>
      </c>
      <c r="N43" s="2">
        <f>IFERROR(__xludf.DUMMYFUNCTION("""COMPUTED_VALUE"""),0.06439848682494806)</f>
        <v>0.06439848682</v>
      </c>
    </row>
    <row r="44">
      <c r="A44" s="4">
        <v>44752.958333333336</v>
      </c>
      <c r="B44" s="2">
        <v>0.04497138617194208</v>
      </c>
      <c r="D44" s="4">
        <f>IFERROR(__xludf.DUMMYFUNCTION("""COMPUTED_VALUE"""),44785.958333333336)</f>
        <v>44785.95833</v>
      </c>
      <c r="E44" s="2">
        <f>IFERROR(__xludf.DUMMYFUNCTION("""COMPUTED_VALUE"""),0.047192487467753036)</f>
        <v>0.04719248747</v>
      </c>
      <c r="G44" s="4">
        <f>IFERROR(__xludf.DUMMYFUNCTION("""COMPUTED_VALUE"""),44785.958333333336)</f>
        <v>44785.95833</v>
      </c>
      <c r="H44" s="2">
        <f>IFERROR(__xludf.DUMMYFUNCTION("""COMPUTED_VALUE"""),0.05163298810202599)</f>
        <v>0.0516329881</v>
      </c>
      <c r="J44" s="4">
        <f>IFERROR(__xludf.DUMMYFUNCTION("""COMPUTED_VALUE"""),44786.958333333336)</f>
        <v>44786.95833</v>
      </c>
      <c r="K44" s="2">
        <f>IFERROR(__xludf.DUMMYFUNCTION("""COMPUTED_VALUE"""),0.06706910409304243)</f>
        <v>0.06706910409</v>
      </c>
      <c r="M44" s="4">
        <f>IFERROR(__xludf.DUMMYFUNCTION("""COMPUTED_VALUE"""),44787.958333333336)</f>
        <v>44787.95833</v>
      </c>
      <c r="N44" s="2">
        <f>IFERROR(__xludf.DUMMYFUNCTION("""COMPUTED_VALUE"""),0.10042119371228776)</f>
        <v>0.1004211937</v>
      </c>
    </row>
    <row r="45">
      <c r="A45" s="4">
        <v>44753.958333333336</v>
      </c>
      <c r="B45" s="2">
        <v>0.06293106623175747</v>
      </c>
      <c r="D45" s="4">
        <f>IFERROR(__xludf.DUMMYFUNCTION("""COMPUTED_VALUE"""),44786.958333333336)</f>
        <v>44786.95833</v>
      </c>
      <c r="E45" s="2">
        <f>IFERROR(__xludf.DUMMYFUNCTION("""COMPUTED_VALUE"""),0.07975091717461712)</f>
        <v>0.07975091717</v>
      </c>
      <c r="G45" s="4">
        <f>IFERROR(__xludf.DUMMYFUNCTION("""COMPUTED_VALUE"""),44786.958333333336)</f>
        <v>44786.95833</v>
      </c>
      <c r="H45" s="2">
        <f>IFERROR(__xludf.DUMMYFUNCTION("""COMPUTED_VALUE"""),0.06962469838137385)</f>
        <v>0.06962469838</v>
      </c>
      <c r="J45" s="4">
        <f>IFERROR(__xludf.DUMMYFUNCTION("""COMPUTED_VALUE"""),44787.958333333336)</f>
        <v>44787.95833</v>
      </c>
      <c r="K45" s="2">
        <f>IFERROR(__xludf.DUMMYFUNCTION("""COMPUTED_VALUE"""),0.10304314268701241)</f>
        <v>0.1030431427</v>
      </c>
      <c r="M45" s="4">
        <f>IFERROR(__xludf.DUMMYFUNCTION("""COMPUTED_VALUE"""),44788.958333333336)</f>
        <v>44788.95833</v>
      </c>
      <c r="N45" s="2">
        <f>IFERROR(__xludf.DUMMYFUNCTION("""COMPUTED_VALUE"""),0.045016992853698)</f>
        <v>0.04501699285</v>
      </c>
    </row>
    <row r="46">
      <c r="A46" s="4">
        <v>44754.958333333336</v>
      </c>
      <c r="B46" s="2">
        <v>0.0905738342738932</v>
      </c>
      <c r="D46" s="4">
        <f>IFERROR(__xludf.DUMMYFUNCTION("""COMPUTED_VALUE"""),44787.958333333336)</f>
        <v>44787.95833</v>
      </c>
      <c r="E46" s="2">
        <f>IFERROR(__xludf.DUMMYFUNCTION("""COMPUTED_VALUE"""),0.09272836081382534)</f>
        <v>0.09272836081</v>
      </c>
      <c r="G46" s="4">
        <f>IFERROR(__xludf.DUMMYFUNCTION("""COMPUTED_VALUE"""),44787.958333333336)</f>
        <v>44787.95833</v>
      </c>
      <c r="H46" s="2">
        <f>IFERROR(__xludf.DUMMYFUNCTION("""COMPUTED_VALUE"""),0.10690531669380449)</f>
        <v>0.1069053167</v>
      </c>
      <c r="J46" s="4">
        <f>IFERROR(__xludf.DUMMYFUNCTION("""COMPUTED_VALUE"""),44788.958333333336)</f>
        <v>44788.95833</v>
      </c>
      <c r="K46" s="2">
        <f>IFERROR(__xludf.DUMMYFUNCTION("""COMPUTED_VALUE"""),0.04393714243426061)</f>
        <v>0.04393714243</v>
      </c>
      <c r="M46" s="4">
        <f>IFERROR(__xludf.DUMMYFUNCTION("""COMPUTED_VALUE"""),44789.958333333336)</f>
        <v>44789.95833</v>
      </c>
      <c r="N46" s="2">
        <f>IFERROR(__xludf.DUMMYFUNCTION("""COMPUTED_VALUE"""),0.049291599010311736)</f>
        <v>0.04929159901</v>
      </c>
    </row>
    <row r="47">
      <c r="A47" s="4">
        <v>44755.958333333336</v>
      </c>
      <c r="B47" s="2">
        <v>0.11212699688930217</v>
      </c>
      <c r="D47" s="4">
        <f>IFERROR(__xludf.DUMMYFUNCTION("""COMPUTED_VALUE"""),44788.958333333336)</f>
        <v>44788.95833</v>
      </c>
      <c r="E47" s="2">
        <f>IFERROR(__xludf.DUMMYFUNCTION("""COMPUTED_VALUE"""),0.04001197953084518)</f>
        <v>0.04001197953</v>
      </c>
      <c r="G47" s="4">
        <f>IFERROR(__xludf.DUMMYFUNCTION("""COMPUTED_VALUE"""),44788.958333333336)</f>
        <v>44788.95833</v>
      </c>
      <c r="H47" s="2">
        <f>IFERROR(__xludf.DUMMYFUNCTION("""COMPUTED_VALUE"""),0.04510132538145902)</f>
        <v>0.04510132538</v>
      </c>
      <c r="J47" s="4">
        <f>IFERROR(__xludf.DUMMYFUNCTION("""COMPUTED_VALUE"""),44789.958333333336)</f>
        <v>44789.95833</v>
      </c>
      <c r="K47" s="2">
        <f>IFERROR(__xludf.DUMMYFUNCTION("""COMPUTED_VALUE"""),0.05135081758780499)</f>
        <v>0.05135081759</v>
      </c>
      <c r="M47" s="4">
        <f>IFERROR(__xludf.DUMMYFUNCTION("""COMPUTED_VALUE"""),44790.958333333336)</f>
        <v>44790.95833</v>
      </c>
      <c r="N47" s="2">
        <f>IFERROR(__xludf.DUMMYFUNCTION("""COMPUTED_VALUE"""),0.05661384711532813)</f>
        <v>0.05661384712</v>
      </c>
    </row>
    <row r="48">
      <c r="A48" s="4">
        <v>44753.958333333336</v>
      </c>
      <c r="B48" s="2">
        <v>0.046273634751790915</v>
      </c>
      <c r="D48" s="4">
        <f>IFERROR(__xludf.DUMMYFUNCTION("""COMPUTED_VALUE"""),44789.958333333336)</f>
        <v>44789.95833</v>
      </c>
      <c r="E48" s="2">
        <f>IFERROR(__xludf.DUMMYFUNCTION("""COMPUTED_VALUE"""),0.04291016267497602)</f>
        <v>0.04291016267</v>
      </c>
      <c r="G48" s="4">
        <f>IFERROR(__xludf.DUMMYFUNCTION("""COMPUTED_VALUE"""),44789.958333333336)</f>
        <v>44789.95833</v>
      </c>
      <c r="H48" s="2">
        <f>IFERROR(__xludf.DUMMYFUNCTION("""COMPUTED_VALUE"""),0.04947262282792838)</f>
        <v>0.04947262283</v>
      </c>
      <c r="J48" s="4">
        <f>IFERROR(__xludf.DUMMYFUNCTION("""COMPUTED_VALUE"""),44790.958333333336)</f>
        <v>44790.95833</v>
      </c>
      <c r="K48" s="2">
        <f>IFERROR(__xludf.DUMMYFUNCTION("""COMPUTED_VALUE"""),0.054602766160206116)</f>
        <v>0.05460276616</v>
      </c>
      <c r="M48" s="4">
        <f>IFERROR(__xludf.DUMMYFUNCTION("""COMPUTED_VALUE"""),44791.958333333336)</f>
        <v>44791.95833</v>
      </c>
      <c r="N48" s="2">
        <f>IFERROR(__xludf.DUMMYFUNCTION("""COMPUTED_VALUE"""),0.05319079119073359)</f>
        <v>0.05319079119</v>
      </c>
    </row>
    <row r="49">
      <c r="A49" s="4">
        <v>44754.958333333336</v>
      </c>
      <c r="B49" s="2">
        <v>0.07358107302063875</v>
      </c>
      <c r="D49" s="4">
        <f>IFERROR(__xludf.DUMMYFUNCTION("""COMPUTED_VALUE"""),44790.958333333336)</f>
        <v>44790.95833</v>
      </c>
      <c r="E49" s="2">
        <f>IFERROR(__xludf.DUMMYFUNCTION("""COMPUTED_VALUE"""),0.04849362403369753)</f>
        <v>0.04849362403</v>
      </c>
      <c r="G49" s="4">
        <f>IFERROR(__xludf.DUMMYFUNCTION("""COMPUTED_VALUE"""),44790.958333333336)</f>
        <v>44790.95833</v>
      </c>
      <c r="H49" s="2">
        <f>IFERROR(__xludf.DUMMYFUNCTION("""COMPUTED_VALUE"""),0.05483916278215206)</f>
        <v>0.05483916278</v>
      </c>
      <c r="J49" s="4">
        <f>IFERROR(__xludf.DUMMYFUNCTION("""COMPUTED_VALUE"""),44791.958333333336)</f>
        <v>44791.95833</v>
      </c>
      <c r="K49" s="2">
        <f>IFERROR(__xludf.DUMMYFUNCTION("""COMPUTED_VALUE"""),0.05129958808762605)</f>
        <v>0.05129958809</v>
      </c>
      <c r="M49" s="4">
        <f>IFERROR(__xludf.DUMMYFUNCTION("""COMPUTED_VALUE"""),44792.958333333336)</f>
        <v>44792.95833</v>
      </c>
      <c r="N49" s="2">
        <f>IFERROR(__xludf.DUMMYFUNCTION("""COMPUTED_VALUE"""),0.053192127117294034)</f>
        <v>0.05319212712</v>
      </c>
    </row>
    <row r="50">
      <c r="A50" s="4">
        <v>44755.958333333336</v>
      </c>
      <c r="B50" s="2">
        <v>0.12040492993190992</v>
      </c>
      <c r="D50" s="4">
        <f>IFERROR(__xludf.DUMMYFUNCTION("""COMPUTED_VALUE"""),44791.958333333336)</f>
        <v>44791.95833</v>
      </c>
      <c r="E50" s="2">
        <f>IFERROR(__xludf.DUMMYFUNCTION("""COMPUTED_VALUE"""),0.03869707228941383)</f>
        <v>0.03869707229</v>
      </c>
      <c r="G50" s="4">
        <f>IFERROR(__xludf.DUMMYFUNCTION("""COMPUTED_VALUE"""),44791.958333333336)</f>
        <v>44791.95833</v>
      </c>
      <c r="H50" s="2">
        <f>IFERROR(__xludf.DUMMYFUNCTION("""COMPUTED_VALUE"""),0.050013440801782)</f>
        <v>0.0500134408</v>
      </c>
      <c r="J50" s="4">
        <f>IFERROR(__xludf.DUMMYFUNCTION("""COMPUTED_VALUE"""),44792.958333333336)</f>
        <v>44792.95833</v>
      </c>
      <c r="K50" s="2">
        <f>IFERROR(__xludf.DUMMYFUNCTION("""COMPUTED_VALUE"""),0.051179544221396)</f>
        <v>0.05117954422</v>
      </c>
      <c r="M50" s="4">
        <f>IFERROR(__xludf.DUMMYFUNCTION("""COMPUTED_VALUE"""),44793.958333333336)</f>
        <v>44793.95833</v>
      </c>
      <c r="N50" s="2">
        <f>IFERROR(__xludf.DUMMYFUNCTION("""COMPUTED_VALUE"""),0.07428652142982713)</f>
        <v>0.07428652143</v>
      </c>
    </row>
    <row r="51">
      <c r="A51" s="4">
        <v>44756.958333333336</v>
      </c>
      <c r="B51" s="2">
        <v>0.13781599691032478</v>
      </c>
      <c r="D51" s="4">
        <f>IFERROR(__xludf.DUMMYFUNCTION("""COMPUTED_VALUE"""),44792.958333333336)</f>
        <v>44792.95833</v>
      </c>
      <c r="E51" s="2">
        <f>IFERROR(__xludf.DUMMYFUNCTION("""COMPUTED_VALUE"""),0.04624242850311026)</f>
        <v>0.0462424285</v>
      </c>
      <c r="G51" s="4">
        <f>IFERROR(__xludf.DUMMYFUNCTION("""COMPUTED_VALUE"""),44792.958333333336)</f>
        <v>44792.95833</v>
      </c>
      <c r="H51" s="2">
        <f>IFERROR(__xludf.DUMMYFUNCTION("""COMPUTED_VALUE"""),0.054423996369697684)</f>
        <v>0.05442399637</v>
      </c>
      <c r="J51" s="4">
        <f>IFERROR(__xludf.DUMMYFUNCTION("""COMPUTED_VALUE"""),44793.958333333336)</f>
        <v>44793.95833</v>
      </c>
      <c r="K51" s="2">
        <f>IFERROR(__xludf.DUMMYFUNCTION("""COMPUTED_VALUE"""),0.075811665855476)</f>
        <v>0.07581166586</v>
      </c>
      <c r="M51" s="4">
        <f>IFERROR(__xludf.DUMMYFUNCTION("""COMPUTED_VALUE"""),44794.958333333336)</f>
        <v>44794.95833</v>
      </c>
      <c r="N51" s="2">
        <f>IFERROR(__xludf.DUMMYFUNCTION("""COMPUTED_VALUE"""),0.07732609697396141)</f>
        <v>0.07732609697</v>
      </c>
    </row>
    <row r="52">
      <c r="A52" s="4">
        <v>44754.958333333336</v>
      </c>
      <c r="B52" s="2">
        <v>0.03428894436761995</v>
      </c>
      <c r="D52" s="4">
        <f>IFERROR(__xludf.DUMMYFUNCTION("""COMPUTED_VALUE"""),44793.958333333336)</f>
        <v>44793.95833</v>
      </c>
      <c r="E52" s="2">
        <f>IFERROR(__xludf.DUMMYFUNCTION("""COMPUTED_VALUE"""),0.050907279602773414)</f>
        <v>0.0509072796</v>
      </c>
      <c r="G52" s="4">
        <f>IFERROR(__xludf.DUMMYFUNCTION("""COMPUTED_VALUE"""),44793.958333333336)</f>
        <v>44793.95833</v>
      </c>
      <c r="H52" s="2">
        <f>IFERROR(__xludf.DUMMYFUNCTION("""COMPUTED_VALUE"""),0.08182920716393512)</f>
        <v>0.08182920716</v>
      </c>
      <c r="J52" s="4">
        <f>IFERROR(__xludf.DUMMYFUNCTION("""COMPUTED_VALUE"""),44794.958333333336)</f>
        <v>44794.95833</v>
      </c>
      <c r="K52" s="2">
        <f>IFERROR(__xludf.DUMMYFUNCTION("""COMPUTED_VALUE"""),0.0860244510361508)</f>
        <v>0.08602445104</v>
      </c>
      <c r="M52" s="4">
        <f>IFERROR(__xludf.DUMMYFUNCTION("""COMPUTED_VALUE"""),44795.958333333336)</f>
        <v>44795.95833</v>
      </c>
      <c r="N52" s="2">
        <f>IFERROR(__xludf.DUMMYFUNCTION("""COMPUTED_VALUE"""),0.11484644512579252)</f>
        <v>0.1148464451</v>
      </c>
    </row>
    <row r="53">
      <c r="A53" s="4">
        <v>44755.958333333336</v>
      </c>
      <c r="B53" s="2">
        <v>0.08151209057388654</v>
      </c>
      <c r="D53" s="4">
        <f>IFERROR(__xludf.DUMMYFUNCTION("""COMPUTED_VALUE"""),44794.958333333336)</f>
        <v>44794.95833</v>
      </c>
      <c r="E53" s="2">
        <f>IFERROR(__xludf.DUMMYFUNCTION("""COMPUTED_VALUE"""),0.04438018352443845)</f>
        <v>0.04438018352</v>
      </c>
      <c r="G53" s="4">
        <f>IFERROR(__xludf.DUMMYFUNCTION("""COMPUTED_VALUE"""),44794.958333333336)</f>
        <v>44794.95833</v>
      </c>
      <c r="H53" s="2">
        <f>IFERROR(__xludf.DUMMYFUNCTION("""COMPUTED_VALUE"""),0.05221543941631401)</f>
        <v>0.05221543942</v>
      </c>
      <c r="J53" s="4">
        <f>IFERROR(__xludf.DUMMYFUNCTION("""COMPUTED_VALUE"""),44795.958333333336)</f>
        <v>44795.95833</v>
      </c>
      <c r="K53" s="2">
        <f>IFERROR(__xludf.DUMMYFUNCTION("""COMPUTED_VALUE"""),0.07818902081324773)</f>
        <v>0.07818902081</v>
      </c>
      <c r="M53" s="4">
        <f>IFERROR(__xludf.DUMMYFUNCTION("""COMPUTED_VALUE"""),44796.958333333336)</f>
        <v>44796.95833</v>
      </c>
      <c r="N53" s="2">
        <f>IFERROR(__xludf.DUMMYFUNCTION("""COMPUTED_VALUE"""),0.0796067212395504)</f>
        <v>0.07960672124</v>
      </c>
    </row>
    <row r="54">
      <c r="A54" s="4">
        <v>44756.958333333336</v>
      </c>
      <c r="B54" s="2">
        <v>0.08490750880187914</v>
      </c>
      <c r="D54" s="4">
        <f>IFERROR(__xludf.DUMMYFUNCTION("""COMPUTED_VALUE"""),44795.958333333336)</f>
        <v>44795.95833</v>
      </c>
      <c r="E54" s="2">
        <f>IFERROR(__xludf.DUMMYFUNCTION("""COMPUTED_VALUE"""),0.041918844577986336)</f>
        <v>0.04191884458</v>
      </c>
      <c r="G54" s="4">
        <f>IFERROR(__xludf.DUMMYFUNCTION("""COMPUTED_VALUE"""),44795.958333333336)</f>
        <v>44795.95833</v>
      </c>
      <c r="H54" s="2">
        <f>IFERROR(__xludf.DUMMYFUNCTION("""COMPUTED_VALUE"""),0.05692032249567738)</f>
        <v>0.0569203225</v>
      </c>
      <c r="J54" s="4">
        <f>IFERROR(__xludf.DUMMYFUNCTION("""COMPUTED_VALUE"""),44796.958333333336)</f>
        <v>44796.95833</v>
      </c>
      <c r="K54" s="2">
        <f>IFERROR(__xludf.DUMMYFUNCTION("""COMPUTED_VALUE"""),0.06175567514111296)</f>
        <v>0.06175567514</v>
      </c>
      <c r="M54" s="4">
        <f>IFERROR(__xludf.DUMMYFUNCTION("""COMPUTED_VALUE"""),44797.958333333336)</f>
        <v>44797.95833</v>
      </c>
      <c r="N54" s="2">
        <f>IFERROR(__xludf.DUMMYFUNCTION("""COMPUTED_VALUE"""),0.09071283785256125)</f>
        <v>0.09071283785</v>
      </c>
    </row>
    <row r="55">
      <c r="A55" s="4">
        <v>44757.958333333336</v>
      </c>
      <c r="B55" s="2">
        <v>0.06384731317236379</v>
      </c>
      <c r="D55" s="4">
        <f>IFERROR(__xludf.DUMMYFUNCTION("""COMPUTED_VALUE"""),44796.958333333336)</f>
        <v>44796.95833</v>
      </c>
      <c r="E55" s="2">
        <f>IFERROR(__xludf.DUMMYFUNCTION("""COMPUTED_VALUE"""),0.032113490650127925)</f>
        <v>0.03211349065</v>
      </c>
      <c r="G55" s="4">
        <f>IFERROR(__xludf.DUMMYFUNCTION("""COMPUTED_VALUE"""),44796.958333333336)</f>
        <v>44796.95833</v>
      </c>
      <c r="H55" s="2">
        <f>IFERROR(__xludf.DUMMYFUNCTION("""COMPUTED_VALUE"""),0.052986090294422396)</f>
        <v>0.05298609029</v>
      </c>
      <c r="J55" s="4">
        <f>IFERROR(__xludf.DUMMYFUNCTION("""COMPUTED_VALUE"""),44797.958333333336)</f>
        <v>44797.95833</v>
      </c>
      <c r="K55" s="2">
        <f>IFERROR(__xludf.DUMMYFUNCTION("""COMPUTED_VALUE"""),0.08000747875867027)</f>
        <v>0.08000747876</v>
      </c>
      <c r="M55" s="4">
        <f>IFERROR(__xludf.DUMMYFUNCTION("""COMPUTED_VALUE"""),44798.958333333336)</f>
        <v>44798.95833</v>
      </c>
      <c r="N55" s="2">
        <f>IFERROR(__xludf.DUMMYFUNCTION("""COMPUTED_VALUE"""),0.07331247726154598)</f>
        <v>0.07331247726</v>
      </c>
    </row>
    <row r="56">
      <c r="A56" s="4">
        <v>44755.958333333336</v>
      </c>
      <c r="B56" s="2">
        <v>0.057235251636234</v>
      </c>
      <c r="D56" s="4">
        <f>IFERROR(__xludf.DUMMYFUNCTION("""COMPUTED_VALUE"""),44797.958333333336)</f>
        <v>44797.95833</v>
      </c>
      <c r="E56" s="2">
        <f>IFERROR(__xludf.DUMMYFUNCTION("""COMPUTED_VALUE"""),0.05714738009721759)</f>
        <v>0.0571473801</v>
      </c>
      <c r="G56" s="4">
        <f>IFERROR(__xludf.DUMMYFUNCTION("""COMPUTED_VALUE"""),44797.958333333336)</f>
        <v>44797.95833</v>
      </c>
      <c r="H56" s="2">
        <f>IFERROR(__xludf.DUMMYFUNCTION("""COMPUTED_VALUE"""),0.05172301513798488)</f>
        <v>0.05172301514</v>
      </c>
      <c r="J56" s="4">
        <f>IFERROR(__xludf.DUMMYFUNCTION("""COMPUTED_VALUE"""),44798.958333333336)</f>
        <v>44798.95833</v>
      </c>
      <c r="K56" s="2">
        <f>IFERROR(__xludf.DUMMYFUNCTION("""COMPUTED_VALUE"""),0.05535104049622455)</f>
        <v>0.0553510405</v>
      </c>
      <c r="M56" s="4">
        <f>IFERROR(__xludf.DUMMYFUNCTION("""COMPUTED_VALUE"""),44799.958333333336)</f>
        <v>44799.95833</v>
      </c>
      <c r="N56" s="2">
        <f>IFERROR(__xludf.DUMMYFUNCTION("""COMPUTED_VALUE"""),0.09027494302077954)</f>
        <v>0.09027494302</v>
      </c>
    </row>
    <row r="57">
      <c r="A57" s="4">
        <v>44756.958333333336</v>
      </c>
      <c r="B57" s="2">
        <v>0.07508757324064241</v>
      </c>
      <c r="D57" s="4">
        <f>IFERROR(__xludf.DUMMYFUNCTION("""COMPUTED_VALUE"""),44798.958333333336)</f>
        <v>44798.95833</v>
      </c>
      <c r="E57" s="2">
        <f>IFERROR(__xludf.DUMMYFUNCTION("""COMPUTED_VALUE"""),0.03734364842771639)</f>
        <v>0.03734364843</v>
      </c>
      <c r="G57" s="4">
        <f>IFERROR(__xludf.DUMMYFUNCTION("""COMPUTED_VALUE"""),44798.958333333336)</f>
        <v>44798.95833</v>
      </c>
      <c r="H57" s="2">
        <f>IFERROR(__xludf.DUMMYFUNCTION("""COMPUTED_VALUE"""),0.06661786393789622)</f>
        <v>0.06661786394</v>
      </c>
      <c r="J57" s="4">
        <f>IFERROR(__xludf.DUMMYFUNCTION("""COMPUTED_VALUE"""),44799.958333333336)</f>
        <v>44799.95833</v>
      </c>
      <c r="K57" s="2">
        <f>IFERROR(__xludf.DUMMYFUNCTION("""COMPUTED_VALUE"""),0.09484139437696976)</f>
        <v>0.09484139438</v>
      </c>
      <c r="M57" s="4">
        <f>IFERROR(__xludf.DUMMYFUNCTION("""COMPUTED_VALUE"""),44800.958333333336)</f>
        <v>44800.95833</v>
      </c>
      <c r="N57" s="2">
        <f>IFERROR(__xludf.DUMMYFUNCTION("""COMPUTED_VALUE"""),0.06202152289399814)</f>
        <v>0.06202152289</v>
      </c>
    </row>
    <row r="58">
      <c r="A58" s="4">
        <v>44757.958333333336</v>
      </c>
      <c r="B58" s="2">
        <v>0.061447142604512665</v>
      </c>
      <c r="D58" s="4">
        <f>IFERROR(__xludf.DUMMYFUNCTION("""COMPUTED_VALUE"""),44799.958333333336)</f>
        <v>44799.95833</v>
      </c>
      <c r="E58" s="2">
        <f>IFERROR(__xludf.DUMMYFUNCTION("""COMPUTED_VALUE"""),0.039972277280147024)</f>
        <v>0.03997227728</v>
      </c>
      <c r="G58" s="4">
        <f>IFERROR(__xludf.DUMMYFUNCTION("""COMPUTED_VALUE"""),44799.958333333336)</f>
        <v>44799.95833</v>
      </c>
      <c r="H58" s="2">
        <f>IFERROR(__xludf.DUMMYFUNCTION("""COMPUTED_VALUE"""),0.058958554904981496)</f>
        <v>0.0589585549</v>
      </c>
      <c r="J58" s="4">
        <f>IFERROR(__xludf.DUMMYFUNCTION("""COMPUTED_VALUE"""),44800.958333333336)</f>
        <v>44800.95833</v>
      </c>
      <c r="K58" s="2">
        <f>IFERROR(__xludf.DUMMYFUNCTION("""COMPUTED_VALUE"""),0.054971425787471634)</f>
        <v>0.05497142579</v>
      </c>
      <c r="M58" s="4">
        <f>IFERROR(__xludf.DUMMYFUNCTION("""COMPUTED_VALUE"""),44801.958333333336)</f>
        <v>44801.95833</v>
      </c>
      <c r="N58" s="2">
        <f>IFERROR(__xludf.DUMMYFUNCTION("""COMPUTED_VALUE"""),0.04953976859589601)</f>
        <v>0.0495397686</v>
      </c>
    </row>
    <row r="59">
      <c r="A59" s="4">
        <v>44758.958333333336</v>
      </c>
      <c r="B59" s="2">
        <v>0.06106595782995741</v>
      </c>
      <c r="D59" s="4">
        <f>IFERROR(__xludf.DUMMYFUNCTION("""COMPUTED_VALUE"""),44800.958333333336)</f>
        <v>44800.95833</v>
      </c>
      <c r="E59" s="2">
        <f>IFERROR(__xludf.DUMMYFUNCTION("""COMPUTED_VALUE"""),0.043350647753593596)</f>
        <v>0.04335064775</v>
      </c>
      <c r="G59" s="4">
        <f>IFERROR(__xludf.DUMMYFUNCTION("""COMPUTED_VALUE"""),44800.958333333336)</f>
        <v>44800.95833</v>
      </c>
      <c r="H59" s="2">
        <f>IFERROR(__xludf.DUMMYFUNCTION("""COMPUTED_VALUE"""),0.05210086744008512)</f>
        <v>0.05210086744</v>
      </c>
      <c r="J59" s="4">
        <f>IFERROR(__xludf.DUMMYFUNCTION("""COMPUTED_VALUE"""),44801.958333333336)</f>
        <v>44801.95833</v>
      </c>
      <c r="K59" s="2">
        <f>IFERROR(__xludf.DUMMYFUNCTION("""COMPUTED_VALUE"""),0.05042591612281975)</f>
        <v>0.05042591612</v>
      </c>
      <c r="M59" s="4">
        <f>IFERROR(__xludf.DUMMYFUNCTION("""COMPUTED_VALUE"""),44802.958333333336)</f>
        <v>44802.95833</v>
      </c>
      <c r="N59" s="2">
        <f>IFERROR(__xludf.DUMMYFUNCTION("""COMPUTED_VALUE"""),0.07785833098442699)</f>
        <v>0.07785833098</v>
      </c>
    </row>
    <row r="60">
      <c r="A60" s="4">
        <v>44756.958333333336</v>
      </c>
      <c r="B60" s="2">
        <v>0.030645688746576347</v>
      </c>
      <c r="D60" s="4">
        <f>IFERROR(__xludf.DUMMYFUNCTION("""COMPUTED_VALUE"""),44801.958333333336)</f>
        <v>44801.95833</v>
      </c>
      <c r="E60" s="2">
        <f>IFERROR(__xludf.DUMMYFUNCTION("""COMPUTED_VALUE"""),0.049324066808537896)</f>
        <v>0.04932406681</v>
      </c>
      <c r="G60" s="4">
        <f>IFERROR(__xludf.DUMMYFUNCTION("""COMPUTED_VALUE"""),44801.958333333336)</f>
        <v>44801.95833</v>
      </c>
      <c r="H60" s="2">
        <f>IFERROR(__xludf.DUMMYFUNCTION("""COMPUTED_VALUE"""),0.05135118896086038)</f>
        <v>0.05135118896</v>
      </c>
      <c r="J60" s="4">
        <f>IFERROR(__xludf.DUMMYFUNCTION("""COMPUTED_VALUE"""),44802.958333333336)</f>
        <v>44802.95833</v>
      </c>
      <c r="K60" s="2">
        <f>IFERROR(__xludf.DUMMYFUNCTION("""COMPUTED_VALUE"""),0.07227653999844984)</f>
        <v>0.07227654</v>
      </c>
      <c r="M60" s="4">
        <f>IFERROR(__xludf.DUMMYFUNCTION("""COMPUTED_VALUE"""),44803.958333333336)</f>
        <v>44803.95833</v>
      </c>
      <c r="N60" s="2">
        <f>IFERROR(__xludf.DUMMYFUNCTION("""COMPUTED_VALUE"""),0.11862361625389443)</f>
        <v>0.1186236163</v>
      </c>
    </row>
    <row r="61">
      <c r="A61" s="4">
        <v>44757.958333333336</v>
      </c>
      <c r="B61" s="2">
        <v>0.04179262711800486</v>
      </c>
      <c r="D61" s="4">
        <f>IFERROR(__xludf.DUMMYFUNCTION("""COMPUTED_VALUE"""),44802.958333333336)</f>
        <v>44802.95833</v>
      </c>
      <c r="E61" s="2">
        <f>IFERROR(__xludf.DUMMYFUNCTION("""COMPUTED_VALUE"""),0.05933745925476749)</f>
        <v>0.05933745925</v>
      </c>
      <c r="G61" s="4">
        <f>IFERROR(__xludf.DUMMYFUNCTION("""COMPUTED_VALUE"""),44802.958333333336)</f>
        <v>44802.95833</v>
      </c>
      <c r="H61" s="2">
        <f>IFERROR(__xludf.DUMMYFUNCTION("""COMPUTED_VALUE"""),0.07120106904614888)</f>
        <v>0.07120106905</v>
      </c>
      <c r="J61" s="4">
        <f>IFERROR(__xludf.DUMMYFUNCTION("""COMPUTED_VALUE"""),44803.958333333336)</f>
        <v>44803.95833</v>
      </c>
      <c r="K61" s="2">
        <f>IFERROR(__xludf.DUMMYFUNCTION("""COMPUTED_VALUE"""),0.11539743809212576)</f>
        <v>0.1153974381</v>
      </c>
      <c r="M61" s="4">
        <f>IFERROR(__xludf.DUMMYFUNCTION("""COMPUTED_VALUE"""),44804.958333333336)</f>
        <v>44804.95833</v>
      </c>
      <c r="N61" s="2">
        <f>IFERROR(__xludf.DUMMYFUNCTION("""COMPUTED_VALUE"""),0.11656241580509637)</f>
        <v>0.1165624158</v>
      </c>
    </row>
    <row r="62">
      <c r="A62" s="4">
        <v>44758.958333333336</v>
      </c>
      <c r="B62" s="2">
        <v>0.04878489851003093</v>
      </c>
      <c r="D62" s="4">
        <f>IFERROR(__xludf.DUMMYFUNCTION("""COMPUTED_VALUE"""),44803.958333333336)</f>
        <v>44803.95833</v>
      </c>
      <c r="E62" s="2">
        <f>IFERROR(__xludf.DUMMYFUNCTION("""COMPUTED_VALUE"""),0.054420376698273494)</f>
        <v>0.0544203767</v>
      </c>
      <c r="G62" s="4">
        <f>IFERROR(__xludf.DUMMYFUNCTION("""COMPUTED_VALUE"""),44803.958333333336)</f>
        <v>44803.95833</v>
      </c>
      <c r="H62" s="2">
        <f>IFERROR(__xludf.DUMMYFUNCTION("""COMPUTED_VALUE"""),0.09939783721842334)</f>
        <v>0.09939783722</v>
      </c>
      <c r="J62" s="4">
        <f>IFERROR(__xludf.DUMMYFUNCTION("""COMPUTED_VALUE"""),44804.958333333336)</f>
        <v>44804.95833</v>
      </c>
      <c r="K62" s="2">
        <f>IFERROR(__xludf.DUMMYFUNCTION("""COMPUTED_VALUE"""),0.09614797900467119)</f>
        <v>0.096147979</v>
      </c>
      <c r="M62" s="4">
        <f>IFERROR(__xludf.DUMMYFUNCTION("""COMPUTED_VALUE"""),44805.958333333336)</f>
        <v>44805.95833</v>
      </c>
      <c r="N62" s="2">
        <f>IFERROR(__xludf.DUMMYFUNCTION("""COMPUTED_VALUE"""),0.07209069222546143)</f>
        <v>0.07209069223</v>
      </c>
    </row>
    <row r="63">
      <c r="A63" s="4">
        <v>44759.958333333336</v>
      </c>
      <c r="B63" s="2">
        <v>0.07677954944070794</v>
      </c>
      <c r="D63" s="4">
        <f>IFERROR(__xludf.DUMMYFUNCTION("""COMPUTED_VALUE"""),44804.958333333336)</f>
        <v>44804.95833</v>
      </c>
      <c r="E63" s="2">
        <f>IFERROR(__xludf.DUMMYFUNCTION("""COMPUTED_VALUE"""),0.03935794726596994)</f>
        <v>0.03935794727</v>
      </c>
      <c r="G63" s="4">
        <f>IFERROR(__xludf.DUMMYFUNCTION("""COMPUTED_VALUE"""),44804.958333333336)</f>
        <v>44804.95833</v>
      </c>
      <c r="H63" s="2">
        <f>IFERROR(__xludf.DUMMYFUNCTION("""COMPUTED_VALUE"""),0.06628842909761133)</f>
        <v>0.0662884291</v>
      </c>
      <c r="J63" s="4">
        <f>IFERROR(__xludf.DUMMYFUNCTION("""COMPUTED_VALUE"""),44805.958333333336)</f>
        <v>44805.95833</v>
      </c>
      <c r="K63" s="2">
        <f>IFERROR(__xludf.DUMMYFUNCTION("""COMPUTED_VALUE"""),0.07464536216483565)</f>
        <v>0.07464536216</v>
      </c>
      <c r="M63" s="4">
        <f>IFERROR(__xludf.DUMMYFUNCTION("""COMPUTED_VALUE"""),44806.958333333336)</f>
        <v>44806.95833</v>
      </c>
      <c r="N63" s="2">
        <f>IFERROR(__xludf.DUMMYFUNCTION("""COMPUTED_VALUE"""),0.09548802929005003)</f>
        <v>0.09548802929</v>
      </c>
    </row>
    <row r="64">
      <c r="A64" s="4">
        <v>44757.958333333336</v>
      </c>
      <c r="B64" s="2">
        <v>0.033692365325484266</v>
      </c>
      <c r="D64" s="4">
        <f>IFERROR(__xludf.DUMMYFUNCTION("""COMPUTED_VALUE"""),44805.958333333336)</f>
        <v>44805.95833</v>
      </c>
      <c r="E64" s="2">
        <f>IFERROR(__xludf.DUMMYFUNCTION("""COMPUTED_VALUE"""),0.09672114240128377)</f>
        <v>0.0967211424</v>
      </c>
      <c r="G64" s="4">
        <f>IFERROR(__xludf.DUMMYFUNCTION("""COMPUTED_VALUE"""),44805.958333333336)</f>
        <v>44805.95833</v>
      </c>
      <c r="H64" s="2">
        <f>IFERROR(__xludf.DUMMYFUNCTION("""COMPUTED_VALUE"""),0.08824993669670021)</f>
        <v>0.0882499367</v>
      </c>
      <c r="J64" s="4">
        <f>IFERROR(__xludf.DUMMYFUNCTION("""COMPUTED_VALUE"""),44806.958333333336)</f>
        <v>44806.95833</v>
      </c>
      <c r="K64" s="2">
        <f>IFERROR(__xludf.DUMMYFUNCTION("""COMPUTED_VALUE"""),0.11282653016312531)</f>
        <v>0.1128265302</v>
      </c>
      <c r="M64" s="4">
        <f>IFERROR(__xludf.DUMMYFUNCTION("""COMPUTED_VALUE"""),44807.958333333336)</f>
        <v>44807.95833</v>
      </c>
      <c r="N64" s="2">
        <f>IFERROR(__xludf.DUMMYFUNCTION("""COMPUTED_VALUE"""),0.07859093791294491)</f>
        <v>0.07859093791</v>
      </c>
    </row>
    <row r="65">
      <c r="A65" s="4">
        <v>44758.958333333336</v>
      </c>
      <c r="B65" s="2">
        <v>0.04563380739232987</v>
      </c>
      <c r="D65" s="4">
        <f>IFERROR(__xludf.DUMMYFUNCTION("""COMPUTED_VALUE"""),44806.958333333336)</f>
        <v>44806.95833</v>
      </c>
      <c r="E65" s="2">
        <f>IFERROR(__xludf.DUMMYFUNCTION("""COMPUTED_VALUE"""),0.0865876196049588)</f>
        <v>0.0865876196</v>
      </c>
      <c r="G65" s="4">
        <f>IFERROR(__xludf.DUMMYFUNCTION("""COMPUTED_VALUE"""),44806.958333333336)</f>
        <v>44806.95833</v>
      </c>
      <c r="H65" s="2">
        <f>IFERROR(__xludf.DUMMYFUNCTION("""COMPUTED_VALUE"""),0.1206821864337847)</f>
        <v>0.1206821864</v>
      </c>
      <c r="J65" s="4">
        <f>IFERROR(__xludf.DUMMYFUNCTION("""COMPUTED_VALUE"""),44807.958333333336)</f>
        <v>44807.95833</v>
      </c>
      <c r="K65" s="2">
        <f>IFERROR(__xludf.DUMMYFUNCTION("""COMPUTED_VALUE"""),0.08507606131522748)</f>
        <v>0.08507606132</v>
      </c>
      <c r="M65" s="4">
        <f>IFERROR(__xludf.DUMMYFUNCTION("""COMPUTED_VALUE"""),44808.958333333336)</f>
        <v>44808.95833</v>
      </c>
      <c r="N65" s="2">
        <f>IFERROR(__xludf.DUMMYFUNCTION("""COMPUTED_VALUE"""),0.06191631092812775)</f>
        <v>0.06191631093</v>
      </c>
    </row>
    <row r="66">
      <c r="A66" s="4">
        <v>44759.958333333336</v>
      </c>
      <c r="B66" s="2">
        <v>0.07657210773043588</v>
      </c>
      <c r="D66" s="4">
        <f>IFERROR(__xludf.DUMMYFUNCTION("""COMPUTED_VALUE"""),44807.958333333336)</f>
        <v>44807.95833</v>
      </c>
      <c r="E66" s="2">
        <f>IFERROR(__xludf.DUMMYFUNCTION("""COMPUTED_VALUE"""),0.045978400409155)</f>
        <v>0.04597840041</v>
      </c>
      <c r="G66" s="4">
        <f>IFERROR(__xludf.DUMMYFUNCTION("""COMPUTED_VALUE"""),44807.958333333336)</f>
        <v>44807.95833</v>
      </c>
      <c r="H66" s="2">
        <f>IFERROR(__xludf.DUMMYFUNCTION("""COMPUTED_VALUE"""),0.06826636749431496)</f>
        <v>0.06826636749</v>
      </c>
      <c r="J66" s="4">
        <f>IFERROR(__xludf.DUMMYFUNCTION("""COMPUTED_VALUE"""),44808.958333333336)</f>
        <v>44808.95833</v>
      </c>
      <c r="K66" s="2">
        <f>IFERROR(__xludf.DUMMYFUNCTION("""COMPUTED_VALUE"""),0.05997236451339503)</f>
        <v>0.05997236451</v>
      </c>
      <c r="M66" s="4">
        <f>IFERROR(__xludf.DUMMYFUNCTION("""COMPUTED_VALUE"""),44809.958333333336)</f>
        <v>44809.95833</v>
      </c>
      <c r="N66" s="2">
        <f>IFERROR(__xludf.DUMMYFUNCTION("""COMPUTED_VALUE"""),0.05005622188167825)</f>
        <v>0.05005622188</v>
      </c>
    </row>
    <row r="67">
      <c r="A67" s="4">
        <v>44760.958333333336</v>
      </c>
      <c r="B67" s="2">
        <v>0.1522110907438646</v>
      </c>
      <c r="D67" s="4">
        <f>IFERROR(__xludf.DUMMYFUNCTION("""COMPUTED_VALUE"""),44808.958333333336)</f>
        <v>44808.95833</v>
      </c>
      <c r="E67" s="2">
        <f>IFERROR(__xludf.DUMMYFUNCTION("""COMPUTED_VALUE"""),0.0516177361376157)</f>
        <v>0.05161773614</v>
      </c>
      <c r="G67" s="4">
        <f>IFERROR(__xludf.DUMMYFUNCTION("""COMPUTED_VALUE"""),44808.958333333336)</f>
        <v>44808.95833</v>
      </c>
      <c r="H67" s="2">
        <f>IFERROR(__xludf.DUMMYFUNCTION("""COMPUTED_VALUE"""),0.05471921394228718)</f>
        <v>0.05471921394</v>
      </c>
      <c r="J67" s="4">
        <f>IFERROR(__xludf.DUMMYFUNCTION("""COMPUTED_VALUE"""),44809.958333333336)</f>
        <v>44809.95833</v>
      </c>
      <c r="K67" s="2">
        <f>IFERROR(__xludf.DUMMYFUNCTION("""COMPUTED_VALUE"""),0.06233339284986303)</f>
        <v>0.06233339285</v>
      </c>
      <c r="M67" s="4">
        <f>IFERROR(__xludf.DUMMYFUNCTION("""COMPUTED_VALUE"""),44810.958333333336)</f>
        <v>44810.95833</v>
      </c>
      <c r="N67" s="2">
        <f>IFERROR(__xludf.DUMMYFUNCTION("""COMPUTED_VALUE"""),0.043693358219287874)</f>
        <v>0.04369335822</v>
      </c>
    </row>
    <row r="68">
      <c r="A68" s="4">
        <v>44758.958333333336</v>
      </c>
      <c r="B68" s="2">
        <v>0.03485043535059885</v>
      </c>
      <c r="D68" s="4">
        <f>IFERROR(__xludf.DUMMYFUNCTION("""COMPUTED_VALUE"""),44809.958333333336)</f>
        <v>44809.95833</v>
      </c>
      <c r="E68" s="2">
        <f>IFERROR(__xludf.DUMMYFUNCTION("""COMPUTED_VALUE"""),0.05292915373460889)</f>
        <v>0.05292915373</v>
      </c>
      <c r="G68" s="4">
        <f>IFERROR(__xludf.DUMMYFUNCTION("""COMPUTED_VALUE"""),44809.958333333336)</f>
        <v>44809.95833</v>
      </c>
      <c r="H68" s="2">
        <f>IFERROR(__xludf.DUMMYFUNCTION("""COMPUTED_VALUE"""),0.056346670270663944)</f>
        <v>0.05634667027</v>
      </c>
      <c r="J68" s="4">
        <f>IFERROR(__xludf.DUMMYFUNCTION("""COMPUTED_VALUE"""),44810.958333333336)</f>
        <v>44810.95833</v>
      </c>
      <c r="K68" s="2">
        <f>IFERROR(__xludf.DUMMYFUNCTION("""COMPUTED_VALUE"""),0.040115211820422755)</f>
        <v>0.04011521182</v>
      </c>
      <c r="M68" s="4">
        <f>IFERROR(__xludf.DUMMYFUNCTION("""COMPUTED_VALUE"""),44811.958333333336)</f>
        <v>44811.95833</v>
      </c>
      <c r="N68" s="2">
        <f>IFERROR(__xludf.DUMMYFUNCTION("""COMPUTED_VALUE"""),0.02646596091958643)</f>
        <v>0.02646596092</v>
      </c>
    </row>
    <row r="69">
      <c r="A69" s="4">
        <v>44759.958333333336</v>
      </c>
      <c r="B69" s="2">
        <v>0.06347387704295876</v>
      </c>
      <c r="D69" s="4">
        <f>IFERROR(__xludf.DUMMYFUNCTION("""COMPUTED_VALUE"""),44810.958333333336)</f>
        <v>44810.95833</v>
      </c>
      <c r="E69" s="2">
        <f>IFERROR(__xludf.DUMMYFUNCTION("""COMPUTED_VALUE"""),0.020079204544549117)</f>
        <v>0.02007920454</v>
      </c>
      <c r="G69" s="4">
        <f>IFERROR(__xludf.DUMMYFUNCTION("""COMPUTED_VALUE"""),44810.958333333336)</f>
        <v>44810.95833</v>
      </c>
      <c r="H69" s="2">
        <f>IFERROR(__xludf.DUMMYFUNCTION("""COMPUTED_VALUE"""),0.03522793621818738)</f>
        <v>0.03522793622</v>
      </c>
      <c r="J69" s="4">
        <f>IFERROR(__xludf.DUMMYFUNCTION("""COMPUTED_VALUE"""),44811.958333333336)</f>
        <v>44811.95833</v>
      </c>
      <c r="K69" s="2">
        <f>IFERROR(__xludf.DUMMYFUNCTION("""COMPUTED_VALUE"""),0.024178614838017518)</f>
        <v>0.02417861484</v>
      </c>
      <c r="M69" s="4">
        <f>IFERROR(__xludf.DUMMYFUNCTION("""COMPUTED_VALUE"""),44812.958333333336)</f>
        <v>44812.95833</v>
      </c>
      <c r="N69" s="2">
        <f>IFERROR(__xludf.DUMMYFUNCTION("""COMPUTED_VALUE"""),0.06166992407299247)</f>
        <v>0.06166992407</v>
      </c>
    </row>
    <row r="70">
      <c r="A70" s="4">
        <v>44760.958333333336</v>
      </c>
      <c r="B70" s="2">
        <v>0.1295550847958901</v>
      </c>
      <c r="D70" s="4">
        <f>IFERROR(__xludf.DUMMYFUNCTION("""COMPUTED_VALUE"""),44811.958333333336)</f>
        <v>44811.95833</v>
      </c>
      <c r="E70" s="2">
        <f>IFERROR(__xludf.DUMMYFUNCTION("""COMPUTED_VALUE"""),0.027085459656345904)</f>
        <v>0.02708545966</v>
      </c>
      <c r="G70" s="4">
        <f>IFERROR(__xludf.DUMMYFUNCTION("""COMPUTED_VALUE"""),44811.958333333336)</f>
        <v>44811.95833</v>
      </c>
      <c r="H70" s="2">
        <f>IFERROR(__xludf.DUMMYFUNCTION("""COMPUTED_VALUE"""),0.019605313127161034)</f>
        <v>0.01960531313</v>
      </c>
      <c r="J70" s="4">
        <f>IFERROR(__xludf.DUMMYFUNCTION("""COMPUTED_VALUE"""),44812.958333333336)</f>
        <v>44812.95833</v>
      </c>
      <c r="K70" s="2">
        <f>IFERROR(__xludf.DUMMYFUNCTION("""COMPUTED_VALUE"""),0.058332962336680415)</f>
        <v>0.05833296234</v>
      </c>
      <c r="M70" s="4">
        <f>IFERROR(__xludf.DUMMYFUNCTION("""COMPUTED_VALUE"""),44813.958333333336)</f>
        <v>44813.95833</v>
      </c>
      <c r="N70" s="2">
        <f>IFERROR(__xludf.DUMMYFUNCTION("""COMPUTED_VALUE"""),0.04157912280377425)</f>
        <v>0.0415791228</v>
      </c>
    </row>
    <row r="71">
      <c r="A71" s="4">
        <v>44761.958333333336</v>
      </c>
      <c r="B71" s="2">
        <v>0.10532914155646157</v>
      </c>
      <c r="D71" s="4">
        <f>IFERROR(__xludf.DUMMYFUNCTION("""COMPUTED_VALUE"""),44812.958333333336)</f>
        <v>44812.95833</v>
      </c>
      <c r="E71" s="2">
        <f>IFERROR(__xludf.DUMMYFUNCTION("""COMPUTED_VALUE"""),0.04406006069052185)</f>
        <v>0.04406006069</v>
      </c>
      <c r="G71" s="4">
        <f>IFERROR(__xludf.DUMMYFUNCTION("""COMPUTED_VALUE"""),44812.958333333336)</f>
        <v>44812.95833</v>
      </c>
      <c r="H71" s="2">
        <f>IFERROR(__xludf.DUMMYFUNCTION("""COMPUTED_VALUE"""),0.04087171245586891)</f>
        <v>0.04087171246</v>
      </c>
      <c r="J71" s="4">
        <f>IFERROR(__xludf.DUMMYFUNCTION("""COMPUTED_VALUE"""),44813.958333333336)</f>
        <v>44813.95833</v>
      </c>
      <c r="K71" s="2">
        <f>IFERROR(__xludf.DUMMYFUNCTION("""COMPUTED_VALUE"""),0.03368555365105379)</f>
        <v>0.03368555365</v>
      </c>
      <c r="M71" s="4">
        <f>IFERROR(__xludf.DUMMYFUNCTION("""COMPUTED_VALUE"""),44814.958333333336)</f>
        <v>44814.95833</v>
      </c>
      <c r="N71" s="2">
        <f>IFERROR(__xludf.DUMMYFUNCTION("""COMPUTED_VALUE"""),0.05331330271730117)</f>
        <v>0.05331330272</v>
      </c>
    </row>
    <row r="72">
      <c r="A72" s="4">
        <v>44759.958333333336</v>
      </c>
      <c r="B72" s="2">
        <v>0.05767414870133546</v>
      </c>
      <c r="D72" s="4">
        <f>IFERROR(__xludf.DUMMYFUNCTION("""COMPUTED_VALUE"""),44813.958333333336)</f>
        <v>44813.95833</v>
      </c>
      <c r="E72" s="2">
        <f>IFERROR(__xludf.DUMMYFUNCTION("""COMPUTED_VALUE"""),0.03521780090058258)</f>
        <v>0.0352178009</v>
      </c>
      <c r="G72" s="4">
        <f>IFERROR(__xludf.DUMMYFUNCTION("""COMPUTED_VALUE"""),44813.958333333336)</f>
        <v>44813.95833</v>
      </c>
      <c r="H72" s="2">
        <f>IFERROR(__xludf.DUMMYFUNCTION("""COMPUTED_VALUE"""),0.034948117950736525)</f>
        <v>0.03494811795</v>
      </c>
      <c r="J72" s="4">
        <f>IFERROR(__xludf.DUMMYFUNCTION("""COMPUTED_VALUE"""),44814.958333333336)</f>
        <v>44814.95833</v>
      </c>
      <c r="K72" s="2">
        <f>IFERROR(__xludf.DUMMYFUNCTION("""COMPUTED_VALUE"""),0.05120084952914256)</f>
        <v>0.05120084953</v>
      </c>
      <c r="M72" s="4">
        <f>IFERROR(__xludf.DUMMYFUNCTION("""COMPUTED_VALUE"""),44815.958333333336)</f>
        <v>44815.95833</v>
      </c>
      <c r="N72" s="2">
        <f>IFERROR(__xludf.DUMMYFUNCTION("""COMPUTED_VALUE"""),0.069012979927001)</f>
        <v>0.06901297993</v>
      </c>
    </row>
    <row r="73">
      <c r="A73" s="4">
        <v>44760.958333333336</v>
      </c>
      <c r="B73" s="2">
        <v>0.1097168080784201</v>
      </c>
      <c r="D73" s="4">
        <f>IFERROR(__xludf.DUMMYFUNCTION("""COMPUTED_VALUE"""),44814.958333333336)</f>
        <v>44814.95833</v>
      </c>
      <c r="E73" s="2">
        <f>IFERROR(__xludf.DUMMYFUNCTION("""COMPUTED_VALUE"""),0.04925401396936644)</f>
        <v>0.04925401397</v>
      </c>
      <c r="G73" s="4">
        <f>IFERROR(__xludf.DUMMYFUNCTION("""COMPUTED_VALUE"""),44814.958333333336)</f>
        <v>44814.95833</v>
      </c>
      <c r="H73" s="2">
        <f>IFERROR(__xludf.DUMMYFUNCTION("""COMPUTED_VALUE"""),0.051602692559089204)</f>
        <v>0.05160269256</v>
      </c>
      <c r="J73" s="4">
        <f>IFERROR(__xludf.DUMMYFUNCTION("""COMPUTED_VALUE"""),44815.958333333336)</f>
        <v>44815.95833</v>
      </c>
      <c r="K73" s="2">
        <f>IFERROR(__xludf.DUMMYFUNCTION("""COMPUTED_VALUE"""),0.0661393589391026)</f>
        <v>0.06613935894</v>
      </c>
      <c r="M73" s="4">
        <f>IFERROR(__xludf.DUMMYFUNCTION("""COMPUTED_VALUE"""),44816.958333333336)</f>
        <v>44816.95833</v>
      </c>
      <c r="N73" s="2">
        <f>IFERROR(__xludf.DUMMYFUNCTION("""COMPUTED_VALUE"""),0.11988734649162262)</f>
        <v>0.1198873465</v>
      </c>
    </row>
    <row r="74">
      <c r="A74" s="4">
        <v>44761.958333333336</v>
      </c>
      <c r="B74" s="2">
        <v>0.08990462333303602</v>
      </c>
      <c r="D74" s="4">
        <f>IFERROR(__xludf.DUMMYFUNCTION("""COMPUTED_VALUE"""),44815.958333333336)</f>
        <v>44815.95833</v>
      </c>
      <c r="E74" s="2">
        <f>IFERROR(__xludf.DUMMYFUNCTION("""COMPUTED_VALUE"""),0.04818909564209645)</f>
        <v>0.04818909564</v>
      </c>
      <c r="G74" s="4">
        <f>IFERROR(__xludf.DUMMYFUNCTION("""COMPUTED_VALUE"""),44815.958333333336)</f>
        <v>44815.95833</v>
      </c>
      <c r="H74" s="2">
        <f>IFERROR(__xludf.DUMMYFUNCTION("""COMPUTED_VALUE"""),0.05366146276970998)</f>
        <v>0.05366146277</v>
      </c>
      <c r="J74" s="4">
        <f>IFERROR(__xludf.DUMMYFUNCTION("""COMPUTED_VALUE"""),44816.958333333336)</f>
        <v>44816.95833</v>
      </c>
      <c r="K74" s="2">
        <f>IFERROR(__xludf.DUMMYFUNCTION("""COMPUTED_VALUE"""),0.10049516877480337)</f>
        <v>0.1004951688</v>
      </c>
      <c r="M74" s="4">
        <f>IFERROR(__xludf.DUMMYFUNCTION("""COMPUTED_VALUE"""),44817.958333333336)</f>
        <v>44817.95833</v>
      </c>
      <c r="N74" s="2">
        <f>IFERROR(__xludf.DUMMYFUNCTION("""COMPUTED_VALUE"""),0.11847201479143538)</f>
        <v>0.1184720148</v>
      </c>
    </row>
    <row r="75">
      <c r="A75" s="4">
        <v>44762.958333333336</v>
      </c>
      <c r="B75" s="2">
        <v>0.11338571408493893</v>
      </c>
      <c r="D75" s="4">
        <f>IFERROR(__xludf.DUMMYFUNCTION("""COMPUTED_VALUE"""),44816.958333333336)</f>
        <v>44816.95833</v>
      </c>
      <c r="E75" s="2">
        <f>IFERROR(__xludf.DUMMYFUNCTION("""COMPUTED_VALUE"""),0.07149076372963468)</f>
        <v>0.07149076373</v>
      </c>
      <c r="G75" s="4">
        <f>IFERROR(__xludf.DUMMYFUNCTION("""COMPUTED_VALUE"""),44816.958333333336)</f>
        <v>44816.95833</v>
      </c>
      <c r="H75" s="2">
        <f>IFERROR(__xludf.DUMMYFUNCTION("""COMPUTED_VALUE"""),0.09598634951811376)</f>
        <v>0.09598634952</v>
      </c>
      <c r="J75" s="4">
        <f>IFERROR(__xludf.DUMMYFUNCTION("""COMPUTED_VALUE"""),44817.958333333336)</f>
        <v>44817.95833</v>
      </c>
      <c r="K75" s="2">
        <f>IFERROR(__xludf.DUMMYFUNCTION("""COMPUTED_VALUE"""),0.10841022870760188)</f>
        <v>0.1084102287</v>
      </c>
      <c r="M75" s="4">
        <f>IFERROR(__xludf.DUMMYFUNCTION("""COMPUTED_VALUE"""),44818.958333333336)</f>
        <v>44818.95833</v>
      </c>
      <c r="N75" s="2">
        <f>IFERROR(__xludf.DUMMYFUNCTION("""COMPUTED_VALUE"""),0.07384036678463055)</f>
        <v>0.07384036678</v>
      </c>
    </row>
    <row r="76">
      <c r="A76" s="4">
        <v>44760.958333333336</v>
      </c>
      <c r="B76" s="2">
        <v>0.06417533859158565</v>
      </c>
      <c r="D76" s="4">
        <f>IFERROR(__xludf.DUMMYFUNCTION("""COMPUTED_VALUE"""),44817.958333333336)</f>
        <v>44817.95833</v>
      </c>
      <c r="E76" s="2">
        <f>IFERROR(__xludf.DUMMYFUNCTION("""COMPUTED_VALUE"""),0.051025695136036185)</f>
        <v>0.05102569514</v>
      </c>
      <c r="G76" s="4">
        <f>IFERROR(__xludf.DUMMYFUNCTION("""COMPUTED_VALUE"""),44817.958333333336)</f>
        <v>44817.95833</v>
      </c>
      <c r="H76" s="2">
        <f>IFERROR(__xludf.DUMMYFUNCTION("""COMPUTED_VALUE"""),0.09233090297407025)</f>
        <v>0.09233090297</v>
      </c>
      <c r="J76" s="4">
        <f>IFERROR(__xludf.DUMMYFUNCTION("""COMPUTED_VALUE"""),44818.958333333336)</f>
        <v>44818.95833</v>
      </c>
      <c r="K76" s="2">
        <f>IFERROR(__xludf.DUMMYFUNCTION("""COMPUTED_VALUE"""),0.07380474334215122)</f>
        <v>0.07380474334</v>
      </c>
      <c r="M76" s="4">
        <f>IFERROR(__xludf.DUMMYFUNCTION("""COMPUTED_VALUE"""),44819.958333333336)</f>
        <v>44819.95833</v>
      </c>
      <c r="N76" s="2">
        <f>IFERROR(__xludf.DUMMYFUNCTION("""COMPUTED_VALUE"""),0.11407469702225731)</f>
        <v>0.114074697</v>
      </c>
    </row>
    <row r="77">
      <c r="A77" s="4">
        <v>44761.958333333336</v>
      </c>
      <c r="B77" s="2">
        <v>0.07119107826057545</v>
      </c>
      <c r="D77" s="4">
        <f>IFERROR(__xludf.DUMMYFUNCTION("""COMPUTED_VALUE"""),44818.958333333336)</f>
        <v>44818.95833</v>
      </c>
      <c r="E77" s="2">
        <f>IFERROR(__xludf.DUMMYFUNCTION("""COMPUTED_VALUE"""),0.06589866835123988)</f>
        <v>0.06589866835</v>
      </c>
      <c r="G77" s="4">
        <f>IFERROR(__xludf.DUMMYFUNCTION("""COMPUTED_VALUE"""),44818.958333333336)</f>
        <v>44818.95833</v>
      </c>
      <c r="H77" s="2">
        <f>IFERROR(__xludf.DUMMYFUNCTION("""COMPUTED_VALUE"""),0.06858171690861649)</f>
        <v>0.06858171691</v>
      </c>
      <c r="J77" s="4">
        <f>IFERROR(__xludf.DUMMYFUNCTION("""COMPUTED_VALUE"""),44819.958333333336)</f>
        <v>44819.95833</v>
      </c>
      <c r="K77" s="2">
        <f>IFERROR(__xludf.DUMMYFUNCTION("""COMPUTED_VALUE"""),0.11184993558857115)</f>
        <v>0.1118499356</v>
      </c>
      <c r="M77" s="4">
        <f>IFERROR(__xludf.DUMMYFUNCTION("""COMPUTED_VALUE"""),44820.958333333336)</f>
        <v>44820.95833</v>
      </c>
      <c r="N77" s="2">
        <f>IFERROR(__xludf.DUMMYFUNCTION("""COMPUTED_VALUE"""),0.13743683777832627)</f>
        <v>0.1374368378</v>
      </c>
    </row>
    <row r="78">
      <c r="A78" s="4">
        <v>44762.958333333336</v>
      </c>
      <c r="B78" s="2">
        <v>0.10589327601169803</v>
      </c>
      <c r="D78" s="4">
        <f>IFERROR(__xludf.DUMMYFUNCTION("""COMPUTED_VALUE"""),44819.958333333336)</f>
        <v>44819.95833</v>
      </c>
      <c r="E78" s="2">
        <f>IFERROR(__xludf.DUMMYFUNCTION("""COMPUTED_VALUE"""),0.10128675541811226)</f>
        <v>0.1012867554</v>
      </c>
      <c r="G78" s="4">
        <f>IFERROR(__xludf.DUMMYFUNCTION("""COMPUTED_VALUE"""),44819.958333333336)</f>
        <v>44819.95833</v>
      </c>
      <c r="H78" s="2">
        <f>IFERROR(__xludf.DUMMYFUNCTION("""COMPUTED_VALUE"""),0.1135610540380399)</f>
        <v>0.113561054</v>
      </c>
      <c r="J78" s="4">
        <f>IFERROR(__xludf.DUMMYFUNCTION("""COMPUTED_VALUE"""),44820.958333333336)</f>
        <v>44820.95833</v>
      </c>
      <c r="K78" s="2">
        <f>IFERROR(__xludf.DUMMYFUNCTION("""COMPUTED_VALUE"""),0.1498125400193157)</f>
        <v>0.14981254</v>
      </c>
      <c r="M78" s="4">
        <f>IFERROR(__xludf.DUMMYFUNCTION("""COMPUTED_VALUE"""),44821.958333333336)</f>
        <v>44821.95833</v>
      </c>
      <c r="N78" s="2">
        <f>IFERROR(__xludf.DUMMYFUNCTION("""COMPUTED_VALUE"""),0.1433278669421729)</f>
        <v>0.1433278669</v>
      </c>
    </row>
    <row r="79">
      <c r="A79" s="4">
        <v>44763.958333333336</v>
      </c>
      <c r="B79" s="2">
        <v>0.15015287075470482</v>
      </c>
      <c r="D79" s="4">
        <f>IFERROR(__xludf.DUMMYFUNCTION("""COMPUTED_VALUE"""),44820.958333333336)</f>
        <v>44820.95833</v>
      </c>
      <c r="E79" s="2">
        <f>IFERROR(__xludf.DUMMYFUNCTION("""COMPUTED_VALUE"""),0.08334116271642857)</f>
        <v>0.08334116272</v>
      </c>
      <c r="G79" s="4">
        <f>IFERROR(__xludf.DUMMYFUNCTION("""COMPUTED_VALUE"""),44820.958333333336)</f>
        <v>44820.95833</v>
      </c>
      <c r="H79" s="2">
        <f>IFERROR(__xludf.DUMMYFUNCTION("""COMPUTED_VALUE"""),0.14004748712780116)</f>
        <v>0.1400474871</v>
      </c>
      <c r="J79" s="4">
        <f>IFERROR(__xludf.DUMMYFUNCTION("""COMPUTED_VALUE"""),44821.958333333336)</f>
        <v>44821.95833</v>
      </c>
      <c r="K79" s="2">
        <f>IFERROR(__xludf.DUMMYFUNCTION("""COMPUTED_VALUE"""),0.12832892205918747)</f>
        <v>0.1283289221</v>
      </c>
      <c r="M79" s="4">
        <f>IFERROR(__xludf.DUMMYFUNCTION("""COMPUTED_VALUE"""),44822.958333333336)</f>
        <v>44822.95833</v>
      </c>
      <c r="N79" s="2">
        <f>IFERROR(__xludf.DUMMYFUNCTION("""COMPUTED_VALUE"""),0.05962339782777435)</f>
        <v>0.05962339783</v>
      </c>
    </row>
    <row r="80">
      <c r="A80" s="4">
        <v>44761.958333333336</v>
      </c>
      <c r="B80" s="2">
        <v>0.04584587449926181</v>
      </c>
      <c r="D80" s="4">
        <f>IFERROR(__xludf.DUMMYFUNCTION("""COMPUTED_VALUE"""),44821.958333333336)</f>
        <v>44821.95833</v>
      </c>
      <c r="E80" s="2">
        <f>IFERROR(__xludf.DUMMYFUNCTION("""COMPUTED_VALUE"""),0.10356282034924617)</f>
        <v>0.1035628203</v>
      </c>
      <c r="G80" s="4">
        <f>IFERROR(__xludf.DUMMYFUNCTION("""COMPUTED_VALUE"""),44821.958333333336)</f>
        <v>44821.95833</v>
      </c>
      <c r="H80" s="2">
        <f>IFERROR(__xludf.DUMMYFUNCTION("""COMPUTED_VALUE"""),0.10339242052231053)</f>
        <v>0.1033924205</v>
      </c>
      <c r="J80" s="4">
        <f>IFERROR(__xludf.DUMMYFUNCTION("""COMPUTED_VALUE"""),44822.958333333336)</f>
        <v>44822.95833</v>
      </c>
      <c r="K80" s="2">
        <f>IFERROR(__xludf.DUMMYFUNCTION("""COMPUTED_VALUE"""),0.0585298941870754)</f>
        <v>0.05852989419</v>
      </c>
      <c r="M80" s="4">
        <f>IFERROR(__xludf.DUMMYFUNCTION("""COMPUTED_VALUE"""),44823.958333333336)</f>
        <v>44823.95833</v>
      </c>
      <c r="N80" s="2">
        <f>IFERROR(__xludf.DUMMYFUNCTION("""COMPUTED_VALUE"""),0.11519899854360349)</f>
        <v>0.1151989985</v>
      </c>
    </row>
    <row r="81">
      <c r="A81" s="4">
        <v>44762.958333333336</v>
      </c>
      <c r="B81" s="2">
        <v>0.08337570325409872</v>
      </c>
      <c r="D81" s="4">
        <f>IFERROR(__xludf.DUMMYFUNCTION("""COMPUTED_VALUE"""),44822.958333333336)</f>
        <v>44822.95833</v>
      </c>
      <c r="E81" s="2">
        <f>IFERROR(__xludf.DUMMYFUNCTION("""COMPUTED_VALUE"""),0.05667069533173764)</f>
        <v>0.05667069533</v>
      </c>
      <c r="G81" s="4">
        <f>IFERROR(__xludf.DUMMYFUNCTION("""COMPUTED_VALUE"""),44822.958333333336)</f>
        <v>44822.95833</v>
      </c>
      <c r="H81" s="2">
        <f>IFERROR(__xludf.DUMMYFUNCTION("""COMPUTED_VALUE"""),0.06385388274494874)</f>
        <v>0.06385388274</v>
      </c>
      <c r="J81" s="4">
        <f>IFERROR(__xludf.DUMMYFUNCTION("""COMPUTED_VALUE"""),44823.958333333336)</f>
        <v>44823.95833</v>
      </c>
      <c r="K81" s="2">
        <f>IFERROR(__xludf.DUMMYFUNCTION("""COMPUTED_VALUE"""),0.1053272140573593)</f>
        <v>0.1053272141</v>
      </c>
      <c r="M81" s="4">
        <f>IFERROR(__xludf.DUMMYFUNCTION("""COMPUTED_VALUE"""),44824.958333333336)</f>
        <v>44824.95833</v>
      </c>
      <c r="N81" s="2">
        <f>IFERROR(__xludf.DUMMYFUNCTION("""COMPUTED_VALUE"""),0.07088762275191159)</f>
        <v>0.07088762275</v>
      </c>
    </row>
    <row r="82">
      <c r="A82" s="4">
        <v>44763.958333333336</v>
      </c>
      <c r="B82" s="2">
        <v>0.12824085147151623</v>
      </c>
      <c r="D82" s="4">
        <f>IFERROR(__xludf.DUMMYFUNCTION("""COMPUTED_VALUE"""),44823.958333333336)</f>
        <v>44823.95833</v>
      </c>
      <c r="E82" s="2">
        <f>IFERROR(__xludf.DUMMYFUNCTION("""COMPUTED_VALUE"""),0.09729700649057023)</f>
        <v>0.09729700649</v>
      </c>
      <c r="G82" s="4">
        <f>IFERROR(__xludf.DUMMYFUNCTION("""COMPUTED_VALUE"""),44823.958333333336)</f>
        <v>44823.95833</v>
      </c>
      <c r="H82" s="2">
        <f>IFERROR(__xludf.DUMMYFUNCTION("""COMPUTED_VALUE"""),0.1110954381039158)</f>
        <v>0.1110954381</v>
      </c>
      <c r="J82" s="4">
        <f>IFERROR(__xludf.DUMMYFUNCTION("""COMPUTED_VALUE"""),44824.958333333336)</f>
        <v>44824.95833</v>
      </c>
      <c r="K82" s="2">
        <f>IFERROR(__xludf.DUMMYFUNCTION("""COMPUTED_VALUE"""),0.07086861901889968)</f>
        <v>0.07086861902</v>
      </c>
      <c r="M82" s="4">
        <f>IFERROR(__xludf.DUMMYFUNCTION("""COMPUTED_VALUE"""),44825.958333333336)</f>
        <v>44825.95833</v>
      </c>
      <c r="N82" s="2">
        <f>IFERROR(__xludf.DUMMYFUNCTION("""COMPUTED_VALUE"""),0.040988878250976774)</f>
        <v>0.04098887825</v>
      </c>
    </row>
    <row r="83">
      <c r="A83" s="4">
        <v>44764.958333333336</v>
      </c>
      <c r="B83" s="2">
        <v>0.12779902539173796</v>
      </c>
      <c r="D83" s="4">
        <f>IFERROR(__xludf.DUMMYFUNCTION("""COMPUTED_VALUE"""),44824.958333333336)</f>
        <v>44824.95833</v>
      </c>
      <c r="E83" s="2">
        <f>IFERROR(__xludf.DUMMYFUNCTION("""COMPUTED_VALUE"""),0.034766364399880754)</f>
        <v>0.0347663644</v>
      </c>
      <c r="G83" s="4">
        <f>IFERROR(__xludf.DUMMYFUNCTION("""COMPUTED_VALUE"""),44824.958333333336)</f>
        <v>44824.95833</v>
      </c>
      <c r="H83" s="2">
        <f>IFERROR(__xludf.DUMMYFUNCTION("""COMPUTED_VALUE"""),0.058467363331718675)</f>
        <v>0.05846736333</v>
      </c>
      <c r="J83" s="4">
        <f>IFERROR(__xludf.DUMMYFUNCTION("""COMPUTED_VALUE"""),44825.958333333336)</f>
        <v>44825.95833</v>
      </c>
      <c r="K83" s="2">
        <f>IFERROR(__xludf.DUMMYFUNCTION("""COMPUTED_VALUE"""),0.03753917212922949)</f>
        <v>0.03753917213</v>
      </c>
      <c r="M83" s="4">
        <f>IFERROR(__xludf.DUMMYFUNCTION("""COMPUTED_VALUE"""),44826.958333333336)</f>
        <v>44826.95833</v>
      </c>
      <c r="N83" s="2">
        <f>IFERROR(__xludf.DUMMYFUNCTION("""COMPUTED_VALUE"""),0.03458678786872695)</f>
        <v>0.03458678787</v>
      </c>
    </row>
    <row r="84">
      <c r="A84" s="4">
        <v>44762.958333333336</v>
      </c>
      <c r="B84" s="2">
        <v>0.05898184062428736</v>
      </c>
      <c r="D84" s="4">
        <f>IFERROR(__xludf.DUMMYFUNCTION("""COMPUTED_VALUE"""),44825.958333333336)</f>
        <v>44825.95833</v>
      </c>
      <c r="E84" s="2">
        <f>IFERROR(__xludf.DUMMYFUNCTION("""COMPUTED_VALUE"""),0.03133247183677215)</f>
        <v>0.03133247184</v>
      </c>
      <c r="G84" s="4">
        <f>IFERROR(__xludf.DUMMYFUNCTION("""COMPUTED_VALUE"""),44825.958333333336)</f>
        <v>44825.95833</v>
      </c>
      <c r="H84" s="2">
        <f>IFERROR(__xludf.DUMMYFUNCTION("""COMPUTED_VALUE"""),0.03646754496563906)</f>
        <v>0.03646754497</v>
      </c>
      <c r="J84" s="4">
        <f>IFERROR(__xludf.DUMMYFUNCTION("""COMPUTED_VALUE"""),44826.958333333336)</f>
        <v>44826.95833</v>
      </c>
      <c r="K84" s="2">
        <f>IFERROR(__xludf.DUMMYFUNCTION("""COMPUTED_VALUE"""),0.028215751102272122)</f>
        <v>0.0282157511</v>
      </c>
      <c r="M84" s="4">
        <f>IFERROR(__xludf.DUMMYFUNCTION("""COMPUTED_VALUE"""),44827.958333333336)</f>
        <v>44827.95833</v>
      </c>
      <c r="N84" s="2">
        <f>IFERROR(__xludf.DUMMYFUNCTION("""COMPUTED_VALUE"""),0.13434668852999712)</f>
        <v>0.1343466885</v>
      </c>
    </row>
    <row r="85">
      <c r="A85" s="4">
        <v>44763.958333333336</v>
      </c>
      <c r="B85" s="2">
        <v>0.11304209984841475</v>
      </c>
      <c r="D85" s="4">
        <f>IFERROR(__xludf.DUMMYFUNCTION("""COMPUTED_VALUE"""),44826.958333333336)</f>
        <v>44826.95833</v>
      </c>
      <c r="E85" s="2">
        <f>IFERROR(__xludf.DUMMYFUNCTION("""COMPUTED_VALUE"""),0.019190358461471827)</f>
        <v>0.01919035846</v>
      </c>
      <c r="G85" s="4">
        <f>IFERROR(__xludf.DUMMYFUNCTION("""COMPUTED_VALUE"""),44826.958333333336)</f>
        <v>44826.95833</v>
      </c>
      <c r="H85" s="2">
        <f>IFERROR(__xludf.DUMMYFUNCTION("""COMPUTED_VALUE"""),0.023239788272636508)</f>
        <v>0.02323978827</v>
      </c>
      <c r="J85" s="4">
        <f>IFERROR(__xludf.DUMMYFUNCTION("""COMPUTED_VALUE"""),44827.958333333336)</f>
        <v>44827.95833</v>
      </c>
      <c r="K85" s="2">
        <f>IFERROR(__xludf.DUMMYFUNCTION("""COMPUTED_VALUE"""),0.12984829076068372)</f>
        <v>0.1298482908</v>
      </c>
      <c r="M85" s="4">
        <f>IFERROR(__xludf.DUMMYFUNCTION("""COMPUTED_VALUE"""),44828.958333333336)</f>
        <v>44828.95833</v>
      </c>
      <c r="N85" s="2">
        <f>IFERROR(__xludf.DUMMYFUNCTION("""COMPUTED_VALUE"""),0.1821690950379883)</f>
        <v>0.182169095</v>
      </c>
    </row>
    <row r="86">
      <c r="A86" s="4">
        <v>44764.958333333336</v>
      </c>
      <c r="B86" s="2">
        <v>0.12259352236196276</v>
      </c>
      <c r="D86" s="4">
        <f>IFERROR(__xludf.DUMMYFUNCTION("""COMPUTED_VALUE"""),44827.958333333336)</f>
        <v>44827.95833</v>
      </c>
      <c r="E86" s="2">
        <f>IFERROR(__xludf.DUMMYFUNCTION("""COMPUTED_VALUE"""),0.09128069806798213)</f>
        <v>0.09128069807</v>
      </c>
      <c r="G86" s="4">
        <f>IFERROR(__xludf.DUMMYFUNCTION("""COMPUTED_VALUE"""),44827.958333333336)</f>
        <v>44827.95833</v>
      </c>
      <c r="H86" s="2">
        <f>IFERROR(__xludf.DUMMYFUNCTION("""COMPUTED_VALUE"""),0.10990179856478959)</f>
        <v>0.1099017986</v>
      </c>
      <c r="J86" s="4">
        <f>IFERROR(__xludf.DUMMYFUNCTION("""COMPUTED_VALUE"""),44828.958333333336)</f>
        <v>44828.95833</v>
      </c>
      <c r="K86" s="2">
        <f>IFERROR(__xludf.DUMMYFUNCTION("""COMPUTED_VALUE"""),0.16325595193574402)</f>
        <v>0.1632559519</v>
      </c>
      <c r="M86" s="4">
        <f>IFERROR(__xludf.DUMMYFUNCTION("""COMPUTED_VALUE"""),44829.958333333336)</f>
        <v>44829.95833</v>
      </c>
      <c r="N86" s="2">
        <f>IFERROR(__xludf.DUMMYFUNCTION("""COMPUTED_VALUE"""),0.06077287332086071)</f>
        <v>0.06077287332</v>
      </c>
    </row>
    <row r="87">
      <c r="A87" s="4">
        <v>44765.958333333336</v>
      </c>
      <c r="B87" s="2">
        <v>0.12434198708799517</v>
      </c>
      <c r="D87" s="4">
        <f>IFERROR(__xludf.DUMMYFUNCTION("""COMPUTED_VALUE"""),44828.958333333336)</f>
        <v>44828.95833</v>
      </c>
      <c r="E87" s="2">
        <f>IFERROR(__xludf.DUMMYFUNCTION("""COMPUTED_VALUE"""),0.07998002519156543)</f>
        <v>0.07998002519</v>
      </c>
      <c r="G87" s="4">
        <f>IFERROR(__xludf.DUMMYFUNCTION("""COMPUTED_VALUE"""),44828.958333333336)</f>
        <v>44828.95833</v>
      </c>
      <c r="H87" s="2">
        <f>IFERROR(__xludf.DUMMYFUNCTION("""COMPUTED_VALUE"""),0.14280706500221357)</f>
        <v>0.142807065</v>
      </c>
      <c r="J87" s="4">
        <f>IFERROR(__xludf.DUMMYFUNCTION("""COMPUTED_VALUE"""),44829.958333333336)</f>
        <v>44829.95833</v>
      </c>
      <c r="K87" s="2">
        <f>IFERROR(__xludf.DUMMYFUNCTION("""COMPUTED_VALUE"""),0.049570467825251936)</f>
        <v>0.04957046783</v>
      </c>
      <c r="M87" s="4">
        <f>IFERROR(__xludf.DUMMYFUNCTION("""COMPUTED_VALUE"""),44830.958333333336)</f>
        <v>44830.95833</v>
      </c>
      <c r="N87" s="2">
        <f>IFERROR(__xludf.DUMMYFUNCTION("""COMPUTED_VALUE"""),0.0539535551679139)</f>
        <v>0.05395355517</v>
      </c>
    </row>
    <row r="88">
      <c r="A88" s="4">
        <v>44763.958333333336</v>
      </c>
      <c r="B88" s="2">
        <v>0.0569645756149563</v>
      </c>
      <c r="D88" s="4">
        <f>IFERROR(__xludf.DUMMYFUNCTION("""COMPUTED_VALUE"""),44829.958333333336)</f>
        <v>44829.95833</v>
      </c>
      <c r="E88" s="2">
        <f>IFERROR(__xludf.DUMMYFUNCTION("""COMPUTED_VALUE"""),0.04021153351991177)</f>
        <v>0.04021153352</v>
      </c>
      <c r="G88" s="4">
        <f>IFERROR(__xludf.DUMMYFUNCTION("""COMPUTED_VALUE"""),44829.958333333336)</f>
        <v>44829.95833</v>
      </c>
      <c r="H88" s="2">
        <f>IFERROR(__xludf.DUMMYFUNCTION("""COMPUTED_VALUE"""),0.03490795259493435)</f>
        <v>0.03490795259</v>
      </c>
      <c r="J88" s="4">
        <f>IFERROR(__xludf.DUMMYFUNCTION("""COMPUTED_VALUE"""),44830.958333333336)</f>
        <v>44830.95833</v>
      </c>
      <c r="K88" s="2">
        <f>IFERROR(__xludf.DUMMYFUNCTION("""COMPUTED_VALUE"""),0.07810455338690216)</f>
        <v>0.07810455339</v>
      </c>
      <c r="M88" s="4">
        <f>IFERROR(__xludf.DUMMYFUNCTION("""COMPUTED_VALUE"""),44831.958333333336)</f>
        <v>44831.95833</v>
      </c>
      <c r="N88" s="2">
        <f>IFERROR(__xludf.DUMMYFUNCTION("""COMPUTED_VALUE"""),0.05316129870973744)</f>
        <v>0.05316129871</v>
      </c>
    </row>
    <row r="89">
      <c r="A89" s="4">
        <v>44764.958333333336</v>
      </c>
      <c r="B89" s="2">
        <v>0.08430675492208345</v>
      </c>
      <c r="D89" s="4">
        <f>IFERROR(__xludf.DUMMYFUNCTION("""COMPUTED_VALUE"""),44830.958333333336)</f>
        <v>44830.95833</v>
      </c>
      <c r="E89" s="2">
        <f>IFERROR(__xludf.DUMMYFUNCTION("""COMPUTED_VALUE"""),0.0352585782351516)</f>
        <v>0.03525857824</v>
      </c>
      <c r="G89" s="4">
        <f>IFERROR(__xludf.DUMMYFUNCTION("""COMPUTED_VALUE"""),44830.958333333336)</f>
        <v>44830.95833</v>
      </c>
      <c r="H89" s="2">
        <f>IFERROR(__xludf.DUMMYFUNCTION("""COMPUTED_VALUE"""),0.035384596506729496)</f>
        <v>0.03538459651</v>
      </c>
      <c r="J89" s="4">
        <f>IFERROR(__xludf.DUMMYFUNCTION("""COMPUTED_VALUE"""),44831.958333333336)</f>
        <v>44831.95833</v>
      </c>
      <c r="K89" s="2">
        <f>IFERROR(__xludf.DUMMYFUNCTION("""COMPUTED_VALUE"""),0.03401894533128011)</f>
        <v>0.03401894533</v>
      </c>
      <c r="M89" s="4">
        <f>IFERROR(__xludf.DUMMYFUNCTION("""COMPUTED_VALUE"""),44832.958333333336)</f>
        <v>44832.95833</v>
      </c>
      <c r="N89" s="2">
        <f>IFERROR(__xludf.DUMMYFUNCTION("""COMPUTED_VALUE"""),0.038817405891880076)</f>
        <v>0.03881740589</v>
      </c>
    </row>
    <row r="90">
      <c r="A90" s="4">
        <v>44765.958333333336</v>
      </c>
      <c r="B90" s="2">
        <v>0.0986025771256</v>
      </c>
      <c r="D90" s="4">
        <f>IFERROR(__xludf.DUMMYFUNCTION("""COMPUTED_VALUE"""),44831.958333333336)</f>
        <v>44831.95833</v>
      </c>
      <c r="E90" s="2">
        <f>IFERROR(__xludf.DUMMYFUNCTION("""COMPUTED_VALUE"""),0.035419277467166894)</f>
        <v>0.03541927747</v>
      </c>
      <c r="G90" s="4">
        <f>IFERROR(__xludf.DUMMYFUNCTION("""COMPUTED_VALUE"""),44831.958333333336)</f>
        <v>44831.95833</v>
      </c>
      <c r="H90" s="2">
        <f>IFERROR(__xludf.DUMMYFUNCTION("""COMPUTED_VALUE"""),0.03709832937659232)</f>
        <v>0.03709832938</v>
      </c>
      <c r="J90" s="4">
        <f>IFERROR(__xludf.DUMMYFUNCTION("""COMPUTED_VALUE"""),44832.958333333336)</f>
        <v>44832.95833</v>
      </c>
      <c r="K90" s="2">
        <f>IFERROR(__xludf.DUMMYFUNCTION("""COMPUTED_VALUE"""),0.04216225329766859)</f>
        <v>0.0421622533</v>
      </c>
      <c r="M90" s="4">
        <f>IFERROR(__xludf.DUMMYFUNCTION("""COMPUTED_VALUE"""),44833.958333333336)</f>
        <v>44833.95833</v>
      </c>
      <c r="N90" s="2">
        <f>IFERROR(__xludf.DUMMYFUNCTION("""COMPUTED_VALUE"""),0.06391442873368787)</f>
        <v>0.06391442873</v>
      </c>
    </row>
    <row r="91">
      <c r="A91" s="4">
        <v>44766.958333333336</v>
      </c>
      <c r="B91" s="2">
        <v>0.12210883560661999</v>
      </c>
      <c r="D91" s="4">
        <f>IFERROR(__xludf.DUMMYFUNCTION("""COMPUTED_VALUE"""),44832.958333333336)</f>
        <v>44832.95833</v>
      </c>
      <c r="E91" s="2">
        <f>IFERROR(__xludf.DUMMYFUNCTION("""COMPUTED_VALUE"""),0.04052589368461391)</f>
        <v>0.04052589368</v>
      </c>
      <c r="G91" s="4">
        <f>IFERROR(__xludf.DUMMYFUNCTION("""COMPUTED_VALUE"""),44832.958333333336)</f>
        <v>44832.95833</v>
      </c>
      <c r="H91" s="2">
        <f>IFERROR(__xludf.DUMMYFUNCTION("""COMPUTED_VALUE"""),0.04499674438054849)</f>
        <v>0.04499674438</v>
      </c>
      <c r="J91" s="4">
        <f>IFERROR(__xludf.DUMMYFUNCTION("""COMPUTED_VALUE"""),44833.958333333336)</f>
        <v>44833.95833</v>
      </c>
      <c r="K91" s="2">
        <f>IFERROR(__xludf.DUMMYFUNCTION("""COMPUTED_VALUE"""),0.058853423226284285)</f>
        <v>0.05885342323</v>
      </c>
      <c r="M91" s="4">
        <f>IFERROR(__xludf.DUMMYFUNCTION("""COMPUTED_VALUE"""),44834.958333333336)</f>
        <v>44834.95833</v>
      </c>
      <c r="N91" s="2">
        <f>IFERROR(__xludf.DUMMYFUNCTION("""COMPUTED_VALUE"""),0.023985748621050237)</f>
        <v>0.02398574862</v>
      </c>
    </row>
    <row r="92">
      <c r="A92" s="4">
        <v>44764.958333333336</v>
      </c>
      <c r="B92" s="2">
        <v>0.05471471366796482</v>
      </c>
      <c r="D92" s="4">
        <f>IFERROR(__xludf.DUMMYFUNCTION("""COMPUTED_VALUE"""),44833.958333333336)</f>
        <v>44833.95833</v>
      </c>
      <c r="E92" s="2">
        <f>IFERROR(__xludf.DUMMYFUNCTION("""COMPUTED_VALUE"""),0.047859788310654884)</f>
        <v>0.04785978831</v>
      </c>
      <c r="G92" s="4">
        <f>IFERROR(__xludf.DUMMYFUNCTION("""COMPUTED_VALUE"""),44833.958333333336)</f>
        <v>44833.95833</v>
      </c>
      <c r="H92" s="2">
        <f>IFERROR(__xludf.DUMMYFUNCTION("""COMPUTED_VALUE"""),0.05908769407255295)</f>
        <v>0.05908769407</v>
      </c>
      <c r="J92" s="4">
        <f>IFERROR(__xludf.DUMMYFUNCTION("""COMPUTED_VALUE"""),44834.958333333336)</f>
        <v>44834.95833</v>
      </c>
      <c r="K92" s="2">
        <f>IFERROR(__xludf.DUMMYFUNCTION("""COMPUTED_VALUE"""),0.02432114221039314)</f>
        <v>0.02432114221</v>
      </c>
      <c r="M92" s="4">
        <f>IFERROR(__xludf.DUMMYFUNCTION("""COMPUTED_VALUE"""),44835.958333333336)</f>
        <v>44835.95833</v>
      </c>
      <c r="N92" s="2">
        <f>IFERROR(__xludf.DUMMYFUNCTION("""COMPUTED_VALUE"""),0.07597196363936765)</f>
        <v>0.07597196364</v>
      </c>
    </row>
    <row r="93">
      <c r="A93" s="4">
        <v>44765.958333333336</v>
      </c>
      <c r="B93" s="2">
        <v>0.08250334551604498</v>
      </c>
      <c r="D93" s="4">
        <f>IFERROR(__xludf.DUMMYFUNCTION("""COMPUTED_VALUE"""),44834.958333333336)</f>
        <v>44834.95833</v>
      </c>
      <c r="E93" s="2">
        <f>IFERROR(__xludf.DUMMYFUNCTION("""COMPUTED_VALUE"""),0.02470801515980987)</f>
        <v>0.02470801516</v>
      </c>
      <c r="G93" s="4">
        <f>IFERROR(__xludf.DUMMYFUNCTION("""COMPUTED_VALUE"""),44834.958333333336)</f>
        <v>44834.95833</v>
      </c>
      <c r="H93" s="2">
        <f>IFERROR(__xludf.DUMMYFUNCTION("""COMPUTED_VALUE"""),0.02701171572165487)</f>
        <v>0.02701171572</v>
      </c>
      <c r="J93" s="4">
        <f>IFERROR(__xludf.DUMMYFUNCTION("""COMPUTED_VALUE"""),44835.958333333336)</f>
        <v>44835.95833</v>
      </c>
      <c r="K93" s="2">
        <f>IFERROR(__xludf.DUMMYFUNCTION("""COMPUTED_VALUE"""),0.0796912093641697)</f>
        <v>0.07969120936</v>
      </c>
      <c r="M93" s="4">
        <f>IFERROR(__xludf.DUMMYFUNCTION("""COMPUTED_VALUE"""),44836.958333333336)</f>
        <v>44836.95833</v>
      </c>
      <c r="N93" s="2">
        <f>IFERROR(__xludf.DUMMYFUNCTION("""COMPUTED_VALUE"""),0.0955824693448405)</f>
        <v>0.09558246934</v>
      </c>
    </row>
    <row r="94">
      <c r="A94" s="4">
        <v>44766.958333333336</v>
      </c>
      <c r="B94" s="2">
        <v>0.11603697540435726</v>
      </c>
      <c r="D94" s="4">
        <f>IFERROR(__xludf.DUMMYFUNCTION("""COMPUTED_VALUE"""),44835.958333333336)</f>
        <v>44835.95833</v>
      </c>
      <c r="E94" s="2">
        <f>IFERROR(__xludf.DUMMYFUNCTION("""COMPUTED_VALUE"""),0.08194374069286448)</f>
        <v>0.08194374069</v>
      </c>
      <c r="G94" s="4">
        <f>IFERROR(__xludf.DUMMYFUNCTION("""COMPUTED_VALUE"""),44835.958333333336)</f>
        <v>44835.95833</v>
      </c>
      <c r="H94" s="2">
        <f>IFERROR(__xludf.DUMMYFUNCTION("""COMPUTED_VALUE"""),0.07720337067319584)</f>
        <v>0.07720337067</v>
      </c>
      <c r="J94" s="4">
        <f>IFERROR(__xludf.DUMMYFUNCTION("""COMPUTED_VALUE"""),44836.958333333336)</f>
        <v>44836.95833</v>
      </c>
      <c r="K94" s="2">
        <f>IFERROR(__xludf.DUMMYFUNCTION("""COMPUTED_VALUE"""),0.09166875225509137)</f>
        <v>0.09166875226</v>
      </c>
      <c r="M94" s="4">
        <f>IFERROR(__xludf.DUMMYFUNCTION("""COMPUTED_VALUE"""),44837.958333333336)</f>
        <v>44837.95833</v>
      </c>
      <c r="N94" s="2">
        <f>IFERROR(__xludf.DUMMYFUNCTION("""COMPUTED_VALUE"""),0.028142125987584043)</f>
        <v>0.02814212599</v>
      </c>
    </row>
    <row r="95">
      <c r="A95" s="4">
        <v>44767.958333333336</v>
      </c>
      <c r="B95" s="2">
        <v>0.17941181926653008</v>
      </c>
      <c r="D95" s="4">
        <f>IFERROR(__xludf.DUMMYFUNCTION("""COMPUTED_VALUE"""),44836.958333333336)</f>
        <v>44836.95833</v>
      </c>
      <c r="E95" s="2">
        <f>IFERROR(__xludf.DUMMYFUNCTION("""COMPUTED_VALUE"""),0.025246271452361902)</f>
        <v>0.02524627145</v>
      </c>
      <c r="G95" s="4">
        <f>IFERROR(__xludf.DUMMYFUNCTION("""COMPUTED_VALUE"""),44836.958333333336)</f>
        <v>44836.95833</v>
      </c>
      <c r="H95" s="2">
        <f>IFERROR(__xludf.DUMMYFUNCTION("""COMPUTED_VALUE"""),0.09679498590331753)</f>
        <v>0.0967949859</v>
      </c>
      <c r="J95" s="4">
        <f>IFERROR(__xludf.DUMMYFUNCTION("""COMPUTED_VALUE"""),44837.958333333336)</f>
        <v>44837.95833</v>
      </c>
      <c r="K95" s="2">
        <f>IFERROR(__xludf.DUMMYFUNCTION("""COMPUTED_VALUE"""),0.02865193592083252)</f>
        <v>0.02865193592</v>
      </c>
      <c r="M95" s="4">
        <f>IFERROR(__xludf.DUMMYFUNCTION("""COMPUTED_VALUE"""),44838.958333333336)</f>
        <v>44838.95833</v>
      </c>
      <c r="N95" s="2">
        <f>IFERROR(__xludf.DUMMYFUNCTION("""COMPUTED_VALUE"""),0.025231751499973896)</f>
        <v>0.0252317515</v>
      </c>
    </row>
    <row r="96">
      <c r="A96" s="4">
        <v>44765.958333333336</v>
      </c>
      <c r="B96" s="2">
        <v>0.04920845634069256</v>
      </c>
      <c r="D96" s="4">
        <f>IFERROR(__xludf.DUMMYFUNCTION("""COMPUTED_VALUE"""),44837.958333333336)</f>
        <v>44837.95833</v>
      </c>
      <c r="E96" s="2">
        <f>IFERROR(__xludf.DUMMYFUNCTION("""COMPUTED_VALUE"""),0.03875630696305848)</f>
        <v>0.03875630696</v>
      </c>
      <c r="G96" s="4">
        <f>IFERROR(__xludf.DUMMYFUNCTION("""COMPUTED_VALUE"""),44837.958333333336)</f>
        <v>44837.95833</v>
      </c>
      <c r="H96" s="2">
        <f>IFERROR(__xludf.DUMMYFUNCTION("""COMPUTED_VALUE"""),0.04631891510669673)</f>
        <v>0.04631891511</v>
      </c>
      <c r="J96" s="4">
        <f>IFERROR(__xludf.DUMMYFUNCTION("""COMPUTED_VALUE"""),44838.958333333336)</f>
        <v>44838.95833</v>
      </c>
      <c r="K96" s="2">
        <f>IFERROR(__xludf.DUMMYFUNCTION("""COMPUTED_VALUE"""),0.0411860475221115)</f>
        <v>0.04118604752</v>
      </c>
      <c r="M96" s="4">
        <f>IFERROR(__xludf.DUMMYFUNCTION("""COMPUTED_VALUE"""),44839.958333333336)</f>
        <v>44839.95833</v>
      </c>
      <c r="N96" s="2">
        <f>IFERROR(__xludf.DUMMYFUNCTION("""COMPUTED_VALUE"""),0.031599411589884156)</f>
        <v>0.03159941159</v>
      </c>
    </row>
    <row r="97">
      <c r="A97" s="4">
        <v>44766.958333333336</v>
      </c>
      <c r="B97" s="2">
        <v>0.09098758854780979</v>
      </c>
      <c r="D97" s="4">
        <f>IFERROR(__xludf.DUMMYFUNCTION("""COMPUTED_VALUE"""),44838.958333333336)</f>
        <v>44838.95833</v>
      </c>
      <c r="E97" s="2">
        <f>IFERROR(__xludf.DUMMYFUNCTION("""COMPUTED_VALUE"""),0.03282240498426842)</f>
        <v>0.03282240498</v>
      </c>
      <c r="G97" s="4">
        <f>IFERROR(__xludf.DUMMYFUNCTION("""COMPUTED_VALUE"""),44838.958333333336)</f>
        <v>44838.95833</v>
      </c>
      <c r="H97" s="2">
        <f>IFERROR(__xludf.DUMMYFUNCTION("""COMPUTED_VALUE"""),0.036165827702402446)</f>
        <v>0.0361658277</v>
      </c>
      <c r="J97" s="4">
        <f>IFERROR(__xludf.DUMMYFUNCTION("""COMPUTED_VALUE"""),44839.958333333336)</f>
        <v>44839.95833</v>
      </c>
      <c r="K97" s="2">
        <f>IFERROR(__xludf.DUMMYFUNCTION("""COMPUTED_VALUE"""),0.0277053924679473)</f>
        <v>0.02770539247</v>
      </c>
      <c r="M97" s="4">
        <f>IFERROR(__xludf.DUMMYFUNCTION("""COMPUTED_VALUE"""),44840.958333333336)</f>
        <v>44840.95833</v>
      </c>
      <c r="N97" s="2">
        <f>IFERROR(__xludf.DUMMYFUNCTION("""COMPUTED_VALUE"""),0.07765415392814641)</f>
        <v>0.07765415393</v>
      </c>
    </row>
    <row r="98">
      <c r="A98" s="4">
        <v>44767.958333333336</v>
      </c>
      <c r="B98" s="2">
        <v>0.1639600694259404</v>
      </c>
      <c r="D98" s="4">
        <f>IFERROR(__xludf.DUMMYFUNCTION("""COMPUTED_VALUE"""),44839.958333333336)</f>
        <v>44839.95833</v>
      </c>
      <c r="E98" s="2">
        <f>IFERROR(__xludf.DUMMYFUNCTION("""COMPUTED_VALUE"""),0.02422434400302904)</f>
        <v>0.024224344</v>
      </c>
      <c r="G98" s="4">
        <f>IFERROR(__xludf.DUMMYFUNCTION("""COMPUTED_VALUE"""),44839.958333333336)</f>
        <v>44839.95833</v>
      </c>
      <c r="H98" s="2">
        <f>IFERROR(__xludf.DUMMYFUNCTION("""COMPUTED_VALUE"""),0.025878984878738895)</f>
        <v>0.02587898488</v>
      </c>
      <c r="J98" s="4">
        <f>IFERROR(__xludf.DUMMYFUNCTION("""COMPUTED_VALUE"""),44840.958333333336)</f>
        <v>44840.95833</v>
      </c>
      <c r="K98" s="2">
        <f>IFERROR(__xludf.DUMMYFUNCTION("""COMPUTED_VALUE"""),0.08336186670492045)</f>
        <v>0.0833618667</v>
      </c>
      <c r="M98" s="4">
        <f>IFERROR(__xludf.DUMMYFUNCTION("""COMPUTED_VALUE"""),44841.958333333336)</f>
        <v>44841.95833</v>
      </c>
      <c r="N98" s="2">
        <f>IFERROR(__xludf.DUMMYFUNCTION("""COMPUTED_VALUE"""),0.09230357235602842)</f>
        <v>0.09230357236</v>
      </c>
    </row>
    <row r="99">
      <c r="A99" s="4">
        <v>44768.958333333336</v>
      </c>
      <c r="B99" s="2">
        <v>0.11002355398225801</v>
      </c>
      <c r="D99" s="4">
        <f>IFERROR(__xludf.DUMMYFUNCTION("""COMPUTED_VALUE"""),44840.958333333336)</f>
        <v>44840.95833</v>
      </c>
      <c r="E99" s="2">
        <f>IFERROR(__xludf.DUMMYFUNCTION("""COMPUTED_VALUE"""),0.06375923611785043)</f>
        <v>0.06375923612</v>
      </c>
      <c r="G99" s="4">
        <f>IFERROR(__xludf.DUMMYFUNCTION("""COMPUTED_VALUE"""),44840.958333333336)</f>
        <v>44840.95833</v>
      </c>
      <c r="H99" s="2">
        <f>IFERROR(__xludf.DUMMYFUNCTION("""COMPUTED_VALUE"""),0.0760185577831685)</f>
        <v>0.07601855778</v>
      </c>
      <c r="J99" s="4">
        <f>IFERROR(__xludf.DUMMYFUNCTION("""COMPUTED_VALUE"""),44841.958333333336)</f>
        <v>44841.95833</v>
      </c>
      <c r="K99" s="2">
        <f>IFERROR(__xludf.DUMMYFUNCTION("""COMPUTED_VALUE"""),0.07009080139464237)</f>
        <v>0.07009080139</v>
      </c>
      <c r="M99" s="4">
        <f>IFERROR(__xludf.DUMMYFUNCTION("""COMPUTED_VALUE"""),44842.958333333336)</f>
        <v>44842.95833</v>
      </c>
      <c r="N99" s="2">
        <f>IFERROR(__xludf.DUMMYFUNCTION("""COMPUTED_VALUE"""),0.23423897479127628)</f>
        <v>0.2342389748</v>
      </c>
    </row>
    <row r="100">
      <c r="A100" s="4">
        <v>44766.958333333336</v>
      </c>
      <c r="B100" s="2">
        <v>0.04981258644586136</v>
      </c>
      <c r="D100" s="4">
        <f>IFERROR(__xludf.DUMMYFUNCTION("""COMPUTED_VALUE"""),44841.958333333336)</f>
        <v>44841.95833</v>
      </c>
      <c r="E100" s="2">
        <f>IFERROR(__xludf.DUMMYFUNCTION("""COMPUTED_VALUE"""),0.04661630799528102)</f>
        <v>0.046616308</v>
      </c>
      <c r="G100" s="4">
        <f>IFERROR(__xludf.DUMMYFUNCTION("""COMPUTED_VALUE"""),44841.958333333336)</f>
        <v>44841.95833</v>
      </c>
      <c r="H100" s="2">
        <f>IFERROR(__xludf.DUMMYFUNCTION("""COMPUTED_VALUE"""),0.06825079973992204)</f>
        <v>0.06825079974</v>
      </c>
      <c r="J100" s="4">
        <f>IFERROR(__xludf.DUMMYFUNCTION("""COMPUTED_VALUE"""),44842.958333333336)</f>
        <v>44842.95833</v>
      </c>
      <c r="K100" s="2">
        <f>IFERROR(__xludf.DUMMYFUNCTION("""COMPUTED_VALUE"""),0.24080181846598023)</f>
        <v>0.2408018185</v>
      </c>
      <c r="M100" s="4">
        <f>IFERROR(__xludf.DUMMYFUNCTION("""COMPUTED_VALUE"""),44843.958333333336)</f>
        <v>44843.95833</v>
      </c>
      <c r="N100" s="2">
        <f>IFERROR(__xludf.DUMMYFUNCTION("""COMPUTED_VALUE"""),0.22800196595152267)</f>
        <v>0.228001966</v>
      </c>
    </row>
    <row r="101">
      <c r="A101" s="4">
        <v>44767.958333333336</v>
      </c>
      <c r="B101" s="2">
        <v>0.13535564189604532</v>
      </c>
      <c r="D101" s="4">
        <f>IFERROR(__xludf.DUMMYFUNCTION("""COMPUTED_VALUE"""),44842.958333333336)</f>
        <v>44842.95833</v>
      </c>
      <c r="E101" s="2">
        <f>IFERROR(__xludf.DUMMYFUNCTION("""COMPUTED_VALUE"""),0.16456921505849376)</f>
        <v>0.1645692151</v>
      </c>
      <c r="G101" s="4">
        <f>IFERROR(__xludf.DUMMYFUNCTION("""COMPUTED_VALUE"""),44842.958333333336)</f>
        <v>44842.95833</v>
      </c>
      <c r="H101" s="2">
        <f>IFERROR(__xludf.DUMMYFUNCTION("""COMPUTED_VALUE"""),0.2087380265882678)</f>
        <v>0.2087380266</v>
      </c>
      <c r="J101" s="4">
        <f>IFERROR(__xludf.DUMMYFUNCTION("""COMPUTED_VALUE"""),44843.958333333336)</f>
        <v>44843.95833</v>
      </c>
      <c r="K101" s="2">
        <f>IFERROR(__xludf.DUMMYFUNCTION("""COMPUTED_VALUE"""),0.20096728417488263)</f>
        <v>0.2009672842</v>
      </c>
      <c r="M101" s="4">
        <f>IFERROR(__xludf.DUMMYFUNCTION("""COMPUTED_VALUE"""),44844.958333333336)</f>
        <v>44844.95833</v>
      </c>
      <c r="N101" s="2">
        <f>IFERROR(__xludf.DUMMYFUNCTION("""COMPUTED_VALUE"""),0.07748385047053523)</f>
        <v>0.07748385047</v>
      </c>
    </row>
    <row r="102">
      <c r="A102" s="4">
        <v>44768.958333333336</v>
      </c>
      <c r="B102" s="2">
        <v>0.09499778001588403</v>
      </c>
      <c r="D102" s="4">
        <f>IFERROR(__xludf.DUMMYFUNCTION("""COMPUTED_VALUE"""),44843.958333333336)</f>
        <v>44843.95833</v>
      </c>
      <c r="E102" s="2">
        <f>IFERROR(__xludf.DUMMYFUNCTION("""COMPUTED_VALUE"""),0.14656541313387142)</f>
        <v>0.1465654131</v>
      </c>
      <c r="G102" s="4">
        <f>IFERROR(__xludf.DUMMYFUNCTION("""COMPUTED_VALUE"""),44843.958333333336)</f>
        <v>44843.95833</v>
      </c>
      <c r="H102" s="2">
        <f>IFERROR(__xludf.DUMMYFUNCTION("""COMPUTED_VALUE"""),0.1804030225972482)</f>
        <v>0.1804030226</v>
      </c>
      <c r="J102" s="4">
        <f>IFERROR(__xludf.DUMMYFUNCTION("""COMPUTED_VALUE"""),44844.958333333336)</f>
        <v>44844.95833</v>
      </c>
      <c r="K102" s="2">
        <f>IFERROR(__xludf.DUMMYFUNCTION("""COMPUTED_VALUE"""),0.07138002954635457)</f>
        <v>0.07138002955</v>
      </c>
      <c r="M102" s="4">
        <f>IFERROR(__xludf.DUMMYFUNCTION("""COMPUTED_VALUE"""),44845.958333333336)</f>
        <v>44845.95833</v>
      </c>
      <c r="N102" s="2">
        <f>IFERROR(__xludf.DUMMYFUNCTION("""COMPUTED_VALUE"""),0.06249257755215623)</f>
        <v>0.06249257755</v>
      </c>
    </row>
    <row r="103">
      <c r="A103" s="4">
        <v>44769.958333333336</v>
      </c>
      <c r="B103" s="2">
        <v>0.07716279654165491</v>
      </c>
      <c r="D103" s="4">
        <f>IFERROR(__xludf.DUMMYFUNCTION("""COMPUTED_VALUE"""),44844.958333333336)</f>
        <v>44844.95833</v>
      </c>
      <c r="E103" s="2">
        <f>IFERROR(__xludf.DUMMYFUNCTION("""COMPUTED_VALUE"""),0.02890662763077732)</f>
        <v>0.02890662763</v>
      </c>
      <c r="G103" s="4">
        <f>IFERROR(__xludf.DUMMYFUNCTION("""COMPUTED_VALUE"""),44844.958333333336)</f>
        <v>44844.95833</v>
      </c>
      <c r="H103" s="2">
        <f>IFERROR(__xludf.DUMMYFUNCTION("""COMPUTED_VALUE"""),0.05494350005443726)</f>
        <v>0.05494350005</v>
      </c>
      <c r="J103" s="4">
        <f>IFERROR(__xludf.DUMMYFUNCTION("""COMPUTED_VALUE"""),44845.958333333336)</f>
        <v>44845.95833</v>
      </c>
      <c r="K103" s="2">
        <f>IFERROR(__xludf.DUMMYFUNCTION("""COMPUTED_VALUE"""),0.06003538334867379)</f>
        <v>0.06003538335</v>
      </c>
      <c r="M103" s="4">
        <f>IFERROR(__xludf.DUMMYFUNCTION("""COMPUTED_VALUE"""),44846.958333333336)</f>
        <v>44846.95833</v>
      </c>
      <c r="N103" s="2">
        <f>IFERROR(__xludf.DUMMYFUNCTION("""COMPUTED_VALUE"""),0.11434987064780266)</f>
        <v>0.1143498706</v>
      </c>
    </row>
    <row r="104">
      <c r="A104" s="4">
        <v>44767.958333333336</v>
      </c>
      <c r="B104" s="2">
        <v>0.09978523370822014</v>
      </c>
      <c r="D104" s="4">
        <f>IFERROR(__xludf.DUMMYFUNCTION("""COMPUTED_VALUE"""),44845.958333333336)</f>
        <v>44845.95833</v>
      </c>
      <c r="E104" s="2">
        <f>IFERROR(__xludf.DUMMYFUNCTION("""COMPUTED_VALUE"""),0.051605913863616175)</f>
        <v>0.05160591386</v>
      </c>
      <c r="G104" s="4">
        <f>IFERROR(__xludf.DUMMYFUNCTION("""COMPUTED_VALUE"""),44845.958333333336)</f>
        <v>44845.95833</v>
      </c>
      <c r="H104" s="2">
        <f>IFERROR(__xludf.DUMMYFUNCTION("""COMPUTED_VALUE"""),0.05280918315029723)</f>
        <v>0.05280918315</v>
      </c>
      <c r="J104" s="4">
        <f>IFERROR(__xludf.DUMMYFUNCTION("""COMPUTED_VALUE"""),44846.958333333336)</f>
        <v>44846.95833</v>
      </c>
      <c r="K104" s="2">
        <f>IFERROR(__xludf.DUMMYFUNCTION("""COMPUTED_VALUE"""),0.0909770342017014)</f>
        <v>0.0909770342</v>
      </c>
      <c r="M104" s="4">
        <f>IFERROR(__xludf.DUMMYFUNCTION("""COMPUTED_VALUE"""),44847.958333333336)</f>
        <v>44847.95833</v>
      </c>
      <c r="N104" s="2">
        <f>IFERROR(__xludf.DUMMYFUNCTION("""COMPUTED_VALUE"""),0.07166682373743101)</f>
        <v>0.07166682374</v>
      </c>
    </row>
    <row r="105">
      <c r="A105" s="4">
        <v>44768.958333333336</v>
      </c>
      <c r="B105" s="2">
        <v>0.06886195647376799</v>
      </c>
      <c r="D105" s="4">
        <f>IFERROR(__xludf.DUMMYFUNCTION("""COMPUTED_VALUE"""),44846.958333333336)</f>
        <v>44846.95833</v>
      </c>
      <c r="E105" s="2">
        <f>IFERROR(__xludf.DUMMYFUNCTION("""COMPUTED_VALUE"""),0.033728475065571785)</f>
        <v>0.03372847507</v>
      </c>
      <c r="G105" s="4">
        <f>IFERROR(__xludf.DUMMYFUNCTION("""COMPUTED_VALUE"""),44846.958333333336)</f>
        <v>44846.95833</v>
      </c>
      <c r="H105" s="2">
        <f>IFERROR(__xludf.DUMMYFUNCTION("""COMPUTED_VALUE"""),0.10227684690768325)</f>
        <v>0.1022768469</v>
      </c>
      <c r="J105" s="4">
        <f>IFERROR(__xludf.DUMMYFUNCTION("""COMPUTED_VALUE"""),44847.958333333336)</f>
        <v>44847.95833</v>
      </c>
      <c r="K105" s="2">
        <f>IFERROR(__xludf.DUMMYFUNCTION("""COMPUTED_VALUE"""),0.07994553822992102)</f>
        <v>0.07994553823</v>
      </c>
      <c r="M105" s="4">
        <f>IFERROR(__xludf.DUMMYFUNCTION("""COMPUTED_VALUE"""),44848.958333333336)</f>
        <v>44848.95833</v>
      </c>
      <c r="N105" s="2">
        <f>IFERROR(__xludf.DUMMYFUNCTION("""COMPUTED_VALUE"""),0.1327209803171371)</f>
        <v>0.1327209803</v>
      </c>
    </row>
    <row r="106">
      <c r="A106" s="4">
        <v>44769.958333333336</v>
      </c>
      <c r="B106" s="2">
        <v>0.06754854459367372</v>
      </c>
      <c r="D106" s="4">
        <f>IFERROR(__xludf.DUMMYFUNCTION("""COMPUTED_VALUE"""),44847.958333333336)</f>
        <v>44847.95833</v>
      </c>
      <c r="E106" s="2">
        <f>IFERROR(__xludf.DUMMYFUNCTION("""COMPUTED_VALUE"""),0.04440449691624598)</f>
        <v>0.04440449692</v>
      </c>
      <c r="G106" s="4">
        <f>IFERROR(__xludf.DUMMYFUNCTION("""COMPUTED_VALUE"""),44847.958333333336)</f>
        <v>44847.95833</v>
      </c>
      <c r="H106" s="2">
        <f>IFERROR(__xludf.DUMMYFUNCTION("""COMPUTED_VALUE"""),0.03799642787301881)</f>
        <v>0.03799642787</v>
      </c>
      <c r="J106" s="4">
        <f>IFERROR(__xludf.DUMMYFUNCTION("""COMPUTED_VALUE"""),44848.958333333336)</f>
        <v>44848.95833</v>
      </c>
      <c r="K106" s="2">
        <f>IFERROR(__xludf.DUMMYFUNCTION("""COMPUTED_VALUE"""),0.09618679432181294)</f>
        <v>0.09618679432</v>
      </c>
      <c r="M106" s="4">
        <f>IFERROR(__xludf.DUMMYFUNCTION("""COMPUTED_VALUE"""),44849.958333333336)</f>
        <v>44849.95833</v>
      </c>
      <c r="N106" s="2">
        <f>IFERROR(__xludf.DUMMYFUNCTION("""COMPUTED_VALUE"""),0.1824042985940196)</f>
        <v>0.1824042986</v>
      </c>
    </row>
    <row r="107">
      <c r="A107" s="4">
        <v>44770.958333333336</v>
      </c>
      <c r="B107" s="2">
        <v>0.09760407397657699</v>
      </c>
      <c r="D107" s="4">
        <f>IFERROR(__xludf.DUMMYFUNCTION("""COMPUTED_VALUE"""),44848.958333333336)</f>
        <v>44848.95833</v>
      </c>
      <c r="E107" s="2">
        <f>IFERROR(__xludf.DUMMYFUNCTION("""COMPUTED_VALUE"""),0.08471793891501618)</f>
        <v>0.08471793892</v>
      </c>
      <c r="G107" s="4">
        <f>IFERROR(__xludf.DUMMYFUNCTION("""COMPUTED_VALUE"""),44848.958333333336)</f>
        <v>44848.95833</v>
      </c>
      <c r="H107" s="2">
        <f>IFERROR(__xludf.DUMMYFUNCTION("""COMPUTED_VALUE"""),0.10252162239870428)</f>
        <v>0.1025216224</v>
      </c>
      <c r="J107" s="4">
        <f>IFERROR(__xludf.DUMMYFUNCTION("""COMPUTED_VALUE"""),44849.958333333336)</f>
        <v>44849.95833</v>
      </c>
      <c r="K107" s="2">
        <f>IFERROR(__xludf.DUMMYFUNCTION("""COMPUTED_VALUE"""),0.1948263044261653)</f>
        <v>0.1948263044</v>
      </c>
      <c r="M107" s="4">
        <f>IFERROR(__xludf.DUMMYFUNCTION("""COMPUTED_VALUE"""),44850.958333333336)</f>
        <v>44850.95833</v>
      </c>
      <c r="N107" s="2">
        <f>IFERROR(__xludf.DUMMYFUNCTION("""COMPUTED_VALUE"""),0.1455576745928135)</f>
        <v>0.1455576746</v>
      </c>
    </row>
    <row r="108">
      <c r="A108" s="4">
        <v>44768.958333333336</v>
      </c>
      <c r="B108" s="2">
        <v>0.049518737794131025</v>
      </c>
      <c r="D108" s="4">
        <f>IFERROR(__xludf.DUMMYFUNCTION("""COMPUTED_VALUE"""),44849.958333333336)</f>
        <v>44849.95833</v>
      </c>
      <c r="E108" s="2">
        <f>IFERROR(__xludf.DUMMYFUNCTION("""COMPUTED_VALUE"""),0.1259311228427417)</f>
        <v>0.1259311228</v>
      </c>
      <c r="G108" s="4">
        <f>IFERROR(__xludf.DUMMYFUNCTION("""COMPUTED_VALUE"""),44849.958333333336)</f>
        <v>44849.95833</v>
      </c>
      <c r="H108" s="2">
        <f>IFERROR(__xludf.DUMMYFUNCTION("""COMPUTED_VALUE"""),0.17896975336848722)</f>
        <v>0.1789697534</v>
      </c>
      <c r="J108" s="4">
        <f>IFERROR(__xludf.DUMMYFUNCTION("""COMPUTED_VALUE"""),44850.958333333336)</f>
        <v>44850.95833</v>
      </c>
      <c r="K108" s="2">
        <f>IFERROR(__xludf.DUMMYFUNCTION("""COMPUTED_VALUE"""),0.13101033341390841)</f>
        <v>0.1310103334</v>
      </c>
      <c r="M108" s="4">
        <f>IFERROR(__xludf.DUMMYFUNCTION("""COMPUTED_VALUE"""),44851.958333333336)</f>
        <v>44851.95833</v>
      </c>
      <c r="N108" s="2">
        <f>IFERROR(__xludf.DUMMYFUNCTION("""COMPUTED_VALUE"""),0.044497791388415676)</f>
        <v>0.04449779139</v>
      </c>
    </row>
    <row r="109">
      <c r="A109" s="4">
        <v>44769.958333333336</v>
      </c>
      <c r="B109" s="2">
        <v>0.07078317987761891</v>
      </c>
      <c r="D109" s="4">
        <f>IFERROR(__xludf.DUMMYFUNCTION("""COMPUTED_VALUE"""),44850.958333333336)</f>
        <v>44850.95833</v>
      </c>
      <c r="E109" s="2">
        <f>IFERROR(__xludf.DUMMYFUNCTION("""COMPUTED_VALUE"""),0.07837995566359925)</f>
        <v>0.07837995566</v>
      </c>
      <c r="G109" s="4">
        <f>IFERROR(__xludf.DUMMYFUNCTION("""COMPUTED_VALUE"""),44850.958333333336)</f>
        <v>44850.95833</v>
      </c>
      <c r="H109" s="2">
        <f>IFERROR(__xludf.DUMMYFUNCTION("""COMPUTED_VALUE"""),0.09364360806251541)</f>
        <v>0.09364360806</v>
      </c>
      <c r="J109" s="4">
        <f>IFERROR(__xludf.DUMMYFUNCTION("""COMPUTED_VALUE"""),44851.958333333336)</f>
        <v>44851.95833</v>
      </c>
      <c r="K109" s="2">
        <f>IFERROR(__xludf.DUMMYFUNCTION("""COMPUTED_VALUE"""),0.03617605305300068)</f>
        <v>0.03617605305</v>
      </c>
      <c r="M109" s="4">
        <f>IFERROR(__xludf.DUMMYFUNCTION("""COMPUTED_VALUE"""),44852.958333333336)</f>
        <v>44852.95833</v>
      </c>
      <c r="N109" s="2">
        <f>IFERROR(__xludf.DUMMYFUNCTION("""COMPUTED_VALUE"""),0.1216695093237014)</f>
        <v>0.1216695093</v>
      </c>
    </row>
    <row r="110">
      <c r="A110" s="4">
        <v>44770.958333333336</v>
      </c>
      <c r="B110" s="2">
        <v>0.07705924453698047</v>
      </c>
      <c r="D110" s="4">
        <f>IFERROR(__xludf.DUMMYFUNCTION("""COMPUTED_VALUE"""),44851.958333333336)</f>
        <v>44851.95833</v>
      </c>
      <c r="E110" s="2">
        <f>IFERROR(__xludf.DUMMYFUNCTION("""COMPUTED_VALUE"""),0.03840280110107353)</f>
        <v>0.0384028011</v>
      </c>
      <c r="G110" s="4">
        <f>IFERROR(__xludf.DUMMYFUNCTION("""COMPUTED_VALUE"""),44851.958333333336)</f>
        <v>44851.95833</v>
      </c>
      <c r="H110" s="2">
        <f>IFERROR(__xludf.DUMMYFUNCTION("""COMPUTED_VALUE"""),0.03702673682629758)</f>
        <v>0.03702673683</v>
      </c>
      <c r="J110" s="4">
        <f>IFERROR(__xludf.DUMMYFUNCTION("""COMPUTED_VALUE"""),44852.958333333336)</f>
        <v>44852.95833</v>
      </c>
      <c r="K110" s="2">
        <f>IFERROR(__xludf.DUMMYFUNCTION("""COMPUTED_VALUE"""),0.10541948928688251)</f>
        <v>0.1054194893</v>
      </c>
      <c r="M110" s="4">
        <f>IFERROR(__xludf.DUMMYFUNCTION("""COMPUTED_VALUE"""),44853.958333333336)</f>
        <v>44853.95833</v>
      </c>
      <c r="N110" s="2">
        <f>IFERROR(__xludf.DUMMYFUNCTION("""COMPUTED_VALUE"""),0.12802000675523398)</f>
        <v>0.1280200068</v>
      </c>
    </row>
    <row r="111">
      <c r="A111" s="4">
        <v>44771.958333333336</v>
      </c>
      <c r="B111" s="2">
        <v>0.09260509805015354</v>
      </c>
      <c r="D111" s="4">
        <f>IFERROR(__xludf.DUMMYFUNCTION("""COMPUTED_VALUE"""),44852.958333333336)</f>
        <v>44852.95833</v>
      </c>
      <c r="E111" s="2">
        <f>IFERROR(__xludf.DUMMYFUNCTION("""COMPUTED_VALUE"""),0.07478554229516492)</f>
        <v>0.0747855423</v>
      </c>
      <c r="G111" s="4">
        <f>IFERROR(__xludf.DUMMYFUNCTION("""COMPUTED_VALUE"""),44852.958333333336)</f>
        <v>44852.95833</v>
      </c>
      <c r="H111" s="2">
        <f>IFERROR(__xludf.DUMMYFUNCTION("""COMPUTED_VALUE"""),0.10405683716930188)</f>
        <v>0.1040568372</v>
      </c>
      <c r="J111" s="4">
        <f>IFERROR(__xludf.DUMMYFUNCTION("""COMPUTED_VALUE"""),44853.958333333336)</f>
        <v>44853.95833</v>
      </c>
      <c r="K111" s="2">
        <f>IFERROR(__xludf.DUMMYFUNCTION("""COMPUTED_VALUE"""),0.11291334553871525)</f>
        <v>0.1129133455</v>
      </c>
      <c r="M111" s="4">
        <f>IFERROR(__xludf.DUMMYFUNCTION("""COMPUTED_VALUE"""),44854.958333333336)</f>
        <v>44854.95833</v>
      </c>
      <c r="N111" s="2">
        <f>IFERROR(__xludf.DUMMYFUNCTION("""COMPUTED_VALUE"""),0.1158977201931673)</f>
        <v>0.1158977202</v>
      </c>
    </row>
    <row r="112">
      <c r="A112" s="4">
        <v>44769.958333333336</v>
      </c>
      <c r="B112" s="2">
        <v>0.05223522664165569</v>
      </c>
      <c r="D112" s="4">
        <f>IFERROR(__xludf.DUMMYFUNCTION("""COMPUTED_VALUE"""),44853.958333333336)</f>
        <v>44853.95833</v>
      </c>
      <c r="E112" s="2">
        <f>IFERROR(__xludf.DUMMYFUNCTION("""COMPUTED_VALUE"""),0.056347105435314765)</f>
        <v>0.05634710544</v>
      </c>
      <c r="G112" s="4">
        <f>IFERROR(__xludf.DUMMYFUNCTION("""COMPUTED_VALUE"""),44853.958333333336)</f>
        <v>44853.95833</v>
      </c>
      <c r="H112" s="2">
        <f>IFERROR(__xludf.DUMMYFUNCTION("""COMPUTED_VALUE"""),0.08899846342283496)</f>
        <v>0.08899846342</v>
      </c>
      <c r="J112" s="4">
        <f>IFERROR(__xludf.DUMMYFUNCTION("""COMPUTED_VALUE"""),44854.958333333336)</f>
        <v>44854.95833</v>
      </c>
      <c r="K112" s="2">
        <f>IFERROR(__xludf.DUMMYFUNCTION("""COMPUTED_VALUE"""),0.10695051673761213)</f>
        <v>0.1069505167</v>
      </c>
      <c r="M112" s="4">
        <f>IFERROR(__xludf.DUMMYFUNCTION("""COMPUTED_VALUE"""),44855.958333333336)</f>
        <v>44855.95833</v>
      </c>
      <c r="N112" s="2">
        <f>IFERROR(__xludf.DUMMYFUNCTION("""COMPUTED_VALUE"""),0.10767019036459763)</f>
        <v>0.1076701904</v>
      </c>
    </row>
    <row r="113">
      <c r="A113" s="4">
        <v>44770.958333333336</v>
      </c>
      <c r="B113" s="2">
        <v>0.0677730262131175</v>
      </c>
      <c r="D113" s="4">
        <f>IFERROR(__xludf.DUMMYFUNCTION("""COMPUTED_VALUE"""),44854.958333333336)</f>
        <v>44854.95833</v>
      </c>
      <c r="E113" s="2">
        <f>IFERROR(__xludf.DUMMYFUNCTION("""COMPUTED_VALUE"""),0.0675936537289032)</f>
        <v>0.06759365373</v>
      </c>
      <c r="G113" s="4">
        <f>IFERROR(__xludf.DUMMYFUNCTION("""COMPUTED_VALUE"""),44854.958333333336)</f>
        <v>44854.95833</v>
      </c>
      <c r="H113" s="2">
        <f>IFERROR(__xludf.DUMMYFUNCTION("""COMPUTED_VALUE"""),0.0445212707308871)</f>
        <v>0.04452127073</v>
      </c>
      <c r="J113" s="4">
        <f>IFERROR(__xludf.DUMMYFUNCTION("""COMPUTED_VALUE"""),44855.958333333336)</f>
        <v>44855.95833</v>
      </c>
      <c r="K113" s="2">
        <f>IFERROR(__xludf.DUMMYFUNCTION("""COMPUTED_VALUE"""),0.03804929656690564)</f>
        <v>0.03804929657</v>
      </c>
      <c r="M113" s="4">
        <f>IFERROR(__xludf.DUMMYFUNCTION("""COMPUTED_VALUE"""),44856.958333333336)</f>
        <v>44856.95833</v>
      </c>
      <c r="N113" s="2">
        <f>IFERROR(__xludf.DUMMYFUNCTION("""COMPUTED_VALUE"""),0.07703786323760868)</f>
        <v>0.07703786324</v>
      </c>
    </row>
    <row r="114">
      <c r="A114" s="4">
        <v>44771.958333333336</v>
      </c>
      <c r="B114" s="2">
        <v>0.08799757321956413</v>
      </c>
      <c r="D114" s="4">
        <f>IFERROR(__xludf.DUMMYFUNCTION("""COMPUTED_VALUE"""),44855.958333333336)</f>
        <v>44855.95833</v>
      </c>
      <c r="E114" s="2">
        <f>IFERROR(__xludf.DUMMYFUNCTION("""COMPUTED_VALUE"""),0.05312964858815558)</f>
        <v>0.05312964859</v>
      </c>
      <c r="G114" s="4">
        <f>IFERROR(__xludf.DUMMYFUNCTION("""COMPUTED_VALUE"""),44855.958333333336)</f>
        <v>44855.95833</v>
      </c>
      <c r="H114" s="2">
        <f>IFERROR(__xludf.DUMMYFUNCTION("""COMPUTED_VALUE"""),0.06460735330527641)</f>
        <v>0.06460735331</v>
      </c>
      <c r="J114" s="4">
        <f>IFERROR(__xludf.DUMMYFUNCTION("""COMPUTED_VALUE"""),44856.958333333336)</f>
        <v>44856.95833</v>
      </c>
      <c r="K114" s="2">
        <f>IFERROR(__xludf.DUMMYFUNCTION("""COMPUTED_VALUE"""),0.10686717180312015)</f>
        <v>0.1068671718</v>
      </c>
      <c r="M114" s="4">
        <f>IFERROR(__xludf.DUMMYFUNCTION("""COMPUTED_VALUE"""),44857.958333333336)</f>
        <v>44857.95833</v>
      </c>
      <c r="N114" s="2">
        <f>IFERROR(__xludf.DUMMYFUNCTION("""COMPUTED_VALUE"""),0.03806428846217947)</f>
        <v>0.03806428846</v>
      </c>
    </row>
    <row r="115">
      <c r="A115" s="4">
        <v>44772.958333333336</v>
      </c>
      <c r="B115" s="2">
        <v>0.07357999525564442</v>
      </c>
      <c r="D115" s="4">
        <f>IFERROR(__xludf.DUMMYFUNCTION("""COMPUTED_VALUE"""),44856.958333333336)</f>
        <v>44856.95833</v>
      </c>
      <c r="E115" s="2">
        <f>IFERROR(__xludf.DUMMYFUNCTION("""COMPUTED_VALUE"""),0.05112901054784392)</f>
        <v>0.05112901055</v>
      </c>
      <c r="G115" s="4">
        <f>IFERROR(__xludf.DUMMYFUNCTION("""COMPUTED_VALUE"""),44856.958333333336)</f>
        <v>44856.95833</v>
      </c>
      <c r="H115" s="2">
        <f>IFERROR(__xludf.DUMMYFUNCTION("""COMPUTED_VALUE"""),0.09454578110345348)</f>
        <v>0.0945457811</v>
      </c>
      <c r="J115" s="4">
        <f>IFERROR(__xludf.DUMMYFUNCTION("""COMPUTED_VALUE"""),44857.958333333336)</f>
        <v>44857.95833</v>
      </c>
      <c r="K115" s="2">
        <f>IFERROR(__xludf.DUMMYFUNCTION("""COMPUTED_VALUE"""),0.03594201487837869)</f>
        <v>0.03594201488</v>
      </c>
      <c r="M115" s="4">
        <f>IFERROR(__xludf.DUMMYFUNCTION("""COMPUTED_VALUE"""),44858.958333333336)</f>
        <v>44858.95833</v>
      </c>
      <c r="N115" s="2">
        <f>IFERROR(__xludf.DUMMYFUNCTION("""COMPUTED_VALUE"""),0.034698830585999846)</f>
        <v>0.03469883059</v>
      </c>
    </row>
    <row r="116">
      <c r="A116" s="4">
        <v>44770.958333333336</v>
      </c>
      <c r="B116" s="2">
        <v>0.05703765168960768</v>
      </c>
      <c r="D116" s="4">
        <f>IFERROR(__xludf.DUMMYFUNCTION("""COMPUTED_VALUE"""),44857.958333333336)</f>
        <v>44857.95833</v>
      </c>
      <c r="E116" s="2">
        <f>IFERROR(__xludf.DUMMYFUNCTION("""COMPUTED_VALUE"""),0.05806481251936305)</f>
        <v>0.05806481252</v>
      </c>
      <c r="G116" s="4">
        <f>IFERROR(__xludf.DUMMYFUNCTION("""COMPUTED_VALUE"""),44857.958333333336)</f>
        <v>44857.95833</v>
      </c>
      <c r="H116" s="2">
        <f>IFERROR(__xludf.DUMMYFUNCTION("""COMPUTED_VALUE"""),0.042053019087808986)</f>
        <v>0.04205301909</v>
      </c>
      <c r="J116" s="4">
        <f>IFERROR(__xludf.DUMMYFUNCTION("""COMPUTED_VALUE"""),44858.958333333336)</f>
        <v>44858.95833</v>
      </c>
      <c r="K116" s="2">
        <f>IFERROR(__xludf.DUMMYFUNCTION("""COMPUTED_VALUE"""),0.05021877613000048)</f>
        <v>0.05021877613</v>
      </c>
      <c r="M116" s="4">
        <f>IFERROR(__xludf.DUMMYFUNCTION("""COMPUTED_VALUE"""),44859.958333333336)</f>
        <v>44859.95833</v>
      </c>
      <c r="N116" s="2">
        <f>IFERROR(__xludf.DUMMYFUNCTION("""COMPUTED_VALUE"""),0.02946726096324526)</f>
        <v>0.02946726096</v>
      </c>
    </row>
    <row r="117">
      <c r="A117" s="4">
        <v>44771.958333333336</v>
      </c>
      <c r="B117" s="2">
        <v>0.07736317368240155</v>
      </c>
      <c r="D117" s="4">
        <f>IFERROR(__xludf.DUMMYFUNCTION("""COMPUTED_VALUE"""),44858.958333333336)</f>
        <v>44858.95833</v>
      </c>
      <c r="E117" s="2">
        <f>IFERROR(__xludf.DUMMYFUNCTION("""COMPUTED_VALUE"""),0.043394458290143455)</f>
        <v>0.04339445829</v>
      </c>
      <c r="G117" s="4">
        <f>IFERROR(__xludf.DUMMYFUNCTION("""COMPUTED_VALUE"""),44858.958333333336)</f>
        <v>44858.95833</v>
      </c>
      <c r="H117" s="2">
        <f>IFERROR(__xludf.DUMMYFUNCTION("""COMPUTED_VALUE"""),0.05940230365417063)</f>
        <v>0.05940230365</v>
      </c>
      <c r="J117" s="4">
        <f>IFERROR(__xludf.DUMMYFUNCTION("""COMPUTED_VALUE"""),44859.958333333336)</f>
        <v>44859.95833</v>
      </c>
      <c r="K117" s="2">
        <f>IFERROR(__xludf.DUMMYFUNCTION("""COMPUTED_VALUE"""),0.03841402416174095)</f>
        <v>0.03841402416</v>
      </c>
      <c r="M117" s="4">
        <f>IFERROR(__xludf.DUMMYFUNCTION("""COMPUTED_VALUE"""),44860.958333333336)</f>
        <v>44860.95833</v>
      </c>
      <c r="N117" s="2">
        <f>IFERROR(__xludf.DUMMYFUNCTION("""COMPUTED_VALUE"""),0.033318418827016714)</f>
        <v>0.03331841883</v>
      </c>
    </row>
    <row r="118">
      <c r="A118" s="4">
        <v>44772.958333333336</v>
      </c>
      <c r="B118" s="2">
        <v>0.06277734331292585</v>
      </c>
      <c r="D118" s="4">
        <f>IFERROR(__xludf.DUMMYFUNCTION("""COMPUTED_VALUE"""),44859.958333333336)</f>
        <v>44859.95833</v>
      </c>
      <c r="E118" s="2">
        <f>IFERROR(__xludf.DUMMYFUNCTION("""COMPUTED_VALUE"""),0.04524468688086824)</f>
        <v>0.04524468688</v>
      </c>
      <c r="G118" s="4">
        <f>IFERROR(__xludf.DUMMYFUNCTION("""COMPUTED_VALUE"""),44859.958333333336)</f>
        <v>44859.95833</v>
      </c>
      <c r="H118" s="2">
        <f>IFERROR(__xludf.DUMMYFUNCTION("""COMPUTED_VALUE"""),0.03104631235875026)</f>
        <v>0.03104631236</v>
      </c>
      <c r="J118" s="4">
        <f>IFERROR(__xludf.DUMMYFUNCTION("""COMPUTED_VALUE"""),44860.958333333336)</f>
        <v>44860.95833</v>
      </c>
      <c r="K118" s="2">
        <f>IFERROR(__xludf.DUMMYFUNCTION("""COMPUTED_VALUE"""),0.03303262783682804)</f>
        <v>0.03303262784</v>
      </c>
      <c r="M118" s="4">
        <f>IFERROR(__xludf.DUMMYFUNCTION("""COMPUTED_VALUE"""),44861.958333333336)</f>
        <v>44861.95833</v>
      </c>
      <c r="N118" s="2">
        <f>IFERROR(__xludf.DUMMYFUNCTION("""COMPUTED_VALUE"""),0.11923754203778465)</f>
        <v>0.119237542</v>
      </c>
    </row>
    <row r="119">
      <c r="A119" s="4">
        <v>44773.958333333336</v>
      </c>
      <c r="B119" s="2">
        <v>0.07033069108867972</v>
      </c>
      <c r="D119" s="4">
        <f>IFERROR(__xludf.DUMMYFUNCTION("""COMPUTED_VALUE"""),44860.958333333336)</f>
        <v>44860.95833</v>
      </c>
      <c r="E119" s="2">
        <f>IFERROR(__xludf.DUMMYFUNCTION("""COMPUTED_VALUE"""),0.06910981324530134)</f>
        <v>0.06910981325</v>
      </c>
      <c r="G119" s="4">
        <f>IFERROR(__xludf.DUMMYFUNCTION("""COMPUTED_VALUE"""),44860.958333333336)</f>
        <v>44860.95833</v>
      </c>
      <c r="H119" s="2">
        <f>IFERROR(__xludf.DUMMYFUNCTION("""COMPUTED_VALUE"""),0.04922068511981936)</f>
        <v>0.04922068512</v>
      </c>
      <c r="J119" s="4">
        <f>IFERROR(__xludf.DUMMYFUNCTION("""COMPUTED_VALUE"""),44861.958333333336)</f>
        <v>44861.95833</v>
      </c>
      <c r="K119" s="2">
        <f>IFERROR(__xludf.DUMMYFUNCTION("""COMPUTED_VALUE"""),0.09324012995279306)</f>
        <v>0.09324012995</v>
      </c>
      <c r="M119" s="4">
        <f>IFERROR(__xludf.DUMMYFUNCTION("""COMPUTED_VALUE"""),44862.958333333336)</f>
        <v>44862.95833</v>
      </c>
      <c r="N119" s="2">
        <f>IFERROR(__xludf.DUMMYFUNCTION("""COMPUTED_VALUE"""),0.03984557117364681)</f>
        <v>0.03984557117</v>
      </c>
    </row>
    <row r="120">
      <c r="A120" s="4">
        <v>44771.958333333336</v>
      </c>
      <c r="B120" s="2">
        <v>0.0459509371126128</v>
      </c>
      <c r="D120" s="4">
        <f>IFERROR(__xludf.DUMMYFUNCTION("""COMPUTED_VALUE"""),44861.958333333336)</f>
        <v>44861.95833</v>
      </c>
      <c r="E120" s="2">
        <f>IFERROR(__xludf.DUMMYFUNCTION("""COMPUTED_VALUE"""),0.07788411714533998)</f>
        <v>0.07788411715</v>
      </c>
      <c r="G120" s="4">
        <f>IFERROR(__xludf.DUMMYFUNCTION("""COMPUTED_VALUE"""),44861.958333333336)</f>
        <v>44861.95833</v>
      </c>
      <c r="H120" s="2">
        <f>IFERROR(__xludf.DUMMYFUNCTION("""COMPUTED_VALUE"""),0.05872821586075838)</f>
        <v>0.05872821586</v>
      </c>
      <c r="J120" s="4">
        <f>IFERROR(__xludf.DUMMYFUNCTION("""COMPUTED_VALUE"""),44862.958333333336)</f>
        <v>44862.95833</v>
      </c>
      <c r="K120" s="2">
        <f>IFERROR(__xludf.DUMMYFUNCTION("""COMPUTED_VALUE"""),0.030038658852953645)</f>
        <v>0.03003865885</v>
      </c>
      <c r="M120" s="4">
        <f>IFERROR(__xludf.DUMMYFUNCTION("""COMPUTED_VALUE"""),44863.958333333336)</f>
        <v>44863.95833</v>
      </c>
      <c r="N120" s="2">
        <f>IFERROR(__xludf.DUMMYFUNCTION("""COMPUTED_VALUE"""),0.06005152183995053)</f>
        <v>0.06005152184</v>
      </c>
    </row>
    <row r="121">
      <c r="A121" s="4">
        <v>44772.958333333336</v>
      </c>
      <c r="B121" s="2">
        <v>0.052150029717162094</v>
      </c>
      <c r="D121" s="4">
        <f>IFERROR(__xludf.DUMMYFUNCTION("""COMPUTED_VALUE"""),44862.958333333336)</f>
        <v>44862.95833</v>
      </c>
      <c r="E121" s="2">
        <f>IFERROR(__xludf.DUMMYFUNCTION("""COMPUTED_VALUE"""),0.023223933113065146)</f>
        <v>0.02322393311</v>
      </c>
      <c r="G121" s="4">
        <f>IFERROR(__xludf.DUMMYFUNCTION("""COMPUTED_VALUE"""),44862.958333333336)</f>
        <v>44862.95833</v>
      </c>
      <c r="H121" s="2">
        <f>IFERROR(__xludf.DUMMYFUNCTION("""COMPUTED_VALUE"""),0.029616670754543318)</f>
        <v>0.02961667075</v>
      </c>
      <c r="J121" s="4">
        <f>IFERROR(__xludf.DUMMYFUNCTION("""COMPUTED_VALUE"""),44863.958333333336)</f>
        <v>44863.95833</v>
      </c>
      <c r="K121" s="2">
        <f>IFERROR(__xludf.DUMMYFUNCTION("""COMPUTED_VALUE"""),0.0667114639235558)</f>
        <v>0.06671146392</v>
      </c>
      <c r="M121" s="4">
        <f>IFERROR(__xludf.DUMMYFUNCTION("""COMPUTED_VALUE"""),44864.958333333336)</f>
        <v>44864.95833</v>
      </c>
      <c r="N121" s="2">
        <f>IFERROR(__xludf.DUMMYFUNCTION("""COMPUTED_VALUE"""),0.06585576056869016)</f>
        <v>0.06585576057</v>
      </c>
    </row>
    <row r="122">
      <c r="A122" s="4">
        <v>44773.958333333336</v>
      </c>
      <c r="B122" s="2">
        <v>0.07017329996292605</v>
      </c>
      <c r="D122" s="4">
        <f>IFERROR(__xludf.DUMMYFUNCTION("""COMPUTED_VALUE"""),44863.958333333336)</f>
        <v>44863.95833</v>
      </c>
      <c r="E122" s="2">
        <f>IFERROR(__xludf.DUMMYFUNCTION("""COMPUTED_VALUE"""),0.06542552555832074)</f>
        <v>0.06542552556</v>
      </c>
      <c r="G122" s="4">
        <f>IFERROR(__xludf.DUMMYFUNCTION("""COMPUTED_VALUE"""),44863.958333333336)</f>
        <v>44863.95833</v>
      </c>
      <c r="H122" s="2">
        <f>IFERROR(__xludf.DUMMYFUNCTION("""COMPUTED_VALUE"""),0.06572515991173371)</f>
        <v>0.06572515991</v>
      </c>
      <c r="J122" s="4">
        <f>IFERROR(__xludf.DUMMYFUNCTION("""COMPUTED_VALUE"""),44864.958333333336)</f>
        <v>44864.95833</v>
      </c>
      <c r="K122" s="2">
        <f>IFERROR(__xludf.DUMMYFUNCTION("""COMPUTED_VALUE"""),0.056419351644106254)</f>
        <v>0.05641935164</v>
      </c>
      <c r="M122" s="4">
        <f>IFERROR(__xludf.DUMMYFUNCTION("""COMPUTED_VALUE"""),44865.958333333336)</f>
        <v>44865.95833</v>
      </c>
      <c r="N122" s="2">
        <f>IFERROR(__xludf.DUMMYFUNCTION("""COMPUTED_VALUE"""),0.04718278152928926)</f>
        <v>0.04718278153</v>
      </c>
    </row>
    <row r="123">
      <c r="A123" s="4">
        <v>44774.958333333336</v>
      </c>
      <c r="B123" s="2">
        <v>0.1137036048900681</v>
      </c>
      <c r="D123" s="4">
        <f>IFERROR(__xludf.DUMMYFUNCTION("""COMPUTED_VALUE"""),44864.958333333336)</f>
        <v>44864.95833</v>
      </c>
      <c r="E123" s="2">
        <f>IFERROR(__xludf.DUMMYFUNCTION("""COMPUTED_VALUE"""),0.03329291675888603)</f>
        <v>0.03329291676</v>
      </c>
      <c r="G123" s="4">
        <f>IFERROR(__xludf.DUMMYFUNCTION("""COMPUTED_VALUE"""),44864.958333333336)</f>
        <v>44864.95833</v>
      </c>
      <c r="H123" s="2">
        <f>IFERROR(__xludf.DUMMYFUNCTION("""COMPUTED_VALUE"""),0.06532624349354942)</f>
        <v>0.06532624349</v>
      </c>
      <c r="J123" s="4">
        <f>IFERROR(__xludf.DUMMYFUNCTION("""COMPUTED_VALUE"""),44865.958333333336)</f>
        <v>44865.95833</v>
      </c>
      <c r="K123" s="2">
        <f>IFERROR(__xludf.DUMMYFUNCTION("""COMPUTED_VALUE"""),0.057706976564837094)</f>
        <v>0.05770697656</v>
      </c>
      <c r="M123" s="4">
        <f>IFERROR(__xludf.DUMMYFUNCTION("""COMPUTED_VALUE"""),44866.958333333336)</f>
        <v>44866.95833</v>
      </c>
      <c r="N123" s="2">
        <f>IFERROR(__xludf.DUMMYFUNCTION("""COMPUTED_VALUE"""),0.06675819700498556)</f>
        <v>0.066758197</v>
      </c>
    </row>
    <row r="124">
      <c r="A124" s="4">
        <v>44772.958333333336</v>
      </c>
      <c r="B124" s="2">
        <v>0.04533557925106216</v>
      </c>
      <c r="D124" s="4">
        <f>IFERROR(__xludf.DUMMYFUNCTION("""COMPUTED_VALUE"""),44865.958333333336)</f>
        <v>44865.95833</v>
      </c>
      <c r="E124" s="2">
        <f>IFERROR(__xludf.DUMMYFUNCTION("""COMPUTED_VALUE"""),0.032797211594603366)</f>
        <v>0.03279721159</v>
      </c>
      <c r="G124" s="4">
        <f>IFERROR(__xludf.DUMMYFUNCTION("""COMPUTED_VALUE"""),44865.958333333336)</f>
        <v>44865.95833</v>
      </c>
      <c r="H124" s="2">
        <f>IFERROR(__xludf.DUMMYFUNCTION("""COMPUTED_VALUE"""),0.0311208413790732)</f>
        <v>0.03112084138</v>
      </c>
      <c r="J124" s="4">
        <f>IFERROR(__xludf.DUMMYFUNCTION("""COMPUTED_VALUE"""),44866.958333333336)</f>
        <v>44866.95833</v>
      </c>
      <c r="K124" s="2">
        <f>IFERROR(__xludf.DUMMYFUNCTION("""COMPUTED_VALUE"""),0.042690091003801826)</f>
        <v>0.042690091</v>
      </c>
      <c r="M124" s="4">
        <f>IFERROR(__xludf.DUMMYFUNCTION("""COMPUTED_VALUE"""),44867.958333333336)</f>
        <v>44867.95833</v>
      </c>
      <c r="N124" s="2">
        <f>IFERROR(__xludf.DUMMYFUNCTION("""COMPUTED_VALUE"""),0.11887976501718513)</f>
        <v>0.118879765</v>
      </c>
    </row>
    <row r="125">
      <c r="A125" s="4">
        <v>44773.958333333336</v>
      </c>
      <c r="B125" s="2">
        <v>0.0690264878193757</v>
      </c>
      <c r="D125" s="4">
        <f>IFERROR(__xludf.DUMMYFUNCTION("""COMPUTED_VALUE"""),44866.958333333336)</f>
        <v>44866.95833</v>
      </c>
      <c r="E125" s="2">
        <f>IFERROR(__xludf.DUMMYFUNCTION("""COMPUTED_VALUE"""),0.05112466419140201)</f>
        <v>0.05112466419</v>
      </c>
      <c r="G125" s="4">
        <f>IFERROR(__xludf.DUMMYFUNCTION("""COMPUTED_VALUE"""),44866.958333333336)</f>
        <v>44866.95833</v>
      </c>
      <c r="H125" s="2">
        <f>IFERROR(__xludf.DUMMYFUNCTION("""COMPUTED_VALUE"""),0.04217796172040996)</f>
        <v>0.04217796172</v>
      </c>
      <c r="J125" s="4">
        <f>IFERROR(__xludf.DUMMYFUNCTION("""COMPUTED_VALUE"""),44867.958333333336)</f>
        <v>44867.95833</v>
      </c>
      <c r="K125" s="2">
        <f>IFERROR(__xludf.DUMMYFUNCTION("""COMPUTED_VALUE"""),0.11597557614807281)</f>
        <v>0.1159755761</v>
      </c>
      <c r="M125" s="4">
        <f>IFERROR(__xludf.DUMMYFUNCTION("""COMPUTED_VALUE"""),44868.958333333336)</f>
        <v>44868.95833</v>
      </c>
      <c r="N125" s="2">
        <f>IFERROR(__xludf.DUMMYFUNCTION("""COMPUTED_VALUE"""),0.06527160234427927)</f>
        <v>0.06527160234</v>
      </c>
    </row>
    <row r="126">
      <c r="A126" s="4">
        <v>44774.958333333336</v>
      </c>
      <c r="B126" s="2">
        <v>0.10259191691362006</v>
      </c>
      <c r="D126" s="4">
        <f>IFERROR(__xludf.DUMMYFUNCTION("""COMPUTED_VALUE"""),44867.958333333336)</f>
        <v>44867.95833</v>
      </c>
      <c r="E126" s="2">
        <f>IFERROR(__xludf.DUMMYFUNCTION("""COMPUTED_VALUE"""),0.05640899432756378)</f>
        <v>0.05640899433</v>
      </c>
      <c r="G126" s="4">
        <f>IFERROR(__xludf.DUMMYFUNCTION("""COMPUTED_VALUE"""),44867.958333333336)</f>
        <v>44867.95833</v>
      </c>
      <c r="H126" s="2">
        <f>IFERROR(__xludf.DUMMYFUNCTION("""COMPUTED_VALUE"""),0.09191247500083904)</f>
        <v>0.091912475</v>
      </c>
      <c r="J126" s="4">
        <f>IFERROR(__xludf.DUMMYFUNCTION("""COMPUTED_VALUE"""),44868.958333333336)</f>
        <v>44868.95833</v>
      </c>
      <c r="K126" s="2">
        <f>IFERROR(__xludf.DUMMYFUNCTION("""COMPUTED_VALUE"""),0.06248465961841154)</f>
        <v>0.06248465962</v>
      </c>
      <c r="M126" s="4">
        <f>IFERROR(__xludf.DUMMYFUNCTION("""COMPUTED_VALUE"""),44869.958333333336)</f>
        <v>44869.95833</v>
      </c>
      <c r="N126" s="2">
        <f>IFERROR(__xludf.DUMMYFUNCTION("""COMPUTED_VALUE"""),0.04033911254060072)</f>
        <v>0.04033911254</v>
      </c>
    </row>
    <row r="127">
      <c r="A127" s="4">
        <v>44775.958333333336</v>
      </c>
      <c r="B127" s="2">
        <v>0.1076121106493687</v>
      </c>
      <c r="D127" s="4">
        <f>IFERROR(__xludf.DUMMYFUNCTION("""COMPUTED_VALUE"""),44868.958333333336)</f>
        <v>44868.95833</v>
      </c>
      <c r="E127" s="2">
        <f>IFERROR(__xludf.DUMMYFUNCTION("""COMPUTED_VALUE"""),0.07224598643433457)</f>
        <v>0.07224598643</v>
      </c>
      <c r="G127" s="4">
        <f>IFERROR(__xludf.DUMMYFUNCTION("""COMPUTED_VALUE"""),44868.958333333336)</f>
        <v>44868.95833</v>
      </c>
      <c r="H127" s="2">
        <f>IFERROR(__xludf.DUMMYFUNCTION("""COMPUTED_VALUE"""),0.06330183862718052)</f>
        <v>0.06330183863</v>
      </c>
      <c r="J127" s="4">
        <f>IFERROR(__xludf.DUMMYFUNCTION("""COMPUTED_VALUE"""),44869.958333333336)</f>
        <v>44869.95833</v>
      </c>
      <c r="K127" s="2">
        <f>IFERROR(__xludf.DUMMYFUNCTION("""COMPUTED_VALUE"""),0.03428228779144273)</f>
        <v>0.03428228779</v>
      </c>
      <c r="M127" s="4">
        <f>IFERROR(__xludf.DUMMYFUNCTION("""COMPUTED_VALUE"""),44870.958333333336)</f>
        <v>44870.95833</v>
      </c>
      <c r="N127" s="2">
        <f>IFERROR(__xludf.DUMMYFUNCTION("""COMPUTED_VALUE"""),0.03509264821299234)</f>
        <v>0.03509264821</v>
      </c>
    </row>
    <row r="128">
      <c r="A128" s="4">
        <v>44773.958333333336</v>
      </c>
      <c r="B128" s="2">
        <v>0.06878286764444724</v>
      </c>
      <c r="D128" s="4">
        <f>IFERROR(__xludf.DUMMYFUNCTION("""COMPUTED_VALUE"""),44869.958333333336)</f>
        <v>44869.95833</v>
      </c>
      <c r="E128" s="2">
        <f>IFERROR(__xludf.DUMMYFUNCTION("""COMPUTED_VALUE"""),0.03221606089985366)</f>
        <v>0.0322160609</v>
      </c>
      <c r="G128" s="4">
        <f>IFERROR(__xludf.DUMMYFUNCTION("""COMPUTED_VALUE"""),44869.958333333336)</f>
        <v>44869.95833</v>
      </c>
      <c r="H128" s="2">
        <f>IFERROR(__xludf.DUMMYFUNCTION("""COMPUTED_VALUE"""),0.04072132980253179)</f>
        <v>0.0407213298</v>
      </c>
      <c r="J128" s="4">
        <f>IFERROR(__xludf.DUMMYFUNCTION("""COMPUTED_VALUE"""),44870.958333333336)</f>
        <v>44870.95833</v>
      </c>
      <c r="K128" s="2">
        <f>IFERROR(__xludf.DUMMYFUNCTION("""COMPUTED_VALUE"""),0.030693149398542535)</f>
        <v>0.0306931494</v>
      </c>
      <c r="M128" s="4">
        <f>IFERROR(__xludf.DUMMYFUNCTION("""COMPUTED_VALUE"""),44871.958333333336)</f>
        <v>44871.95833</v>
      </c>
      <c r="N128" s="2">
        <f>IFERROR(__xludf.DUMMYFUNCTION("""COMPUTED_VALUE"""),0.05317320487244114)</f>
        <v>0.05317320487</v>
      </c>
    </row>
    <row r="129">
      <c r="A129" s="4">
        <v>44774.958333333336</v>
      </c>
      <c r="B129" s="2">
        <v>0.1054886244861266</v>
      </c>
      <c r="D129" s="4">
        <f>IFERROR(__xludf.DUMMYFUNCTION("""COMPUTED_VALUE"""),44870.958333333336)</f>
        <v>44870.95833</v>
      </c>
      <c r="E129" s="2">
        <f>IFERROR(__xludf.DUMMYFUNCTION("""COMPUTED_VALUE"""),0.027733016312071465)</f>
        <v>0.02773301631</v>
      </c>
      <c r="G129" s="4">
        <f>IFERROR(__xludf.DUMMYFUNCTION("""COMPUTED_VALUE"""),44870.958333333336)</f>
        <v>44870.95833</v>
      </c>
      <c r="H129" s="2">
        <f>IFERROR(__xludf.DUMMYFUNCTION("""COMPUTED_VALUE"""),0.034396604618895536)</f>
        <v>0.03439660462</v>
      </c>
      <c r="J129" s="4">
        <f>IFERROR(__xludf.DUMMYFUNCTION("""COMPUTED_VALUE"""),44871.958333333336)</f>
        <v>44871.95833</v>
      </c>
      <c r="K129" s="2">
        <f>IFERROR(__xludf.DUMMYFUNCTION("""COMPUTED_VALUE"""),0.05660773115755125)</f>
        <v>0.05660773116</v>
      </c>
      <c r="M129" s="4">
        <f>IFERROR(__xludf.DUMMYFUNCTION("""COMPUTED_VALUE"""),44872.958333333336)</f>
        <v>44872.95833</v>
      </c>
      <c r="N129" s="2">
        <f>IFERROR(__xludf.DUMMYFUNCTION("""COMPUTED_VALUE"""),0.047595195925847524)</f>
        <v>0.04759519593</v>
      </c>
    </row>
    <row r="130">
      <c r="A130" s="4">
        <v>44775.958333333336</v>
      </c>
      <c r="B130" s="2">
        <v>0.10773664397225201</v>
      </c>
      <c r="D130" s="4">
        <f>IFERROR(__xludf.DUMMYFUNCTION("""COMPUTED_VALUE"""),44871.958333333336)</f>
        <v>44871.95833</v>
      </c>
      <c r="E130" s="2">
        <f>IFERROR(__xludf.DUMMYFUNCTION("""COMPUTED_VALUE"""),0.04355367975928497)</f>
        <v>0.04355367976</v>
      </c>
      <c r="G130" s="4">
        <f>IFERROR(__xludf.DUMMYFUNCTION("""COMPUTED_VALUE"""),44871.958333333336)</f>
        <v>44871.95833</v>
      </c>
      <c r="H130" s="2">
        <f>IFERROR(__xludf.DUMMYFUNCTION("""COMPUTED_VALUE"""),0.052283867438128316)</f>
        <v>0.05228386744</v>
      </c>
      <c r="J130" s="4">
        <f>IFERROR(__xludf.DUMMYFUNCTION("""COMPUTED_VALUE"""),44872.958333333336)</f>
        <v>44872.95833</v>
      </c>
      <c r="K130" s="2">
        <f>IFERROR(__xludf.DUMMYFUNCTION("""COMPUTED_VALUE"""),0.04706088268173011)</f>
        <v>0.04706088268</v>
      </c>
      <c r="M130" s="4">
        <f>IFERROR(__xludf.DUMMYFUNCTION("""COMPUTED_VALUE"""),44873.958333333336)</f>
        <v>44873.95833</v>
      </c>
      <c r="N130" s="2">
        <f>IFERROR(__xludf.DUMMYFUNCTION("""COMPUTED_VALUE"""),0.10149959576540239)</f>
        <v>0.1014995958</v>
      </c>
    </row>
    <row r="131">
      <c r="A131" s="4">
        <v>44776.958333333336</v>
      </c>
      <c r="B131" s="2">
        <v>0.13493708327451853</v>
      </c>
      <c r="D131" s="4">
        <f>IFERROR(__xludf.DUMMYFUNCTION("""COMPUTED_VALUE"""),44872.958333333336)</f>
        <v>44872.95833</v>
      </c>
      <c r="E131" s="2">
        <f>IFERROR(__xludf.DUMMYFUNCTION("""COMPUTED_VALUE"""),0.05681422472203002)</f>
        <v>0.05681422472</v>
      </c>
      <c r="G131" s="4">
        <f>IFERROR(__xludf.DUMMYFUNCTION("""COMPUTED_VALUE"""),44872.958333333336)</f>
        <v>44872.95833</v>
      </c>
      <c r="H131" s="2">
        <f>IFERROR(__xludf.DUMMYFUNCTION("""COMPUTED_VALUE"""),0.04596993097664682)</f>
        <v>0.04596993098</v>
      </c>
      <c r="J131" s="4">
        <f>IFERROR(__xludf.DUMMYFUNCTION("""COMPUTED_VALUE"""),44873.958333333336)</f>
        <v>44873.95833</v>
      </c>
      <c r="K131" s="2">
        <f>IFERROR(__xludf.DUMMYFUNCTION("""COMPUTED_VALUE"""),0.09826359210727585)</f>
        <v>0.09826359211</v>
      </c>
      <c r="M131" s="4">
        <f>IFERROR(__xludf.DUMMYFUNCTION("""COMPUTED_VALUE"""),44874.958333333336)</f>
        <v>44874.95833</v>
      </c>
      <c r="N131" s="2">
        <f>IFERROR(__xludf.DUMMYFUNCTION("""COMPUTED_VALUE"""),0.03384113137346527)</f>
        <v>0.03384113137</v>
      </c>
    </row>
    <row r="132">
      <c r="A132" s="4">
        <v>44774.958333333336</v>
      </c>
      <c r="B132" s="2">
        <v>0.04677625361761772</v>
      </c>
      <c r="D132" s="4">
        <f>IFERROR(__xludf.DUMMYFUNCTION("""COMPUTED_VALUE"""),44873.958333333336)</f>
        <v>44873.95833</v>
      </c>
      <c r="E132" s="2">
        <f>IFERROR(__xludf.DUMMYFUNCTION("""COMPUTED_VALUE"""),0.07378092734722437)</f>
        <v>0.07378092735</v>
      </c>
      <c r="G132" s="4">
        <f>IFERROR(__xludf.DUMMYFUNCTION("""COMPUTED_VALUE"""),44873.958333333336)</f>
        <v>44873.95833</v>
      </c>
      <c r="H132" s="2">
        <f>IFERROR(__xludf.DUMMYFUNCTION("""COMPUTED_VALUE"""),0.08932767015978586)</f>
        <v>0.08932767016</v>
      </c>
      <c r="J132" s="4">
        <f>IFERROR(__xludf.DUMMYFUNCTION("""COMPUTED_VALUE"""),44874.958333333336)</f>
        <v>44874.95833</v>
      </c>
      <c r="K132" s="2">
        <f>IFERROR(__xludf.DUMMYFUNCTION("""COMPUTED_VALUE"""),0.039589237500316725)</f>
        <v>0.0395892375</v>
      </c>
      <c r="M132" s="4">
        <f>IFERROR(__xludf.DUMMYFUNCTION("""COMPUTED_VALUE"""),44875.958333333336)</f>
        <v>44875.95833</v>
      </c>
      <c r="N132" s="2">
        <f>IFERROR(__xludf.DUMMYFUNCTION("""COMPUTED_VALUE"""),0.04609445104648294)</f>
        <v>0.04609445105</v>
      </c>
    </row>
    <row r="133">
      <c r="A133" s="4">
        <v>44775.958333333336</v>
      </c>
      <c r="B133" s="2">
        <v>0.06462958000089222</v>
      </c>
      <c r="D133" s="4">
        <f>IFERROR(__xludf.DUMMYFUNCTION("""COMPUTED_VALUE"""),44874.958333333336)</f>
        <v>44874.95833</v>
      </c>
      <c r="E133" s="2">
        <f>IFERROR(__xludf.DUMMYFUNCTION("""COMPUTED_VALUE"""),0.04947516520163928)</f>
        <v>0.0494751652</v>
      </c>
      <c r="G133" s="4">
        <f>IFERROR(__xludf.DUMMYFUNCTION("""COMPUTED_VALUE"""),44874.958333333336)</f>
        <v>44874.95833</v>
      </c>
      <c r="H133" s="2">
        <f>IFERROR(__xludf.DUMMYFUNCTION("""COMPUTED_VALUE"""),0.055065213585895306)</f>
        <v>0.05506521359</v>
      </c>
      <c r="J133" s="4">
        <f>IFERROR(__xludf.DUMMYFUNCTION("""COMPUTED_VALUE"""),44875.958333333336)</f>
        <v>44875.95833</v>
      </c>
      <c r="K133" s="2">
        <f>IFERROR(__xludf.DUMMYFUNCTION("""COMPUTED_VALUE"""),0.04585133580858586)</f>
        <v>0.04585133581</v>
      </c>
      <c r="M133" s="4">
        <f>IFERROR(__xludf.DUMMYFUNCTION("""COMPUTED_VALUE"""),44876.958333333336)</f>
        <v>44876.95833</v>
      </c>
      <c r="N133" s="2">
        <f>IFERROR(__xludf.DUMMYFUNCTION("""COMPUTED_VALUE"""),0.0414382484236183)</f>
        <v>0.04143824842</v>
      </c>
    </row>
    <row r="134">
      <c r="A134" s="4">
        <v>44776.958333333336</v>
      </c>
      <c r="B134" s="2">
        <v>0.10653475275658249</v>
      </c>
      <c r="D134" s="4">
        <f>IFERROR(__xludf.DUMMYFUNCTION("""COMPUTED_VALUE"""),44875.958333333336)</f>
        <v>44875.95833</v>
      </c>
      <c r="E134" s="2">
        <f>IFERROR(__xludf.DUMMYFUNCTION("""COMPUTED_VALUE"""),0.04025495993707317)</f>
        <v>0.04025495994</v>
      </c>
      <c r="G134" s="4">
        <f>IFERROR(__xludf.DUMMYFUNCTION("""COMPUTED_VALUE"""),44875.958333333336)</f>
        <v>44875.95833</v>
      </c>
      <c r="H134" s="2">
        <f>IFERROR(__xludf.DUMMYFUNCTION("""COMPUTED_VALUE"""),0.04318159065045132)</f>
        <v>0.04318159065</v>
      </c>
      <c r="J134" s="4">
        <f>IFERROR(__xludf.DUMMYFUNCTION("""COMPUTED_VALUE"""),44876.958333333336)</f>
        <v>44876.95833</v>
      </c>
      <c r="K134" s="2">
        <f>IFERROR(__xludf.DUMMYFUNCTION("""COMPUTED_VALUE"""),0.04882572647196389)</f>
        <v>0.04882572647</v>
      </c>
      <c r="M134" s="4">
        <f>IFERROR(__xludf.DUMMYFUNCTION("""COMPUTED_VALUE"""),44877.958333333336)</f>
        <v>44877.95833</v>
      </c>
      <c r="N134" s="2">
        <f>IFERROR(__xludf.DUMMYFUNCTION("""COMPUTED_VALUE"""),0.07798041517107725)</f>
        <v>0.07798041517</v>
      </c>
    </row>
    <row r="135">
      <c r="A135" s="4">
        <v>44777.958333333336</v>
      </c>
      <c r="B135" s="2">
        <v>0.12047808309951198</v>
      </c>
      <c r="D135" s="4">
        <f>IFERROR(__xludf.DUMMYFUNCTION("""COMPUTED_VALUE"""),44876.958333333336)</f>
        <v>44876.95833</v>
      </c>
      <c r="E135" s="2">
        <f>IFERROR(__xludf.DUMMYFUNCTION("""COMPUTED_VALUE"""),0.03938282983196614)</f>
        <v>0.03938282983</v>
      </c>
      <c r="G135" s="4">
        <f>IFERROR(__xludf.DUMMYFUNCTION("""COMPUTED_VALUE"""),44876.958333333336)</f>
        <v>44876.95833</v>
      </c>
      <c r="H135" s="2">
        <f>IFERROR(__xludf.DUMMYFUNCTION("""COMPUTED_VALUE"""),0.03499468039293708)</f>
        <v>0.03499468039</v>
      </c>
      <c r="J135" s="4">
        <f>IFERROR(__xludf.DUMMYFUNCTION("""COMPUTED_VALUE"""),44877.958333333336)</f>
        <v>44877.95833</v>
      </c>
      <c r="K135" s="2">
        <f>IFERROR(__xludf.DUMMYFUNCTION("""COMPUTED_VALUE"""),0.08423904260990583)</f>
        <v>0.08423904261</v>
      </c>
      <c r="M135" s="4">
        <f>IFERROR(__xludf.DUMMYFUNCTION("""COMPUTED_VALUE"""),44878.958333333336)</f>
        <v>44878.95833</v>
      </c>
      <c r="N135" s="2">
        <f>IFERROR(__xludf.DUMMYFUNCTION("""COMPUTED_VALUE"""),0.04832872028940435)</f>
        <v>0.04832872029</v>
      </c>
    </row>
    <row r="136">
      <c r="A136" s="4">
        <v>44775.958333333336</v>
      </c>
      <c r="B136" s="2">
        <v>0.046323951298212866</v>
      </c>
      <c r="D136" s="4">
        <f>IFERROR(__xludf.DUMMYFUNCTION("""COMPUTED_VALUE"""),44877.958333333336)</f>
        <v>44877.95833</v>
      </c>
      <c r="E136" s="2">
        <f>IFERROR(__xludf.DUMMYFUNCTION("""COMPUTED_VALUE"""),0.07033225528225746)</f>
        <v>0.07033225528</v>
      </c>
      <c r="G136" s="4">
        <f>IFERROR(__xludf.DUMMYFUNCTION("""COMPUTED_VALUE"""),44877.958333333336)</f>
        <v>44877.95833</v>
      </c>
      <c r="H136" s="2">
        <f>IFERROR(__xludf.DUMMYFUNCTION("""COMPUTED_VALUE"""),0.08044518082974976)</f>
        <v>0.08044518083</v>
      </c>
      <c r="J136" s="4">
        <f>IFERROR(__xludf.DUMMYFUNCTION("""COMPUTED_VALUE"""),44878.958333333336)</f>
        <v>44878.95833</v>
      </c>
      <c r="K136" s="2">
        <f>IFERROR(__xludf.DUMMYFUNCTION("""COMPUTED_VALUE"""),0.0483696543763196)</f>
        <v>0.04836965438</v>
      </c>
      <c r="M136" s="4">
        <f>IFERROR(__xludf.DUMMYFUNCTION("""COMPUTED_VALUE"""),44879.958333333336)</f>
        <v>44879.95833</v>
      </c>
      <c r="N136" s="2">
        <f>IFERROR(__xludf.DUMMYFUNCTION("""COMPUTED_VALUE"""),0.10339866167017914)</f>
        <v>0.1033986617</v>
      </c>
    </row>
    <row r="137">
      <c r="A137" s="4">
        <v>44776.958333333336</v>
      </c>
      <c r="B137" s="2">
        <v>0.09125177700654395</v>
      </c>
      <c r="D137" s="4">
        <f>IFERROR(__xludf.DUMMYFUNCTION("""COMPUTED_VALUE"""),44878.958333333336)</f>
        <v>44878.95833</v>
      </c>
      <c r="E137" s="2">
        <f>IFERROR(__xludf.DUMMYFUNCTION("""COMPUTED_VALUE"""),0.04792876549269809)</f>
        <v>0.04792876549</v>
      </c>
      <c r="G137" s="4">
        <f>IFERROR(__xludf.DUMMYFUNCTION("""COMPUTED_VALUE"""),44878.958333333336)</f>
        <v>44878.95833</v>
      </c>
      <c r="H137" s="2">
        <f>IFERROR(__xludf.DUMMYFUNCTION("""COMPUTED_VALUE"""),0.052475261501860965)</f>
        <v>0.0524752615</v>
      </c>
      <c r="J137" s="4">
        <f>IFERROR(__xludf.DUMMYFUNCTION("""COMPUTED_VALUE"""),44879.958333333336)</f>
        <v>44879.95833</v>
      </c>
      <c r="K137" s="2">
        <f>IFERROR(__xludf.DUMMYFUNCTION("""COMPUTED_VALUE"""),0.09172526046093453)</f>
        <v>0.09172526046</v>
      </c>
      <c r="M137" s="4">
        <f>IFERROR(__xludf.DUMMYFUNCTION("""COMPUTED_VALUE"""),44880.958333333336)</f>
        <v>44880.95833</v>
      </c>
      <c r="N137" s="2">
        <f>IFERROR(__xludf.DUMMYFUNCTION("""COMPUTED_VALUE"""),0.04675738162907689)</f>
        <v>0.04675738163</v>
      </c>
    </row>
    <row r="138">
      <c r="A138" s="4">
        <v>44777.958333333336</v>
      </c>
      <c r="B138" s="2">
        <v>0.10889368919743087</v>
      </c>
      <c r="D138" s="4">
        <f>IFERROR(__xludf.DUMMYFUNCTION("""COMPUTED_VALUE"""),44879.958333333336)</f>
        <v>44879.95833</v>
      </c>
      <c r="E138" s="2">
        <f>IFERROR(__xludf.DUMMYFUNCTION("""COMPUTED_VALUE"""),0.0680248563682388)</f>
        <v>0.06802485637</v>
      </c>
      <c r="G138" s="4">
        <f>IFERROR(__xludf.DUMMYFUNCTION("""COMPUTED_VALUE"""),44879.958333333336)</f>
        <v>44879.95833</v>
      </c>
      <c r="H138" s="2">
        <f>IFERROR(__xludf.DUMMYFUNCTION("""COMPUTED_VALUE"""),0.07057514514711503)</f>
        <v>0.07057514515</v>
      </c>
      <c r="J138" s="4">
        <f>IFERROR(__xludf.DUMMYFUNCTION("""COMPUTED_VALUE"""),44880.958333333336)</f>
        <v>44880.95833</v>
      </c>
      <c r="K138" s="2">
        <f>IFERROR(__xludf.DUMMYFUNCTION("""COMPUTED_VALUE"""),0.05432448833160763)</f>
        <v>0.05432448833</v>
      </c>
      <c r="M138" s="4">
        <f>IFERROR(__xludf.DUMMYFUNCTION("""COMPUTED_VALUE"""),44881.958333333336)</f>
        <v>44881.95833</v>
      </c>
      <c r="N138" s="2">
        <f>IFERROR(__xludf.DUMMYFUNCTION("""COMPUTED_VALUE"""),0.04053954664347491)</f>
        <v>0.04053954664</v>
      </c>
    </row>
    <row r="139">
      <c r="A139" s="4">
        <v>44778.958333333336</v>
      </c>
      <c r="B139" s="2">
        <v>0.15359971415155366</v>
      </c>
      <c r="D139" s="4">
        <f>IFERROR(__xludf.DUMMYFUNCTION("""COMPUTED_VALUE"""),44880.958333333336)</f>
        <v>44880.95833</v>
      </c>
      <c r="E139" s="2">
        <f>IFERROR(__xludf.DUMMYFUNCTION("""COMPUTED_VALUE"""),0.04577124174186512)</f>
        <v>0.04577124174</v>
      </c>
      <c r="G139" s="4">
        <f>IFERROR(__xludf.DUMMYFUNCTION("""COMPUTED_VALUE"""),44880.958333333336)</f>
        <v>44880.95833</v>
      </c>
      <c r="H139" s="2">
        <f>IFERROR(__xludf.DUMMYFUNCTION("""COMPUTED_VALUE"""),0.05038736331985778)</f>
        <v>0.05038736332</v>
      </c>
      <c r="J139" s="4">
        <f>IFERROR(__xludf.DUMMYFUNCTION("""COMPUTED_VALUE"""),44881.958333333336)</f>
        <v>44881.95833</v>
      </c>
      <c r="K139" s="2">
        <f>IFERROR(__xludf.DUMMYFUNCTION("""COMPUTED_VALUE"""),0.04017433986858389)</f>
        <v>0.04017433987</v>
      </c>
      <c r="M139" s="4">
        <f>IFERROR(__xludf.DUMMYFUNCTION("""COMPUTED_VALUE"""),44882.958333333336)</f>
        <v>44882.95833</v>
      </c>
      <c r="N139" s="2">
        <f>IFERROR(__xludf.DUMMYFUNCTION("""COMPUTED_VALUE"""),0.03715566715476614)</f>
        <v>0.03715566715</v>
      </c>
    </row>
    <row r="140">
      <c r="A140" s="4">
        <v>44776.958333333336</v>
      </c>
      <c r="B140" s="2">
        <v>0.05832524997516674</v>
      </c>
      <c r="D140" s="4">
        <f>IFERROR(__xludf.DUMMYFUNCTION("""COMPUTED_VALUE"""),44881.958333333336)</f>
        <v>44881.95833</v>
      </c>
      <c r="E140" s="2">
        <f>IFERROR(__xludf.DUMMYFUNCTION("""COMPUTED_VALUE"""),0.040753075087585675)</f>
        <v>0.04075307509</v>
      </c>
      <c r="G140" s="4">
        <f>IFERROR(__xludf.DUMMYFUNCTION("""COMPUTED_VALUE"""),44881.958333333336)</f>
        <v>44881.95833</v>
      </c>
      <c r="H140" s="2">
        <f>IFERROR(__xludf.DUMMYFUNCTION("""COMPUTED_VALUE"""),0.047218785193933015)</f>
        <v>0.04721878519</v>
      </c>
      <c r="J140" s="4">
        <f>IFERROR(__xludf.DUMMYFUNCTION("""COMPUTED_VALUE"""),44882.958333333336)</f>
        <v>44882.95833</v>
      </c>
      <c r="K140" s="2">
        <f>IFERROR(__xludf.DUMMYFUNCTION("""COMPUTED_VALUE"""),0.05156682224772217)</f>
        <v>0.05156682225</v>
      </c>
      <c r="M140" s="4">
        <f>IFERROR(__xludf.DUMMYFUNCTION("""COMPUTED_VALUE"""),44883.958333333336)</f>
        <v>44883.95833</v>
      </c>
      <c r="N140" s="2">
        <f>IFERROR(__xludf.DUMMYFUNCTION("""COMPUTED_VALUE"""),0.07252546187927647)</f>
        <v>0.07252546188</v>
      </c>
    </row>
    <row r="141">
      <c r="A141" s="4">
        <v>44777.958333333336</v>
      </c>
      <c r="B141" s="2">
        <v>0.08825486223007652</v>
      </c>
      <c r="D141" s="4">
        <f>IFERROR(__xludf.DUMMYFUNCTION("""COMPUTED_VALUE"""),44882.958333333336)</f>
        <v>44882.95833</v>
      </c>
      <c r="E141" s="2">
        <f>IFERROR(__xludf.DUMMYFUNCTION("""COMPUTED_VALUE"""),0.02343347567686599)</f>
        <v>0.02343347568</v>
      </c>
      <c r="G141" s="4">
        <f>IFERROR(__xludf.DUMMYFUNCTION("""COMPUTED_VALUE"""),44882.958333333336)</f>
        <v>44882.95833</v>
      </c>
      <c r="H141" s="2">
        <f>IFERROR(__xludf.DUMMYFUNCTION("""COMPUTED_VALUE"""),0.02978485386612717)</f>
        <v>0.02978485387</v>
      </c>
      <c r="J141" s="4">
        <f>IFERROR(__xludf.DUMMYFUNCTION("""COMPUTED_VALUE"""),44883.958333333336)</f>
        <v>44883.95833</v>
      </c>
      <c r="K141" s="2">
        <f>IFERROR(__xludf.DUMMYFUNCTION("""COMPUTED_VALUE"""),0.034178852305021414)</f>
        <v>0.03417885231</v>
      </c>
      <c r="M141" s="4">
        <f>IFERROR(__xludf.DUMMYFUNCTION("""COMPUTED_VALUE"""),44884.958333333336)</f>
        <v>44884.95833</v>
      </c>
      <c r="N141" s="2">
        <f>IFERROR(__xludf.DUMMYFUNCTION("""COMPUTED_VALUE"""),0.07571949383728714)</f>
        <v>0.07571949384</v>
      </c>
    </row>
    <row r="142">
      <c r="A142" s="4">
        <v>44778.958333333336</v>
      </c>
      <c r="B142" s="2">
        <v>0.14450183267007205</v>
      </c>
      <c r="D142" s="4">
        <f>IFERROR(__xludf.DUMMYFUNCTION("""COMPUTED_VALUE"""),44883.958333333336)</f>
        <v>44883.95833</v>
      </c>
      <c r="E142" s="2">
        <f>IFERROR(__xludf.DUMMYFUNCTION("""COMPUTED_VALUE"""),0.061827895395012995)</f>
        <v>0.0618278954</v>
      </c>
      <c r="G142" s="4">
        <f>IFERROR(__xludf.DUMMYFUNCTION("""COMPUTED_VALUE"""),44883.958333333336)</f>
        <v>44883.95833</v>
      </c>
      <c r="H142" s="2">
        <f>IFERROR(__xludf.DUMMYFUNCTION("""COMPUTED_VALUE"""),0.046662999270870475)</f>
        <v>0.04666299927</v>
      </c>
      <c r="J142" s="4">
        <f>IFERROR(__xludf.DUMMYFUNCTION("""COMPUTED_VALUE"""),44884.958333333336)</f>
        <v>44884.95833</v>
      </c>
      <c r="K142" s="2">
        <f>IFERROR(__xludf.DUMMYFUNCTION("""COMPUTED_VALUE"""),0.08494950983513905)</f>
        <v>0.08494950984</v>
      </c>
      <c r="M142" s="4">
        <f>IFERROR(__xludf.DUMMYFUNCTION("""COMPUTED_VALUE"""),44885.958333333336)</f>
        <v>44885.95833</v>
      </c>
      <c r="N142" s="2">
        <f>IFERROR(__xludf.DUMMYFUNCTION("""COMPUTED_VALUE"""),0.10160166149960183)</f>
        <v>0.1016016615</v>
      </c>
    </row>
    <row r="143">
      <c r="A143" s="4">
        <v>44779.958333333336</v>
      </c>
      <c r="B143" s="2">
        <v>0.1425152784522225</v>
      </c>
      <c r="D143" s="4">
        <f>IFERROR(__xludf.DUMMYFUNCTION("""COMPUTED_VALUE"""),44884.958333333336)</f>
        <v>44884.95833</v>
      </c>
      <c r="E143" s="2">
        <f>IFERROR(__xludf.DUMMYFUNCTION("""COMPUTED_VALUE"""),0.06645948102845699)</f>
        <v>0.06645948103</v>
      </c>
      <c r="G143" s="4">
        <f>IFERROR(__xludf.DUMMYFUNCTION("""COMPUTED_VALUE"""),44884.958333333336)</f>
        <v>44884.95833</v>
      </c>
      <c r="H143" s="2">
        <f>IFERROR(__xludf.DUMMYFUNCTION("""COMPUTED_VALUE"""),0.09410357176968447)</f>
        <v>0.09410357177</v>
      </c>
      <c r="J143" s="4">
        <f>IFERROR(__xludf.DUMMYFUNCTION("""COMPUTED_VALUE"""),44885.958333333336)</f>
        <v>44885.95833</v>
      </c>
      <c r="K143" s="2">
        <f>IFERROR(__xludf.DUMMYFUNCTION("""COMPUTED_VALUE"""),0.10356959782172463)</f>
        <v>0.1035695978</v>
      </c>
      <c r="M143" s="4">
        <f>IFERROR(__xludf.DUMMYFUNCTION("""COMPUTED_VALUE"""),44886.958333333336)</f>
        <v>44886.95833</v>
      </c>
      <c r="N143" s="2">
        <f>IFERROR(__xludf.DUMMYFUNCTION("""COMPUTED_VALUE"""),0.07317535762480015)</f>
        <v>0.07317535762</v>
      </c>
    </row>
    <row r="144">
      <c r="A144" s="4">
        <v>44777.958333333336</v>
      </c>
      <c r="B144" s="2">
        <v>0.05039549970480164</v>
      </c>
      <c r="D144" s="4">
        <f>IFERROR(__xludf.DUMMYFUNCTION("""COMPUTED_VALUE"""),44885.958333333336)</f>
        <v>44885.95833</v>
      </c>
      <c r="E144" s="2">
        <f>IFERROR(__xludf.DUMMYFUNCTION("""COMPUTED_VALUE"""),0.0914516473539831)</f>
        <v>0.09145164735</v>
      </c>
      <c r="G144" s="4">
        <f>IFERROR(__xludf.DUMMYFUNCTION("""COMPUTED_VALUE"""),44885.958333333336)</f>
        <v>44885.95833</v>
      </c>
      <c r="H144" s="2">
        <f>IFERROR(__xludf.DUMMYFUNCTION("""COMPUTED_VALUE"""),0.09606966911637226)</f>
        <v>0.09606966912</v>
      </c>
      <c r="J144" s="4">
        <f>IFERROR(__xludf.DUMMYFUNCTION("""COMPUTED_VALUE"""),44886.958333333336)</f>
        <v>44886.95833</v>
      </c>
      <c r="K144" s="2">
        <f>IFERROR(__xludf.DUMMYFUNCTION("""COMPUTED_VALUE"""),0.05564629601360438)</f>
        <v>0.05564629601</v>
      </c>
      <c r="M144" s="4">
        <f>IFERROR(__xludf.DUMMYFUNCTION("""COMPUTED_VALUE"""),44887.958333333336)</f>
        <v>44887.95833</v>
      </c>
      <c r="N144" s="2">
        <f>IFERROR(__xludf.DUMMYFUNCTION("""COMPUTED_VALUE"""),0.055936752472899816)</f>
        <v>0.05593675247</v>
      </c>
    </row>
    <row r="145">
      <c r="A145" s="4">
        <v>44778.958333333336</v>
      </c>
      <c r="B145" s="2">
        <v>0.10896308111353482</v>
      </c>
      <c r="D145" s="4">
        <f>IFERROR(__xludf.DUMMYFUNCTION("""COMPUTED_VALUE"""),44886.958333333336)</f>
        <v>44886.95833</v>
      </c>
      <c r="E145" s="2">
        <f>IFERROR(__xludf.DUMMYFUNCTION("""COMPUTED_VALUE"""),0.07910516133203059)</f>
        <v>0.07910516133</v>
      </c>
      <c r="G145" s="4">
        <f>IFERROR(__xludf.DUMMYFUNCTION("""COMPUTED_VALUE"""),44886.958333333336)</f>
        <v>44886.95833</v>
      </c>
      <c r="H145" s="2">
        <f>IFERROR(__xludf.DUMMYFUNCTION("""COMPUTED_VALUE"""),0.050763790885283266)</f>
        <v>0.05076379089</v>
      </c>
      <c r="J145" s="4">
        <f>IFERROR(__xludf.DUMMYFUNCTION("""COMPUTED_VALUE"""),44887.958333333336)</f>
        <v>44887.95833</v>
      </c>
      <c r="K145" s="2">
        <f>IFERROR(__xludf.DUMMYFUNCTION("""COMPUTED_VALUE"""),0.05481547339477933)</f>
        <v>0.05481547339</v>
      </c>
      <c r="M145" s="4">
        <f>IFERROR(__xludf.DUMMYFUNCTION("""COMPUTED_VALUE"""),44888.958333333336)</f>
        <v>44888.95833</v>
      </c>
      <c r="N145" s="2">
        <f>IFERROR(__xludf.DUMMYFUNCTION("""COMPUTED_VALUE"""),0.05676763061509144)</f>
        <v>0.05676763062</v>
      </c>
    </row>
    <row r="146">
      <c r="A146" s="4">
        <v>44779.958333333336</v>
      </c>
      <c r="B146" s="2">
        <v>0.110739392135333</v>
      </c>
      <c r="D146" s="4">
        <f>IFERROR(__xludf.DUMMYFUNCTION("""COMPUTED_VALUE"""),44887.958333333336)</f>
        <v>44887.95833</v>
      </c>
      <c r="E146" s="2">
        <f>IFERROR(__xludf.DUMMYFUNCTION("""COMPUTED_VALUE"""),0.037110025264762675)</f>
        <v>0.03711002526</v>
      </c>
      <c r="G146" s="4">
        <f>IFERROR(__xludf.DUMMYFUNCTION("""COMPUTED_VALUE"""),44887.958333333336)</f>
        <v>44887.95833</v>
      </c>
      <c r="H146" s="2">
        <f>IFERROR(__xludf.DUMMYFUNCTION("""COMPUTED_VALUE"""),0.06651969388513286)</f>
        <v>0.06651969389</v>
      </c>
      <c r="J146" s="4">
        <f>IFERROR(__xludf.DUMMYFUNCTION("""COMPUTED_VALUE"""),44888.958333333336)</f>
        <v>44888.95833</v>
      </c>
      <c r="K146" s="2">
        <f>IFERROR(__xludf.DUMMYFUNCTION("""COMPUTED_VALUE"""),0.05743519861807995)</f>
        <v>0.05743519862</v>
      </c>
      <c r="M146" s="4">
        <f>IFERROR(__xludf.DUMMYFUNCTION("""COMPUTED_VALUE"""),44889.958333333336)</f>
        <v>44889.95833</v>
      </c>
      <c r="N146" s="2">
        <f>IFERROR(__xludf.DUMMYFUNCTION("""COMPUTED_VALUE"""),0.03394554716312229)</f>
        <v>0.03394554716</v>
      </c>
    </row>
    <row r="147">
      <c r="A147" s="4">
        <v>44780.958333333336</v>
      </c>
      <c r="B147" s="2">
        <v>0.14257885278442642</v>
      </c>
      <c r="D147" s="4">
        <f>IFERROR(__xludf.DUMMYFUNCTION("""COMPUTED_VALUE"""),44888.958333333336)</f>
        <v>44888.95833</v>
      </c>
      <c r="E147" s="2">
        <f>IFERROR(__xludf.DUMMYFUNCTION("""COMPUTED_VALUE"""),0.06082637407133542)</f>
        <v>0.06082637407</v>
      </c>
      <c r="G147" s="4">
        <f>IFERROR(__xludf.DUMMYFUNCTION("""COMPUTED_VALUE"""),44888.958333333336)</f>
        <v>44888.95833</v>
      </c>
      <c r="H147" s="2">
        <f>IFERROR(__xludf.DUMMYFUNCTION("""COMPUTED_VALUE"""),0.047877973519004524)</f>
        <v>0.04787797352</v>
      </c>
      <c r="J147" s="4">
        <f>IFERROR(__xludf.DUMMYFUNCTION("""COMPUTED_VALUE"""),44889.958333333336)</f>
        <v>44889.95833</v>
      </c>
      <c r="K147" s="2">
        <f>IFERROR(__xludf.DUMMYFUNCTION("""COMPUTED_VALUE"""),0.03368376876309001)</f>
        <v>0.03368376876</v>
      </c>
      <c r="M147" s="4">
        <f>IFERROR(__xludf.DUMMYFUNCTION("""COMPUTED_VALUE"""),44890.958333333336)</f>
        <v>44890.95833</v>
      </c>
      <c r="N147" s="2">
        <f>IFERROR(__xludf.DUMMYFUNCTION("""COMPUTED_VALUE"""),0.055779309050510956)</f>
        <v>0.05577930905</v>
      </c>
    </row>
    <row r="148">
      <c r="A148" s="4">
        <v>44778.958333333336</v>
      </c>
      <c r="B148" s="2">
        <v>0.07425987695106152</v>
      </c>
      <c r="D148" s="4">
        <f>IFERROR(__xludf.DUMMYFUNCTION("""COMPUTED_VALUE"""),44889.958333333336)</f>
        <v>44889.95833</v>
      </c>
      <c r="E148" s="2">
        <f>IFERROR(__xludf.DUMMYFUNCTION("""COMPUTED_VALUE"""),0.023589756183175572)</f>
        <v>0.02358975618</v>
      </c>
      <c r="G148" s="4">
        <f>IFERROR(__xludf.DUMMYFUNCTION("""COMPUTED_VALUE"""),44889.958333333336)</f>
        <v>44889.95833</v>
      </c>
      <c r="H148" s="2">
        <f>IFERROR(__xludf.DUMMYFUNCTION("""COMPUTED_VALUE"""),0.04234215466637418)</f>
        <v>0.04234215467</v>
      </c>
      <c r="J148" s="4">
        <f>IFERROR(__xludf.DUMMYFUNCTION("""COMPUTED_VALUE"""),44890.958333333336)</f>
        <v>44890.95833</v>
      </c>
      <c r="K148" s="2">
        <f>IFERROR(__xludf.DUMMYFUNCTION("""COMPUTED_VALUE"""),0.06825513923761932)</f>
        <v>0.06825513924</v>
      </c>
      <c r="M148" s="4">
        <f>IFERROR(__xludf.DUMMYFUNCTION("""COMPUTED_VALUE"""),44891.958333333336)</f>
        <v>44891.95833</v>
      </c>
      <c r="N148" s="2">
        <f>IFERROR(__xludf.DUMMYFUNCTION("""COMPUTED_VALUE"""),0.08866597718394087)</f>
        <v>0.08866597718</v>
      </c>
    </row>
    <row r="149">
      <c r="A149" s="4">
        <v>44779.958333333336</v>
      </c>
      <c r="B149" s="2">
        <v>0.0939760175416796</v>
      </c>
      <c r="D149" s="4">
        <f>IFERROR(__xludf.DUMMYFUNCTION("""COMPUTED_VALUE"""),44890.958333333336)</f>
        <v>44890.95833</v>
      </c>
      <c r="E149" s="2">
        <f>IFERROR(__xludf.DUMMYFUNCTION("""COMPUTED_VALUE"""),0.04596688016114844)</f>
        <v>0.04596688016</v>
      </c>
      <c r="G149" s="4">
        <f>IFERROR(__xludf.DUMMYFUNCTION("""COMPUTED_VALUE"""),44890.958333333336)</f>
        <v>44890.95833</v>
      </c>
      <c r="H149" s="2">
        <f>IFERROR(__xludf.DUMMYFUNCTION("""COMPUTED_VALUE"""),0.05917503888548483)</f>
        <v>0.05917503889</v>
      </c>
      <c r="J149" s="4">
        <f>IFERROR(__xludf.DUMMYFUNCTION("""COMPUTED_VALUE"""),44891.958333333336)</f>
        <v>44891.95833</v>
      </c>
      <c r="K149" s="2">
        <f>IFERROR(__xludf.DUMMYFUNCTION("""COMPUTED_VALUE"""),0.05980043385627551)</f>
        <v>0.05980043386</v>
      </c>
      <c r="M149" s="4">
        <f>IFERROR(__xludf.DUMMYFUNCTION("""COMPUTED_VALUE"""),44892.958333333336)</f>
        <v>44892.95833</v>
      </c>
      <c r="N149" s="2">
        <f>IFERROR(__xludf.DUMMYFUNCTION("""COMPUTED_VALUE"""),0.053428753086018126)</f>
        <v>0.05342875309</v>
      </c>
    </row>
    <row r="150">
      <c r="A150" s="4">
        <v>44780.958333333336</v>
      </c>
      <c r="B150" s="2">
        <v>0.1290419088255376</v>
      </c>
      <c r="D150" s="4">
        <f>IFERROR(__xludf.DUMMYFUNCTION("""COMPUTED_VALUE"""),44891.958333333336)</f>
        <v>44891.95833</v>
      </c>
      <c r="E150" s="2">
        <f>IFERROR(__xludf.DUMMYFUNCTION("""COMPUTED_VALUE"""),0.05666533133479127)</f>
        <v>0.05666533133</v>
      </c>
      <c r="G150" s="4">
        <f>IFERROR(__xludf.DUMMYFUNCTION("""COMPUTED_VALUE"""),44891.958333333336)</f>
        <v>44891.95833</v>
      </c>
      <c r="H150" s="2">
        <f>IFERROR(__xludf.DUMMYFUNCTION("""COMPUTED_VALUE"""),0.053045915335801636)</f>
        <v>0.05304591534</v>
      </c>
      <c r="J150" s="4">
        <f>IFERROR(__xludf.DUMMYFUNCTION("""COMPUTED_VALUE"""),44892.958333333336)</f>
        <v>44892.95833</v>
      </c>
      <c r="K150" s="2">
        <f>IFERROR(__xludf.DUMMYFUNCTION("""COMPUTED_VALUE"""),0.05241633595984249)</f>
        <v>0.05241633596</v>
      </c>
      <c r="M150" s="4">
        <f>IFERROR(__xludf.DUMMYFUNCTION("""COMPUTED_VALUE"""),44893.958333333336)</f>
        <v>44893.95833</v>
      </c>
      <c r="N150" s="2">
        <f>IFERROR(__xludf.DUMMYFUNCTION("""COMPUTED_VALUE"""),0.03756444601727042)</f>
        <v>0.03756444602</v>
      </c>
    </row>
    <row r="151">
      <c r="A151" s="4">
        <v>44781.958333333336</v>
      </c>
      <c r="B151" s="2">
        <v>0.194283659542317</v>
      </c>
      <c r="D151" s="4">
        <f>IFERROR(__xludf.DUMMYFUNCTION("""COMPUTED_VALUE"""),44892.958333333336)</f>
        <v>44892.95833</v>
      </c>
      <c r="E151" s="2">
        <f>IFERROR(__xludf.DUMMYFUNCTION("""COMPUTED_VALUE"""),0.041592588712830676)</f>
        <v>0.04159258871</v>
      </c>
      <c r="G151" s="4">
        <f>IFERROR(__xludf.DUMMYFUNCTION("""COMPUTED_VALUE"""),44892.958333333336)</f>
        <v>44892.95833</v>
      </c>
      <c r="H151" s="2">
        <f>IFERROR(__xludf.DUMMYFUNCTION("""COMPUTED_VALUE"""),0.06910836694205935)</f>
        <v>0.06910836694</v>
      </c>
      <c r="J151" s="4">
        <f>IFERROR(__xludf.DUMMYFUNCTION("""COMPUTED_VALUE"""),44893.958333333336)</f>
        <v>44893.95833</v>
      </c>
      <c r="K151" s="2">
        <f>IFERROR(__xludf.DUMMYFUNCTION("""COMPUTED_VALUE"""),0.04162433462942091)</f>
        <v>0.04162433463</v>
      </c>
      <c r="M151" s="4">
        <f>IFERROR(__xludf.DUMMYFUNCTION("""COMPUTED_VALUE"""),44894.958333333336)</f>
        <v>44894.95833</v>
      </c>
      <c r="N151" s="2">
        <f>IFERROR(__xludf.DUMMYFUNCTION("""COMPUTED_VALUE"""),0.054098449115408516)</f>
        <v>0.05409844912</v>
      </c>
    </row>
    <row r="152">
      <c r="A152" s="4">
        <v>44779.958333333336</v>
      </c>
      <c r="B152" s="2">
        <v>0.04568506551284079</v>
      </c>
      <c r="D152" s="4">
        <f>IFERROR(__xludf.DUMMYFUNCTION("""COMPUTED_VALUE"""),44893.958333333336)</f>
        <v>44893.95833</v>
      </c>
      <c r="E152" s="2">
        <f>IFERROR(__xludf.DUMMYFUNCTION("""COMPUTED_VALUE"""),0.02977802996263454)</f>
        <v>0.02977802996</v>
      </c>
      <c r="G152" s="4">
        <f>IFERROR(__xludf.DUMMYFUNCTION("""COMPUTED_VALUE"""),44893.958333333336)</f>
        <v>44893.95833</v>
      </c>
      <c r="H152" s="2">
        <f>IFERROR(__xludf.DUMMYFUNCTION("""COMPUTED_VALUE"""),0.03163415248312754)</f>
        <v>0.03163415248</v>
      </c>
      <c r="J152" s="4">
        <f>IFERROR(__xludf.DUMMYFUNCTION("""COMPUTED_VALUE"""),44894.958333333336)</f>
        <v>44894.95833</v>
      </c>
      <c r="K152" s="2">
        <f>IFERROR(__xludf.DUMMYFUNCTION("""COMPUTED_VALUE"""),0.04612537547287837)</f>
        <v>0.04612537547</v>
      </c>
      <c r="M152" s="4">
        <f>IFERROR(__xludf.DUMMYFUNCTION("""COMPUTED_VALUE"""),44895.958333333336)</f>
        <v>44895.95833</v>
      </c>
      <c r="N152" s="2">
        <f>IFERROR(__xludf.DUMMYFUNCTION("""COMPUTED_VALUE"""),0.045547608612490166)</f>
        <v>0.04554760861</v>
      </c>
    </row>
    <row r="153">
      <c r="A153" s="4">
        <v>44780.958333333336</v>
      </c>
      <c r="B153" s="2">
        <v>0.09336940933311794</v>
      </c>
      <c r="D153" s="4">
        <f>IFERROR(__xludf.DUMMYFUNCTION("""COMPUTED_VALUE"""),44894.958333333336)</f>
        <v>44894.95833</v>
      </c>
      <c r="E153" s="2">
        <f>IFERROR(__xludf.DUMMYFUNCTION("""COMPUTED_VALUE"""),0.046143631739289336)</f>
        <v>0.04614363174</v>
      </c>
      <c r="G153" s="4">
        <f>IFERROR(__xludf.DUMMYFUNCTION("""COMPUTED_VALUE"""),44894.958333333336)</f>
        <v>44894.95833</v>
      </c>
      <c r="H153" s="2">
        <f>IFERROR(__xludf.DUMMYFUNCTION("""COMPUTED_VALUE"""),0.04752249837077372)</f>
        <v>0.04752249837</v>
      </c>
      <c r="J153" s="4">
        <f>IFERROR(__xludf.DUMMYFUNCTION("""COMPUTED_VALUE"""),44895.958333333336)</f>
        <v>44895.95833</v>
      </c>
      <c r="K153" s="2">
        <f>IFERROR(__xludf.DUMMYFUNCTION("""COMPUTED_VALUE"""),0.04936446604678096)</f>
        <v>0.04936446605</v>
      </c>
      <c r="M153" s="4">
        <f>IFERROR(__xludf.DUMMYFUNCTION("""COMPUTED_VALUE"""),44896.958333333336)</f>
        <v>44896.95833</v>
      </c>
      <c r="N153" s="2">
        <f>IFERROR(__xludf.DUMMYFUNCTION("""COMPUTED_VALUE"""),0.05451621206309773)</f>
        <v>0.05451621206</v>
      </c>
    </row>
    <row r="154">
      <c r="A154" s="4">
        <v>44781.958333333336</v>
      </c>
      <c r="B154" s="2">
        <v>0.17008643653907438</v>
      </c>
      <c r="D154" s="4">
        <f>IFERROR(__xludf.DUMMYFUNCTION("""COMPUTED_VALUE"""),44895.958333333336)</f>
        <v>44895.95833</v>
      </c>
      <c r="E154" s="2">
        <f>IFERROR(__xludf.DUMMYFUNCTION("""COMPUTED_VALUE"""),0.03588655609952763)</f>
        <v>0.0358865561</v>
      </c>
      <c r="G154" s="4">
        <f>IFERROR(__xludf.DUMMYFUNCTION("""COMPUTED_VALUE"""),44895.958333333336)</f>
        <v>44895.95833</v>
      </c>
      <c r="H154" s="2">
        <f>IFERROR(__xludf.DUMMYFUNCTION("""COMPUTED_VALUE"""),0.044752297185929)</f>
        <v>0.04475229719</v>
      </c>
      <c r="J154" s="4">
        <f>IFERROR(__xludf.DUMMYFUNCTION("""COMPUTED_VALUE"""),44896.958333333336)</f>
        <v>44896.95833</v>
      </c>
      <c r="K154" s="2">
        <f>IFERROR(__xludf.DUMMYFUNCTION("""COMPUTED_VALUE"""),0.03590042923196337)</f>
        <v>0.03590042923</v>
      </c>
      <c r="M154" s="4">
        <f>IFERROR(__xludf.DUMMYFUNCTION("""COMPUTED_VALUE"""),44897.958333333336)</f>
        <v>44897.95833</v>
      </c>
      <c r="N154" s="2">
        <f>IFERROR(__xludf.DUMMYFUNCTION("""COMPUTED_VALUE"""),0.05098162606810753)</f>
        <v>0.05098162607</v>
      </c>
    </row>
    <row r="155">
      <c r="A155" s="4">
        <v>44782.958333333336</v>
      </c>
      <c r="B155" s="2">
        <v>0.2006002752078002</v>
      </c>
      <c r="D155" s="4">
        <f>IFERROR(__xludf.DUMMYFUNCTION("""COMPUTED_VALUE"""),44896.958333333336)</f>
        <v>44896.95833</v>
      </c>
      <c r="E155" s="2">
        <f>IFERROR(__xludf.DUMMYFUNCTION("""COMPUTED_VALUE"""),0.03460241756338004)</f>
        <v>0.03460241756</v>
      </c>
      <c r="G155" s="4">
        <f>IFERROR(__xludf.DUMMYFUNCTION("""COMPUTED_VALUE"""),44896.958333333336)</f>
        <v>44896.95833</v>
      </c>
      <c r="H155" s="2">
        <f>IFERROR(__xludf.DUMMYFUNCTION("""COMPUTED_VALUE"""),0.03820347393698199)</f>
        <v>0.03820347394</v>
      </c>
      <c r="J155" s="4">
        <f>IFERROR(__xludf.DUMMYFUNCTION("""COMPUTED_VALUE"""),44897.958333333336)</f>
        <v>44897.95833</v>
      </c>
      <c r="K155" s="2">
        <f>IFERROR(__xludf.DUMMYFUNCTION("""COMPUTED_VALUE"""),0.05050561271809445)</f>
        <v>0.05050561272</v>
      </c>
      <c r="M155" s="4">
        <f>IFERROR(__xludf.DUMMYFUNCTION("""COMPUTED_VALUE"""),44898.958333333336)</f>
        <v>44898.95833</v>
      </c>
      <c r="N155" s="2">
        <f>IFERROR(__xludf.DUMMYFUNCTION("""COMPUTED_VALUE"""),0.08265197099622228)</f>
        <v>0.082651971</v>
      </c>
    </row>
    <row r="156">
      <c r="A156" s="4">
        <v>44780.958333333336</v>
      </c>
      <c r="B156" s="2">
        <v>0.06968016372080599</v>
      </c>
      <c r="D156" s="4">
        <f>IFERROR(__xludf.DUMMYFUNCTION("""COMPUTED_VALUE"""),44897.958333333336)</f>
        <v>44897.95833</v>
      </c>
      <c r="E156" s="2">
        <f>IFERROR(__xludf.DUMMYFUNCTION("""COMPUTED_VALUE"""),0.05125709349917564)</f>
        <v>0.0512570935</v>
      </c>
      <c r="G156" s="4">
        <f>IFERROR(__xludf.DUMMYFUNCTION("""COMPUTED_VALUE"""),44897.958333333336)</f>
        <v>44897.95833</v>
      </c>
      <c r="H156" s="2">
        <f>IFERROR(__xludf.DUMMYFUNCTION("""COMPUTED_VALUE"""),0.042705601150817014)</f>
        <v>0.04270560115</v>
      </c>
      <c r="J156" s="4">
        <f>IFERROR(__xludf.DUMMYFUNCTION("""COMPUTED_VALUE"""),44898.958333333336)</f>
        <v>44898.95833</v>
      </c>
      <c r="K156" s="2">
        <f>IFERROR(__xludf.DUMMYFUNCTION("""COMPUTED_VALUE"""),0.0929110370359118)</f>
        <v>0.09291103704</v>
      </c>
      <c r="M156" s="4">
        <f>IFERROR(__xludf.DUMMYFUNCTION("""COMPUTED_VALUE"""),44899.958333333336)</f>
        <v>44899.95833</v>
      </c>
      <c r="N156" s="2">
        <f>IFERROR(__xludf.DUMMYFUNCTION("""COMPUTED_VALUE"""),0.14746020306347266)</f>
        <v>0.1474602031</v>
      </c>
    </row>
    <row r="157">
      <c r="A157" s="4">
        <v>44781.958333333336</v>
      </c>
      <c r="B157" s="2">
        <v>0.15219501291597187</v>
      </c>
      <c r="D157" s="4">
        <f>IFERROR(__xludf.DUMMYFUNCTION("""COMPUTED_VALUE"""),44898.958333333336)</f>
        <v>44898.95833</v>
      </c>
      <c r="E157" s="2">
        <f>IFERROR(__xludf.DUMMYFUNCTION("""COMPUTED_VALUE"""),0.10438114260984306)</f>
        <v>0.1043811426</v>
      </c>
      <c r="G157" s="4">
        <f>IFERROR(__xludf.DUMMYFUNCTION("""COMPUTED_VALUE"""),44898.958333333336)</f>
        <v>44898.95833</v>
      </c>
      <c r="H157" s="2">
        <f>IFERROR(__xludf.DUMMYFUNCTION("""COMPUTED_VALUE"""),0.08849817872312464)</f>
        <v>0.08849817872</v>
      </c>
      <c r="J157" s="4">
        <f>IFERROR(__xludf.DUMMYFUNCTION("""COMPUTED_VALUE"""),44899.958333333336)</f>
        <v>44899.95833</v>
      </c>
      <c r="K157" s="2">
        <f>IFERROR(__xludf.DUMMYFUNCTION("""COMPUTED_VALUE"""),0.1504912303257526)</f>
        <v>0.1504912303</v>
      </c>
      <c r="M157" s="4">
        <f>IFERROR(__xludf.DUMMYFUNCTION("""COMPUTED_VALUE"""),44900.958333333336)</f>
        <v>44900.95833</v>
      </c>
      <c r="N157" s="2">
        <f>IFERROR(__xludf.DUMMYFUNCTION("""COMPUTED_VALUE"""),0.06193533094636802)</f>
        <v>0.06193533095</v>
      </c>
    </row>
    <row r="158">
      <c r="A158" s="4">
        <v>44782.958333333336</v>
      </c>
      <c r="B158" s="2">
        <v>0.1970412744195239</v>
      </c>
      <c r="D158" s="4">
        <f>IFERROR(__xludf.DUMMYFUNCTION("""COMPUTED_VALUE"""),44899.958333333336)</f>
        <v>44899.95833</v>
      </c>
      <c r="E158" s="2">
        <f>IFERROR(__xludf.DUMMYFUNCTION("""COMPUTED_VALUE"""),0.1284857236782042)</f>
        <v>0.1284857237</v>
      </c>
      <c r="G158" s="4">
        <f>IFERROR(__xludf.DUMMYFUNCTION("""COMPUTED_VALUE"""),44899.958333333336)</f>
        <v>44899.95833</v>
      </c>
      <c r="H158" s="2">
        <f>IFERROR(__xludf.DUMMYFUNCTION("""COMPUTED_VALUE"""),0.16102894811831028)</f>
        <v>0.1610289481</v>
      </c>
      <c r="J158" s="4">
        <f>IFERROR(__xludf.DUMMYFUNCTION("""COMPUTED_VALUE"""),44900.958333333336)</f>
        <v>44900.95833</v>
      </c>
      <c r="K158" s="2">
        <f>IFERROR(__xludf.DUMMYFUNCTION("""COMPUTED_VALUE"""),0.060986060998501436)</f>
        <v>0.060986061</v>
      </c>
      <c r="M158" s="4">
        <f>IFERROR(__xludf.DUMMYFUNCTION("""COMPUTED_VALUE"""),44901.958333333336)</f>
        <v>44901.95833</v>
      </c>
      <c r="N158" s="2">
        <f>IFERROR(__xludf.DUMMYFUNCTION("""COMPUTED_VALUE"""),0.02877826283612682)</f>
        <v>0.02877826284</v>
      </c>
    </row>
    <row r="159">
      <c r="A159" s="4">
        <v>44783.958333333336</v>
      </c>
      <c r="B159" s="2">
        <v>0.12972013755819223</v>
      </c>
      <c r="D159" s="4">
        <f>IFERROR(__xludf.DUMMYFUNCTION("""COMPUTED_VALUE"""),44900.958333333336)</f>
        <v>44900.95833</v>
      </c>
      <c r="E159" s="2">
        <f>IFERROR(__xludf.DUMMYFUNCTION("""COMPUTED_VALUE"""),0.048956105060197215)</f>
        <v>0.04895610506</v>
      </c>
      <c r="G159" s="4">
        <f>IFERROR(__xludf.DUMMYFUNCTION("""COMPUTED_VALUE"""),44900.958333333336)</f>
        <v>44900.95833</v>
      </c>
      <c r="H159" s="2">
        <f>IFERROR(__xludf.DUMMYFUNCTION("""COMPUTED_VALUE"""),0.05984637897302698)</f>
        <v>0.05984637897</v>
      </c>
      <c r="J159" s="4">
        <f>IFERROR(__xludf.DUMMYFUNCTION("""COMPUTED_VALUE"""),44901.958333333336)</f>
        <v>44901.95833</v>
      </c>
      <c r="K159" s="2">
        <f>IFERROR(__xludf.DUMMYFUNCTION("""COMPUTED_VALUE"""),0.02772937537033929)</f>
        <v>0.02772937537</v>
      </c>
      <c r="M159" s="4">
        <f>IFERROR(__xludf.DUMMYFUNCTION("""COMPUTED_VALUE"""),44902.958333333336)</f>
        <v>44902.95833</v>
      </c>
      <c r="N159" s="2">
        <f>IFERROR(__xludf.DUMMYFUNCTION("""COMPUTED_VALUE"""),0.06576778655703851)</f>
        <v>0.06576778656</v>
      </c>
    </row>
    <row r="160">
      <c r="A160" s="4">
        <v>44781.958333333336</v>
      </c>
      <c r="B160" s="2">
        <v>0.09179454025773774</v>
      </c>
      <c r="D160" s="4">
        <f>IFERROR(__xludf.DUMMYFUNCTION("""COMPUTED_VALUE"""),44901.958333333336)</f>
        <v>44901.95833</v>
      </c>
      <c r="E160" s="2">
        <f>IFERROR(__xludf.DUMMYFUNCTION("""COMPUTED_VALUE"""),0.02691466784559308)</f>
        <v>0.02691466785</v>
      </c>
      <c r="G160" s="4">
        <f>IFERROR(__xludf.DUMMYFUNCTION("""COMPUTED_VALUE"""),44901.958333333336)</f>
        <v>44901.95833</v>
      </c>
      <c r="H160" s="2">
        <f>IFERROR(__xludf.DUMMYFUNCTION("""COMPUTED_VALUE"""),0.025522489325415048)</f>
        <v>0.02552248933</v>
      </c>
      <c r="J160" s="4">
        <f>IFERROR(__xludf.DUMMYFUNCTION("""COMPUTED_VALUE"""),44902.958333333336)</f>
        <v>44902.95833</v>
      </c>
      <c r="K160" s="2">
        <f>IFERROR(__xludf.DUMMYFUNCTION("""COMPUTED_VALUE"""),0.06388816030975046)</f>
        <v>0.06388816031</v>
      </c>
      <c r="M160" s="4">
        <f>IFERROR(__xludf.DUMMYFUNCTION("""COMPUTED_VALUE"""),44903.958333333336)</f>
        <v>44903.95833</v>
      </c>
      <c r="N160" s="2">
        <f>IFERROR(__xludf.DUMMYFUNCTION("""COMPUTED_VALUE"""),0.14893088620168812)</f>
        <v>0.1489308862</v>
      </c>
    </row>
    <row r="161">
      <c r="A161" s="4">
        <v>44782.958333333336</v>
      </c>
      <c r="B161" s="2">
        <v>0.1509601090785084</v>
      </c>
      <c r="D161" s="4">
        <f>IFERROR(__xludf.DUMMYFUNCTION("""COMPUTED_VALUE"""),44902.958333333336)</f>
        <v>44902.95833</v>
      </c>
      <c r="E161" s="2">
        <f>IFERROR(__xludf.DUMMYFUNCTION("""COMPUTED_VALUE"""),0.05038215148670097)</f>
        <v>0.05038215149</v>
      </c>
      <c r="G161" s="4">
        <f>IFERROR(__xludf.DUMMYFUNCTION("""COMPUTED_VALUE"""),44902.958333333336)</f>
        <v>44902.95833</v>
      </c>
      <c r="H161" s="2">
        <f>IFERROR(__xludf.DUMMYFUNCTION("""COMPUTED_VALUE"""),0.060128706948465664)</f>
        <v>0.06012870695</v>
      </c>
      <c r="J161" s="4">
        <f>IFERROR(__xludf.DUMMYFUNCTION("""COMPUTED_VALUE"""),44903.958333333336)</f>
        <v>44903.95833</v>
      </c>
      <c r="K161" s="2">
        <f>IFERROR(__xludf.DUMMYFUNCTION("""COMPUTED_VALUE"""),0.12927853268524794)</f>
        <v>0.1292785327</v>
      </c>
      <c r="M161" s="4">
        <f>IFERROR(__xludf.DUMMYFUNCTION("""COMPUTED_VALUE"""),44904.958333333336)</f>
        <v>44904.95833</v>
      </c>
      <c r="N161" s="2">
        <f>IFERROR(__xludf.DUMMYFUNCTION("""COMPUTED_VALUE"""),0.08855621356425124)</f>
        <v>0.08855621356</v>
      </c>
    </row>
    <row r="162">
      <c r="A162" s="4">
        <v>44783.958333333336</v>
      </c>
      <c r="B162" s="2">
        <v>0.09696916721263132</v>
      </c>
      <c r="D162" s="4">
        <f>IFERROR(__xludf.DUMMYFUNCTION("""COMPUTED_VALUE"""),44903.958333333336)</f>
        <v>44903.95833</v>
      </c>
      <c r="E162" s="2">
        <f>IFERROR(__xludf.DUMMYFUNCTION("""COMPUTED_VALUE"""),0.061578252353744804)</f>
        <v>0.06157825235</v>
      </c>
      <c r="G162" s="4">
        <f>IFERROR(__xludf.DUMMYFUNCTION("""COMPUTED_VALUE"""),44903.958333333336)</f>
        <v>44903.95833</v>
      </c>
      <c r="H162" s="2">
        <f>IFERROR(__xludf.DUMMYFUNCTION("""COMPUTED_VALUE"""),0.09927290510713198)</f>
        <v>0.09927290511</v>
      </c>
      <c r="J162" s="4">
        <f>IFERROR(__xludf.DUMMYFUNCTION("""COMPUTED_VALUE"""),44904.958333333336)</f>
        <v>44904.95833</v>
      </c>
      <c r="K162" s="2">
        <f>IFERROR(__xludf.DUMMYFUNCTION("""COMPUTED_VALUE"""),0.07630332862911211)</f>
        <v>0.07630332863</v>
      </c>
      <c r="M162" s="4">
        <f>IFERROR(__xludf.DUMMYFUNCTION("""COMPUTED_VALUE"""),44905.958333333336)</f>
        <v>44905.95833</v>
      </c>
      <c r="N162" s="2">
        <f>IFERROR(__xludf.DUMMYFUNCTION("""COMPUTED_VALUE"""),0.05881257257074334)</f>
        <v>0.05881257257</v>
      </c>
    </row>
    <row r="163">
      <c r="A163" s="4">
        <v>44784.958333333336</v>
      </c>
      <c r="B163" s="2">
        <v>0.05707112916002402</v>
      </c>
      <c r="D163" s="4">
        <f>IFERROR(__xludf.DUMMYFUNCTION("""COMPUTED_VALUE"""),44904.958333333336)</f>
        <v>44904.95833</v>
      </c>
      <c r="E163" s="2">
        <f>IFERROR(__xludf.DUMMYFUNCTION("""COMPUTED_VALUE"""),0.058318220701052824)</f>
        <v>0.0583182207</v>
      </c>
      <c r="G163" s="4">
        <f>IFERROR(__xludf.DUMMYFUNCTION("""COMPUTED_VALUE"""),44904.958333333336)</f>
        <v>44904.95833</v>
      </c>
      <c r="H163" s="2">
        <f>IFERROR(__xludf.DUMMYFUNCTION("""COMPUTED_VALUE"""),0.06485075596009869)</f>
        <v>0.06485075596</v>
      </c>
      <c r="J163" s="4">
        <f>IFERROR(__xludf.DUMMYFUNCTION("""COMPUTED_VALUE"""),44905.958333333336)</f>
        <v>44905.95833</v>
      </c>
      <c r="K163" s="2">
        <f>IFERROR(__xludf.DUMMYFUNCTION("""COMPUTED_VALUE"""),0.06629561329520138)</f>
        <v>0.0662956133</v>
      </c>
      <c r="M163" s="4">
        <f>IFERROR(__xludf.DUMMYFUNCTION("""COMPUTED_VALUE"""),44906.958333333336)</f>
        <v>44906.95833</v>
      </c>
      <c r="N163" s="2">
        <f>IFERROR(__xludf.DUMMYFUNCTION("""COMPUTED_VALUE"""),0.03560764685309304)</f>
        <v>0.03560764685</v>
      </c>
    </row>
    <row r="164">
      <c r="A164" s="4">
        <v>44782.958333333336</v>
      </c>
      <c r="B164" s="2">
        <v>0.07807351391641314</v>
      </c>
      <c r="D164" s="4">
        <f>IFERROR(__xludf.DUMMYFUNCTION("""COMPUTED_VALUE"""),44905.958333333336)</f>
        <v>44905.95833</v>
      </c>
      <c r="E164" s="2">
        <f>IFERROR(__xludf.DUMMYFUNCTION("""COMPUTED_VALUE"""),0.0645593275080827)</f>
        <v>0.06455932751</v>
      </c>
      <c r="G164" s="4">
        <f>IFERROR(__xludf.DUMMYFUNCTION("""COMPUTED_VALUE"""),44905.958333333336)</f>
        <v>44905.95833</v>
      </c>
      <c r="H164" s="2">
        <f>IFERROR(__xludf.DUMMYFUNCTION("""COMPUTED_VALUE"""),0.06399444113762699)</f>
        <v>0.06399444114</v>
      </c>
      <c r="J164" s="4">
        <f>IFERROR(__xludf.DUMMYFUNCTION("""COMPUTED_VALUE"""),44906.958333333336)</f>
        <v>44906.95833</v>
      </c>
      <c r="K164" s="2">
        <f>IFERROR(__xludf.DUMMYFUNCTION("""COMPUTED_VALUE"""),0.039116345141565305)</f>
        <v>0.03911634514</v>
      </c>
      <c r="M164" s="4">
        <f>IFERROR(__xludf.DUMMYFUNCTION("""COMPUTED_VALUE"""),44907.958333333336)</f>
        <v>44907.95833</v>
      </c>
      <c r="N164" s="2">
        <f>IFERROR(__xludf.DUMMYFUNCTION("""COMPUTED_VALUE"""),0.03980843859715149)</f>
        <v>0.0398084386</v>
      </c>
    </row>
    <row r="165">
      <c r="A165" s="4">
        <v>44783.958333333336</v>
      </c>
      <c r="B165" s="2">
        <v>0.05756202103757017</v>
      </c>
      <c r="D165" s="4">
        <f>IFERROR(__xludf.DUMMYFUNCTION("""COMPUTED_VALUE"""),44906.958333333336)</f>
        <v>44906.95833</v>
      </c>
      <c r="E165" s="2">
        <f>IFERROR(__xludf.DUMMYFUNCTION("""COMPUTED_VALUE"""),0.050781550222173864)</f>
        <v>0.05078155022</v>
      </c>
      <c r="G165" s="4">
        <f>IFERROR(__xludf.DUMMYFUNCTION("""COMPUTED_VALUE"""),44906.958333333336)</f>
        <v>44906.95833</v>
      </c>
      <c r="H165" s="2">
        <f>IFERROR(__xludf.DUMMYFUNCTION("""COMPUTED_VALUE"""),0.03695401045499024)</f>
        <v>0.03695401045</v>
      </c>
      <c r="J165" s="4">
        <f>IFERROR(__xludf.DUMMYFUNCTION("""COMPUTED_VALUE"""),44907.958333333336)</f>
        <v>44907.95833</v>
      </c>
      <c r="K165" s="2">
        <f>IFERROR(__xludf.DUMMYFUNCTION("""COMPUTED_VALUE"""),0.04089292894834128)</f>
        <v>0.04089292895</v>
      </c>
      <c r="M165" s="4">
        <f>IFERROR(__xludf.DUMMYFUNCTION("""COMPUTED_VALUE"""),44908.958333333336)</f>
        <v>44908.95833</v>
      </c>
      <c r="N165" s="2">
        <f>IFERROR(__xludf.DUMMYFUNCTION("""COMPUTED_VALUE"""),0.03718710129574925)</f>
        <v>0.0371871013</v>
      </c>
    </row>
    <row r="166">
      <c r="A166" s="4">
        <v>44784.958333333336</v>
      </c>
      <c r="B166" s="2">
        <v>0.0439393956787941</v>
      </c>
      <c r="D166" s="4">
        <f>IFERROR(__xludf.DUMMYFUNCTION("""COMPUTED_VALUE"""),44907.958333333336)</f>
        <v>44907.95833</v>
      </c>
      <c r="E166" s="2">
        <f>IFERROR(__xludf.DUMMYFUNCTION("""COMPUTED_VALUE"""),0.05612116113020272)</f>
        <v>0.05612116113</v>
      </c>
      <c r="G166" s="4">
        <f>IFERROR(__xludf.DUMMYFUNCTION("""COMPUTED_VALUE"""),44907.958333333336)</f>
        <v>44907.95833</v>
      </c>
      <c r="H166" s="2">
        <f>IFERROR(__xludf.DUMMYFUNCTION("""COMPUTED_VALUE"""),0.06599103469135471)</f>
        <v>0.06599103469</v>
      </c>
      <c r="J166" s="4">
        <f>IFERROR(__xludf.DUMMYFUNCTION("""COMPUTED_VALUE"""),44908.958333333336)</f>
        <v>44908.95833</v>
      </c>
      <c r="K166" s="2">
        <f>IFERROR(__xludf.DUMMYFUNCTION("""COMPUTED_VALUE"""),0.05468560951971665)</f>
        <v>0.05468560952</v>
      </c>
      <c r="M166" s="4">
        <f>IFERROR(__xludf.DUMMYFUNCTION("""COMPUTED_VALUE"""),44909.958333333336)</f>
        <v>44909.95833</v>
      </c>
      <c r="N166" s="2">
        <f>IFERROR(__xludf.DUMMYFUNCTION("""COMPUTED_VALUE"""),0.04295477030853257)</f>
        <v>0.04295477031</v>
      </c>
    </row>
    <row r="167">
      <c r="A167" s="4">
        <v>44785.958333333336</v>
      </c>
      <c r="B167" s="2">
        <v>0.058383268871874505</v>
      </c>
      <c r="D167" s="4">
        <f>IFERROR(__xludf.DUMMYFUNCTION("""COMPUTED_VALUE"""),44908.958333333336)</f>
        <v>44908.95833</v>
      </c>
      <c r="E167" s="2">
        <f>IFERROR(__xludf.DUMMYFUNCTION("""COMPUTED_VALUE"""),0.05146392255744601)</f>
        <v>0.05146392256</v>
      </c>
      <c r="G167" s="4">
        <f>IFERROR(__xludf.DUMMYFUNCTION("""COMPUTED_VALUE"""),44908.958333333336)</f>
        <v>44908.95833</v>
      </c>
      <c r="H167" s="2">
        <f>IFERROR(__xludf.DUMMYFUNCTION("""COMPUTED_VALUE"""),0.04997588021375088)</f>
        <v>0.04997588021</v>
      </c>
      <c r="J167" s="4">
        <f>IFERROR(__xludf.DUMMYFUNCTION("""COMPUTED_VALUE"""),44909.958333333336)</f>
        <v>44909.95833</v>
      </c>
      <c r="K167" s="2">
        <f>IFERROR(__xludf.DUMMYFUNCTION("""COMPUTED_VALUE"""),0.039956262627508614)</f>
        <v>0.03995626263</v>
      </c>
      <c r="M167" s="4">
        <f>IFERROR(__xludf.DUMMYFUNCTION("""COMPUTED_VALUE"""),44910.958333333336)</f>
        <v>44910.95833</v>
      </c>
      <c r="N167" s="2">
        <f>IFERROR(__xludf.DUMMYFUNCTION("""COMPUTED_VALUE"""),0.0862448770130066)</f>
        <v>0.08624487701</v>
      </c>
    </row>
    <row r="168">
      <c r="A168" s="4">
        <v>44783.958333333336</v>
      </c>
      <c r="B168" s="2">
        <v>0.03913238704188584</v>
      </c>
      <c r="D168" s="4">
        <f>IFERROR(__xludf.DUMMYFUNCTION("""COMPUTED_VALUE"""),44909.958333333336)</f>
        <v>44909.95833</v>
      </c>
      <c r="E168" s="2">
        <f>IFERROR(__xludf.DUMMYFUNCTION("""COMPUTED_VALUE"""),0.032994986371903214)</f>
        <v>0.03299498637</v>
      </c>
      <c r="G168" s="4">
        <f>IFERROR(__xludf.DUMMYFUNCTION("""COMPUTED_VALUE"""),44909.958333333336)</f>
        <v>44909.95833</v>
      </c>
      <c r="H168" s="2">
        <f>IFERROR(__xludf.DUMMYFUNCTION("""COMPUTED_VALUE"""),0.04073249466431237)</f>
        <v>0.04073249466</v>
      </c>
      <c r="J168" s="4">
        <f>IFERROR(__xludf.DUMMYFUNCTION("""COMPUTED_VALUE"""),44910.958333333336)</f>
        <v>44910.95833</v>
      </c>
      <c r="K168" s="2">
        <f>IFERROR(__xludf.DUMMYFUNCTION("""COMPUTED_VALUE"""),0.09795365164546653)</f>
        <v>0.09795365165</v>
      </c>
      <c r="M168" s="4">
        <f>IFERROR(__xludf.DUMMYFUNCTION("""COMPUTED_VALUE"""),44911.958333333336)</f>
        <v>44911.95833</v>
      </c>
      <c r="N168" s="2">
        <f>IFERROR(__xludf.DUMMYFUNCTION("""COMPUTED_VALUE"""),0.05845231608162583)</f>
        <v>0.05845231608</v>
      </c>
    </row>
    <row r="169">
      <c r="A169" s="4">
        <v>44784.958333333336</v>
      </c>
      <c r="B169" s="2">
        <v>0.04550113101243066</v>
      </c>
      <c r="D169" s="4">
        <f>IFERROR(__xludf.DUMMYFUNCTION("""COMPUTED_VALUE"""),44910.958333333336)</f>
        <v>44910.95833</v>
      </c>
      <c r="E169" s="2">
        <f>IFERROR(__xludf.DUMMYFUNCTION("""COMPUTED_VALUE"""),0.0390423322375982)</f>
        <v>0.03904233224</v>
      </c>
      <c r="G169" s="4">
        <f>IFERROR(__xludf.DUMMYFUNCTION("""COMPUTED_VALUE"""),44910.958333333336)</f>
        <v>44910.95833</v>
      </c>
      <c r="H169" s="2">
        <f>IFERROR(__xludf.DUMMYFUNCTION("""COMPUTED_VALUE"""),0.08141704977023345)</f>
        <v>0.08141704977</v>
      </c>
      <c r="J169" s="4">
        <f>IFERROR(__xludf.DUMMYFUNCTION("""COMPUTED_VALUE"""),44911.958333333336)</f>
        <v>44911.95833</v>
      </c>
      <c r="K169" s="2">
        <f>IFERROR(__xludf.DUMMYFUNCTION("""COMPUTED_VALUE"""),0.05517082896922674)</f>
        <v>0.05517082897</v>
      </c>
      <c r="M169" s="4">
        <f>IFERROR(__xludf.DUMMYFUNCTION("""COMPUTED_VALUE"""),44912.958333333336)</f>
        <v>44912.95833</v>
      </c>
      <c r="N169" s="2">
        <f>IFERROR(__xludf.DUMMYFUNCTION("""COMPUTED_VALUE"""),0.06134751832412017)</f>
        <v>0.06134751832</v>
      </c>
    </row>
    <row r="170">
      <c r="A170" s="4">
        <v>44785.958333333336</v>
      </c>
      <c r="B170" s="2">
        <v>0.05459549059181507</v>
      </c>
      <c r="D170" s="4">
        <f>IFERROR(__xludf.DUMMYFUNCTION("""COMPUTED_VALUE"""),44911.958333333336)</f>
        <v>44911.95833</v>
      </c>
      <c r="E170" s="2">
        <f>IFERROR(__xludf.DUMMYFUNCTION("""COMPUTED_VALUE"""),0.03844853461727505)</f>
        <v>0.03844853462</v>
      </c>
      <c r="G170" s="4">
        <f>IFERROR(__xludf.DUMMYFUNCTION("""COMPUTED_VALUE"""),44911.958333333336)</f>
        <v>44911.95833</v>
      </c>
      <c r="H170" s="2">
        <f>IFERROR(__xludf.DUMMYFUNCTION("""COMPUTED_VALUE"""),0.04103804013658241)</f>
        <v>0.04103804014</v>
      </c>
      <c r="J170" s="4">
        <f>IFERROR(__xludf.DUMMYFUNCTION("""COMPUTED_VALUE"""),44912.958333333336)</f>
        <v>44912.95833</v>
      </c>
      <c r="K170" s="2">
        <f>IFERROR(__xludf.DUMMYFUNCTION("""COMPUTED_VALUE"""),0.05918427646562573)</f>
        <v>0.05918427647</v>
      </c>
      <c r="M170" s="4">
        <f>IFERROR(__xludf.DUMMYFUNCTION("""COMPUTED_VALUE"""),44913.958333333336)</f>
        <v>44913.95833</v>
      </c>
      <c r="N170" s="2">
        <f>IFERROR(__xludf.DUMMYFUNCTION("""COMPUTED_VALUE"""),0.05039999249102454)</f>
        <v>0.05039999249</v>
      </c>
    </row>
    <row r="171">
      <c r="A171" s="4">
        <v>44786.958333333336</v>
      </c>
      <c r="B171" s="2">
        <v>0.06439848682494806</v>
      </c>
      <c r="D171" s="4">
        <f>IFERROR(__xludf.DUMMYFUNCTION("""COMPUTED_VALUE"""),44912.958333333336)</f>
        <v>44912.95833</v>
      </c>
      <c r="E171" s="2">
        <f>IFERROR(__xludf.DUMMYFUNCTION("""COMPUTED_VALUE"""),0.05334307436079857)</f>
        <v>0.05334307436</v>
      </c>
      <c r="G171" s="4">
        <f>IFERROR(__xludf.DUMMYFUNCTION("""COMPUTED_VALUE"""),44912.958333333336)</f>
        <v>44912.95833</v>
      </c>
      <c r="H171" s="2">
        <f>IFERROR(__xludf.DUMMYFUNCTION("""COMPUTED_VALUE"""),0.06373251298808667)</f>
        <v>0.06373251299</v>
      </c>
      <c r="J171" s="4">
        <f>IFERROR(__xludf.DUMMYFUNCTION("""COMPUTED_VALUE"""),44913.958333333336)</f>
        <v>44913.95833</v>
      </c>
      <c r="K171" s="2">
        <f>IFERROR(__xludf.DUMMYFUNCTION("""COMPUTED_VALUE"""),0.05241758800780763)</f>
        <v>0.05241758801</v>
      </c>
      <c r="M171" s="4">
        <f>IFERROR(__xludf.DUMMYFUNCTION("""COMPUTED_VALUE"""),44914.958333333336)</f>
        <v>44914.95833</v>
      </c>
      <c r="N171" s="2">
        <f>IFERROR(__xludf.DUMMYFUNCTION("""COMPUTED_VALUE"""),0.05475107011700266)</f>
        <v>0.05475107012</v>
      </c>
    </row>
    <row r="172">
      <c r="A172" s="4">
        <v>44784.958333333336</v>
      </c>
      <c r="B172" s="2">
        <v>0.03417169900055376</v>
      </c>
      <c r="D172" s="4">
        <f>IFERROR(__xludf.DUMMYFUNCTION("""COMPUTED_VALUE"""),44913.958333333336)</f>
        <v>44913.95833</v>
      </c>
      <c r="E172" s="2">
        <f>IFERROR(__xludf.DUMMYFUNCTION("""COMPUTED_VALUE"""),0.04691126947039876)</f>
        <v>0.04691126947</v>
      </c>
      <c r="G172" s="4">
        <f>IFERROR(__xludf.DUMMYFUNCTION("""COMPUTED_VALUE"""),44913.958333333336)</f>
        <v>44913.95833</v>
      </c>
      <c r="H172" s="2">
        <f>IFERROR(__xludf.DUMMYFUNCTION("""COMPUTED_VALUE"""),0.045067354551189875)</f>
        <v>0.04506735455</v>
      </c>
      <c r="J172" s="4">
        <f>IFERROR(__xludf.DUMMYFUNCTION("""COMPUTED_VALUE"""),44914.958333333336)</f>
        <v>44914.95833</v>
      </c>
      <c r="K172" s="2">
        <f>IFERROR(__xludf.DUMMYFUNCTION("""COMPUTED_VALUE"""),0.03887885199220679)</f>
        <v>0.03887885199</v>
      </c>
      <c r="M172" s="4">
        <f>IFERROR(__xludf.DUMMYFUNCTION("""COMPUTED_VALUE"""),44915.958333333336)</f>
        <v>44915.95833</v>
      </c>
      <c r="N172" s="2">
        <f>IFERROR(__xludf.DUMMYFUNCTION("""COMPUTED_VALUE"""),0.05006588213032059)</f>
        <v>0.05006588213</v>
      </c>
    </row>
    <row r="173">
      <c r="A173" s="4">
        <v>44785.958333333336</v>
      </c>
      <c r="B173" s="2">
        <v>0.05163298810202599</v>
      </c>
      <c r="D173" s="4">
        <f>IFERROR(__xludf.DUMMYFUNCTION("""COMPUTED_VALUE"""),44914.958333333336)</f>
        <v>44914.95833</v>
      </c>
      <c r="E173" s="2">
        <f>IFERROR(__xludf.DUMMYFUNCTION("""COMPUTED_VALUE"""),0.0549765042920984)</f>
        <v>0.05497650429</v>
      </c>
      <c r="G173" s="4">
        <f>IFERROR(__xludf.DUMMYFUNCTION("""COMPUTED_VALUE"""),44914.958333333336)</f>
        <v>44914.95833</v>
      </c>
      <c r="H173" s="2">
        <f>IFERROR(__xludf.DUMMYFUNCTION("""COMPUTED_VALUE"""),0.04887982303282601)</f>
        <v>0.04887982303</v>
      </c>
      <c r="J173" s="4">
        <f>IFERROR(__xludf.DUMMYFUNCTION("""COMPUTED_VALUE"""),44915.958333333336)</f>
        <v>44915.95833</v>
      </c>
      <c r="K173" s="2">
        <f>IFERROR(__xludf.DUMMYFUNCTION("""COMPUTED_VALUE"""),0.05726210564775825)</f>
        <v>0.05726210565</v>
      </c>
      <c r="M173" s="4">
        <f>IFERROR(__xludf.DUMMYFUNCTION("""COMPUTED_VALUE"""),44916.958333333336)</f>
        <v>44916.95833</v>
      </c>
      <c r="N173" s="2">
        <f>IFERROR(__xludf.DUMMYFUNCTION("""COMPUTED_VALUE"""),0.06671886349832722)</f>
        <v>0.0667188635</v>
      </c>
    </row>
    <row r="174">
      <c r="A174" s="4">
        <v>44786.958333333336</v>
      </c>
      <c r="B174" s="2">
        <v>0.06706910409304243</v>
      </c>
      <c r="D174" s="4">
        <f>IFERROR(__xludf.DUMMYFUNCTION("""COMPUTED_VALUE"""),44915.958333333336)</f>
        <v>44915.95833</v>
      </c>
      <c r="E174" s="2">
        <f>IFERROR(__xludf.DUMMYFUNCTION("""COMPUTED_VALUE"""),0.04507661805125471)</f>
        <v>0.04507661805</v>
      </c>
      <c r="G174" s="4">
        <f>IFERROR(__xludf.DUMMYFUNCTION("""COMPUTED_VALUE"""),44915.958333333336)</f>
        <v>44915.95833</v>
      </c>
      <c r="H174" s="2">
        <f>IFERROR(__xludf.DUMMYFUNCTION("""COMPUTED_VALUE"""),0.058173250425251594)</f>
        <v>0.05817325043</v>
      </c>
      <c r="J174" s="4">
        <f>IFERROR(__xludf.DUMMYFUNCTION("""COMPUTED_VALUE"""),44916.958333333336)</f>
        <v>44916.95833</v>
      </c>
      <c r="K174" s="2">
        <f>IFERROR(__xludf.DUMMYFUNCTION("""COMPUTED_VALUE"""),0.0716784576820376)</f>
        <v>0.07167845768</v>
      </c>
      <c r="M174" s="4">
        <f>IFERROR(__xludf.DUMMYFUNCTION("""COMPUTED_VALUE"""),44917.958333333336)</f>
        <v>44917.95833</v>
      </c>
      <c r="N174" s="2">
        <f>IFERROR(__xludf.DUMMYFUNCTION("""COMPUTED_VALUE"""),0.10236359543659884)</f>
        <v>0.1023635954</v>
      </c>
    </row>
    <row r="175">
      <c r="A175" s="4">
        <v>44787.958333333336</v>
      </c>
      <c r="B175" s="2">
        <v>0.10042119371228776</v>
      </c>
      <c r="D175" s="4">
        <f>IFERROR(__xludf.DUMMYFUNCTION("""COMPUTED_VALUE"""),44916.958333333336)</f>
        <v>44916.95833</v>
      </c>
      <c r="E175" s="2">
        <f>IFERROR(__xludf.DUMMYFUNCTION("""COMPUTED_VALUE"""),0.028018712043492183)</f>
        <v>0.02801871204</v>
      </c>
      <c r="G175" s="4">
        <f>IFERROR(__xludf.DUMMYFUNCTION("""COMPUTED_VALUE"""),44916.958333333336)</f>
        <v>44916.95833</v>
      </c>
      <c r="H175" s="2">
        <f>IFERROR(__xludf.DUMMYFUNCTION("""COMPUTED_VALUE"""),0.05024746991829029)</f>
        <v>0.05024746992</v>
      </c>
      <c r="J175" s="4">
        <f>IFERROR(__xludf.DUMMYFUNCTION("""COMPUTED_VALUE"""),44917.958333333336)</f>
        <v>44917.95833</v>
      </c>
      <c r="K175" s="2">
        <f>IFERROR(__xludf.DUMMYFUNCTION("""COMPUTED_VALUE"""),0.0922950153125711)</f>
        <v>0.09229501531</v>
      </c>
      <c r="M175" s="4">
        <f>IFERROR(__xludf.DUMMYFUNCTION("""COMPUTED_VALUE"""),44918.958333333336)</f>
        <v>44918.95833</v>
      </c>
      <c r="N175" s="2">
        <f>IFERROR(__xludf.DUMMYFUNCTION("""COMPUTED_VALUE"""),0.09040132284510749)</f>
        <v>0.09040132285</v>
      </c>
    </row>
    <row r="176">
      <c r="A176" s="4">
        <v>44785.958333333336</v>
      </c>
      <c r="B176" s="2">
        <v>0.047192487467753036</v>
      </c>
      <c r="D176" s="4">
        <f>IFERROR(__xludf.DUMMYFUNCTION("""COMPUTED_VALUE"""),44917.958333333336)</f>
        <v>44917.95833</v>
      </c>
      <c r="E176" s="2">
        <f>IFERROR(__xludf.DUMMYFUNCTION("""COMPUTED_VALUE"""),0.05291952130467915)</f>
        <v>0.0529195213</v>
      </c>
      <c r="G176" s="4">
        <f>IFERROR(__xludf.DUMMYFUNCTION("""COMPUTED_VALUE"""),44917.958333333336)</f>
        <v>44917.95833</v>
      </c>
      <c r="H176" s="2">
        <f>IFERROR(__xludf.DUMMYFUNCTION("""COMPUTED_VALUE"""),0.07182625135510702)</f>
        <v>0.07182625136</v>
      </c>
      <c r="J176" s="4">
        <f>IFERROR(__xludf.DUMMYFUNCTION("""COMPUTED_VALUE"""),44918.958333333336)</f>
        <v>44918.95833</v>
      </c>
      <c r="K176" s="2">
        <f>IFERROR(__xludf.DUMMYFUNCTION("""COMPUTED_VALUE"""),0.07427092313669911)</f>
        <v>0.07427092314</v>
      </c>
      <c r="M176" s="4">
        <f>IFERROR(__xludf.DUMMYFUNCTION("""COMPUTED_VALUE"""),44919.958333333336)</f>
        <v>44919.95833</v>
      </c>
      <c r="N176" s="2">
        <f>IFERROR(__xludf.DUMMYFUNCTION("""COMPUTED_VALUE"""),0.28146259765541753)</f>
        <v>0.2814625977</v>
      </c>
    </row>
    <row r="177">
      <c r="A177" s="4">
        <v>44786.958333333336</v>
      </c>
      <c r="B177" s="2">
        <v>0.06962469838137385</v>
      </c>
      <c r="D177" s="4">
        <f>IFERROR(__xludf.DUMMYFUNCTION("""COMPUTED_VALUE"""),44918.958333333336)</f>
        <v>44918.95833</v>
      </c>
      <c r="E177" s="2">
        <f>IFERROR(__xludf.DUMMYFUNCTION("""COMPUTED_VALUE"""),0.052689698003489806)</f>
        <v>0.052689698</v>
      </c>
      <c r="G177" s="4">
        <f>IFERROR(__xludf.DUMMYFUNCTION("""COMPUTED_VALUE"""),44918.958333333336)</f>
        <v>44918.95833</v>
      </c>
      <c r="H177" s="2">
        <f>IFERROR(__xludf.DUMMYFUNCTION("""COMPUTED_VALUE"""),0.057575696805600436)</f>
        <v>0.05757569681</v>
      </c>
      <c r="J177" s="4">
        <f>IFERROR(__xludf.DUMMYFUNCTION("""COMPUTED_VALUE"""),44919.958333333336)</f>
        <v>44919.95833</v>
      </c>
      <c r="K177" s="2">
        <f>IFERROR(__xludf.DUMMYFUNCTION("""COMPUTED_VALUE"""),0.24229832765123527)</f>
        <v>0.2422983277</v>
      </c>
      <c r="M177" s="4">
        <f>IFERROR(__xludf.DUMMYFUNCTION("""COMPUTED_VALUE"""),44920.958333333336)</f>
        <v>44920.95833</v>
      </c>
      <c r="N177" s="2">
        <f>IFERROR(__xludf.DUMMYFUNCTION("""COMPUTED_VALUE"""),0.2871201645916415)</f>
        <v>0.2871201646</v>
      </c>
    </row>
    <row r="178">
      <c r="A178" s="4">
        <v>44787.958333333336</v>
      </c>
      <c r="B178" s="2">
        <v>0.10304314268701241</v>
      </c>
      <c r="D178" s="4">
        <f>IFERROR(__xludf.DUMMYFUNCTION("""COMPUTED_VALUE"""),44919.958333333336)</f>
        <v>44919.95833</v>
      </c>
      <c r="E178" s="2">
        <f>IFERROR(__xludf.DUMMYFUNCTION("""COMPUTED_VALUE"""),0.17447567111735)</f>
        <v>0.1744756711</v>
      </c>
      <c r="G178" s="4">
        <f>IFERROR(__xludf.DUMMYFUNCTION("""COMPUTED_VALUE"""),44919.958333333336)</f>
        <v>44919.95833</v>
      </c>
      <c r="H178" s="2">
        <f>IFERROR(__xludf.DUMMYFUNCTION("""COMPUTED_VALUE"""),0.22545402629367403)</f>
        <v>0.2254540263</v>
      </c>
      <c r="J178" s="4">
        <f>IFERROR(__xludf.DUMMYFUNCTION("""COMPUTED_VALUE"""),44920.958333333336)</f>
        <v>44920.95833</v>
      </c>
      <c r="K178" s="2">
        <f>IFERROR(__xludf.DUMMYFUNCTION("""COMPUTED_VALUE"""),0.282968774649145)</f>
        <v>0.2829687746</v>
      </c>
      <c r="M178" s="4">
        <f>IFERROR(__xludf.DUMMYFUNCTION("""COMPUTED_VALUE"""),44921.958333333336)</f>
        <v>44921.95833</v>
      </c>
      <c r="N178" s="2">
        <f>IFERROR(__xludf.DUMMYFUNCTION("""COMPUTED_VALUE"""),0.210106458628013)</f>
        <v>0.2101064586</v>
      </c>
    </row>
    <row r="179">
      <c r="A179" s="4">
        <v>44788.958333333336</v>
      </c>
      <c r="B179" s="2">
        <v>0.045016992853698</v>
      </c>
      <c r="D179" s="4">
        <f>IFERROR(__xludf.DUMMYFUNCTION("""COMPUTED_VALUE"""),44920.958333333336)</f>
        <v>44920.95833</v>
      </c>
      <c r="E179" s="2">
        <f>IFERROR(__xludf.DUMMYFUNCTION("""COMPUTED_VALUE"""),0.09801000000574618)</f>
        <v>0.09801000001</v>
      </c>
      <c r="G179" s="4">
        <f>IFERROR(__xludf.DUMMYFUNCTION("""COMPUTED_VALUE"""),44920.958333333336)</f>
        <v>44920.95833</v>
      </c>
      <c r="H179" s="2">
        <f>IFERROR(__xludf.DUMMYFUNCTION("""COMPUTED_VALUE"""),0.2408894275497271)</f>
        <v>0.2408894275</v>
      </c>
      <c r="J179" s="4">
        <f>IFERROR(__xludf.DUMMYFUNCTION("""COMPUTED_VALUE"""),44921.958333333336)</f>
        <v>44921.95833</v>
      </c>
      <c r="K179" s="2">
        <f>IFERROR(__xludf.DUMMYFUNCTION("""COMPUTED_VALUE"""),0.18908350463741086)</f>
        <v>0.1890835046</v>
      </c>
      <c r="M179" s="4">
        <f>IFERROR(__xludf.DUMMYFUNCTION("""COMPUTED_VALUE"""),44922.958333333336)</f>
        <v>44922.95833</v>
      </c>
      <c r="N179" s="2">
        <f>IFERROR(__xludf.DUMMYFUNCTION("""COMPUTED_VALUE"""),0.17367774098995944)</f>
        <v>0.173677741</v>
      </c>
    </row>
    <row r="180">
      <c r="A180" s="4">
        <v>44786.958333333336</v>
      </c>
      <c r="B180" s="2">
        <v>0.07975091717461712</v>
      </c>
      <c r="D180" s="4">
        <f>IFERROR(__xludf.DUMMYFUNCTION("""COMPUTED_VALUE"""),44921.958333333336)</f>
        <v>44921.95833</v>
      </c>
      <c r="E180" s="2">
        <f>IFERROR(__xludf.DUMMYFUNCTION("""COMPUTED_VALUE"""),0.07809431737877424)</f>
        <v>0.07809431738</v>
      </c>
      <c r="G180" s="4">
        <f>IFERROR(__xludf.DUMMYFUNCTION("""COMPUTED_VALUE"""),44921.958333333336)</f>
        <v>44921.95833</v>
      </c>
      <c r="H180" s="2">
        <f>IFERROR(__xludf.DUMMYFUNCTION("""COMPUTED_VALUE"""),0.1078807238338771)</f>
        <v>0.1078807238</v>
      </c>
      <c r="J180" s="4">
        <f>IFERROR(__xludf.DUMMYFUNCTION("""COMPUTED_VALUE"""),44922.958333333336)</f>
        <v>44922.95833</v>
      </c>
      <c r="K180" s="2">
        <f>IFERROR(__xludf.DUMMYFUNCTION("""COMPUTED_VALUE"""),0.12756118390922136)</f>
        <v>0.1275611839</v>
      </c>
      <c r="M180" s="4">
        <f>IFERROR(__xludf.DUMMYFUNCTION("""COMPUTED_VALUE"""),44923.958333333336)</f>
        <v>44923.95833</v>
      </c>
      <c r="N180" s="2">
        <f>IFERROR(__xludf.DUMMYFUNCTION("""COMPUTED_VALUE"""),0.11450367805125604)</f>
        <v>0.1145036781</v>
      </c>
    </row>
    <row r="181">
      <c r="A181" s="4">
        <v>44787.958333333336</v>
      </c>
      <c r="B181" s="2">
        <v>0.10690531669380449</v>
      </c>
      <c r="D181" s="4">
        <f>IFERROR(__xludf.DUMMYFUNCTION("""COMPUTED_VALUE"""),44922.958333333336)</f>
        <v>44922.95833</v>
      </c>
      <c r="E181" s="2">
        <f>IFERROR(__xludf.DUMMYFUNCTION("""COMPUTED_VALUE"""),0.037868112941401307)</f>
        <v>0.03786811294</v>
      </c>
      <c r="G181" s="4">
        <f>IFERROR(__xludf.DUMMYFUNCTION("""COMPUTED_VALUE"""),44922.958333333336)</f>
        <v>44922.95833</v>
      </c>
      <c r="H181" s="2">
        <f>IFERROR(__xludf.DUMMYFUNCTION("""COMPUTED_VALUE"""),0.1131340325534703)</f>
        <v>0.1131340326</v>
      </c>
      <c r="J181" s="4">
        <f>IFERROR(__xludf.DUMMYFUNCTION("""COMPUTED_VALUE"""),44923.958333333336)</f>
        <v>44923.95833</v>
      </c>
      <c r="K181" s="2">
        <f>IFERROR(__xludf.DUMMYFUNCTION("""COMPUTED_VALUE"""),0.09345195115414744)</f>
        <v>0.09345195115</v>
      </c>
      <c r="M181" s="4">
        <f>IFERROR(__xludf.DUMMYFUNCTION("""COMPUTED_VALUE"""),44924.958333333336)</f>
        <v>44924.95833</v>
      </c>
      <c r="N181" s="2">
        <f>IFERROR(__xludf.DUMMYFUNCTION("""COMPUTED_VALUE"""),0.0754832947935879)</f>
        <v>0.07548329479</v>
      </c>
    </row>
    <row r="182">
      <c r="A182" s="4">
        <v>44788.958333333336</v>
      </c>
      <c r="B182" s="2">
        <v>0.04393714243426061</v>
      </c>
      <c r="D182" s="4">
        <f>IFERROR(__xludf.DUMMYFUNCTION("""COMPUTED_VALUE"""),44923.958333333336)</f>
        <v>44923.95833</v>
      </c>
      <c r="E182" s="2">
        <f>IFERROR(__xludf.DUMMYFUNCTION("""COMPUTED_VALUE"""),0.04567814632281647)</f>
        <v>0.04567814632</v>
      </c>
      <c r="G182" s="4">
        <f>IFERROR(__xludf.DUMMYFUNCTION("""COMPUTED_VALUE"""),44923.958333333336)</f>
        <v>44923.95833</v>
      </c>
      <c r="H182" s="2">
        <f>IFERROR(__xludf.DUMMYFUNCTION("""COMPUTED_VALUE"""),0.04355475031613085)</f>
        <v>0.04355475032</v>
      </c>
      <c r="J182" s="4">
        <f>IFERROR(__xludf.DUMMYFUNCTION("""COMPUTED_VALUE"""),44924.958333333336)</f>
        <v>44924.95833</v>
      </c>
      <c r="K182" s="2">
        <f>IFERROR(__xludf.DUMMYFUNCTION("""COMPUTED_VALUE"""),0.08480413769570389)</f>
        <v>0.0848041377</v>
      </c>
      <c r="M182" s="4">
        <f>IFERROR(__xludf.DUMMYFUNCTION("""COMPUTED_VALUE"""),44925.958333333336)</f>
        <v>44925.95833</v>
      </c>
      <c r="N182" s="2">
        <f>IFERROR(__xludf.DUMMYFUNCTION("""COMPUTED_VALUE"""),0.07874647794551133)</f>
        <v>0.07874647795</v>
      </c>
    </row>
    <row r="183">
      <c r="A183" s="4">
        <v>44789.958333333336</v>
      </c>
      <c r="B183" s="2">
        <v>0.049291599010311736</v>
      </c>
      <c r="D183" s="2"/>
      <c r="E183" s="2"/>
      <c r="G183" s="4">
        <f>IFERROR(__xludf.DUMMYFUNCTION("""COMPUTED_VALUE"""),44924.958333333336)</f>
        <v>44924.95833</v>
      </c>
      <c r="H183" s="2">
        <f>IFERROR(__xludf.DUMMYFUNCTION("""COMPUTED_VALUE"""),0.08573045765469728)</f>
        <v>0.08573045765</v>
      </c>
      <c r="J183" s="4">
        <f>IFERROR(__xludf.DUMMYFUNCTION("""COMPUTED_VALUE"""),44925.958333333336)</f>
        <v>44925.95833</v>
      </c>
      <c r="K183" s="2">
        <f>IFERROR(__xludf.DUMMYFUNCTION("""COMPUTED_VALUE"""),0.0804000633608378)</f>
        <v>0.08040006336</v>
      </c>
      <c r="M183" s="4">
        <f>IFERROR(__xludf.DUMMYFUNCTION("""COMPUTED_VALUE"""),44926.958333333336)</f>
        <v>44926.95833</v>
      </c>
      <c r="N183" s="2">
        <f>IFERROR(__xludf.DUMMYFUNCTION("""COMPUTED_VALUE"""),0.12629797905122178)</f>
        <v>0.1262979791</v>
      </c>
    </row>
    <row r="184">
      <c r="A184" s="4">
        <v>44787.958333333336</v>
      </c>
      <c r="B184" s="2">
        <v>0.09272836081382534</v>
      </c>
      <c r="D184" s="2"/>
      <c r="E184" s="2"/>
      <c r="G184" s="2"/>
      <c r="H184" s="2"/>
      <c r="J184" s="2"/>
      <c r="K184" s="2"/>
      <c r="M184" s="2"/>
      <c r="N184" s="2"/>
    </row>
    <row r="185">
      <c r="A185" s="4">
        <v>44788.958333333336</v>
      </c>
      <c r="B185" s="2">
        <v>0.04510132538145902</v>
      </c>
      <c r="D185" s="2"/>
      <c r="E185" s="2"/>
      <c r="G185" s="2"/>
      <c r="H185" s="2"/>
      <c r="J185" s="2"/>
      <c r="K185" s="2"/>
      <c r="M185" s="2"/>
      <c r="N185" s="2"/>
    </row>
    <row r="186">
      <c r="A186" s="4">
        <v>44789.958333333336</v>
      </c>
      <c r="B186" s="2">
        <v>0.05135081758780499</v>
      </c>
      <c r="D186" s="2"/>
      <c r="E186" s="2"/>
      <c r="G186" s="2"/>
      <c r="H186" s="2"/>
      <c r="J186" s="2"/>
      <c r="K186" s="2"/>
      <c r="M186" s="2"/>
      <c r="N186" s="2"/>
    </row>
    <row r="187">
      <c r="A187" s="4">
        <v>44790.958333333336</v>
      </c>
      <c r="B187" s="2">
        <v>0.05661384711532813</v>
      </c>
      <c r="D187" s="2"/>
      <c r="E187" s="2"/>
      <c r="G187" s="2"/>
      <c r="H187" s="2"/>
      <c r="J187" s="2"/>
      <c r="K187" s="2"/>
      <c r="M187" s="2"/>
      <c r="N187" s="2"/>
    </row>
    <row r="188">
      <c r="A188" s="4">
        <v>44788.958333333336</v>
      </c>
      <c r="B188" s="2">
        <v>0.04001197953084518</v>
      </c>
      <c r="D188" s="2"/>
      <c r="E188" s="2"/>
      <c r="G188" s="2"/>
      <c r="H188" s="2"/>
      <c r="J188" s="2"/>
      <c r="K188" s="2"/>
      <c r="M188" s="2"/>
      <c r="N188" s="2"/>
    </row>
    <row r="189">
      <c r="A189" s="4">
        <v>44789.958333333336</v>
      </c>
      <c r="B189" s="2">
        <v>0.04947262282792838</v>
      </c>
      <c r="D189" s="2"/>
      <c r="E189" s="2"/>
      <c r="G189" s="2"/>
      <c r="H189" s="2"/>
      <c r="J189" s="2"/>
      <c r="K189" s="2"/>
      <c r="M189" s="2"/>
      <c r="N189" s="2"/>
    </row>
    <row r="190">
      <c r="A190" s="4">
        <v>44790.958333333336</v>
      </c>
      <c r="B190" s="2">
        <v>0.054602766160206116</v>
      </c>
      <c r="D190" s="2"/>
      <c r="E190" s="2"/>
      <c r="G190" s="2"/>
      <c r="H190" s="2"/>
      <c r="J190" s="2"/>
      <c r="K190" s="2"/>
      <c r="M190" s="2"/>
      <c r="N190" s="2"/>
    </row>
    <row r="191">
      <c r="A191" s="4">
        <v>44791.958333333336</v>
      </c>
      <c r="B191" s="2">
        <v>0.05319079119073359</v>
      </c>
      <c r="D191" s="2"/>
      <c r="E191" s="2"/>
      <c r="G191" s="2"/>
      <c r="H191" s="2"/>
      <c r="J191" s="2"/>
      <c r="K191" s="2"/>
      <c r="M191" s="2"/>
      <c r="N191" s="2"/>
    </row>
    <row r="192">
      <c r="A192" s="4">
        <v>44789.958333333336</v>
      </c>
      <c r="B192" s="2">
        <v>0.04291016267497602</v>
      </c>
      <c r="D192" s="2"/>
      <c r="E192" s="2"/>
      <c r="G192" s="2"/>
      <c r="H192" s="2"/>
      <c r="J192" s="2"/>
      <c r="K192" s="2"/>
      <c r="M192" s="2"/>
      <c r="N192" s="2"/>
    </row>
    <row r="193">
      <c r="A193" s="4">
        <v>44790.958333333336</v>
      </c>
      <c r="B193" s="2">
        <v>0.05483916278215206</v>
      </c>
      <c r="D193" s="2"/>
      <c r="E193" s="2"/>
      <c r="G193" s="2"/>
      <c r="H193" s="2"/>
      <c r="J193" s="2"/>
      <c r="K193" s="2"/>
      <c r="M193" s="2"/>
      <c r="N193" s="2"/>
    </row>
    <row r="194">
      <c r="A194" s="4">
        <v>44791.958333333336</v>
      </c>
      <c r="B194" s="2">
        <v>0.05129958808762605</v>
      </c>
      <c r="D194" s="2"/>
      <c r="E194" s="2"/>
      <c r="G194" s="2"/>
      <c r="H194" s="2"/>
      <c r="J194" s="2"/>
      <c r="K194" s="2"/>
      <c r="M194" s="2"/>
      <c r="N194" s="2"/>
    </row>
    <row r="195">
      <c r="A195" s="4">
        <v>44792.958333333336</v>
      </c>
      <c r="B195" s="2">
        <v>0.053192127117294034</v>
      </c>
      <c r="D195" s="2"/>
      <c r="E195" s="2"/>
      <c r="G195" s="2"/>
      <c r="H195" s="2"/>
      <c r="J195" s="2"/>
      <c r="K195" s="2"/>
      <c r="M195" s="2"/>
      <c r="N195" s="2"/>
    </row>
    <row r="196">
      <c r="A196" s="4">
        <v>44790.958333333336</v>
      </c>
      <c r="B196" s="2">
        <v>0.04849362403369753</v>
      </c>
      <c r="D196" s="2"/>
      <c r="E196" s="2"/>
      <c r="G196" s="2"/>
      <c r="H196" s="2"/>
      <c r="J196" s="2"/>
      <c r="K196" s="2"/>
      <c r="M196" s="2"/>
      <c r="N196" s="2"/>
    </row>
    <row r="197">
      <c r="A197" s="4">
        <v>44791.958333333336</v>
      </c>
      <c r="B197" s="2">
        <v>0.050013440801782</v>
      </c>
      <c r="D197" s="2"/>
      <c r="E197" s="2"/>
      <c r="G197" s="2"/>
      <c r="H197" s="2"/>
      <c r="J197" s="2"/>
      <c r="K197" s="2"/>
      <c r="M197" s="2"/>
      <c r="N197" s="2"/>
    </row>
    <row r="198">
      <c r="A198" s="4">
        <v>44792.958333333336</v>
      </c>
      <c r="B198" s="2">
        <v>0.051179544221396</v>
      </c>
      <c r="D198" s="2"/>
      <c r="E198" s="2"/>
      <c r="G198" s="2"/>
      <c r="H198" s="2"/>
      <c r="J198" s="2"/>
      <c r="K198" s="2"/>
      <c r="M198" s="2"/>
      <c r="N198" s="2"/>
    </row>
    <row r="199">
      <c r="A199" s="4">
        <v>44793.958333333336</v>
      </c>
      <c r="B199" s="2">
        <v>0.07428652142982713</v>
      </c>
      <c r="D199" s="2"/>
      <c r="E199" s="2"/>
      <c r="G199" s="2"/>
      <c r="H199" s="2"/>
      <c r="J199" s="2"/>
      <c r="K199" s="2"/>
      <c r="M199" s="2"/>
      <c r="N199" s="2"/>
    </row>
    <row r="200">
      <c r="A200" s="4">
        <v>44791.958333333336</v>
      </c>
      <c r="B200" s="2">
        <v>0.03869707228941383</v>
      </c>
      <c r="D200" s="2"/>
      <c r="E200" s="2"/>
      <c r="G200" s="2"/>
      <c r="H200" s="2"/>
      <c r="J200" s="2"/>
      <c r="K200" s="2"/>
      <c r="M200" s="2"/>
      <c r="N200" s="2"/>
    </row>
    <row r="201">
      <c r="A201" s="4">
        <v>44792.958333333336</v>
      </c>
      <c r="B201" s="2">
        <v>0.054423996369697684</v>
      </c>
      <c r="D201" s="2"/>
      <c r="E201" s="2"/>
      <c r="G201" s="2"/>
      <c r="H201" s="2"/>
      <c r="J201" s="2"/>
      <c r="K201" s="2"/>
      <c r="M201" s="2"/>
      <c r="N201" s="2"/>
    </row>
    <row r="202">
      <c r="A202" s="4">
        <v>44793.958333333336</v>
      </c>
      <c r="B202" s="2">
        <v>0.075811665855476</v>
      </c>
      <c r="D202" s="2"/>
      <c r="E202" s="2"/>
      <c r="G202" s="2"/>
      <c r="H202" s="2"/>
      <c r="J202" s="2"/>
      <c r="K202" s="2"/>
      <c r="M202" s="2"/>
      <c r="N202" s="2"/>
    </row>
    <row r="203">
      <c r="A203" s="4">
        <v>44794.958333333336</v>
      </c>
      <c r="B203" s="2">
        <v>0.07732609697396141</v>
      </c>
      <c r="D203" s="2"/>
      <c r="E203" s="2"/>
      <c r="G203" s="2"/>
      <c r="H203" s="2"/>
      <c r="J203" s="2"/>
      <c r="K203" s="2"/>
      <c r="M203" s="2"/>
      <c r="N203" s="2"/>
    </row>
    <row r="204">
      <c r="A204" s="4">
        <v>44792.958333333336</v>
      </c>
      <c r="B204" s="2">
        <v>0.04624242850311026</v>
      </c>
      <c r="D204" s="2"/>
      <c r="E204" s="2"/>
      <c r="G204" s="2"/>
      <c r="H204" s="2"/>
      <c r="J204" s="2"/>
      <c r="K204" s="2"/>
      <c r="M204" s="2"/>
      <c r="N204" s="2"/>
    </row>
    <row r="205">
      <c r="A205" s="4">
        <v>44793.958333333336</v>
      </c>
      <c r="B205" s="2">
        <v>0.08182920716393512</v>
      </c>
      <c r="D205" s="2"/>
      <c r="E205" s="2"/>
      <c r="G205" s="2"/>
      <c r="H205" s="2"/>
      <c r="J205" s="2"/>
      <c r="K205" s="2"/>
      <c r="M205" s="2"/>
      <c r="N205" s="2"/>
    </row>
    <row r="206">
      <c r="A206" s="4">
        <v>44794.958333333336</v>
      </c>
      <c r="B206" s="2">
        <v>0.0860244510361508</v>
      </c>
      <c r="D206" s="2"/>
      <c r="E206" s="2"/>
      <c r="G206" s="2"/>
      <c r="H206" s="2"/>
      <c r="J206" s="2"/>
      <c r="K206" s="2"/>
      <c r="M206" s="2"/>
      <c r="N206" s="2"/>
    </row>
    <row r="207">
      <c r="A207" s="4">
        <v>44795.958333333336</v>
      </c>
      <c r="B207" s="2">
        <v>0.11484644512579252</v>
      </c>
      <c r="D207" s="2"/>
      <c r="E207" s="2"/>
      <c r="G207" s="2"/>
      <c r="H207" s="2"/>
      <c r="J207" s="2"/>
      <c r="K207" s="2"/>
      <c r="M207" s="2"/>
      <c r="N207" s="2"/>
    </row>
    <row r="208">
      <c r="A208" s="4">
        <v>44793.958333333336</v>
      </c>
      <c r="B208" s="2">
        <v>0.050907279602773414</v>
      </c>
      <c r="D208" s="2"/>
      <c r="E208" s="2"/>
      <c r="G208" s="2"/>
      <c r="H208" s="2"/>
      <c r="J208" s="2"/>
      <c r="K208" s="2"/>
      <c r="M208" s="2"/>
      <c r="N208" s="2"/>
    </row>
    <row r="209">
      <c r="A209" s="4">
        <v>44794.958333333336</v>
      </c>
      <c r="B209" s="2">
        <v>0.05221543941631401</v>
      </c>
      <c r="D209" s="2"/>
      <c r="E209" s="2"/>
      <c r="G209" s="2"/>
      <c r="H209" s="2"/>
      <c r="J209" s="2"/>
      <c r="K209" s="2"/>
      <c r="M209" s="2"/>
      <c r="N209" s="2"/>
    </row>
    <row r="210">
      <c r="A210" s="4">
        <v>44795.958333333336</v>
      </c>
      <c r="B210" s="2">
        <v>0.07818902081324773</v>
      </c>
      <c r="D210" s="2"/>
      <c r="E210" s="2"/>
      <c r="G210" s="2"/>
      <c r="H210" s="2"/>
      <c r="J210" s="2"/>
      <c r="K210" s="2"/>
      <c r="M210" s="2"/>
      <c r="N210" s="2"/>
    </row>
    <row r="211">
      <c r="A211" s="4">
        <v>44796.958333333336</v>
      </c>
      <c r="B211" s="2">
        <v>0.0796067212395504</v>
      </c>
      <c r="D211" s="2"/>
      <c r="E211" s="2"/>
      <c r="G211" s="2"/>
      <c r="H211" s="2"/>
      <c r="J211" s="2"/>
      <c r="K211" s="2"/>
      <c r="M211" s="2"/>
      <c r="N211" s="2"/>
    </row>
    <row r="212">
      <c r="A212" s="4">
        <v>44794.958333333336</v>
      </c>
      <c r="B212" s="2">
        <v>0.04438018352443845</v>
      </c>
      <c r="D212" s="2"/>
      <c r="E212" s="2"/>
      <c r="G212" s="2"/>
      <c r="H212" s="2"/>
      <c r="J212" s="2"/>
      <c r="K212" s="2"/>
      <c r="M212" s="2"/>
      <c r="N212" s="2"/>
    </row>
    <row r="213">
      <c r="A213" s="4">
        <v>44795.958333333336</v>
      </c>
      <c r="B213" s="2">
        <v>0.05692032249567738</v>
      </c>
      <c r="D213" s="2"/>
      <c r="E213" s="2"/>
      <c r="G213" s="2"/>
      <c r="H213" s="2"/>
      <c r="J213" s="2"/>
      <c r="K213" s="2"/>
      <c r="M213" s="2"/>
      <c r="N213" s="2"/>
    </row>
    <row r="214">
      <c r="A214" s="4">
        <v>44796.958333333336</v>
      </c>
      <c r="B214" s="2">
        <v>0.06175567514111296</v>
      </c>
      <c r="D214" s="2"/>
      <c r="E214" s="2"/>
      <c r="G214" s="2"/>
      <c r="H214" s="2"/>
      <c r="J214" s="2"/>
      <c r="K214" s="2"/>
      <c r="M214" s="2"/>
      <c r="N214" s="2"/>
    </row>
    <row r="215">
      <c r="A215" s="4">
        <v>44797.958333333336</v>
      </c>
      <c r="B215" s="2">
        <v>0.09071283785256125</v>
      </c>
      <c r="D215" s="2"/>
      <c r="E215" s="2"/>
      <c r="G215" s="2"/>
      <c r="H215" s="2"/>
      <c r="J215" s="2"/>
      <c r="K215" s="2"/>
      <c r="M215" s="2"/>
      <c r="N215" s="2"/>
    </row>
    <row r="216">
      <c r="A216" s="4">
        <v>44795.958333333336</v>
      </c>
      <c r="B216" s="2">
        <v>0.041918844577986336</v>
      </c>
      <c r="D216" s="2"/>
      <c r="E216" s="2"/>
      <c r="G216" s="2"/>
      <c r="H216" s="2"/>
      <c r="J216" s="2"/>
      <c r="K216" s="2"/>
      <c r="M216" s="2"/>
      <c r="N216" s="2"/>
    </row>
    <row r="217">
      <c r="A217" s="4">
        <v>44796.958333333336</v>
      </c>
      <c r="B217" s="2">
        <v>0.052986090294422396</v>
      </c>
      <c r="D217" s="2"/>
      <c r="E217" s="2"/>
      <c r="G217" s="2"/>
      <c r="H217" s="2"/>
      <c r="J217" s="2"/>
      <c r="K217" s="2"/>
      <c r="M217" s="2"/>
      <c r="N217" s="2"/>
    </row>
    <row r="218">
      <c r="A218" s="4">
        <v>44797.958333333336</v>
      </c>
      <c r="B218" s="2">
        <v>0.08000747875867027</v>
      </c>
      <c r="D218" s="2"/>
      <c r="E218" s="2"/>
      <c r="G218" s="2"/>
      <c r="H218" s="2"/>
      <c r="J218" s="2"/>
      <c r="K218" s="2"/>
      <c r="M218" s="2"/>
      <c r="N218" s="2"/>
    </row>
    <row r="219">
      <c r="A219" s="4">
        <v>44798.958333333336</v>
      </c>
      <c r="B219" s="2">
        <v>0.07331247726154598</v>
      </c>
      <c r="D219" s="2"/>
      <c r="E219" s="2"/>
      <c r="G219" s="2"/>
      <c r="H219" s="2"/>
      <c r="J219" s="2"/>
      <c r="K219" s="2"/>
      <c r="M219" s="2"/>
      <c r="N219" s="2"/>
    </row>
    <row r="220">
      <c r="A220" s="4">
        <v>44796.958333333336</v>
      </c>
      <c r="B220" s="2">
        <v>0.032113490650127925</v>
      </c>
      <c r="D220" s="2"/>
      <c r="E220" s="2"/>
      <c r="G220" s="2"/>
      <c r="H220" s="2"/>
      <c r="J220" s="2"/>
      <c r="K220" s="2"/>
      <c r="M220" s="2"/>
      <c r="N220" s="2"/>
    </row>
    <row r="221">
      <c r="A221" s="4">
        <v>44797.958333333336</v>
      </c>
      <c r="B221" s="2">
        <v>0.05172301513798488</v>
      </c>
      <c r="D221" s="2"/>
      <c r="E221" s="2"/>
      <c r="G221" s="2"/>
      <c r="H221" s="2"/>
      <c r="J221" s="2"/>
      <c r="K221" s="2"/>
      <c r="M221" s="2"/>
      <c r="N221" s="2"/>
    </row>
    <row r="222">
      <c r="A222" s="4">
        <v>44798.958333333336</v>
      </c>
      <c r="B222" s="2">
        <v>0.05535104049622455</v>
      </c>
      <c r="D222" s="2"/>
      <c r="E222" s="2"/>
      <c r="G222" s="2"/>
      <c r="H222" s="2"/>
      <c r="J222" s="2"/>
      <c r="K222" s="2"/>
      <c r="M222" s="2"/>
      <c r="N222" s="2"/>
    </row>
    <row r="223">
      <c r="A223" s="4">
        <v>44799.958333333336</v>
      </c>
      <c r="B223" s="2">
        <v>0.09027494302077954</v>
      </c>
      <c r="D223" s="2"/>
      <c r="E223" s="2"/>
      <c r="G223" s="2"/>
      <c r="H223" s="2"/>
      <c r="J223" s="2"/>
      <c r="K223" s="2"/>
      <c r="M223" s="2"/>
      <c r="N223" s="2"/>
    </row>
    <row r="224">
      <c r="A224" s="4">
        <v>44797.958333333336</v>
      </c>
      <c r="B224" s="2">
        <v>0.05714738009721759</v>
      </c>
      <c r="D224" s="2"/>
      <c r="E224" s="2"/>
      <c r="G224" s="2"/>
      <c r="H224" s="2"/>
      <c r="J224" s="2"/>
      <c r="K224" s="2"/>
      <c r="M224" s="2"/>
      <c r="N224" s="2"/>
    </row>
    <row r="225">
      <c r="A225" s="4">
        <v>44798.958333333336</v>
      </c>
      <c r="B225" s="2">
        <v>0.06661786393789622</v>
      </c>
      <c r="D225" s="2"/>
      <c r="E225" s="2"/>
      <c r="G225" s="2"/>
      <c r="H225" s="2"/>
      <c r="J225" s="2"/>
      <c r="K225" s="2"/>
      <c r="M225" s="2"/>
      <c r="N225" s="2"/>
    </row>
    <row r="226">
      <c r="A226" s="4">
        <v>44799.958333333336</v>
      </c>
      <c r="B226" s="2">
        <v>0.09484139437696976</v>
      </c>
      <c r="D226" s="2"/>
      <c r="E226" s="2"/>
      <c r="G226" s="2"/>
      <c r="H226" s="2"/>
      <c r="J226" s="2"/>
      <c r="K226" s="2"/>
      <c r="M226" s="2"/>
      <c r="N226" s="2"/>
    </row>
    <row r="227">
      <c r="A227" s="4">
        <v>44800.958333333336</v>
      </c>
      <c r="B227" s="2">
        <v>0.06202152289399814</v>
      </c>
      <c r="D227" s="2"/>
      <c r="E227" s="2"/>
      <c r="G227" s="2"/>
      <c r="H227" s="2"/>
      <c r="J227" s="2"/>
      <c r="K227" s="2"/>
      <c r="M227" s="2"/>
      <c r="N227" s="2"/>
    </row>
    <row r="228">
      <c r="A228" s="4">
        <v>44798.958333333336</v>
      </c>
      <c r="B228" s="2">
        <v>0.03734364842771639</v>
      </c>
      <c r="D228" s="2"/>
      <c r="E228" s="2"/>
      <c r="G228" s="2"/>
      <c r="H228" s="2"/>
      <c r="J228" s="2"/>
      <c r="K228" s="2"/>
      <c r="M228" s="2"/>
      <c r="N228" s="2"/>
    </row>
    <row r="229">
      <c r="A229" s="4">
        <v>44799.958333333336</v>
      </c>
      <c r="B229" s="2">
        <v>0.058958554904981496</v>
      </c>
      <c r="D229" s="2"/>
      <c r="E229" s="2"/>
      <c r="G229" s="2"/>
      <c r="H229" s="2"/>
      <c r="J229" s="2"/>
      <c r="K229" s="2"/>
      <c r="M229" s="2"/>
      <c r="N229" s="2"/>
    </row>
    <row r="230">
      <c r="A230" s="4">
        <v>44800.958333333336</v>
      </c>
      <c r="B230" s="2">
        <v>0.054971425787471634</v>
      </c>
      <c r="D230" s="2"/>
      <c r="E230" s="2"/>
      <c r="G230" s="2"/>
      <c r="H230" s="2"/>
      <c r="J230" s="2"/>
      <c r="K230" s="2"/>
      <c r="M230" s="2"/>
      <c r="N230" s="2"/>
    </row>
    <row r="231">
      <c r="A231" s="4">
        <v>44801.958333333336</v>
      </c>
      <c r="B231" s="2">
        <v>0.04953976859589601</v>
      </c>
      <c r="D231" s="2"/>
      <c r="E231" s="2"/>
      <c r="G231" s="2"/>
      <c r="H231" s="2"/>
      <c r="J231" s="2"/>
      <c r="K231" s="2"/>
      <c r="M231" s="2"/>
      <c r="N231" s="2"/>
    </row>
    <row r="232">
      <c r="A232" s="4">
        <v>44799.958333333336</v>
      </c>
      <c r="B232" s="2">
        <v>0.039972277280147024</v>
      </c>
      <c r="D232" s="2"/>
      <c r="E232" s="2"/>
      <c r="G232" s="2"/>
      <c r="H232" s="2"/>
      <c r="J232" s="2"/>
      <c r="K232" s="2"/>
      <c r="M232" s="2"/>
      <c r="N232" s="2"/>
    </row>
    <row r="233">
      <c r="A233" s="4">
        <v>44800.958333333336</v>
      </c>
      <c r="B233" s="2">
        <v>0.05210086744008512</v>
      </c>
      <c r="D233" s="2"/>
      <c r="E233" s="2"/>
      <c r="G233" s="2"/>
      <c r="H233" s="2"/>
      <c r="J233" s="2"/>
      <c r="K233" s="2"/>
      <c r="M233" s="2"/>
      <c r="N233" s="2"/>
    </row>
    <row r="234">
      <c r="A234" s="4">
        <v>44801.958333333336</v>
      </c>
      <c r="B234" s="2">
        <v>0.05042591612281975</v>
      </c>
      <c r="D234" s="2"/>
      <c r="E234" s="2"/>
      <c r="G234" s="2"/>
      <c r="H234" s="2"/>
      <c r="J234" s="2"/>
      <c r="K234" s="2"/>
      <c r="M234" s="2"/>
      <c r="N234" s="2"/>
    </row>
    <row r="235">
      <c r="A235" s="4">
        <v>44802.958333333336</v>
      </c>
      <c r="B235" s="2">
        <v>0.07785833098442699</v>
      </c>
      <c r="D235" s="2"/>
      <c r="E235" s="2"/>
      <c r="G235" s="2"/>
      <c r="H235" s="2"/>
      <c r="J235" s="2"/>
      <c r="K235" s="2"/>
      <c r="M235" s="2"/>
      <c r="N235" s="2"/>
    </row>
    <row r="236">
      <c r="A236" s="4">
        <v>44800.958333333336</v>
      </c>
      <c r="B236" s="2">
        <v>0.043350647753593596</v>
      </c>
      <c r="D236" s="2"/>
      <c r="E236" s="2"/>
      <c r="G236" s="2"/>
      <c r="H236" s="2"/>
      <c r="J236" s="2"/>
      <c r="K236" s="2"/>
      <c r="M236" s="2"/>
      <c r="N236" s="2"/>
    </row>
    <row r="237">
      <c r="A237" s="4">
        <v>44801.958333333336</v>
      </c>
      <c r="B237" s="2">
        <v>0.05135118896086038</v>
      </c>
      <c r="D237" s="2"/>
      <c r="E237" s="2"/>
      <c r="G237" s="2"/>
      <c r="H237" s="2"/>
      <c r="J237" s="2"/>
      <c r="K237" s="2"/>
      <c r="M237" s="2"/>
      <c r="N237" s="2"/>
    </row>
    <row r="238">
      <c r="A238" s="4">
        <v>44802.958333333336</v>
      </c>
      <c r="B238" s="2">
        <v>0.07227653999844984</v>
      </c>
      <c r="D238" s="2"/>
      <c r="E238" s="2"/>
      <c r="G238" s="2"/>
      <c r="H238" s="2"/>
      <c r="J238" s="2"/>
      <c r="K238" s="2"/>
      <c r="M238" s="2"/>
      <c r="N238" s="2"/>
    </row>
    <row r="239">
      <c r="A239" s="4">
        <v>44803.958333333336</v>
      </c>
      <c r="B239" s="2">
        <v>0.11862361625389443</v>
      </c>
      <c r="D239" s="2"/>
      <c r="E239" s="2"/>
      <c r="G239" s="2"/>
      <c r="H239" s="2"/>
      <c r="J239" s="2"/>
      <c r="K239" s="2"/>
      <c r="M239" s="2"/>
      <c r="N239" s="2"/>
    </row>
    <row r="240">
      <c r="A240" s="4">
        <v>44801.958333333336</v>
      </c>
      <c r="B240" s="2">
        <v>0.049324066808537896</v>
      </c>
      <c r="D240" s="2"/>
      <c r="E240" s="2"/>
      <c r="G240" s="2"/>
      <c r="H240" s="2"/>
      <c r="J240" s="2"/>
      <c r="K240" s="2"/>
      <c r="M240" s="2"/>
      <c r="N240" s="2"/>
    </row>
    <row r="241">
      <c r="A241" s="4">
        <v>44802.958333333336</v>
      </c>
      <c r="B241" s="2">
        <v>0.07120106904614888</v>
      </c>
      <c r="D241" s="2"/>
      <c r="E241" s="2"/>
      <c r="G241" s="2"/>
      <c r="H241" s="2"/>
      <c r="J241" s="2"/>
      <c r="K241" s="2"/>
      <c r="M241" s="2"/>
      <c r="N241" s="2"/>
    </row>
    <row r="242">
      <c r="A242" s="4">
        <v>44803.958333333336</v>
      </c>
      <c r="B242" s="2">
        <v>0.11539743809212576</v>
      </c>
      <c r="D242" s="2"/>
      <c r="E242" s="2"/>
      <c r="G242" s="2"/>
      <c r="H242" s="2"/>
      <c r="J242" s="2"/>
      <c r="K242" s="2"/>
      <c r="M242" s="2"/>
      <c r="N242" s="2"/>
    </row>
    <row r="243">
      <c r="A243" s="4">
        <v>44804.958333333336</v>
      </c>
      <c r="B243" s="2">
        <v>0.11656241580509637</v>
      </c>
      <c r="D243" s="2"/>
      <c r="E243" s="2"/>
      <c r="G243" s="2"/>
      <c r="H243" s="2"/>
      <c r="J243" s="2"/>
      <c r="K243" s="2"/>
      <c r="M243" s="2"/>
      <c r="N243" s="2"/>
    </row>
    <row r="244">
      <c r="A244" s="4">
        <v>44802.958333333336</v>
      </c>
      <c r="B244" s="2">
        <v>0.05933745925476749</v>
      </c>
      <c r="D244" s="2"/>
      <c r="E244" s="2"/>
      <c r="G244" s="2"/>
      <c r="H244" s="2"/>
      <c r="J244" s="2"/>
      <c r="K244" s="2"/>
      <c r="M244" s="2"/>
      <c r="N244" s="2"/>
    </row>
    <row r="245">
      <c r="A245" s="4">
        <v>44803.958333333336</v>
      </c>
      <c r="B245" s="2">
        <v>0.09939783721842334</v>
      </c>
      <c r="D245" s="2"/>
      <c r="E245" s="2"/>
      <c r="G245" s="2"/>
      <c r="H245" s="2"/>
      <c r="J245" s="2"/>
      <c r="K245" s="2"/>
      <c r="M245" s="2"/>
      <c r="N245" s="2"/>
    </row>
    <row r="246">
      <c r="A246" s="4">
        <v>44804.958333333336</v>
      </c>
      <c r="B246" s="2">
        <v>0.09614797900467119</v>
      </c>
      <c r="D246" s="2"/>
      <c r="E246" s="2"/>
      <c r="G246" s="2"/>
      <c r="H246" s="2"/>
      <c r="J246" s="2"/>
      <c r="K246" s="2"/>
      <c r="M246" s="2"/>
      <c r="N246" s="2"/>
    </row>
    <row r="247">
      <c r="A247" s="4">
        <v>44805.958333333336</v>
      </c>
      <c r="B247" s="2">
        <v>0.07209069222546143</v>
      </c>
      <c r="D247" s="2"/>
      <c r="E247" s="2"/>
      <c r="G247" s="2"/>
      <c r="H247" s="2"/>
      <c r="J247" s="2"/>
      <c r="K247" s="2"/>
      <c r="M247" s="2"/>
      <c r="N247" s="2"/>
    </row>
    <row r="248">
      <c r="A248" s="4">
        <v>44803.958333333336</v>
      </c>
      <c r="B248" s="2">
        <v>0.054420376698273494</v>
      </c>
      <c r="D248" s="2"/>
      <c r="E248" s="2"/>
      <c r="G248" s="2"/>
      <c r="H248" s="2"/>
      <c r="J248" s="2"/>
      <c r="K248" s="2"/>
      <c r="M248" s="2"/>
      <c r="N248" s="2"/>
    </row>
    <row r="249">
      <c r="A249" s="4">
        <v>44804.958333333336</v>
      </c>
      <c r="B249" s="2">
        <v>0.06628842909761133</v>
      </c>
      <c r="D249" s="2"/>
      <c r="E249" s="2"/>
      <c r="G249" s="2"/>
      <c r="H249" s="2"/>
      <c r="J249" s="2"/>
      <c r="K249" s="2"/>
      <c r="M249" s="2"/>
      <c r="N249" s="2"/>
    </row>
    <row r="250">
      <c r="A250" s="4">
        <v>44805.958333333336</v>
      </c>
      <c r="B250" s="2">
        <v>0.07464536216483565</v>
      </c>
      <c r="D250" s="2"/>
      <c r="E250" s="2"/>
      <c r="G250" s="2"/>
      <c r="H250" s="2"/>
      <c r="J250" s="2"/>
      <c r="K250" s="2"/>
      <c r="M250" s="2"/>
      <c r="N250" s="2"/>
    </row>
    <row r="251">
      <c r="A251" s="4">
        <v>44806.958333333336</v>
      </c>
      <c r="B251" s="2">
        <v>0.09548802929005003</v>
      </c>
    </row>
    <row r="252">
      <c r="A252" s="4">
        <v>44804.958333333336</v>
      </c>
      <c r="B252" s="2">
        <v>0.03935794726596994</v>
      </c>
    </row>
    <row r="253">
      <c r="A253" s="4">
        <v>44805.958333333336</v>
      </c>
      <c r="B253" s="2">
        <v>0.08824993669670021</v>
      </c>
    </row>
    <row r="254">
      <c r="A254" s="4">
        <v>44806.958333333336</v>
      </c>
      <c r="B254" s="2">
        <v>0.11282653016312531</v>
      </c>
    </row>
    <row r="255">
      <c r="A255" s="4">
        <v>44807.958333333336</v>
      </c>
      <c r="B255" s="2">
        <v>0.07859093791294491</v>
      </c>
    </row>
    <row r="256">
      <c r="A256" s="4">
        <v>44805.958333333336</v>
      </c>
      <c r="B256" s="2">
        <v>0.09672114240128377</v>
      </c>
    </row>
    <row r="257">
      <c r="A257" s="4">
        <v>44806.958333333336</v>
      </c>
      <c r="B257" s="2">
        <v>0.1206821864337847</v>
      </c>
    </row>
    <row r="258">
      <c r="A258" s="4">
        <v>44807.958333333336</v>
      </c>
      <c r="B258" s="2">
        <v>0.08507606131522748</v>
      </c>
    </row>
    <row r="259">
      <c r="A259" s="4">
        <v>44808.958333333336</v>
      </c>
      <c r="B259" s="2">
        <v>0.06191631092812775</v>
      </c>
    </row>
    <row r="260">
      <c r="A260" s="4">
        <v>44806.958333333336</v>
      </c>
      <c r="B260" s="2">
        <v>0.0865876196049588</v>
      </c>
    </row>
    <row r="261">
      <c r="A261" s="4">
        <v>44807.958333333336</v>
      </c>
      <c r="B261" s="2">
        <v>0.06826636749431496</v>
      </c>
    </row>
    <row r="262">
      <c r="A262" s="4">
        <v>44808.958333333336</v>
      </c>
      <c r="B262" s="2">
        <v>0.05997236451339503</v>
      </c>
    </row>
    <row r="263">
      <c r="A263" s="4">
        <v>44809.958333333336</v>
      </c>
      <c r="B263" s="2">
        <v>0.05005622188167825</v>
      </c>
    </row>
    <row r="264">
      <c r="A264" s="4">
        <v>44807.958333333336</v>
      </c>
      <c r="B264" s="2">
        <v>0.045978400409155</v>
      </c>
    </row>
    <row r="265">
      <c r="A265" s="4">
        <v>44808.958333333336</v>
      </c>
      <c r="B265" s="2">
        <v>0.05471921394228718</v>
      </c>
    </row>
    <row r="266">
      <c r="A266" s="4">
        <v>44809.958333333336</v>
      </c>
      <c r="B266" s="2">
        <v>0.06233339284986303</v>
      </c>
    </row>
    <row r="267">
      <c r="A267" s="4">
        <v>44810.958333333336</v>
      </c>
      <c r="B267" s="2">
        <v>0.043693358219287874</v>
      </c>
    </row>
    <row r="268">
      <c r="A268" s="4">
        <v>44808.958333333336</v>
      </c>
      <c r="B268" s="2">
        <v>0.0516177361376157</v>
      </c>
    </row>
    <row r="269">
      <c r="A269" s="4">
        <v>44809.958333333336</v>
      </c>
      <c r="B269" s="2">
        <v>0.056346670270663944</v>
      </c>
    </row>
    <row r="270">
      <c r="A270" s="4">
        <v>44810.958333333336</v>
      </c>
      <c r="B270" s="2">
        <v>0.040115211820422755</v>
      </c>
    </row>
    <row r="271">
      <c r="A271" s="4">
        <v>44811.958333333336</v>
      </c>
      <c r="B271" s="2">
        <v>0.02646596091958643</v>
      </c>
    </row>
    <row r="272">
      <c r="A272" s="4">
        <v>44809.958333333336</v>
      </c>
      <c r="B272" s="2">
        <v>0.05292915373460889</v>
      </c>
    </row>
    <row r="273">
      <c r="A273" s="4">
        <v>44810.958333333336</v>
      </c>
      <c r="B273" s="2">
        <v>0.03522793621818738</v>
      </c>
    </row>
    <row r="274">
      <c r="A274" s="4">
        <v>44811.958333333336</v>
      </c>
      <c r="B274" s="2">
        <v>0.024178614838017518</v>
      </c>
    </row>
    <row r="275">
      <c r="A275" s="4">
        <v>44812.958333333336</v>
      </c>
      <c r="B275" s="2">
        <v>0.06166992407299247</v>
      </c>
    </row>
    <row r="276">
      <c r="A276" s="4">
        <v>44810.958333333336</v>
      </c>
      <c r="B276" s="2">
        <v>0.020079204544549117</v>
      </c>
    </row>
    <row r="277">
      <c r="A277" s="4">
        <v>44811.958333333336</v>
      </c>
      <c r="B277" s="2">
        <v>0.019605313127161034</v>
      </c>
    </row>
    <row r="278">
      <c r="A278" s="4">
        <v>44812.958333333336</v>
      </c>
      <c r="B278" s="2">
        <v>0.058332962336680415</v>
      </c>
    </row>
    <row r="279">
      <c r="A279" s="4">
        <v>44813.958333333336</v>
      </c>
      <c r="B279" s="2">
        <v>0.04157912280377425</v>
      </c>
    </row>
    <row r="280">
      <c r="A280" s="4">
        <v>44811.958333333336</v>
      </c>
      <c r="B280" s="2">
        <v>0.027085459656345904</v>
      </c>
    </row>
    <row r="281">
      <c r="A281" s="4">
        <v>44812.958333333336</v>
      </c>
      <c r="B281" s="2">
        <v>0.04087171245586891</v>
      </c>
    </row>
    <row r="282">
      <c r="A282" s="4">
        <v>44813.958333333336</v>
      </c>
      <c r="B282" s="2">
        <v>0.03368555365105379</v>
      </c>
    </row>
    <row r="283">
      <c r="A283" s="4">
        <v>44814.958333333336</v>
      </c>
      <c r="B283" s="2">
        <v>0.05331330271730117</v>
      </c>
    </row>
    <row r="284">
      <c r="A284" s="4">
        <v>44812.958333333336</v>
      </c>
      <c r="B284" s="2">
        <v>0.04406006069052185</v>
      </c>
    </row>
    <row r="285">
      <c r="A285" s="4">
        <v>44813.958333333336</v>
      </c>
      <c r="B285" s="2">
        <v>0.034948117950736525</v>
      </c>
    </row>
    <row r="286">
      <c r="A286" s="4">
        <v>44814.958333333336</v>
      </c>
      <c r="B286" s="2">
        <v>0.05120084952914256</v>
      </c>
    </row>
    <row r="287">
      <c r="A287" s="4">
        <v>44815.958333333336</v>
      </c>
      <c r="B287" s="2">
        <v>0.069012979927001</v>
      </c>
    </row>
    <row r="288">
      <c r="A288" s="4">
        <v>44813.958333333336</v>
      </c>
      <c r="B288" s="2">
        <v>0.03521780090058258</v>
      </c>
    </row>
    <row r="289">
      <c r="A289" s="4">
        <v>44814.958333333336</v>
      </c>
      <c r="B289" s="2">
        <v>0.051602692559089204</v>
      </c>
    </row>
    <row r="290">
      <c r="A290" s="4">
        <v>44815.958333333336</v>
      </c>
      <c r="B290" s="2">
        <v>0.0661393589391026</v>
      </c>
    </row>
    <row r="291">
      <c r="A291" s="4">
        <v>44816.958333333336</v>
      </c>
      <c r="B291" s="2">
        <v>0.11988734649162262</v>
      </c>
    </row>
    <row r="292">
      <c r="A292" s="4">
        <v>44814.958333333336</v>
      </c>
      <c r="B292" s="2">
        <v>0.04925401396936644</v>
      </c>
    </row>
    <row r="293">
      <c r="A293" s="4">
        <v>44815.958333333336</v>
      </c>
      <c r="B293" s="2">
        <v>0.05366146276970998</v>
      </c>
    </row>
    <row r="294">
      <c r="A294" s="4">
        <v>44816.958333333336</v>
      </c>
      <c r="B294" s="2">
        <v>0.10049516877480337</v>
      </c>
    </row>
    <row r="295">
      <c r="A295" s="4">
        <v>44817.958333333336</v>
      </c>
      <c r="B295" s="2">
        <v>0.11847201479143538</v>
      </c>
    </row>
    <row r="296">
      <c r="A296" s="4">
        <v>44815.958333333336</v>
      </c>
      <c r="B296" s="2">
        <v>0.04818909564209645</v>
      </c>
    </row>
    <row r="297">
      <c r="A297" s="4">
        <v>44816.958333333336</v>
      </c>
      <c r="B297" s="2">
        <v>0.09598634951811376</v>
      </c>
    </row>
    <row r="298">
      <c r="A298" s="4">
        <v>44817.958333333336</v>
      </c>
      <c r="B298" s="2">
        <v>0.10841022870760188</v>
      </c>
    </row>
    <row r="299">
      <c r="A299" s="4">
        <v>44818.958333333336</v>
      </c>
      <c r="B299" s="2">
        <v>0.07384036678463055</v>
      </c>
    </row>
    <row r="300">
      <c r="A300" s="4">
        <v>44816.958333333336</v>
      </c>
      <c r="B300" s="2">
        <v>0.07149076372963468</v>
      </c>
    </row>
    <row r="301">
      <c r="A301" s="4">
        <v>44817.958333333336</v>
      </c>
      <c r="B301" s="2">
        <v>0.09233090297407025</v>
      </c>
    </row>
    <row r="302">
      <c r="A302" s="4">
        <v>44818.958333333336</v>
      </c>
      <c r="B302" s="2">
        <v>0.07380474334215122</v>
      </c>
    </row>
    <row r="303">
      <c r="A303" s="4">
        <v>44819.958333333336</v>
      </c>
      <c r="B303" s="2">
        <v>0.11407469702225731</v>
      </c>
    </row>
    <row r="304">
      <c r="A304" s="4">
        <v>44817.958333333336</v>
      </c>
      <c r="B304" s="2">
        <v>0.051025695136036185</v>
      </c>
    </row>
    <row r="305">
      <c r="A305" s="4">
        <v>44818.958333333336</v>
      </c>
      <c r="B305" s="2">
        <v>0.06858171690861649</v>
      </c>
    </row>
    <row r="306">
      <c r="A306" s="4">
        <v>44819.958333333336</v>
      </c>
      <c r="B306" s="2">
        <v>0.11184993558857115</v>
      </c>
    </row>
    <row r="307">
      <c r="A307" s="4">
        <v>44820.958333333336</v>
      </c>
      <c r="B307" s="2">
        <v>0.13743683777832627</v>
      </c>
    </row>
    <row r="308">
      <c r="A308" s="4">
        <v>44818.958333333336</v>
      </c>
      <c r="B308" s="2">
        <v>0.06589866835123988</v>
      </c>
    </row>
    <row r="309">
      <c r="A309" s="4">
        <v>44819.958333333336</v>
      </c>
      <c r="B309" s="2">
        <v>0.1135610540380399</v>
      </c>
    </row>
    <row r="310">
      <c r="A310" s="4">
        <v>44820.958333333336</v>
      </c>
      <c r="B310" s="2">
        <v>0.1498125400193157</v>
      </c>
    </row>
    <row r="311">
      <c r="A311" s="4">
        <v>44821.958333333336</v>
      </c>
      <c r="B311" s="2">
        <v>0.1433278669421729</v>
      </c>
    </row>
    <row r="312">
      <c r="A312" s="4">
        <v>44819.958333333336</v>
      </c>
      <c r="B312" s="2">
        <v>0.10128675541811226</v>
      </c>
    </row>
    <row r="313">
      <c r="A313" s="4">
        <v>44820.958333333336</v>
      </c>
      <c r="B313" s="2">
        <v>0.14004748712780116</v>
      </c>
    </row>
    <row r="314">
      <c r="A314" s="4">
        <v>44821.958333333336</v>
      </c>
      <c r="B314" s="2">
        <v>0.12832892205918747</v>
      </c>
    </row>
    <row r="315">
      <c r="A315" s="4">
        <v>44822.958333333336</v>
      </c>
      <c r="B315" s="2">
        <v>0.05962339782777435</v>
      </c>
    </row>
    <row r="316">
      <c r="A316" s="4">
        <v>44820.958333333336</v>
      </c>
      <c r="B316" s="2">
        <v>0.08334116271642857</v>
      </c>
    </row>
    <row r="317">
      <c r="A317" s="4">
        <v>44821.958333333336</v>
      </c>
      <c r="B317" s="2">
        <v>0.10339242052231053</v>
      </c>
    </row>
    <row r="318">
      <c r="A318" s="4">
        <v>44822.958333333336</v>
      </c>
      <c r="B318" s="2">
        <v>0.0585298941870754</v>
      </c>
    </row>
    <row r="319">
      <c r="A319" s="4">
        <v>44823.958333333336</v>
      </c>
      <c r="B319" s="2">
        <v>0.11519899854360349</v>
      </c>
    </row>
    <row r="320">
      <c r="A320" s="4">
        <v>44821.958333333336</v>
      </c>
      <c r="B320" s="2">
        <v>0.10356282034924617</v>
      </c>
    </row>
    <row r="321">
      <c r="A321" s="4">
        <v>44822.958333333336</v>
      </c>
      <c r="B321" s="2">
        <v>0.06385388274494874</v>
      </c>
    </row>
    <row r="322">
      <c r="A322" s="4">
        <v>44823.958333333336</v>
      </c>
      <c r="B322" s="2">
        <v>0.1053272140573593</v>
      </c>
    </row>
    <row r="323">
      <c r="A323" s="4">
        <v>44824.958333333336</v>
      </c>
      <c r="B323" s="2">
        <v>0.07088762275191159</v>
      </c>
    </row>
    <row r="324">
      <c r="A324" s="4">
        <v>44822.958333333336</v>
      </c>
      <c r="B324" s="2">
        <v>0.05667069533173764</v>
      </c>
    </row>
    <row r="325">
      <c r="A325" s="4">
        <v>44823.958333333336</v>
      </c>
      <c r="B325" s="2">
        <v>0.1110954381039158</v>
      </c>
    </row>
    <row r="326">
      <c r="A326" s="4">
        <v>44824.958333333336</v>
      </c>
      <c r="B326" s="2">
        <v>0.07086861901889968</v>
      </c>
    </row>
    <row r="327">
      <c r="A327" s="4">
        <v>44825.958333333336</v>
      </c>
      <c r="B327" s="2">
        <v>0.040988878250976774</v>
      </c>
    </row>
    <row r="328">
      <c r="A328" s="4">
        <v>44823.958333333336</v>
      </c>
      <c r="B328" s="2">
        <v>0.09729700649057023</v>
      </c>
    </row>
    <row r="329">
      <c r="A329" s="4">
        <v>44824.958333333336</v>
      </c>
      <c r="B329" s="2">
        <v>0.058467363331718675</v>
      </c>
    </row>
    <row r="330">
      <c r="A330" s="4">
        <v>44825.958333333336</v>
      </c>
      <c r="B330" s="2">
        <v>0.03753917212922949</v>
      </c>
    </row>
    <row r="331">
      <c r="A331" s="4">
        <v>44826.958333333336</v>
      </c>
      <c r="B331" s="2">
        <v>0.03458678786872695</v>
      </c>
    </row>
    <row r="332">
      <c r="A332" s="4">
        <v>44824.958333333336</v>
      </c>
      <c r="B332" s="2">
        <v>0.034766364399880754</v>
      </c>
    </row>
    <row r="333">
      <c r="A333" s="4">
        <v>44825.958333333336</v>
      </c>
      <c r="B333" s="2">
        <v>0.03646754496563906</v>
      </c>
    </row>
    <row r="334">
      <c r="A334" s="4">
        <v>44826.958333333336</v>
      </c>
      <c r="B334" s="2">
        <v>0.028215751102272122</v>
      </c>
    </row>
    <row r="335">
      <c r="A335" s="4">
        <v>44827.958333333336</v>
      </c>
      <c r="B335" s="2">
        <v>0.13434668852999712</v>
      </c>
    </row>
    <row r="336">
      <c r="A336" s="4">
        <v>44825.958333333336</v>
      </c>
      <c r="B336" s="2">
        <v>0.03133247183677215</v>
      </c>
    </row>
    <row r="337">
      <c r="A337" s="4">
        <v>44826.958333333336</v>
      </c>
      <c r="B337" s="2">
        <v>0.023239788272636508</v>
      </c>
    </row>
    <row r="338">
      <c r="A338" s="4">
        <v>44827.958333333336</v>
      </c>
      <c r="B338" s="2">
        <v>0.12984829076068372</v>
      </c>
    </row>
    <row r="339">
      <c r="A339" s="4">
        <v>44828.958333333336</v>
      </c>
      <c r="B339" s="2">
        <v>0.1821690950379883</v>
      </c>
    </row>
    <row r="340">
      <c r="A340" s="4">
        <v>44826.958333333336</v>
      </c>
      <c r="B340" s="2">
        <v>0.019190358461471827</v>
      </c>
    </row>
    <row r="341">
      <c r="A341" s="4">
        <v>44827.958333333336</v>
      </c>
      <c r="B341" s="2">
        <v>0.10990179856478959</v>
      </c>
    </row>
    <row r="342">
      <c r="A342" s="4">
        <v>44828.958333333336</v>
      </c>
      <c r="B342" s="2">
        <v>0.16325595193574402</v>
      </c>
    </row>
    <row r="343">
      <c r="A343" s="4">
        <v>44829.958333333336</v>
      </c>
      <c r="B343" s="2">
        <v>0.06077287332086071</v>
      </c>
    </row>
    <row r="344">
      <c r="A344" s="4">
        <v>44827.958333333336</v>
      </c>
      <c r="B344" s="2">
        <v>0.09128069806798213</v>
      </c>
    </row>
    <row r="345">
      <c r="A345" s="4">
        <v>44828.958333333336</v>
      </c>
      <c r="B345" s="2">
        <v>0.14280706500221357</v>
      </c>
    </row>
    <row r="346">
      <c r="A346" s="4">
        <v>44829.958333333336</v>
      </c>
      <c r="B346" s="2">
        <v>0.049570467825251936</v>
      </c>
    </row>
    <row r="347">
      <c r="A347" s="4">
        <v>44830.958333333336</v>
      </c>
      <c r="B347" s="2">
        <v>0.0539535551679139</v>
      </c>
    </row>
    <row r="348">
      <c r="A348" s="4">
        <v>44828.958333333336</v>
      </c>
      <c r="B348" s="2">
        <v>0.07998002519156543</v>
      </c>
    </row>
    <row r="349">
      <c r="A349" s="4">
        <v>44829.958333333336</v>
      </c>
      <c r="B349" s="2">
        <v>0.03490795259493435</v>
      </c>
    </row>
    <row r="350">
      <c r="A350" s="4">
        <v>44830.958333333336</v>
      </c>
      <c r="B350" s="2">
        <v>0.07810455338690216</v>
      </c>
    </row>
    <row r="351">
      <c r="A351" s="4">
        <v>44831.958333333336</v>
      </c>
      <c r="B351" s="2">
        <v>0.05316129870973744</v>
      </c>
    </row>
    <row r="352">
      <c r="A352" s="4">
        <v>44829.958333333336</v>
      </c>
      <c r="B352" s="2">
        <v>0.04021153351991177</v>
      </c>
    </row>
    <row r="353">
      <c r="A353" s="4">
        <v>44830.958333333336</v>
      </c>
      <c r="B353" s="2">
        <v>0.035384596506729496</v>
      </c>
    </row>
    <row r="354">
      <c r="A354" s="4">
        <v>44831.958333333336</v>
      </c>
      <c r="B354" s="2">
        <v>0.03401894533128011</v>
      </c>
    </row>
    <row r="355">
      <c r="A355" s="4">
        <v>44832.958333333336</v>
      </c>
      <c r="B355" s="2">
        <v>0.038817405891880076</v>
      </c>
    </row>
    <row r="356">
      <c r="A356" s="4">
        <v>44830.958333333336</v>
      </c>
      <c r="B356" s="2">
        <v>0.0352585782351516</v>
      </c>
    </row>
    <row r="357">
      <c r="A357" s="4">
        <v>44831.958333333336</v>
      </c>
      <c r="B357" s="2">
        <v>0.03709832937659232</v>
      </c>
    </row>
    <row r="358">
      <c r="A358" s="4">
        <v>44832.958333333336</v>
      </c>
      <c r="B358" s="2">
        <v>0.04216225329766859</v>
      </c>
    </row>
    <row r="359">
      <c r="A359" s="4">
        <v>44833.958333333336</v>
      </c>
      <c r="B359" s="2">
        <v>0.06391442873368787</v>
      </c>
    </row>
    <row r="360">
      <c r="A360" s="4">
        <v>44831.958333333336</v>
      </c>
      <c r="B360" s="2">
        <v>0.035419277467166894</v>
      </c>
    </row>
    <row r="361">
      <c r="A361" s="4">
        <v>44832.958333333336</v>
      </c>
      <c r="B361" s="2">
        <v>0.04499674438054849</v>
      </c>
    </row>
    <row r="362">
      <c r="A362" s="4">
        <v>44833.958333333336</v>
      </c>
      <c r="B362" s="2">
        <v>0.058853423226284285</v>
      </c>
    </row>
    <row r="363">
      <c r="A363" s="4">
        <v>44834.958333333336</v>
      </c>
      <c r="B363" s="2">
        <v>0.023985748621050237</v>
      </c>
    </row>
    <row r="364">
      <c r="A364" s="4">
        <v>44832.958333333336</v>
      </c>
      <c r="B364" s="2">
        <v>0.04052589368461391</v>
      </c>
    </row>
    <row r="365">
      <c r="A365" s="4">
        <v>44833.958333333336</v>
      </c>
      <c r="B365" s="2">
        <v>0.05908769407255295</v>
      </c>
    </row>
    <row r="366">
      <c r="A366" s="4">
        <v>44834.958333333336</v>
      </c>
      <c r="B366" s="2">
        <v>0.02432114221039314</v>
      </c>
    </row>
    <row r="367">
      <c r="A367" s="4">
        <v>44835.958333333336</v>
      </c>
      <c r="B367" s="2">
        <v>0.07597196363936765</v>
      </c>
    </row>
    <row r="368">
      <c r="A368" s="4">
        <v>44833.958333333336</v>
      </c>
      <c r="B368" s="2">
        <v>0.047859788310654884</v>
      </c>
    </row>
    <row r="369">
      <c r="A369" s="4">
        <v>44834.958333333336</v>
      </c>
      <c r="B369" s="2">
        <v>0.02701171572165487</v>
      </c>
    </row>
    <row r="370">
      <c r="A370" s="4">
        <v>44835.958333333336</v>
      </c>
      <c r="B370" s="2">
        <v>0.0796912093641697</v>
      </c>
    </row>
    <row r="371">
      <c r="A371" s="4">
        <v>44836.958333333336</v>
      </c>
      <c r="B371" s="2">
        <v>0.0955824693448405</v>
      </c>
    </row>
    <row r="372">
      <c r="A372" s="4">
        <v>44834.958333333336</v>
      </c>
      <c r="B372" s="2">
        <v>0.02470801515980987</v>
      </c>
    </row>
    <row r="373">
      <c r="A373" s="4">
        <v>44835.958333333336</v>
      </c>
      <c r="B373" s="2">
        <v>0.07720337067319584</v>
      </c>
    </row>
    <row r="374">
      <c r="A374" s="4">
        <v>44836.958333333336</v>
      </c>
      <c r="B374" s="2">
        <v>0.09166875225509137</v>
      </c>
    </row>
    <row r="375">
      <c r="A375" s="4">
        <v>44837.958333333336</v>
      </c>
      <c r="B375" s="2">
        <v>0.028142125987584043</v>
      </c>
    </row>
    <row r="376">
      <c r="A376" s="4">
        <v>44835.958333333336</v>
      </c>
      <c r="B376" s="2">
        <v>0.08194374069286448</v>
      </c>
    </row>
    <row r="377">
      <c r="A377" s="4">
        <v>44836.958333333336</v>
      </c>
      <c r="B377" s="2">
        <v>0.09679498590331753</v>
      </c>
    </row>
    <row r="378">
      <c r="A378" s="4">
        <v>44837.958333333336</v>
      </c>
      <c r="B378" s="2">
        <v>0.02865193592083252</v>
      </c>
    </row>
    <row r="379">
      <c r="A379" s="4">
        <v>44838.958333333336</v>
      </c>
      <c r="B379" s="2">
        <v>0.025231751499973896</v>
      </c>
    </row>
    <row r="380">
      <c r="A380" s="4">
        <v>44836.958333333336</v>
      </c>
      <c r="B380" s="2">
        <v>0.025246271452361902</v>
      </c>
    </row>
    <row r="381">
      <c r="A381" s="4">
        <v>44837.958333333336</v>
      </c>
      <c r="B381" s="2">
        <v>0.04631891510669673</v>
      </c>
    </row>
    <row r="382">
      <c r="A382" s="4">
        <v>44838.958333333336</v>
      </c>
      <c r="B382" s="2">
        <v>0.0411860475221115</v>
      </c>
    </row>
    <row r="383">
      <c r="A383" s="4">
        <v>44839.958333333336</v>
      </c>
      <c r="B383" s="2">
        <v>0.031599411589884156</v>
      </c>
    </row>
    <row r="384">
      <c r="A384" s="4">
        <v>44837.958333333336</v>
      </c>
      <c r="B384" s="2">
        <v>0.03875630696305848</v>
      </c>
    </row>
    <row r="385">
      <c r="A385" s="4">
        <v>44838.958333333336</v>
      </c>
      <c r="B385" s="2">
        <v>0.036165827702402446</v>
      </c>
    </row>
    <row r="386">
      <c r="A386" s="4">
        <v>44839.958333333336</v>
      </c>
      <c r="B386" s="2">
        <v>0.0277053924679473</v>
      </c>
    </row>
    <row r="387">
      <c r="A387" s="4">
        <v>44840.958333333336</v>
      </c>
      <c r="B387" s="2">
        <v>0.07765415392814641</v>
      </c>
    </row>
    <row r="388">
      <c r="A388" s="4">
        <v>44838.958333333336</v>
      </c>
      <c r="B388" s="2">
        <v>0.03282240498426842</v>
      </c>
    </row>
    <row r="389">
      <c r="A389" s="4">
        <v>44839.958333333336</v>
      </c>
      <c r="B389" s="2">
        <v>0.025878984878738895</v>
      </c>
    </row>
    <row r="390">
      <c r="A390" s="4">
        <v>44840.958333333336</v>
      </c>
      <c r="B390" s="2">
        <v>0.08336186670492045</v>
      </c>
    </row>
    <row r="391">
      <c r="A391" s="4">
        <v>44841.958333333336</v>
      </c>
      <c r="B391" s="2">
        <v>0.09230357235602842</v>
      </c>
    </row>
    <row r="392">
      <c r="A392" s="4">
        <v>44839.958333333336</v>
      </c>
      <c r="B392" s="2">
        <v>0.02422434400302904</v>
      </c>
    </row>
    <row r="393">
      <c r="A393" s="4">
        <v>44840.958333333336</v>
      </c>
      <c r="B393" s="2">
        <v>0.0760185577831685</v>
      </c>
    </row>
    <row r="394">
      <c r="A394" s="4">
        <v>44841.958333333336</v>
      </c>
      <c r="B394" s="2">
        <v>0.07009080139464237</v>
      </c>
    </row>
    <row r="395">
      <c r="A395" s="4">
        <v>44842.958333333336</v>
      </c>
      <c r="B395" s="2">
        <v>0.23423897479127628</v>
      </c>
    </row>
    <row r="396">
      <c r="A396" s="4">
        <v>44840.958333333336</v>
      </c>
      <c r="B396" s="2">
        <v>0.06375923611785043</v>
      </c>
    </row>
    <row r="397">
      <c r="A397" s="4">
        <v>44841.958333333336</v>
      </c>
      <c r="B397" s="2">
        <v>0.06825079973992204</v>
      </c>
    </row>
    <row r="398">
      <c r="A398" s="4">
        <v>44842.958333333336</v>
      </c>
      <c r="B398" s="2">
        <v>0.24080181846598023</v>
      </c>
    </row>
    <row r="399">
      <c r="A399" s="4">
        <v>44843.958333333336</v>
      </c>
      <c r="B399" s="2">
        <v>0.22800196595152267</v>
      </c>
    </row>
    <row r="400">
      <c r="A400" s="4">
        <v>44841.958333333336</v>
      </c>
      <c r="B400" s="2">
        <v>0.04661630799528102</v>
      </c>
    </row>
    <row r="401">
      <c r="A401" s="4">
        <v>44842.958333333336</v>
      </c>
      <c r="B401" s="2">
        <v>0.2087380265882678</v>
      </c>
    </row>
    <row r="402">
      <c r="A402" s="4">
        <v>44843.958333333336</v>
      </c>
      <c r="B402" s="2">
        <v>0.20096728417488263</v>
      </c>
    </row>
    <row r="403">
      <c r="A403" s="4">
        <v>44844.958333333336</v>
      </c>
      <c r="B403" s="2">
        <v>0.07748385047053523</v>
      </c>
    </row>
    <row r="404">
      <c r="A404" s="4">
        <v>44842.958333333336</v>
      </c>
      <c r="B404" s="2">
        <v>0.16456921505849376</v>
      </c>
    </row>
    <row r="405">
      <c r="A405" s="4">
        <v>44843.958333333336</v>
      </c>
      <c r="B405" s="2">
        <v>0.1804030225972482</v>
      </c>
    </row>
    <row r="406">
      <c r="A406" s="4">
        <v>44844.958333333336</v>
      </c>
      <c r="B406" s="2">
        <v>0.07138002954635457</v>
      </c>
    </row>
    <row r="407">
      <c r="A407" s="4">
        <v>44845.958333333336</v>
      </c>
      <c r="B407" s="2">
        <v>0.06249257755215623</v>
      </c>
    </row>
    <row r="408">
      <c r="A408" s="4">
        <v>44843.958333333336</v>
      </c>
      <c r="B408" s="2">
        <v>0.14656541313387142</v>
      </c>
    </row>
    <row r="409">
      <c r="A409" s="4">
        <v>44844.958333333336</v>
      </c>
      <c r="B409" s="2">
        <v>0.05494350005443726</v>
      </c>
    </row>
    <row r="410">
      <c r="A410" s="4">
        <v>44845.958333333336</v>
      </c>
      <c r="B410" s="2">
        <v>0.06003538334867379</v>
      </c>
    </row>
    <row r="411">
      <c r="A411" s="4">
        <v>44846.958333333336</v>
      </c>
      <c r="B411" s="2">
        <v>0.11434987064780266</v>
      </c>
    </row>
    <row r="412">
      <c r="A412" s="4">
        <v>44844.958333333336</v>
      </c>
      <c r="B412" s="2">
        <v>0.02890662763077732</v>
      </c>
    </row>
    <row r="413">
      <c r="A413" s="4">
        <v>44845.958333333336</v>
      </c>
      <c r="B413" s="2">
        <v>0.05280918315029723</v>
      </c>
    </row>
    <row r="414">
      <c r="A414" s="4">
        <v>44846.958333333336</v>
      </c>
      <c r="B414" s="2">
        <v>0.0909770342017014</v>
      </c>
    </row>
    <row r="415">
      <c r="A415" s="4">
        <v>44847.958333333336</v>
      </c>
      <c r="B415" s="2">
        <v>0.07166682373743101</v>
      </c>
    </row>
    <row r="416">
      <c r="A416" s="4">
        <v>44845.958333333336</v>
      </c>
      <c r="B416" s="2">
        <v>0.051605913863616175</v>
      </c>
    </row>
    <row r="417">
      <c r="A417" s="4">
        <v>44846.958333333336</v>
      </c>
      <c r="B417" s="2">
        <v>0.10227684690768325</v>
      </c>
    </row>
    <row r="418">
      <c r="A418" s="4">
        <v>44847.958333333336</v>
      </c>
      <c r="B418" s="2">
        <v>0.07994553822992102</v>
      </c>
    </row>
    <row r="419">
      <c r="A419" s="4">
        <v>44848.958333333336</v>
      </c>
      <c r="B419" s="2">
        <v>0.1327209803171371</v>
      </c>
    </row>
    <row r="420">
      <c r="A420" s="4">
        <v>44846.958333333336</v>
      </c>
      <c r="B420" s="2">
        <v>0.033728475065571785</v>
      </c>
    </row>
    <row r="421">
      <c r="A421" s="4">
        <v>44847.958333333336</v>
      </c>
      <c r="B421" s="2">
        <v>0.03799642787301881</v>
      </c>
    </row>
    <row r="422">
      <c r="A422" s="4">
        <v>44848.958333333336</v>
      </c>
      <c r="B422" s="2">
        <v>0.09618679432181294</v>
      </c>
    </row>
    <row r="423">
      <c r="A423" s="4">
        <v>44849.958333333336</v>
      </c>
      <c r="B423" s="2">
        <v>0.1824042985940196</v>
      </c>
    </row>
    <row r="424">
      <c r="A424" s="4">
        <v>44847.958333333336</v>
      </c>
      <c r="B424" s="2">
        <v>0.04440449691624598</v>
      </c>
    </row>
    <row r="425">
      <c r="A425" s="4">
        <v>44848.958333333336</v>
      </c>
      <c r="B425" s="2">
        <v>0.10252162239870428</v>
      </c>
    </row>
    <row r="426">
      <c r="A426" s="4">
        <v>44849.958333333336</v>
      </c>
      <c r="B426" s="2">
        <v>0.1948263044261653</v>
      </c>
    </row>
    <row r="427">
      <c r="A427" s="4">
        <v>44850.958333333336</v>
      </c>
      <c r="B427" s="2">
        <v>0.1455576745928135</v>
      </c>
    </row>
    <row r="428">
      <c r="A428" s="4">
        <v>44848.958333333336</v>
      </c>
      <c r="B428" s="2">
        <v>0.08471793891501618</v>
      </c>
    </row>
    <row r="429">
      <c r="A429" s="4">
        <v>44849.958333333336</v>
      </c>
      <c r="B429" s="2">
        <v>0.17896975336848722</v>
      </c>
    </row>
    <row r="430">
      <c r="A430" s="4">
        <v>44850.958333333336</v>
      </c>
      <c r="B430" s="2">
        <v>0.13101033341390841</v>
      </c>
    </row>
    <row r="431">
      <c r="A431" s="4">
        <v>44851.958333333336</v>
      </c>
      <c r="B431" s="2">
        <v>0.044497791388415676</v>
      </c>
    </row>
    <row r="432">
      <c r="A432" s="4">
        <v>44849.958333333336</v>
      </c>
      <c r="B432" s="2">
        <v>0.1259311228427417</v>
      </c>
    </row>
    <row r="433">
      <c r="A433" s="4">
        <v>44850.958333333336</v>
      </c>
      <c r="B433" s="2">
        <v>0.09364360806251541</v>
      </c>
    </row>
    <row r="434">
      <c r="A434" s="4">
        <v>44851.958333333336</v>
      </c>
      <c r="B434" s="2">
        <v>0.03617605305300068</v>
      </c>
    </row>
    <row r="435">
      <c r="A435" s="4">
        <v>44852.958333333336</v>
      </c>
      <c r="B435" s="2">
        <v>0.1216695093237014</v>
      </c>
    </row>
    <row r="436">
      <c r="A436" s="4">
        <v>44850.958333333336</v>
      </c>
      <c r="B436" s="2">
        <v>0.07837995566359925</v>
      </c>
    </row>
    <row r="437">
      <c r="A437" s="4">
        <v>44851.958333333336</v>
      </c>
      <c r="B437" s="2">
        <v>0.03702673682629758</v>
      </c>
    </row>
    <row r="438">
      <c r="A438" s="4">
        <v>44852.958333333336</v>
      </c>
      <c r="B438" s="2">
        <v>0.10541948928688251</v>
      </c>
    </row>
    <row r="439">
      <c r="A439" s="4">
        <v>44853.958333333336</v>
      </c>
      <c r="B439" s="2">
        <v>0.12802000675523398</v>
      </c>
    </row>
    <row r="440">
      <c r="A440" s="4">
        <v>44851.958333333336</v>
      </c>
      <c r="B440" s="2">
        <v>0.03840280110107353</v>
      </c>
    </row>
    <row r="441">
      <c r="A441" s="4">
        <v>44852.958333333336</v>
      </c>
      <c r="B441" s="2">
        <v>0.10405683716930188</v>
      </c>
    </row>
    <row r="442">
      <c r="A442" s="4">
        <v>44853.958333333336</v>
      </c>
      <c r="B442" s="2">
        <v>0.11291334553871525</v>
      </c>
    </row>
    <row r="443">
      <c r="A443" s="4">
        <v>44854.958333333336</v>
      </c>
      <c r="B443" s="2">
        <v>0.1158977201931673</v>
      </c>
    </row>
    <row r="444">
      <c r="A444" s="4">
        <v>44852.958333333336</v>
      </c>
      <c r="B444" s="2">
        <v>0.07478554229516492</v>
      </c>
    </row>
    <row r="445">
      <c r="A445" s="4">
        <v>44853.958333333336</v>
      </c>
      <c r="B445" s="2">
        <v>0.08899846342283496</v>
      </c>
    </row>
    <row r="446">
      <c r="A446" s="4">
        <v>44854.958333333336</v>
      </c>
      <c r="B446" s="2">
        <v>0.10695051673761213</v>
      </c>
    </row>
    <row r="447">
      <c r="A447" s="4">
        <v>44855.958333333336</v>
      </c>
      <c r="B447" s="2">
        <v>0.10767019036459763</v>
      </c>
    </row>
    <row r="448">
      <c r="A448" s="4">
        <v>44853.958333333336</v>
      </c>
      <c r="B448" s="2">
        <v>0.056347105435314765</v>
      </c>
    </row>
    <row r="449">
      <c r="A449" s="4">
        <v>44854.958333333336</v>
      </c>
      <c r="B449" s="2">
        <v>0.0445212707308871</v>
      </c>
    </row>
    <row r="450">
      <c r="A450" s="4">
        <v>44855.958333333336</v>
      </c>
      <c r="B450" s="2">
        <v>0.03804929656690564</v>
      </c>
    </row>
    <row r="451">
      <c r="A451" s="4">
        <v>44856.958333333336</v>
      </c>
      <c r="B451" s="2">
        <v>0.07703786323760868</v>
      </c>
    </row>
    <row r="452">
      <c r="A452" s="4">
        <v>44854.958333333336</v>
      </c>
      <c r="B452" s="2">
        <v>0.0675936537289032</v>
      </c>
    </row>
    <row r="453">
      <c r="A453" s="4">
        <v>44855.958333333336</v>
      </c>
      <c r="B453" s="2">
        <v>0.06460735330527641</v>
      </c>
    </row>
    <row r="454">
      <c r="A454" s="4">
        <v>44856.958333333336</v>
      </c>
      <c r="B454" s="2">
        <v>0.10686717180312015</v>
      </c>
    </row>
    <row r="455">
      <c r="A455" s="4">
        <v>44857.958333333336</v>
      </c>
      <c r="B455" s="2">
        <v>0.03806428846217947</v>
      </c>
    </row>
    <row r="456">
      <c r="A456" s="4">
        <v>44855.958333333336</v>
      </c>
      <c r="B456" s="2">
        <v>0.05312964858815558</v>
      </c>
    </row>
    <row r="457">
      <c r="A457" s="4">
        <v>44856.958333333336</v>
      </c>
      <c r="B457" s="2">
        <v>0.09454578110345348</v>
      </c>
    </row>
    <row r="458">
      <c r="A458" s="4">
        <v>44857.958333333336</v>
      </c>
      <c r="B458" s="2">
        <v>0.03594201487837869</v>
      </c>
    </row>
    <row r="459">
      <c r="A459" s="4">
        <v>44858.958333333336</v>
      </c>
      <c r="B459" s="2">
        <v>0.034698830585999846</v>
      </c>
    </row>
    <row r="460">
      <c r="A460" s="4">
        <v>44856.958333333336</v>
      </c>
      <c r="B460" s="2">
        <v>0.05112901054784392</v>
      </c>
    </row>
    <row r="461">
      <c r="A461" s="4">
        <v>44857.958333333336</v>
      </c>
      <c r="B461" s="2">
        <v>0.042053019087808986</v>
      </c>
    </row>
    <row r="462">
      <c r="A462" s="4">
        <v>44858.958333333336</v>
      </c>
      <c r="B462" s="2">
        <v>0.05021877613000048</v>
      </c>
    </row>
    <row r="463">
      <c r="A463" s="4">
        <v>44859.958333333336</v>
      </c>
      <c r="B463" s="2">
        <v>0.02946726096324526</v>
      </c>
    </row>
    <row r="464">
      <c r="A464" s="4">
        <v>44857.958333333336</v>
      </c>
      <c r="B464" s="2">
        <v>0.05806481251936305</v>
      </c>
    </row>
    <row r="465">
      <c r="A465" s="4">
        <v>44858.958333333336</v>
      </c>
      <c r="B465" s="2">
        <v>0.05940230365417063</v>
      </c>
    </row>
    <row r="466">
      <c r="A466" s="4">
        <v>44859.958333333336</v>
      </c>
      <c r="B466" s="2">
        <v>0.03841402416174095</v>
      </c>
    </row>
    <row r="467">
      <c r="A467" s="4">
        <v>44860.958333333336</v>
      </c>
      <c r="B467" s="2">
        <v>0.033318418827016714</v>
      </c>
    </row>
    <row r="468">
      <c r="A468" s="4">
        <v>44858.958333333336</v>
      </c>
      <c r="B468" s="2">
        <v>0.043394458290143455</v>
      </c>
    </row>
    <row r="469">
      <c r="A469" s="4">
        <v>44859.958333333336</v>
      </c>
      <c r="B469" s="2">
        <v>0.03104631235875026</v>
      </c>
    </row>
    <row r="470">
      <c r="A470" s="4">
        <v>44860.958333333336</v>
      </c>
      <c r="B470" s="2">
        <v>0.03303262783682804</v>
      </c>
    </row>
    <row r="471">
      <c r="A471" s="4">
        <v>44861.958333333336</v>
      </c>
      <c r="B471" s="2">
        <v>0.11923754203778465</v>
      </c>
    </row>
    <row r="472">
      <c r="A472" s="4">
        <v>44859.958333333336</v>
      </c>
      <c r="B472" s="2">
        <v>0.04524468688086824</v>
      </c>
    </row>
    <row r="473">
      <c r="A473" s="4">
        <v>44860.958333333336</v>
      </c>
      <c r="B473" s="2">
        <v>0.04922068511981936</v>
      </c>
    </row>
    <row r="474">
      <c r="A474" s="4">
        <v>44861.958333333336</v>
      </c>
      <c r="B474" s="2">
        <v>0.09324012995279306</v>
      </c>
    </row>
    <row r="475">
      <c r="A475" s="4">
        <v>44862.958333333336</v>
      </c>
      <c r="B475" s="2">
        <v>0.03984557117364681</v>
      </c>
    </row>
    <row r="476">
      <c r="A476" s="4">
        <v>44860.958333333336</v>
      </c>
      <c r="B476" s="2">
        <v>0.06910981324530134</v>
      </c>
    </row>
    <row r="477">
      <c r="A477" s="4">
        <v>44861.958333333336</v>
      </c>
      <c r="B477" s="2">
        <v>0.05872821586075838</v>
      </c>
    </row>
    <row r="478">
      <c r="A478" s="4">
        <v>44862.958333333336</v>
      </c>
      <c r="B478" s="2">
        <v>0.030038658852953645</v>
      </c>
    </row>
    <row r="479">
      <c r="A479" s="4">
        <v>44863.958333333336</v>
      </c>
      <c r="B479" s="2">
        <v>0.06005152183995053</v>
      </c>
    </row>
    <row r="480">
      <c r="A480" s="4">
        <v>44861.958333333336</v>
      </c>
      <c r="B480" s="2">
        <v>0.07788411714533998</v>
      </c>
    </row>
    <row r="481">
      <c r="A481" s="4">
        <v>44862.958333333336</v>
      </c>
      <c r="B481" s="2">
        <v>0.029616670754543318</v>
      </c>
    </row>
    <row r="482">
      <c r="A482" s="4">
        <v>44863.958333333336</v>
      </c>
      <c r="B482" s="2">
        <v>0.0667114639235558</v>
      </c>
    </row>
    <row r="483">
      <c r="A483" s="4">
        <v>44864.958333333336</v>
      </c>
      <c r="B483" s="2">
        <v>0.06585576056869016</v>
      </c>
    </row>
    <row r="484">
      <c r="A484" s="4">
        <v>44862.958333333336</v>
      </c>
      <c r="B484" s="2">
        <v>0.023223933113065146</v>
      </c>
    </row>
    <row r="485">
      <c r="A485" s="4">
        <v>44863.958333333336</v>
      </c>
      <c r="B485" s="2">
        <v>0.06572515991173371</v>
      </c>
    </row>
    <row r="486">
      <c r="A486" s="4">
        <v>44864.958333333336</v>
      </c>
      <c r="B486" s="2">
        <v>0.056419351644106254</v>
      </c>
    </row>
    <row r="487">
      <c r="A487" s="4">
        <v>44865.958333333336</v>
      </c>
      <c r="B487" s="2">
        <v>0.04718278152928926</v>
      </c>
    </row>
    <row r="488">
      <c r="A488" s="4">
        <v>44863.958333333336</v>
      </c>
      <c r="B488" s="2">
        <v>0.06542552555832074</v>
      </c>
    </row>
    <row r="489">
      <c r="A489" s="4">
        <v>44864.958333333336</v>
      </c>
      <c r="B489" s="2">
        <v>0.06532624349354942</v>
      </c>
    </row>
    <row r="490">
      <c r="A490" s="4">
        <v>44865.958333333336</v>
      </c>
      <c r="B490" s="2">
        <v>0.057706976564837094</v>
      </c>
    </row>
    <row r="491">
      <c r="A491" s="4">
        <v>44866.958333333336</v>
      </c>
      <c r="B491" s="2">
        <v>0.06675819700498556</v>
      </c>
    </row>
    <row r="492">
      <c r="A492" s="4">
        <v>44864.958333333336</v>
      </c>
      <c r="B492" s="2">
        <v>0.03329291675888603</v>
      </c>
    </row>
    <row r="493">
      <c r="A493" s="4">
        <v>44865.958333333336</v>
      </c>
      <c r="B493" s="2">
        <v>0.0311208413790732</v>
      </c>
    </row>
    <row r="494">
      <c r="A494" s="4">
        <v>44866.958333333336</v>
      </c>
      <c r="B494" s="2">
        <v>0.042690091003801826</v>
      </c>
    </row>
    <row r="495">
      <c r="A495" s="4">
        <v>44867.958333333336</v>
      </c>
      <c r="B495" s="2">
        <v>0.11887976501718513</v>
      </c>
    </row>
    <row r="496">
      <c r="A496" s="4">
        <v>44865.958333333336</v>
      </c>
      <c r="B496" s="2">
        <v>0.032797211594603366</v>
      </c>
    </row>
    <row r="497">
      <c r="A497" s="4">
        <v>44866.958333333336</v>
      </c>
      <c r="B497" s="2">
        <v>0.04217796172040996</v>
      </c>
    </row>
    <row r="498">
      <c r="A498" s="4">
        <v>44867.958333333336</v>
      </c>
      <c r="B498" s="2">
        <v>0.11597557614807281</v>
      </c>
    </row>
    <row r="499">
      <c r="A499" s="4">
        <v>44868.958333333336</v>
      </c>
      <c r="B499" s="2">
        <v>0.06527160234427927</v>
      </c>
    </row>
    <row r="500">
      <c r="A500" s="4">
        <v>44866.958333333336</v>
      </c>
      <c r="B500" s="2">
        <v>0.05112466419140201</v>
      </c>
    </row>
    <row r="501">
      <c r="A501" s="4">
        <v>44867.958333333336</v>
      </c>
      <c r="B501" s="2">
        <v>0.09191247500083904</v>
      </c>
    </row>
    <row r="502">
      <c r="A502" s="4">
        <v>44868.958333333336</v>
      </c>
      <c r="B502" s="2">
        <v>0.06248465961841154</v>
      </c>
    </row>
    <row r="503">
      <c r="A503" s="4">
        <v>44869.958333333336</v>
      </c>
      <c r="B503" s="2">
        <v>0.04033911254060072</v>
      </c>
    </row>
    <row r="504">
      <c r="A504" s="4">
        <v>44867.958333333336</v>
      </c>
      <c r="B504" s="2">
        <v>0.05640899432756378</v>
      </c>
    </row>
    <row r="505">
      <c r="A505" s="4">
        <v>44868.958333333336</v>
      </c>
      <c r="B505" s="2">
        <v>0.06330183862718052</v>
      </c>
    </row>
    <row r="506">
      <c r="A506" s="4">
        <v>44869.958333333336</v>
      </c>
      <c r="B506" s="2">
        <v>0.03428228779144273</v>
      </c>
    </row>
    <row r="507">
      <c r="A507" s="4">
        <v>44870.958333333336</v>
      </c>
      <c r="B507" s="2">
        <v>0.03509264821299234</v>
      </c>
    </row>
    <row r="508">
      <c r="A508" s="4">
        <v>44868.958333333336</v>
      </c>
      <c r="B508" s="2">
        <v>0.07224598643433457</v>
      </c>
    </row>
    <row r="509">
      <c r="A509" s="4">
        <v>44869.958333333336</v>
      </c>
      <c r="B509" s="2">
        <v>0.04072132980253179</v>
      </c>
    </row>
    <row r="510">
      <c r="A510" s="4">
        <v>44870.958333333336</v>
      </c>
      <c r="B510" s="2">
        <v>0.030693149398542535</v>
      </c>
    </row>
    <row r="511">
      <c r="A511" s="4">
        <v>44871.958333333336</v>
      </c>
      <c r="B511" s="2">
        <v>0.05317320487244114</v>
      </c>
    </row>
    <row r="512">
      <c r="A512" s="4">
        <v>44869.958333333336</v>
      </c>
      <c r="B512" s="2">
        <v>0.03221606089985366</v>
      </c>
    </row>
    <row r="513">
      <c r="A513" s="4">
        <v>44870.958333333336</v>
      </c>
      <c r="B513" s="2">
        <v>0.034396604618895536</v>
      </c>
    </row>
    <row r="514">
      <c r="A514" s="4">
        <v>44871.958333333336</v>
      </c>
      <c r="B514" s="2">
        <v>0.05660773115755125</v>
      </c>
    </row>
    <row r="515">
      <c r="A515" s="4">
        <v>44872.958333333336</v>
      </c>
      <c r="B515" s="2">
        <v>0.047595195925847524</v>
      </c>
    </row>
    <row r="516">
      <c r="A516" s="4">
        <v>44870.958333333336</v>
      </c>
      <c r="B516" s="2">
        <v>0.027733016312071465</v>
      </c>
    </row>
    <row r="517">
      <c r="A517" s="4">
        <v>44871.958333333336</v>
      </c>
      <c r="B517" s="2">
        <v>0.052283867438128316</v>
      </c>
    </row>
    <row r="518">
      <c r="A518" s="4">
        <v>44872.958333333336</v>
      </c>
      <c r="B518" s="2">
        <v>0.04706088268173011</v>
      </c>
    </row>
    <row r="519">
      <c r="A519" s="4">
        <v>44873.958333333336</v>
      </c>
      <c r="B519" s="2">
        <v>0.10149959576540239</v>
      </c>
    </row>
    <row r="520">
      <c r="A520" s="4">
        <v>44871.958333333336</v>
      </c>
      <c r="B520" s="2">
        <v>0.04355367975928497</v>
      </c>
    </row>
    <row r="521">
      <c r="A521" s="4">
        <v>44872.958333333336</v>
      </c>
      <c r="B521" s="2">
        <v>0.04596993097664682</v>
      </c>
    </row>
    <row r="522">
      <c r="A522" s="4">
        <v>44873.958333333336</v>
      </c>
      <c r="B522" s="2">
        <v>0.09826359210727585</v>
      </c>
    </row>
    <row r="523">
      <c r="A523" s="4">
        <v>44874.958333333336</v>
      </c>
      <c r="B523" s="2">
        <v>0.03384113137346527</v>
      </c>
    </row>
    <row r="524">
      <c r="A524" s="4">
        <v>44872.958333333336</v>
      </c>
      <c r="B524" s="2">
        <v>0.05681422472203002</v>
      </c>
    </row>
    <row r="525">
      <c r="A525" s="4">
        <v>44873.958333333336</v>
      </c>
      <c r="B525" s="2">
        <v>0.08932767015978586</v>
      </c>
    </row>
    <row r="526">
      <c r="A526" s="4">
        <v>44874.958333333336</v>
      </c>
      <c r="B526" s="2">
        <v>0.039589237500316725</v>
      </c>
    </row>
    <row r="527">
      <c r="A527" s="4">
        <v>44875.958333333336</v>
      </c>
      <c r="B527" s="2">
        <v>0.04609445104648294</v>
      </c>
    </row>
    <row r="528">
      <c r="A528" s="4">
        <v>44873.958333333336</v>
      </c>
      <c r="B528" s="2">
        <v>0.07378092734722437</v>
      </c>
    </row>
    <row r="529">
      <c r="A529" s="4">
        <v>44874.958333333336</v>
      </c>
      <c r="B529" s="2">
        <v>0.055065213585895306</v>
      </c>
    </row>
    <row r="530">
      <c r="A530" s="4">
        <v>44875.958333333336</v>
      </c>
      <c r="B530" s="2">
        <v>0.04585133580858586</v>
      </c>
    </row>
    <row r="531">
      <c r="A531" s="4">
        <v>44876.958333333336</v>
      </c>
      <c r="B531" s="2">
        <v>0.0414382484236183</v>
      </c>
    </row>
    <row r="532">
      <c r="A532" s="4">
        <v>44874.958333333336</v>
      </c>
      <c r="B532" s="2">
        <v>0.04947516520163928</v>
      </c>
    </row>
    <row r="533">
      <c r="A533" s="4">
        <v>44875.958333333336</v>
      </c>
      <c r="B533" s="2">
        <v>0.04318159065045132</v>
      </c>
    </row>
    <row r="534">
      <c r="A534" s="4">
        <v>44876.958333333336</v>
      </c>
      <c r="B534" s="2">
        <v>0.04882572647196389</v>
      </c>
    </row>
    <row r="535">
      <c r="A535" s="4">
        <v>44877.958333333336</v>
      </c>
      <c r="B535" s="2">
        <v>0.07798041517107725</v>
      </c>
    </row>
    <row r="536">
      <c r="A536" s="4">
        <v>44875.958333333336</v>
      </c>
      <c r="B536" s="2">
        <v>0.04025495993707317</v>
      </c>
    </row>
    <row r="537">
      <c r="A537" s="4">
        <v>44876.958333333336</v>
      </c>
      <c r="B537" s="2">
        <v>0.03499468039293708</v>
      </c>
    </row>
    <row r="538">
      <c r="A538" s="4">
        <v>44877.958333333336</v>
      </c>
      <c r="B538" s="2">
        <v>0.08423904260990583</v>
      </c>
    </row>
    <row r="539">
      <c r="A539" s="4">
        <v>44878.958333333336</v>
      </c>
      <c r="B539" s="2">
        <v>0.04832872028940435</v>
      </c>
    </row>
    <row r="540">
      <c r="A540" s="4">
        <v>44876.958333333336</v>
      </c>
      <c r="B540" s="2">
        <v>0.03938282983196614</v>
      </c>
    </row>
    <row r="541">
      <c r="A541" s="4">
        <v>44877.958333333336</v>
      </c>
      <c r="B541" s="2">
        <v>0.08044518082974976</v>
      </c>
    </row>
    <row r="542">
      <c r="A542" s="4">
        <v>44878.958333333336</v>
      </c>
      <c r="B542" s="2">
        <v>0.0483696543763196</v>
      </c>
    </row>
    <row r="543">
      <c r="A543" s="4">
        <v>44879.958333333336</v>
      </c>
      <c r="B543" s="2">
        <v>0.10339866167017914</v>
      </c>
    </row>
    <row r="544">
      <c r="A544" s="4">
        <v>44877.958333333336</v>
      </c>
      <c r="B544" s="2">
        <v>0.07033225528225746</v>
      </c>
    </row>
    <row r="545">
      <c r="A545" s="4">
        <v>44878.958333333336</v>
      </c>
      <c r="B545" s="2">
        <v>0.052475261501860965</v>
      </c>
    </row>
    <row r="546">
      <c r="A546" s="4">
        <v>44879.958333333336</v>
      </c>
      <c r="B546" s="2">
        <v>0.09172526046093453</v>
      </c>
    </row>
    <row r="547">
      <c r="A547" s="4">
        <v>44880.958333333336</v>
      </c>
      <c r="B547" s="2">
        <v>0.04675738162907689</v>
      </c>
    </row>
    <row r="548">
      <c r="A548" s="4">
        <v>44878.958333333336</v>
      </c>
      <c r="B548" s="2">
        <v>0.04792876549269809</v>
      </c>
    </row>
    <row r="549">
      <c r="A549" s="4">
        <v>44879.958333333336</v>
      </c>
      <c r="B549" s="2">
        <v>0.07057514514711503</v>
      </c>
    </row>
    <row r="550">
      <c r="A550" s="4">
        <v>44880.958333333336</v>
      </c>
      <c r="B550" s="2">
        <v>0.05432448833160763</v>
      </c>
    </row>
    <row r="551">
      <c r="A551" s="4">
        <v>44881.958333333336</v>
      </c>
      <c r="B551" s="2">
        <v>0.04053954664347491</v>
      </c>
    </row>
    <row r="552">
      <c r="A552" s="4">
        <v>44879.958333333336</v>
      </c>
      <c r="B552" s="2">
        <v>0.0680248563682388</v>
      </c>
    </row>
    <row r="553">
      <c r="A553" s="4">
        <v>44880.958333333336</v>
      </c>
      <c r="B553" s="2">
        <v>0.05038736331985778</v>
      </c>
    </row>
    <row r="554">
      <c r="A554" s="4">
        <v>44881.958333333336</v>
      </c>
      <c r="B554" s="2">
        <v>0.04017433986858389</v>
      </c>
    </row>
    <row r="555">
      <c r="A555" s="4">
        <v>44882.958333333336</v>
      </c>
      <c r="B555" s="2">
        <v>0.03715566715476614</v>
      </c>
    </row>
    <row r="556">
      <c r="A556" s="4">
        <v>44880.958333333336</v>
      </c>
      <c r="B556" s="2">
        <v>0.04577124174186512</v>
      </c>
    </row>
    <row r="557">
      <c r="A557" s="4">
        <v>44881.958333333336</v>
      </c>
      <c r="B557" s="2">
        <v>0.047218785193933015</v>
      </c>
    </row>
    <row r="558">
      <c r="A558" s="4">
        <v>44882.958333333336</v>
      </c>
      <c r="B558" s="2">
        <v>0.05156682224772217</v>
      </c>
    </row>
    <row r="559">
      <c r="A559" s="4">
        <v>44883.958333333336</v>
      </c>
      <c r="B559" s="2">
        <v>0.07252546187927647</v>
      </c>
    </row>
    <row r="560">
      <c r="A560" s="4">
        <v>44881.958333333336</v>
      </c>
      <c r="B560" s="2">
        <v>0.040753075087585675</v>
      </c>
    </row>
    <row r="561">
      <c r="A561" s="4">
        <v>44882.958333333336</v>
      </c>
      <c r="B561" s="2">
        <v>0.02978485386612717</v>
      </c>
    </row>
    <row r="562">
      <c r="A562" s="4">
        <v>44883.958333333336</v>
      </c>
      <c r="B562" s="2">
        <v>0.034178852305021414</v>
      </c>
    </row>
    <row r="563">
      <c r="A563" s="4">
        <v>44884.958333333336</v>
      </c>
      <c r="B563" s="2">
        <v>0.07571949383728714</v>
      </c>
    </row>
    <row r="564">
      <c r="A564" s="4">
        <v>44882.958333333336</v>
      </c>
      <c r="B564" s="2">
        <v>0.02343347567686599</v>
      </c>
    </row>
    <row r="565">
      <c r="A565" s="4">
        <v>44883.958333333336</v>
      </c>
      <c r="B565" s="2">
        <v>0.046662999270870475</v>
      </c>
    </row>
    <row r="566">
      <c r="A566" s="4">
        <v>44884.958333333336</v>
      </c>
      <c r="B566" s="2">
        <v>0.08494950983513905</v>
      </c>
    </row>
    <row r="567">
      <c r="A567" s="4">
        <v>44885.958333333336</v>
      </c>
      <c r="B567" s="2">
        <v>0.10160166149960183</v>
      </c>
    </row>
    <row r="568">
      <c r="A568" s="4">
        <v>44883.958333333336</v>
      </c>
      <c r="B568" s="2">
        <v>0.061827895395012995</v>
      </c>
    </row>
    <row r="569">
      <c r="A569" s="4">
        <v>44884.958333333336</v>
      </c>
      <c r="B569" s="2">
        <v>0.09410357176968447</v>
      </c>
    </row>
    <row r="570">
      <c r="A570" s="4">
        <v>44885.958333333336</v>
      </c>
      <c r="B570" s="2">
        <v>0.10356959782172463</v>
      </c>
    </row>
    <row r="571">
      <c r="A571" s="4">
        <v>44886.958333333336</v>
      </c>
      <c r="B571" s="2">
        <v>0.07317535762480015</v>
      </c>
    </row>
    <row r="572">
      <c r="A572" s="4">
        <v>44884.958333333336</v>
      </c>
      <c r="B572" s="2">
        <v>0.06645948102845699</v>
      </c>
    </row>
    <row r="573">
      <c r="A573" s="4">
        <v>44885.958333333336</v>
      </c>
      <c r="B573" s="2">
        <v>0.09606966911637226</v>
      </c>
    </row>
    <row r="574">
      <c r="A574" s="4">
        <v>44886.958333333336</v>
      </c>
      <c r="B574" s="2">
        <v>0.05564629601360438</v>
      </c>
    </row>
    <row r="575">
      <c r="A575" s="4">
        <v>44887.958333333336</v>
      </c>
      <c r="B575" s="2">
        <v>0.055936752472899816</v>
      </c>
    </row>
    <row r="576">
      <c r="A576" s="4">
        <v>44885.958333333336</v>
      </c>
      <c r="B576" s="2">
        <v>0.0914516473539831</v>
      </c>
    </row>
    <row r="577">
      <c r="A577" s="4">
        <v>44886.958333333336</v>
      </c>
      <c r="B577" s="2">
        <v>0.050763790885283266</v>
      </c>
    </row>
    <row r="578">
      <c r="A578" s="4">
        <v>44887.958333333336</v>
      </c>
      <c r="B578" s="2">
        <v>0.05481547339477933</v>
      </c>
    </row>
    <row r="579">
      <c r="A579" s="4">
        <v>44888.958333333336</v>
      </c>
      <c r="B579" s="2">
        <v>0.05676763061509144</v>
      </c>
    </row>
    <row r="580">
      <c r="A580" s="4">
        <v>44886.958333333336</v>
      </c>
      <c r="B580" s="2">
        <v>0.07910516133203059</v>
      </c>
    </row>
    <row r="581">
      <c r="A581" s="4">
        <v>44887.958333333336</v>
      </c>
      <c r="B581" s="2">
        <v>0.06651969388513286</v>
      </c>
    </row>
    <row r="582">
      <c r="A582" s="4">
        <v>44888.958333333336</v>
      </c>
      <c r="B582" s="2">
        <v>0.05743519861807995</v>
      </c>
    </row>
    <row r="583">
      <c r="A583" s="4">
        <v>44889.958333333336</v>
      </c>
      <c r="B583" s="2">
        <v>0.03394554716312229</v>
      </c>
    </row>
    <row r="584">
      <c r="A584" s="4">
        <v>44887.958333333336</v>
      </c>
      <c r="B584" s="2">
        <v>0.037110025264762675</v>
      </c>
    </row>
    <row r="585">
      <c r="A585" s="4">
        <v>44888.958333333336</v>
      </c>
      <c r="B585" s="2">
        <v>0.047877973519004524</v>
      </c>
    </row>
    <row r="586">
      <c r="A586" s="4">
        <v>44889.958333333336</v>
      </c>
      <c r="B586" s="2">
        <v>0.03368376876309001</v>
      </c>
    </row>
    <row r="587">
      <c r="A587" s="4">
        <v>44890.958333333336</v>
      </c>
      <c r="B587" s="2">
        <v>0.055779309050510956</v>
      </c>
    </row>
    <row r="588">
      <c r="A588" s="4">
        <v>44888.958333333336</v>
      </c>
      <c r="B588" s="2">
        <v>0.06082637407133542</v>
      </c>
    </row>
    <row r="589">
      <c r="A589" s="4">
        <v>44889.958333333336</v>
      </c>
      <c r="B589" s="2">
        <v>0.04234215466637418</v>
      </c>
    </row>
    <row r="590">
      <c r="A590" s="4">
        <v>44890.958333333336</v>
      </c>
      <c r="B590" s="2">
        <v>0.06825513923761932</v>
      </c>
    </row>
    <row r="591">
      <c r="A591" s="4">
        <v>44891.958333333336</v>
      </c>
      <c r="B591" s="2">
        <v>0.08866597718394087</v>
      </c>
    </row>
    <row r="592">
      <c r="A592" s="4">
        <v>44889.958333333336</v>
      </c>
      <c r="B592" s="2">
        <v>0.023589756183175572</v>
      </c>
    </row>
    <row r="593">
      <c r="A593" s="4">
        <v>44890.958333333336</v>
      </c>
      <c r="B593" s="2">
        <v>0.05917503888548483</v>
      </c>
    </row>
    <row r="594">
      <c r="A594" s="4">
        <v>44891.958333333336</v>
      </c>
      <c r="B594" s="2">
        <v>0.05980043385627551</v>
      </c>
    </row>
    <row r="595">
      <c r="A595" s="4">
        <v>44892.958333333336</v>
      </c>
      <c r="B595" s="2">
        <v>0.053428753086018126</v>
      </c>
    </row>
    <row r="596">
      <c r="A596" s="4">
        <v>44890.958333333336</v>
      </c>
      <c r="B596" s="2">
        <v>0.04596688016114844</v>
      </c>
    </row>
    <row r="597">
      <c r="A597" s="4">
        <v>44891.958333333336</v>
      </c>
      <c r="B597" s="2">
        <v>0.053045915335801636</v>
      </c>
    </row>
    <row r="598">
      <c r="A598" s="4">
        <v>44892.958333333336</v>
      </c>
      <c r="B598" s="2">
        <v>0.05241633595984249</v>
      </c>
    </row>
    <row r="599">
      <c r="A599" s="4">
        <v>44893.958333333336</v>
      </c>
      <c r="B599" s="2">
        <v>0.03756444601727042</v>
      </c>
    </row>
    <row r="600">
      <c r="A600" s="4">
        <v>44891.958333333336</v>
      </c>
      <c r="B600" s="2">
        <v>0.05666533133479127</v>
      </c>
    </row>
    <row r="601">
      <c r="A601" s="4">
        <v>44892.958333333336</v>
      </c>
      <c r="B601" s="2">
        <v>0.06910836694205935</v>
      </c>
    </row>
    <row r="602">
      <c r="A602" s="4">
        <v>44893.958333333336</v>
      </c>
      <c r="B602" s="2">
        <v>0.04162433462942091</v>
      </c>
    </row>
    <row r="603">
      <c r="A603" s="4">
        <v>44894.958333333336</v>
      </c>
      <c r="B603" s="2">
        <v>0.054098449115408516</v>
      </c>
    </row>
    <row r="604">
      <c r="A604" s="4">
        <v>44892.958333333336</v>
      </c>
      <c r="B604" s="2">
        <v>0.041592588712830676</v>
      </c>
    </row>
    <row r="605">
      <c r="A605" s="4">
        <v>44893.958333333336</v>
      </c>
      <c r="B605" s="2">
        <v>0.03163415248312754</v>
      </c>
    </row>
    <row r="606">
      <c r="A606" s="4">
        <v>44894.958333333336</v>
      </c>
      <c r="B606" s="2">
        <v>0.04612537547287837</v>
      </c>
    </row>
    <row r="607">
      <c r="A607" s="4">
        <v>44895.958333333336</v>
      </c>
      <c r="B607" s="2">
        <v>0.045547608612490166</v>
      </c>
    </row>
    <row r="608">
      <c r="A608" s="4">
        <v>44893.958333333336</v>
      </c>
      <c r="B608" s="2">
        <v>0.02977802996263454</v>
      </c>
    </row>
    <row r="609">
      <c r="A609" s="4">
        <v>44894.958333333336</v>
      </c>
      <c r="B609" s="2">
        <v>0.04752249837077372</v>
      </c>
    </row>
    <row r="610">
      <c r="A610" s="4">
        <v>44895.958333333336</v>
      </c>
      <c r="B610" s="2">
        <v>0.04936446604678096</v>
      </c>
    </row>
    <row r="611">
      <c r="A611" s="4">
        <v>44896.958333333336</v>
      </c>
      <c r="B611" s="2">
        <v>0.05451621206309773</v>
      </c>
    </row>
    <row r="612">
      <c r="A612" s="4">
        <v>44894.958333333336</v>
      </c>
      <c r="B612" s="2">
        <v>0.046143631739289336</v>
      </c>
    </row>
    <row r="613">
      <c r="A613" s="4">
        <v>44895.958333333336</v>
      </c>
      <c r="B613" s="2">
        <v>0.044752297185929</v>
      </c>
    </row>
    <row r="614">
      <c r="A614" s="4">
        <v>44896.958333333336</v>
      </c>
      <c r="B614" s="2">
        <v>0.03590042923196337</v>
      </c>
    </row>
    <row r="615">
      <c r="A615" s="4">
        <v>44897.958333333336</v>
      </c>
      <c r="B615" s="2">
        <v>0.05098162606810753</v>
      </c>
    </row>
    <row r="616">
      <c r="A616" s="4">
        <v>44895.958333333336</v>
      </c>
      <c r="B616" s="2">
        <v>0.03588655609952763</v>
      </c>
    </row>
    <row r="617">
      <c r="A617" s="4">
        <v>44896.958333333336</v>
      </c>
      <c r="B617" s="2">
        <v>0.03820347393698199</v>
      </c>
    </row>
    <row r="618">
      <c r="A618" s="4">
        <v>44897.958333333336</v>
      </c>
      <c r="B618" s="2">
        <v>0.05050561271809445</v>
      </c>
    </row>
    <row r="619">
      <c r="A619" s="4">
        <v>44898.958333333336</v>
      </c>
      <c r="B619" s="2">
        <v>0.08265197099622228</v>
      </c>
    </row>
    <row r="620">
      <c r="A620" s="4">
        <v>44896.958333333336</v>
      </c>
      <c r="B620" s="2">
        <v>0.03460241756338004</v>
      </c>
    </row>
    <row r="621">
      <c r="A621" s="4">
        <v>44897.958333333336</v>
      </c>
      <c r="B621" s="2">
        <v>0.042705601150817014</v>
      </c>
    </row>
    <row r="622">
      <c r="A622" s="4">
        <v>44898.958333333336</v>
      </c>
      <c r="B622" s="2">
        <v>0.0929110370359118</v>
      </c>
    </row>
    <row r="623">
      <c r="A623" s="4">
        <v>44899.958333333336</v>
      </c>
      <c r="B623" s="2">
        <v>0.14746020306347266</v>
      </c>
    </row>
    <row r="624">
      <c r="A624" s="4">
        <v>44897.958333333336</v>
      </c>
      <c r="B624" s="2">
        <v>0.05125709349917564</v>
      </c>
    </row>
    <row r="625">
      <c r="A625" s="4">
        <v>44898.958333333336</v>
      </c>
      <c r="B625" s="2">
        <v>0.08849817872312464</v>
      </c>
    </row>
    <row r="626">
      <c r="A626" s="4">
        <v>44899.958333333336</v>
      </c>
      <c r="B626" s="2">
        <v>0.1504912303257526</v>
      </c>
    </row>
    <row r="627">
      <c r="A627" s="4">
        <v>44900.958333333336</v>
      </c>
      <c r="B627" s="2">
        <v>0.06193533094636802</v>
      </c>
    </row>
    <row r="628">
      <c r="A628" s="4">
        <v>44898.958333333336</v>
      </c>
      <c r="B628" s="2">
        <v>0.10438114260984306</v>
      </c>
    </row>
    <row r="629">
      <c r="A629" s="4">
        <v>44899.958333333336</v>
      </c>
      <c r="B629" s="2">
        <v>0.16102894811831028</v>
      </c>
    </row>
    <row r="630">
      <c r="A630" s="4">
        <v>44900.958333333336</v>
      </c>
      <c r="B630" s="2">
        <v>0.060986060998501436</v>
      </c>
    </row>
    <row r="631">
      <c r="A631" s="4">
        <v>44901.958333333336</v>
      </c>
      <c r="B631" s="2">
        <v>0.02877826283612682</v>
      </c>
    </row>
    <row r="632">
      <c r="A632" s="4">
        <v>44899.958333333336</v>
      </c>
      <c r="B632" s="2">
        <v>0.1284857236782042</v>
      </c>
    </row>
    <row r="633">
      <c r="A633" s="4">
        <v>44900.958333333336</v>
      </c>
      <c r="B633" s="2">
        <v>0.05984637897302698</v>
      </c>
    </row>
    <row r="634">
      <c r="A634" s="4">
        <v>44901.958333333336</v>
      </c>
      <c r="B634" s="2">
        <v>0.02772937537033929</v>
      </c>
    </row>
    <row r="635">
      <c r="A635" s="4">
        <v>44902.958333333336</v>
      </c>
      <c r="B635" s="2">
        <v>0.06576778655703851</v>
      </c>
    </row>
    <row r="636">
      <c r="A636" s="4">
        <v>44900.958333333336</v>
      </c>
      <c r="B636" s="2">
        <v>0.048956105060197215</v>
      </c>
    </row>
    <row r="637">
      <c r="A637" s="4">
        <v>44901.958333333336</v>
      </c>
      <c r="B637" s="2">
        <v>0.025522489325415048</v>
      </c>
    </row>
    <row r="638">
      <c r="A638" s="4">
        <v>44902.958333333336</v>
      </c>
      <c r="B638" s="2">
        <v>0.06388816030975046</v>
      </c>
    </row>
    <row r="639">
      <c r="A639" s="4">
        <v>44903.958333333336</v>
      </c>
      <c r="B639" s="2">
        <v>0.14893088620168812</v>
      </c>
    </row>
    <row r="640">
      <c r="A640" s="4">
        <v>44901.958333333336</v>
      </c>
      <c r="B640" s="2">
        <v>0.02691466784559308</v>
      </c>
    </row>
    <row r="641">
      <c r="A641" s="4">
        <v>44902.958333333336</v>
      </c>
      <c r="B641" s="2">
        <v>0.060128706948465664</v>
      </c>
    </row>
    <row r="642">
      <c r="A642" s="4">
        <v>44903.958333333336</v>
      </c>
      <c r="B642" s="2">
        <v>0.12927853268524794</v>
      </c>
    </row>
    <row r="643">
      <c r="A643" s="4">
        <v>44904.958333333336</v>
      </c>
      <c r="B643" s="2">
        <v>0.08855621356425124</v>
      </c>
    </row>
    <row r="644">
      <c r="A644" s="4">
        <v>44902.958333333336</v>
      </c>
      <c r="B644" s="2">
        <v>0.05038215148670097</v>
      </c>
    </row>
    <row r="645">
      <c r="A645" s="4">
        <v>44903.958333333336</v>
      </c>
      <c r="B645" s="2">
        <v>0.09927290510713198</v>
      </c>
    </row>
    <row r="646">
      <c r="A646" s="4">
        <v>44904.958333333336</v>
      </c>
      <c r="B646" s="2">
        <v>0.07630332862911211</v>
      </c>
    </row>
    <row r="647">
      <c r="A647" s="4">
        <v>44905.958333333336</v>
      </c>
      <c r="B647" s="2">
        <v>0.05881257257074334</v>
      </c>
    </row>
    <row r="648">
      <c r="A648" s="4">
        <v>44903.958333333336</v>
      </c>
      <c r="B648" s="2">
        <v>0.061578252353744804</v>
      </c>
    </row>
    <row r="649">
      <c r="A649" s="4">
        <v>44904.958333333336</v>
      </c>
      <c r="B649" s="2">
        <v>0.06485075596009869</v>
      </c>
    </row>
    <row r="650">
      <c r="A650" s="4">
        <v>44905.958333333336</v>
      </c>
      <c r="B650" s="2">
        <v>0.06629561329520138</v>
      </c>
    </row>
    <row r="651">
      <c r="A651" s="4">
        <v>44906.958333333336</v>
      </c>
      <c r="B651" s="2">
        <v>0.03560764685309304</v>
      </c>
    </row>
    <row r="652">
      <c r="A652" s="4">
        <v>44904.958333333336</v>
      </c>
      <c r="B652" s="2">
        <v>0.058318220701052824</v>
      </c>
    </row>
    <row r="653">
      <c r="A653" s="4">
        <v>44905.958333333336</v>
      </c>
      <c r="B653" s="2">
        <v>0.06399444113762699</v>
      </c>
    </row>
    <row r="654">
      <c r="A654" s="4">
        <v>44906.958333333336</v>
      </c>
      <c r="B654" s="2">
        <v>0.039116345141565305</v>
      </c>
    </row>
    <row r="655">
      <c r="A655" s="4">
        <v>44907.958333333336</v>
      </c>
      <c r="B655" s="2">
        <v>0.03980843859715149</v>
      </c>
    </row>
    <row r="656">
      <c r="A656" s="4">
        <v>44905.958333333336</v>
      </c>
      <c r="B656" s="2">
        <v>0.0645593275080827</v>
      </c>
    </row>
    <row r="657">
      <c r="A657" s="4">
        <v>44906.958333333336</v>
      </c>
      <c r="B657" s="2">
        <v>0.03695401045499024</v>
      </c>
    </row>
    <row r="658">
      <c r="A658" s="4">
        <v>44907.958333333336</v>
      </c>
      <c r="B658" s="2">
        <v>0.04089292894834128</v>
      </c>
    </row>
    <row r="659">
      <c r="A659" s="4">
        <v>44908.958333333336</v>
      </c>
      <c r="B659" s="2">
        <v>0.03718710129574925</v>
      </c>
    </row>
    <row r="660">
      <c r="A660" s="4">
        <v>44906.958333333336</v>
      </c>
      <c r="B660" s="2">
        <v>0.050781550222173864</v>
      </c>
    </row>
    <row r="661">
      <c r="A661" s="4">
        <v>44907.958333333336</v>
      </c>
      <c r="B661" s="2">
        <v>0.06599103469135471</v>
      </c>
    </row>
    <row r="662">
      <c r="A662" s="4">
        <v>44908.958333333336</v>
      </c>
      <c r="B662" s="2">
        <v>0.05468560951971665</v>
      </c>
    </row>
    <row r="663">
      <c r="A663" s="4">
        <v>44909.958333333336</v>
      </c>
      <c r="B663" s="2">
        <v>0.04295477030853257</v>
      </c>
    </row>
    <row r="664">
      <c r="A664" s="4">
        <v>44907.958333333336</v>
      </c>
      <c r="B664" s="2">
        <v>0.05612116113020272</v>
      </c>
    </row>
    <row r="665">
      <c r="A665" s="4">
        <v>44908.958333333336</v>
      </c>
      <c r="B665" s="2">
        <v>0.04997588021375088</v>
      </c>
    </row>
    <row r="666">
      <c r="A666" s="4">
        <v>44909.958333333336</v>
      </c>
      <c r="B666" s="2">
        <v>0.039956262627508614</v>
      </c>
    </row>
    <row r="667">
      <c r="A667" s="4">
        <v>44910.958333333336</v>
      </c>
      <c r="B667" s="2">
        <v>0.0862448770130066</v>
      </c>
    </row>
    <row r="668">
      <c r="A668" s="4">
        <v>44908.958333333336</v>
      </c>
      <c r="B668" s="2">
        <v>0.05146392255744601</v>
      </c>
    </row>
    <row r="669">
      <c r="A669" s="4">
        <v>44909.958333333336</v>
      </c>
      <c r="B669" s="2">
        <v>0.04073249466431237</v>
      </c>
    </row>
    <row r="670">
      <c r="A670" s="4">
        <v>44910.958333333336</v>
      </c>
      <c r="B670" s="2">
        <v>0.09795365164546653</v>
      </c>
    </row>
    <row r="671">
      <c r="A671" s="4">
        <v>44911.958333333336</v>
      </c>
      <c r="B671" s="2">
        <v>0.05845231608162583</v>
      </c>
    </row>
    <row r="672">
      <c r="A672" s="4">
        <v>44909.958333333336</v>
      </c>
      <c r="B672" s="2">
        <v>0.032994986371903214</v>
      </c>
    </row>
    <row r="673">
      <c r="A673" s="4">
        <v>44910.958333333336</v>
      </c>
      <c r="B673" s="2">
        <v>0.08141704977023345</v>
      </c>
    </row>
    <row r="674">
      <c r="A674" s="4">
        <v>44911.958333333336</v>
      </c>
      <c r="B674" s="2">
        <v>0.05517082896922674</v>
      </c>
    </row>
    <row r="675">
      <c r="A675" s="4">
        <v>44912.958333333336</v>
      </c>
      <c r="B675" s="2">
        <v>0.06134751832412017</v>
      </c>
    </row>
    <row r="676">
      <c r="A676" s="4">
        <v>44910.958333333336</v>
      </c>
      <c r="B676" s="2">
        <v>0.0390423322375982</v>
      </c>
    </row>
    <row r="677">
      <c r="A677" s="4">
        <v>44911.958333333336</v>
      </c>
      <c r="B677" s="2">
        <v>0.04103804013658241</v>
      </c>
    </row>
    <row r="678">
      <c r="A678" s="4">
        <v>44912.958333333336</v>
      </c>
      <c r="B678" s="2">
        <v>0.05918427646562573</v>
      </c>
    </row>
    <row r="679">
      <c r="A679" s="4">
        <v>44913.958333333336</v>
      </c>
      <c r="B679" s="2">
        <v>0.05039999249102454</v>
      </c>
    </row>
    <row r="680">
      <c r="A680" s="4">
        <v>44911.958333333336</v>
      </c>
      <c r="B680" s="2">
        <v>0.03844853461727505</v>
      </c>
    </row>
    <row r="681">
      <c r="A681" s="4">
        <v>44912.958333333336</v>
      </c>
      <c r="B681" s="2">
        <v>0.06373251298808667</v>
      </c>
    </row>
    <row r="682">
      <c r="A682" s="4">
        <v>44913.958333333336</v>
      </c>
      <c r="B682" s="2">
        <v>0.05241758800780763</v>
      </c>
    </row>
    <row r="683">
      <c r="A683" s="4">
        <v>44914.958333333336</v>
      </c>
      <c r="B683" s="2">
        <v>0.05475107011700266</v>
      </c>
    </row>
    <row r="684">
      <c r="A684" s="4">
        <v>44912.958333333336</v>
      </c>
      <c r="B684" s="2">
        <v>0.05334307436079857</v>
      </c>
    </row>
    <row r="685">
      <c r="A685" s="4">
        <v>44913.958333333336</v>
      </c>
      <c r="B685" s="2">
        <v>0.045067354551189875</v>
      </c>
    </row>
    <row r="686">
      <c r="A686" s="4">
        <v>44914.958333333336</v>
      </c>
      <c r="B686" s="2">
        <v>0.03887885199220679</v>
      </c>
    </row>
    <row r="687">
      <c r="A687" s="4">
        <v>44915.958333333336</v>
      </c>
      <c r="B687" s="2">
        <v>0.05006588213032059</v>
      </c>
    </row>
    <row r="688">
      <c r="A688" s="4">
        <v>44913.958333333336</v>
      </c>
      <c r="B688" s="2">
        <v>0.04691126947039876</v>
      </c>
    </row>
    <row r="689">
      <c r="A689" s="4">
        <v>44914.958333333336</v>
      </c>
      <c r="B689" s="2">
        <v>0.04887982303282601</v>
      </c>
    </row>
    <row r="690">
      <c r="A690" s="4">
        <v>44915.958333333336</v>
      </c>
      <c r="B690" s="2">
        <v>0.05726210564775825</v>
      </c>
    </row>
    <row r="691">
      <c r="A691" s="4">
        <v>44916.958333333336</v>
      </c>
      <c r="B691" s="2">
        <v>0.06671886349832722</v>
      </c>
    </row>
    <row r="692">
      <c r="A692" s="4">
        <v>44914.958333333336</v>
      </c>
      <c r="B692" s="2">
        <v>0.0549765042920984</v>
      </c>
    </row>
    <row r="693">
      <c r="A693" s="4">
        <v>44915.958333333336</v>
      </c>
      <c r="B693" s="2">
        <v>0.058173250425251594</v>
      </c>
    </row>
    <row r="694">
      <c r="A694" s="4">
        <v>44916.958333333336</v>
      </c>
      <c r="B694" s="2">
        <v>0.0716784576820376</v>
      </c>
    </row>
    <row r="695">
      <c r="A695" s="4">
        <v>44917.958333333336</v>
      </c>
      <c r="B695" s="2">
        <v>0.10236359543659884</v>
      </c>
    </row>
    <row r="696">
      <c r="A696" s="4">
        <v>44915.958333333336</v>
      </c>
      <c r="B696" s="2">
        <v>0.04507661805125471</v>
      </c>
    </row>
    <row r="697">
      <c r="A697" s="4">
        <v>44916.958333333336</v>
      </c>
      <c r="B697" s="2">
        <v>0.05024746991829029</v>
      </c>
    </row>
    <row r="698">
      <c r="A698" s="4">
        <v>44917.958333333336</v>
      </c>
      <c r="B698" s="2">
        <v>0.0922950153125711</v>
      </c>
    </row>
    <row r="699">
      <c r="A699" s="4">
        <v>44918.958333333336</v>
      </c>
      <c r="B699" s="2">
        <v>0.09040132284510749</v>
      </c>
    </row>
    <row r="700">
      <c r="A700" s="4">
        <v>44916.958333333336</v>
      </c>
      <c r="B700" s="2">
        <v>0.028018712043492183</v>
      </c>
    </row>
    <row r="701">
      <c r="A701" s="4">
        <v>44917.958333333336</v>
      </c>
      <c r="B701" s="2">
        <v>0.07182625135510702</v>
      </c>
    </row>
    <row r="702">
      <c r="A702" s="4">
        <v>44918.958333333336</v>
      </c>
      <c r="B702" s="2">
        <v>0.07427092313669911</v>
      </c>
    </row>
    <row r="703">
      <c r="A703" s="4">
        <v>44919.958333333336</v>
      </c>
      <c r="B703" s="2">
        <v>0.28146259765541753</v>
      </c>
    </row>
    <row r="704">
      <c r="A704" s="4">
        <v>44917.958333333336</v>
      </c>
      <c r="B704" s="2">
        <v>0.05291952130467915</v>
      </c>
    </row>
    <row r="705">
      <c r="A705" s="4">
        <v>44918.958333333336</v>
      </c>
      <c r="B705" s="2">
        <v>0.057575696805600436</v>
      </c>
    </row>
    <row r="706">
      <c r="A706" s="4">
        <v>44919.958333333336</v>
      </c>
      <c r="B706" s="2">
        <v>0.24229832765123527</v>
      </c>
    </row>
    <row r="707">
      <c r="A707" s="4">
        <v>44920.958333333336</v>
      </c>
      <c r="B707" s="2">
        <v>0.2871201645916415</v>
      </c>
    </row>
    <row r="708">
      <c r="A708" s="4">
        <v>44918.958333333336</v>
      </c>
      <c r="B708" s="2">
        <v>0.052689698003489806</v>
      </c>
    </row>
    <row r="709">
      <c r="A709" s="4">
        <v>44919.958333333336</v>
      </c>
      <c r="B709" s="2">
        <v>0.22545402629367403</v>
      </c>
    </row>
    <row r="710">
      <c r="A710" s="4">
        <v>44920.958333333336</v>
      </c>
      <c r="B710" s="2">
        <v>0.282968774649145</v>
      </c>
    </row>
    <row r="711">
      <c r="A711" s="4">
        <v>44921.958333333336</v>
      </c>
      <c r="B711" s="2">
        <v>0.210106458628013</v>
      </c>
    </row>
    <row r="712">
      <c r="A712" s="4">
        <v>44919.958333333336</v>
      </c>
      <c r="B712" s="2">
        <v>0.17447567111735</v>
      </c>
    </row>
    <row r="713">
      <c r="A713" s="4">
        <v>44920.958333333336</v>
      </c>
      <c r="B713" s="2">
        <v>0.2408894275497271</v>
      </c>
    </row>
    <row r="714">
      <c r="A714" s="4">
        <v>44921.958333333336</v>
      </c>
      <c r="B714" s="2">
        <v>0.18908350463741086</v>
      </c>
    </row>
    <row r="715">
      <c r="A715" s="4">
        <v>44922.958333333336</v>
      </c>
      <c r="B715" s="2">
        <v>0.17367774098995944</v>
      </c>
    </row>
    <row r="716">
      <c r="A716" s="4">
        <v>44920.958333333336</v>
      </c>
      <c r="B716" s="2">
        <v>0.09801000000574618</v>
      </c>
    </row>
    <row r="717">
      <c r="A717" s="4">
        <v>44921.958333333336</v>
      </c>
      <c r="B717" s="2">
        <v>0.1078807238338771</v>
      </c>
    </row>
    <row r="718">
      <c r="A718" s="4">
        <v>44922.958333333336</v>
      </c>
      <c r="B718" s="2">
        <v>0.12756118390922136</v>
      </c>
    </row>
    <row r="719">
      <c r="A719" s="4">
        <v>44923.958333333336</v>
      </c>
      <c r="B719" s="2">
        <v>0.11450367805125604</v>
      </c>
    </row>
    <row r="720">
      <c r="A720" s="4">
        <v>44921.958333333336</v>
      </c>
      <c r="B720" s="2">
        <v>0.07809431737877424</v>
      </c>
    </row>
    <row r="721">
      <c r="A721" s="4">
        <v>44922.958333333336</v>
      </c>
      <c r="B721" s="2">
        <v>0.1131340325534703</v>
      </c>
    </row>
    <row r="722">
      <c r="A722" s="4">
        <v>44923.958333333336</v>
      </c>
      <c r="B722" s="2">
        <v>0.09345195115414744</v>
      </c>
    </row>
    <row r="723">
      <c r="A723" s="4">
        <v>44924.958333333336</v>
      </c>
      <c r="B723" s="2">
        <v>0.0754832947935879</v>
      </c>
    </row>
    <row r="724">
      <c r="A724" s="4">
        <v>44922.958333333336</v>
      </c>
      <c r="B724" s="2">
        <v>0.037868112941401307</v>
      </c>
    </row>
    <row r="725">
      <c r="A725" s="4">
        <v>44923.958333333336</v>
      </c>
      <c r="B725" s="2">
        <v>0.04355475031613085</v>
      </c>
    </row>
    <row r="726">
      <c r="A726" s="4">
        <v>44924.958333333336</v>
      </c>
      <c r="B726" s="2">
        <v>0.08480413769570389</v>
      </c>
    </row>
    <row r="727">
      <c r="A727" s="4">
        <v>44925.958333333336</v>
      </c>
      <c r="B727" s="2">
        <v>0.07874647794551133</v>
      </c>
    </row>
    <row r="728">
      <c r="A728" s="4">
        <v>44923.958333333336</v>
      </c>
      <c r="B728" s="2">
        <v>0.04567814632281647</v>
      </c>
    </row>
    <row r="729">
      <c r="A729" s="4">
        <v>44924.958333333336</v>
      </c>
      <c r="B729" s="2">
        <v>0.08573045765469728</v>
      </c>
    </row>
    <row r="730">
      <c r="A730" s="4">
        <v>44925.958333333336</v>
      </c>
      <c r="B730" s="2">
        <v>0.0804000633608378</v>
      </c>
    </row>
    <row r="731">
      <c r="A731" s="4">
        <v>44926.958333333336</v>
      </c>
      <c r="B731" s="2">
        <v>0.12629797905122178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13</v>
      </c>
      <c r="B1" s="7" t="s">
        <v>14</v>
      </c>
      <c r="C1" s="7" t="s">
        <v>15</v>
      </c>
      <c r="D1" s="7" t="s">
        <v>16</v>
      </c>
      <c r="E1" s="13" t="s">
        <v>17</v>
      </c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4">
        <v>44746.958333333336</v>
      </c>
      <c r="B2" s="2">
        <v>0.05821487852882373</v>
      </c>
      <c r="C2" s="2">
        <v>0.0667715092293036</v>
      </c>
      <c r="D2" s="2">
        <v>0.06211597442171244</v>
      </c>
      <c r="E2" s="2">
        <v>0.05926945854062776</v>
      </c>
    </row>
    <row r="3">
      <c r="A3" s="4">
        <v>44747.958333333336</v>
      </c>
      <c r="B3" s="2">
        <v>0.05096094285528457</v>
      </c>
      <c r="C3" s="2">
        <v>0.06271109526069907</v>
      </c>
      <c r="D3" s="2">
        <v>0.06719116322156511</v>
      </c>
      <c r="E3" s="2">
        <v>0.07956463121583976</v>
      </c>
    </row>
    <row r="4">
      <c r="A4" s="4">
        <v>44748.958333333336</v>
      </c>
      <c r="B4" s="2">
        <v>0.05234270148910911</v>
      </c>
      <c r="C4" s="2">
        <v>0.0772544437166766</v>
      </c>
      <c r="D4" s="2">
        <v>0.08590376884019861</v>
      </c>
      <c r="E4" s="2">
        <v>0.09407276351293022</v>
      </c>
    </row>
    <row r="5">
      <c r="A5" s="4">
        <v>44749.958333333336</v>
      </c>
      <c r="B5" s="2">
        <v>0.04514492061375813</v>
      </c>
      <c r="C5" s="2">
        <v>0.06910206652874469</v>
      </c>
      <c r="D5" s="2">
        <v>0.07945148722508528</v>
      </c>
      <c r="E5" s="2">
        <v>0.08153446730177438</v>
      </c>
    </row>
    <row r="6">
      <c r="A6" s="4">
        <v>44750.958333333336</v>
      </c>
      <c r="B6" s="2">
        <v>0.029936730369072646</v>
      </c>
      <c r="C6" s="2">
        <v>0.04953564240957784</v>
      </c>
      <c r="D6" s="2">
        <v>0.06527843937191634</v>
      </c>
      <c r="E6" s="2">
        <v>0.07022718379265608</v>
      </c>
    </row>
    <row r="7">
      <c r="A7" s="4">
        <v>44751.958333333336</v>
      </c>
      <c r="B7" s="2">
        <v>0.0429040922797169</v>
      </c>
      <c r="C7" s="2">
        <v>0.04637832435811425</v>
      </c>
      <c r="D7" s="2">
        <v>0.04525202422990401</v>
      </c>
      <c r="E7" s="2">
        <v>0.046187297923418774</v>
      </c>
    </row>
    <row r="8">
      <c r="A8" s="4">
        <v>44752.958333333336</v>
      </c>
      <c r="B8" s="2">
        <v>0.04497138617194208</v>
      </c>
      <c r="C8" s="2">
        <v>0.0438548268715176</v>
      </c>
      <c r="D8" s="2">
        <v>0.04659892996492591</v>
      </c>
      <c r="E8" s="2">
        <v>0.044830447420579934</v>
      </c>
    </row>
    <row r="9">
      <c r="A9" s="4">
        <v>44753.958333333336</v>
      </c>
      <c r="B9" s="2">
        <v>0.046273634751790915</v>
      </c>
      <c r="C9" s="2">
        <v>0.06293106623175747</v>
      </c>
      <c r="D9" s="2">
        <v>0.06545298086637123</v>
      </c>
      <c r="E9" s="2">
        <v>0.06595197854017654</v>
      </c>
    </row>
    <row r="10">
      <c r="A10" s="4">
        <v>44754.958333333336</v>
      </c>
      <c r="B10" s="2">
        <v>0.03428894436761995</v>
      </c>
      <c r="C10" s="2">
        <v>0.07358107302063875</v>
      </c>
      <c r="D10" s="2">
        <v>0.0905738342738932</v>
      </c>
      <c r="E10" s="2">
        <v>0.10225151335650352</v>
      </c>
    </row>
    <row r="11">
      <c r="A11" s="4">
        <v>44755.958333333336</v>
      </c>
      <c r="B11" s="2">
        <v>0.057235251636234</v>
      </c>
      <c r="C11" s="2">
        <v>0.08151209057388654</v>
      </c>
      <c r="D11" s="2">
        <v>0.12040492993190992</v>
      </c>
      <c r="E11" s="2">
        <v>0.11212699688930217</v>
      </c>
    </row>
    <row r="12">
      <c r="A12" s="4">
        <v>44756.958333333336</v>
      </c>
      <c r="B12" s="2">
        <v>0.030645688746576347</v>
      </c>
      <c r="C12" s="2">
        <v>0.07508757324064241</v>
      </c>
      <c r="D12" s="2">
        <v>0.08490750880187914</v>
      </c>
      <c r="E12" s="2">
        <v>0.13781599691032478</v>
      </c>
    </row>
    <row r="13">
      <c r="A13" s="4">
        <v>44757.958333333336</v>
      </c>
      <c r="B13" s="2">
        <v>0.033692365325484266</v>
      </c>
      <c r="C13" s="2">
        <v>0.04179262711800486</v>
      </c>
      <c r="D13" s="2">
        <v>0.061447142604512665</v>
      </c>
      <c r="E13" s="2">
        <v>0.06384731317236379</v>
      </c>
    </row>
    <row r="14">
      <c r="A14" s="4">
        <v>44758.958333333336</v>
      </c>
      <c r="B14" s="2">
        <v>0.03485043535059885</v>
      </c>
      <c r="C14" s="2">
        <v>0.04563380739232987</v>
      </c>
      <c r="D14" s="2">
        <v>0.04878489851003093</v>
      </c>
      <c r="E14" s="2">
        <v>0.06106595782995741</v>
      </c>
    </row>
    <row r="15">
      <c r="A15" s="4">
        <v>44759.958333333336</v>
      </c>
      <c r="B15" s="2">
        <v>0.05767414870133546</v>
      </c>
      <c r="C15" s="2">
        <v>0.06347387704295876</v>
      </c>
      <c r="D15" s="2">
        <v>0.07657210773043588</v>
      </c>
      <c r="E15" s="2">
        <v>0.07677954944070794</v>
      </c>
    </row>
    <row r="16">
      <c r="A16" s="4">
        <v>44760.958333333336</v>
      </c>
      <c r="B16" s="2">
        <v>0.06417533859158565</v>
      </c>
      <c r="C16" s="2">
        <v>0.1097168080784201</v>
      </c>
      <c r="D16" s="2">
        <v>0.1295550847958901</v>
      </c>
      <c r="E16" s="2">
        <v>0.1522110907438646</v>
      </c>
    </row>
    <row r="17">
      <c r="A17" s="4">
        <v>44761.958333333336</v>
      </c>
      <c r="B17" s="2">
        <v>0.04584587449926181</v>
      </c>
      <c r="C17" s="2">
        <v>0.07119107826057545</v>
      </c>
      <c r="D17" s="2">
        <v>0.08990462333303602</v>
      </c>
      <c r="E17" s="2">
        <v>0.10532914155646157</v>
      </c>
    </row>
    <row r="18">
      <c r="A18" s="4">
        <v>44762.958333333336</v>
      </c>
      <c r="B18" s="2">
        <v>0.05898184062428736</v>
      </c>
      <c r="C18" s="2">
        <v>0.08337570325409872</v>
      </c>
      <c r="D18" s="2">
        <v>0.10589327601169803</v>
      </c>
      <c r="E18" s="2">
        <v>0.11338571408493893</v>
      </c>
    </row>
    <row r="19">
      <c r="A19" s="4">
        <v>44763.958333333336</v>
      </c>
      <c r="B19" s="2">
        <v>0.0569645756149563</v>
      </c>
      <c r="C19" s="2">
        <v>0.11304209984841475</v>
      </c>
      <c r="D19" s="2">
        <v>0.12824085147151623</v>
      </c>
      <c r="E19" s="2">
        <v>0.15015287075470482</v>
      </c>
    </row>
    <row r="20">
      <c r="A20" s="4">
        <v>44764.958333333336</v>
      </c>
      <c r="B20" s="2">
        <v>0.05471471366796482</v>
      </c>
      <c r="C20" s="2">
        <v>0.08430675492208345</v>
      </c>
      <c r="D20" s="2">
        <v>0.12259352236196276</v>
      </c>
      <c r="E20" s="2">
        <v>0.12779902539173796</v>
      </c>
    </row>
    <row r="21">
      <c r="A21" s="4">
        <v>44765.958333333336</v>
      </c>
      <c r="B21" s="2">
        <v>0.04920845634069256</v>
      </c>
      <c r="C21" s="2">
        <v>0.08250334551604498</v>
      </c>
      <c r="D21" s="2">
        <v>0.0986025771256</v>
      </c>
      <c r="E21" s="2">
        <v>0.12434198708799517</v>
      </c>
    </row>
    <row r="22">
      <c r="A22" s="4">
        <v>44766.958333333336</v>
      </c>
      <c r="B22" s="2">
        <v>0.04981258644586136</v>
      </c>
      <c r="C22" s="2">
        <v>0.09098758854780979</v>
      </c>
      <c r="D22" s="2">
        <v>0.11603697540435726</v>
      </c>
      <c r="E22" s="2">
        <v>0.12210883560661999</v>
      </c>
    </row>
    <row r="23">
      <c r="A23" s="4">
        <v>44767.958333333336</v>
      </c>
      <c r="B23" s="2">
        <v>0.09978523370822014</v>
      </c>
      <c r="C23" s="2">
        <v>0.13535564189604532</v>
      </c>
      <c r="D23" s="2">
        <v>0.1639600694259404</v>
      </c>
      <c r="E23" s="2">
        <v>0.17941181926653008</v>
      </c>
    </row>
    <row r="24">
      <c r="A24" s="4">
        <v>44768.958333333336</v>
      </c>
      <c r="B24" s="2">
        <v>0.049518737794131025</v>
      </c>
      <c r="C24" s="2">
        <v>0.06886195647376799</v>
      </c>
      <c r="D24" s="2">
        <v>0.09499778001588403</v>
      </c>
      <c r="E24" s="2">
        <v>0.11002355398225801</v>
      </c>
    </row>
    <row r="25">
      <c r="A25" s="4">
        <v>44769.958333333336</v>
      </c>
      <c r="B25" s="2">
        <v>0.05223522664165569</v>
      </c>
      <c r="C25" s="2">
        <v>0.07078317987761891</v>
      </c>
      <c r="D25" s="2">
        <v>0.06754854459367372</v>
      </c>
      <c r="E25" s="2">
        <v>0.07716279654165491</v>
      </c>
    </row>
    <row r="26">
      <c r="A26" s="4">
        <v>44770.958333333336</v>
      </c>
      <c r="B26" s="2">
        <v>0.05703765168960768</v>
      </c>
      <c r="C26" s="2">
        <v>0.0677730262131175</v>
      </c>
      <c r="D26" s="2">
        <v>0.07705924453698047</v>
      </c>
      <c r="E26" s="2">
        <v>0.09760407397657699</v>
      </c>
    </row>
    <row r="27">
      <c r="A27" s="4">
        <v>44771.958333333336</v>
      </c>
      <c r="B27" s="2">
        <v>0.0459509371126128</v>
      </c>
      <c r="C27" s="2">
        <v>0.07736317368240155</v>
      </c>
      <c r="D27" s="2">
        <v>0.08799757321956413</v>
      </c>
      <c r="E27" s="2">
        <v>0.09260509805015354</v>
      </c>
    </row>
    <row r="28">
      <c r="A28" s="4">
        <v>44772.958333333336</v>
      </c>
      <c r="B28" s="2">
        <v>0.04533557925106216</v>
      </c>
      <c r="C28" s="2">
        <v>0.052150029717162094</v>
      </c>
      <c r="D28" s="2">
        <v>0.06277734331292585</v>
      </c>
      <c r="E28" s="2">
        <v>0.07357999525564442</v>
      </c>
    </row>
    <row r="29">
      <c r="A29" s="4">
        <v>44773.958333333336</v>
      </c>
      <c r="B29" s="2">
        <v>0.06878286764444724</v>
      </c>
      <c r="C29" s="2">
        <v>0.0690264878193757</v>
      </c>
      <c r="D29" s="2">
        <v>0.07017329996292605</v>
      </c>
      <c r="E29" s="2">
        <v>0.07033069108867972</v>
      </c>
    </row>
    <row r="30">
      <c r="A30" s="4">
        <v>44774.958333333336</v>
      </c>
      <c r="B30" s="2">
        <v>0.04677625361761772</v>
      </c>
      <c r="C30" s="2">
        <v>0.1054886244861266</v>
      </c>
      <c r="D30" s="2">
        <v>0.10259191691362006</v>
      </c>
      <c r="E30" s="2">
        <v>0.1137036048900681</v>
      </c>
    </row>
    <row r="31">
      <c r="A31" s="4">
        <v>44775.958333333336</v>
      </c>
      <c r="B31" s="2">
        <v>0.046323951298212866</v>
      </c>
      <c r="C31" s="2">
        <v>0.06462958000089222</v>
      </c>
      <c r="D31" s="2">
        <v>0.10773664397225201</v>
      </c>
      <c r="E31" s="2">
        <v>0.1076121106493687</v>
      </c>
    </row>
    <row r="32">
      <c r="A32" s="4">
        <v>44776.958333333336</v>
      </c>
      <c r="B32" s="2">
        <v>0.05832524997516674</v>
      </c>
      <c r="C32" s="2">
        <v>0.09125177700654395</v>
      </c>
      <c r="D32" s="2">
        <v>0.10653475275658249</v>
      </c>
      <c r="E32" s="2">
        <v>0.13493708327451853</v>
      </c>
    </row>
    <row r="33">
      <c r="A33" s="4">
        <v>44777.958333333336</v>
      </c>
      <c r="B33" s="2">
        <v>0.05039549970480164</v>
      </c>
      <c r="C33" s="2">
        <v>0.08825486223007652</v>
      </c>
      <c r="D33" s="2">
        <v>0.10889368919743087</v>
      </c>
      <c r="E33" s="2">
        <v>0.12047808309951198</v>
      </c>
    </row>
    <row r="34">
      <c r="A34" s="4">
        <v>44778.958333333336</v>
      </c>
      <c r="B34" s="2">
        <v>0.07425987695106152</v>
      </c>
      <c r="C34" s="2">
        <v>0.10896308111353482</v>
      </c>
      <c r="D34" s="2">
        <v>0.14450183267007205</v>
      </c>
      <c r="E34" s="2">
        <v>0.15359971415155366</v>
      </c>
    </row>
    <row r="35">
      <c r="A35" s="4">
        <v>44779.958333333336</v>
      </c>
      <c r="B35" s="2">
        <v>0.04568506551284079</v>
      </c>
      <c r="C35" s="2">
        <v>0.0939760175416796</v>
      </c>
      <c r="D35" s="2">
        <v>0.110739392135333</v>
      </c>
      <c r="E35" s="2">
        <v>0.1425152784522225</v>
      </c>
    </row>
    <row r="36">
      <c r="A36" s="4">
        <v>44780.958333333336</v>
      </c>
      <c r="B36" s="2">
        <v>0.06968016372080599</v>
      </c>
      <c r="C36" s="2">
        <v>0.09336940933311794</v>
      </c>
      <c r="D36" s="2">
        <v>0.1290419088255376</v>
      </c>
      <c r="E36" s="2">
        <v>0.14257885278442642</v>
      </c>
    </row>
    <row r="37">
      <c r="A37" s="4">
        <v>44781.958333333336</v>
      </c>
      <c r="B37" s="2">
        <v>0.09179454025773774</v>
      </c>
      <c r="C37" s="2">
        <v>0.15219501291597187</v>
      </c>
      <c r="D37" s="2">
        <v>0.17008643653907438</v>
      </c>
      <c r="E37" s="2">
        <v>0.194283659542317</v>
      </c>
    </row>
    <row r="38">
      <c r="A38" s="4">
        <v>44782.958333333336</v>
      </c>
      <c r="B38" s="2">
        <v>0.07807351391641314</v>
      </c>
      <c r="C38" s="2">
        <v>0.1509601090785084</v>
      </c>
      <c r="D38" s="2">
        <v>0.1970412744195239</v>
      </c>
      <c r="E38" s="2">
        <v>0.2006002752078002</v>
      </c>
    </row>
    <row r="39">
      <c r="A39" s="4">
        <v>44783.958333333336</v>
      </c>
      <c r="B39" s="2">
        <v>0.03913238704188584</v>
      </c>
      <c r="C39" s="2">
        <v>0.05756202103757017</v>
      </c>
      <c r="D39" s="2">
        <v>0.09696916721263132</v>
      </c>
      <c r="E39" s="2">
        <v>0.12972013755819223</v>
      </c>
    </row>
    <row r="40">
      <c r="A40" s="4">
        <v>44784.958333333336</v>
      </c>
      <c r="B40" s="2">
        <v>0.03417169900055376</v>
      </c>
      <c r="C40" s="2">
        <v>0.04550113101243066</v>
      </c>
      <c r="D40" s="2">
        <v>0.0439393956787941</v>
      </c>
      <c r="E40" s="2">
        <v>0.05707112916002402</v>
      </c>
    </row>
    <row r="41">
      <c r="A41" s="4">
        <v>44785.958333333336</v>
      </c>
      <c r="B41" s="2">
        <v>0.047192487467753036</v>
      </c>
      <c r="C41" s="2">
        <v>0.05163298810202599</v>
      </c>
      <c r="D41" s="2">
        <v>0.05459549059181507</v>
      </c>
      <c r="E41" s="2">
        <v>0.058383268871874505</v>
      </c>
    </row>
    <row r="42">
      <c r="A42" s="4">
        <v>44786.958333333336</v>
      </c>
      <c r="B42" s="2">
        <v>0.07975091717461712</v>
      </c>
      <c r="C42" s="2">
        <v>0.06962469838137385</v>
      </c>
      <c r="D42" s="2">
        <v>0.06706910409304243</v>
      </c>
      <c r="E42" s="2">
        <v>0.06439848682494806</v>
      </c>
    </row>
    <row r="43">
      <c r="A43" s="4">
        <v>44787.958333333336</v>
      </c>
      <c r="B43" s="2">
        <v>0.09272836081382534</v>
      </c>
      <c r="C43" s="2">
        <v>0.10690531669380449</v>
      </c>
      <c r="D43" s="2">
        <v>0.10304314268701241</v>
      </c>
      <c r="E43" s="2">
        <v>0.10042119371228776</v>
      </c>
    </row>
    <row r="44">
      <c r="A44" s="4">
        <v>44788.958333333336</v>
      </c>
      <c r="B44" s="2">
        <v>0.04001197953084518</v>
      </c>
      <c r="C44" s="2">
        <v>0.04510132538145902</v>
      </c>
      <c r="D44" s="2">
        <v>0.04393714243426061</v>
      </c>
      <c r="E44" s="2">
        <v>0.045016992853698</v>
      </c>
    </row>
    <row r="45">
      <c r="A45" s="4">
        <v>44789.958333333336</v>
      </c>
      <c r="B45" s="2">
        <v>0.04291016267497602</v>
      </c>
      <c r="C45" s="2">
        <v>0.04947262282792838</v>
      </c>
      <c r="D45" s="2">
        <v>0.05135081758780499</v>
      </c>
      <c r="E45" s="2">
        <v>0.049291599010311736</v>
      </c>
    </row>
    <row r="46">
      <c r="A46" s="4">
        <v>44790.958333333336</v>
      </c>
      <c r="B46" s="2">
        <v>0.04849362403369753</v>
      </c>
      <c r="C46" s="2">
        <v>0.05483916278215206</v>
      </c>
      <c r="D46" s="2">
        <v>0.054602766160206116</v>
      </c>
      <c r="E46" s="2">
        <v>0.05661384711532813</v>
      </c>
    </row>
    <row r="47">
      <c r="A47" s="4">
        <v>44791.958333333336</v>
      </c>
      <c r="B47" s="2">
        <v>0.03869707228941383</v>
      </c>
      <c r="C47" s="2">
        <v>0.050013440801782</v>
      </c>
      <c r="D47" s="2">
        <v>0.05129958808762605</v>
      </c>
      <c r="E47" s="2">
        <v>0.05319079119073359</v>
      </c>
    </row>
    <row r="48">
      <c r="A48" s="4">
        <v>44792.958333333336</v>
      </c>
      <c r="B48" s="2">
        <v>0.04624242850311026</v>
      </c>
      <c r="C48" s="2">
        <v>0.054423996369697684</v>
      </c>
      <c r="D48" s="2">
        <v>0.051179544221396</v>
      </c>
      <c r="E48" s="2">
        <v>0.053192127117294034</v>
      </c>
    </row>
    <row r="49">
      <c r="A49" s="4">
        <v>44793.958333333336</v>
      </c>
      <c r="B49" s="2">
        <v>0.050907279602773414</v>
      </c>
      <c r="C49" s="2">
        <v>0.08182920716393512</v>
      </c>
      <c r="D49" s="2">
        <v>0.075811665855476</v>
      </c>
      <c r="E49" s="2">
        <v>0.07428652142982713</v>
      </c>
    </row>
    <row r="50">
      <c r="A50" s="4">
        <v>44794.958333333336</v>
      </c>
      <c r="B50" s="2">
        <v>0.04438018352443845</v>
      </c>
      <c r="C50" s="2">
        <v>0.05221543941631401</v>
      </c>
      <c r="D50" s="2">
        <v>0.0860244510361508</v>
      </c>
      <c r="E50" s="2">
        <v>0.07732609697396141</v>
      </c>
    </row>
    <row r="51">
      <c r="A51" s="4">
        <v>44795.958333333336</v>
      </c>
      <c r="B51" s="2">
        <v>0.041918844577986336</v>
      </c>
      <c r="C51" s="2">
        <v>0.05692032249567738</v>
      </c>
      <c r="D51" s="2">
        <v>0.07818902081324773</v>
      </c>
      <c r="E51" s="2">
        <v>0.11484644512579252</v>
      </c>
    </row>
    <row r="52">
      <c r="A52" s="4">
        <v>44796.958333333336</v>
      </c>
      <c r="B52" s="2">
        <v>0.032113490650127925</v>
      </c>
      <c r="C52" s="2">
        <v>0.052986090294422396</v>
      </c>
      <c r="D52" s="2">
        <v>0.06175567514111296</v>
      </c>
      <c r="E52" s="2">
        <v>0.0796067212395504</v>
      </c>
    </row>
    <row r="53">
      <c r="A53" s="4">
        <v>44797.958333333336</v>
      </c>
      <c r="B53" s="2">
        <v>0.05714738009721759</v>
      </c>
      <c r="C53" s="2">
        <v>0.05172301513798488</v>
      </c>
      <c r="D53" s="2">
        <v>0.08000747875867027</v>
      </c>
      <c r="E53" s="2">
        <v>0.09071283785256125</v>
      </c>
    </row>
    <row r="54">
      <c r="A54" s="4">
        <v>44798.958333333336</v>
      </c>
      <c r="B54" s="2">
        <v>0.03734364842771639</v>
      </c>
      <c r="C54" s="2">
        <v>0.06661786393789622</v>
      </c>
      <c r="D54" s="2">
        <v>0.05535104049622455</v>
      </c>
      <c r="E54" s="2">
        <v>0.07331247726154598</v>
      </c>
    </row>
    <row r="55">
      <c r="A55" s="4">
        <v>44799.958333333336</v>
      </c>
      <c r="B55" s="2">
        <v>0.039972277280147024</v>
      </c>
      <c r="C55" s="2">
        <v>0.058958554904981496</v>
      </c>
      <c r="D55" s="2">
        <v>0.09484139437696976</v>
      </c>
      <c r="E55" s="2">
        <v>0.09027494302077954</v>
      </c>
    </row>
    <row r="56">
      <c r="A56" s="4">
        <v>44800.958333333336</v>
      </c>
      <c r="B56" s="2">
        <v>0.043350647753593596</v>
      </c>
      <c r="C56" s="2">
        <v>0.05210086744008512</v>
      </c>
      <c r="D56" s="2">
        <v>0.054971425787471634</v>
      </c>
      <c r="E56" s="2">
        <v>0.06202152289399814</v>
      </c>
    </row>
    <row r="57">
      <c r="A57" s="4">
        <v>44801.958333333336</v>
      </c>
      <c r="B57" s="2">
        <v>0.049324066808537896</v>
      </c>
      <c r="C57" s="2">
        <v>0.05135118896086038</v>
      </c>
      <c r="D57" s="2">
        <v>0.05042591612281975</v>
      </c>
      <c r="E57" s="2">
        <v>0.04953976859589601</v>
      </c>
    </row>
    <row r="58">
      <c r="A58" s="4">
        <v>44802.958333333336</v>
      </c>
      <c r="B58" s="2">
        <v>0.05933745925476749</v>
      </c>
      <c r="C58" s="2">
        <v>0.07120106904614888</v>
      </c>
      <c r="D58" s="2">
        <v>0.07227653999844984</v>
      </c>
      <c r="E58" s="2">
        <v>0.07785833098442699</v>
      </c>
    </row>
    <row r="59">
      <c r="A59" s="4">
        <v>44803.958333333336</v>
      </c>
      <c r="B59" s="2">
        <v>0.054420376698273494</v>
      </c>
      <c r="C59" s="2">
        <v>0.09939783721842334</v>
      </c>
      <c r="D59" s="2">
        <v>0.11539743809212576</v>
      </c>
      <c r="E59" s="2">
        <v>0.11862361625389443</v>
      </c>
    </row>
    <row r="60">
      <c r="A60" s="4">
        <v>44804.958333333336</v>
      </c>
      <c r="B60" s="2">
        <v>0.03935794726596994</v>
      </c>
      <c r="C60" s="2">
        <v>0.06628842909761133</v>
      </c>
      <c r="D60" s="2">
        <v>0.09614797900467119</v>
      </c>
      <c r="E60" s="2">
        <v>0.11656241580509637</v>
      </c>
    </row>
    <row r="61">
      <c r="A61" s="4">
        <v>44805.958333333336</v>
      </c>
      <c r="B61" s="2">
        <v>0.09672114240128377</v>
      </c>
      <c r="C61" s="2">
        <v>0.08824993669670021</v>
      </c>
      <c r="D61" s="2">
        <v>0.07464536216483565</v>
      </c>
      <c r="E61" s="2">
        <v>0.07209069222546143</v>
      </c>
    </row>
    <row r="62">
      <c r="A62" s="4">
        <v>44806.958333333336</v>
      </c>
      <c r="B62" s="2">
        <v>0.0865876196049588</v>
      </c>
      <c r="C62" s="2">
        <v>0.1206821864337847</v>
      </c>
      <c r="D62" s="2">
        <v>0.11282653016312531</v>
      </c>
      <c r="E62" s="2">
        <v>0.09548802929005003</v>
      </c>
    </row>
    <row r="63">
      <c r="A63" s="4">
        <v>44807.958333333336</v>
      </c>
      <c r="B63" s="2">
        <v>0.045978400409155</v>
      </c>
      <c r="C63" s="2">
        <v>0.06826636749431496</v>
      </c>
      <c r="D63" s="2">
        <v>0.08507606131522748</v>
      </c>
      <c r="E63" s="2">
        <v>0.07859093791294491</v>
      </c>
    </row>
    <row r="64">
      <c r="A64" s="4">
        <v>44808.958333333336</v>
      </c>
      <c r="B64" s="2">
        <v>0.0516177361376157</v>
      </c>
      <c r="C64" s="2">
        <v>0.05471921394228718</v>
      </c>
      <c r="D64" s="2">
        <v>0.05997236451339503</v>
      </c>
      <c r="E64" s="2">
        <v>0.06191631092812775</v>
      </c>
    </row>
    <row r="65">
      <c r="A65" s="4">
        <v>44809.958333333336</v>
      </c>
      <c r="B65" s="2">
        <v>0.05292915373460889</v>
      </c>
      <c r="C65" s="2">
        <v>0.056346670270663944</v>
      </c>
      <c r="D65" s="2">
        <v>0.06233339284986303</v>
      </c>
      <c r="E65" s="2">
        <v>0.05005622188167825</v>
      </c>
    </row>
    <row r="66">
      <c r="A66" s="4">
        <v>44810.958333333336</v>
      </c>
      <c r="B66" s="2">
        <v>0.020079204544549117</v>
      </c>
      <c r="C66" s="2">
        <v>0.03522793621818738</v>
      </c>
      <c r="D66" s="2">
        <v>0.040115211820422755</v>
      </c>
      <c r="E66" s="2">
        <v>0.043693358219287874</v>
      </c>
    </row>
    <row r="67">
      <c r="A67" s="4">
        <v>44811.958333333336</v>
      </c>
      <c r="B67" s="2">
        <v>0.027085459656345904</v>
      </c>
      <c r="C67" s="2">
        <v>0.019605313127161034</v>
      </c>
      <c r="D67" s="2">
        <v>0.024178614838017518</v>
      </c>
      <c r="E67" s="2">
        <v>0.02646596091958643</v>
      </c>
    </row>
    <row r="68">
      <c r="A68" s="4">
        <v>44812.958333333336</v>
      </c>
      <c r="B68" s="2">
        <v>0.04406006069052185</v>
      </c>
      <c r="C68" s="2">
        <v>0.04087171245586891</v>
      </c>
      <c r="D68" s="2">
        <v>0.058332962336680415</v>
      </c>
      <c r="E68" s="2">
        <v>0.06166992407299247</v>
      </c>
    </row>
    <row r="69">
      <c r="A69" s="4">
        <v>44813.958333333336</v>
      </c>
      <c r="B69" s="2">
        <v>0.03521780090058258</v>
      </c>
      <c r="C69" s="2">
        <v>0.034948117950736525</v>
      </c>
      <c r="D69" s="2">
        <v>0.03368555365105379</v>
      </c>
      <c r="E69" s="2">
        <v>0.04157912280377425</v>
      </c>
    </row>
    <row r="70">
      <c r="A70" s="4">
        <v>44814.958333333336</v>
      </c>
      <c r="B70" s="2">
        <v>0.04925401396936644</v>
      </c>
      <c r="C70" s="2">
        <v>0.051602692559089204</v>
      </c>
      <c r="D70" s="2">
        <v>0.05120084952914256</v>
      </c>
      <c r="E70" s="2">
        <v>0.05331330271730117</v>
      </c>
    </row>
    <row r="71">
      <c r="A71" s="4">
        <v>44815.958333333336</v>
      </c>
      <c r="B71" s="2">
        <v>0.04818909564209645</v>
      </c>
      <c r="C71" s="2">
        <v>0.05366146276970998</v>
      </c>
      <c r="D71" s="2">
        <v>0.0661393589391026</v>
      </c>
      <c r="E71" s="2">
        <v>0.069012979927001</v>
      </c>
    </row>
    <row r="72">
      <c r="A72" s="4">
        <v>44816.958333333336</v>
      </c>
      <c r="B72" s="2">
        <v>0.07149076372963468</v>
      </c>
      <c r="C72" s="2">
        <v>0.09598634951811376</v>
      </c>
      <c r="D72" s="2">
        <v>0.10049516877480337</v>
      </c>
      <c r="E72" s="2">
        <v>0.11988734649162262</v>
      </c>
    </row>
    <row r="73">
      <c r="A73" s="4">
        <v>44817.958333333336</v>
      </c>
      <c r="B73" s="2">
        <v>0.051025695136036185</v>
      </c>
      <c r="C73" s="2">
        <v>0.09233090297407025</v>
      </c>
      <c r="D73" s="2">
        <v>0.10841022870760188</v>
      </c>
      <c r="E73" s="2">
        <v>0.11847201479143538</v>
      </c>
    </row>
    <row r="74">
      <c r="A74" s="4">
        <v>44818.958333333336</v>
      </c>
      <c r="B74" s="2">
        <v>0.06589866835123988</v>
      </c>
      <c r="C74" s="2">
        <v>0.06858171690861649</v>
      </c>
      <c r="D74" s="2">
        <v>0.07380474334215122</v>
      </c>
      <c r="E74" s="2">
        <v>0.07384036678463055</v>
      </c>
    </row>
    <row r="75">
      <c r="A75" s="4">
        <v>44819.958333333336</v>
      </c>
      <c r="B75" s="2">
        <v>0.10128675541811226</v>
      </c>
      <c r="C75" s="2">
        <v>0.1135610540380399</v>
      </c>
      <c r="D75" s="2">
        <v>0.11184993558857115</v>
      </c>
      <c r="E75" s="2">
        <v>0.11407469702225731</v>
      </c>
    </row>
    <row r="76">
      <c r="A76" s="4">
        <v>44820.958333333336</v>
      </c>
      <c r="B76" s="2">
        <v>0.08334116271642857</v>
      </c>
      <c r="C76" s="2">
        <v>0.14004748712780116</v>
      </c>
      <c r="D76" s="2">
        <v>0.1498125400193157</v>
      </c>
      <c r="E76" s="2">
        <v>0.13743683777832627</v>
      </c>
    </row>
    <row r="77">
      <c r="A77" s="4">
        <v>44821.958333333336</v>
      </c>
      <c r="B77" s="2">
        <v>0.10356282034924617</v>
      </c>
      <c r="C77" s="2">
        <v>0.10339242052231053</v>
      </c>
      <c r="D77" s="2">
        <v>0.12832892205918747</v>
      </c>
      <c r="E77" s="2">
        <v>0.1433278669421729</v>
      </c>
    </row>
    <row r="78">
      <c r="A78" s="4">
        <v>44822.958333333336</v>
      </c>
      <c r="B78" s="2">
        <v>0.05667069533173764</v>
      </c>
      <c r="C78" s="2">
        <v>0.06385388274494874</v>
      </c>
      <c r="D78" s="2">
        <v>0.0585298941870754</v>
      </c>
      <c r="E78" s="2">
        <v>0.05962339782777435</v>
      </c>
    </row>
    <row r="79">
      <c r="A79" s="4">
        <v>44823.958333333336</v>
      </c>
      <c r="B79" s="2">
        <v>0.09729700649057023</v>
      </c>
      <c r="C79" s="2">
        <v>0.1110954381039158</v>
      </c>
      <c r="D79" s="2">
        <v>0.1053272140573593</v>
      </c>
      <c r="E79" s="2">
        <v>0.11519899854360349</v>
      </c>
    </row>
    <row r="80">
      <c r="A80" s="4">
        <v>44824.958333333336</v>
      </c>
      <c r="B80" s="2">
        <v>0.034766364399880754</v>
      </c>
      <c r="C80" s="2">
        <v>0.058467363331718675</v>
      </c>
      <c r="D80" s="2">
        <v>0.07086861901889968</v>
      </c>
      <c r="E80" s="2">
        <v>0.07088762275191159</v>
      </c>
    </row>
    <row r="81">
      <c r="A81" s="4">
        <v>44825.958333333336</v>
      </c>
      <c r="B81" s="2">
        <v>0.03133247183677215</v>
      </c>
      <c r="C81" s="2">
        <v>0.03646754496563906</v>
      </c>
      <c r="D81" s="2">
        <v>0.03753917212922949</v>
      </c>
      <c r="E81" s="2">
        <v>0.040988878250976774</v>
      </c>
    </row>
    <row r="82">
      <c r="A82" s="4">
        <v>44826.958333333336</v>
      </c>
      <c r="B82" s="2">
        <v>0.019190358461471827</v>
      </c>
      <c r="C82" s="2">
        <v>0.023239788272636508</v>
      </c>
      <c r="D82" s="2">
        <v>0.028215751102272122</v>
      </c>
      <c r="E82" s="2">
        <v>0.03458678786872695</v>
      </c>
    </row>
    <row r="83">
      <c r="A83" s="4">
        <v>44827.958333333336</v>
      </c>
      <c r="B83" s="2">
        <v>0.09128069806798213</v>
      </c>
      <c r="C83" s="2">
        <v>0.10990179856478959</v>
      </c>
      <c r="D83" s="2">
        <v>0.12984829076068372</v>
      </c>
      <c r="E83" s="2">
        <v>0.13434668852999712</v>
      </c>
    </row>
    <row r="84">
      <c r="A84" s="4">
        <v>44828.958333333336</v>
      </c>
      <c r="B84" s="2">
        <v>0.07998002519156543</v>
      </c>
      <c r="C84" s="2">
        <v>0.14280706500221357</v>
      </c>
      <c r="D84" s="2">
        <v>0.16325595193574402</v>
      </c>
      <c r="E84" s="2">
        <v>0.1821690950379883</v>
      </c>
    </row>
    <row r="85">
      <c r="A85" s="4">
        <v>44829.958333333336</v>
      </c>
      <c r="B85" s="2">
        <v>0.04021153351991177</v>
      </c>
      <c r="C85" s="2">
        <v>0.03490795259493435</v>
      </c>
      <c r="D85" s="2">
        <v>0.049570467825251936</v>
      </c>
      <c r="E85" s="2">
        <v>0.06077287332086071</v>
      </c>
    </row>
    <row r="86">
      <c r="A86" s="4">
        <v>44830.958333333336</v>
      </c>
      <c r="B86" s="2">
        <v>0.0352585782351516</v>
      </c>
      <c r="C86" s="2">
        <v>0.035384596506729496</v>
      </c>
      <c r="D86" s="2">
        <v>0.07810455338690216</v>
      </c>
      <c r="E86" s="2">
        <v>0.0539535551679139</v>
      </c>
    </row>
    <row r="87">
      <c r="A87" s="4">
        <v>44831.958333333336</v>
      </c>
      <c r="B87" s="2">
        <v>0.035419277467166894</v>
      </c>
      <c r="C87" s="2">
        <v>0.03709832937659232</v>
      </c>
      <c r="D87" s="2">
        <v>0.03401894533128011</v>
      </c>
      <c r="E87" s="2">
        <v>0.05316129870973744</v>
      </c>
    </row>
    <row r="88">
      <c r="A88" s="4">
        <v>44832.958333333336</v>
      </c>
      <c r="B88" s="2">
        <v>0.04052589368461391</v>
      </c>
      <c r="C88" s="2">
        <v>0.04499674438054849</v>
      </c>
      <c r="D88" s="2">
        <v>0.04216225329766859</v>
      </c>
      <c r="E88" s="2">
        <v>0.038817405891880076</v>
      </c>
    </row>
    <row r="89">
      <c r="A89" s="4">
        <v>44833.958333333336</v>
      </c>
      <c r="B89" s="2">
        <v>0.047859788310654884</v>
      </c>
      <c r="C89" s="2">
        <v>0.05908769407255295</v>
      </c>
      <c r="D89" s="2">
        <v>0.058853423226284285</v>
      </c>
      <c r="E89" s="2">
        <v>0.06391442873368787</v>
      </c>
    </row>
    <row r="90">
      <c r="A90" s="4">
        <v>44834.958333333336</v>
      </c>
      <c r="B90" s="2">
        <v>0.02470801515980987</v>
      </c>
      <c r="C90" s="2">
        <v>0.02701171572165487</v>
      </c>
      <c r="D90" s="2">
        <v>0.02432114221039314</v>
      </c>
      <c r="E90" s="2">
        <v>0.023985748621050237</v>
      </c>
    </row>
    <row r="91">
      <c r="A91" s="4">
        <v>44835.958333333336</v>
      </c>
      <c r="B91" s="2">
        <v>0.08194374069286448</v>
      </c>
      <c r="C91" s="2">
        <v>0.07720337067319584</v>
      </c>
      <c r="D91" s="2">
        <v>0.0796912093641697</v>
      </c>
      <c r="E91" s="2">
        <v>0.07597196363936765</v>
      </c>
    </row>
    <row r="92">
      <c r="A92" s="4">
        <v>44836.958333333336</v>
      </c>
      <c r="B92" s="2">
        <v>0.025246271452361902</v>
      </c>
      <c r="C92" s="2">
        <v>0.09679498590331753</v>
      </c>
      <c r="D92" s="2">
        <v>0.09166875225509137</v>
      </c>
      <c r="E92" s="2">
        <v>0.0955824693448405</v>
      </c>
    </row>
    <row r="93">
      <c r="A93" s="4">
        <v>44837.958333333336</v>
      </c>
      <c r="B93" s="2">
        <v>0.03875630696305848</v>
      </c>
      <c r="C93" s="2">
        <v>0.04631891510669673</v>
      </c>
      <c r="D93" s="2">
        <v>0.02865193592083252</v>
      </c>
      <c r="E93" s="2">
        <v>0.028142125987584043</v>
      </c>
    </row>
    <row r="94">
      <c r="A94" s="4">
        <v>44838.958333333336</v>
      </c>
      <c r="B94" s="2">
        <v>0.03282240498426842</v>
      </c>
      <c r="C94" s="2">
        <v>0.036165827702402446</v>
      </c>
      <c r="D94" s="2">
        <v>0.0411860475221115</v>
      </c>
      <c r="E94" s="2">
        <v>0.025231751499973896</v>
      </c>
    </row>
    <row r="95">
      <c r="A95" s="4">
        <v>44839.958333333336</v>
      </c>
      <c r="B95" s="2">
        <v>0.02422434400302904</v>
      </c>
      <c r="C95" s="2">
        <v>0.025878984878738895</v>
      </c>
      <c r="D95" s="2">
        <v>0.0277053924679473</v>
      </c>
      <c r="E95" s="2">
        <v>0.031599411589884156</v>
      </c>
    </row>
    <row r="96">
      <c r="A96" s="4">
        <v>44840.958333333336</v>
      </c>
      <c r="B96" s="2">
        <v>0.06375923611785043</v>
      </c>
      <c r="C96" s="2">
        <v>0.0760185577831685</v>
      </c>
      <c r="D96" s="2">
        <v>0.08336186670492045</v>
      </c>
      <c r="E96" s="2">
        <v>0.07765415392814641</v>
      </c>
    </row>
    <row r="97">
      <c r="A97" s="4">
        <v>44841.958333333336</v>
      </c>
      <c r="B97" s="2">
        <v>0.04661630799528102</v>
      </c>
      <c r="C97" s="2">
        <v>0.06825079973992204</v>
      </c>
      <c r="D97" s="2">
        <v>0.07009080139464237</v>
      </c>
      <c r="E97" s="2">
        <v>0.09230357235602842</v>
      </c>
    </row>
    <row r="98">
      <c r="A98" s="4">
        <v>44842.958333333336</v>
      </c>
      <c r="B98" s="2">
        <v>0.16456921505849376</v>
      </c>
      <c r="C98" s="2">
        <v>0.2087380265882678</v>
      </c>
      <c r="D98" s="2">
        <v>0.24080181846598023</v>
      </c>
      <c r="E98" s="2">
        <v>0.23423897479127628</v>
      </c>
    </row>
    <row r="99">
      <c r="A99" s="4">
        <v>44843.958333333336</v>
      </c>
      <c r="B99" s="2">
        <v>0.14656541313387142</v>
      </c>
      <c r="C99" s="2">
        <v>0.1804030225972482</v>
      </c>
      <c r="D99" s="2">
        <v>0.20096728417488263</v>
      </c>
      <c r="E99" s="2">
        <v>0.22800196595152267</v>
      </c>
    </row>
    <row r="100">
      <c r="A100" s="4">
        <v>44844.958333333336</v>
      </c>
      <c r="B100" s="2">
        <v>0.02890662763077732</v>
      </c>
      <c r="C100" s="2">
        <v>0.05494350005443726</v>
      </c>
      <c r="D100" s="2">
        <v>0.07138002954635457</v>
      </c>
      <c r="E100" s="2">
        <v>0.07748385047053523</v>
      </c>
    </row>
    <row r="101">
      <c r="A101" s="4">
        <v>44845.958333333336</v>
      </c>
      <c r="B101" s="2">
        <v>0.051605913863616175</v>
      </c>
      <c r="C101" s="2">
        <v>0.05280918315029723</v>
      </c>
      <c r="D101" s="2">
        <v>0.06003538334867379</v>
      </c>
      <c r="E101" s="2">
        <v>0.06249257755215623</v>
      </c>
    </row>
    <row r="102">
      <c r="A102" s="4">
        <v>44846.958333333336</v>
      </c>
      <c r="B102" s="2">
        <v>0.033728475065571785</v>
      </c>
      <c r="C102" s="2">
        <v>0.10227684690768325</v>
      </c>
      <c r="D102" s="2">
        <v>0.0909770342017014</v>
      </c>
      <c r="E102" s="2">
        <v>0.11434987064780266</v>
      </c>
    </row>
    <row r="103">
      <c r="A103" s="4">
        <v>44847.958333333336</v>
      </c>
      <c r="B103" s="2">
        <v>0.04440449691624598</v>
      </c>
      <c r="C103" s="2">
        <v>0.03799642787301881</v>
      </c>
      <c r="D103" s="2">
        <v>0.07994553822992102</v>
      </c>
      <c r="E103" s="2">
        <v>0.07166682373743101</v>
      </c>
    </row>
    <row r="104">
      <c r="A104" s="4">
        <v>44848.958333333336</v>
      </c>
      <c r="B104" s="2">
        <v>0.08471793891501618</v>
      </c>
      <c r="C104" s="2">
        <v>0.10252162239870428</v>
      </c>
      <c r="D104" s="2">
        <v>0.09618679432181294</v>
      </c>
      <c r="E104" s="2">
        <v>0.1327209803171371</v>
      </c>
    </row>
    <row r="105">
      <c r="A105" s="4">
        <v>44849.958333333336</v>
      </c>
      <c r="B105" s="2">
        <v>0.1259311228427417</v>
      </c>
      <c r="C105" s="2">
        <v>0.17896975336848722</v>
      </c>
      <c r="D105" s="2">
        <v>0.1948263044261653</v>
      </c>
      <c r="E105" s="2">
        <v>0.1824042985940196</v>
      </c>
    </row>
    <row r="106">
      <c r="A106" s="4">
        <v>44850.958333333336</v>
      </c>
      <c r="B106" s="2">
        <v>0.07837995566359925</v>
      </c>
      <c r="C106" s="2">
        <v>0.09364360806251541</v>
      </c>
      <c r="D106" s="2">
        <v>0.13101033341390841</v>
      </c>
      <c r="E106" s="2">
        <v>0.1455576745928135</v>
      </c>
    </row>
    <row r="107">
      <c r="A107" s="4">
        <v>44851.958333333336</v>
      </c>
      <c r="B107" s="2">
        <v>0.03840280110107353</v>
      </c>
      <c r="C107" s="2">
        <v>0.03702673682629758</v>
      </c>
      <c r="D107" s="2">
        <v>0.03617605305300068</v>
      </c>
      <c r="E107" s="2">
        <v>0.044497791388415676</v>
      </c>
    </row>
    <row r="108">
      <c r="A108" s="4">
        <v>44852.958333333336</v>
      </c>
      <c r="B108" s="2">
        <v>0.07478554229516492</v>
      </c>
      <c r="C108" s="2">
        <v>0.10405683716930188</v>
      </c>
      <c r="D108" s="2">
        <v>0.10541948928688251</v>
      </c>
      <c r="E108" s="2">
        <v>0.1216695093237014</v>
      </c>
    </row>
    <row r="109">
      <c r="A109" s="4">
        <v>44853.958333333336</v>
      </c>
      <c r="B109" s="2">
        <v>0.056347105435314765</v>
      </c>
      <c r="C109" s="2">
        <v>0.08899846342283496</v>
      </c>
      <c r="D109" s="2">
        <v>0.11291334553871525</v>
      </c>
      <c r="E109" s="2">
        <v>0.12802000675523398</v>
      </c>
    </row>
    <row r="110">
      <c r="A110" s="4">
        <v>44854.958333333336</v>
      </c>
      <c r="B110" s="2">
        <v>0.0675936537289032</v>
      </c>
      <c r="C110" s="2">
        <v>0.0445212707308871</v>
      </c>
      <c r="D110" s="2">
        <v>0.10695051673761213</v>
      </c>
      <c r="E110" s="2">
        <v>0.1158977201931673</v>
      </c>
    </row>
    <row r="111">
      <c r="A111" s="4">
        <v>44855.958333333336</v>
      </c>
      <c r="B111" s="2">
        <v>0.05312964858815558</v>
      </c>
      <c r="C111" s="2">
        <v>0.06460735330527641</v>
      </c>
      <c r="D111" s="2">
        <v>0.03804929656690564</v>
      </c>
      <c r="E111" s="2">
        <v>0.10767019036459763</v>
      </c>
    </row>
    <row r="112">
      <c r="A112" s="4">
        <v>44856.958333333336</v>
      </c>
      <c r="B112" s="2">
        <v>0.05112901054784392</v>
      </c>
      <c r="C112" s="2">
        <v>0.09454578110345348</v>
      </c>
      <c r="D112" s="2">
        <v>0.10686717180312015</v>
      </c>
      <c r="E112" s="2">
        <v>0.07703786323760868</v>
      </c>
    </row>
    <row r="113">
      <c r="A113" s="4">
        <v>44857.958333333336</v>
      </c>
      <c r="B113" s="2">
        <v>0.05806481251936305</v>
      </c>
      <c r="C113" s="2">
        <v>0.042053019087808986</v>
      </c>
      <c r="D113" s="2">
        <v>0.03594201487837869</v>
      </c>
      <c r="E113" s="2">
        <v>0.03806428846217947</v>
      </c>
    </row>
    <row r="114">
      <c r="A114" s="4">
        <v>44858.958333333336</v>
      </c>
      <c r="B114" s="2">
        <v>0.043394458290143455</v>
      </c>
      <c r="C114" s="2">
        <v>0.05940230365417063</v>
      </c>
      <c r="D114" s="2">
        <v>0.05021877613000048</v>
      </c>
      <c r="E114" s="2">
        <v>0.034698830585999846</v>
      </c>
    </row>
    <row r="115">
      <c r="A115" s="4">
        <v>44859.958333333336</v>
      </c>
      <c r="B115" s="2">
        <v>0.04524468688086824</v>
      </c>
      <c r="C115" s="2">
        <v>0.03104631235875026</v>
      </c>
      <c r="D115" s="2">
        <v>0.03841402416174095</v>
      </c>
      <c r="E115" s="2">
        <v>0.02946726096324526</v>
      </c>
    </row>
    <row r="116">
      <c r="A116" s="4">
        <v>44860.958333333336</v>
      </c>
      <c r="B116" s="2">
        <v>0.06910981324530134</v>
      </c>
      <c r="C116" s="2">
        <v>0.04922068511981936</v>
      </c>
      <c r="D116" s="2">
        <v>0.03303262783682804</v>
      </c>
      <c r="E116" s="2">
        <v>0.033318418827016714</v>
      </c>
    </row>
    <row r="117">
      <c r="A117" s="4">
        <v>44861.958333333336</v>
      </c>
      <c r="B117" s="2">
        <v>0.07788411714533998</v>
      </c>
      <c r="C117" s="2">
        <v>0.05872821586075838</v>
      </c>
      <c r="D117" s="2">
        <v>0.09324012995279306</v>
      </c>
      <c r="E117" s="2">
        <v>0.11923754203778465</v>
      </c>
    </row>
    <row r="118">
      <c r="A118" s="4">
        <v>44862.958333333336</v>
      </c>
      <c r="B118" s="2">
        <v>0.023223933113065146</v>
      </c>
      <c r="C118" s="2">
        <v>0.029616670754543318</v>
      </c>
      <c r="D118" s="2">
        <v>0.030038658852953645</v>
      </c>
      <c r="E118" s="2">
        <v>0.03984557117364681</v>
      </c>
    </row>
    <row r="119">
      <c r="A119" s="4">
        <v>44863.958333333336</v>
      </c>
      <c r="B119" s="2">
        <v>0.06542552555832074</v>
      </c>
      <c r="C119" s="2">
        <v>0.06572515991173371</v>
      </c>
      <c r="D119" s="2">
        <v>0.0667114639235558</v>
      </c>
      <c r="E119" s="2">
        <v>0.06005152183995053</v>
      </c>
    </row>
    <row r="120">
      <c r="A120" s="4">
        <v>44864.958333333336</v>
      </c>
      <c r="B120" s="2">
        <v>0.03329291675888603</v>
      </c>
      <c r="C120" s="2">
        <v>0.06532624349354942</v>
      </c>
      <c r="D120" s="2">
        <v>0.056419351644106254</v>
      </c>
      <c r="E120" s="2">
        <v>0.06585576056869016</v>
      </c>
    </row>
    <row r="121">
      <c r="A121" s="4">
        <v>44865.958333333336</v>
      </c>
      <c r="B121" s="2">
        <v>0.032797211594603366</v>
      </c>
      <c r="C121" s="2">
        <v>0.0311208413790732</v>
      </c>
      <c r="D121" s="2">
        <v>0.057706976564837094</v>
      </c>
      <c r="E121" s="2">
        <v>0.04718278152928926</v>
      </c>
    </row>
    <row r="122">
      <c r="A122" s="4">
        <v>44866.958333333336</v>
      </c>
      <c r="B122" s="2">
        <v>0.05112466419140201</v>
      </c>
      <c r="C122" s="2">
        <v>0.04217796172040996</v>
      </c>
      <c r="D122" s="2">
        <v>0.042690091003801826</v>
      </c>
      <c r="E122" s="2">
        <v>0.06675819700498556</v>
      </c>
    </row>
    <row r="123">
      <c r="A123" s="4">
        <v>44867.958333333336</v>
      </c>
      <c r="B123" s="2">
        <v>0.05640899432756378</v>
      </c>
      <c r="C123" s="2">
        <v>0.09191247500083904</v>
      </c>
      <c r="D123" s="2">
        <v>0.11597557614807281</v>
      </c>
      <c r="E123" s="2">
        <v>0.11887976501718513</v>
      </c>
    </row>
    <row r="124">
      <c r="A124" s="4">
        <v>44868.958333333336</v>
      </c>
      <c r="B124" s="2">
        <v>0.07224598643433457</v>
      </c>
      <c r="C124" s="2">
        <v>0.06330183862718052</v>
      </c>
      <c r="D124" s="2">
        <v>0.06248465961841154</v>
      </c>
      <c r="E124" s="2">
        <v>0.06527160234427927</v>
      </c>
    </row>
    <row r="125">
      <c r="A125" s="4">
        <v>44869.958333333336</v>
      </c>
      <c r="B125" s="2">
        <v>0.03221606089985366</v>
      </c>
      <c r="C125" s="2">
        <v>0.04072132980253179</v>
      </c>
      <c r="D125" s="2">
        <v>0.03428228779144273</v>
      </c>
      <c r="E125" s="2">
        <v>0.04033911254060072</v>
      </c>
    </row>
    <row r="126">
      <c r="A126" s="4">
        <v>44870.958333333336</v>
      </c>
      <c r="B126" s="2">
        <v>0.027733016312071465</v>
      </c>
      <c r="C126" s="2">
        <v>0.034396604618895536</v>
      </c>
      <c r="D126" s="2">
        <v>0.030693149398542535</v>
      </c>
      <c r="E126" s="2">
        <v>0.03509264821299234</v>
      </c>
    </row>
    <row r="127">
      <c r="A127" s="4">
        <v>44871.958333333336</v>
      </c>
      <c r="B127" s="2">
        <v>0.04355367975928497</v>
      </c>
      <c r="C127" s="2">
        <v>0.052283867438128316</v>
      </c>
      <c r="D127" s="2">
        <v>0.05660773115755125</v>
      </c>
      <c r="E127" s="2">
        <v>0.05317320487244114</v>
      </c>
    </row>
    <row r="128">
      <c r="A128" s="4">
        <v>44872.958333333336</v>
      </c>
      <c r="B128" s="2">
        <v>0.05681422472203002</v>
      </c>
      <c r="C128" s="2">
        <v>0.04596993097664682</v>
      </c>
      <c r="D128" s="2">
        <v>0.04706088268173011</v>
      </c>
      <c r="E128" s="2">
        <v>0.047595195925847524</v>
      </c>
    </row>
    <row r="129">
      <c r="A129" s="4">
        <v>44873.958333333336</v>
      </c>
      <c r="B129" s="2">
        <v>0.07378092734722437</v>
      </c>
      <c r="C129" s="2">
        <v>0.08932767015978586</v>
      </c>
      <c r="D129" s="2">
        <v>0.09826359210727585</v>
      </c>
      <c r="E129" s="2">
        <v>0.10149959576540239</v>
      </c>
    </row>
    <row r="130">
      <c r="A130" s="4">
        <v>44874.958333333336</v>
      </c>
      <c r="B130" s="2">
        <v>0.04947516520163928</v>
      </c>
      <c r="C130" s="2">
        <v>0.055065213585895306</v>
      </c>
      <c r="D130" s="2">
        <v>0.039589237500316725</v>
      </c>
      <c r="E130" s="2">
        <v>0.03384113137346527</v>
      </c>
    </row>
    <row r="131">
      <c r="A131" s="4">
        <v>44875.958333333336</v>
      </c>
      <c r="B131" s="2">
        <v>0.04025495993707317</v>
      </c>
      <c r="C131" s="2">
        <v>0.04318159065045132</v>
      </c>
      <c r="D131" s="2">
        <v>0.04585133580858586</v>
      </c>
      <c r="E131" s="2">
        <v>0.04609445104648294</v>
      </c>
    </row>
    <row r="132">
      <c r="A132" s="4">
        <v>44876.958333333336</v>
      </c>
      <c r="B132" s="2">
        <v>0.03938282983196614</v>
      </c>
      <c r="C132" s="2">
        <v>0.03499468039293708</v>
      </c>
      <c r="D132" s="2">
        <v>0.04882572647196389</v>
      </c>
      <c r="E132" s="2">
        <v>0.0414382484236183</v>
      </c>
    </row>
    <row r="133">
      <c r="A133" s="4">
        <v>44877.958333333336</v>
      </c>
      <c r="B133" s="2">
        <v>0.07033225528225746</v>
      </c>
      <c r="C133" s="2">
        <v>0.08044518082974976</v>
      </c>
      <c r="D133" s="2">
        <v>0.08423904260990583</v>
      </c>
      <c r="E133" s="2">
        <v>0.07798041517107725</v>
      </c>
    </row>
    <row r="134">
      <c r="A134" s="4">
        <v>44878.958333333336</v>
      </c>
      <c r="B134" s="2">
        <v>0.04792876549269809</v>
      </c>
      <c r="C134" s="2">
        <v>0.052475261501860965</v>
      </c>
      <c r="D134" s="2">
        <v>0.0483696543763196</v>
      </c>
      <c r="E134" s="2">
        <v>0.04832872028940435</v>
      </c>
    </row>
    <row r="135">
      <c r="A135" s="4">
        <v>44879.958333333336</v>
      </c>
      <c r="B135" s="2">
        <v>0.0680248563682388</v>
      </c>
      <c r="C135" s="2">
        <v>0.07057514514711503</v>
      </c>
      <c r="D135" s="2">
        <v>0.09172526046093453</v>
      </c>
      <c r="E135" s="2">
        <v>0.10339866167017914</v>
      </c>
    </row>
    <row r="136">
      <c r="A136" s="4">
        <v>44880.958333333336</v>
      </c>
      <c r="B136" s="2">
        <v>0.04577124174186512</v>
      </c>
      <c r="C136" s="2">
        <v>0.05038736331985778</v>
      </c>
      <c r="D136" s="2">
        <v>0.05432448833160763</v>
      </c>
      <c r="E136" s="2">
        <v>0.04675738162907689</v>
      </c>
    </row>
    <row r="137">
      <c r="A137" s="4">
        <v>44881.958333333336</v>
      </c>
      <c r="B137" s="2">
        <v>0.040753075087585675</v>
      </c>
      <c r="C137" s="2">
        <v>0.047218785193933015</v>
      </c>
      <c r="D137" s="2">
        <v>0.04017433986858389</v>
      </c>
      <c r="E137" s="2">
        <v>0.04053954664347491</v>
      </c>
    </row>
    <row r="138">
      <c r="A138" s="4">
        <v>44882.958333333336</v>
      </c>
      <c r="B138" s="2">
        <v>0.02343347567686599</v>
      </c>
      <c r="C138" s="2">
        <v>0.02978485386612717</v>
      </c>
      <c r="D138" s="2">
        <v>0.05156682224772217</v>
      </c>
      <c r="E138" s="2">
        <v>0.03715566715476614</v>
      </c>
    </row>
    <row r="139">
      <c r="A139" s="4">
        <v>44883.958333333336</v>
      </c>
      <c r="B139" s="2">
        <v>0.061827895395012995</v>
      </c>
      <c r="C139" s="2">
        <v>0.046662999270870475</v>
      </c>
      <c r="D139" s="2">
        <v>0.034178852305021414</v>
      </c>
      <c r="E139" s="2">
        <v>0.07252546187927647</v>
      </c>
    </row>
    <row r="140">
      <c r="A140" s="4">
        <v>44884.958333333336</v>
      </c>
      <c r="B140" s="2">
        <v>0.06645948102845699</v>
      </c>
      <c r="C140" s="2">
        <v>0.09410357176968447</v>
      </c>
      <c r="D140" s="2">
        <v>0.08494950983513905</v>
      </c>
      <c r="E140" s="2">
        <v>0.07571949383728714</v>
      </c>
    </row>
    <row r="141">
      <c r="A141" s="4">
        <v>44885.958333333336</v>
      </c>
      <c r="B141" s="2">
        <v>0.0914516473539831</v>
      </c>
      <c r="C141" s="2">
        <v>0.09606966911637226</v>
      </c>
      <c r="D141" s="2">
        <v>0.10356959782172463</v>
      </c>
      <c r="E141" s="2">
        <v>0.10160166149960183</v>
      </c>
    </row>
    <row r="142">
      <c r="A142" s="4">
        <v>44886.958333333336</v>
      </c>
      <c r="B142" s="2">
        <v>0.07910516133203059</v>
      </c>
      <c r="C142" s="2">
        <v>0.050763790885283266</v>
      </c>
      <c r="D142" s="2">
        <v>0.05564629601360438</v>
      </c>
      <c r="E142" s="2">
        <v>0.07317535762480015</v>
      </c>
    </row>
    <row r="143">
      <c r="A143" s="4">
        <v>44887.958333333336</v>
      </c>
      <c r="B143" s="2">
        <v>0.037110025264762675</v>
      </c>
      <c r="C143" s="2">
        <v>0.06651969388513286</v>
      </c>
      <c r="D143" s="2">
        <v>0.05481547339477933</v>
      </c>
      <c r="E143" s="2">
        <v>0.055936752472899816</v>
      </c>
    </row>
    <row r="144">
      <c r="A144" s="4">
        <v>44888.958333333336</v>
      </c>
      <c r="B144" s="2">
        <v>0.06082637407133542</v>
      </c>
      <c r="C144" s="2">
        <v>0.047877973519004524</v>
      </c>
      <c r="D144" s="2">
        <v>0.05743519861807995</v>
      </c>
      <c r="E144" s="2">
        <v>0.05676763061509144</v>
      </c>
    </row>
    <row r="145">
      <c r="A145" s="4">
        <v>44889.958333333336</v>
      </c>
      <c r="B145" s="2">
        <v>0.023589756183175572</v>
      </c>
      <c r="C145" s="2">
        <v>0.04234215466637418</v>
      </c>
      <c r="D145" s="2">
        <v>0.03368376876309001</v>
      </c>
      <c r="E145" s="2">
        <v>0.03394554716312229</v>
      </c>
    </row>
    <row r="146">
      <c r="A146" s="4">
        <v>44890.958333333336</v>
      </c>
      <c r="B146" s="2">
        <v>0.04596688016114844</v>
      </c>
      <c r="C146" s="2">
        <v>0.05917503888548483</v>
      </c>
      <c r="D146" s="2">
        <v>0.06825513923761932</v>
      </c>
      <c r="E146" s="2">
        <v>0.055779309050510956</v>
      </c>
    </row>
    <row r="147">
      <c r="A147" s="4">
        <v>44891.958333333336</v>
      </c>
      <c r="B147" s="2">
        <v>0.05666533133479127</v>
      </c>
      <c r="C147" s="2">
        <v>0.053045915335801636</v>
      </c>
      <c r="D147" s="2">
        <v>0.05980043385627551</v>
      </c>
      <c r="E147" s="2">
        <v>0.08866597718394087</v>
      </c>
    </row>
    <row r="148">
      <c r="A148" s="4">
        <v>44892.958333333336</v>
      </c>
      <c r="B148" s="2">
        <v>0.041592588712830676</v>
      </c>
      <c r="C148" s="2">
        <v>0.06910836694205935</v>
      </c>
      <c r="D148" s="2">
        <v>0.05241633595984249</v>
      </c>
      <c r="E148" s="2">
        <v>0.053428753086018126</v>
      </c>
    </row>
    <row r="149">
      <c r="A149" s="4">
        <v>44893.958333333336</v>
      </c>
      <c r="B149" s="2">
        <v>0.02977802996263454</v>
      </c>
      <c r="C149" s="2">
        <v>0.03163415248312754</v>
      </c>
      <c r="D149" s="2">
        <v>0.04162433462942091</v>
      </c>
      <c r="E149" s="2">
        <v>0.03756444601727042</v>
      </c>
    </row>
    <row r="150">
      <c r="A150" s="4">
        <v>44894.958333333336</v>
      </c>
      <c r="B150" s="2">
        <v>0.046143631739289336</v>
      </c>
      <c r="C150" s="2">
        <v>0.04752249837077372</v>
      </c>
      <c r="D150" s="2">
        <v>0.04612537547287837</v>
      </c>
      <c r="E150" s="2">
        <v>0.054098449115408516</v>
      </c>
    </row>
    <row r="151">
      <c r="A151" s="4">
        <v>44895.958333333336</v>
      </c>
      <c r="B151" s="2">
        <v>0.03588655609952763</v>
      </c>
      <c r="C151" s="2">
        <v>0.044752297185929</v>
      </c>
      <c r="D151" s="2">
        <v>0.04936446604678096</v>
      </c>
      <c r="E151" s="2">
        <v>0.045547608612490166</v>
      </c>
    </row>
    <row r="152">
      <c r="A152" s="4">
        <v>44896.958333333336</v>
      </c>
      <c r="B152" s="2">
        <v>0.03460241756338004</v>
      </c>
      <c r="C152" s="2">
        <v>0.03820347393698199</v>
      </c>
      <c r="D152" s="2">
        <v>0.03590042923196337</v>
      </c>
      <c r="E152" s="2">
        <v>0.05451621206309773</v>
      </c>
    </row>
    <row r="153">
      <c r="A153" s="4">
        <v>44897.958333333336</v>
      </c>
      <c r="B153" s="2">
        <v>0.05125709349917564</v>
      </c>
      <c r="C153" s="2">
        <v>0.042705601150817014</v>
      </c>
      <c r="D153" s="2">
        <v>0.05050561271809445</v>
      </c>
      <c r="E153" s="2">
        <v>0.05098162606810753</v>
      </c>
    </row>
    <row r="154">
      <c r="A154" s="4">
        <v>44898.958333333336</v>
      </c>
      <c r="B154" s="2">
        <v>0.10438114260984306</v>
      </c>
      <c r="C154" s="2">
        <v>0.08849817872312464</v>
      </c>
      <c r="D154" s="2">
        <v>0.0929110370359118</v>
      </c>
      <c r="E154" s="2">
        <v>0.08265197099622228</v>
      </c>
    </row>
    <row r="155">
      <c r="A155" s="4">
        <v>44899.958333333336</v>
      </c>
      <c r="B155" s="2">
        <v>0.1284857236782042</v>
      </c>
      <c r="C155" s="2">
        <v>0.16102894811831028</v>
      </c>
      <c r="D155" s="2">
        <v>0.1504912303257526</v>
      </c>
      <c r="E155" s="2">
        <v>0.14746020306347266</v>
      </c>
    </row>
    <row r="156">
      <c r="A156" s="4">
        <v>44900.958333333336</v>
      </c>
      <c r="B156" s="2">
        <v>0.048956105060197215</v>
      </c>
      <c r="C156" s="2">
        <v>0.05984637897302698</v>
      </c>
      <c r="D156" s="2">
        <v>0.060986060998501436</v>
      </c>
      <c r="E156" s="2">
        <v>0.06193533094636802</v>
      </c>
    </row>
    <row r="157">
      <c r="A157" s="4">
        <v>44901.958333333336</v>
      </c>
      <c r="B157" s="2">
        <v>0.02691466784559308</v>
      </c>
      <c r="C157" s="2">
        <v>0.025522489325415048</v>
      </c>
      <c r="D157" s="2">
        <v>0.02772937537033929</v>
      </c>
      <c r="E157" s="2">
        <v>0.02877826283612682</v>
      </c>
    </row>
    <row r="158">
      <c r="A158" s="4">
        <v>44902.958333333336</v>
      </c>
      <c r="B158" s="2">
        <v>0.05038215148670097</v>
      </c>
      <c r="C158" s="2">
        <v>0.060128706948465664</v>
      </c>
      <c r="D158" s="2">
        <v>0.06388816030975046</v>
      </c>
      <c r="E158" s="2">
        <v>0.06576778655703851</v>
      </c>
    </row>
    <row r="159">
      <c r="A159" s="4">
        <v>44903.958333333336</v>
      </c>
      <c r="B159" s="2">
        <v>0.061578252353744804</v>
      </c>
      <c r="C159" s="2">
        <v>0.09927290510713198</v>
      </c>
      <c r="D159" s="2">
        <v>0.12927853268524794</v>
      </c>
      <c r="E159" s="2">
        <v>0.14893088620168812</v>
      </c>
    </row>
    <row r="160">
      <c r="A160" s="4">
        <v>44904.958333333336</v>
      </c>
      <c r="B160" s="2">
        <v>0.058318220701052824</v>
      </c>
      <c r="C160" s="2">
        <v>0.06485075596009869</v>
      </c>
      <c r="D160" s="2">
        <v>0.07630332862911211</v>
      </c>
      <c r="E160" s="2">
        <v>0.08855621356425124</v>
      </c>
    </row>
    <row r="161">
      <c r="A161" s="4">
        <v>44905.958333333336</v>
      </c>
      <c r="B161" s="2">
        <v>0.0645593275080827</v>
      </c>
      <c r="C161" s="2">
        <v>0.06399444113762699</v>
      </c>
      <c r="D161" s="2">
        <v>0.06629561329520138</v>
      </c>
      <c r="E161" s="2">
        <v>0.05881257257074334</v>
      </c>
    </row>
    <row r="162">
      <c r="A162" s="4">
        <v>44906.958333333336</v>
      </c>
      <c r="B162" s="2">
        <v>0.050781550222173864</v>
      </c>
      <c r="C162" s="2">
        <v>0.03695401045499024</v>
      </c>
      <c r="D162" s="2">
        <v>0.039116345141565305</v>
      </c>
      <c r="E162" s="2">
        <v>0.03560764685309304</v>
      </c>
    </row>
    <row r="163">
      <c r="A163" s="4">
        <v>44907.958333333336</v>
      </c>
      <c r="B163" s="2">
        <v>0.05612116113020272</v>
      </c>
      <c r="C163" s="2">
        <v>0.06599103469135471</v>
      </c>
      <c r="D163" s="2">
        <v>0.04089292894834128</v>
      </c>
      <c r="E163" s="2">
        <v>0.03980843859715149</v>
      </c>
    </row>
    <row r="164">
      <c r="A164" s="4">
        <v>44908.958333333336</v>
      </c>
      <c r="B164" s="2">
        <v>0.05146392255744601</v>
      </c>
      <c r="C164" s="2">
        <v>0.04997588021375088</v>
      </c>
      <c r="D164" s="2">
        <v>0.05468560951971665</v>
      </c>
      <c r="E164" s="2">
        <v>0.03718710129574925</v>
      </c>
    </row>
    <row r="165">
      <c r="A165" s="4">
        <v>44909.958333333336</v>
      </c>
      <c r="B165" s="2">
        <v>0.032994986371903214</v>
      </c>
      <c r="C165" s="2">
        <v>0.04073249466431237</v>
      </c>
      <c r="D165" s="2">
        <v>0.039956262627508614</v>
      </c>
      <c r="E165" s="2">
        <v>0.04295477030853257</v>
      </c>
    </row>
    <row r="166">
      <c r="A166" s="4">
        <v>44910.958333333336</v>
      </c>
      <c r="B166" s="2">
        <v>0.0390423322375982</v>
      </c>
      <c r="C166" s="2">
        <v>0.08141704977023345</v>
      </c>
      <c r="D166" s="2">
        <v>0.09795365164546653</v>
      </c>
      <c r="E166" s="2">
        <v>0.0862448770130066</v>
      </c>
    </row>
    <row r="167">
      <c r="A167" s="4">
        <v>44911.958333333336</v>
      </c>
      <c r="B167" s="2">
        <v>0.03844853461727505</v>
      </c>
      <c r="C167" s="2">
        <v>0.04103804013658241</v>
      </c>
      <c r="D167" s="2">
        <v>0.05517082896922674</v>
      </c>
      <c r="E167" s="2">
        <v>0.05845231608162583</v>
      </c>
    </row>
    <row r="168">
      <c r="A168" s="4">
        <v>44912.958333333336</v>
      </c>
      <c r="B168" s="2">
        <v>0.05334307436079857</v>
      </c>
      <c r="C168" s="2">
        <v>0.06373251298808667</v>
      </c>
      <c r="D168" s="2">
        <v>0.05918427646562573</v>
      </c>
      <c r="E168" s="2">
        <v>0.06134751832412017</v>
      </c>
    </row>
    <row r="169">
      <c r="A169" s="4">
        <v>44913.958333333336</v>
      </c>
      <c r="B169" s="2">
        <v>0.04691126947039876</v>
      </c>
      <c r="C169" s="2">
        <v>0.045067354551189875</v>
      </c>
      <c r="D169" s="2">
        <v>0.05241758800780763</v>
      </c>
      <c r="E169" s="2">
        <v>0.05039999249102454</v>
      </c>
    </row>
    <row r="170">
      <c r="A170" s="4">
        <v>44914.958333333336</v>
      </c>
      <c r="B170" s="2">
        <v>0.0549765042920984</v>
      </c>
      <c r="C170" s="2">
        <v>0.04887982303282601</v>
      </c>
      <c r="D170" s="2">
        <v>0.03887885199220679</v>
      </c>
      <c r="E170" s="2">
        <v>0.05475107011700266</v>
      </c>
    </row>
    <row r="171">
      <c r="A171" s="4">
        <v>44915.958333333336</v>
      </c>
      <c r="B171" s="2">
        <v>0.04507661805125471</v>
      </c>
      <c r="C171" s="2">
        <v>0.058173250425251594</v>
      </c>
      <c r="D171" s="2">
        <v>0.05726210564775825</v>
      </c>
      <c r="E171" s="2">
        <v>0.05006588213032059</v>
      </c>
    </row>
    <row r="172">
      <c r="A172" s="4">
        <v>44916.958333333336</v>
      </c>
      <c r="B172" s="2">
        <v>0.028018712043492183</v>
      </c>
      <c r="C172" s="2">
        <v>0.05024746991829029</v>
      </c>
      <c r="D172" s="2">
        <v>0.0716784576820376</v>
      </c>
      <c r="E172" s="2">
        <v>0.06671886349832722</v>
      </c>
    </row>
    <row r="173">
      <c r="A173" s="4">
        <v>44917.958333333336</v>
      </c>
      <c r="B173" s="2">
        <v>0.05291952130467915</v>
      </c>
      <c r="C173" s="2">
        <v>0.07182625135510702</v>
      </c>
      <c r="D173" s="2">
        <v>0.0922950153125711</v>
      </c>
      <c r="E173" s="2">
        <v>0.10236359543659884</v>
      </c>
    </row>
    <row r="174">
      <c r="A174" s="4">
        <v>44918.958333333336</v>
      </c>
      <c r="B174" s="2">
        <v>0.052689698003489806</v>
      </c>
      <c r="C174" s="2">
        <v>0.057575696805600436</v>
      </c>
      <c r="D174" s="2">
        <v>0.07427092313669911</v>
      </c>
      <c r="E174" s="2">
        <v>0.09040132284510749</v>
      </c>
    </row>
    <row r="175">
      <c r="A175" s="4">
        <v>44919.958333333336</v>
      </c>
      <c r="B175" s="2">
        <v>0.17447567111735</v>
      </c>
      <c r="C175" s="2">
        <v>0.22545402629367403</v>
      </c>
      <c r="D175" s="2">
        <v>0.24229832765123527</v>
      </c>
      <c r="E175" s="2">
        <v>0.28146259765541753</v>
      </c>
    </row>
    <row r="176">
      <c r="A176" s="4">
        <v>44920.958333333336</v>
      </c>
      <c r="B176" s="2">
        <v>0.09801000000574618</v>
      </c>
      <c r="C176" s="2">
        <v>0.2408894275497271</v>
      </c>
      <c r="D176" s="2">
        <v>0.282968774649145</v>
      </c>
      <c r="E176" s="2">
        <v>0.2871201645916415</v>
      </c>
    </row>
    <row r="177">
      <c r="A177" s="4">
        <v>44921.958333333336</v>
      </c>
      <c r="B177" s="2">
        <v>0.07809431737877424</v>
      </c>
      <c r="C177" s="2">
        <v>0.1078807238338771</v>
      </c>
      <c r="D177" s="2">
        <v>0.18908350463741086</v>
      </c>
      <c r="E177" s="2">
        <v>0.210106458628013</v>
      </c>
    </row>
    <row r="178">
      <c r="A178" s="4">
        <v>44922.958333333336</v>
      </c>
      <c r="B178" s="2">
        <v>0.037868112941401307</v>
      </c>
      <c r="C178" s="2">
        <v>0.1131340325534703</v>
      </c>
      <c r="D178" s="2">
        <v>0.12756118390922136</v>
      </c>
      <c r="E178" s="2">
        <v>0.17367774098995944</v>
      </c>
    </row>
    <row r="179">
      <c r="A179" s="4">
        <v>44923.958333333336</v>
      </c>
      <c r="B179" s="2">
        <v>0.04567814632281647</v>
      </c>
      <c r="C179" s="2">
        <v>0.04355475031613085</v>
      </c>
      <c r="D179" s="2">
        <v>0.09345195115414744</v>
      </c>
      <c r="E179" s="2">
        <v>0.11450367805125604</v>
      </c>
    </row>
    <row r="181">
      <c r="B181" s="2">
        <f t="shared" ref="B181:D181" si="1">AVERAGE(B2:B179)</f>
        <v>0.05477820571</v>
      </c>
      <c r="C181" s="2">
        <f t="shared" si="1"/>
        <v>0.07010964228</v>
      </c>
      <c r="D181" s="2">
        <f t="shared" si="1"/>
        <v>0.07925867706</v>
      </c>
      <c r="E181" s="2">
        <f>AVERAGE(E1:E179)</f>
        <v>0.0852014469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/>
      <c r="F1" s="7"/>
    </row>
    <row r="2">
      <c r="A2" s="9">
        <v>44743.0</v>
      </c>
      <c r="B2" s="10">
        <v>359.95</v>
      </c>
      <c r="C2" s="10">
        <v>343.27486</v>
      </c>
      <c r="D2" s="10">
        <v>0.0485766420529601</v>
      </c>
      <c r="E2" s="7"/>
      <c r="F2" s="7"/>
    </row>
    <row r="3">
      <c r="A3" s="9">
        <v>44743.041666666664</v>
      </c>
      <c r="B3" s="10">
        <v>365.04</v>
      </c>
      <c r="C3" s="10">
        <v>340.07425</v>
      </c>
      <c r="D3" s="10">
        <v>0.0734126444445588</v>
      </c>
      <c r="E3" s="7"/>
      <c r="F3" s="7"/>
    </row>
    <row r="4">
      <c r="A4" s="9">
        <v>44743.083333333336</v>
      </c>
      <c r="B4" s="10">
        <v>376.59</v>
      </c>
      <c r="C4" s="10">
        <v>337.38608</v>
      </c>
      <c r="D4" s="10">
        <v>0.116198984854383</v>
      </c>
      <c r="E4" s="7"/>
      <c r="F4" s="7"/>
    </row>
    <row r="5">
      <c r="A5" s="9">
        <v>44743.125</v>
      </c>
      <c r="B5" s="10">
        <v>366.0</v>
      </c>
      <c r="C5" s="10">
        <v>331.95367</v>
      </c>
      <c r="D5" s="10">
        <v>0.102563499297959</v>
      </c>
      <c r="E5" s="7"/>
      <c r="F5" s="7"/>
    </row>
    <row r="6">
      <c r="A6" s="9">
        <v>44743.166666666664</v>
      </c>
      <c r="B6" s="10">
        <v>347.8</v>
      </c>
      <c r="C6" s="10">
        <v>325.57475</v>
      </c>
      <c r="D6" s="10">
        <v>0.0682646611876382</v>
      </c>
      <c r="E6" s="7"/>
      <c r="F6" s="7"/>
    </row>
    <row r="7">
      <c r="A7" s="9">
        <v>44743.208333333336</v>
      </c>
      <c r="B7" s="10">
        <v>337.68</v>
      </c>
      <c r="C7" s="10">
        <v>319.28958</v>
      </c>
      <c r="D7" s="10">
        <v>0.0575979335122681</v>
      </c>
      <c r="E7" s="7"/>
      <c r="F7" s="7"/>
    </row>
    <row r="8">
      <c r="A8" s="9">
        <v>44743.25</v>
      </c>
      <c r="B8" s="10">
        <v>329.92</v>
      </c>
      <c r="C8" s="10">
        <v>314.78926</v>
      </c>
      <c r="D8" s="10">
        <v>0.0480662523238562</v>
      </c>
      <c r="E8" s="7"/>
      <c r="F8" s="7"/>
    </row>
    <row r="9">
      <c r="A9" s="9">
        <v>44743.291666666664</v>
      </c>
      <c r="B9" s="10">
        <v>321.05</v>
      </c>
      <c r="C9" s="10">
        <v>311.03265</v>
      </c>
      <c r="D9" s="10">
        <v>0.0322067474266769</v>
      </c>
      <c r="E9" s="7"/>
      <c r="F9" s="7"/>
    </row>
    <row r="10">
      <c r="A10" s="9">
        <v>44743.333333333336</v>
      </c>
      <c r="B10" s="10">
        <v>316.67</v>
      </c>
      <c r="C10" s="10">
        <v>307.57006</v>
      </c>
      <c r="D10" s="10">
        <v>0.0295865598881763</v>
      </c>
      <c r="E10" s="7"/>
      <c r="F10" s="7"/>
    </row>
    <row r="11">
      <c r="A11" s="9">
        <v>44743.375</v>
      </c>
      <c r="B11" s="10">
        <v>314.8</v>
      </c>
      <c r="C11" s="10">
        <v>307.5671</v>
      </c>
      <c r="D11" s="10">
        <v>0.0235164944495039</v>
      </c>
      <c r="E11" s="7"/>
      <c r="F11" s="7"/>
    </row>
    <row r="12">
      <c r="A12" s="9">
        <v>44743.416666666664</v>
      </c>
      <c r="B12" s="10">
        <v>311.13</v>
      </c>
      <c r="C12" s="10">
        <v>311.25615</v>
      </c>
      <c r="D12" s="10">
        <v>4.05293196616341E-4</v>
      </c>
      <c r="E12" s="7"/>
      <c r="F12" s="7"/>
    </row>
    <row r="13">
      <c r="A13" s="9">
        <v>44743.458333333336</v>
      </c>
      <c r="B13" s="10">
        <v>313.63</v>
      </c>
      <c r="C13" s="10">
        <v>315.09033</v>
      </c>
      <c r="D13" s="10">
        <v>0.00463463921599878</v>
      </c>
      <c r="E13" s="7"/>
      <c r="F13" s="7"/>
    </row>
    <row r="14">
      <c r="A14" s="9">
        <v>44743.5</v>
      </c>
      <c r="B14" s="10">
        <v>320.78</v>
      </c>
      <c r="C14" s="10">
        <v>320.5144</v>
      </c>
      <c r="D14" s="10">
        <v>8.2866791632435E-4</v>
      </c>
      <c r="E14" s="7"/>
      <c r="F14" s="7"/>
    </row>
    <row r="15">
      <c r="A15" s="9">
        <v>44743.541666666664</v>
      </c>
      <c r="B15" s="10">
        <v>334.0</v>
      </c>
      <c r="C15" s="10">
        <v>327.22204</v>
      </c>
      <c r="D15" s="10">
        <v>0.0207136414160855</v>
      </c>
      <c r="E15" s="7"/>
      <c r="F15" s="7"/>
    </row>
    <row r="16">
      <c r="A16" s="9">
        <v>44743.583333333336</v>
      </c>
      <c r="B16" s="10">
        <v>340.06</v>
      </c>
      <c r="C16" s="10">
        <v>330.71304</v>
      </c>
      <c r="D16" s="10">
        <v>0.0282630524638521</v>
      </c>
      <c r="E16" s="7"/>
      <c r="F16" s="7"/>
    </row>
    <row r="17">
      <c r="A17" s="9">
        <v>44743.625</v>
      </c>
      <c r="B17" s="10">
        <v>346.13</v>
      </c>
      <c r="C17" s="10">
        <v>334.28204</v>
      </c>
      <c r="D17" s="10">
        <v>0.0354430049547382</v>
      </c>
      <c r="E17" s="7"/>
      <c r="F17" s="7"/>
    </row>
    <row r="18">
      <c r="A18" s="9">
        <v>44743.666666666664</v>
      </c>
      <c r="B18" s="10">
        <v>352.55</v>
      </c>
      <c r="C18" s="10">
        <v>335.79208</v>
      </c>
      <c r="D18" s="10">
        <v>0.0499056439925563</v>
      </c>
      <c r="E18" s="7"/>
      <c r="F18" s="7"/>
    </row>
    <row r="19">
      <c r="A19" s="9">
        <v>44743.708333333336</v>
      </c>
      <c r="B19" s="10">
        <v>360.64</v>
      </c>
      <c r="C19" s="10">
        <v>336.70816</v>
      </c>
      <c r="D19" s="10">
        <v>0.0710759133369383</v>
      </c>
      <c r="E19" s="7"/>
      <c r="F19" s="7"/>
    </row>
    <row r="20">
      <c r="A20" s="9">
        <v>44743.75</v>
      </c>
      <c r="B20" s="10">
        <v>365.42</v>
      </c>
      <c r="C20" s="10">
        <v>337.37793</v>
      </c>
      <c r="D20" s="10">
        <v>0.0831176775552568</v>
      </c>
      <c r="E20" s="7"/>
      <c r="F20" s="7"/>
    </row>
    <row r="21">
      <c r="A21" s="9">
        <v>44743.791666666664</v>
      </c>
      <c r="B21" s="10">
        <v>362.32</v>
      </c>
      <c r="C21" s="10">
        <v>338.48761</v>
      </c>
      <c r="D21" s="10">
        <v>0.0704084560140915</v>
      </c>
      <c r="E21" s="7"/>
      <c r="F21" s="7"/>
    </row>
    <row r="22">
      <c r="A22" s="9">
        <v>44743.833333333336</v>
      </c>
      <c r="B22" s="10">
        <v>351.7</v>
      </c>
      <c r="C22" s="10">
        <v>338.30986</v>
      </c>
      <c r="D22" s="10">
        <v>0.0395795144723242</v>
      </c>
      <c r="E22" s="7"/>
      <c r="F22" s="7"/>
    </row>
    <row r="23">
      <c r="A23" s="9">
        <v>44743.875</v>
      </c>
      <c r="B23" s="10">
        <v>351.73</v>
      </c>
      <c r="C23" s="10">
        <v>339.84958</v>
      </c>
      <c r="D23" s="10">
        <v>0.0349578775409992</v>
      </c>
      <c r="E23" s="7"/>
      <c r="F23" s="7"/>
    </row>
    <row r="24">
      <c r="A24" s="9">
        <v>44743.916666666664</v>
      </c>
      <c r="B24" s="10">
        <v>349.32</v>
      </c>
      <c r="C24" s="10">
        <v>340.68242</v>
      </c>
      <c r="D24" s="10">
        <v>0.0253537590815517</v>
      </c>
      <c r="E24" s="7"/>
      <c r="F24" s="7"/>
    </row>
    <row r="25">
      <c r="A25" s="9">
        <v>44743.958333333336</v>
      </c>
      <c r="B25" s="10">
        <v>348.73</v>
      </c>
      <c r="C25" s="10">
        <v>343.24272</v>
      </c>
      <c r="D25" s="10">
        <v>0.0159865881496335</v>
      </c>
      <c r="E25" s="7"/>
      <c r="F25" s="7"/>
    </row>
    <row r="26">
      <c r="A26" s="9">
        <v>44744.0</v>
      </c>
      <c r="B26" s="10">
        <v>357.27</v>
      </c>
      <c r="C26" s="10">
        <v>337.54424</v>
      </c>
      <c r="D26" s="10">
        <v>0.0584390360208782</v>
      </c>
      <c r="E26" s="7"/>
      <c r="F26" s="7"/>
    </row>
    <row r="27">
      <c r="A27" s="9">
        <v>44744.041666666664</v>
      </c>
      <c r="B27" s="10">
        <v>355.35</v>
      </c>
      <c r="C27" s="10">
        <v>331.02991</v>
      </c>
      <c r="D27" s="10">
        <v>0.0734679533943022</v>
      </c>
      <c r="E27" s="7"/>
      <c r="F27" s="7"/>
    </row>
    <row r="28">
      <c r="A28" s="9">
        <v>44744.083333333336</v>
      </c>
      <c r="B28" s="10">
        <v>368.71</v>
      </c>
      <c r="C28" s="10">
        <v>323.69926</v>
      </c>
      <c r="D28" s="10">
        <v>0.139051105646642</v>
      </c>
      <c r="E28" s="7"/>
      <c r="F28" s="7"/>
    </row>
    <row r="29">
      <c r="A29" s="9">
        <v>44744.125</v>
      </c>
      <c r="B29" s="10">
        <v>372.0</v>
      </c>
      <c r="C29" s="10">
        <v>313.93205</v>
      </c>
      <c r="D29" s="10">
        <v>0.184969804771446</v>
      </c>
      <c r="E29" s="7"/>
      <c r="F29" s="7"/>
    </row>
    <row r="30">
      <c r="A30" s="9">
        <v>44744.166666666664</v>
      </c>
      <c r="B30" s="10">
        <v>364.53</v>
      </c>
      <c r="C30" s="10">
        <v>304.91246</v>
      </c>
      <c r="D30" s="10">
        <v>0.195523462701392</v>
      </c>
      <c r="E30" s="7"/>
      <c r="F30" s="7"/>
    </row>
    <row r="31">
      <c r="A31" s="9">
        <v>44744.208333333336</v>
      </c>
      <c r="B31" s="10">
        <v>353.43</v>
      </c>
      <c r="C31" s="10">
        <v>298.16088</v>
      </c>
      <c r="D31" s="10">
        <v>0.1853667724619</v>
      </c>
      <c r="E31" s="7"/>
      <c r="F31" s="7"/>
    </row>
    <row r="32">
      <c r="A32" s="9">
        <v>44744.25</v>
      </c>
      <c r="B32" s="10">
        <v>343.32</v>
      </c>
      <c r="C32" s="10">
        <v>294.87817</v>
      </c>
      <c r="D32" s="10">
        <v>0.164277437017463</v>
      </c>
      <c r="E32" s="7"/>
      <c r="F32" s="7"/>
    </row>
    <row r="33">
      <c r="A33" s="9">
        <v>44744.291666666664</v>
      </c>
      <c r="B33" s="10">
        <v>337.95</v>
      </c>
      <c r="C33" s="10">
        <v>293.85352</v>
      </c>
      <c r="D33" s="10">
        <v>0.150062793190294</v>
      </c>
      <c r="E33" s="7"/>
      <c r="F33" s="7"/>
    </row>
    <row r="34">
      <c r="A34" s="9">
        <v>44744.333333333336</v>
      </c>
      <c r="B34" s="10">
        <v>325.27</v>
      </c>
      <c r="C34" s="10">
        <v>294.3719</v>
      </c>
      <c r="D34" s="10">
        <v>0.104962803854579</v>
      </c>
      <c r="E34" s="7"/>
      <c r="F34" s="7"/>
    </row>
    <row r="35">
      <c r="A35" s="9">
        <v>44744.375</v>
      </c>
      <c r="B35" s="10">
        <v>325.29</v>
      </c>
      <c r="C35" s="10">
        <v>298.56499</v>
      </c>
      <c r="D35" s="10">
        <v>0.0895115331506215</v>
      </c>
      <c r="E35" s="7"/>
      <c r="F35" s="7"/>
    </row>
    <row r="36">
      <c r="A36" s="9">
        <v>44744.416666666664</v>
      </c>
      <c r="B36" s="10">
        <v>321.27</v>
      </c>
      <c r="C36" s="10">
        <v>305.57402</v>
      </c>
      <c r="D36" s="10">
        <v>0.0513655578442171</v>
      </c>
      <c r="E36" s="7"/>
      <c r="F36" s="7"/>
    </row>
    <row r="37">
      <c r="A37" s="9">
        <v>44744.458333333336</v>
      </c>
      <c r="B37" s="10">
        <v>318.95</v>
      </c>
      <c r="C37" s="10">
        <v>310.8641</v>
      </c>
      <c r="D37" s="10">
        <v>0.0260110446976668</v>
      </c>
      <c r="E37" s="7"/>
      <c r="F37" s="7"/>
    </row>
    <row r="38">
      <c r="A38" s="9">
        <v>44744.5</v>
      </c>
      <c r="B38" s="10">
        <v>333.73</v>
      </c>
      <c r="C38" s="10">
        <v>315.79575</v>
      </c>
      <c r="D38" s="10">
        <v>0.0567906629522405</v>
      </c>
      <c r="E38" s="7"/>
      <c r="F38" s="7"/>
    </row>
    <row r="39">
      <c r="A39" s="9">
        <v>44744.541666666664</v>
      </c>
      <c r="B39" s="10">
        <v>340.81</v>
      </c>
      <c r="C39" s="10">
        <v>320.86669</v>
      </c>
      <c r="D39" s="10">
        <v>0.0621545041026227</v>
      </c>
      <c r="E39" s="7"/>
      <c r="F39" s="7"/>
    </row>
    <row r="40">
      <c r="A40" s="9">
        <v>44744.583333333336</v>
      </c>
      <c r="B40" s="10">
        <v>343.93</v>
      </c>
      <c r="C40" s="10">
        <v>322.59529</v>
      </c>
      <c r="D40" s="10">
        <v>0.0661345985553602</v>
      </c>
      <c r="E40" s="7"/>
      <c r="F40" s="7"/>
    </row>
    <row r="41">
      <c r="A41" s="9">
        <v>44744.625</v>
      </c>
      <c r="B41" s="10">
        <v>345.79</v>
      </c>
      <c r="C41" s="10">
        <v>324.85623</v>
      </c>
      <c r="D41" s="10">
        <v>0.0644401063202637</v>
      </c>
      <c r="E41" s="7"/>
      <c r="F41" s="7"/>
    </row>
    <row r="42">
      <c r="A42" s="9">
        <v>44744.666666666664</v>
      </c>
      <c r="B42" s="10">
        <v>344.03</v>
      </c>
      <c r="C42" s="10">
        <v>325.78037</v>
      </c>
      <c r="D42" s="10">
        <v>0.0560182002371719</v>
      </c>
      <c r="E42" s="7"/>
      <c r="F42" s="7"/>
    </row>
    <row r="43">
      <c r="A43" s="9">
        <v>44744.708333333336</v>
      </c>
      <c r="B43" s="10">
        <v>349.06</v>
      </c>
      <c r="C43" s="10">
        <v>326.957</v>
      </c>
      <c r="D43" s="10">
        <v>0.067602161752157</v>
      </c>
      <c r="E43" s="7"/>
      <c r="F43" s="7"/>
    </row>
    <row r="44">
      <c r="A44" s="9">
        <v>44744.75</v>
      </c>
      <c r="B44" s="10">
        <v>348.55</v>
      </c>
      <c r="C44" s="10">
        <v>328.83501</v>
      </c>
      <c r="D44" s="10">
        <v>0.0599540480802211</v>
      </c>
      <c r="E44" s="7"/>
      <c r="F44" s="7"/>
    </row>
    <row r="45">
      <c r="A45" s="9">
        <v>44744.791666666664</v>
      </c>
      <c r="B45" s="10">
        <v>350.49</v>
      </c>
      <c r="C45" s="10">
        <v>331.5629</v>
      </c>
      <c r="D45" s="10">
        <v>0.0570844928669642</v>
      </c>
      <c r="E45" s="7"/>
      <c r="F45" s="7"/>
    </row>
    <row r="46">
      <c r="A46" s="9">
        <v>44744.833333333336</v>
      </c>
      <c r="B46" s="10">
        <v>354.1</v>
      </c>
      <c r="C46" s="10">
        <v>332.98273</v>
      </c>
      <c r="D46" s="10">
        <v>0.0634185142274496</v>
      </c>
      <c r="E46" s="7"/>
      <c r="F46" s="7"/>
    </row>
    <row r="47">
      <c r="A47" s="9">
        <v>44744.875</v>
      </c>
      <c r="B47" s="10">
        <v>349.85</v>
      </c>
      <c r="C47" s="10">
        <v>335.38005</v>
      </c>
      <c r="D47" s="10">
        <v>0.0431449336357366</v>
      </c>
      <c r="E47" s="7"/>
      <c r="F47" s="7"/>
    </row>
    <row r="48">
      <c r="A48" s="9">
        <v>44744.916666666664</v>
      </c>
      <c r="B48" s="10">
        <v>345.86</v>
      </c>
      <c r="C48" s="10">
        <v>336.6757</v>
      </c>
      <c r="D48" s="10">
        <v>0.027279367058567</v>
      </c>
      <c r="E48" s="7"/>
      <c r="F48" s="7"/>
    </row>
    <row r="49">
      <c r="A49" s="9">
        <v>44744.958333333336</v>
      </c>
      <c r="B49" s="10">
        <v>352.74</v>
      </c>
      <c r="C49" s="10">
        <v>338.91711</v>
      </c>
      <c r="D49" s="10">
        <v>0.0407854593118654</v>
      </c>
      <c r="E49" s="7"/>
      <c r="F49" s="7"/>
    </row>
    <row r="50">
      <c r="A50" s="9">
        <v>44745.0</v>
      </c>
      <c r="B50" s="10">
        <v>359.95</v>
      </c>
      <c r="C50" s="10">
        <v>331.08642</v>
      </c>
      <c r="D50" s="10">
        <v>0.0871783868393032</v>
      </c>
      <c r="E50" s="7"/>
      <c r="F50" s="7"/>
    </row>
    <row r="51">
      <c r="A51" s="9">
        <v>44745.041666666664</v>
      </c>
      <c r="B51" s="10">
        <v>363.04</v>
      </c>
      <c r="C51" s="10">
        <v>326.81538</v>
      </c>
      <c r="D51" s="10">
        <v>0.110841233971302</v>
      </c>
      <c r="E51" s="7"/>
      <c r="F51" s="7"/>
    </row>
    <row r="52">
      <c r="A52" s="9">
        <v>44745.083333333336</v>
      </c>
      <c r="B52" s="10">
        <v>357.39</v>
      </c>
      <c r="C52" s="10">
        <v>324.34539</v>
      </c>
      <c r="D52" s="10">
        <v>0.101880930078888</v>
      </c>
      <c r="E52" s="7"/>
      <c r="F52" s="7"/>
    </row>
    <row r="53">
      <c r="A53" s="9">
        <v>44745.125</v>
      </c>
      <c r="B53" s="10">
        <v>347.09</v>
      </c>
      <c r="C53" s="10">
        <v>320.32722</v>
      </c>
      <c r="D53" s="10">
        <v>0.0835482541883264</v>
      </c>
      <c r="E53" s="7"/>
      <c r="F53" s="7"/>
    </row>
    <row r="54">
      <c r="A54" s="9">
        <v>44745.166666666664</v>
      </c>
      <c r="B54" s="10">
        <v>338.81</v>
      </c>
      <c r="C54" s="10">
        <v>316.69149</v>
      </c>
      <c r="D54" s="10">
        <v>0.0698424514027832</v>
      </c>
      <c r="E54" s="7"/>
      <c r="F54" s="7"/>
    </row>
    <row r="55">
      <c r="A55" s="9">
        <v>44745.208333333336</v>
      </c>
      <c r="B55" s="10">
        <v>327.98</v>
      </c>
      <c r="C55" s="10">
        <v>314.15783</v>
      </c>
      <c r="D55" s="10">
        <v>0.0439975346150055</v>
      </c>
      <c r="E55" s="7"/>
      <c r="F55" s="7"/>
    </row>
    <row r="56">
      <c r="A56" s="9">
        <v>44745.25</v>
      </c>
      <c r="B56" s="10">
        <v>318.7</v>
      </c>
      <c r="C56" s="10">
        <v>313.37094</v>
      </c>
      <c r="D56" s="10">
        <v>0.0170055972643793</v>
      </c>
      <c r="E56" s="7"/>
      <c r="F56" s="7"/>
    </row>
    <row r="57">
      <c r="A57" s="9">
        <v>44745.291666666664</v>
      </c>
      <c r="B57" s="10">
        <v>313.83</v>
      </c>
      <c r="C57" s="10">
        <v>312.59221</v>
      </c>
      <c r="D57" s="10">
        <v>0.00395975958581936</v>
      </c>
      <c r="E57" s="7"/>
      <c r="F57" s="7"/>
    </row>
    <row r="58">
      <c r="A58" s="9">
        <v>44745.333333333336</v>
      </c>
      <c r="B58" s="10">
        <v>315.88</v>
      </c>
      <c r="C58" s="10">
        <v>311.15116</v>
      </c>
      <c r="D58" s="10">
        <v>0.0151978864549307</v>
      </c>
      <c r="E58" s="7"/>
      <c r="F58" s="7"/>
    </row>
    <row r="59">
      <c r="A59" s="9">
        <v>44745.375</v>
      </c>
      <c r="B59" s="10">
        <v>319.1</v>
      </c>
      <c r="C59" s="10">
        <v>312.31003</v>
      </c>
      <c r="D59" s="10">
        <v>0.0217411205141251</v>
      </c>
      <c r="E59" s="7"/>
      <c r="F59" s="7"/>
    </row>
    <row r="60">
      <c r="A60" s="9">
        <v>44745.416666666664</v>
      </c>
      <c r="B60" s="10">
        <v>314.25</v>
      </c>
      <c r="C60" s="10">
        <v>316.5369</v>
      </c>
      <c r="D60" s="10">
        <v>0.00722475010022529</v>
      </c>
      <c r="E60" s="7"/>
      <c r="F60" s="7"/>
    </row>
    <row r="61">
      <c r="A61" s="9">
        <v>44745.458333333336</v>
      </c>
      <c r="B61" s="10">
        <v>313.77</v>
      </c>
      <c r="C61" s="10">
        <v>319.83837</v>
      </c>
      <c r="D61" s="10">
        <v>0.0189732395146961</v>
      </c>
      <c r="E61" s="7"/>
      <c r="F61" s="7"/>
    </row>
    <row r="62">
      <c r="A62" s="9">
        <v>44745.5</v>
      </c>
      <c r="B62" s="10">
        <v>319.66</v>
      </c>
      <c r="C62" s="10">
        <v>323.14056</v>
      </c>
      <c r="D62" s="10">
        <v>0.0107710403175632</v>
      </c>
      <c r="E62" s="7"/>
      <c r="F62" s="7"/>
    </row>
    <row r="63">
      <c r="A63" s="9">
        <v>44745.541666666664</v>
      </c>
      <c r="B63" s="10">
        <v>323.73</v>
      </c>
      <c r="C63" s="10">
        <v>327.27489</v>
      </c>
      <c r="D63" s="10">
        <v>0.0108315367549279</v>
      </c>
      <c r="E63" s="7"/>
      <c r="F63" s="7"/>
    </row>
    <row r="64">
      <c r="A64" s="9">
        <v>44745.583333333336</v>
      </c>
      <c r="B64" s="10">
        <v>328.86</v>
      </c>
      <c r="C64" s="10">
        <v>328.02784</v>
      </c>
      <c r="D64" s="10">
        <v>0.00253685784718756</v>
      </c>
      <c r="E64" s="7"/>
      <c r="F64" s="7"/>
    </row>
    <row r="65">
      <c r="A65" s="9">
        <v>44745.625</v>
      </c>
      <c r="B65" s="10">
        <v>319.2</v>
      </c>
      <c r="C65" s="10">
        <v>330.13637</v>
      </c>
      <c r="D65" s="10">
        <v>0.0331268257417382</v>
      </c>
      <c r="E65" s="7"/>
      <c r="F65" s="7"/>
    </row>
    <row r="66">
      <c r="A66" s="9">
        <v>44745.666666666664</v>
      </c>
      <c r="B66" s="10">
        <v>318.59</v>
      </c>
      <c r="C66" s="10">
        <v>331.82097</v>
      </c>
      <c r="D66" s="10">
        <v>0.0398738211150428</v>
      </c>
      <c r="E66" s="7"/>
      <c r="F66" s="7"/>
    </row>
    <row r="67">
      <c r="A67" s="9">
        <v>44745.708333333336</v>
      </c>
      <c r="B67" s="10">
        <v>321.73</v>
      </c>
      <c r="C67" s="10">
        <v>333.35453</v>
      </c>
      <c r="D67" s="10">
        <v>0.0348713725294208</v>
      </c>
      <c r="E67" s="7"/>
      <c r="F67" s="7"/>
    </row>
    <row r="68">
      <c r="A68" s="9">
        <v>44745.75</v>
      </c>
      <c r="B68" s="10">
        <v>323.9</v>
      </c>
      <c r="C68" s="10">
        <v>335.18425</v>
      </c>
      <c r="D68" s="10">
        <v>0.0336658121615202</v>
      </c>
      <c r="E68" s="7"/>
      <c r="F68" s="7"/>
    </row>
    <row r="69">
      <c r="A69" s="9">
        <v>44745.791666666664</v>
      </c>
      <c r="B69" s="10">
        <v>326.57</v>
      </c>
      <c r="C69" s="10">
        <v>337.71816</v>
      </c>
      <c r="D69" s="10">
        <v>0.0330102473612909</v>
      </c>
      <c r="E69" s="7"/>
      <c r="F69" s="7"/>
    </row>
    <row r="70">
      <c r="A70" s="9">
        <v>44745.833333333336</v>
      </c>
      <c r="B70" s="10">
        <v>333.67</v>
      </c>
      <c r="C70" s="10">
        <v>338.08245</v>
      </c>
      <c r="D70" s="10">
        <v>0.0130514021062021</v>
      </c>
      <c r="E70" s="7"/>
      <c r="F70" s="7"/>
    </row>
    <row r="71">
      <c r="A71" s="9">
        <v>44745.875</v>
      </c>
      <c r="B71" s="10">
        <v>337.17</v>
      </c>
      <c r="C71" s="10">
        <v>338.92696</v>
      </c>
      <c r="D71" s="10">
        <v>0.00518388976787208</v>
      </c>
      <c r="E71" s="7"/>
      <c r="F71" s="7"/>
    </row>
    <row r="72">
      <c r="A72" s="9">
        <v>44745.916666666664</v>
      </c>
      <c r="B72" s="10">
        <v>333.15</v>
      </c>
      <c r="C72" s="10">
        <v>338.64896</v>
      </c>
      <c r="D72" s="10">
        <v>0.0162379355897033</v>
      </c>
      <c r="E72" s="7"/>
      <c r="F72" s="7"/>
    </row>
    <row r="73">
      <c r="A73" s="9">
        <v>44745.958333333336</v>
      </c>
      <c r="B73" s="10">
        <v>336.36</v>
      </c>
      <c r="C73" s="10">
        <v>339.557</v>
      </c>
      <c r="D73" s="10">
        <v>0.00941520863949205</v>
      </c>
      <c r="E73" s="7"/>
      <c r="F73" s="7"/>
    </row>
    <row r="74">
      <c r="A74" s="9">
        <v>44746.0</v>
      </c>
      <c r="B74" s="10">
        <v>346.0</v>
      </c>
      <c r="C74" s="10">
        <v>321.10032</v>
      </c>
      <c r="D74" s="10">
        <v>0.0775448619920403</v>
      </c>
      <c r="E74" s="7"/>
      <c r="F74" s="7"/>
    </row>
    <row r="75">
      <c r="A75" s="9">
        <v>44746.041666666664</v>
      </c>
      <c r="B75" s="10">
        <v>353.7</v>
      </c>
      <c r="C75" s="10">
        <v>316.2499</v>
      </c>
      <c r="D75" s="10">
        <v>0.118419325982395</v>
      </c>
      <c r="E75" s="7"/>
      <c r="F75" s="7"/>
    </row>
    <row r="76">
      <c r="A76" s="9">
        <v>44746.083333333336</v>
      </c>
      <c r="B76" s="10">
        <v>344.66</v>
      </c>
      <c r="C76" s="10">
        <v>311.65784</v>
      </c>
      <c r="D76" s="10">
        <v>0.1058922823825</v>
      </c>
      <c r="E76" s="7"/>
      <c r="F76" s="7"/>
    </row>
    <row r="77">
      <c r="A77" s="9">
        <v>44746.125</v>
      </c>
      <c r="B77" s="10">
        <v>335.54</v>
      </c>
      <c r="C77" s="10">
        <v>305.66614</v>
      </c>
      <c r="D77" s="10">
        <v>0.0977336253207504</v>
      </c>
      <c r="E77" s="7"/>
      <c r="F77" s="7"/>
    </row>
    <row r="78">
      <c r="A78" s="9">
        <v>44746.166666666664</v>
      </c>
      <c r="B78" s="10">
        <v>328.26</v>
      </c>
      <c r="C78" s="10">
        <v>299.96187</v>
      </c>
      <c r="D78" s="10">
        <v>0.0943390904984024</v>
      </c>
      <c r="E78" s="7"/>
      <c r="F78" s="7"/>
    </row>
    <row r="79">
      <c r="A79" s="9">
        <v>44746.208333333336</v>
      </c>
      <c r="B79" s="10">
        <v>318.1</v>
      </c>
      <c r="C79" s="10">
        <v>295.58186</v>
      </c>
      <c r="D79" s="10">
        <v>0.0761824152537642</v>
      </c>
      <c r="E79" s="7"/>
      <c r="F79" s="7"/>
    </row>
    <row r="80">
      <c r="A80" s="9">
        <v>44746.25</v>
      </c>
      <c r="B80" s="10">
        <v>302.25</v>
      </c>
      <c r="C80" s="10">
        <v>293.19791</v>
      </c>
      <c r="D80" s="10">
        <v>0.0308736511798464</v>
      </c>
      <c r="E80" s="7"/>
      <c r="F80" s="7"/>
    </row>
    <row r="81">
      <c r="A81" s="9">
        <v>44746.291666666664</v>
      </c>
      <c r="B81" s="10">
        <v>297.41</v>
      </c>
      <c r="C81" s="10">
        <v>291.22504</v>
      </c>
      <c r="D81" s="10">
        <v>0.0212377342277987</v>
      </c>
      <c r="E81" s="7"/>
      <c r="F81" s="7"/>
    </row>
    <row r="82">
      <c r="A82" s="9">
        <v>44746.333333333336</v>
      </c>
      <c r="B82" s="10">
        <v>290.58</v>
      </c>
      <c r="C82" s="10">
        <v>289.91777</v>
      </c>
      <c r="D82" s="10">
        <v>0.00228419941281959</v>
      </c>
      <c r="E82" s="7"/>
      <c r="F82" s="7"/>
    </row>
    <row r="83">
      <c r="A83" s="9">
        <v>44746.375</v>
      </c>
      <c r="B83" s="10">
        <v>290.41</v>
      </c>
      <c r="C83" s="10">
        <v>291.93202</v>
      </c>
      <c r="D83" s="10">
        <v>0.00521361103177375</v>
      </c>
      <c r="E83" s="7"/>
      <c r="F83" s="7"/>
    </row>
    <row r="84">
      <c r="A84" s="9">
        <v>44746.416666666664</v>
      </c>
      <c r="B84" s="10">
        <v>288.04</v>
      </c>
      <c r="C84" s="10">
        <v>297.39053</v>
      </c>
      <c r="D84" s="10">
        <v>0.0314419225117894</v>
      </c>
      <c r="E84" s="7"/>
      <c r="F84" s="7"/>
    </row>
    <row r="85">
      <c r="A85" s="9">
        <v>44746.458333333336</v>
      </c>
      <c r="B85" s="10">
        <v>296.67</v>
      </c>
      <c r="C85" s="10">
        <v>301.92327</v>
      </c>
      <c r="D85" s="10">
        <v>0.0173993544783745</v>
      </c>
      <c r="E85" s="7"/>
      <c r="F85" s="7"/>
    </row>
    <row r="86">
      <c r="A86" s="9">
        <v>44746.5</v>
      </c>
      <c r="B86" s="10">
        <v>303.73</v>
      </c>
      <c r="C86" s="10">
        <v>306.23106</v>
      </c>
      <c r="D86" s="10">
        <v>0.00816723163221913</v>
      </c>
      <c r="E86" s="7"/>
      <c r="F86" s="7"/>
    </row>
    <row r="87">
      <c r="A87" s="9">
        <v>44746.541666666664</v>
      </c>
      <c r="B87" s="10">
        <v>297.19</v>
      </c>
      <c r="C87" s="10">
        <v>311.13898</v>
      </c>
      <c r="D87" s="10">
        <v>0.044831991157135</v>
      </c>
      <c r="E87" s="7"/>
      <c r="F87" s="7"/>
    </row>
    <row r="88">
      <c r="A88" s="9">
        <v>44746.583333333336</v>
      </c>
      <c r="B88" s="10">
        <v>291.58</v>
      </c>
      <c r="C88" s="10">
        <v>312.75746</v>
      </c>
      <c r="D88" s="10">
        <v>0.0677120859083585</v>
      </c>
      <c r="E88" s="7"/>
      <c r="F88" s="7"/>
    </row>
    <row r="89">
      <c r="A89" s="9">
        <v>44746.625</v>
      </c>
      <c r="B89" s="10">
        <v>288.99</v>
      </c>
      <c r="C89" s="10">
        <v>315.33923</v>
      </c>
      <c r="D89" s="10">
        <v>0.0835583634804967</v>
      </c>
      <c r="E89" s="7"/>
      <c r="F89" s="7"/>
    </row>
    <row r="90">
      <c r="A90" s="9">
        <v>44746.666666666664</v>
      </c>
      <c r="B90" s="10">
        <v>297.38</v>
      </c>
      <c r="C90" s="10">
        <v>317.4568</v>
      </c>
      <c r="D90" s="10">
        <v>0.0632426207282376</v>
      </c>
      <c r="E90" s="7"/>
      <c r="F90" s="7"/>
    </row>
    <row r="91">
      <c r="A91" s="9">
        <v>44746.708333333336</v>
      </c>
      <c r="B91" s="10">
        <v>310.46</v>
      </c>
      <c r="C91" s="10">
        <v>319.60921</v>
      </c>
      <c r="D91" s="10">
        <v>0.0286262401512147</v>
      </c>
      <c r="E91" s="7"/>
      <c r="F91" s="7"/>
    </row>
    <row r="92">
      <c r="A92" s="9">
        <v>44746.75</v>
      </c>
      <c r="B92" s="10">
        <v>316.68</v>
      </c>
      <c r="C92" s="10">
        <v>321.89</v>
      </c>
      <c r="D92" s="10">
        <v>0.0161856534841094</v>
      </c>
      <c r="E92" s="7"/>
      <c r="F92" s="7"/>
    </row>
    <row r="93">
      <c r="A93" s="9">
        <v>44746.791666666664</v>
      </c>
      <c r="B93" s="10">
        <v>321.53</v>
      </c>
      <c r="C93" s="10">
        <v>324.98752</v>
      </c>
      <c r="D93" s="10">
        <v>0.0106389316118971</v>
      </c>
      <c r="E93" s="7"/>
      <c r="F93" s="7"/>
    </row>
    <row r="94">
      <c r="A94" s="9">
        <v>44746.833333333336</v>
      </c>
      <c r="B94" s="10">
        <v>324.05</v>
      </c>
      <c r="C94" s="10">
        <v>326.3622</v>
      </c>
      <c r="D94" s="10">
        <v>0.00708476655691119</v>
      </c>
      <c r="E94" s="7"/>
      <c r="F94" s="7"/>
    </row>
    <row r="95">
      <c r="A95" s="9">
        <v>44746.875</v>
      </c>
      <c r="B95" s="10">
        <v>327.24</v>
      </c>
      <c r="C95" s="10">
        <v>328.55265</v>
      </c>
      <c r="D95" s="10">
        <v>0.00399525007635768</v>
      </c>
      <c r="E95" s="7"/>
      <c r="F95" s="7"/>
    </row>
    <row r="96">
      <c r="A96" s="9">
        <v>44746.916666666664</v>
      </c>
      <c r="B96" s="10">
        <v>325.11</v>
      </c>
      <c r="C96" s="10">
        <v>329.57637</v>
      </c>
      <c r="D96" s="10">
        <v>0.0135518514267269</v>
      </c>
      <c r="E96" s="7"/>
      <c r="F96" s="7"/>
    </row>
    <row r="97">
      <c r="A97" s="9">
        <v>44746.958333333336</v>
      </c>
      <c r="B97" s="10">
        <v>332.95</v>
      </c>
      <c r="C97" s="10">
        <v>331.31505</v>
      </c>
      <c r="D97" s="10">
        <v>0.004934729044153</v>
      </c>
      <c r="E97" s="7"/>
      <c r="F97" s="7"/>
    </row>
    <row r="98">
      <c r="A98" s="9">
        <v>44747.0</v>
      </c>
      <c r="B98" s="10">
        <v>343.81</v>
      </c>
      <c r="C98" s="10">
        <v>334.30717</v>
      </c>
      <c r="D98" s="10">
        <v>0.0284254447788242</v>
      </c>
      <c r="E98" s="7"/>
      <c r="F98" s="7"/>
    </row>
    <row r="99">
      <c r="A99" s="9">
        <v>44747.041666666664</v>
      </c>
      <c r="B99" s="10">
        <v>356.29</v>
      </c>
      <c r="C99" s="10">
        <v>328.84691</v>
      </c>
      <c r="D99" s="10">
        <v>0.0834524794531292</v>
      </c>
      <c r="E99" s="7"/>
      <c r="F99" s="7"/>
    </row>
    <row r="100">
      <c r="A100" s="9">
        <v>44747.083333333336</v>
      </c>
      <c r="B100" s="10">
        <v>356.68</v>
      </c>
      <c r="C100" s="10">
        <v>322.96808</v>
      </c>
      <c r="D100" s="10">
        <v>0.104381584706451</v>
      </c>
      <c r="E100" s="7"/>
      <c r="F100" s="7"/>
    </row>
    <row r="101">
      <c r="A101" s="9">
        <v>44747.125</v>
      </c>
      <c r="B101" s="10">
        <v>346.21</v>
      </c>
      <c r="C101" s="10">
        <v>314.95554</v>
      </c>
      <c r="D101" s="10">
        <v>0.0992345141793663</v>
      </c>
      <c r="E101" s="7"/>
      <c r="F101" s="7"/>
    </row>
    <row r="102">
      <c r="A102" s="9">
        <v>44747.166666666664</v>
      </c>
      <c r="B102" s="10">
        <v>336.05</v>
      </c>
      <c r="C102" s="10">
        <v>307.32493</v>
      </c>
      <c r="D102" s="10">
        <v>0.0934680762800467</v>
      </c>
      <c r="E102" s="7"/>
      <c r="F102" s="7"/>
    </row>
    <row r="103">
      <c r="A103" s="9">
        <v>44747.208333333336</v>
      </c>
      <c r="B103" s="10">
        <v>322.31</v>
      </c>
      <c r="C103" s="10">
        <v>301.63517</v>
      </c>
      <c r="D103" s="10">
        <v>0.0685425045096697</v>
      </c>
      <c r="E103" s="7"/>
      <c r="F103" s="7"/>
    </row>
    <row r="104">
      <c r="A104" s="9">
        <v>44747.25</v>
      </c>
      <c r="B104" s="10">
        <v>317.17</v>
      </c>
      <c r="C104" s="10">
        <v>299.02621</v>
      </c>
      <c r="D104" s="10">
        <v>0.0606762530950047</v>
      </c>
      <c r="E104" s="7"/>
      <c r="F104" s="7"/>
    </row>
    <row r="105">
      <c r="A105" s="9">
        <v>44747.291666666664</v>
      </c>
      <c r="B105" s="10">
        <v>312.62</v>
      </c>
      <c r="C105" s="10">
        <v>297.96849</v>
      </c>
      <c r="D105" s="10">
        <v>0.0491713402313111</v>
      </c>
      <c r="E105" s="7"/>
      <c r="F105" s="7"/>
    </row>
    <row r="106">
      <c r="A106" s="9">
        <v>44747.333333333336</v>
      </c>
      <c r="B106" s="10">
        <v>309.29</v>
      </c>
      <c r="C106" s="10">
        <v>297.73426</v>
      </c>
      <c r="D106" s="10">
        <v>0.0388122616456702</v>
      </c>
      <c r="E106" s="7"/>
      <c r="F106" s="7"/>
    </row>
    <row r="107">
      <c r="A107" s="9">
        <v>44747.375</v>
      </c>
      <c r="B107" s="10">
        <v>309.24</v>
      </c>
      <c r="C107" s="10">
        <v>300.69901</v>
      </c>
      <c r="D107" s="10">
        <v>0.0284037849010544</v>
      </c>
      <c r="E107" s="7"/>
      <c r="F107" s="7"/>
    </row>
    <row r="108">
      <c r="A108" s="9">
        <v>44747.416666666664</v>
      </c>
      <c r="B108" s="10">
        <v>318.77</v>
      </c>
      <c r="C108" s="10">
        <v>306.52698</v>
      </c>
      <c r="D108" s="10">
        <v>0.0399410844683231</v>
      </c>
      <c r="E108" s="7"/>
      <c r="F108" s="7"/>
    </row>
    <row r="109">
      <c r="A109" s="9">
        <v>44747.458333333336</v>
      </c>
      <c r="B109" s="10">
        <v>328.57</v>
      </c>
      <c r="C109" s="10">
        <v>311.02813</v>
      </c>
      <c r="D109" s="10">
        <v>0.0563996253329241</v>
      </c>
      <c r="E109" s="7"/>
      <c r="F109" s="7"/>
    </row>
    <row r="110">
      <c r="A110" s="9">
        <v>44747.5</v>
      </c>
      <c r="B110" s="10">
        <v>343.58</v>
      </c>
      <c r="C110" s="10">
        <v>315.45846</v>
      </c>
      <c r="D110" s="10">
        <v>0.0891449859991074</v>
      </c>
      <c r="E110" s="7"/>
      <c r="F110" s="7"/>
    </row>
    <row r="111">
      <c r="A111" s="9">
        <v>44747.541666666664</v>
      </c>
      <c r="B111" s="10">
        <v>354.88</v>
      </c>
      <c r="C111" s="10">
        <v>320.35825</v>
      </c>
      <c r="D111" s="10">
        <v>0.107759828254774</v>
      </c>
      <c r="E111" s="7"/>
      <c r="F111" s="7"/>
    </row>
    <row r="112">
      <c r="A112" s="9">
        <v>44747.583333333336</v>
      </c>
      <c r="B112" s="10">
        <v>360.41</v>
      </c>
      <c r="C112" s="10">
        <v>321.91511</v>
      </c>
      <c r="D112" s="10">
        <v>0.11958087335509</v>
      </c>
      <c r="E112" s="7"/>
      <c r="F112" s="7"/>
    </row>
    <row r="113">
      <c r="A113" s="9">
        <v>44747.625</v>
      </c>
      <c r="B113" s="10">
        <v>362.48</v>
      </c>
      <c r="C113" s="10">
        <v>324.15857</v>
      </c>
      <c r="D113" s="10">
        <v>0.11821816094512</v>
      </c>
      <c r="E113" s="7"/>
      <c r="F113" s="7"/>
    </row>
    <row r="114">
      <c r="A114" s="9">
        <v>44747.666666666664</v>
      </c>
      <c r="B114" s="10">
        <v>368.38</v>
      </c>
      <c r="C114" s="10">
        <v>325.13942</v>
      </c>
      <c r="D114" s="10">
        <v>0.13299088741685</v>
      </c>
      <c r="E114" s="7"/>
      <c r="F114" s="7"/>
    </row>
    <row r="115">
      <c r="A115" s="9">
        <v>44747.708333333336</v>
      </c>
      <c r="B115" s="10">
        <v>370.41</v>
      </c>
      <c r="C115" s="10">
        <v>326.12341</v>
      </c>
      <c r="D115" s="10">
        <v>0.135797028492986</v>
      </c>
      <c r="E115" s="7"/>
      <c r="F115" s="7"/>
    </row>
    <row r="116">
      <c r="A116" s="9">
        <v>44747.75</v>
      </c>
      <c r="B116" s="10">
        <v>369.42</v>
      </c>
      <c r="C116" s="10">
        <v>327.5625</v>
      </c>
      <c r="D116" s="10">
        <v>0.127784773898111</v>
      </c>
      <c r="E116" s="7"/>
      <c r="F116" s="7"/>
    </row>
    <row r="117">
      <c r="A117" s="9">
        <v>44747.791666666664</v>
      </c>
      <c r="B117" s="10">
        <v>358.52</v>
      </c>
      <c r="C117" s="10">
        <v>329.83051</v>
      </c>
      <c r="D117" s="10">
        <v>0.0869825232359492</v>
      </c>
      <c r="E117" s="7"/>
      <c r="F117" s="7"/>
    </row>
    <row r="118">
      <c r="A118" s="9">
        <v>44747.833333333336</v>
      </c>
      <c r="B118" s="10">
        <v>348.75</v>
      </c>
      <c r="C118" s="10">
        <v>330.6294</v>
      </c>
      <c r="D118" s="10">
        <v>0.0548063783801441</v>
      </c>
      <c r="E118" s="7"/>
      <c r="F118" s="7"/>
    </row>
    <row r="119">
      <c r="A119" s="9">
        <v>44747.875</v>
      </c>
      <c r="B119" s="10">
        <v>340.97</v>
      </c>
      <c r="C119" s="10">
        <v>332.49096</v>
      </c>
      <c r="D119" s="10">
        <v>0.0255015655162475</v>
      </c>
      <c r="E119" s="7"/>
      <c r="F119" s="7"/>
    </row>
    <row r="120">
      <c r="A120" s="9">
        <v>44747.916666666664</v>
      </c>
      <c r="B120" s="10">
        <v>341.01</v>
      </c>
      <c r="C120" s="10">
        <v>333.56958</v>
      </c>
      <c r="D120" s="10">
        <v>0.0223054512344921</v>
      </c>
      <c r="E120" s="7"/>
      <c r="F120" s="7"/>
    </row>
    <row r="121">
      <c r="A121" s="9">
        <v>44747.958333333336</v>
      </c>
      <c r="B121" s="10">
        <v>346.15</v>
      </c>
      <c r="C121" s="10">
        <v>335.95847</v>
      </c>
      <c r="D121" s="10">
        <v>0.030335684050472</v>
      </c>
      <c r="E121" s="7"/>
      <c r="F121" s="7"/>
    </row>
    <row r="122">
      <c r="A122" s="9">
        <v>44748.0</v>
      </c>
      <c r="B122" s="10">
        <v>367.43</v>
      </c>
      <c r="C122" s="10">
        <v>333.51718</v>
      </c>
      <c r="D122" s="10">
        <v>0.101682378101182</v>
      </c>
      <c r="E122" s="7"/>
      <c r="F122" s="7"/>
    </row>
    <row r="123">
      <c r="A123" s="9">
        <v>44748.041666666664</v>
      </c>
      <c r="B123" s="10">
        <v>374.27</v>
      </c>
      <c r="C123" s="10">
        <v>327.36484</v>
      </c>
      <c r="D123" s="10">
        <v>0.143280994990176</v>
      </c>
      <c r="E123" s="7"/>
      <c r="F123" s="7"/>
    </row>
    <row r="124">
      <c r="A124" s="9">
        <v>44748.083333333336</v>
      </c>
      <c r="B124" s="10">
        <v>368.81</v>
      </c>
      <c r="C124" s="10">
        <v>319.87932</v>
      </c>
      <c r="D124" s="10">
        <v>0.152966062326254</v>
      </c>
      <c r="E124" s="7"/>
      <c r="F124" s="7"/>
    </row>
    <row r="125">
      <c r="A125" s="9">
        <v>44748.125</v>
      </c>
      <c r="B125" s="10">
        <v>357.32</v>
      </c>
      <c r="C125" s="10">
        <v>309.69206</v>
      </c>
      <c r="D125" s="10">
        <v>0.153791285446581</v>
      </c>
      <c r="E125" s="7"/>
      <c r="F125" s="7"/>
    </row>
    <row r="126">
      <c r="A126" s="9">
        <v>44748.166666666664</v>
      </c>
      <c r="B126" s="10">
        <v>346.77</v>
      </c>
      <c r="C126" s="10">
        <v>299.74192</v>
      </c>
      <c r="D126" s="10">
        <v>0.156895238410429</v>
      </c>
      <c r="E126" s="7"/>
      <c r="F126" s="7"/>
    </row>
    <row r="127">
      <c r="A127" s="9">
        <v>44748.208333333336</v>
      </c>
      <c r="B127" s="10">
        <v>336.98</v>
      </c>
      <c r="C127" s="10">
        <v>292.05203</v>
      </c>
      <c r="D127" s="10">
        <v>0.15383549979091</v>
      </c>
      <c r="E127" s="7"/>
      <c r="F127" s="7"/>
    </row>
    <row r="128">
      <c r="A128" s="9">
        <v>44748.25</v>
      </c>
      <c r="B128" s="10">
        <v>330.29</v>
      </c>
      <c r="C128" s="10">
        <v>288.08981</v>
      </c>
      <c r="D128" s="10">
        <v>0.146482758275969</v>
      </c>
      <c r="E128" s="7"/>
      <c r="F128" s="7"/>
    </row>
    <row r="129">
      <c r="A129" s="9">
        <v>44748.291666666664</v>
      </c>
      <c r="B129" s="10">
        <v>323.92</v>
      </c>
      <c r="C129" s="10">
        <v>286.77661</v>
      </c>
      <c r="D129" s="10">
        <v>0.129520291072553</v>
      </c>
      <c r="E129" s="7"/>
      <c r="F129" s="7"/>
    </row>
    <row r="130">
      <c r="A130" s="9">
        <v>44748.333333333336</v>
      </c>
      <c r="B130" s="10">
        <v>320.07</v>
      </c>
      <c r="C130" s="10">
        <v>287.31503</v>
      </c>
      <c r="D130" s="10">
        <v>0.11400367742683</v>
      </c>
      <c r="E130" s="7"/>
      <c r="F130" s="7"/>
    </row>
    <row r="131">
      <c r="A131" s="9">
        <v>44748.375</v>
      </c>
      <c r="B131" s="10">
        <v>323.78</v>
      </c>
      <c r="C131" s="10">
        <v>291.45574</v>
      </c>
      <c r="D131" s="10">
        <v>0.110906239142862</v>
      </c>
      <c r="E131" s="7"/>
      <c r="F131" s="7"/>
    </row>
    <row r="132">
      <c r="A132" s="9">
        <v>44748.416666666664</v>
      </c>
      <c r="B132" s="10">
        <v>326.87</v>
      </c>
      <c r="C132" s="10">
        <v>298.22725</v>
      </c>
      <c r="D132" s="10">
        <v>0.0960433696115964</v>
      </c>
      <c r="E132" s="7"/>
      <c r="F132" s="7"/>
    </row>
    <row r="133">
      <c r="A133" s="9">
        <v>44748.458333333336</v>
      </c>
      <c r="B133" s="10">
        <v>332.58</v>
      </c>
      <c r="C133" s="10">
        <v>303.19058</v>
      </c>
      <c r="D133" s="10">
        <v>0.0969338163474603</v>
      </c>
      <c r="E133" s="7"/>
      <c r="F133" s="7"/>
    </row>
    <row r="134">
      <c r="A134" s="9">
        <v>44748.5</v>
      </c>
      <c r="B134" s="10">
        <v>343.11</v>
      </c>
      <c r="C134" s="10">
        <v>307.75353</v>
      </c>
      <c r="D134" s="10">
        <v>0.114885668411342</v>
      </c>
      <c r="E134" s="7"/>
      <c r="F134" s="7"/>
    </row>
    <row r="135">
      <c r="A135" s="9">
        <v>44748.541666666664</v>
      </c>
      <c r="B135" s="10">
        <v>347.81</v>
      </c>
      <c r="C135" s="10">
        <v>312.41503</v>
      </c>
      <c r="D135" s="10">
        <v>0.113294709284633</v>
      </c>
      <c r="E135" s="7"/>
      <c r="F135" s="7"/>
    </row>
    <row r="136">
      <c r="A136" s="9">
        <v>44748.583333333336</v>
      </c>
      <c r="B136" s="10">
        <v>348.39</v>
      </c>
      <c r="C136" s="10">
        <v>313.77636</v>
      </c>
      <c r="D136" s="10">
        <v>0.110313090508156</v>
      </c>
      <c r="E136" s="7"/>
      <c r="F136" s="7"/>
    </row>
    <row r="137">
      <c r="A137" s="9">
        <v>44748.625</v>
      </c>
      <c r="B137" s="10">
        <v>343.97</v>
      </c>
      <c r="C137" s="10">
        <v>315.67739</v>
      </c>
      <c r="D137" s="10">
        <v>0.0896250757775209</v>
      </c>
      <c r="E137" s="7"/>
      <c r="F137" s="7"/>
    </row>
    <row r="138">
      <c r="A138" s="9">
        <v>44748.666666666664</v>
      </c>
      <c r="B138" s="10">
        <v>343.39</v>
      </c>
      <c r="C138" s="10">
        <v>316.21346</v>
      </c>
      <c r="D138" s="10">
        <v>0.0859436533789548</v>
      </c>
      <c r="E138" s="7"/>
      <c r="F138" s="7"/>
    </row>
    <row r="139">
      <c r="A139" s="9">
        <v>44748.708333333336</v>
      </c>
      <c r="B139" s="10">
        <v>339.95</v>
      </c>
      <c r="C139" s="10">
        <v>317.27046</v>
      </c>
      <c r="D139" s="10">
        <v>0.071483301660041</v>
      </c>
      <c r="E139" s="7"/>
      <c r="F139" s="7"/>
    </row>
    <row r="140">
      <c r="A140" s="9">
        <v>44748.75</v>
      </c>
      <c r="B140" s="10">
        <v>344.03</v>
      </c>
      <c r="C140" s="10">
        <v>319.34248</v>
      </c>
      <c r="D140" s="10">
        <v>0.0773073472718065</v>
      </c>
      <c r="E140" s="7"/>
      <c r="F140" s="7"/>
    </row>
    <row r="141">
      <c r="A141" s="9">
        <v>44748.791666666664</v>
      </c>
      <c r="B141" s="10">
        <v>348.64</v>
      </c>
      <c r="C141" s="10">
        <v>322.41926</v>
      </c>
      <c r="D141" s="10">
        <v>0.081324980399744</v>
      </c>
      <c r="E141" s="7"/>
      <c r="F141" s="7"/>
    </row>
    <row r="142">
      <c r="A142" s="9">
        <v>44748.833333333336</v>
      </c>
      <c r="B142" s="10">
        <v>342.86</v>
      </c>
      <c r="C142" s="10">
        <v>324.19867</v>
      </c>
      <c r="D142" s="10">
        <v>0.0575614020871832</v>
      </c>
      <c r="E142" s="7"/>
      <c r="F142" s="7"/>
    </row>
    <row r="143">
      <c r="A143" s="9">
        <v>44748.875</v>
      </c>
      <c r="B143" s="10">
        <v>340.27</v>
      </c>
      <c r="C143" s="10">
        <v>326.93235</v>
      </c>
      <c r="D143" s="10">
        <v>0.040796360470293</v>
      </c>
      <c r="E143" s="7"/>
      <c r="F143" s="7"/>
    </row>
    <row r="144">
      <c r="A144" s="9">
        <v>44748.916666666664</v>
      </c>
      <c r="B144" s="10">
        <v>337.89</v>
      </c>
      <c r="C144" s="10">
        <v>328.78952</v>
      </c>
      <c r="D144" s="10">
        <v>0.0276787410985605</v>
      </c>
      <c r="E144" s="7"/>
      <c r="F144" s="7"/>
    </row>
    <row r="145">
      <c r="A145" s="9">
        <v>44748.958333333336</v>
      </c>
      <c r="B145" s="10">
        <v>346.27</v>
      </c>
      <c r="C145" s="10">
        <v>331.70007</v>
      </c>
      <c r="D145" s="10">
        <v>0.0439250133411186</v>
      </c>
      <c r="E145" s="7"/>
      <c r="F145" s="7"/>
    </row>
    <row r="146">
      <c r="A146" s="9">
        <v>44749.0</v>
      </c>
      <c r="B146" s="10">
        <v>355.31</v>
      </c>
      <c r="C146" s="10">
        <v>332.35851</v>
      </c>
      <c r="D146" s="10">
        <v>0.0690564234386535</v>
      </c>
      <c r="E146" s="7"/>
      <c r="F146" s="7"/>
    </row>
    <row r="147">
      <c r="A147" s="9">
        <v>44749.041666666664</v>
      </c>
      <c r="B147" s="10">
        <v>362.19</v>
      </c>
      <c r="C147" s="10">
        <v>327.7731</v>
      </c>
      <c r="D147" s="10">
        <v>0.105002210370527</v>
      </c>
      <c r="E147" s="7"/>
      <c r="F147" s="7"/>
    </row>
    <row r="148">
      <c r="A148" s="9">
        <v>44749.083333333336</v>
      </c>
      <c r="B148" s="10">
        <v>367.34</v>
      </c>
      <c r="C148" s="10">
        <v>324.07566</v>
      </c>
      <c r="D148" s="10">
        <v>0.133500738685527</v>
      </c>
      <c r="E148" s="7"/>
      <c r="F148" s="7"/>
    </row>
    <row r="149">
      <c r="A149" s="9">
        <v>44749.125</v>
      </c>
      <c r="B149" s="10">
        <v>359.97</v>
      </c>
      <c r="C149" s="10">
        <v>318.69669</v>
      </c>
      <c r="D149" s="10">
        <v>0.129506553707853</v>
      </c>
      <c r="E149" s="7"/>
      <c r="F149" s="7"/>
    </row>
    <row r="150">
      <c r="A150" s="9">
        <v>44749.166666666664</v>
      </c>
      <c r="B150" s="10">
        <v>351.21</v>
      </c>
      <c r="C150" s="10">
        <v>313.87192</v>
      </c>
      <c r="D150" s="10">
        <v>0.118959606198604</v>
      </c>
      <c r="E150" s="7"/>
      <c r="F150" s="7"/>
    </row>
    <row r="151">
      <c r="A151" s="9">
        <v>44749.208333333336</v>
      </c>
      <c r="B151" s="10">
        <v>338.63</v>
      </c>
      <c r="C151" s="10">
        <v>310.66215</v>
      </c>
      <c r="D151" s="10">
        <v>0.0900265771031327</v>
      </c>
      <c r="E151" s="7"/>
      <c r="F151" s="7"/>
    </row>
    <row r="152">
      <c r="A152" s="9">
        <v>44749.25</v>
      </c>
      <c r="B152" s="10">
        <v>336.83</v>
      </c>
      <c r="C152" s="10">
        <v>309.82294</v>
      </c>
      <c r="D152" s="10">
        <v>0.0871693361376015</v>
      </c>
      <c r="E152" s="7"/>
      <c r="F152" s="7"/>
    </row>
    <row r="153">
      <c r="A153" s="9">
        <v>44749.291666666664</v>
      </c>
      <c r="B153" s="10">
        <v>329.27</v>
      </c>
      <c r="C153" s="10">
        <v>309.46081</v>
      </c>
      <c r="D153" s="10">
        <v>0.0640119503338726</v>
      </c>
      <c r="E153" s="7"/>
      <c r="F153" s="7"/>
    </row>
    <row r="154">
      <c r="A154" s="9">
        <v>44749.333333333336</v>
      </c>
      <c r="B154" s="10">
        <v>327.6</v>
      </c>
      <c r="C154" s="10">
        <v>308.69705</v>
      </c>
      <c r="D154" s="10">
        <v>0.0612346311699448</v>
      </c>
      <c r="E154" s="7"/>
      <c r="F154" s="7"/>
    </row>
    <row r="155">
      <c r="A155" s="9">
        <v>44749.375</v>
      </c>
      <c r="B155" s="10">
        <v>329.01</v>
      </c>
      <c r="C155" s="10">
        <v>310.5733</v>
      </c>
      <c r="D155" s="10">
        <v>0.0593634417382304</v>
      </c>
      <c r="E155" s="7"/>
      <c r="F155" s="7"/>
    </row>
    <row r="156">
      <c r="A156" s="9">
        <v>44749.416666666664</v>
      </c>
      <c r="B156" s="10">
        <v>337.88</v>
      </c>
      <c r="C156" s="10">
        <v>315.3768</v>
      </c>
      <c r="D156" s="10">
        <v>0.0713533779276091</v>
      </c>
      <c r="E156" s="7"/>
      <c r="F156" s="7"/>
    </row>
    <row r="157">
      <c r="A157" s="9">
        <v>44749.458333333336</v>
      </c>
      <c r="B157" s="10">
        <v>347.54</v>
      </c>
      <c r="C157" s="10">
        <v>319.15971</v>
      </c>
      <c r="D157" s="10">
        <v>0.0889219068409355</v>
      </c>
      <c r="E157" s="7"/>
      <c r="F157" s="7"/>
    </row>
    <row r="158">
      <c r="A158" s="9">
        <v>44749.5</v>
      </c>
      <c r="B158" s="10">
        <v>350.92</v>
      </c>
      <c r="C158" s="10">
        <v>323.16505</v>
      </c>
      <c r="D158" s="10">
        <v>0.0858847514605926</v>
      </c>
      <c r="E158" s="7"/>
      <c r="F158" s="7"/>
    </row>
    <row r="159">
      <c r="A159" s="9">
        <v>44749.541666666664</v>
      </c>
      <c r="B159" s="10">
        <v>349.87</v>
      </c>
      <c r="C159" s="10">
        <v>327.96514</v>
      </c>
      <c r="D159" s="10">
        <v>0.0667902082520111</v>
      </c>
      <c r="E159" s="7"/>
      <c r="F159" s="7"/>
    </row>
    <row r="160">
      <c r="A160" s="9">
        <v>44749.583333333336</v>
      </c>
      <c r="B160" s="10">
        <v>351.48</v>
      </c>
      <c r="C160" s="10">
        <v>329.45076</v>
      </c>
      <c r="D160" s="10">
        <v>0.0668665630032239</v>
      </c>
      <c r="E160" s="7"/>
      <c r="F160" s="7"/>
    </row>
    <row r="161">
      <c r="A161" s="9">
        <v>44749.625</v>
      </c>
      <c r="B161" s="10">
        <v>350.22</v>
      </c>
      <c r="C161" s="10">
        <v>331.90414</v>
      </c>
      <c r="D161" s="10">
        <v>0.0551841866148462</v>
      </c>
      <c r="E161" s="7"/>
      <c r="F161" s="7"/>
    </row>
    <row r="162">
      <c r="A162" s="9">
        <v>44749.666666666664</v>
      </c>
      <c r="B162" s="10">
        <v>353.88</v>
      </c>
      <c r="C162" s="10">
        <v>333.14291</v>
      </c>
      <c r="D162" s="10">
        <v>0.0622468297464293</v>
      </c>
      <c r="E162" s="7"/>
      <c r="F162" s="7"/>
    </row>
    <row r="163">
      <c r="A163" s="9">
        <v>44749.708333333336</v>
      </c>
      <c r="B163" s="10">
        <v>360.18</v>
      </c>
      <c r="C163" s="10">
        <v>333.89596</v>
      </c>
      <c r="D163" s="10">
        <v>0.0787192513500313</v>
      </c>
      <c r="E163" s="7"/>
      <c r="F163" s="7"/>
    </row>
    <row r="164">
      <c r="A164" s="9">
        <v>44749.75</v>
      </c>
      <c r="B164" s="10">
        <v>366.06</v>
      </c>
      <c r="C164" s="10">
        <v>334.5749</v>
      </c>
      <c r="D164" s="10">
        <v>0.0941047878965217</v>
      </c>
      <c r="E164" s="7"/>
      <c r="F164" s="7"/>
    </row>
    <row r="165">
      <c r="A165" s="9">
        <v>44749.791666666664</v>
      </c>
      <c r="B165" s="10">
        <v>366.12</v>
      </c>
      <c r="C165" s="10">
        <v>335.67175</v>
      </c>
      <c r="D165" s="10">
        <v>0.0907084078418873</v>
      </c>
      <c r="E165" s="7"/>
      <c r="F165" s="7"/>
    </row>
    <row r="166">
      <c r="A166" s="9">
        <v>44749.833333333336</v>
      </c>
      <c r="B166" s="10">
        <v>361.07</v>
      </c>
      <c r="C166" s="10">
        <v>334.97895</v>
      </c>
      <c r="D166" s="10">
        <v>0.0778886255390077</v>
      </c>
      <c r="E166" s="7"/>
      <c r="F166" s="7"/>
    </row>
    <row r="167">
      <c r="A167" s="9">
        <v>44749.875</v>
      </c>
      <c r="B167" s="10">
        <v>357.48</v>
      </c>
      <c r="C167" s="10">
        <v>335.23303</v>
      </c>
      <c r="D167" s="10">
        <v>0.0663627029830564</v>
      </c>
      <c r="E167" s="7"/>
      <c r="F167" s="7"/>
    </row>
    <row r="168">
      <c r="A168" s="9">
        <v>44749.916666666664</v>
      </c>
      <c r="B168" s="10">
        <v>354.75</v>
      </c>
      <c r="C168" s="10">
        <v>334.84967</v>
      </c>
      <c r="D168" s="10">
        <v>0.0594306394269404</v>
      </c>
      <c r="E168" s="7"/>
      <c r="F168" s="7"/>
    </row>
    <row r="169">
      <c r="A169" s="9">
        <v>44749.958333333336</v>
      </c>
      <c r="B169" s="10">
        <v>350.47</v>
      </c>
      <c r="C169" s="10">
        <v>336.17287</v>
      </c>
      <c r="D169" s="10">
        <v>0.0425291011734529</v>
      </c>
      <c r="E169" s="7"/>
      <c r="F169" s="7"/>
    </row>
    <row r="170">
      <c r="A170" s="9">
        <v>44750.0</v>
      </c>
      <c r="B170" s="10">
        <v>365.19</v>
      </c>
      <c r="C170" s="10">
        <v>346.16465</v>
      </c>
      <c r="D170" s="10">
        <v>0.0549604068468574</v>
      </c>
      <c r="E170" s="7"/>
      <c r="F170" s="7"/>
    </row>
    <row r="171">
      <c r="A171" s="9">
        <v>44750.041666666664</v>
      </c>
      <c r="B171" s="10">
        <v>375.98</v>
      </c>
      <c r="C171" s="10">
        <v>340.33515</v>
      </c>
      <c r="D171" s="10">
        <v>0.104734553571677</v>
      </c>
      <c r="E171" s="7"/>
      <c r="F171" s="7"/>
    </row>
    <row r="172">
      <c r="A172" s="9">
        <v>44750.083333333336</v>
      </c>
      <c r="B172" s="10">
        <v>371.39</v>
      </c>
      <c r="C172" s="10">
        <v>334.26063</v>
      </c>
      <c r="D172" s="10">
        <v>0.11107910016205</v>
      </c>
      <c r="E172" s="7"/>
      <c r="F172" s="7"/>
    </row>
    <row r="173">
      <c r="A173" s="9">
        <v>44750.125</v>
      </c>
      <c r="B173" s="10">
        <v>361.02</v>
      </c>
      <c r="C173" s="10">
        <v>325.8609</v>
      </c>
      <c r="D173" s="10">
        <v>0.107896037849278</v>
      </c>
      <c r="E173" s="7"/>
      <c r="F173" s="7"/>
    </row>
    <row r="174">
      <c r="A174" s="9">
        <v>44750.166666666664</v>
      </c>
      <c r="B174" s="10">
        <v>340.9</v>
      </c>
      <c r="C174" s="10">
        <v>318.2148</v>
      </c>
      <c r="D174" s="10">
        <v>0.0712889532479317</v>
      </c>
      <c r="E174" s="7"/>
      <c r="F174" s="7"/>
    </row>
    <row r="175">
      <c r="A175" s="9">
        <v>44750.208333333336</v>
      </c>
      <c r="B175" s="10">
        <v>329.73</v>
      </c>
      <c r="C175" s="10">
        <v>312.71498</v>
      </c>
      <c r="D175" s="10">
        <v>0.0544106329667993</v>
      </c>
      <c r="E175" s="7"/>
      <c r="F175" s="7"/>
    </row>
    <row r="176">
      <c r="A176" s="9">
        <v>44750.25</v>
      </c>
      <c r="B176" s="10">
        <v>324.7</v>
      </c>
      <c r="C176" s="10">
        <v>310.44837</v>
      </c>
      <c r="D176" s="10">
        <v>0.0459066027629649</v>
      </c>
      <c r="E176" s="7"/>
      <c r="F176" s="7"/>
    </row>
    <row r="177">
      <c r="A177" s="9">
        <v>44750.291666666664</v>
      </c>
      <c r="B177" s="10">
        <v>320.44</v>
      </c>
      <c r="C177" s="10">
        <v>309.87402</v>
      </c>
      <c r="D177" s="10">
        <v>0.034097663302009</v>
      </c>
      <c r="E177" s="7"/>
      <c r="F177" s="7"/>
    </row>
    <row r="178">
      <c r="A178" s="9">
        <v>44750.333333333336</v>
      </c>
      <c r="B178" s="10">
        <v>320.62</v>
      </c>
      <c r="C178" s="10">
        <v>309.81565</v>
      </c>
      <c r="D178" s="10">
        <v>0.0348734804068161</v>
      </c>
      <c r="E178" s="7"/>
      <c r="F178" s="7"/>
    </row>
    <row r="179">
      <c r="A179" s="9">
        <v>44750.375</v>
      </c>
      <c r="B179" s="10">
        <v>321.0</v>
      </c>
      <c r="C179" s="10">
        <v>312.93226</v>
      </c>
      <c r="D179" s="10">
        <v>0.0257811067481505</v>
      </c>
      <c r="E179" s="7"/>
      <c r="F179" s="7"/>
    </row>
    <row r="180">
      <c r="A180" s="9">
        <v>44750.416666666664</v>
      </c>
      <c r="B180" s="10">
        <v>322.33</v>
      </c>
      <c r="C180" s="10">
        <v>318.92148</v>
      </c>
      <c r="D180" s="10">
        <v>0.010687646376155</v>
      </c>
      <c r="E180" s="7"/>
      <c r="F180" s="7"/>
    </row>
    <row r="181">
      <c r="A181" s="9">
        <v>44750.458333333336</v>
      </c>
      <c r="B181" s="10">
        <v>327.32</v>
      </c>
      <c r="C181" s="10">
        <v>323.52706</v>
      </c>
      <c r="D181" s="10">
        <v>0.0117237179480442</v>
      </c>
      <c r="E181" s="7"/>
      <c r="F181" s="7"/>
    </row>
    <row r="182">
      <c r="A182" s="9">
        <v>44750.5</v>
      </c>
      <c r="B182" s="10">
        <v>333.57</v>
      </c>
      <c r="C182" s="10">
        <v>328.24795</v>
      </c>
      <c r="D182" s="10">
        <v>0.0162135056745974</v>
      </c>
      <c r="E182" s="7"/>
      <c r="F182" s="7"/>
    </row>
    <row r="183">
      <c r="A183" s="9">
        <v>44750.541666666664</v>
      </c>
      <c r="B183" s="10">
        <v>340.57</v>
      </c>
      <c r="C183" s="10">
        <v>333.43057</v>
      </c>
      <c r="D183" s="10">
        <v>0.021412043892676</v>
      </c>
      <c r="E183" s="7"/>
      <c r="F183" s="7"/>
    </row>
    <row r="184">
      <c r="A184" s="9">
        <v>44750.583333333336</v>
      </c>
      <c r="B184" s="10">
        <v>345.29</v>
      </c>
      <c r="C184" s="10">
        <v>335.11499</v>
      </c>
      <c r="D184" s="10">
        <v>0.0303627420546005</v>
      </c>
      <c r="E184" s="7"/>
      <c r="F184" s="7"/>
    </row>
    <row r="185">
      <c r="A185" s="9">
        <v>44750.625</v>
      </c>
      <c r="B185" s="10">
        <v>347.05</v>
      </c>
      <c r="C185" s="10">
        <v>337.3878</v>
      </c>
      <c r="D185" s="10">
        <v>0.0286382613716322</v>
      </c>
      <c r="E185" s="7"/>
      <c r="F185" s="7"/>
    </row>
    <row r="186">
      <c r="A186" s="9">
        <v>44750.666666666664</v>
      </c>
      <c r="B186" s="10">
        <v>346.42</v>
      </c>
      <c r="C186" s="10">
        <v>338.06012</v>
      </c>
      <c r="D186" s="10">
        <v>0.0247289742428063</v>
      </c>
      <c r="E186" s="7"/>
      <c r="F186" s="7"/>
    </row>
    <row r="187">
      <c r="A187" s="9">
        <v>44750.708333333336</v>
      </c>
      <c r="B187" s="10">
        <v>350.81</v>
      </c>
      <c r="C187" s="10">
        <v>338.36505</v>
      </c>
      <c r="D187" s="10">
        <v>0.0367796555820407</v>
      </c>
      <c r="E187" s="7"/>
      <c r="F187" s="7"/>
    </row>
    <row r="188">
      <c r="A188" s="9">
        <v>44750.75</v>
      </c>
      <c r="B188" s="10">
        <v>354.05</v>
      </c>
      <c r="C188" s="10">
        <v>339.07561</v>
      </c>
      <c r="D188" s="10">
        <v>0.0441623919809508</v>
      </c>
      <c r="E188" s="7"/>
      <c r="F188" s="7"/>
    </row>
    <row r="189">
      <c r="A189" s="9">
        <v>44750.791666666664</v>
      </c>
      <c r="B189" s="10">
        <v>351.01</v>
      </c>
      <c r="C189" s="10">
        <v>340.53405</v>
      </c>
      <c r="D189" s="10">
        <v>0.0307632966512453</v>
      </c>
      <c r="E189" s="7"/>
      <c r="F189" s="7"/>
    </row>
    <row r="190">
      <c r="A190" s="9">
        <v>44750.833333333336</v>
      </c>
      <c r="B190" s="10">
        <v>349.96</v>
      </c>
      <c r="C190" s="10">
        <v>340.68164</v>
      </c>
      <c r="D190" s="10">
        <v>0.0272346933635753</v>
      </c>
      <c r="E190" s="7"/>
      <c r="F190" s="7"/>
    </row>
    <row r="191">
      <c r="A191" s="9">
        <v>44750.875</v>
      </c>
      <c r="B191" s="10">
        <v>346.56</v>
      </c>
      <c r="C191" s="10">
        <v>342.14961</v>
      </c>
      <c r="D191" s="10">
        <v>0.0128902382790966</v>
      </c>
      <c r="E191" s="7"/>
      <c r="F191" s="7"/>
    </row>
    <row r="192">
      <c r="A192" s="9">
        <v>44750.916666666664</v>
      </c>
      <c r="B192" s="10">
        <v>342.69</v>
      </c>
      <c r="C192" s="10">
        <v>342.95583</v>
      </c>
      <c r="D192" s="10">
        <v>7.75114393010884E-4</v>
      </c>
      <c r="E192" s="7"/>
      <c r="F192" s="7"/>
    </row>
    <row r="193">
      <c r="A193" s="9">
        <v>44750.958333333336</v>
      </c>
      <c r="B193" s="10">
        <v>344.59</v>
      </c>
      <c r="C193" s="10">
        <v>345.40497</v>
      </c>
      <c r="D193" s="10">
        <v>0.0023594622856759</v>
      </c>
      <c r="E193" s="7"/>
      <c r="F193" s="7"/>
    </row>
    <row r="194">
      <c r="A194" s="9">
        <v>44751.0</v>
      </c>
      <c r="B194" s="10">
        <v>352.36</v>
      </c>
      <c r="C194" s="10">
        <v>335.7391</v>
      </c>
      <c r="D194" s="10">
        <v>0.0495054046430695</v>
      </c>
      <c r="E194" s="7"/>
      <c r="F194" s="7"/>
    </row>
    <row r="195">
      <c r="A195" s="9">
        <v>44751.041666666664</v>
      </c>
      <c r="B195" s="10">
        <v>366.26</v>
      </c>
      <c r="C195" s="10">
        <v>329.70822</v>
      </c>
      <c r="D195" s="10">
        <v>0.11086099096953</v>
      </c>
      <c r="E195" s="7"/>
      <c r="F195" s="7"/>
    </row>
    <row r="196">
      <c r="A196" s="9">
        <v>44751.083333333336</v>
      </c>
      <c r="B196" s="10">
        <v>362.01</v>
      </c>
      <c r="C196" s="10">
        <v>323.18801</v>
      </c>
      <c r="D196" s="10">
        <v>0.120121999575417</v>
      </c>
      <c r="E196" s="7"/>
      <c r="F196" s="7"/>
    </row>
    <row r="197">
      <c r="A197" s="9">
        <v>44751.125</v>
      </c>
      <c r="B197" s="10">
        <v>353.39</v>
      </c>
      <c r="C197" s="10">
        <v>314.54325</v>
      </c>
      <c r="D197" s="10">
        <v>0.123502093909184</v>
      </c>
      <c r="E197" s="7"/>
      <c r="F197" s="7"/>
    </row>
    <row r="198">
      <c r="A198" s="9">
        <v>44751.166666666664</v>
      </c>
      <c r="B198" s="10">
        <v>344.15</v>
      </c>
      <c r="C198" s="10">
        <v>306.63752</v>
      </c>
      <c r="D198" s="10">
        <v>0.122334931485227</v>
      </c>
      <c r="E198" s="7"/>
      <c r="F198" s="7"/>
    </row>
    <row r="199">
      <c r="A199" s="9">
        <v>44751.208333333336</v>
      </c>
      <c r="B199" s="10">
        <v>329.36</v>
      </c>
      <c r="C199" s="10">
        <v>300.92528</v>
      </c>
      <c r="D199" s="10">
        <v>0.0944909646673753</v>
      </c>
      <c r="E199" s="7"/>
      <c r="F199" s="7"/>
    </row>
    <row r="200">
      <c r="A200" s="9">
        <v>44751.25</v>
      </c>
      <c r="B200" s="10">
        <v>321.46</v>
      </c>
      <c r="C200" s="10">
        <v>298.44652</v>
      </c>
      <c r="D200" s="10">
        <v>0.0771109008072868</v>
      </c>
      <c r="E200" s="7"/>
      <c r="F200" s="7"/>
    </row>
    <row r="201">
      <c r="A201" s="9">
        <v>44751.291666666664</v>
      </c>
      <c r="B201" s="10">
        <v>314.89</v>
      </c>
      <c r="C201" s="10">
        <v>297.70143</v>
      </c>
      <c r="D201" s="10">
        <v>0.057737613151539</v>
      </c>
      <c r="E201" s="7"/>
      <c r="F201" s="7"/>
    </row>
    <row r="202">
      <c r="A202" s="9">
        <v>44751.333333333336</v>
      </c>
      <c r="B202" s="10">
        <v>318.3</v>
      </c>
      <c r="C202" s="10">
        <v>297.93553</v>
      </c>
      <c r="D202" s="10">
        <v>0.0683519350646093</v>
      </c>
      <c r="E202" s="7"/>
      <c r="F202" s="7"/>
    </row>
    <row r="203">
      <c r="A203" s="9">
        <v>44751.375</v>
      </c>
      <c r="B203" s="10">
        <v>316.09</v>
      </c>
      <c r="C203" s="10">
        <v>301.5001</v>
      </c>
      <c r="D203" s="10">
        <v>0.0483910287260269</v>
      </c>
      <c r="E203" s="7"/>
      <c r="F203" s="7"/>
    </row>
    <row r="204">
      <c r="A204" s="9">
        <v>44751.416666666664</v>
      </c>
      <c r="B204" s="10">
        <v>316.95</v>
      </c>
      <c r="C204" s="10">
        <v>307.89506</v>
      </c>
      <c r="D204" s="10">
        <v>0.02940917597054</v>
      </c>
      <c r="E204" s="7"/>
      <c r="F204" s="7"/>
    </row>
    <row r="205">
      <c r="A205" s="9">
        <v>44751.458333333336</v>
      </c>
      <c r="B205" s="10">
        <v>322.85</v>
      </c>
      <c r="C205" s="10">
        <v>312.76319</v>
      </c>
      <c r="D205" s="10">
        <v>0.032250630261189</v>
      </c>
      <c r="E205" s="7"/>
      <c r="F205" s="7"/>
    </row>
    <row r="206">
      <c r="A206" s="9">
        <v>44751.5</v>
      </c>
      <c r="B206" s="10">
        <v>327.44</v>
      </c>
      <c r="C206" s="10">
        <v>317.39042</v>
      </c>
      <c r="D206" s="10">
        <v>0.0316631484970466</v>
      </c>
      <c r="E206" s="7"/>
      <c r="F206" s="7"/>
    </row>
    <row r="207">
      <c r="A207" s="9">
        <v>44751.541666666664</v>
      </c>
      <c r="B207" s="10">
        <v>322.14</v>
      </c>
      <c r="C207" s="10">
        <v>322.3177</v>
      </c>
      <c r="D207" s="10">
        <v>5.51319396980109E-4</v>
      </c>
      <c r="E207" s="7"/>
      <c r="F207" s="7"/>
    </row>
    <row r="208">
      <c r="A208" s="9">
        <v>44751.583333333336</v>
      </c>
      <c r="B208" s="10">
        <v>318.21</v>
      </c>
      <c r="C208" s="10">
        <v>323.86323</v>
      </c>
      <c r="D208" s="10">
        <v>0.0174556092706171</v>
      </c>
      <c r="E208" s="7"/>
      <c r="F208" s="7"/>
    </row>
    <row r="209">
      <c r="A209" s="9">
        <v>44751.625</v>
      </c>
      <c r="B209" s="10">
        <v>319.5</v>
      </c>
      <c r="C209" s="10">
        <v>326.05838</v>
      </c>
      <c r="D209" s="10">
        <v>0.0201141280282383</v>
      </c>
      <c r="E209" s="7"/>
      <c r="F209" s="7"/>
    </row>
    <row r="210">
      <c r="A210" s="9">
        <v>44751.666666666664</v>
      </c>
      <c r="B210" s="10">
        <v>323.88</v>
      </c>
      <c r="C210" s="10">
        <v>326.99613</v>
      </c>
      <c r="D210" s="10">
        <v>0.00952956232234307</v>
      </c>
      <c r="E210" s="7"/>
      <c r="F210" s="7"/>
    </row>
    <row r="211">
      <c r="A211" s="9">
        <v>44751.708333333336</v>
      </c>
      <c r="B211" s="10">
        <v>327.2</v>
      </c>
      <c r="C211" s="10">
        <v>327.95595</v>
      </c>
      <c r="D211" s="10">
        <v>0.00230503517316878</v>
      </c>
      <c r="E211" s="7"/>
      <c r="F211" s="7"/>
    </row>
    <row r="212">
      <c r="A212" s="9">
        <v>44751.75</v>
      </c>
      <c r="B212" s="10">
        <v>327.89</v>
      </c>
      <c r="C212" s="10">
        <v>329.42951</v>
      </c>
      <c r="D212" s="10">
        <v>0.00467326075311227</v>
      </c>
      <c r="E212" s="7"/>
      <c r="F212" s="7"/>
    </row>
    <row r="213">
      <c r="A213" s="9">
        <v>44751.791666666664</v>
      </c>
      <c r="B213" s="10">
        <v>323.18</v>
      </c>
      <c r="C213" s="10">
        <v>331.7252</v>
      </c>
      <c r="D213" s="10">
        <v>0.0257598759455114</v>
      </c>
      <c r="E213" s="7"/>
      <c r="F213" s="7"/>
    </row>
    <row r="214">
      <c r="A214" s="9">
        <v>44751.833333333336</v>
      </c>
      <c r="B214" s="10">
        <v>337.69</v>
      </c>
      <c r="C214" s="10">
        <v>332.61211</v>
      </c>
      <c r="D214" s="10">
        <v>0.0152667021053443</v>
      </c>
      <c r="E214" s="7"/>
      <c r="F214" s="7"/>
    </row>
    <row r="215">
      <c r="A215" s="9">
        <v>44751.875</v>
      </c>
      <c r="B215" s="10">
        <v>343.72</v>
      </c>
      <c r="C215" s="10">
        <v>334.53565</v>
      </c>
      <c r="D215" s="10">
        <v>0.0274540247055883</v>
      </c>
      <c r="E215" s="7"/>
      <c r="F215" s="7"/>
    </row>
    <row r="216">
      <c r="A216" s="9">
        <v>44751.916666666664</v>
      </c>
      <c r="B216" s="10">
        <v>337.01</v>
      </c>
      <c r="C216" s="10">
        <v>335.56715</v>
      </c>
      <c r="D216" s="10">
        <v>0.00429973553728356</v>
      </c>
      <c r="E216" s="7"/>
      <c r="F216" s="7"/>
    </row>
    <row r="217">
      <c r="A217" s="9">
        <v>44751.958333333336</v>
      </c>
      <c r="B217" s="10">
        <v>333.32</v>
      </c>
      <c r="C217" s="10">
        <v>337.78247</v>
      </c>
      <c r="D217" s="10">
        <v>0.0132110763474492</v>
      </c>
      <c r="E217" s="7"/>
      <c r="F217" s="7"/>
    </row>
    <row r="218">
      <c r="A218" s="9">
        <v>44752.0</v>
      </c>
      <c r="B218" s="10">
        <v>339.98</v>
      </c>
      <c r="C218" s="10">
        <v>324.75615</v>
      </c>
      <c r="D218" s="10">
        <v>0.0468777881496625</v>
      </c>
      <c r="E218" s="7"/>
      <c r="F218" s="7"/>
    </row>
    <row r="219">
      <c r="A219" s="9">
        <v>44752.041666666664</v>
      </c>
      <c r="B219" s="10">
        <v>349.75</v>
      </c>
      <c r="C219" s="10">
        <v>319.69658</v>
      </c>
      <c r="D219" s="10">
        <v>0.094006072883232</v>
      </c>
      <c r="E219" s="7"/>
      <c r="F219" s="7"/>
    </row>
    <row r="220">
      <c r="A220" s="9">
        <v>44752.083333333336</v>
      </c>
      <c r="B220" s="10">
        <v>346.94</v>
      </c>
      <c r="C220" s="10">
        <v>315.35836</v>
      </c>
      <c r="D220" s="10">
        <v>0.100145244286531</v>
      </c>
      <c r="E220" s="7"/>
      <c r="F220" s="7"/>
    </row>
    <row r="221">
      <c r="A221" s="9">
        <v>44752.125</v>
      </c>
      <c r="B221" s="10">
        <v>331.68</v>
      </c>
      <c r="C221" s="10">
        <v>309.48098</v>
      </c>
      <c r="D221" s="10">
        <v>0.0717298361921951</v>
      </c>
      <c r="E221" s="7"/>
      <c r="F221" s="7"/>
    </row>
    <row r="222">
      <c r="A222" s="9">
        <v>44752.166666666664</v>
      </c>
      <c r="B222" s="10">
        <v>314.77</v>
      </c>
      <c r="C222" s="10">
        <v>304.16057</v>
      </c>
      <c r="D222" s="10">
        <v>0.0348810169575891</v>
      </c>
      <c r="E222" s="7"/>
      <c r="F222" s="7"/>
    </row>
    <row r="223">
      <c r="A223" s="9">
        <v>44752.208333333336</v>
      </c>
      <c r="B223" s="10">
        <v>308.04</v>
      </c>
      <c r="C223" s="10">
        <v>300.4978</v>
      </c>
      <c r="D223" s="10">
        <v>0.02509901902776</v>
      </c>
      <c r="E223" s="7"/>
      <c r="F223" s="7"/>
    </row>
    <row r="224">
      <c r="A224" s="9">
        <v>44752.25</v>
      </c>
      <c r="B224" s="10">
        <v>302.79</v>
      </c>
      <c r="C224" s="10">
        <v>299.15347</v>
      </c>
      <c r="D224" s="10">
        <v>0.0121560682548659</v>
      </c>
      <c r="E224" s="7"/>
      <c r="F224" s="7"/>
    </row>
    <row r="225">
      <c r="A225" s="9">
        <v>44752.291666666664</v>
      </c>
      <c r="B225" s="10">
        <v>309.83</v>
      </c>
      <c r="C225" s="10">
        <v>298.53069</v>
      </c>
      <c r="D225" s="10">
        <v>0.0378497433546949</v>
      </c>
      <c r="E225" s="7"/>
      <c r="F225" s="7"/>
    </row>
    <row r="226">
      <c r="A226" s="9">
        <v>44752.333333333336</v>
      </c>
      <c r="B226" s="10">
        <v>313.46</v>
      </c>
      <c r="C226" s="10">
        <v>298.14937</v>
      </c>
      <c r="D226" s="10">
        <v>0.0513522131540979</v>
      </c>
      <c r="E226" s="7"/>
      <c r="F226" s="7"/>
    </row>
    <row r="227">
      <c r="A227" s="9">
        <v>44752.375</v>
      </c>
      <c r="B227" s="10">
        <v>314.8</v>
      </c>
      <c r="C227" s="10">
        <v>300.64741</v>
      </c>
      <c r="D227" s="10">
        <v>0.0470737133574509</v>
      </c>
      <c r="E227" s="7"/>
      <c r="F227" s="7"/>
    </row>
    <row r="228">
      <c r="A228" s="9">
        <v>44752.416666666664</v>
      </c>
      <c r="B228" s="10">
        <v>308.45</v>
      </c>
      <c r="C228" s="10">
        <v>306.09847</v>
      </c>
      <c r="D228" s="10">
        <v>0.00768226642883895</v>
      </c>
      <c r="E228" s="7"/>
      <c r="F228" s="7"/>
    </row>
    <row r="229">
      <c r="A229" s="9">
        <v>44752.458333333336</v>
      </c>
      <c r="B229" s="10">
        <v>309.96</v>
      </c>
      <c r="C229" s="10">
        <v>310.27873</v>
      </c>
      <c r="D229" s="10">
        <v>0.0010272376711095</v>
      </c>
      <c r="E229" s="7"/>
      <c r="F229" s="7"/>
    </row>
    <row r="230">
      <c r="A230" s="9">
        <v>44752.5</v>
      </c>
      <c r="B230" s="10">
        <v>309.41</v>
      </c>
      <c r="C230" s="10">
        <v>313.96584</v>
      </c>
      <c r="D230" s="10">
        <v>0.0145106231939117</v>
      </c>
      <c r="E230" s="7"/>
      <c r="F230" s="7"/>
    </row>
    <row r="231">
      <c r="A231" s="9">
        <v>44752.541666666664</v>
      </c>
      <c r="B231" s="10">
        <v>307.1</v>
      </c>
      <c r="C231" s="10">
        <v>318.10654</v>
      </c>
      <c r="D231" s="10">
        <v>0.0346001688616649</v>
      </c>
      <c r="E231" s="7"/>
      <c r="F231" s="7"/>
    </row>
    <row r="232">
      <c r="A232" s="9">
        <v>44752.583333333336</v>
      </c>
      <c r="B232" s="10">
        <v>300.07</v>
      </c>
      <c r="C232" s="10">
        <v>318.82413</v>
      </c>
      <c r="D232" s="10">
        <v>0.0588228061658947</v>
      </c>
      <c r="E232" s="7"/>
      <c r="F232" s="7"/>
    </row>
    <row r="233">
      <c r="A233" s="9">
        <v>44752.625</v>
      </c>
      <c r="B233" s="10">
        <v>299.46</v>
      </c>
      <c r="C233" s="10">
        <v>320.64503</v>
      </c>
      <c r="D233" s="10">
        <v>0.0660700401312942</v>
      </c>
      <c r="E233" s="7"/>
      <c r="F233" s="7"/>
    </row>
    <row r="234">
      <c r="A234" s="9">
        <v>44752.666666666664</v>
      </c>
      <c r="B234" s="10">
        <v>305.43</v>
      </c>
      <c r="C234" s="10">
        <v>322.10599</v>
      </c>
      <c r="D234" s="10">
        <v>0.0517717475542755</v>
      </c>
      <c r="E234" s="7"/>
      <c r="F234" s="7"/>
    </row>
    <row r="235">
      <c r="A235" s="9">
        <v>44752.708333333336</v>
      </c>
      <c r="B235" s="10">
        <v>313.93</v>
      </c>
      <c r="C235" s="10">
        <v>323.68445</v>
      </c>
      <c r="D235" s="10">
        <v>0.0301356768914911</v>
      </c>
      <c r="E235" s="7"/>
      <c r="F235" s="7"/>
    </row>
    <row r="236">
      <c r="A236" s="9">
        <v>44752.75</v>
      </c>
      <c r="B236" s="10">
        <v>317.22</v>
      </c>
      <c r="C236" s="10">
        <v>325.77135</v>
      </c>
      <c r="D236" s="10">
        <v>0.0262495458854805</v>
      </c>
      <c r="E236" s="7"/>
      <c r="F236" s="7"/>
    </row>
    <row r="237">
      <c r="A237" s="9">
        <v>44752.791666666664</v>
      </c>
      <c r="B237" s="10">
        <v>323.83</v>
      </c>
      <c r="C237" s="10">
        <v>328.80157</v>
      </c>
      <c r="D237" s="10">
        <v>0.0151202745169375</v>
      </c>
      <c r="E237" s="7"/>
      <c r="F237" s="7"/>
    </row>
    <row r="238">
      <c r="A238" s="9">
        <v>44752.833333333336</v>
      </c>
      <c r="B238" s="10">
        <v>332.08</v>
      </c>
      <c r="C238" s="10">
        <v>329.98981</v>
      </c>
      <c r="D238" s="10">
        <v>0.00633410468038393</v>
      </c>
      <c r="E238" s="7"/>
      <c r="F238" s="7"/>
    </row>
    <row r="239">
      <c r="A239" s="9">
        <v>44752.875</v>
      </c>
      <c r="B239" s="10">
        <v>343.42</v>
      </c>
      <c r="C239" s="10">
        <v>331.81518</v>
      </c>
      <c r="D239" s="10">
        <v>0.0349737465296193</v>
      </c>
      <c r="E239" s="7"/>
      <c r="F239" s="7"/>
    </row>
    <row r="240">
      <c r="A240" s="9">
        <v>44752.916666666664</v>
      </c>
      <c r="B240" s="10">
        <v>339.49</v>
      </c>
      <c r="C240" s="10">
        <v>332.54142</v>
      </c>
      <c r="D240" s="10">
        <v>0.0208953819948203</v>
      </c>
      <c r="E240" s="7"/>
      <c r="F240" s="7"/>
    </row>
    <row r="241">
      <c r="A241" s="9">
        <v>44752.958333333336</v>
      </c>
      <c r="B241" s="10">
        <v>337.43</v>
      </c>
      <c r="C241" s="10">
        <v>334.10596</v>
      </c>
      <c r="D241" s="10">
        <v>0.00994905927448892</v>
      </c>
      <c r="E241" s="7"/>
      <c r="F241" s="7"/>
    </row>
    <row r="242">
      <c r="A242" s="9">
        <v>44753.0</v>
      </c>
      <c r="B242" s="10">
        <v>344.15</v>
      </c>
      <c r="C242" s="10">
        <v>332.83367</v>
      </c>
      <c r="D242" s="10">
        <v>0.0339999555934349</v>
      </c>
      <c r="E242" s="7"/>
      <c r="F242" s="7"/>
    </row>
    <row r="243">
      <c r="A243" s="9">
        <v>44753.041666666664</v>
      </c>
      <c r="B243" s="10">
        <v>348.31</v>
      </c>
      <c r="C243" s="10">
        <v>326.34986</v>
      </c>
      <c r="D243" s="10">
        <v>0.0672901774800823</v>
      </c>
      <c r="E243" s="7"/>
      <c r="F243" s="7"/>
    </row>
    <row r="244">
      <c r="A244" s="9">
        <v>44753.083333333336</v>
      </c>
      <c r="B244" s="10">
        <v>350.32</v>
      </c>
      <c r="C244" s="10">
        <v>320.14767</v>
      </c>
      <c r="D244" s="10">
        <v>0.0942450401091471</v>
      </c>
      <c r="E244" s="7"/>
      <c r="F244" s="7"/>
    </row>
    <row r="245">
      <c r="A245" s="9">
        <v>44753.125</v>
      </c>
      <c r="B245" s="10">
        <v>337.74</v>
      </c>
      <c r="C245" s="10">
        <v>312.62027</v>
      </c>
      <c r="D245" s="10">
        <v>0.08035221132654</v>
      </c>
      <c r="E245" s="7"/>
      <c r="F245" s="7"/>
    </row>
    <row r="246">
      <c r="A246" s="9">
        <v>44753.166666666664</v>
      </c>
      <c r="B246" s="10">
        <v>323.31</v>
      </c>
      <c r="C246" s="10">
        <v>306.37941</v>
      </c>
      <c r="D246" s="10">
        <v>0.0552602082496339</v>
      </c>
      <c r="E246" s="7"/>
      <c r="F246" s="7"/>
    </row>
    <row r="247">
      <c r="A247" s="9">
        <v>44753.208333333336</v>
      </c>
      <c r="B247" s="10">
        <v>311.93</v>
      </c>
      <c r="C247" s="10">
        <v>302.46331</v>
      </c>
      <c r="D247" s="10">
        <v>0.0312986391638709</v>
      </c>
      <c r="E247" s="7"/>
      <c r="F247" s="7"/>
    </row>
    <row r="248">
      <c r="A248" s="9">
        <v>44753.25</v>
      </c>
      <c r="B248" s="10">
        <v>314.08</v>
      </c>
      <c r="C248" s="10">
        <v>301.36247</v>
      </c>
      <c r="D248" s="10">
        <v>0.0422001120444759</v>
      </c>
      <c r="E248" s="7"/>
      <c r="F248" s="7"/>
    </row>
    <row r="249">
      <c r="A249" s="9">
        <v>44753.291666666664</v>
      </c>
      <c r="B249" s="10">
        <v>310.9</v>
      </c>
      <c r="C249" s="10">
        <v>301.26126</v>
      </c>
      <c r="D249" s="10">
        <v>0.0319946215454319</v>
      </c>
      <c r="E249" s="7"/>
      <c r="F249" s="7"/>
    </row>
    <row r="250">
      <c r="A250" s="9">
        <v>44753.333333333336</v>
      </c>
      <c r="B250" s="10">
        <v>301.52</v>
      </c>
      <c r="C250" s="10">
        <v>301.56729</v>
      </c>
      <c r="D250" s="10">
        <v>1.5681408948574E-4</v>
      </c>
      <c r="E250" s="7"/>
      <c r="F250" s="7"/>
    </row>
    <row r="251">
      <c r="A251" s="9">
        <v>44753.375</v>
      </c>
      <c r="B251" s="10">
        <v>301.09</v>
      </c>
      <c r="C251" s="10">
        <v>304.90474</v>
      </c>
      <c r="D251" s="10">
        <v>0.0125112518749299</v>
      </c>
      <c r="E251" s="7"/>
      <c r="F251" s="7"/>
    </row>
    <row r="252">
      <c r="A252" s="9">
        <v>44753.416666666664</v>
      </c>
      <c r="B252" s="10">
        <v>311.25</v>
      </c>
      <c r="C252" s="10">
        <v>311.18458</v>
      </c>
      <c r="D252" s="10">
        <v>2.10228925867783E-4</v>
      </c>
      <c r="E252" s="7"/>
      <c r="F252" s="7"/>
    </row>
    <row r="253">
      <c r="A253" s="9">
        <v>44753.458333333336</v>
      </c>
      <c r="B253" s="10">
        <v>319.5</v>
      </c>
      <c r="C253" s="10">
        <v>315.84504</v>
      </c>
      <c r="D253" s="10">
        <v>0.0115720037902131</v>
      </c>
      <c r="E253" s="7"/>
      <c r="F253" s="7"/>
    </row>
    <row r="254">
      <c r="A254" s="9">
        <v>44753.5</v>
      </c>
      <c r="B254" s="10">
        <v>333.8</v>
      </c>
      <c r="C254" s="10">
        <v>319.97779</v>
      </c>
      <c r="D254" s="10">
        <v>0.0431974044198504</v>
      </c>
      <c r="E254" s="7"/>
      <c r="F254" s="7"/>
    </row>
    <row r="255">
      <c r="A255" s="9">
        <v>44753.541666666664</v>
      </c>
      <c r="B255" s="10">
        <v>339.57</v>
      </c>
      <c r="C255" s="10">
        <v>324.44511</v>
      </c>
      <c r="D255" s="10">
        <v>0.0466177160136578</v>
      </c>
      <c r="E255" s="7"/>
      <c r="F255" s="7"/>
    </row>
    <row r="256">
      <c r="A256" s="9">
        <v>44753.583333333336</v>
      </c>
      <c r="B256" s="10">
        <v>340.53</v>
      </c>
      <c r="C256" s="10">
        <v>325.52765</v>
      </c>
      <c r="D256" s="10">
        <v>0.0460862541169697</v>
      </c>
      <c r="E256" s="7"/>
      <c r="F256" s="7"/>
    </row>
    <row r="257">
      <c r="A257" s="9">
        <v>44753.625</v>
      </c>
      <c r="B257" s="10">
        <v>339.96</v>
      </c>
      <c r="C257" s="10">
        <v>327.73487</v>
      </c>
      <c r="D257" s="10">
        <v>0.0373018897867046</v>
      </c>
      <c r="E257" s="7"/>
      <c r="F257" s="7"/>
    </row>
    <row r="258">
      <c r="A258" s="9">
        <v>44753.666666666664</v>
      </c>
      <c r="B258" s="10">
        <v>338.97</v>
      </c>
      <c r="C258" s="10">
        <v>329.23463</v>
      </c>
      <c r="D258" s="10">
        <v>0.0295697023122994</v>
      </c>
      <c r="E258" s="7"/>
      <c r="F258" s="7"/>
    </row>
    <row r="259">
      <c r="A259" s="9">
        <v>44753.708333333336</v>
      </c>
      <c r="B259" s="10">
        <v>344.73</v>
      </c>
      <c r="C259" s="10">
        <v>330.63012</v>
      </c>
      <c r="D259" s="10">
        <v>0.042645479486261</v>
      </c>
      <c r="E259" s="7"/>
      <c r="F259" s="7"/>
    </row>
    <row r="260">
      <c r="A260" s="9">
        <v>44753.75</v>
      </c>
      <c r="B260" s="10">
        <v>356.12</v>
      </c>
      <c r="C260" s="10">
        <v>332.40363</v>
      </c>
      <c r="D260" s="10">
        <v>0.0713481077207248</v>
      </c>
      <c r="E260" s="7"/>
      <c r="F260" s="7"/>
    </row>
    <row r="261">
      <c r="A261" s="9">
        <v>44753.791666666664</v>
      </c>
      <c r="B261" s="10">
        <v>359.67</v>
      </c>
      <c r="C261" s="10">
        <v>334.92859</v>
      </c>
      <c r="D261" s="10">
        <v>0.0738707018113921</v>
      </c>
      <c r="E261" s="7"/>
      <c r="F261" s="7"/>
    </row>
    <row r="262">
      <c r="A262" s="9">
        <v>44753.833333333336</v>
      </c>
      <c r="B262" s="10">
        <v>354.92</v>
      </c>
      <c r="C262" s="10">
        <v>335.79325</v>
      </c>
      <c r="D262" s="10">
        <v>0.0569599001766712</v>
      </c>
      <c r="E262" s="7"/>
      <c r="F262" s="7"/>
    </row>
    <row r="263">
      <c r="A263" s="9">
        <v>44753.875</v>
      </c>
      <c r="B263" s="10">
        <v>349.13</v>
      </c>
      <c r="C263" s="10">
        <v>337.43407</v>
      </c>
      <c r="D263" s="10">
        <v>0.0346613784434985</v>
      </c>
      <c r="E263" s="7"/>
      <c r="F263" s="7"/>
    </row>
    <row r="264">
      <c r="A264" s="9">
        <v>44753.916666666664</v>
      </c>
      <c r="B264" s="10">
        <v>348.18</v>
      </c>
      <c r="C264" s="10">
        <v>337.87788</v>
      </c>
      <c r="D264" s="10">
        <v>0.0304906613004675</v>
      </c>
      <c r="E264" s="7"/>
      <c r="F264" s="7"/>
    </row>
    <row r="265">
      <c r="A265" s="9">
        <v>44753.958333333336</v>
      </c>
      <c r="B265" s="10">
        <v>353.36</v>
      </c>
      <c r="C265" s="10">
        <v>339.22245</v>
      </c>
      <c r="D265" s="10">
        <v>0.0416763395229296</v>
      </c>
      <c r="E265" s="7"/>
      <c r="F265" s="7"/>
    </row>
    <row r="266">
      <c r="A266" s="9">
        <v>44754.0</v>
      </c>
      <c r="B266" s="10">
        <v>363.21</v>
      </c>
      <c r="C266" s="10">
        <v>349.14556</v>
      </c>
      <c r="D266" s="10">
        <v>0.0402824541145532</v>
      </c>
      <c r="E266" s="7"/>
      <c r="F266" s="7"/>
    </row>
    <row r="267">
      <c r="A267" s="9">
        <v>44754.041666666664</v>
      </c>
      <c r="B267" s="10">
        <v>366.6</v>
      </c>
      <c r="C267" s="10">
        <v>341.99704</v>
      </c>
      <c r="D267" s="10">
        <v>0.0719391021629894</v>
      </c>
      <c r="E267" s="7"/>
      <c r="F267" s="7"/>
    </row>
    <row r="268">
      <c r="A268" s="9">
        <v>44754.083333333336</v>
      </c>
      <c r="B268" s="10">
        <v>368.96</v>
      </c>
      <c r="C268" s="10">
        <v>333.64869</v>
      </c>
      <c r="D268" s="10">
        <v>0.105833803813226</v>
      </c>
      <c r="E268" s="7"/>
      <c r="F268" s="7"/>
    </row>
    <row r="269">
      <c r="A269" s="9">
        <v>44754.125</v>
      </c>
      <c r="B269" s="10">
        <v>358.75</v>
      </c>
      <c r="C269" s="10">
        <v>322.35795</v>
      </c>
      <c r="D269" s="10">
        <v>0.112893291448217</v>
      </c>
      <c r="E269" s="7"/>
      <c r="F269" s="7"/>
    </row>
    <row r="270">
      <c r="A270" s="9">
        <v>44754.166666666664</v>
      </c>
      <c r="B270" s="10">
        <v>339.82</v>
      </c>
      <c r="C270" s="10">
        <v>312.15018</v>
      </c>
      <c r="D270" s="10">
        <v>0.0886426527128705</v>
      </c>
      <c r="E270" s="7"/>
      <c r="F270" s="7"/>
    </row>
    <row r="271">
      <c r="A271" s="9">
        <v>44754.208333333336</v>
      </c>
      <c r="B271" s="10">
        <v>331.08</v>
      </c>
      <c r="C271" s="10">
        <v>304.77766</v>
      </c>
      <c r="D271" s="10">
        <v>0.0863000916799477</v>
      </c>
      <c r="E271" s="7"/>
      <c r="F271" s="7"/>
    </row>
    <row r="272">
      <c r="A272" s="9">
        <v>44754.25</v>
      </c>
      <c r="B272" s="10">
        <v>323.15</v>
      </c>
      <c r="C272" s="10">
        <v>301.54773</v>
      </c>
      <c r="D272" s="10">
        <v>0.0716379791683392</v>
      </c>
      <c r="E272" s="7"/>
      <c r="F272" s="7"/>
    </row>
    <row r="273">
      <c r="A273" s="9">
        <v>44754.291666666664</v>
      </c>
      <c r="B273" s="10">
        <v>316.39</v>
      </c>
      <c r="C273" s="10">
        <v>301.36696</v>
      </c>
      <c r="D273" s="10">
        <v>0.0498496583699818</v>
      </c>
      <c r="E273" s="7"/>
      <c r="F273" s="7"/>
    </row>
    <row r="274">
      <c r="A274" s="9">
        <v>44754.333333333336</v>
      </c>
      <c r="B274" s="10">
        <v>313.88</v>
      </c>
      <c r="C274" s="10">
        <v>302.79487</v>
      </c>
      <c r="D274" s="10">
        <v>0.0366093718826874</v>
      </c>
      <c r="E274" s="7"/>
      <c r="F274" s="7"/>
    </row>
    <row r="275">
      <c r="A275" s="9">
        <v>44754.375</v>
      </c>
      <c r="B275" s="10">
        <v>319.29</v>
      </c>
      <c r="C275" s="10">
        <v>307.85193</v>
      </c>
      <c r="D275" s="10">
        <v>0.0371544527916392</v>
      </c>
      <c r="E275" s="7"/>
      <c r="F275" s="7"/>
    </row>
    <row r="276">
      <c r="A276" s="9">
        <v>44754.416666666664</v>
      </c>
      <c r="B276" s="10">
        <v>324.81</v>
      </c>
      <c r="C276" s="10">
        <v>315.44246</v>
      </c>
      <c r="D276" s="10">
        <v>0.0296965094680025</v>
      </c>
      <c r="E276" s="7"/>
      <c r="F276" s="7"/>
    </row>
    <row r="277">
      <c r="A277" s="9">
        <v>44754.458333333336</v>
      </c>
      <c r="B277" s="10">
        <v>331.98</v>
      </c>
      <c r="C277" s="10">
        <v>320.90967</v>
      </c>
      <c r="D277" s="10">
        <v>0.0344967167863779</v>
      </c>
      <c r="E277" s="7"/>
      <c r="F277" s="7"/>
    </row>
    <row r="278">
      <c r="A278" s="9">
        <v>44754.5</v>
      </c>
      <c r="B278" s="10">
        <v>339.31</v>
      </c>
      <c r="C278" s="10">
        <v>325.9071</v>
      </c>
      <c r="D278" s="10">
        <v>0.0411249095217624</v>
      </c>
      <c r="E278" s="7"/>
      <c r="F278" s="7"/>
    </row>
    <row r="279">
      <c r="A279" s="9">
        <v>44754.541666666664</v>
      </c>
      <c r="B279" s="10">
        <v>343.12</v>
      </c>
      <c r="C279" s="10">
        <v>330.79392</v>
      </c>
      <c r="D279" s="10">
        <v>0.0372621117099129</v>
      </c>
      <c r="E279" s="7"/>
      <c r="F279" s="7"/>
    </row>
    <row r="280">
      <c r="A280" s="9">
        <v>44754.583333333336</v>
      </c>
      <c r="B280" s="10">
        <v>344.62</v>
      </c>
      <c r="C280" s="10">
        <v>332.11929</v>
      </c>
      <c r="D280" s="10">
        <v>0.037639216921125</v>
      </c>
      <c r="E280" s="7"/>
      <c r="F280" s="7"/>
    </row>
    <row r="281">
      <c r="A281" s="9">
        <v>44754.625</v>
      </c>
      <c r="B281" s="10">
        <v>346.7</v>
      </c>
      <c r="C281" s="10">
        <v>333.83861</v>
      </c>
      <c r="D281" s="10">
        <v>0.0385257714798176</v>
      </c>
      <c r="E281" s="7"/>
      <c r="F281" s="7"/>
    </row>
    <row r="282">
      <c r="A282" s="9">
        <v>44754.666666666664</v>
      </c>
      <c r="B282" s="10">
        <v>350.66</v>
      </c>
      <c r="C282" s="10">
        <v>333.86606</v>
      </c>
      <c r="D282" s="10">
        <v>0.0503014292617824</v>
      </c>
      <c r="E282" s="7"/>
      <c r="F282" s="7"/>
    </row>
    <row r="283">
      <c r="A283" s="9">
        <v>44754.708333333336</v>
      </c>
      <c r="B283" s="10">
        <v>357.16</v>
      </c>
      <c r="C283" s="10">
        <v>334.01392</v>
      </c>
      <c r="D283" s="10">
        <v>0.0692967526622843</v>
      </c>
      <c r="E283" s="7"/>
      <c r="F283" s="7"/>
    </row>
    <row r="284">
      <c r="A284" s="9">
        <v>44754.75</v>
      </c>
      <c r="B284" s="10">
        <v>363.53</v>
      </c>
      <c r="C284" s="10">
        <v>335.23893</v>
      </c>
      <c r="D284" s="10">
        <v>0.0843907657144711</v>
      </c>
      <c r="E284" s="7"/>
      <c r="F284" s="7"/>
    </row>
    <row r="285">
      <c r="A285" s="9">
        <v>44754.791666666664</v>
      </c>
      <c r="B285" s="10">
        <v>358.91</v>
      </c>
      <c r="C285" s="10">
        <v>337.43598</v>
      </c>
      <c r="D285" s="10">
        <v>0.0636387974987138</v>
      </c>
      <c r="E285" s="7"/>
      <c r="F285" s="7"/>
    </row>
    <row r="286">
      <c r="A286" s="9">
        <v>44754.833333333336</v>
      </c>
      <c r="B286" s="10">
        <v>350.96</v>
      </c>
      <c r="C286" s="10">
        <v>338.56844</v>
      </c>
      <c r="D286" s="10">
        <v>0.036599867370981</v>
      </c>
      <c r="E286" s="7"/>
      <c r="F286" s="7"/>
    </row>
    <row r="287">
      <c r="A287" s="9">
        <v>44754.875</v>
      </c>
      <c r="B287" s="10">
        <v>350.48</v>
      </c>
      <c r="C287" s="10">
        <v>340.91456</v>
      </c>
      <c r="D287" s="10">
        <v>0.0280581738720693</v>
      </c>
      <c r="E287" s="7"/>
      <c r="F287" s="7"/>
    </row>
    <row r="288">
      <c r="A288" s="9">
        <v>44754.916666666664</v>
      </c>
      <c r="B288" s="10">
        <v>353.72</v>
      </c>
      <c r="C288" s="10">
        <v>342.45131</v>
      </c>
      <c r="D288" s="10">
        <v>0.0329059626023917</v>
      </c>
      <c r="E288" s="7"/>
      <c r="F288" s="7"/>
    </row>
    <row r="289">
      <c r="A289" s="9">
        <v>44754.958333333336</v>
      </c>
      <c r="B289" s="10">
        <v>355.88</v>
      </c>
      <c r="C289" s="10">
        <v>345.32133</v>
      </c>
      <c r="D289" s="10">
        <v>0.0305763620220042</v>
      </c>
      <c r="E289" s="7"/>
      <c r="F289" s="7"/>
    </row>
    <row r="290">
      <c r="A290" s="9">
        <v>44755.0</v>
      </c>
      <c r="B290" s="10">
        <v>361.64</v>
      </c>
      <c r="C290" s="10">
        <v>345.9843</v>
      </c>
      <c r="D290" s="10">
        <v>0.0452497411009689</v>
      </c>
      <c r="E290" s="7"/>
      <c r="F290" s="7"/>
    </row>
    <row r="291">
      <c r="A291" s="9">
        <v>44755.041666666664</v>
      </c>
      <c r="B291" s="10">
        <v>368.77</v>
      </c>
      <c r="C291" s="10">
        <v>339.23564</v>
      </c>
      <c r="D291" s="10">
        <v>0.0870614891760783</v>
      </c>
      <c r="E291" s="7"/>
      <c r="F291" s="7"/>
    </row>
    <row r="292">
      <c r="A292" s="9">
        <v>44755.083333333336</v>
      </c>
      <c r="B292" s="10">
        <v>375.1</v>
      </c>
      <c r="C292" s="10">
        <v>331.94809</v>
      </c>
      <c r="D292" s="10">
        <v>0.129995958102967</v>
      </c>
      <c r="E292" s="7"/>
      <c r="F292" s="7"/>
    </row>
    <row r="293">
      <c r="A293" s="9">
        <v>44755.125</v>
      </c>
      <c r="B293" s="10">
        <v>370.33</v>
      </c>
      <c r="C293" s="10">
        <v>322.3735</v>
      </c>
      <c r="D293" s="10">
        <v>0.148760676668522</v>
      </c>
      <c r="E293" s="7"/>
      <c r="F293" s="7"/>
    </row>
    <row r="294">
      <c r="A294" s="9">
        <v>44755.166666666664</v>
      </c>
      <c r="B294" s="10">
        <v>357.93</v>
      </c>
      <c r="C294" s="10">
        <v>313.89429</v>
      </c>
      <c r="D294" s="10">
        <v>0.140288343569422</v>
      </c>
      <c r="E294" s="7"/>
      <c r="F294" s="7"/>
    </row>
    <row r="295">
      <c r="A295" s="9">
        <v>44755.208333333336</v>
      </c>
      <c r="B295" s="10">
        <v>344.98</v>
      </c>
      <c r="C295" s="10">
        <v>307.93351</v>
      </c>
      <c r="D295" s="10">
        <v>0.120306783110418</v>
      </c>
      <c r="E295" s="7"/>
      <c r="F295" s="7"/>
    </row>
    <row r="296">
      <c r="A296" s="9">
        <v>44755.25</v>
      </c>
      <c r="B296" s="10">
        <v>336.47</v>
      </c>
      <c r="C296" s="10">
        <v>305.51393</v>
      </c>
      <c r="D296" s="10">
        <v>0.101324577900588</v>
      </c>
      <c r="E296" s="7"/>
      <c r="F296" s="7"/>
    </row>
    <row r="297">
      <c r="A297" s="9">
        <v>44755.291666666664</v>
      </c>
      <c r="B297" s="10">
        <v>336.35</v>
      </c>
      <c r="C297" s="10">
        <v>305.19569</v>
      </c>
      <c r="D297" s="10">
        <v>0.102079783629972</v>
      </c>
      <c r="E297" s="7"/>
      <c r="F297" s="7"/>
    </row>
    <row r="298">
      <c r="A298" s="9">
        <v>44755.333333333336</v>
      </c>
      <c r="B298" s="10">
        <v>332.58</v>
      </c>
      <c r="C298" s="10">
        <v>305.84658</v>
      </c>
      <c r="D298" s="10">
        <v>0.087407941589538</v>
      </c>
      <c r="E298" s="7"/>
      <c r="F298" s="7"/>
    </row>
    <row r="299">
      <c r="A299" s="9">
        <v>44755.375</v>
      </c>
      <c r="B299" s="10">
        <v>332.62</v>
      </c>
      <c r="C299" s="10">
        <v>309.86157</v>
      </c>
      <c r="D299" s="10">
        <v>0.0734470880012646</v>
      </c>
      <c r="E299" s="7"/>
      <c r="F299" s="7"/>
    </row>
    <row r="300">
      <c r="A300" s="9">
        <v>44755.416666666664</v>
      </c>
      <c r="B300" s="10">
        <v>340.93</v>
      </c>
      <c r="C300" s="10">
        <v>316.64632</v>
      </c>
      <c r="D300" s="10">
        <v>0.0766902328124325</v>
      </c>
      <c r="E300" s="7"/>
      <c r="F300" s="7"/>
    </row>
    <row r="301">
      <c r="A301" s="9">
        <v>44755.458333333336</v>
      </c>
      <c r="B301" s="10">
        <v>345.97</v>
      </c>
      <c r="C301" s="10">
        <v>321.65652</v>
      </c>
      <c r="D301" s="10">
        <v>0.0755883325480236</v>
      </c>
      <c r="E301" s="7"/>
      <c r="F301" s="7"/>
    </row>
    <row r="302">
      <c r="A302" s="9">
        <v>44755.5</v>
      </c>
      <c r="B302" s="10">
        <v>348.98</v>
      </c>
      <c r="C302" s="10">
        <v>326.37237</v>
      </c>
      <c r="D302" s="10">
        <v>0.0692694360126135</v>
      </c>
      <c r="E302" s="7"/>
      <c r="F302" s="7"/>
    </row>
    <row r="303">
      <c r="A303" s="9">
        <v>44755.541666666664</v>
      </c>
      <c r="B303" s="10">
        <v>353.02</v>
      </c>
      <c r="C303" s="10">
        <v>331.29536</v>
      </c>
      <c r="D303" s="10">
        <v>0.0655748393216251</v>
      </c>
      <c r="E303" s="7"/>
      <c r="F303" s="7"/>
    </row>
    <row r="304">
      <c r="A304" s="9">
        <v>44755.583333333336</v>
      </c>
      <c r="B304" s="10">
        <v>359.15</v>
      </c>
      <c r="C304" s="10">
        <v>332.73048</v>
      </c>
      <c r="D304" s="10">
        <v>0.0794021635769586</v>
      </c>
      <c r="E304" s="7"/>
      <c r="F304" s="7"/>
    </row>
    <row r="305">
      <c r="A305" s="9">
        <v>44755.625</v>
      </c>
      <c r="B305" s="10">
        <v>366.6</v>
      </c>
      <c r="C305" s="10">
        <v>334.82912</v>
      </c>
      <c r="D305" s="10">
        <v>0.094886848551285</v>
      </c>
      <c r="E305" s="7"/>
      <c r="F305" s="7"/>
    </row>
    <row r="306">
      <c r="A306" s="9">
        <v>44755.666666666664</v>
      </c>
      <c r="B306" s="10">
        <v>372.46</v>
      </c>
      <c r="C306" s="10">
        <v>335.51682</v>
      </c>
      <c r="D306" s="10">
        <v>0.110108280115435</v>
      </c>
      <c r="E306" s="7"/>
      <c r="F306" s="7"/>
    </row>
    <row r="307">
      <c r="A307" s="9">
        <v>44755.708333333336</v>
      </c>
      <c r="B307" s="10">
        <v>376.98</v>
      </c>
      <c r="C307" s="10">
        <v>336.11272</v>
      </c>
      <c r="D307" s="10">
        <v>0.121588019638173</v>
      </c>
      <c r="E307" s="7"/>
      <c r="F307" s="7"/>
    </row>
    <row r="308">
      <c r="A308" s="9">
        <v>44755.75</v>
      </c>
      <c r="B308" s="10">
        <v>384.52</v>
      </c>
      <c r="C308" s="10">
        <v>337.38749</v>
      </c>
      <c r="D308" s="10">
        <v>0.139698451771285</v>
      </c>
      <c r="E308" s="7"/>
      <c r="F308" s="7"/>
    </row>
    <row r="309">
      <c r="A309" s="9">
        <v>44755.791666666664</v>
      </c>
      <c r="B309" s="10">
        <v>381.48</v>
      </c>
      <c r="C309" s="10">
        <v>339.52454</v>
      </c>
      <c r="D309" s="10">
        <v>0.123571215205828</v>
      </c>
      <c r="E309" s="7"/>
      <c r="F309" s="7"/>
    </row>
    <row r="310">
      <c r="A310" s="9">
        <v>44755.833333333336</v>
      </c>
      <c r="B310" s="10">
        <v>367.07</v>
      </c>
      <c r="C310" s="10">
        <v>340.39256</v>
      </c>
      <c r="D310" s="10">
        <v>0.0783725707753424</v>
      </c>
      <c r="E310" s="7"/>
      <c r="F310" s="7"/>
    </row>
    <row r="311">
      <c r="A311" s="9">
        <v>44755.875</v>
      </c>
      <c r="B311" s="10">
        <v>365.13</v>
      </c>
      <c r="C311" s="10">
        <v>342.41826</v>
      </c>
      <c r="D311" s="10">
        <v>0.0663274791478702</v>
      </c>
      <c r="E311" s="7"/>
      <c r="F311" s="7"/>
    </row>
    <row r="312">
      <c r="A312" s="9">
        <v>44755.916666666664</v>
      </c>
      <c r="B312" s="10">
        <v>365.07</v>
      </c>
      <c r="C312" s="10">
        <v>343.50621</v>
      </c>
      <c r="D312" s="10">
        <v>0.062775546328551</v>
      </c>
      <c r="E312" s="7"/>
      <c r="F312" s="7"/>
    </row>
    <row r="313">
      <c r="A313" s="9">
        <v>44755.958333333336</v>
      </c>
      <c r="B313" s="10">
        <v>371.24</v>
      </c>
      <c r="C313" s="10">
        <v>345.85522</v>
      </c>
      <c r="D313" s="10">
        <v>0.0733971284284795</v>
      </c>
      <c r="E313" s="7"/>
      <c r="F313" s="7"/>
    </row>
    <row r="314">
      <c r="A314" s="9">
        <v>44756.0</v>
      </c>
      <c r="B314" s="10">
        <v>377.68</v>
      </c>
      <c r="C314" s="10">
        <v>365.61669</v>
      </c>
      <c r="D314" s="10">
        <v>0.0329944182799751</v>
      </c>
      <c r="E314" s="7"/>
      <c r="F314" s="7"/>
    </row>
    <row r="315">
      <c r="A315" s="9">
        <v>44756.041666666664</v>
      </c>
      <c r="B315" s="10">
        <v>382.0</v>
      </c>
      <c r="C315" s="10">
        <v>361.28997</v>
      </c>
      <c r="D315" s="10">
        <v>0.0573224604048654</v>
      </c>
      <c r="E315" s="7"/>
      <c r="F315" s="7"/>
    </row>
    <row r="316">
      <c r="A316" s="9">
        <v>44756.083333333336</v>
      </c>
      <c r="B316" s="10">
        <v>390.78</v>
      </c>
      <c r="C316" s="10">
        <v>358.87186</v>
      </c>
      <c r="D316" s="10">
        <v>0.0889123488255667</v>
      </c>
      <c r="E316" s="7"/>
      <c r="F316" s="7"/>
    </row>
    <row r="317">
      <c r="A317" s="9">
        <v>44756.125</v>
      </c>
      <c r="B317" s="10">
        <v>384.46</v>
      </c>
      <c r="C317" s="10">
        <v>354.32728</v>
      </c>
      <c r="D317" s="10">
        <v>0.0850420549047197</v>
      </c>
      <c r="E317" s="7"/>
      <c r="F317" s="7"/>
    </row>
    <row r="318">
      <c r="A318" s="9">
        <v>44756.166666666664</v>
      </c>
      <c r="B318" s="10">
        <v>374.71</v>
      </c>
      <c r="C318" s="10">
        <v>350.48712</v>
      </c>
      <c r="D318" s="10">
        <v>0.069112040408218</v>
      </c>
      <c r="E318" s="7"/>
      <c r="F318" s="7"/>
    </row>
    <row r="319">
      <c r="A319" s="9">
        <v>44756.208333333336</v>
      </c>
      <c r="B319" s="10">
        <v>366.07</v>
      </c>
      <c r="C319" s="10">
        <v>347.75562</v>
      </c>
      <c r="D319" s="10">
        <v>0.0526645119351341</v>
      </c>
      <c r="E319" s="7"/>
      <c r="F319" s="7"/>
    </row>
    <row r="320">
      <c r="A320" s="9">
        <v>44756.25</v>
      </c>
      <c r="B320" s="10">
        <v>362.19</v>
      </c>
      <c r="C320" s="10">
        <v>346.92908</v>
      </c>
      <c r="D320" s="10">
        <v>0.0439885869469345</v>
      </c>
      <c r="E320" s="7"/>
      <c r="F320" s="7"/>
    </row>
    <row r="321">
      <c r="A321" s="9">
        <v>44756.291666666664</v>
      </c>
      <c r="B321" s="10">
        <v>358.02</v>
      </c>
      <c r="C321" s="10">
        <v>346.02836</v>
      </c>
      <c r="D321" s="10">
        <v>0.0346550785606126</v>
      </c>
      <c r="E321" s="7"/>
      <c r="F321" s="7"/>
    </row>
    <row r="322">
      <c r="A322" s="9">
        <v>44756.333333333336</v>
      </c>
      <c r="B322" s="10">
        <v>353.09</v>
      </c>
      <c r="C322" s="10">
        <v>343.52546</v>
      </c>
      <c r="D322" s="10">
        <v>0.0278423031585489</v>
      </c>
      <c r="E322" s="7"/>
      <c r="F322" s="7"/>
    </row>
    <row r="323">
      <c r="A323" s="9">
        <v>44756.375</v>
      </c>
      <c r="B323" s="10">
        <v>353.49</v>
      </c>
      <c r="C323" s="10">
        <v>343.21918</v>
      </c>
      <c r="D323" s="10">
        <v>0.029924959321912</v>
      </c>
      <c r="E323" s="7"/>
      <c r="F323" s="7"/>
    </row>
    <row r="324">
      <c r="A324" s="9">
        <v>44756.416666666664</v>
      </c>
      <c r="B324" s="10">
        <v>358.57</v>
      </c>
      <c r="C324" s="10">
        <v>346.10587</v>
      </c>
      <c r="D324" s="10">
        <v>0.0360124779160781</v>
      </c>
      <c r="E324" s="7"/>
      <c r="F324" s="7"/>
    </row>
    <row r="325">
      <c r="A325" s="9">
        <v>44756.458333333336</v>
      </c>
      <c r="B325" s="10">
        <v>364.68</v>
      </c>
      <c r="C325" s="10">
        <v>348.23138</v>
      </c>
      <c r="D325" s="10">
        <v>0.0472347437499745</v>
      </c>
      <c r="E325" s="7"/>
      <c r="F325" s="7"/>
    </row>
    <row r="326">
      <c r="A326" s="9">
        <v>44756.5</v>
      </c>
      <c r="B326" s="10">
        <v>361.1</v>
      </c>
      <c r="C326" s="10">
        <v>351.22194</v>
      </c>
      <c r="D326" s="10">
        <v>0.028124837531505</v>
      </c>
      <c r="E326" s="7"/>
      <c r="F326" s="7"/>
    </row>
    <row r="327">
      <c r="A327" s="9">
        <v>44756.541666666664</v>
      </c>
      <c r="B327" s="10">
        <v>363.09</v>
      </c>
      <c r="C327" s="10">
        <v>355.87625</v>
      </c>
      <c r="D327" s="10">
        <v>0.0202703889343555</v>
      </c>
      <c r="E327" s="7"/>
      <c r="F327" s="7"/>
    </row>
    <row r="328">
      <c r="A328" s="9">
        <v>44756.583333333336</v>
      </c>
      <c r="B328" s="10">
        <v>365.81</v>
      </c>
      <c r="C328" s="10">
        <v>357.61835</v>
      </c>
      <c r="D328" s="10">
        <v>0.0229061232456331</v>
      </c>
      <c r="E328" s="7"/>
      <c r="F328" s="7"/>
    </row>
    <row r="329">
      <c r="A329" s="9">
        <v>44756.625</v>
      </c>
      <c r="B329" s="10">
        <v>368.47</v>
      </c>
      <c r="C329" s="10">
        <v>360.76886</v>
      </c>
      <c r="D329" s="10">
        <v>0.0213464654349602</v>
      </c>
      <c r="E329" s="7"/>
      <c r="F329" s="7"/>
    </row>
    <row r="330">
      <c r="A330" s="9">
        <v>44756.666666666664</v>
      </c>
      <c r="B330" s="10">
        <v>369.09</v>
      </c>
      <c r="C330" s="10">
        <v>362.44234</v>
      </c>
      <c r="D330" s="10">
        <v>0.0183412898172988</v>
      </c>
      <c r="E330" s="7"/>
      <c r="F330" s="7"/>
    </row>
    <row r="331">
      <c r="A331" s="9">
        <v>44756.708333333336</v>
      </c>
      <c r="B331" s="10">
        <v>372.38</v>
      </c>
      <c r="C331" s="10">
        <v>363.0979</v>
      </c>
      <c r="D331" s="10">
        <v>0.0255636289827069</v>
      </c>
      <c r="E331" s="7"/>
      <c r="F331" s="7"/>
    </row>
    <row r="332">
      <c r="A332" s="9">
        <v>44756.75</v>
      </c>
      <c r="B332" s="10">
        <v>376.82</v>
      </c>
      <c r="C332" s="10">
        <v>363.75168</v>
      </c>
      <c r="D332" s="10">
        <v>0.0359264869924448</v>
      </c>
      <c r="E332" s="7"/>
      <c r="F332" s="7"/>
    </row>
    <row r="333">
      <c r="A333" s="9">
        <v>44756.791666666664</v>
      </c>
      <c r="B333" s="10">
        <v>370.55</v>
      </c>
      <c r="C333" s="10">
        <v>364.45565</v>
      </c>
      <c r="D333" s="10">
        <v>0.016721787685278</v>
      </c>
      <c r="E333" s="7"/>
      <c r="F333" s="7"/>
    </row>
    <row r="334">
      <c r="A334" s="9">
        <v>44756.833333333336</v>
      </c>
      <c r="B334" s="10">
        <v>365.88</v>
      </c>
      <c r="C334" s="10">
        <v>363.47707</v>
      </c>
      <c r="D334" s="10">
        <v>0.00661095347775299</v>
      </c>
      <c r="E334" s="7"/>
      <c r="F334" s="7"/>
    </row>
    <row r="335">
      <c r="A335" s="9">
        <v>44756.875</v>
      </c>
      <c r="B335" s="10">
        <v>361.33</v>
      </c>
      <c r="C335" s="10">
        <v>363.77617</v>
      </c>
      <c r="D335" s="10">
        <v>0.00672438219358897</v>
      </c>
      <c r="E335" s="7"/>
      <c r="F335" s="7"/>
    </row>
    <row r="336">
      <c r="A336" s="9">
        <v>44756.916666666664</v>
      </c>
      <c r="B336" s="10">
        <v>361.28</v>
      </c>
      <c r="C336" s="10">
        <v>363.35845</v>
      </c>
      <c r="D336" s="10">
        <v>0.00572010916493075</v>
      </c>
      <c r="E336" s="7"/>
      <c r="F336" s="7"/>
    </row>
    <row r="337">
      <c r="A337" s="9">
        <v>44756.958333333336</v>
      </c>
      <c r="B337" s="10">
        <v>364.0</v>
      </c>
      <c r="C337" s="10">
        <v>365.19302</v>
      </c>
      <c r="D337" s="10">
        <v>0.0032668203789875</v>
      </c>
      <c r="E337" s="7"/>
      <c r="F337" s="7"/>
    </row>
    <row r="338">
      <c r="A338" s="9">
        <v>44757.0</v>
      </c>
      <c r="B338" s="10">
        <v>367.72</v>
      </c>
      <c r="C338" s="10">
        <v>347.51523</v>
      </c>
      <c r="D338" s="10">
        <v>0.0581406748705662</v>
      </c>
      <c r="E338" s="7"/>
      <c r="F338" s="7"/>
    </row>
    <row r="339">
      <c r="A339" s="9">
        <v>44757.041666666664</v>
      </c>
      <c r="B339" s="10">
        <v>376.44</v>
      </c>
      <c r="C339" s="10">
        <v>342.48453</v>
      </c>
      <c r="D339" s="10">
        <v>0.0991445365430082</v>
      </c>
      <c r="E339" s="7"/>
      <c r="F339" s="7"/>
    </row>
    <row r="340">
      <c r="A340" s="9">
        <v>44757.083333333336</v>
      </c>
      <c r="B340" s="10">
        <v>377.11</v>
      </c>
      <c r="C340" s="10">
        <v>337.91274</v>
      </c>
      <c r="D340" s="10">
        <v>0.115998171598975</v>
      </c>
      <c r="E340" s="7"/>
      <c r="F340" s="7"/>
    </row>
    <row r="341">
      <c r="A341" s="9">
        <v>44757.125</v>
      </c>
      <c r="B341" s="10">
        <v>364.63</v>
      </c>
      <c r="C341" s="10">
        <v>331.15072</v>
      </c>
      <c r="D341" s="10">
        <v>0.101099825481279</v>
      </c>
      <c r="E341" s="7"/>
      <c r="F341" s="7"/>
    </row>
    <row r="342">
      <c r="A342" s="9">
        <v>44757.166666666664</v>
      </c>
      <c r="B342" s="10">
        <v>355.27</v>
      </c>
      <c r="C342" s="10">
        <v>325.10499</v>
      </c>
      <c r="D342" s="10">
        <v>0.0927854414046366</v>
      </c>
      <c r="E342" s="7"/>
      <c r="F342" s="7"/>
    </row>
    <row r="343">
      <c r="A343" s="9">
        <v>44757.208333333336</v>
      </c>
      <c r="B343" s="10">
        <v>343.87</v>
      </c>
      <c r="C343" s="10">
        <v>321.02232</v>
      </c>
      <c r="D343" s="10">
        <v>0.0711716244527795</v>
      </c>
      <c r="E343" s="7"/>
      <c r="F343" s="7"/>
    </row>
    <row r="344">
      <c r="A344" s="9">
        <v>44757.25</v>
      </c>
      <c r="B344" s="10">
        <v>338.04</v>
      </c>
      <c r="C344" s="10">
        <v>319.8019</v>
      </c>
      <c r="D344" s="10">
        <v>0.0570293672426587</v>
      </c>
      <c r="E344" s="7"/>
      <c r="F344" s="7"/>
    </row>
    <row r="345">
      <c r="A345" s="9">
        <v>44757.291666666664</v>
      </c>
      <c r="B345" s="10">
        <v>335.21</v>
      </c>
      <c r="C345" s="10">
        <v>319.64673</v>
      </c>
      <c r="D345" s="10">
        <v>0.0486889698511853</v>
      </c>
      <c r="E345" s="7"/>
      <c r="F345" s="7"/>
    </row>
    <row r="346">
      <c r="A346" s="9">
        <v>44757.333333333336</v>
      </c>
      <c r="B346" s="10">
        <v>333.9</v>
      </c>
      <c r="C346" s="10">
        <v>319.12058</v>
      </c>
      <c r="D346" s="10">
        <v>0.0463129642093278</v>
      </c>
      <c r="E346" s="7"/>
      <c r="F346" s="7"/>
    </row>
    <row r="347">
      <c r="A347" s="9">
        <v>44757.375</v>
      </c>
      <c r="B347" s="10">
        <v>331.2</v>
      </c>
      <c r="C347" s="10">
        <v>321.30499</v>
      </c>
      <c r="D347" s="10">
        <v>0.0307963159862534</v>
      </c>
      <c r="E347" s="7"/>
      <c r="F347" s="7"/>
    </row>
    <row r="348">
      <c r="A348" s="9">
        <v>44757.416666666664</v>
      </c>
      <c r="B348" s="10">
        <v>336.78</v>
      </c>
      <c r="C348" s="10">
        <v>326.36253</v>
      </c>
      <c r="D348" s="10">
        <v>0.0319199327202175</v>
      </c>
      <c r="E348" s="7"/>
      <c r="F348" s="7"/>
    </row>
    <row r="349">
      <c r="A349" s="9">
        <v>44757.458333333336</v>
      </c>
      <c r="B349" s="10">
        <v>345.85</v>
      </c>
      <c r="C349" s="10">
        <v>330.32028</v>
      </c>
      <c r="D349" s="10">
        <v>0.0470141282273071</v>
      </c>
      <c r="E349" s="7"/>
      <c r="F349" s="7"/>
    </row>
    <row r="350">
      <c r="A350" s="9">
        <v>44757.5</v>
      </c>
      <c r="B350" s="10">
        <v>349.57</v>
      </c>
      <c r="C350" s="10">
        <v>334.74601</v>
      </c>
      <c r="D350" s="10">
        <v>0.044284291842642</v>
      </c>
      <c r="E350" s="7"/>
      <c r="F350" s="7"/>
    </row>
    <row r="351">
      <c r="A351" s="9">
        <v>44757.541666666664</v>
      </c>
      <c r="B351" s="10">
        <v>349.63</v>
      </c>
      <c r="C351" s="10">
        <v>339.95778</v>
      </c>
      <c r="D351" s="10">
        <v>0.0284512388567779</v>
      </c>
      <c r="E351" s="7"/>
      <c r="F351" s="7"/>
    </row>
    <row r="352">
      <c r="A352" s="9">
        <v>44757.583333333336</v>
      </c>
      <c r="B352" s="10">
        <v>352.49</v>
      </c>
      <c r="C352" s="10">
        <v>341.72432</v>
      </c>
      <c r="D352" s="10">
        <v>0.03150399128748</v>
      </c>
      <c r="E352" s="7"/>
      <c r="F352" s="7"/>
    </row>
    <row r="353">
      <c r="A353" s="9">
        <v>44757.625</v>
      </c>
      <c r="B353" s="10">
        <v>354.41</v>
      </c>
      <c r="C353" s="10">
        <v>344.20736</v>
      </c>
      <c r="D353" s="10">
        <v>0.0296409699083716</v>
      </c>
      <c r="E353" s="7"/>
      <c r="F353" s="7"/>
    </row>
    <row r="354">
      <c r="A354" s="9">
        <v>44757.666666666664</v>
      </c>
      <c r="B354" s="10">
        <v>356.42</v>
      </c>
      <c r="C354" s="10">
        <v>344.8804</v>
      </c>
      <c r="D354" s="10">
        <v>0.0334597153100031</v>
      </c>
      <c r="E354" s="7"/>
      <c r="F354" s="7"/>
    </row>
    <row r="355">
      <c r="A355" s="9">
        <v>44757.708333333336</v>
      </c>
      <c r="B355" s="10">
        <v>359.0</v>
      </c>
      <c r="C355" s="10">
        <v>344.6959</v>
      </c>
      <c r="D355" s="10">
        <v>0.041497737571001</v>
      </c>
      <c r="E355" s="7"/>
      <c r="F355" s="7"/>
    </row>
    <row r="356">
      <c r="A356" s="9">
        <v>44757.75</v>
      </c>
      <c r="B356" s="10">
        <v>363.43</v>
      </c>
      <c r="C356" s="10">
        <v>344.54192</v>
      </c>
      <c r="D356" s="10">
        <v>0.054820847344207</v>
      </c>
      <c r="E356" s="7"/>
      <c r="F356" s="7"/>
    </row>
    <row r="357">
      <c r="A357" s="9">
        <v>44757.791666666664</v>
      </c>
      <c r="B357" s="10">
        <v>366.47</v>
      </c>
      <c r="C357" s="10">
        <v>344.81482</v>
      </c>
      <c r="D357" s="10">
        <v>0.0628023470684932</v>
      </c>
      <c r="E357" s="7"/>
      <c r="F357" s="7"/>
    </row>
    <row r="358">
      <c r="A358" s="9">
        <v>44757.833333333336</v>
      </c>
      <c r="B358" s="10">
        <v>368.19</v>
      </c>
      <c r="C358" s="10">
        <v>343.63413</v>
      </c>
      <c r="D358" s="10">
        <v>0.0714593454381262</v>
      </c>
      <c r="E358" s="7"/>
      <c r="F358" s="7"/>
    </row>
    <row r="359">
      <c r="A359" s="9">
        <v>44757.875</v>
      </c>
      <c r="B359" s="10">
        <v>365.51</v>
      </c>
      <c r="C359" s="10">
        <v>343.86684</v>
      </c>
      <c r="D359" s="10">
        <v>0.0629405266294358</v>
      </c>
      <c r="E359" s="7"/>
      <c r="F359" s="7"/>
    </row>
    <row r="360">
      <c r="A360" s="9">
        <v>44757.916666666664</v>
      </c>
      <c r="B360" s="10">
        <v>361.74</v>
      </c>
      <c r="C360" s="10">
        <v>343.7877</v>
      </c>
      <c r="D360" s="10">
        <v>0.0522191457111468</v>
      </c>
      <c r="E360" s="7"/>
      <c r="F360" s="7"/>
    </row>
    <row r="361">
      <c r="A361" s="9">
        <v>44757.958333333336</v>
      </c>
      <c r="B361" s="10">
        <v>364.45</v>
      </c>
      <c r="C361" s="10">
        <v>345.92673</v>
      </c>
      <c r="D361" s="10">
        <v>0.0535468016594148</v>
      </c>
      <c r="E361" s="7"/>
      <c r="F361" s="7"/>
    </row>
    <row r="362">
      <c r="A362" s="9">
        <v>44758.0</v>
      </c>
      <c r="B362" s="10">
        <v>369.72</v>
      </c>
      <c r="C362" s="10">
        <v>352.41296</v>
      </c>
      <c r="D362" s="10">
        <v>0.0491101121820265</v>
      </c>
      <c r="E362" s="7"/>
      <c r="F362" s="7"/>
    </row>
    <row r="363">
      <c r="A363" s="9">
        <v>44758.041666666664</v>
      </c>
      <c r="B363" s="10">
        <v>375.04</v>
      </c>
      <c r="C363" s="10">
        <v>346.55259</v>
      </c>
      <c r="D363" s="10">
        <v>0.0822022712339273</v>
      </c>
      <c r="E363" s="7"/>
      <c r="F363" s="7"/>
    </row>
    <row r="364">
      <c r="A364" s="9">
        <v>44758.083333333336</v>
      </c>
      <c r="B364" s="10">
        <v>373.9</v>
      </c>
      <c r="C364" s="10">
        <v>340.82159</v>
      </c>
      <c r="D364" s="10">
        <v>0.0970549136866592</v>
      </c>
      <c r="E364" s="7"/>
      <c r="F364" s="7"/>
    </row>
    <row r="365">
      <c r="A365" s="9">
        <v>44758.125</v>
      </c>
      <c r="B365" s="10">
        <v>361.42</v>
      </c>
      <c r="C365" s="10">
        <v>332.8315</v>
      </c>
      <c r="D365" s="10">
        <v>0.0858948146434457</v>
      </c>
      <c r="E365" s="7"/>
      <c r="F365" s="7"/>
    </row>
    <row r="366">
      <c r="A366" s="9">
        <v>44758.166666666664</v>
      </c>
      <c r="B366" s="10">
        <v>339.5</v>
      </c>
      <c r="C366" s="10">
        <v>325.90413</v>
      </c>
      <c r="D366" s="10">
        <v>0.0417173909394765</v>
      </c>
      <c r="E366" s="7"/>
      <c r="F366" s="7"/>
    </row>
    <row r="367">
      <c r="A367" s="9">
        <v>44758.208333333336</v>
      </c>
      <c r="B367" s="10">
        <v>334.63</v>
      </c>
      <c r="C367" s="10">
        <v>321.28688</v>
      </c>
      <c r="D367" s="10">
        <v>0.0415302361553014</v>
      </c>
      <c r="E367" s="7"/>
      <c r="F367" s="7"/>
    </row>
    <row r="368">
      <c r="A368" s="9">
        <v>44758.25</v>
      </c>
      <c r="B368" s="10">
        <v>336.11</v>
      </c>
      <c r="C368" s="10">
        <v>319.88393</v>
      </c>
      <c r="D368" s="10">
        <v>0.0507248676105736</v>
      </c>
      <c r="E368" s="7"/>
      <c r="F368" s="7"/>
    </row>
    <row r="369">
      <c r="A369" s="9">
        <v>44758.291666666664</v>
      </c>
      <c r="B369" s="10">
        <v>335.64</v>
      </c>
      <c r="C369" s="10">
        <v>319.99114</v>
      </c>
      <c r="D369" s="10">
        <v>0.0489040415306499</v>
      </c>
      <c r="E369" s="7"/>
      <c r="F369" s="7"/>
    </row>
    <row r="370">
      <c r="A370" s="9">
        <v>44758.333333333336</v>
      </c>
      <c r="B370" s="10">
        <v>329.37</v>
      </c>
      <c r="C370" s="10">
        <v>320.04992</v>
      </c>
      <c r="D370" s="10">
        <v>0.0291207071696815</v>
      </c>
      <c r="E370" s="7"/>
      <c r="F370" s="7"/>
    </row>
    <row r="371">
      <c r="A371" s="9">
        <v>44758.375</v>
      </c>
      <c r="B371" s="10">
        <v>325.32</v>
      </c>
      <c r="C371" s="10">
        <v>323.00433</v>
      </c>
      <c r="D371" s="10">
        <v>0.00716916085923681</v>
      </c>
      <c r="E371" s="7"/>
      <c r="F371" s="7"/>
    </row>
    <row r="372">
      <c r="A372" s="9">
        <v>44758.416666666664</v>
      </c>
      <c r="B372" s="10">
        <v>326.01</v>
      </c>
      <c r="C372" s="10">
        <v>328.79323</v>
      </c>
      <c r="D372" s="10">
        <v>0.00846498572978526</v>
      </c>
      <c r="E372" s="7"/>
      <c r="F372" s="7"/>
    </row>
    <row r="373">
      <c r="A373" s="9">
        <v>44758.458333333336</v>
      </c>
      <c r="B373" s="10">
        <v>324.62</v>
      </c>
      <c r="C373" s="10">
        <v>333.196</v>
      </c>
      <c r="D373" s="10">
        <v>0.0257386043049737</v>
      </c>
      <c r="E373" s="7"/>
      <c r="F373" s="7"/>
    </row>
    <row r="374">
      <c r="A374" s="9">
        <v>44758.5</v>
      </c>
      <c r="B374" s="10">
        <v>334.47</v>
      </c>
      <c r="C374" s="10">
        <v>337.81688</v>
      </c>
      <c r="D374" s="10">
        <v>0.00990737940626293</v>
      </c>
      <c r="E374" s="7"/>
      <c r="F374" s="7"/>
    </row>
    <row r="375">
      <c r="A375" s="9">
        <v>44758.541666666664</v>
      </c>
      <c r="B375" s="10">
        <v>344.18</v>
      </c>
      <c r="C375" s="10">
        <v>342.96778</v>
      </c>
      <c r="D375" s="10">
        <v>0.0035345011126118</v>
      </c>
      <c r="E375" s="7"/>
      <c r="F375" s="7"/>
    </row>
    <row r="376">
      <c r="A376" s="9">
        <v>44758.583333333336</v>
      </c>
      <c r="B376" s="10">
        <v>344.49</v>
      </c>
      <c r="C376" s="10">
        <v>344.51818</v>
      </c>
      <c r="D376" s="11">
        <v>8.17953932067197E-5</v>
      </c>
      <c r="E376" s="7"/>
      <c r="F376" s="7"/>
    </row>
    <row r="377">
      <c r="A377" s="9">
        <v>44758.625</v>
      </c>
      <c r="B377" s="10">
        <v>348.59</v>
      </c>
      <c r="C377" s="10">
        <v>346.70658</v>
      </c>
      <c r="D377" s="10">
        <v>0.00543231685997998</v>
      </c>
      <c r="E377" s="7"/>
      <c r="F377" s="7"/>
    </row>
    <row r="378">
      <c r="A378" s="9">
        <v>44758.666666666664</v>
      </c>
      <c r="B378" s="10">
        <v>352.01</v>
      </c>
      <c r="C378" s="10">
        <v>347.14002</v>
      </c>
      <c r="D378" s="10">
        <v>0.0140288636268442</v>
      </c>
      <c r="E378" s="7"/>
      <c r="F378" s="7"/>
    </row>
    <row r="379">
      <c r="A379" s="9">
        <v>44758.708333333336</v>
      </c>
      <c r="B379" s="10">
        <v>353.6</v>
      </c>
      <c r="C379" s="10">
        <v>346.82698</v>
      </c>
      <c r="D379" s="10">
        <v>0.0195285268752737</v>
      </c>
      <c r="E379" s="7"/>
      <c r="F379" s="7"/>
    </row>
    <row r="380">
      <c r="A380" s="9">
        <v>44758.75</v>
      </c>
      <c r="B380" s="10">
        <v>352.64</v>
      </c>
      <c r="C380" s="10">
        <v>346.81741</v>
      </c>
      <c r="D380" s="10">
        <v>0.0167886323815173</v>
      </c>
      <c r="E380" s="7"/>
      <c r="F380" s="7"/>
    </row>
    <row r="381">
      <c r="A381" s="9">
        <v>44758.791666666664</v>
      </c>
      <c r="B381" s="10">
        <v>355.45</v>
      </c>
      <c r="C381" s="10">
        <v>347.45456</v>
      </c>
      <c r="D381" s="10">
        <v>0.0230114694710006</v>
      </c>
      <c r="E381" s="7"/>
      <c r="F381" s="7"/>
    </row>
    <row r="382">
      <c r="A382" s="9">
        <v>44758.833333333336</v>
      </c>
      <c r="B382" s="10">
        <v>361.58</v>
      </c>
      <c r="C382" s="10">
        <v>346.81059</v>
      </c>
      <c r="D382" s="10">
        <v>0.0425863869958526</v>
      </c>
      <c r="E382" s="7"/>
      <c r="F382" s="7"/>
    </row>
    <row r="383">
      <c r="A383" s="9">
        <v>44758.875</v>
      </c>
      <c r="B383" s="10">
        <v>362.51</v>
      </c>
      <c r="C383" s="10">
        <v>347.6546</v>
      </c>
      <c r="D383" s="10">
        <v>0.042730342126927</v>
      </c>
      <c r="E383" s="7"/>
      <c r="F383" s="7"/>
    </row>
    <row r="384">
      <c r="A384" s="9">
        <v>44758.916666666664</v>
      </c>
      <c r="B384" s="10">
        <v>348.65</v>
      </c>
      <c r="C384" s="10">
        <v>348.03521</v>
      </c>
      <c r="D384" s="10">
        <v>0.0017664592039408</v>
      </c>
      <c r="E384" s="7"/>
      <c r="F384" s="7"/>
    </row>
    <row r="385">
      <c r="A385" s="9">
        <v>44758.958333333336</v>
      </c>
      <c r="B385" s="10">
        <v>358.66</v>
      </c>
      <c r="C385" s="10">
        <v>350.41626</v>
      </c>
      <c r="D385" s="10">
        <v>0.0235255635683115</v>
      </c>
      <c r="E385" s="7"/>
      <c r="F385" s="7"/>
    </row>
    <row r="386">
      <c r="A386" s="9">
        <v>44759.0</v>
      </c>
      <c r="B386" s="10">
        <v>364.67</v>
      </c>
      <c r="C386" s="10">
        <v>345.50866</v>
      </c>
      <c r="D386" s="10">
        <v>0.0554583494376088</v>
      </c>
      <c r="E386" s="7"/>
      <c r="F386" s="7"/>
    </row>
    <row r="387">
      <c r="A387" s="9">
        <v>44759.041666666664</v>
      </c>
      <c r="B387" s="10">
        <v>365.99</v>
      </c>
      <c r="C387" s="10">
        <v>339.4176</v>
      </c>
      <c r="D387" s="10">
        <v>0.0782882207640382</v>
      </c>
      <c r="E387" s="7"/>
      <c r="F387" s="7"/>
    </row>
    <row r="388">
      <c r="A388" s="9">
        <v>44759.083333333336</v>
      </c>
      <c r="B388" s="10">
        <v>370.4</v>
      </c>
      <c r="C388" s="10">
        <v>333.82065</v>
      </c>
      <c r="D388" s="10">
        <v>0.109577852658306</v>
      </c>
      <c r="E388" s="7"/>
      <c r="F388" s="7"/>
    </row>
    <row r="389">
      <c r="A389" s="9">
        <v>44759.125</v>
      </c>
      <c r="B389" s="10">
        <v>360.01</v>
      </c>
      <c r="C389" s="10">
        <v>326.6774</v>
      </c>
      <c r="D389" s="10">
        <v>0.102035218842809</v>
      </c>
      <c r="E389" s="7"/>
      <c r="F389" s="7"/>
    </row>
    <row r="390">
      <c r="A390" s="9">
        <v>44759.166666666664</v>
      </c>
      <c r="B390" s="10">
        <v>347.34</v>
      </c>
      <c r="C390" s="10">
        <v>320.4142</v>
      </c>
      <c r="D390" s="10">
        <v>0.0840343530342911</v>
      </c>
      <c r="E390" s="7"/>
      <c r="F390" s="7"/>
    </row>
    <row r="391">
      <c r="A391" s="9">
        <v>44759.208333333336</v>
      </c>
      <c r="B391" s="10">
        <v>336.35</v>
      </c>
      <c r="C391" s="10">
        <v>315.99609</v>
      </c>
      <c r="D391" s="10">
        <v>0.0644119045903385</v>
      </c>
      <c r="E391" s="7"/>
      <c r="F391" s="7"/>
    </row>
    <row r="392">
      <c r="A392" s="9">
        <v>44759.25</v>
      </c>
      <c r="B392" s="10">
        <v>325.62</v>
      </c>
      <c r="C392" s="10">
        <v>314.1102</v>
      </c>
      <c r="D392" s="10">
        <v>0.0366425541099906</v>
      </c>
      <c r="E392" s="7"/>
      <c r="F392" s="7"/>
    </row>
    <row r="393">
      <c r="A393" s="9">
        <v>44759.291666666664</v>
      </c>
      <c r="B393" s="10">
        <v>323.55</v>
      </c>
      <c r="C393" s="10">
        <v>313.02012</v>
      </c>
      <c r="D393" s="10">
        <v>0.0336396267434821</v>
      </c>
      <c r="E393" s="7"/>
      <c r="F393" s="7"/>
    </row>
    <row r="394">
      <c r="A394" s="9">
        <v>44759.333333333336</v>
      </c>
      <c r="B394" s="10">
        <v>319.52</v>
      </c>
      <c r="C394" s="10">
        <v>312.09785</v>
      </c>
      <c r="D394" s="10">
        <v>0.0237814839160218</v>
      </c>
      <c r="E394" s="7"/>
      <c r="F394" s="7"/>
    </row>
    <row r="395">
      <c r="A395" s="9">
        <v>44759.375</v>
      </c>
      <c r="B395" s="10">
        <v>318.78</v>
      </c>
      <c r="C395" s="10">
        <v>314.26758</v>
      </c>
      <c r="D395" s="10">
        <v>0.0143585284870935</v>
      </c>
      <c r="E395" s="7"/>
      <c r="F395" s="7"/>
    </row>
    <row r="396">
      <c r="A396" s="9">
        <v>44759.416666666664</v>
      </c>
      <c r="B396" s="10">
        <v>317.81</v>
      </c>
      <c r="C396" s="10">
        <v>319.69439</v>
      </c>
      <c r="D396" s="10">
        <v>0.00589434803657329</v>
      </c>
      <c r="E396" s="7"/>
      <c r="F396" s="7"/>
    </row>
    <row r="397">
      <c r="A397" s="9">
        <v>44759.458333333336</v>
      </c>
      <c r="B397" s="10">
        <v>313.99</v>
      </c>
      <c r="C397" s="10">
        <v>323.8831</v>
      </c>
      <c r="D397" s="10">
        <v>0.0305452800717295</v>
      </c>
      <c r="E397" s="7"/>
      <c r="F397" s="7"/>
    </row>
    <row r="398">
      <c r="A398" s="9">
        <v>44759.5</v>
      </c>
      <c r="B398" s="10">
        <v>329.58</v>
      </c>
      <c r="C398" s="10">
        <v>328.02717</v>
      </c>
      <c r="D398" s="10">
        <v>0.00473384567503957</v>
      </c>
      <c r="E398" s="7"/>
      <c r="F398" s="7"/>
    </row>
    <row r="399">
      <c r="A399" s="9">
        <v>44759.541666666664</v>
      </c>
      <c r="B399" s="10">
        <v>335.67</v>
      </c>
      <c r="C399" s="10">
        <v>332.88241</v>
      </c>
      <c r="D399" s="10">
        <v>0.00837409822886112</v>
      </c>
      <c r="E399" s="7"/>
      <c r="F399" s="7"/>
    </row>
    <row r="400">
      <c r="A400" s="9">
        <v>44759.583333333336</v>
      </c>
      <c r="B400" s="10">
        <v>339.75</v>
      </c>
      <c r="C400" s="10">
        <v>334.28668</v>
      </c>
      <c r="D400" s="10">
        <v>0.0163432177435248</v>
      </c>
      <c r="E400" s="7"/>
      <c r="F400" s="7"/>
    </row>
    <row r="401">
      <c r="A401" s="9">
        <v>44759.625</v>
      </c>
      <c r="B401" s="10">
        <v>345.23</v>
      </c>
      <c r="C401" s="10">
        <v>336.86285</v>
      </c>
      <c r="D401" s="10">
        <v>0.0248384468634639</v>
      </c>
      <c r="E401" s="7"/>
      <c r="F401" s="7"/>
    </row>
    <row r="402">
      <c r="A402" s="9">
        <v>44759.666666666664</v>
      </c>
      <c r="B402" s="10">
        <v>354.66</v>
      </c>
      <c r="C402" s="10">
        <v>338.60934</v>
      </c>
      <c r="D402" s="10">
        <v>0.047401704867326</v>
      </c>
      <c r="E402" s="7"/>
      <c r="F402" s="7"/>
    </row>
    <row r="403">
      <c r="A403" s="9">
        <v>44759.708333333336</v>
      </c>
      <c r="B403" s="10">
        <v>366.42</v>
      </c>
      <c r="C403" s="10">
        <v>340.04765</v>
      </c>
      <c r="D403" s="10">
        <v>0.0775548662077213</v>
      </c>
      <c r="E403" s="7"/>
      <c r="F403" s="7"/>
    </row>
    <row r="404">
      <c r="A404" s="9">
        <v>44759.75</v>
      </c>
      <c r="B404" s="10">
        <v>367.98</v>
      </c>
      <c r="C404" s="10">
        <v>341.8525</v>
      </c>
      <c r="D404" s="10">
        <v>0.0764291616998559</v>
      </c>
      <c r="E404" s="7"/>
      <c r="F404" s="7"/>
    </row>
    <row r="405">
      <c r="A405" s="9">
        <v>44759.791666666664</v>
      </c>
      <c r="B405" s="10">
        <v>371.46</v>
      </c>
      <c r="C405" s="10">
        <v>344.53725</v>
      </c>
      <c r="D405" s="10">
        <v>0.0781417684154616</v>
      </c>
      <c r="E405" s="7"/>
      <c r="F405" s="7"/>
    </row>
    <row r="406">
      <c r="A406" s="9">
        <v>44759.833333333336</v>
      </c>
      <c r="B406" s="10">
        <v>375.75</v>
      </c>
      <c r="C406" s="10">
        <v>345.60176</v>
      </c>
      <c r="D406" s="10">
        <v>0.0872340464932817</v>
      </c>
      <c r="E406" s="7"/>
      <c r="F406" s="7"/>
    </row>
    <row r="407">
      <c r="A407" s="9">
        <v>44759.875</v>
      </c>
      <c r="B407" s="10">
        <v>369.75</v>
      </c>
      <c r="C407" s="10">
        <v>347.65717</v>
      </c>
      <c r="D407" s="10">
        <v>0.0635477473397139</v>
      </c>
      <c r="E407" s="7"/>
      <c r="F407" s="7"/>
    </row>
    <row r="408">
      <c r="A408" s="9">
        <v>44759.916666666664</v>
      </c>
      <c r="B408" s="10">
        <v>365.41</v>
      </c>
      <c r="C408" s="10">
        <v>348.44775</v>
      </c>
      <c r="D408" s="10">
        <v>0.0486794648552043</v>
      </c>
      <c r="E408" s="7"/>
      <c r="F408" s="7"/>
    </row>
    <row r="409">
      <c r="A409" s="9">
        <v>44759.958333333336</v>
      </c>
      <c r="B409" s="10">
        <v>367.27</v>
      </c>
      <c r="C409" s="10">
        <v>350.29461</v>
      </c>
      <c r="D409" s="10">
        <v>0.0484603231548438</v>
      </c>
      <c r="E409" s="7"/>
      <c r="F409" s="7"/>
    </row>
    <row r="410">
      <c r="A410" s="9">
        <v>44760.0</v>
      </c>
      <c r="B410" s="10">
        <v>375.06</v>
      </c>
      <c r="C410" s="10">
        <v>361.23432</v>
      </c>
      <c r="D410" s="10">
        <v>0.0382734397994077</v>
      </c>
      <c r="E410" s="7"/>
      <c r="F410" s="7"/>
    </row>
    <row r="411">
      <c r="A411" s="9">
        <v>44760.041666666664</v>
      </c>
      <c r="B411" s="10">
        <v>379.07</v>
      </c>
      <c r="C411" s="10">
        <v>355.10496</v>
      </c>
      <c r="D411" s="10">
        <v>0.0674872015304995</v>
      </c>
      <c r="E411" s="7"/>
      <c r="F411" s="7"/>
    </row>
    <row r="412">
      <c r="A412" s="9">
        <v>44760.083333333336</v>
      </c>
      <c r="B412" s="10">
        <v>383.82</v>
      </c>
      <c r="C412" s="10">
        <v>349.39317</v>
      </c>
      <c r="D412" s="10">
        <v>0.0985332083051308</v>
      </c>
      <c r="E412" s="7"/>
      <c r="F412" s="7"/>
    </row>
    <row r="413">
      <c r="A413" s="9">
        <v>44760.125</v>
      </c>
      <c r="B413" s="10">
        <v>376.41</v>
      </c>
      <c r="C413" s="10">
        <v>341.63467</v>
      </c>
      <c r="D413" s="10">
        <v>0.101790986260264</v>
      </c>
      <c r="E413" s="7"/>
      <c r="F413" s="7"/>
    </row>
    <row r="414">
      <c r="A414" s="9">
        <v>44760.166666666664</v>
      </c>
      <c r="B414" s="10">
        <v>360.3</v>
      </c>
      <c r="C414" s="10">
        <v>334.68582</v>
      </c>
      <c r="D414" s="10">
        <v>0.0765320144128007</v>
      </c>
      <c r="E414" s="7"/>
      <c r="F414" s="7"/>
    </row>
    <row r="415">
      <c r="A415" s="9">
        <v>44760.208333333336</v>
      </c>
      <c r="B415" s="10">
        <v>353.77</v>
      </c>
      <c r="C415" s="10">
        <v>329.51068</v>
      </c>
      <c r="D415" s="10">
        <v>0.0736222570995271</v>
      </c>
      <c r="E415" s="7"/>
      <c r="F415" s="7"/>
    </row>
    <row r="416">
      <c r="A416" s="9">
        <v>44760.25</v>
      </c>
      <c r="B416" s="10">
        <v>353.65</v>
      </c>
      <c r="C416" s="10">
        <v>327.07861</v>
      </c>
      <c r="D416" s="10">
        <v>0.0812385438473031</v>
      </c>
      <c r="E416" s="7"/>
      <c r="F416" s="7"/>
    </row>
    <row r="417">
      <c r="A417" s="9">
        <v>44760.291666666664</v>
      </c>
      <c r="B417" s="10">
        <v>353.51</v>
      </c>
      <c r="C417" s="10">
        <v>325.74617</v>
      </c>
      <c r="D417" s="10">
        <v>0.0852314856073364</v>
      </c>
      <c r="E417" s="7"/>
      <c r="F417" s="7"/>
    </row>
    <row r="418">
      <c r="A418" s="9">
        <v>44760.333333333336</v>
      </c>
      <c r="B418" s="10">
        <v>354.69</v>
      </c>
      <c r="C418" s="10">
        <v>324.47189</v>
      </c>
      <c r="D418" s="10">
        <v>0.0931301321664567</v>
      </c>
      <c r="E418" s="7"/>
      <c r="F418" s="7"/>
    </row>
    <row r="419">
      <c r="A419" s="9">
        <v>44760.375</v>
      </c>
      <c r="B419" s="10">
        <v>356.99</v>
      </c>
      <c r="C419" s="10">
        <v>326.44672</v>
      </c>
      <c r="D419" s="10">
        <v>0.0935628331630962</v>
      </c>
      <c r="E419" s="7"/>
      <c r="F419" s="7"/>
    </row>
    <row r="420">
      <c r="A420" s="9">
        <v>44760.416666666664</v>
      </c>
      <c r="B420" s="10">
        <v>359.62</v>
      </c>
      <c r="C420" s="10">
        <v>331.77661</v>
      </c>
      <c r="D420" s="10">
        <v>0.0839221004759799</v>
      </c>
      <c r="E420" s="7"/>
      <c r="F420" s="7"/>
    </row>
    <row r="421">
      <c r="A421" s="9">
        <v>44760.458333333336</v>
      </c>
      <c r="B421" s="10">
        <v>363.43</v>
      </c>
      <c r="C421" s="10">
        <v>336.01196</v>
      </c>
      <c r="D421" s="10">
        <v>0.081598405009155</v>
      </c>
      <c r="E421" s="7"/>
      <c r="F421" s="7"/>
    </row>
    <row r="422">
      <c r="A422" s="9">
        <v>44760.5</v>
      </c>
      <c r="B422" s="10">
        <v>370.57</v>
      </c>
      <c r="C422" s="10">
        <v>340.70088</v>
      </c>
      <c r="D422" s="10">
        <v>0.0876696297350333</v>
      </c>
      <c r="E422" s="7"/>
      <c r="F422" s="7"/>
    </row>
    <row r="423">
      <c r="A423" s="9">
        <v>44760.541666666664</v>
      </c>
      <c r="B423" s="10">
        <v>370.83</v>
      </c>
      <c r="C423" s="10">
        <v>346.22374</v>
      </c>
      <c r="D423" s="10">
        <v>0.0710704008916314</v>
      </c>
      <c r="E423" s="7"/>
      <c r="F423" s="7"/>
    </row>
    <row r="424">
      <c r="A424" s="9">
        <v>44760.583333333336</v>
      </c>
      <c r="B424" s="10">
        <v>372.36</v>
      </c>
      <c r="C424" s="10">
        <v>348.19044</v>
      </c>
      <c r="D424" s="10">
        <v>0.0694147719851239</v>
      </c>
      <c r="E424" s="7"/>
      <c r="F424" s="7"/>
    </row>
    <row r="425">
      <c r="A425" s="9">
        <v>44760.625</v>
      </c>
      <c r="B425" s="10">
        <v>373.92</v>
      </c>
      <c r="C425" s="10">
        <v>351.10678</v>
      </c>
      <c r="D425" s="10">
        <v>0.0649751622569065</v>
      </c>
      <c r="E425" s="7"/>
      <c r="F425" s="7"/>
    </row>
    <row r="426">
      <c r="A426" s="9">
        <v>44760.666666666664</v>
      </c>
      <c r="B426" s="10">
        <v>376.19</v>
      </c>
      <c r="C426" s="10">
        <v>352.61959</v>
      </c>
      <c r="D426" s="10">
        <v>0.0668437337812115</v>
      </c>
      <c r="E426" s="7"/>
      <c r="F426" s="7"/>
    </row>
    <row r="427">
      <c r="A427" s="9">
        <v>44760.708333333336</v>
      </c>
      <c r="B427" s="10">
        <v>376.06</v>
      </c>
      <c r="C427" s="10">
        <v>353.47231</v>
      </c>
      <c r="D427" s="10">
        <v>0.0639022898285866</v>
      </c>
      <c r="E427" s="7"/>
      <c r="F427" s="7"/>
    </row>
    <row r="428">
      <c r="A428" s="9">
        <v>44760.75</v>
      </c>
      <c r="B428" s="10">
        <v>374.9</v>
      </c>
      <c r="C428" s="10">
        <v>354.58932</v>
      </c>
      <c r="D428" s="10">
        <v>0.0572794465439624</v>
      </c>
      <c r="E428" s="7"/>
      <c r="F428" s="7"/>
    </row>
    <row r="429">
      <c r="A429" s="9">
        <v>44760.791666666664</v>
      </c>
      <c r="B429" s="10">
        <v>369.75</v>
      </c>
      <c r="C429" s="10">
        <v>356.47896</v>
      </c>
      <c r="D429" s="10">
        <v>0.0372281157911816</v>
      </c>
      <c r="E429" s="7"/>
      <c r="F429" s="7"/>
    </row>
    <row r="430">
      <c r="A430" s="9">
        <v>44760.833333333336</v>
      </c>
      <c r="B430" s="10">
        <v>371.52</v>
      </c>
      <c r="C430" s="10">
        <v>356.96206</v>
      </c>
      <c r="D430" s="10">
        <v>0.0407828775976919</v>
      </c>
      <c r="E430" s="7"/>
      <c r="F430" s="7"/>
    </row>
    <row r="431">
      <c r="A431" s="9">
        <v>44760.875</v>
      </c>
      <c r="B431" s="10">
        <v>368.24</v>
      </c>
      <c r="C431" s="10">
        <v>358.81061</v>
      </c>
      <c r="D431" s="10">
        <v>0.0262795740627625</v>
      </c>
      <c r="E431" s="7"/>
      <c r="F431" s="7"/>
    </row>
    <row r="432">
      <c r="A432" s="9">
        <v>44760.916666666664</v>
      </c>
      <c r="B432" s="10">
        <v>361.0</v>
      </c>
      <c r="C432" s="10">
        <v>359.5336</v>
      </c>
      <c r="D432" s="10">
        <v>0.00407861740877631</v>
      </c>
      <c r="E432" s="7"/>
      <c r="F432" s="7"/>
    </row>
    <row r="433">
      <c r="A433" s="9">
        <v>44760.958333333336</v>
      </c>
      <c r="B433" s="10">
        <v>360.14</v>
      </c>
      <c r="C433" s="10">
        <v>361.75531</v>
      </c>
      <c r="D433" s="10">
        <v>0.00446520052463092</v>
      </c>
      <c r="E433" s="7"/>
      <c r="F433" s="7"/>
    </row>
    <row r="434">
      <c r="A434" s="9">
        <v>44761.0</v>
      </c>
      <c r="B434" s="10">
        <v>365.23</v>
      </c>
      <c r="C434" s="10">
        <v>343.14925</v>
      </c>
      <c r="D434" s="10">
        <v>0.0643473648856875</v>
      </c>
      <c r="E434" s="7"/>
      <c r="F434" s="7"/>
    </row>
    <row r="435">
      <c r="A435" s="9">
        <v>44761.041666666664</v>
      </c>
      <c r="B435" s="10">
        <v>373.1</v>
      </c>
      <c r="C435" s="10">
        <v>336.45363</v>
      </c>
      <c r="D435" s="10">
        <v>0.108919526295495</v>
      </c>
      <c r="E435" s="7"/>
      <c r="F435" s="7"/>
    </row>
    <row r="436">
      <c r="A436" s="9">
        <v>44761.083333333336</v>
      </c>
      <c r="B436" s="10">
        <v>379.31</v>
      </c>
      <c r="C436" s="10">
        <v>328.37173</v>
      </c>
      <c r="D436" s="10">
        <v>0.155123798263632</v>
      </c>
      <c r="E436" s="7"/>
      <c r="F436" s="7"/>
    </row>
    <row r="437">
      <c r="A437" s="9">
        <v>44761.125</v>
      </c>
      <c r="B437" s="10">
        <v>369.06</v>
      </c>
      <c r="C437" s="10">
        <v>317.36045</v>
      </c>
      <c r="D437" s="10">
        <v>0.162904829508528</v>
      </c>
      <c r="E437" s="7"/>
      <c r="F437" s="7"/>
    </row>
    <row r="438">
      <c r="A438" s="9">
        <v>44761.166666666664</v>
      </c>
      <c r="B438" s="10">
        <v>353.99</v>
      </c>
      <c r="C438" s="10">
        <v>307.23395</v>
      </c>
      <c r="D438" s="10">
        <v>0.15218386509694</v>
      </c>
      <c r="E438" s="7"/>
      <c r="F438" s="7"/>
    </row>
    <row r="439">
      <c r="A439" s="9">
        <v>44761.208333333336</v>
      </c>
      <c r="B439" s="10">
        <v>343.54</v>
      </c>
      <c r="C439" s="10">
        <v>299.94285</v>
      </c>
      <c r="D439" s="10">
        <v>0.145351522798426</v>
      </c>
      <c r="E439" s="7"/>
      <c r="F439" s="7"/>
    </row>
    <row r="440">
      <c r="A440" s="9">
        <v>44761.25</v>
      </c>
      <c r="B440" s="10">
        <v>337.84</v>
      </c>
      <c r="C440" s="10">
        <v>296.80297</v>
      </c>
      <c r="D440" s="10">
        <v>0.138263542308892</v>
      </c>
      <c r="E440" s="7"/>
      <c r="F440" s="7"/>
    </row>
    <row r="441">
      <c r="A441" s="9">
        <v>44761.291666666664</v>
      </c>
      <c r="B441" s="10">
        <v>329.99</v>
      </c>
      <c r="C441" s="10">
        <v>296.66575</v>
      </c>
      <c r="D441" s="10">
        <v>0.112329279669122</v>
      </c>
      <c r="E441" s="7"/>
      <c r="F441" s="7"/>
    </row>
    <row r="442">
      <c r="A442" s="9">
        <v>44761.333333333336</v>
      </c>
      <c r="B442" s="10">
        <v>326.04</v>
      </c>
      <c r="C442" s="10">
        <v>298.08401</v>
      </c>
      <c r="D442" s="10">
        <v>0.0937856076211536</v>
      </c>
      <c r="E442" s="7"/>
      <c r="F442" s="7"/>
    </row>
    <row r="443">
      <c r="A443" s="9">
        <v>44761.375</v>
      </c>
      <c r="B443" s="10">
        <v>326.44</v>
      </c>
      <c r="C443" s="10">
        <v>302.95724</v>
      </c>
      <c r="D443" s="10">
        <v>0.0775117967142821</v>
      </c>
      <c r="E443" s="7"/>
      <c r="F443" s="7"/>
    </row>
    <row r="444">
      <c r="A444" s="9">
        <v>44761.416666666664</v>
      </c>
      <c r="B444" s="10">
        <v>330.85</v>
      </c>
      <c r="C444" s="10">
        <v>310.2271</v>
      </c>
      <c r="D444" s="10">
        <v>0.0664767842654623</v>
      </c>
      <c r="E444" s="7"/>
      <c r="F444" s="7"/>
    </row>
    <row r="445">
      <c r="A445" s="9">
        <v>44761.458333333336</v>
      </c>
      <c r="B445" s="10">
        <v>339.6</v>
      </c>
      <c r="C445" s="10">
        <v>315.44574</v>
      </c>
      <c r="D445" s="10">
        <v>0.0765718376795959</v>
      </c>
      <c r="E445" s="7"/>
      <c r="F445" s="7"/>
    </row>
    <row r="446">
      <c r="A446" s="9">
        <v>44761.5</v>
      </c>
      <c r="B446" s="10">
        <v>347.68</v>
      </c>
      <c r="C446" s="10">
        <v>320.22239</v>
      </c>
      <c r="D446" s="10">
        <v>0.0857454408481555</v>
      </c>
      <c r="E446" s="7"/>
      <c r="F446" s="7"/>
    </row>
    <row r="447">
      <c r="A447" s="9">
        <v>44761.541666666664</v>
      </c>
      <c r="B447" s="10">
        <v>349.23</v>
      </c>
      <c r="C447" s="10">
        <v>324.90585</v>
      </c>
      <c r="D447" s="10">
        <v>0.0748652263417234</v>
      </c>
      <c r="E447" s="7"/>
      <c r="F447" s="7"/>
    </row>
    <row r="448">
      <c r="A448" s="9">
        <v>44761.583333333336</v>
      </c>
      <c r="B448" s="10">
        <v>350.25</v>
      </c>
      <c r="C448" s="10">
        <v>326.06155</v>
      </c>
      <c r="D448" s="10">
        <v>0.0741836932321519</v>
      </c>
      <c r="E448" s="7"/>
      <c r="F448" s="7"/>
    </row>
    <row r="449">
      <c r="A449" s="9">
        <v>44761.625</v>
      </c>
      <c r="B449" s="10">
        <v>350.73</v>
      </c>
      <c r="C449" s="10">
        <v>327.57664</v>
      </c>
      <c r="D449" s="10">
        <v>0.0706807420700084</v>
      </c>
      <c r="E449" s="7"/>
      <c r="F449" s="7"/>
    </row>
    <row r="450">
      <c r="A450" s="9">
        <v>44761.666666666664</v>
      </c>
      <c r="B450" s="10">
        <v>354.4</v>
      </c>
      <c r="C450" s="10">
        <v>327.34982</v>
      </c>
      <c r="D450" s="10">
        <v>0.0826338624533227</v>
      </c>
      <c r="E450" s="7"/>
      <c r="F450" s="7"/>
    </row>
    <row r="451">
      <c r="A451" s="9">
        <v>44761.708333333336</v>
      </c>
      <c r="B451" s="10">
        <v>361.09</v>
      </c>
      <c r="C451" s="10">
        <v>327.25529</v>
      </c>
      <c r="D451" s="10">
        <v>0.103389344752837</v>
      </c>
      <c r="E451" s="7"/>
      <c r="F451" s="7"/>
    </row>
    <row r="452">
      <c r="A452" s="9">
        <v>44761.75</v>
      </c>
      <c r="B452" s="10">
        <v>365.39</v>
      </c>
      <c r="C452" s="10">
        <v>328.22565</v>
      </c>
      <c r="D452" s="10">
        <v>0.113228049057104</v>
      </c>
      <c r="E452" s="7"/>
      <c r="F452" s="7"/>
    </row>
    <row r="453">
      <c r="A453" s="9">
        <v>44761.791666666664</v>
      </c>
      <c r="B453" s="10">
        <v>364.8</v>
      </c>
      <c r="C453" s="10">
        <v>330.16923</v>
      </c>
      <c r="D453" s="10">
        <v>0.104887938830641</v>
      </c>
      <c r="E453" s="7"/>
      <c r="F453" s="7"/>
    </row>
    <row r="454">
      <c r="A454" s="9">
        <v>44761.833333333336</v>
      </c>
      <c r="B454" s="10">
        <v>357.62</v>
      </c>
      <c r="C454" s="10">
        <v>331.09809</v>
      </c>
      <c r="D454" s="10">
        <v>0.0801028782739278</v>
      </c>
      <c r="E454" s="7"/>
      <c r="F454" s="7"/>
    </row>
    <row r="455">
      <c r="A455" s="9">
        <v>44761.875</v>
      </c>
      <c r="B455" s="10">
        <v>352.22</v>
      </c>
      <c r="C455" s="10">
        <v>333.31527</v>
      </c>
      <c r="D455" s="10">
        <v>0.0567172635085096</v>
      </c>
      <c r="E455" s="7"/>
      <c r="F455" s="7"/>
    </row>
    <row r="456">
      <c r="A456" s="9">
        <v>44761.916666666664</v>
      </c>
      <c r="B456" s="10">
        <v>353.4</v>
      </c>
      <c r="C456" s="10">
        <v>335.00485</v>
      </c>
      <c r="D456" s="10">
        <v>0.0549101005552606</v>
      </c>
      <c r="E456" s="7"/>
      <c r="F456" s="7"/>
    </row>
    <row r="457">
      <c r="A457" s="9">
        <v>44761.958333333336</v>
      </c>
      <c r="B457" s="10">
        <v>355.02</v>
      </c>
      <c r="C457" s="10">
        <v>338.17309</v>
      </c>
      <c r="D457" s="10">
        <v>0.0498174174651211</v>
      </c>
      <c r="E457" s="7"/>
      <c r="F457" s="7"/>
    </row>
    <row r="458">
      <c r="A458" s="9">
        <v>44762.0</v>
      </c>
      <c r="B458" s="10">
        <v>363.61</v>
      </c>
      <c r="C458" s="10">
        <v>339.98543</v>
      </c>
      <c r="D458" s="10">
        <v>0.0694870071343939</v>
      </c>
      <c r="E458" s="7"/>
      <c r="F458" s="7"/>
    </row>
    <row r="459">
      <c r="A459" s="9">
        <v>44762.041666666664</v>
      </c>
      <c r="B459" s="10">
        <v>366.41</v>
      </c>
      <c r="C459" s="10">
        <v>334.89068</v>
      </c>
      <c r="D459" s="10">
        <v>0.0941182358374382</v>
      </c>
      <c r="E459" s="7"/>
      <c r="F459" s="7"/>
    </row>
    <row r="460">
      <c r="A460" s="9">
        <v>44762.083333333336</v>
      </c>
      <c r="B460" s="10">
        <v>366.25</v>
      </c>
      <c r="C460" s="10">
        <v>330.38225</v>
      </c>
      <c r="D460" s="10">
        <v>0.108564397754419</v>
      </c>
      <c r="E460" s="7"/>
      <c r="F460" s="7"/>
    </row>
    <row r="461">
      <c r="A461" s="9">
        <v>44762.125</v>
      </c>
      <c r="B461" s="10">
        <v>363.9</v>
      </c>
      <c r="C461" s="10">
        <v>323.99572</v>
      </c>
      <c r="D461" s="10">
        <v>0.123162984992517</v>
      </c>
      <c r="E461" s="7"/>
      <c r="F461" s="7"/>
    </row>
    <row r="462">
      <c r="A462" s="9">
        <v>44762.166666666664</v>
      </c>
      <c r="B462" s="10">
        <v>359.32</v>
      </c>
      <c r="C462" s="10">
        <v>318.41828</v>
      </c>
      <c r="D462" s="10">
        <v>0.128452801139432</v>
      </c>
      <c r="E462" s="7"/>
      <c r="F462" s="7"/>
    </row>
    <row r="463">
      <c r="A463" s="9">
        <v>44762.208333333336</v>
      </c>
      <c r="B463" s="10">
        <v>350.27</v>
      </c>
      <c r="C463" s="10">
        <v>314.76498</v>
      </c>
      <c r="D463" s="10">
        <v>0.11279850763576</v>
      </c>
      <c r="E463" s="7"/>
      <c r="F463" s="7"/>
    </row>
    <row r="464">
      <c r="A464" s="9">
        <v>44762.25</v>
      </c>
      <c r="B464" s="10">
        <v>347.22</v>
      </c>
      <c r="C464" s="10">
        <v>313.80885</v>
      </c>
      <c r="D464" s="10">
        <v>0.106469750614107</v>
      </c>
      <c r="E464" s="7"/>
      <c r="F464" s="7"/>
    </row>
    <row r="465">
      <c r="A465" s="9">
        <v>44762.291666666664</v>
      </c>
      <c r="B465" s="10">
        <v>342.15</v>
      </c>
      <c r="C465" s="10">
        <v>313.6732</v>
      </c>
      <c r="D465" s="10">
        <v>0.0907849315784707</v>
      </c>
      <c r="E465" s="7"/>
      <c r="F465" s="7"/>
    </row>
    <row r="466">
      <c r="A466" s="9">
        <v>44762.333333333336</v>
      </c>
      <c r="B466" s="10">
        <v>337.15</v>
      </c>
      <c r="C466" s="10">
        <v>313.23451</v>
      </c>
      <c r="D466" s="10">
        <v>0.0763501122529569</v>
      </c>
      <c r="E466" s="7"/>
      <c r="F466" s="7"/>
    </row>
    <row r="467">
      <c r="A467" s="9">
        <v>44762.375</v>
      </c>
      <c r="B467" s="10">
        <v>337.67</v>
      </c>
      <c r="C467" s="10">
        <v>315.55006</v>
      </c>
      <c r="D467" s="10">
        <v>0.0700996222279281</v>
      </c>
      <c r="E467" s="7"/>
      <c r="F467" s="7"/>
    </row>
    <row r="468">
      <c r="A468" s="9">
        <v>44762.416666666664</v>
      </c>
      <c r="B468" s="10">
        <v>340.84</v>
      </c>
      <c r="C468" s="10">
        <v>320.77754</v>
      </c>
      <c r="D468" s="10">
        <v>0.0625432192041873</v>
      </c>
      <c r="E468" s="7"/>
      <c r="F468" s="7"/>
    </row>
    <row r="469">
      <c r="A469" s="9">
        <v>44762.458333333336</v>
      </c>
      <c r="B469" s="10">
        <v>350.54</v>
      </c>
      <c r="C469" s="10">
        <v>324.88812</v>
      </c>
      <c r="D469" s="10">
        <v>0.078956041852192</v>
      </c>
      <c r="E469" s="7"/>
      <c r="F469" s="7"/>
    </row>
    <row r="470">
      <c r="A470" s="9">
        <v>44762.5</v>
      </c>
      <c r="B470" s="10">
        <v>362.09</v>
      </c>
      <c r="C470" s="10">
        <v>329.31235</v>
      </c>
      <c r="D470" s="10">
        <v>0.0995336190701624</v>
      </c>
      <c r="E470" s="7"/>
      <c r="F470" s="7"/>
    </row>
    <row r="471">
      <c r="A471" s="9">
        <v>44762.541666666664</v>
      </c>
      <c r="B471" s="10">
        <v>363.82</v>
      </c>
      <c r="C471" s="10">
        <v>334.45931</v>
      </c>
      <c r="D471" s="10">
        <v>0.0877855366023447</v>
      </c>
      <c r="E471" s="7"/>
      <c r="F471" s="7"/>
    </row>
    <row r="472">
      <c r="A472" s="9">
        <v>44762.583333333336</v>
      </c>
      <c r="B472" s="10">
        <v>367.7</v>
      </c>
      <c r="C472" s="10">
        <v>336.2089</v>
      </c>
      <c r="D472" s="10">
        <v>0.0936652777484473</v>
      </c>
      <c r="E472" s="7"/>
      <c r="F472" s="7"/>
    </row>
    <row r="473">
      <c r="A473" s="9">
        <v>44762.625</v>
      </c>
      <c r="B473" s="10">
        <v>368.77</v>
      </c>
      <c r="C473" s="10">
        <v>338.74494</v>
      </c>
      <c r="D473" s="10">
        <v>0.0886361874512428</v>
      </c>
      <c r="E473" s="7"/>
      <c r="F473" s="7"/>
    </row>
    <row r="474">
      <c r="A474" s="9">
        <v>44762.666666666664</v>
      </c>
      <c r="B474" s="10">
        <v>373.6</v>
      </c>
      <c r="C474" s="10">
        <v>339.72164</v>
      </c>
      <c r="D474" s="10">
        <v>0.0997238798211384</v>
      </c>
      <c r="E474" s="7"/>
      <c r="F474" s="7"/>
    </row>
    <row r="475">
      <c r="A475" s="9">
        <v>44762.708333333336</v>
      </c>
      <c r="B475" s="10">
        <v>376.02</v>
      </c>
      <c r="C475" s="10">
        <v>339.99306</v>
      </c>
      <c r="D475" s="10">
        <v>0.105963751142449</v>
      </c>
      <c r="E475" s="7"/>
      <c r="F475" s="7"/>
    </row>
    <row r="476">
      <c r="A476" s="9">
        <v>44762.75</v>
      </c>
      <c r="B476" s="10">
        <v>378.43</v>
      </c>
      <c r="C476" s="10">
        <v>340.19742</v>
      </c>
      <c r="D476" s="10">
        <v>0.1123835095516</v>
      </c>
      <c r="E476" s="7"/>
      <c r="F476" s="7"/>
    </row>
    <row r="477">
      <c r="A477" s="9">
        <v>44762.791666666664</v>
      </c>
      <c r="B477" s="10">
        <v>373.37</v>
      </c>
      <c r="C477" s="10">
        <v>340.80467</v>
      </c>
      <c r="D477" s="10">
        <v>0.0955542363900119</v>
      </c>
      <c r="E477" s="7"/>
      <c r="F477" s="7"/>
    </row>
    <row r="478">
      <c r="A478" s="9">
        <v>44762.833333333336</v>
      </c>
      <c r="B478" s="10">
        <v>366.74</v>
      </c>
      <c r="C478" s="10">
        <v>339.80654</v>
      </c>
      <c r="D478" s="10">
        <v>0.0792611584226719</v>
      </c>
      <c r="E478" s="7"/>
      <c r="F478" s="7"/>
    </row>
    <row r="479">
      <c r="A479" s="9">
        <v>44762.875</v>
      </c>
      <c r="B479" s="10">
        <v>368.52</v>
      </c>
      <c r="C479" s="10">
        <v>339.99288</v>
      </c>
      <c r="D479" s="10">
        <v>0.0839050511881306</v>
      </c>
      <c r="E479" s="7"/>
      <c r="F479" s="7"/>
    </row>
    <row r="480">
      <c r="A480" s="9">
        <v>44762.916666666664</v>
      </c>
      <c r="B480" s="10">
        <v>376.86</v>
      </c>
      <c r="C480" s="10">
        <v>339.67566</v>
      </c>
      <c r="D480" s="10">
        <v>0.109470133950722</v>
      </c>
      <c r="E480" s="7"/>
      <c r="F480" s="7"/>
    </row>
    <row r="481">
      <c r="A481" s="9">
        <v>44762.958333333336</v>
      </c>
      <c r="B481" s="10">
        <v>386.3</v>
      </c>
      <c r="C481" s="10">
        <v>341.29801</v>
      </c>
      <c r="D481" s="10">
        <v>0.13185541281064</v>
      </c>
      <c r="E481" s="7"/>
      <c r="F481" s="7"/>
    </row>
    <row r="482">
      <c r="A482" s="9">
        <v>44763.0</v>
      </c>
      <c r="B482" s="10">
        <v>390.26</v>
      </c>
      <c r="C482" s="10">
        <v>370.134</v>
      </c>
      <c r="D482" s="10">
        <v>0.0543749020624962</v>
      </c>
      <c r="E482" s="7"/>
      <c r="F482" s="7"/>
    </row>
    <row r="483">
      <c r="A483" s="9">
        <v>44763.041666666664</v>
      </c>
      <c r="B483" s="10">
        <v>397.57</v>
      </c>
      <c r="C483" s="10">
        <v>364.49018</v>
      </c>
      <c r="D483" s="10">
        <v>0.0907564094045002</v>
      </c>
      <c r="E483" s="7"/>
      <c r="F483" s="7"/>
    </row>
    <row r="484">
      <c r="A484" s="9">
        <v>44763.083333333336</v>
      </c>
      <c r="B484" s="10">
        <v>398.94</v>
      </c>
      <c r="C484" s="10">
        <v>359.53657</v>
      </c>
      <c r="D484" s="10">
        <v>0.109595054544799</v>
      </c>
      <c r="E484" s="7"/>
      <c r="F484" s="7"/>
    </row>
    <row r="485">
      <c r="A485" s="9">
        <v>44763.125</v>
      </c>
      <c r="B485" s="10">
        <v>397.35</v>
      </c>
      <c r="C485" s="10">
        <v>352.17267</v>
      </c>
      <c r="D485" s="10">
        <v>0.128281760194509</v>
      </c>
      <c r="E485" s="7"/>
      <c r="F485" s="7"/>
    </row>
    <row r="486">
      <c r="A486" s="9">
        <v>44763.166666666664</v>
      </c>
      <c r="B486" s="10">
        <v>389.79</v>
      </c>
      <c r="C486" s="10">
        <v>345.73182</v>
      </c>
      <c r="D486" s="10">
        <v>0.127434553174769</v>
      </c>
      <c r="E486" s="7"/>
      <c r="F486" s="7"/>
    </row>
    <row r="487">
      <c r="A487" s="9">
        <v>44763.208333333336</v>
      </c>
      <c r="B487" s="10">
        <v>380.15</v>
      </c>
      <c r="C487" s="10">
        <v>341.15941</v>
      </c>
      <c r="D487" s="10">
        <v>0.114288478808191</v>
      </c>
      <c r="E487" s="7"/>
      <c r="F487" s="7"/>
    </row>
    <row r="488">
      <c r="A488" s="9">
        <v>44763.25</v>
      </c>
      <c r="B488" s="10">
        <v>371.98</v>
      </c>
      <c r="C488" s="10">
        <v>339.40975</v>
      </c>
      <c r="D488" s="10">
        <v>0.0959614448318</v>
      </c>
      <c r="E488" s="7"/>
      <c r="F488" s="7"/>
    </row>
    <row r="489">
      <c r="A489" s="9">
        <v>44763.291666666664</v>
      </c>
      <c r="B489" s="10">
        <v>369.38</v>
      </c>
      <c r="C489" s="10">
        <v>338.71626</v>
      </c>
      <c r="D489" s="10">
        <v>0.0905292825328197</v>
      </c>
      <c r="E489" s="7"/>
      <c r="F489" s="7"/>
    </row>
    <row r="490">
      <c r="A490" s="9">
        <v>44763.333333333336</v>
      </c>
      <c r="B490" s="10">
        <v>370.11</v>
      </c>
      <c r="C490" s="10">
        <v>337.48069</v>
      </c>
      <c r="D490" s="10">
        <v>0.0966849688496252</v>
      </c>
      <c r="E490" s="7"/>
      <c r="F490" s="7"/>
    </row>
    <row r="491">
      <c r="A491" s="9">
        <v>44763.375</v>
      </c>
      <c r="B491" s="10">
        <v>368.42</v>
      </c>
      <c r="C491" s="10">
        <v>339.01225</v>
      </c>
      <c r="D491" s="10">
        <v>0.0867453904689285</v>
      </c>
      <c r="E491" s="7"/>
      <c r="F491" s="7"/>
    </row>
    <row r="492">
      <c r="A492" s="9">
        <v>44763.416666666664</v>
      </c>
      <c r="B492" s="10">
        <v>370.33</v>
      </c>
      <c r="C492" s="10">
        <v>343.74139</v>
      </c>
      <c r="D492" s="10">
        <v>0.0773506210584648</v>
      </c>
      <c r="E492" s="7"/>
      <c r="F492" s="7"/>
    </row>
    <row r="493">
      <c r="A493" s="9">
        <v>44763.458333333336</v>
      </c>
      <c r="B493" s="10">
        <v>372.36</v>
      </c>
      <c r="C493" s="10">
        <v>347.34829</v>
      </c>
      <c r="D493" s="10">
        <v>0.07200758063326</v>
      </c>
      <c r="E493" s="7"/>
      <c r="F493" s="7"/>
    </row>
    <row r="494">
      <c r="A494" s="9">
        <v>44763.5</v>
      </c>
      <c r="B494" s="10">
        <v>378.27</v>
      </c>
      <c r="C494" s="10">
        <v>351.48887</v>
      </c>
      <c r="D494" s="10">
        <v>0.0761933941179985</v>
      </c>
      <c r="E494" s="7"/>
      <c r="F494" s="7"/>
    </row>
    <row r="495">
      <c r="A495" s="9">
        <v>44763.541666666664</v>
      </c>
      <c r="B495" s="10">
        <v>380.12</v>
      </c>
      <c r="C495" s="10">
        <v>356.66302</v>
      </c>
      <c r="D495" s="10">
        <v>0.0657679060756004</v>
      </c>
      <c r="E495" s="7"/>
      <c r="F495" s="7"/>
    </row>
    <row r="496">
      <c r="A496" s="9">
        <v>44763.583333333336</v>
      </c>
      <c r="B496" s="10">
        <v>380.89</v>
      </c>
      <c r="C496" s="10">
        <v>358.42258</v>
      </c>
      <c r="D496" s="10">
        <v>0.0626841645969961</v>
      </c>
      <c r="E496" s="7"/>
      <c r="F496" s="7"/>
    </row>
    <row r="497">
      <c r="A497" s="9">
        <v>44763.625</v>
      </c>
      <c r="B497" s="10">
        <v>378.58</v>
      </c>
      <c r="C497" s="10">
        <v>361.1487</v>
      </c>
      <c r="D497" s="10">
        <v>0.0482662681604556</v>
      </c>
      <c r="E497" s="7"/>
      <c r="F497" s="7"/>
    </row>
    <row r="498">
      <c r="A498" s="9">
        <v>44763.666666666664</v>
      </c>
      <c r="B498" s="10">
        <v>376.09</v>
      </c>
      <c r="C498" s="10">
        <v>362.10883</v>
      </c>
      <c r="D498" s="10">
        <v>0.0386104089204341</v>
      </c>
      <c r="E498" s="7"/>
      <c r="F498" s="7"/>
    </row>
    <row r="499">
      <c r="A499" s="9">
        <v>44763.708333333336</v>
      </c>
      <c r="B499" s="10">
        <v>372.28</v>
      </c>
      <c r="C499" s="10">
        <v>362.07267</v>
      </c>
      <c r="D499" s="10">
        <v>0.0281913848951923</v>
      </c>
      <c r="E499" s="7"/>
      <c r="F499" s="7"/>
    </row>
    <row r="500">
      <c r="A500" s="9">
        <v>44763.75</v>
      </c>
      <c r="B500" s="10">
        <v>379.52</v>
      </c>
      <c r="C500" s="10">
        <v>362.39329</v>
      </c>
      <c r="D500" s="10">
        <v>0.04726000859453</v>
      </c>
      <c r="E500" s="7"/>
      <c r="F500" s="7"/>
    </row>
    <row r="501">
      <c r="A501" s="9">
        <v>44763.791666666664</v>
      </c>
      <c r="B501" s="10">
        <v>378.61</v>
      </c>
      <c r="C501" s="10">
        <v>363.26679</v>
      </c>
      <c r="D501" s="10">
        <v>0.0422367538744733</v>
      </c>
      <c r="E501" s="7"/>
      <c r="F501" s="7"/>
    </row>
    <row r="502">
      <c r="A502" s="9">
        <v>44763.833333333336</v>
      </c>
      <c r="B502" s="10">
        <v>381.64</v>
      </c>
      <c r="C502" s="10">
        <v>362.84972</v>
      </c>
      <c r="D502" s="10">
        <v>0.0517852955763614</v>
      </c>
      <c r="E502" s="7"/>
      <c r="F502" s="7"/>
    </row>
    <row r="503">
      <c r="A503" s="9">
        <v>44763.875</v>
      </c>
      <c r="B503" s="10">
        <v>379.06</v>
      </c>
      <c r="C503" s="10">
        <v>364.02895</v>
      </c>
      <c r="D503" s="10">
        <v>0.0412908094260085</v>
      </c>
      <c r="E503" s="7"/>
      <c r="F503" s="7"/>
    </row>
    <row r="504">
      <c r="A504" s="9">
        <v>44763.916666666664</v>
      </c>
      <c r="B504" s="10">
        <v>376.96</v>
      </c>
      <c r="C504" s="10">
        <v>364.59794</v>
      </c>
      <c r="D504" s="10">
        <v>0.0339060061611976</v>
      </c>
      <c r="E504" s="7"/>
      <c r="F504" s="7"/>
    </row>
    <row r="505">
      <c r="A505" s="9">
        <v>44763.958333333336</v>
      </c>
      <c r="B505" s="10">
        <v>379.02</v>
      </c>
      <c r="C505" s="10">
        <v>367.3359</v>
      </c>
      <c r="D505" s="10">
        <v>0.0318076724872249</v>
      </c>
      <c r="E505" s="7"/>
      <c r="F505" s="7"/>
    </row>
    <row r="506">
      <c r="A506" s="9">
        <v>44764.0</v>
      </c>
      <c r="B506" s="10">
        <v>390.84</v>
      </c>
      <c r="C506" s="10">
        <v>359.70589</v>
      </c>
      <c r="D506" s="10">
        <v>0.0865543513896866</v>
      </c>
      <c r="E506" s="7"/>
      <c r="F506" s="7"/>
    </row>
    <row r="507">
      <c r="A507" s="9">
        <v>44764.041666666664</v>
      </c>
      <c r="B507" s="10">
        <v>398.98</v>
      </c>
      <c r="C507" s="10">
        <v>353.63306</v>
      </c>
      <c r="D507" s="10">
        <v>0.128231619521093</v>
      </c>
      <c r="E507" s="7"/>
      <c r="F507" s="7"/>
    </row>
    <row r="508">
      <c r="A508" s="9">
        <v>44764.083333333336</v>
      </c>
      <c r="B508" s="10">
        <v>401.68</v>
      </c>
      <c r="C508" s="10">
        <v>348.13485</v>
      </c>
      <c r="D508" s="10">
        <v>0.15380577382586</v>
      </c>
      <c r="E508" s="7"/>
      <c r="F508" s="7"/>
    </row>
    <row r="509">
      <c r="A509" s="9">
        <v>44764.125</v>
      </c>
      <c r="B509" s="10">
        <v>387.29</v>
      </c>
      <c r="C509" s="10">
        <v>340.55092</v>
      </c>
      <c r="D509" s="10">
        <v>0.137245496209494</v>
      </c>
      <c r="E509" s="7"/>
      <c r="F509" s="7"/>
    </row>
    <row r="510">
      <c r="A510" s="9">
        <v>44764.166666666664</v>
      </c>
      <c r="B510" s="10">
        <v>371.94</v>
      </c>
      <c r="C510" s="10">
        <v>334.22688</v>
      </c>
      <c r="D510" s="10">
        <v>0.112836884932773</v>
      </c>
      <c r="E510" s="7"/>
      <c r="F510" s="7"/>
    </row>
    <row r="511">
      <c r="A511" s="9">
        <v>44764.208333333336</v>
      </c>
      <c r="B511" s="10">
        <v>358.02</v>
      </c>
      <c r="C511" s="10">
        <v>330.15279</v>
      </c>
      <c r="D511" s="10">
        <v>0.0844070104632464</v>
      </c>
      <c r="E511" s="7"/>
      <c r="F511" s="7"/>
    </row>
    <row r="512">
      <c r="A512" s="9">
        <v>44764.25</v>
      </c>
      <c r="B512" s="10">
        <v>352.14</v>
      </c>
      <c r="C512" s="10">
        <v>329.13065</v>
      </c>
      <c r="D512" s="10">
        <v>0.069909472119962</v>
      </c>
      <c r="E512" s="7"/>
      <c r="F512" s="7"/>
    </row>
    <row r="513">
      <c r="A513" s="9">
        <v>44764.291666666664</v>
      </c>
      <c r="B513" s="10">
        <v>344.95</v>
      </c>
      <c r="C513" s="10">
        <v>329.33373</v>
      </c>
      <c r="D513" s="10">
        <v>0.0474177667741472</v>
      </c>
      <c r="E513" s="7"/>
      <c r="F513" s="7"/>
    </row>
    <row r="514">
      <c r="A514" s="9">
        <v>44764.333333333336</v>
      </c>
      <c r="B514" s="10">
        <v>343.78</v>
      </c>
      <c r="C514" s="10">
        <v>329.09975</v>
      </c>
      <c r="D514" s="10">
        <v>0.0446072961161471</v>
      </c>
      <c r="E514" s="7"/>
      <c r="F514" s="7"/>
    </row>
    <row r="515">
      <c r="A515" s="9">
        <v>44764.375</v>
      </c>
      <c r="B515" s="10">
        <v>346.94</v>
      </c>
      <c r="C515" s="10">
        <v>331.62573</v>
      </c>
      <c r="D515" s="10">
        <v>0.046179378180336</v>
      </c>
      <c r="E515" s="7"/>
      <c r="F515" s="7"/>
    </row>
    <row r="516">
      <c r="A516" s="9">
        <v>44764.416666666664</v>
      </c>
      <c r="B516" s="10">
        <v>350.3</v>
      </c>
      <c r="C516" s="10">
        <v>337.10545</v>
      </c>
      <c r="D516" s="10">
        <v>0.0391407199141989</v>
      </c>
      <c r="E516" s="7"/>
      <c r="F516" s="7"/>
    </row>
    <row r="517">
      <c r="A517" s="9">
        <v>44764.458333333336</v>
      </c>
      <c r="B517" s="10">
        <v>355.84</v>
      </c>
      <c r="C517" s="10">
        <v>341.29784</v>
      </c>
      <c r="D517" s="10">
        <v>0.0426084149844017</v>
      </c>
      <c r="E517" s="7"/>
      <c r="F517" s="7"/>
    </row>
    <row r="518">
      <c r="A518" s="9">
        <v>44764.5</v>
      </c>
      <c r="B518" s="10">
        <v>361.98</v>
      </c>
      <c r="C518" s="10">
        <v>345.87333</v>
      </c>
      <c r="D518" s="10">
        <v>0.0465681178713606</v>
      </c>
      <c r="E518" s="7"/>
      <c r="F518" s="7"/>
    </row>
    <row r="519">
      <c r="A519" s="9">
        <v>44764.541666666664</v>
      </c>
      <c r="B519" s="10">
        <v>366.33</v>
      </c>
      <c r="C519" s="10">
        <v>351.1491</v>
      </c>
      <c r="D519" s="10">
        <v>0.0432320629612891</v>
      </c>
      <c r="E519" s="7"/>
      <c r="F519" s="7"/>
    </row>
    <row r="520">
      <c r="A520" s="9">
        <v>44764.583333333336</v>
      </c>
      <c r="B520" s="10">
        <v>367.63</v>
      </c>
      <c r="C520" s="10">
        <v>352.8045</v>
      </c>
      <c r="D520" s="10">
        <v>0.0420218562971843</v>
      </c>
      <c r="E520" s="7"/>
      <c r="F520" s="7"/>
    </row>
    <row r="521">
      <c r="A521" s="9">
        <v>44764.625</v>
      </c>
      <c r="B521" s="10">
        <v>367.92</v>
      </c>
      <c r="C521" s="10">
        <v>355.24501</v>
      </c>
      <c r="D521" s="10">
        <v>0.0356795722478974</v>
      </c>
      <c r="E521" s="7"/>
      <c r="F521" s="7"/>
    </row>
    <row r="522">
      <c r="A522" s="9">
        <v>44764.666666666664</v>
      </c>
      <c r="B522" s="10">
        <v>373.94</v>
      </c>
      <c r="C522" s="10">
        <v>355.9272</v>
      </c>
      <c r="D522" s="10">
        <v>0.0506081018815082</v>
      </c>
      <c r="E522" s="7"/>
      <c r="F522" s="7"/>
    </row>
    <row r="523">
      <c r="A523" s="9">
        <v>44764.708333333336</v>
      </c>
      <c r="B523" s="10">
        <v>375.74</v>
      </c>
      <c r="C523" s="10">
        <v>355.63523</v>
      </c>
      <c r="D523" s="10">
        <v>0.0565319976876307</v>
      </c>
      <c r="E523" s="7"/>
      <c r="F523" s="7"/>
    </row>
    <row r="524">
      <c r="A524" s="9">
        <v>44764.75</v>
      </c>
      <c r="B524" s="10">
        <v>380.46</v>
      </c>
      <c r="C524" s="10">
        <v>355.52728</v>
      </c>
      <c r="D524" s="10">
        <v>0.0701288519969549</v>
      </c>
      <c r="E524" s="7"/>
      <c r="F524" s="7"/>
    </row>
    <row r="525">
      <c r="A525" s="9">
        <v>44764.791666666664</v>
      </c>
      <c r="B525" s="10">
        <v>375.84</v>
      </c>
      <c r="C525" s="10">
        <v>355.97838</v>
      </c>
      <c r="D525" s="10">
        <v>0.05579445583184</v>
      </c>
      <c r="E525" s="7"/>
      <c r="F525" s="7"/>
    </row>
    <row r="526">
      <c r="A526" s="9">
        <v>44764.833333333336</v>
      </c>
      <c r="B526" s="10">
        <v>369.49</v>
      </c>
      <c r="C526" s="10">
        <v>355.12064</v>
      </c>
      <c r="D526" s="10">
        <v>0.0404633197326971</v>
      </c>
      <c r="E526" s="7"/>
      <c r="F526" s="7"/>
    </row>
    <row r="527">
      <c r="A527" s="9">
        <v>44764.875</v>
      </c>
      <c r="B527" s="10">
        <v>365.9</v>
      </c>
      <c r="C527" s="10">
        <v>355.80762</v>
      </c>
      <c r="D527" s="10">
        <v>0.0283647101205982</v>
      </c>
      <c r="E527" s="7"/>
      <c r="F527" s="7"/>
    </row>
    <row r="528">
      <c r="A528" s="9">
        <v>44764.916666666664</v>
      </c>
      <c r="B528" s="10">
        <v>367.76</v>
      </c>
      <c r="C528" s="10">
        <v>355.89805</v>
      </c>
      <c r="D528" s="10">
        <v>0.0333296290890045</v>
      </c>
      <c r="E528" s="7"/>
      <c r="F528" s="7"/>
    </row>
    <row r="529">
      <c r="A529" s="9">
        <v>44764.958333333336</v>
      </c>
      <c r="B529" s="10">
        <v>372.3</v>
      </c>
      <c r="C529" s="10">
        <v>358.00687</v>
      </c>
      <c r="D529" s="10">
        <v>0.039924177991333</v>
      </c>
      <c r="E529" s="7"/>
      <c r="F529" s="7"/>
    </row>
    <row r="530">
      <c r="A530" s="9">
        <v>44765.0</v>
      </c>
      <c r="B530" s="10">
        <v>380.77</v>
      </c>
      <c r="C530" s="10">
        <v>352.38303</v>
      </c>
      <c r="D530" s="10">
        <v>0.080557142607009</v>
      </c>
      <c r="E530" s="7"/>
      <c r="F530" s="7"/>
    </row>
    <row r="531">
      <c r="A531" s="9">
        <v>44765.041666666664</v>
      </c>
      <c r="B531" s="10">
        <v>383.85</v>
      </c>
      <c r="C531" s="10">
        <v>347.61572</v>
      </c>
      <c r="D531" s="10">
        <v>0.104236597815541</v>
      </c>
      <c r="E531" s="7"/>
      <c r="F531" s="7"/>
    </row>
    <row r="532">
      <c r="A532" s="9">
        <v>44765.083333333336</v>
      </c>
      <c r="B532" s="10">
        <v>386.29</v>
      </c>
      <c r="C532" s="10">
        <v>343.54586</v>
      </c>
      <c r="D532" s="10">
        <v>0.124420477661992</v>
      </c>
      <c r="E532" s="7"/>
      <c r="F532" s="7"/>
    </row>
    <row r="533">
      <c r="A533" s="9">
        <v>44765.125</v>
      </c>
      <c r="B533" s="10">
        <v>380.61</v>
      </c>
      <c r="C533" s="10">
        <v>337.19155</v>
      </c>
      <c r="D533" s="10">
        <v>0.128764940877077</v>
      </c>
      <c r="E533" s="7"/>
      <c r="F533" s="7"/>
    </row>
    <row r="534">
      <c r="A534" s="9">
        <v>44765.166666666664</v>
      </c>
      <c r="B534" s="10">
        <v>372.59</v>
      </c>
      <c r="C534" s="10">
        <v>331.59626</v>
      </c>
      <c r="D534" s="10">
        <v>0.123625459466883</v>
      </c>
      <c r="E534" s="7"/>
      <c r="F534" s="7"/>
    </row>
    <row r="535">
      <c r="A535" s="9">
        <v>44765.208333333336</v>
      </c>
      <c r="B535" s="10">
        <v>362.77</v>
      </c>
      <c r="C535" s="10">
        <v>327.88613</v>
      </c>
      <c r="D535" s="10">
        <v>0.106390197108978</v>
      </c>
      <c r="E535" s="7"/>
      <c r="F535" s="7"/>
    </row>
    <row r="536">
      <c r="A536" s="9">
        <v>44765.25</v>
      </c>
      <c r="B536" s="10">
        <v>359.04</v>
      </c>
      <c r="C536" s="10">
        <v>326.92019</v>
      </c>
      <c r="D536" s="10">
        <v>0.0982496981908643</v>
      </c>
      <c r="E536" s="7"/>
      <c r="F536" s="7"/>
    </row>
    <row r="537">
      <c r="A537" s="9">
        <v>44765.291666666664</v>
      </c>
      <c r="B537" s="10">
        <v>355.13</v>
      </c>
      <c r="C537" s="10">
        <v>326.86415</v>
      </c>
      <c r="D537" s="10">
        <v>0.0864758340735746</v>
      </c>
      <c r="E537" s="7"/>
      <c r="F537" s="7"/>
    </row>
    <row r="538">
      <c r="A538" s="9">
        <v>44765.333333333336</v>
      </c>
      <c r="B538" s="10">
        <v>350.7</v>
      </c>
      <c r="C538" s="10">
        <v>326.09083</v>
      </c>
      <c r="D538" s="10">
        <v>0.0754672248833247</v>
      </c>
      <c r="E538" s="7"/>
      <c r="F538" s="7"/>
    </row>
    <row r="539">
      <c r="A539" s="9">
        <v>44765.375</v>
      </c>
      <c r="B539" s="10">
        <v>348.71</v>
      </c>
      <c r="C539" s="10">
        <v>327.83147</v>
      </c>
      <c r="D539" s="10">
        <v>0.0636867778435058</v>
      </c>
      <c r="E539" s="7"/>
      <c r="F539" s="7"/>
    </row>
    <row r="540">
      <c r="A540" s="9">
        <v>44765.416666666664</v>
      </c>
      <c r="B540" s="10">
        <v>349.13</v>
      </c>
      <c r="C540" s="10">
        <v>332.51794</v>
      </c>
      <c r="D540" s="10">
        <v>0.0499583872076194</v>
      </c>
      <c r="E540" s="7"/>
      <c r="F540" s="7"/>
    </row>
    <row r="541">
      <c r="A541" s="9">
        <v>44765.458333333336</v>
      </c>
      <c r="B541" s="10">
        <v>348.99</v>
      </c>
      <c r="C541" s="10">
        <v>336.1369</v>
      </c>
      <c r="D541" s="10">
        <v>0.0382376942251802</v>
      </c>
      <c r="E541" s="7"/>
      <c r="F541" s="7"/>
    </row>
    <row r="542">
      <c r="A542" s="9">
        <v>44765.5</v>
      </c>
      <c r="B542" s="10">
        <v>351.8</v>
      </c>
      <c r="C542" s="10">
        <v>340.28682</v>
      </c>
      <c r="D542" s="10">
        <v>0.0338337523621985</v>
      </c>
      <c r="E542" s="7"/>
      <c r="F542" s="7"/>
    </row>
    <row r="543">
      <c r="A543" s="9">
        <v>44765.541666666664</v>
      </c>
      <c r="B543" s="10">
        <v>356.78</v>
      </c>
      <c r="C543" s="10">
        <v>345.35187</v>
      </c>
      <c r="D543" s="10">
        <v>0.0330912642806884</v>
      </c>
      <c r="E543" s="7"/>
      <c r="F543" s="7"/>
    </row>
    <row r="544">
      <c r="A544" s="9">
        <v>44765.583333333336</v>
      </c>
      <c r="B544" s="10">
        <v>361.87</v>
      </c>
      <c r="C544" s="10">
        <v>347.00093</v>
      </c>
      <c r="D544" s="10">
        <v>0.0428502309777671</v>
      </c>
      <c r="E544" s="7"/>
      <c r="F544" s="7"/>
    </row>
    <row r="545">
      <c r="A545" s="9">
        <v>44765.625</v>
      </c>
      <c r="B545" s="10">
        <v>364.63</v>
      </c>
      <c r="C545" s="10">
        <v>349.39779</v>
      </c>
      <c r="D545" s="10">
        <v>0.0435956106076114</v>
      </c>
      <c r="E545" s="7"/>
      <c r="F545" s="7"/>
    </row>
    <row r="546">
      <c r="A546" s="9">
        <v>44765.666666666664</v>
      </c>
      <c r="B546" s="10">
        <v>368.33</v>
      </c>
      <c r="C546" s="10">
        <v>349.88805</v>
      </c>
      <c r="D546" s="10">
        <v>0.0527081447908837</v>
      </c>
      <c r="E546" s="7"/>
      <c r="F546" s="7"/>
    </row>
    <row r="547">
      <c r="A547" s="9">
        <v>44765.708333333336</v>
      </c>
      <c r="B547" s="10">
        <v>371.82</v>
      </c>
      <c r="C547" s="10">
        <v>349.36224</v>
      </c>
      <c r="D547" s="10">
        <v>0.0642821616898266</v>
      </c>
      <c r="E547" s="7"/>
      <c r="F547" s="7"/>
    </row>
    <row r="548">
      <c r="A548" s="9">
        <v>44765.75</v>
      </c>
      <c r="B548" s="10">
        <v>375.54</v>
      </c>
      <c r="C548" s="10">
        <v>348.90155</v>
      </c>
      <c r="D548" s="10">
        <v>0.0763494745150889</v>
      </c>
      <c r="E548" s="7"/>
      <c r="F548" s="7"/>
    </row>
    <row r="549">
      <c r="A549" s="9">
        <v>44765.791666666664</v>
      </c>
      <c r="B549" s="10">
        <v>377.36</v>
      </c>
      <c r="C549" s="10">
        <v>348.82603</v>
      </c>
      <c r="D549" s="10">
        <v>0.0818000021386019</v>
      </c>
      <c r="E549" s="7"/>
      <c r="F549" s="7"/>
    </row>
    <row r="550">
      <c r="A550" s="9">
        <v>44765.833333333336</v>
      </c>
      <c r="B550" s="10">
        <v>365.66</v>
      </c>
      <c r="C550" s="10">
        <v>347.34629</v>
      </c>
      <c r="D550" s="10">
        <v>0.0527246454827544</v>
      </c>
      <c r="E550" s="7"/>
      <c r="F550" s="7"/>
    </row>
    <row r="551">
      <c r="A551" s="9">
        <v>44765.875</v>
      </c>
      <c r="B551" s="10">
        <v>363.01</v>
      </c>
      <c r="C551" s="10">
        <v>347.40533</v>
      </c>
      <c r="D551" s="10">
        <v>0.0449177622001366</v>
      </c>
      <c r="E551" s="7"/>
      <c r="F551" s="7"/>
    </row>
    <row r="552">
      <c r="A552" s="9">
        <v>44765.916666666664</v>
      </c>
      <c r="B552" s="10">
        <v>363.85</v>
      </c>
      <c r="C552" s="10">
        <v>347.30279</v>
      </c>
      <c r="D552" s="10">
        <v>0.0476449095038943</v>
      </c>
      <c r="E552" s="7"/>
      <c r="F552" s="7"/>
    </row>
    <row r="553">
      <c r="A553" s="9">
        <v>44765.958333333336</v>
      </c>
      <c r="B553" s="10">
        <v>374.06</v>
      </c>
      <c r="C553" s="10">
        <v>349.66774</v>
      </c>
      <c r="D553" s="10">
        <v>0.0697583940686093</v>
      </c>
      <c r="E553" s="7"/>
      <c r="F553" s="7"/>
    </row>
    <row r="554">
      <c r="A554" s="9">
        <v>44766.0</v>
      </c>
      <c r="B554" s="10">
        <v>383.13</v>
      </c>
      <c r="C554" s="10">
        <v>350.49307</v>
      </c>
      <c r="D554" s="10">
        <v>0.093117190590958</v>
      </c>
      <c r="E554" s="7"/>
      <c r="F554" s="7"/>
    </row>
    <row r="555">
      <c r="A555" s="9">
        <v>44766.041666666664</v>
      </c>
      <c r="B555" s="10">
        <v>380.74</v>
      </c>
      <c r="C555" s="10">
        <v>345.19852</v>
      </c>
      <c r="D555" s="10">
        <v>0.102959537601725</v>
      </c>
      <c r="E555" s="7"/>
      <c r="F555" s="7"/>
    </row>
    <row r="556">
      <c r="A556" s="9">
        <v>44766.083333333336</v>
      </c>
      <c r="B556" s="10">
        <v>370.81</v>
      </c>
      <c r="C556" s="10">
        <v>341.54405</v>
      </c>
      <c r="D556" s="10">
        <v>0.0856871902760419</v>
      </c>
      <c r="E556" s="7"/>
      <c r="F556" s="7"/>
    </row>
    <row r="557">
      <c r="A557" s="9">
        <v>44766.125</v>
      </c>
      <c r="B557" s="10">
        <v>374.82</v>
      </c>
      <c r="C557" s="10">
        <v>336.45755</v>
      </c>
      <c r="D557" s="10">
        <v>0.114018692699866</v>
      </c>
      <c r="E557" s="7"/>
      <c r="F557" s="7"/>
    </row>
    <row r="558">
      <c r="A558" s="9">
        <v>44766.166666666664</v>
      </c>
      <c r="B558" s="10">
        <v>374.03</v>
      </c>
      <c r="C558" s="10">
        <v>332.45019</v>
      </c>
      <c r="D558" s="10">
        <v>0.125070796319893</v>
      </c>
      <c r="E558" s="7"/>
      <c r="F558" s="7"/>
    </row>
    <row r="559">
      <c r="A559" s="9">
        <v>44766.208333333336</v>
      </c>
      <c r="B559" s="10">
        <v>362.63</v>
      </c>
      <c r="C559" s="10">
        <v>330.02134</v>
      </c>
      <c r="D559" s="10">
        <v>0.0988077316454747</v>
      </c>
      <c r="E559" s="7"/>
      <c r="F559" s="7"/>
    </row>
    <row r="560">
      <c r="A560" s="9">
        <v>44766.25</v>
      </c>
      <c r="B560" s="10">
        <v>355.23</v>
      </c>
      <c r="C560" s="10">
        <v>329.67118</v>
      </c>
      <c r="D560" s="10">
        <v>0.0775282206955428</v>
      </c>
      <c r="E560" s="7"/>
      <c r="F560" s="7"/>
    </row>
    <row r="561">
      <c r="A561" s="9">
        <v>44766.291666666664</v>
      </c>
      <c r="B561" s="10">
        <v>346.57</v>
      </c>
      <c r="C561" s="10">
        <v>329.26195</v>
      </c>
      <c r="D561" s="10">
        <v>0.0525662014696808</v>
      </c>
      <c r="E561" s="7"/>
      <c r="F561" s="7"/>
    </row>
    <row r="562">
      <c r="A562" s="9">
        <v>44766.333333333336</v>
      </c>
      <c r="B562" s="10">
        <v>345.7</v>
      </c>
      <c r="C562" s="10">
        <v>327.78065</v>
      </c>
      <c r="D562" s="10">
        <v>0.0546687243435511</v>
      </c>
      <c r="E562" s="7"/>
      <c r="F562" s="7"/>
    </row>
    <row r="563">
      <c r="A563" s="9">
        <v>44766.375</v>
      </c>
      <c r="B563" s="10">
        <v>342.72</v>
      </c>
      <c r="C563" s="10">
        <v>328.8866</v>
      </c>
      <c r="D563" s="10">
        <v>0.0420613062374692</v>
      </c>
      <c r="E563" s="7"/>
      <c r="F563" s="7"/>
    </row>
    <row r="564">
      <c r="A564" s="9">
        <v>44766.416666666664</v>
      </c>
      <c r="B564" s="10">
        <v>345.72</v>
      </c>
      <c r="C564" s="10">
        <v>333.20444</v>
      </c>
      <c r="D564" s="10">
        <v>0.0375612041664272</v>
      </c>
      <c r="E564" s="7"/>
      <c r="F564" s="7"/>
    </row>
    <row r="565">
      <c r="A565" s="9">
        <v>44766.458333333336</v>
      </c>
      <c r="B565" s="10">
        <v>346.4</v>
      </c>
      <c r="C565" s="10">
        <v>336.68479</v>
      </c>
      <c r="D565" s="10">
        <v>0.0288555060654802</v>
      </c>
      <c r="E565" s="7"/>
      <c r="F565" s="7"/>
    </row>
    <row r="566">
      <c r="A566" s="9">
        <v>44766.5</v>
      </c>
      <c r="B566" s="10">
        <v>353.45</v>
      </c>
      <c r="C566" s="10">
        <v>340.88614</v>
      </c>
      <c r="D566" s="10">
        <v>0.0368564706092186</v>
      </c>
      <c r="E566" s="7"/>
      <c r="F566" s="7"/>
    </row>
    <row r="567">
      <c r="A567" s="9">
        <v>44766.541666666664</v>
      </c>
      <c r="B567" s="10">
        <v>359.97</v>
      </c>
      <c r="C567" s="10">
        <v>346.2391</v>
      </c>
      <c r="D567" s="10">
        <v>0.0396572772976824</v>
      </c>
      <c r="E567" s="7"/>
      <c r="F567" s="7"/>
    </row>
    <row r="568">
      <c r="A568" s="9">
        <v>44766.583333333336</v>
      </c>
      <c r="B568" s="10">
        <v>365.14</v>
      </c>
      <c r="C568" s="10">
        <v>348.22</v>
      </c>
      <c r="D568" s="10">
        <v>0.0485899718568719</v>
      </c>
      <c r="E568" s="7"/>
      <c r="F568" s="7"/>
    </row>
    <row r="569">
      <c r="A569" s="9">
        <v>44766.625</v>
      </c>
      <c r="B569" s="10">
        <v>369.7</v>
      </c>
      <c r="C569" s="10">
        <v>351.40482</v>
      </c>
      <c r="D569" s="10">
        <v>0.0520629739796967</v>
      </c>
      <c r="E569" s="7"/>
      <c r="F569" s="7"/>
    </row>
    <row r="570">
      <c r="A570" s="9">
        <v>44766.666666666664</v>
      </c>
      <c r="B570" s="10">
        <v>374.17</v>
      </c>
      <c r="C570" s="10">
        <v>353.18084</v>
      </c>
      <c r="D570" s="10">
        <v>0.0594289316487271</v>
      </c>
      <c r="E570" s="7"/>
      <c r="F570" s="7"/>
    </row>
    <row r="571">
      <c r="A571" s="9">
        <v>44766.708333333336</v>
      </c>
      <c r="B571" s="10">
        <v>376.35</v>
      </c>
      <c r="C571" s="10">
        <v>353.91308</v>
      </c>
      <c r="D571" s="10">
        <v>0.0633966961605376</v>
      </c>
      <c r="E571" s="7"/>
      <c r="F571" s="7"/>
    </row>
    <row r="572">
      <c r="A572" s="9">
        <v>44766.75</v>
      </c>
      <c r="B572" s="10">
        <v>377.32</v>
      </c>
      <c r="C572" s="10">
        <v>354.34541</v>
      </c>
      <c r="D572" s="10">
        <v>0.064836708340599</v>
      </c>
      <c r="E572" s="7"/>
      <c r="F572" s="7"/>
    </row>
    <row r="573">
      <c r="A573" s="9">
        <v>44766.791666666664</v>
      </c>
      <c r="B573" s="10">
        <v>369.38</v>
      </c>
      <c r="C573" s="10">
        <v>355.00621</v>
      </c>
      <c r="D573" s="10">
        <v>0.0404888410261893</v>
      </c>
      <c r="E573" s="7"/>
      <c r="F573" s="7"/>
    </row>
    <row r="574">
      <c r="A574" s="9">
        <v>44766.833333333336</v>
      </c>
      <c r="B574" s="10">
        <v>370.02</v>
      </c>
      <c r="C574" s="10">
        <v>353.78525</v>
      </c>
      <c r="D574" s="10">
        <v>0.045888713562818</v>
      </c>
      <c r="E574" s="7"/>
      <c r="F574" s="7"/>
    </row>
    <row r="575">
      <c r="A575" s="9">
        <v>44766.875</v>
      </c>
      <c r="B575" s="10">
        <v>363.4</v>
      </c>
      <c r="C575" s="10">
        <v>353.59648</v>
      </c>
      <c r="D575" s="10">
        <v>0.0277251628749245</v>
      </c>
      <c r="E575" s="7"/>
      <c r="F575" s="7"/>
    </row>
    <row r="576">
      <c r="A576" s="9">
        <v>44766.916666666664</v>
      </c>
      <c r="B576" s="10">
        <v>363.58</v>
      </c>
      <c r="C576" s="10">
        <v>352.54231</v>
      </c>
      <c r="D576" s="10">
        <v>0.0313088377959513</v>
      </c>
      <c r="E576" s="7"/>
      <c r="F576" s="7"/>
    </row>
    <row r="577">
      <c r="A577" s="9">
        <v>44766.958333333336</v>
      </c>
      <c r="B577" s="10">
        <v>368.87</v>
      </c>
      <c r="C577" s="10">
        <v>353.36359</v>
      </c>
      <c r="D577" s="10">
        <v>0.0438823083045992</v>
      </c>
      <c r="E577" s="7"/>
      <c r="F577" s="7"/>
    </row>
    <row r="578">
      <c r="A578" s="9">
        <v>44767.0</v>
      </c>
      <c r="B578" s="10">
        <v>380.98</v>
      </c>
      <c r="C578" s="10">
        <v>350.1628</v>
      </c>
      <c r="D578" s="10">
        <v>0.0880082064685341</v>
      </c>
      <c r="E578" s="7"/>
      <c r="F578" s="7"/>
    </row>
    <row r="579">
      <c r="A579" s="9">
        <v>44767.041666666664</v>
      </c>
      <c r="B579" s="10">
        <v>377.79</v>
      </c>
      <c r="C579" s="10">
        <v>343.37494</v>
      </c>
      <c r="D579" s="10">
        <v>0.100225893013625</v>
      </c>
      <c r="E579" s="7"/>
      <c r="F579" s="7"/>
    </row>
    <row r="580">
      <c r="A580" s="9">
        <v>44767.083333333336</v>
      </c>
      <c r="B580" s="10">
        <v>376.09</v>
      </c>
      <c r="C580" s="10">
        <v>336.49953</v>
      </c>
      <c r="D580" s="10">
        <v>0.117653864182217</v>
      </c>
      <c r="E580" s="7"/>
      <c r="F580" s="7"/>
    </row>
    <row r="581">
      <c r="A581" s="9">
        <v>44767.125</v>
      </c>
      <c r="B581" s="10">
        <v>374.51</v>
      </c>
      <c r="C581" s="10">
        <v>327.53829</v>
      </c>
      <c r="D581" s="10">
        <v>0.143408301972877</v>
      </c>
      <c r="E581" s="7"/>
      <c r="F581" s="7"/>
    </row>
    <row r="582">
      <c r="A582" s="9">
        <v>44767.166666666664</v>
      </c>
      <c r="B582" s="10">
        <v>369.59</v>
      </c>
      <c r="C582" s="10">
        <v>319.69155</v>
      </c>
      <c r="D582" s="10">
        <v>0.156083105731133</v>
      </c>
      <c r="E582" s="7"/>
      <c r="F582" s="7"/>
    </row>
    <row r="583">
      <c r="A583" s="9">
        <v>44767.208333333336</v>
      </c>
      <c r="B583" s="10">
        <v>363.56</v>
      </c>
      <c r="C583" s="10">
        <v>314.06489</v>
      </c>
      <c r="D583" s="10">
        <v>0.157595170857844</v>
      </c>
      <c r="E583" s="7"/>
      <c r="F583" s="7"/>
    </row>
    <row r="584">
      <c r="A584" s="9">
        <v>44767.25</v>
      </c>
      <c r="B584" s="10">
        <v>361.62</v>
      </c>
      <c r="C584" s="10">
        <v>311.6171</v>
      </c>
      <c r="D584" s="10">
        <v>0.160462631864554</v>
      </c>
      <c r="E584" s="7"/>
      <c r="F584" s="7"/>
    </row>
    <row r="585">
      <c r="A585" s="9">
        <v>44767.291666666664</v>
      </c>
      <c r="B585" s="10">
        <v>357.7</v>
      </c>
      <c r="C585" s="10">
        <v>310.86005</v>
      </c>
      <c r="D585" s="10">
        <v>0.150678577063858</v>
      </c>
      <c r="E585" s="7"/>
      <c r="F585" s="7"/>
    </row>
    <row r="586">
      <c r="A586" s="9">
        <v>44767.333333333336</v>
      </c>
      <c r="B586" s="10">
        <v>354.16</v>
      </c>
      <c r="C586" s="10">
        <v>310.86155</v>
      </c>
      <c r="D586" s="10">
        <v>0.139285318496288</v>
      </c>
      <c r="E586" s="7"/>
      <c r="F586" s="7"/>
    </row>
    <row r="587">
      <c r="A587" s="9">
        <v>44767.375</v>
      </c>
      <c r="B587" s="10">
        <v>352.52</v>
      </c>
      <c r="C587" s="10">
        <v>314.30015</v>
      </c>
      <c r="D587" s="10">
        <v>0.121603028188182</v>
      </c>
      <c r="E587" s="7"/>
      <c r="F587" s="7"/>
    </row>
    <row r="588">
      <c r="A588" s="9">
        <v>44767.416666666664</v>
      </c>
      <c r="B588" s="10">
        <v>358.05</v>
      </c>
      <c r="C588" s="10">
        <v>320.81179</v>
      </c>
      <c r="D588" s="10">
        <v>0.1160749422582</v>
      </c>
      <c r="E588" s="7"/>
      <c r="F588" s="7"/>
    </row>
    <row r="589">
      <c r="A589" s="9">
        <v>44767.458333333336</v>
      </c>
      <c r="B589" s="10">
        <v>363.79</v>
      </c>
      <c r="C589" s="10">
        <v>325.78419</v>
      </c>
      <c r="D589" s="10">
        <v>0.116659467115331</v>
      </c>
      <c r="E589" s="7"/>
      <c r="F589" s="7"/>
    </row>
    <row r="590">
      <c r="A590" s="9">
        <v>44767.5</v>
      </c>
      <c r="B590" s="10">
        <v>369.49</v>
      </c>
      <c r="C590" s="10">
        <v>330.68217</v>
      </c>
      <c r="D590" s="10">
        <v>0.1173568868258</v>
      </c>
      <c r="E590" s="7"/>
      <c r="F590" s="7"/>
    </row>
    <row r="591">
      <c r="A591" s="9">
        <v>44767.541666666664</v>
      </c>
      <c r="B591" s="10">
        <v>375.03</v>
      </c>
      <c r="C591" s="10">
        <v>335.99498</v>
      </c>
      <c r="D591" s="10">
        <v>0.116177390507441</v>
      </c>
      <c r="E591" s="7"/>
      <c r="F591" s="7"/>
    </row>
    <row r="592">
      <c r="A592" s="9">
        <v>44767.583333333336</v>
      </c>
      <c r="B592" s="10">
        <v>376.88</v>
      </c>
      <c r="C592" s="10">
        <v>337.85585</v>
      </c>
      <c r="D592" s="10">
        <v>0.115505325718054</v>
      </c>
      <c r="E592" s="7"/>
      <c r="F592" s="7"/>
    </row>
    <row r="593">
      <c r="A593" s="9">
        <v>44767.625</v>
      </c>
      <c r="B593" s="10">
        <v>377.33</v>
      </c>
      <c r="C593" s="10">
        <v>340.49199</v>
      </c>
      <c r="D593" s="10">
        <v>0.10819053335146</v>
      </c>
      <c r="E593" s="7"/>
      <c r="F593" s="7"/>
    </row>
    <row r="594">
      <c r="A594" s="9">
        <v>44767.666666666664</v>
      </c>
      <c r="B594" s="10">
        <v>378.69</v>
      </c>
      <c r="C594" s="10">
        <v>341.76726</v>
      </c>
      <c r="D594" s="10">
        <v>0.108034748559589</v>
      </c>
      <c r="E594" s="7"/>
      <c r="F594" s="7"/>
    </row>
    <row r="595">
      <c r="A595" s="9">
        <v>44767.708333333336</v>
      </c>
      <c r="B595" s="10">
        <v>380.39</v>
      </c>
      <c r="C595" s="10">
        <v>342.80406</v>
      </c>
      <c r="D595" s="10">
        <v>0.109642633754104</v>
      </c>
      <c r="E595" s="7"/>
      <c r="F595" s="7"/>
    </row>
    <row r="596">
      <c r="A596" s="9">
        <v>44767.75</v>
      </c>
      <c r="B596" s="10">
        <v>377.45</v>
      </c>
      <c r="C596" s="10">
        <v>344.2546</v>
      </c>
      <c r="D596" s="10">
        <v>0.0964268887038837</v>
      </c>
      <c r="E596" s="7"/>
      <c r="F596" s="7"/>
    </row>
    <row r="597">
      <c r="A597" s="9">
        <v>44767.791666666664</v>
      </c>
      <c r="B597" s="10">
        <v>361.4</v>
      </c>
      <c r="C597" s="10">
        <v>346.44999</v>
      </c>
      <c r="D597" s="10">
        <v>0.0431520000909798</v>
      </c>
      <c r="E597" s="7"/>
      <c r="F597" s="7"/>
    </row>
    <row r="598">
      <c r="A598" s="9">
        <v>44767.833333333336</v>
      </c>
      <c r="B598" s="10">
        <v>353.54</v>
      </c>
      <c r="C598" s="10">
        <v>347.29861</v>
      </c>
      <c r="D598" s="10">
        <v>0.0179712495825998</v>
      </c>
      <c r="E598" s="7"/>
      <c r="F598" s="7"/>
    </row>
    <row r="599">
      <c r="A599" s="9">
        <v>44767.875</v>
      </c>
      <c r="B599" s="10">
        <v>359.97</v>
      </c>
      <c r="C599" s="10">
        <v>349.28881</v>
      </c>
      <c r="D599" s="10">
        <v>0.0305798230409958</v>
      </c>
      <c r="E599" s="7"/>
      <c r="F599" s="7"/>
    </row>
    <row r="600">
      <c r="A600" s="9">
        <v>44767.916666666664</v>
      </c>
      <c r="B600" s="10">
        <v>361.76</v>
      </c>
      <c r="C600" s="10">
        <v>350.05313</v>
      </c>
      <c r="D600" s="10">
        <v>0.0334431233338778</v>
      </c>
      <c r="E600" s="7"/>
      <c r="F600" s="7"/>
    </row>
    <row r="601">
      <c r="A601" s="9">
        <v>44767.958333333336</v>
      </c>
      <c r="B601" s="10">
        <v>371.51</v>
      </c>
      <c r="C601" s="10">
        <v>351.93938</v>
      </c>
      <c r="D601" s="10">
        <v>0.0556079288427454</v>
      </c>
      <c r="E601" s="7"/>
      <c r="F601" s="7"/>
    </row>
    <row r="602">
      <c r="A602" s="9">
        <v>44768.0</v>
      </c>
      <c r="B602" s="10">
        <v>377.81</v>
      </c>
      <c r="C602" s="10">
        <v>344.71075</v>
      </c>
      <c r="D602" s="10">
        <v>0.0960203590981713</v>
      </c>
      <c r="E602" s="7"/>
      <c r="F602" s="7"/>
    </row>
    <row r="603">
      <c r="A603" s="9">
        <v>44768.041666666664</v>
      </c>
      <c r="B603" s="10">
        <v>377.65</v>
      </c>
      <c r="C603" s="10">
        <v>341.65331</v>
      </c>
      <c r="D603" s="10">
        <v>0.10536028466986</v>
      </c>
      <c r="E603" s="7"/>
      <c r="F603" s="7"/>
    </row>
    <row r="604">
      <c r="A604" s="9">
        <v>44768.083333333336</v>
      </c>
      <c r="B604" s="10">
        <v>376.39</v>
      </c>
      <c r="C604" s="10">
        <v>341.50961</v>
      </c>
      <c r="D604" s="10">
        <v>0.102135895970833</v>
      </c>
      <c r="E604" s="7"/>
      <c r="F604" s="7"/>
    </row>
    <row r="605">
      <c r="A605" s="9">
        <v>44768.125</v>
      </c>
      <c r="B605" s="10">
        <v>368.08</v>
      </c>
      <c r="C605" s="10">
        <v>339.90476</v>
      </c>
      <c r="D605" s="10">
        <v>0.0828915723333794</v>
      </c>
      <c r="E605" s="7"/>
      <c r="F605" s="7"/>
    </row>
    <row r="606">
      <c r="A606" s="9">
        <v>44768.166666666664</v>
      </c>
      <c r="B606" s="10">
        <v>354.99</v>
      </c>
      <c r="C606" s="10">
        <v>338.8136</v>
      </c>
      <c r="D606" s="10">
        <v>0.0477442463938873</v>
      </c>
      <c r="E606" s="7"/>
      <c r="F606" s="7"/>
    </row>
    <row r="607">
      <c r="A607" s="9">
        <v>44768.208333333336</v>
      </c>
      <c r="B607" s="10">
        <v>339.95</v>
      </c>
      <c r="C607" s="10">
        <v>338.45552</v>
      </c>
      <c r="D607" s="10">
        <v>0.00441558760808513</v>
      </c>
      <c r="E607" s="7"/>
      <c r="F607" s="7"/>
    </row>
    <row r="608">
      <c r="A608" s="9">
        <v>44768.25</v>
      </c>
      <c r="B608" s="10">
        <v>333.66</v>
      </c>
      <c r="C608" s="10">
        <v>339.32934</v>
      </c>
      <c r="D608" s="10">
        <v>0.0167074854181485</v>
      </c>
      <c r="E608" s="7"/>
      <c r="F608" s="7"/>
    </row>
    <row r="609">
      <c r="A609" s="9">
        <v>44768.291666666664</v>
      </c>
      <c r="B609" s="10">
        <v>330.4</v>
      </c>
      <c r="C609" s="10">
        <v>339.16868</v>
      </c>
      <c r="D609" s="10">
        <v>0.0258534484964826</v>
      </c>
      <c r="E609" s="7"/>
      <c r="F609" s="7"/>
    </row>
    <row r="610">
      <c r="A610" s="9">
        <v>44768.333333333336</v>
      </c>
      <c r="B610" s="10">
        <v>327.03</v>
      </c>
      <c r="C610" s="10">
        <v>336.41442</v>
      </c>
      <c r="D610" s="10">
        <v>0.0278954154224424</v>
      </c>
      <c r="E610" s="7"/>
      <c r="F610" s="7"/>
    </row>
    <row r="611">
      <c r="A611" s="9">
        <v>44768.375</v>
      </c>
      <c r="B611" s="10">
        <v>324.92</v>
      </c>
      <c r="C611" s="10">
        <v>335.27399</v>
      </c>
      <c r="D611" s="10">
        <v>0.0308821749041731</v>
      </c>
      <c r="E611" s="7"/>
      <c r="F611" s="7"/>
    </row>
    <row r="612">
      <c r="A612" s="9">
        <v>44768.416666666664</v>
      </c>
      <c r="B612" s="10">
        <v>326.68</v>
      </c>
      <c r="C612" s="10">
        <v>337.06477</v>
      </c>
      <c r="D612" s="10">
        <v>0.0308094198037961</v>
      </c>
      <c r="E612" s="7"/>
      <c r="F612" s="7"/>
    </row>
    <row r="613">
      <c r="A613" s="9">
        <v>44768.458333333336</v>
      </c>
      <c r="B613" s="10">
        <v>334.39</v>
      </c>
      <c r="C613" s="10">
        <v>338.37777</v>
      </c>
      <c r="D613" s="10">
        <v>0.0117849644791973</v>
      </c>
      <c r="E613" s="7"/>
      <c r="F613" s="7"/>
    </row>
    <row r="614">
      <c r="A614" s="9">
        <v>44768.5</v>
      </c>
      <c r="B614" s="10">
        <v>344.31</v>
      </c>
      <c r="C614" s="10">
        <v>341.00202</v>
      </c>
      <c r="D614" s="10">
        <v>0.00970076364943523</v>
      </c>
      <c r="E614" s="7"/>
      <c r="F614" s="7"/>
    </row>
    <row r="615">
      <c r="A615" s="9">
        <v>44768.541666666664</v>
      </c>
      <c r="B615" s="10">
        <v>347.94</v>
      </c>
      <c r="C615" s="10">
        <v>345.53363</v>
      </c>
      <c r="D615" s="10">
        <v>0.0069642135846516</v>
      </c>
      <c r="E615" s="7"/>
      <c r="F615" s="7"/>
    </row>
    <row r="616">
      <c r="A616" s="9">
        <v>44768.583333333336</v>
      </c>
      <c r="B616" s="10">
        <v>348.61</v>
      </c>
      <c r="C616" s="10">
        <v>347.25726</v>
      </c>
      <c r="D616" s="10">
        <v>0.00389549810996043</v>
      </c>
      <c r="E616" s="7"/>
      <c r="F616" s="7"/>
    </row>
    <row r="617">
      <c r="A617" s="9">
        <v>44768.625</v>
      </c>
      <c r="B617" s="10">
        <v>354.4</v>
      </c>
      <c r="C617" s="10">
        <v>350.55171</v>
      </c>
      <c r="D617" s="10">
        <v>0.010977809807289</v>
      </c>
      <c r="E617" s="7"/>
      <c r="F617" s="7"/>
    </row>
    <row r="618">
      <c r="A618" s="9">
        <v>44768.666666666664</v>
      </c>
      <c r="B618" s="10">
        <v>361.01</v>
      </c>
      <c r="C618" s="10">
        <v>352.39446</v>
      </c>
      <c r="D618" s="10">
        <v>0.0244485682323156</v>
      </c>
      <c r="E618" s="7"/>
      <c r="F618" s="7"/>
    </row>
    <row r="619">
      <c r="A619" s="9">
        <v>44768.708333333336</v>
      </c>
      <c r="B619" s="10">
        <v>366.84</v>
      </c>
      <c r="C619" s="10">
        <v>353.02262</v>
      </c>
      <c r="D619" s="10">
        <v>0.039140211468602</v>
      </c>
      <c r="E619" s="7"/>
      <c r="F619" s="7"/>
    </row>
    <row r="620">
      <c r="A620" s="9">
        <v>44768.75</v>
      </c>
      <c r="B620" s="10">
        <v>370.81</v>
      </c>
      <c r="C620" s="10">
        <v>352.94307</v>
      </c>
      <c r="D620" s="10">
        <v>0.0506226967425653</v>
      </c>
      <c r="E620" s="7"/>
      <c r="F620" s="7"/>
    </row>
    <row r="621">
      <c r="A621" s="9">
        <v>44768.791666666664</v>
      </c>
      <c r="B621" s="10">
        <v>369.15</v>
      </c>
      <c r="C621" s="10">
        <v>352.36858</v>
      </c>
      <c r="D621" s="10">
        <v>0.0476246207876989</v>
      </c>
      <c r="E621" s="7"/>
      <c r="F621" s="7"/>
    </row>
    <row r="622">
      <c r="A622" s="9">
        <v>44768.833333333336</v>
      </c>
      <c r="B622" s="10">
        <v>362.57</v>
      </c>
      <c r="C622" s="10">
        <v>349.5828</v>
      </c>
      <c r="D622" s="10">
        <v>0.0371505691927634</v>
      </c>
      <c r="E622" s="7"/>
      <c r="F622" s="7"/>
    </row>
    <row r="623">
      <c r="A623" s="9">
        <v>44768.875</v>
      </c>
      <c r="B623" s="10">
        <v>363.52</v>
      </c>
      <c r="C623" s="10">
        <v>347.73756</v>
      </c>
      <c r="D623" s="10">
        <v>0.0453860664346986</v>
      </c>
      <c r="E623" s="7"/>
      <c r="F623" s="7"/>
    </row>
    <row r="624">
      <c r="A624" s="9">
        <v>44768.916666666664</v>
      </c>
      <c r="B624" s="10">
        <v>358.39</v>
      </c>
      <c r="C624" s="10">
        <v>345.44119</v>
      </c>
      <c r="D624" s="10">
        <v>0.0374848465523175</v>
      </c>
      <c r="E624" s="7"/>
      <c r="F624" s="7"/>
    </row>
    <row r="625">
      <c r="A625" s="9">
        <v>44768.958333333336</v>
      </c>
      <c r="B625" s="10">
        <v>365.55</v>
      </c>
      <c r="C625" s="10">
        <v>345.70029</v>
      </c>
      <c r="D625" s="10">
        <v>0.0574188410429161</v>
      </c>
      <c r="E625" s="7"/>
      <c r="F625" s="7"/>
    </row>
    <row r="626">
      <c r="A626" s="9">
        <v>44769.0</v>
      </c>
      <c r="B626" s="10">
        <v>372.98</v>
      </c>
      <c r="C626" s="10">
        <v>345.73201</v>
      </c>
      <c r="D626" s="10">
        <v>0.078812459395935</v>
      </c>
      <c r="E626" s="7"/>
      <c r="F626" s="7"/>
    </row>
    <row r="627">
      <c r="A627" s="9">
        <v>44769.041666666664</v>
      </c>
      <c r="B627" s="10">
        <v>375.57</v>
      </c>
      <c r="C627" s="10">
        <v>341.52046</v>
      </c>
      <c r="D627" s="10">
        <v>0.0996998539999623</v>
      </c>
      <c r="E627" s="7"/>
      <c r="F627" s="7"/>
    </row>
    <row r="628">
      <c r="A628" s="9">
        <v>44769.083333333336</v>
      </c>
      <c r="B628" s="10">
        <v>370.43</v>
      </c>
      <c r="C628" s="10">
        <v>337.61914</v>
      </c>
      <c r="D628" s="10">
        <v>0.0971830566241001</v>
      </c>
      <c r="E628" s="7"/>
      <c r="F628" s="7"/>
    </row>
    <row r="629">
      <c r="A629" s="9">
        <v>44769.125</v>
      </c>
      <c r="B629" s="10">
        <v>353.92</v>
      </c>
      <c r="C629" s="10">
        <v>331.19295</v>
      </c>
      <c r="D629" s="10">
        <v>0.0686217807474465</v>
      </c>
      <c r="E629" s="7"/>
      <c r="F629" s="7"/>
    </row>
    <row r="630">
      <c r="A630" s="9">
        <v>44769.166666666664</v>
      </c>
      <c r="B630" s="10">
        <v>338.37</v>
      </c>
      <c r="C630" s="10">
        <v>324.72138</v>
      </c>
      <c r="D630" s="10">
        <v>0.0420317873741482</v>
      </c>
      <c r="E630" s="7"/>
      <c r="F630" s="7"/>
    </row>
    <row r="631">
      <c r="A631" s="9">
        <v>44769.208333333336</v>
      </c>
      <c r="B631" s="10">
        <v>319.59</v>
      </c>
      <c r="C631" s="10">
        <v>319.52672</v>
      </c>
      <c r="D631" s="10">
        <v>1.98042905457056E-4</v>
      </c>
      <c r="E631" s="7"/>
      <c r="F631" s="7"/>
    </row>
    <row r="632">
      <c r="A632" s="9">
        <v>44769.25</v>
      </c>
      <c r="B632" s="10">
        <v>307.48</v>
      </c>
      <c r="C632" s="10">
        <v>316.93691</v>
      </c>
      <c r="D632" s="10">
        <v>0.0298384621721717</v>
      </c>
      <c r="E632" s="7"/>
      <c r="F632" s="7"/>
    </row>
    <row r="633">
      <c r="A633" s="9">
        <v>44769.291666666664</v>
      </c>
      <c r="B633" s="10">
        <v>296.77</v>
      </c>
      <c r="C633" s="10">
        <v>315.45269</v>
      </c>
      <c r="D633" s="10">
        <v>0.0592250140583681</v>
      </c>
      <c r="E633" s="7"/>
      <c r="F633" s="7"/>
    </row>
    <row r="634">
      <c r="A634" s="9">
        <v>44769.333333333336</v>
      </c>
      <c r="B634" s="10">
        <v>292.48</v>
      </c>
      <c r="C634" s="10">
        <v>313.94507</v>
      </c>
      <c r="D634" s="10">
        <v>0.0683720562963449</v>
      </c>
      <c r="E634" s="7"/>
      <c r="F634" s="7"/>
    </row>
    <row r="635">
      <c r="A635" s="9">
        <v>44769.375</v>
      </c>
      <c r="B635" s="10">
        <v>293.28</v>
      </c>
      <c r="C635" s="10">
        <v>315.43825</v>
      </c>
      <c r="D635" s="10">
        <v>0.0702459197640109</v>
      </c>
      <c r="E635" s="7"/>
      <c r="F635" s="7"/>
    </row>
    <row r="636">
      <c r="A636" s="9">
        <v>44769.416666666664</v>
      </c>
      <c r="B636" s="10">
        <v>295.59</v>
      </c>
      <c r="C636" s="10">
        <v>320.03106</v>
      </c>
      <c r="D636" s="10">
        <v>0.0763708997495432</v>
      </c>
      <c r="E636" s="7"/>
      <c r="F636" s="7"/>
    </row>
    <row r="637">
      <c r="A637" s="9">
        <v>44769.458333333336</v>
      </c>
      <c r="B637" s="10">
        <v>310.18</v>
      </c>
      <c r="C637" s="10">
        <v>323.98238</v>
      </c>
      <c r="D637" s="10">
        <v>0.0426022550979469</v>
      </c>
      <c r="E637" s="7"/>
      <c r="F637" s="7"/>
    </row>
    <row r="638">
      <c r="A638" s="9">
        <v>44769.5</v>
      </c>
      <c r="B638" s="10">
        <v>331.78</v>
      </c>
      <c r="C638" s="10">
        <v>328.83889</v>
      </c>
      <c r="D638" s="10">
        <v>0.00894392387713016</v>
      </c>
      <c r="E638" s="7"/>
      <c r="F638" s="7"/>
    </row>
    <row r="639">
      <c r="A639" s="9">
        <v>44769.541666666664</v>
      </c>
      <c r="B639" s="10">
        <v>337.39</v>
      </c>
      <c r="C639" s="10">
        <v>334.6466</v>
      </c>
      <c r="D639" s="10">
        <v>0.00819790190607048</v>
      </c>
      <c r="E639" s="7"/>
      <c r="F639" s="7"/>
    </row>
    <row r="640">
      <c r="A640" s="9">
        <v>44769.583333333336</v>
      </c>
      <c r="B640" s="10">
        <v>339.9</v>
      </c>
      <c r="C640" s="10">
        <v>337.07221</v>
      </c>
      <c r="D640" s="10">
        <v>0.00838927065509195</v>
      </c>
      <c r="E640" s="7"/>
      <c r="F640" s="7"/>
    </row>
    <row r="641">
      <c r="A641" s="9">
        <v>44769.625</v>
      </c>
      <c r="B641" s="10">
        <v>341.67</v>
      </c>
      <c r="C641" s="10">
        <v>339.90401</v>
      </c>
      <c r="D641" s="10">
        <v>0.00519555506273664</v>
      </c>
      <c r="E641" s="7"/>
      <c r="F641" s="7"/>
    </row>
    <row r="642">
      <c r="A642" s="9">
        <v>44769.666666666664</v>
      </c>
      <c r="B642" s="10">
        <v>349.7</v>
      </c>
      <c r="C642" s="10">
        <v>340.78014</v>
      </c>
      <c r="D642" s="10">
        <v>0.0261748234506857</v>
      </c>
      <c r="E642" s="7"/>
      <c r="F642" s="7"/>
    </row>
    <row r="643">
      <c r="A643" s="9">
        <v>44769.708333333336</v>
      </c>
      <c r="B643" s="10">
        <v>354.22</v>
      </c>
      <c r="C643" s="10">
        <v>340.93179</v>
      </c>
      <c r="D643" s="10">
        <v>0.0389761541450858</v>
      </c>
      <c r="E643" s="7"/>
      <c r="F643" s="7"/>
    </row>
    <row r="644">
      <c r="A644" s="9">
        <v>44769.75</v>
      </c>
      <c r="B644" s="10">
        <v>362.84</v>
      </c>
      <c r="C644" s="10">
        <v>341.03959</v>
      </c>
      <c r="D644" s="10">
        <v>0.0639233996264187</v>
      </c>
      <c r="E644" s="7"/>
      <c r="F644" s="7"/>
    </row>
    <row r="645">
      <c r="A645" s="9">
        <v>44769.791666666664</v>
      </c>
      <c r="B645" s="10">
        <v>370.71</v>
      </c>
      <c r="C645" s="10">
        <v>341.61826</v>
      </c>
      <c r="D645" s="10">
        <v>0.0851586212048499</v>
      </c>
      <c r="E645" s="7"/>
      <c r="F645" s="7"/>
    </row>
    <row r="646">
      <c r="A646" s="9">
        <v>44769.833333333336</v>
      </c>
      <c r="B646" s="10">
        <v>367.51</v>
      </c>
      <c r="C646" s="10">
        <v>340.79841</v>
      </c>
      <c r="D646" s="10">
        <v>0.0783794443172431</v>
      </c>
      <c r="E646" s="7"/>
      <c r="F646" s="7"/>
    </row>
    <row r="647">
      <c r="A647" s="9">
        <v>44769.875</v>
      </c>
      <c r="B647" s="10">
        <v>364.14</v>
      </c>
      <c r="C647" s="10">
        <v>341.52212</v>
      </c>
      <c r="D647" s="10">
        <v>0.0662266912608765</v>
      </c>
      <c r="E647" s="7"/>
      <c r="F647" s="7"/>
    </row>
    <row r="648">
      <c r="A648" s="9">
        <v>44769.916666666664</v>
      </c>
      <c r="B648" s="10">
        <v>356.55</v>
      </c>
      <c r="C648" s="10">
        <v>341.88371</v>
      </c>
      <c r="D648" s="10">
        <v>0.0428984756249427</v>
      </c>
      <c r="E648" s="7"/>
      <c r="F648" s="7"/>
    </row>
    <row r="649">
      <c r="A649" s="9">
        <v>44769.958333333336</v>
      </c>
      <c r="B649" s="10">
        <v>358.41</v>
      </c>
      <c r="C649" s="10">
        <v>344.36414</v>
      </c>
      <c r="D649" s="10">
        <v>0.0407878125753744</v>
      </c>
      <c r="E649" s="7"/>
      <c r="F649" s="7"/>
    </row>
    <row r="650">
      <c r="A650" s="9">
        <v>44770.0</v>
      </c>
      <c r="B650" s="10">
        <v>366.02</v>
      </c>
      <c r="C650" s="10">
        <v>355.54059</v>
      </c>
      <c r="D650" s="10">
        <v>0.0294745812285454</v>
      </c>
      <c r="E650" s="7"/>
      <c r="F650" s="7"/>
    </row>
    <row r="651">
      <c r="A651" s="9">
        <v>44770.041666666664</v>
      </c>
      <c r="B651" s="10">
        <v>378.1</v>
      </c>
      <c r="C651" s="10">
        <v>349.64897</v>
      </c>
      <c r="D651" s="10">
        <v>0.081370266870799</v>
      </c>
      <c r="E651" s="7"/>
      <c r="F651" s="7"/>
    </row>
    <row r="652">
      <c r="A652" s="9">
        <v>44770.083333333336</v>
      </c>
      <c r="B652" s="10">
        <v>380.2</v>
      </c>
      <c r="C652" s="10">
        <v>343.02824</v>
      </c>
      <c r="D652" s="10">
        <v>0.108363556306617</v>
      </c>
      <c r="E652" s="7"/>
      <c r="F652" s="7"/>
    </row>
    <row r="653">
      <c r="A653" s="9">
        <v>44770.125</v>
      </c>
      <c r="B653" s="10">
        <v>369.85</v>
      </c>
      <c r="C653" s="10">
        <v>333.35828</v>
      </c>
      <c r="D653" s="10">
        <v>0.109466967492153</v>
      </c>
      <c r="E653" s="7"/>
      <c r="F653" s="7"/>
    </row>
    <row r="654">
      <c r="A654" s="9">
        <v>44770.166666666664</v>
      </c>
      <c r="B654" s="10">
        <v>357.83</v>
      </c>
      <c r="C654" s="10">
        <v>324.12214</v>
      </c>
      <c r="D654" s="10">
        <v>0.103997400486125</v>
      </c>
      <c r="E654" s="7"/>
      <c r="F654" s="7"/>
    </row>
    <row r="655">
      <c r="A655" s="9">
        <v>44770.208333333336</v>
      </c>
      <c r="B655" s="10">
        <v>346.95</v>
      </c>
      <c r="C655" s="10">
        <v>317.04199</v>
      </c>
      <c r="D655" s="10">
        <v>0.0943345390937017</v>
      </c>
      <c r="E655" s="7"/>
      <c r="F655" s="7"/>
    </row>
    <row r="656">
      <c r="A656" s="9">
        <v>44770.25</v>
      </c>
      <c r="B656" s="10">
        <v>339.96</v>
      </c>
      <c r="C656" s="10">
        <v>313.65043</v>
      </c>
      <c r="D656" s="10">
        <v>0.0838818234682477</v>
      </c>
      <c r="E656" s="7"/>
      <c r="F656" s="7"/>
    </row>
    <row r="657">
      <c r="A657" s="9">
        <v>44770.291666666664</v>
      </c>
      <c r="B657" s="10">
        <v>338.58</v>
      </c>
      <c r="C657" s="10">
        <v>312.78998</v>
      </c>
      <c r="D657" s="10">
        <v>0.0824515542345697</v>
      </c>
      <c r="E657" s="7"/>
      <c r="F657" s="7"/>
    </row>
    <row r="658">
      <c r="A658" s="9">
        <v>44770.333333333336</v>
      </c>
      <c r="B658" s="10">
        <v>338.02</v>
      </c>
      <c r="C658" s="10">
        <v>312.85797</v>
      </c>
      <c r="D658" s="10">
        <v>0.0804263672745813</v>
      </c>
      <c r="E658" s="7"/>
      <c r="F658" s="7"/>
    </row>
    <row r="659">
      <c r="A659" s="9">
        <v>44770.375</v>
      </c>
      <c r="B659" s="10">
        <v>342.06</v>
      </c>
      <c r="C659" s="10">
        <v>316.30774</v>
      </c>
      <c r="D659" s="10">
        <v>0.0814152065959561</v>
      </c>
      <c r="E659" s="7"/>
      <c r="F659" s="7"/>
    </row>
    <row r="660">
      <c r="A660" s="9">
        <v>44770.416666666664</v>
      </c>
      <c r="B660" s="10">
        <v>342.84</v>
      </c>
      <c r="C660" s="10">
        <v>322.52843</v>
      </c>
      <c r="D660" s="10">
        <v>0.0629760607460246</v>
      </c>
      <c r="E660" s="7"/>
      <c r="F660" s="7"/>
    </row>
    <row r="661">
      <c r="A661" s="9">
        <v>44770.458333333336</v>
      </c>
      <c r="B661" s="10">
        <v>346.03</v>
      </c>
      <c r="C661" s="10">
        <v>327.1904</v>
      </c>
      <c r="D661" s="10">
        <v>0.0575799289954716</v>
      </c>
      <c r="E661" s="7"/>
      <c r="F661" s="7"/>
    </row>
    <row r="662">
      <c r="A662" s="9">
        <v>44770.5</v>
      </c>
      <c r="B662" s="10">
        <v>355.45</v>
      </c>
      <c r="C662" s="10">
        <v>332.04275</v>
      </c>
      <c r="D662" s="10">
        <v>0.0704946878075186</v>
      </c>
      <c r="E662" s="7"/>
      <c r="F662" s="7"/>
    </row>
    <row r="663">
      <c r="A663" s="9">
        <v>44770.541666666664</v>
      </c>
      <c r="B663" s="10">
        <v>364.99</v>
      </c>
      <c r="C663" s="10">
        <v>337.1943</v>
      </c>
      <c r="D663" s="10">
        <v>0.0824322949705852</v>
      </c>
      <c r="E663" s="7"/>
      <c r="F663" s="7"/>
    </row>
    <row r="664">
      <c r="A664" s="9">
        <v>44770.583333333336</v>
      </c>
      <c r="B664" s="10">
        <v>369.92</v>
      </c>
      <c r="C664" s="10">
        <v>338.69176</v>
      </c>
      <c r="D664" s="10">
        <v>0.0922025383788493</v>
      </c>
      <c r="E664" s="7"/>
      <c r="F664" s="7"/>
    </row>
    <row r="665">
      <c r="A665" s="9">
        <v>44770.625</v>
      </c>
      <c r="B665" s="10">
        <v>372.99</v>
      </c>
      <c r="C665" s="10">
        <v>340.56256</v>
      </c>
      <c r="D665" s="10">
        <v>0.0952172781412025</v>
      </c>
      <c r="E665" s="7"/>
      <c r="F665" s="7"/>
    </row>
    <row r="666">
      <c r="A666" s="9">
        <v>44770.666666666664</v>
      </c>
      <c r="B666" s="10">
        <v>378.03</v>
      </c>
      <c r="C666" s="10">
        <v>340.58649</v>
      </c>
      <c r="D666" s="10">
        <v>0.109938330202116</v>
      </c>
      <c r="E666" s="7"/>
      <c r="F666" s="7"/>
    </row>
    <row r="667">
      <c r="A667" s="9">
        <v>44770.708333333336</v>
      </c>
      <c r="B667" s="10">
        <v>381.89</v>
      </c>
      <c r="C667" s="10">
        <v>340.40858</v>
      </c>
      <c r="D667" s="10">
        <v>0.121857739308451</v>
      </c>
      <c r="E667" s="7"/>
      <c r="F667" s="7"/>
    </row>
    <row r="668">
      <c r="A668" s="9">
        <v>44770.75</v>
      </c>
      <c r="B668" s="10">
        <v>381.11</v>
      </c>
      <c r="C668" s="10">
        <v>341.11019</v>
      </c>
      <c r="D668" s="10">
        <v>0.117263603294876</v>
      </c>
      <c r="E668" s="7"/>
      <c r="F668" s="7"/>
    </row>
    <row r="669">
      <c r="A669" s="9">
        <v>44770.791666666664</v>
      </c>
      <c r="B669" s="10">
        <v>372.53</v>
      </c>
      <c r="C669" s="10">
        <v>342.79358</v>
      </c>
      <c r="D669" s="10">
        <v>0.0867473072278656</v>
      </c>
      <c r="E669" s="7"/>
      <c r="F669" s="7"/>
    </row>
    <row r="670">
      <c r="A670" s="9">
        <v>44770.833333333336</v>
      </c>
      <c r="B670" s="10">
        <v>361.67</v>
      </c>
      <c r="C670" s="10">
        <v>343.37281</v>
      </c>
      <c r="D670" s="10">
        <v>0.0532866594766196</v>
      </c>
      <c r="E670" s="7"/>
      <c r="F670" s="7"/>
    </row>
    <row r="671">
      <c r="A671" s="9">
        <v>44770.875</v>
      </c>
      <c r="B671" s="10">
        <v>364.48</v>
      </c>
      <c r="C671" s="10">
        <v>345.45202</v>
      </c>
      <c r="D671" s="10">
        <v>0.0550813974108474</v>
      </c>
      <c r="E671" s="7"/>
      <c r="F671" s="7"/>
    </row>
    <row r="672">
      <c r="A672" s="9">
        <v>44770.916666666664</v>
      </c>
      <c r="B672" s="10">
        <v>368.48</v>
      </c>
      <c r="C672" s="10">
        <v>346.98051</v>
      </c>
      <c r="D672" s="10">
        <v>0.0619616646479654</v>
      </c>
      <c r="E672" s="7"/>
      <c r="F672" s="7"/>
    </row>
    <row r="673">
      <c r="A673" s="9">
        <v>44770.958333333336</v>
      </c>
      <c r="B673" s="10">
        <v>369.08</v>
      </c>
      <c r="C673" s="10">
        <v>350.306</v>
      </c>
      <c r="D673" s="10">
        <v>0.0535931442795727</v>
      </c>
      <c r="E673" s="7"/>
      <c r="F673" s="7"/>
    </row>
    <row r="674">
      <c r="A674" s="9">
        <v>44771.0</v>
      </c>
      <c r="B674" s="10">
        <v>375.0</v>
      </c>
      <c r="C674" s="10">
        <v>352.95559</v>
      </c>
      <c r="D674" s="10">
        <v>0.0624566110427661</v>
      </c>
      <c r="E674" s="7"/>
      <c r="F674" s="7"/>
    </row>
    <row r="675">
      <c r="A675" s="9">
        <v>44771.041666666664</v>
      </c>
      <c r="B675" s="10">
        <v>378.84</v>
      </c>
      <c r="C675" s="10">
        <v>346.64515</v>
      </c>
      <c r="D675" s="10">
        <v>0.0928755241491189</v>
      </c>
      <c r="E675" s="7"/>
      <c r="F675" s="7"/>
    </row>
    <row r="676">
      <c r="A676" s="9">
        <v>44771.083333333336</v>
      </c>
      <c r="B676" s="10">
        <v>378.93</v>
      </c>
      <c r="C676" s="10">
        <v>339.58629</v>
      </c>
      <c r="D676" s="10">
        <v>0.115857769169656</v>
      </c>
      <c r="E676" s="7"/>
      <c r="F676" s="7"/>
    </row>
    <row r="677">
      <c r="A677" s="9">
        <v>44771.125</v>
      </c>
      <c r="B677" s="10">
        <v>371.56</v>
      </c>
      <c r="C677" s="10">
        <v>329.72821</v>
      </c>
      <c r="D677" s="10">
        <v>0.126867488832696</v>
      </c>
      <c r="E677" s="7"/>
      <c r="F677" s="7"/>
    </row>
    <row r="678">
      <c r="A678" s="9">
        <v>44771.166666666664</v>
      </c>
      <c r="B678" s="10">
        <v>361.62</v>
      </c>
      <c r="C678" s="10">
        <v>320.74713</v>
      </c>
      <c r="D678" s="10">
        <v>0.127430197115091</v>
      </c>
      <c r="E678" s="7"/>
      <c r="F678" s="7"/>
    </row>
    <row r="679">
      <c r="A679" s="9">
        <v>44771.208333333336</v>
      </c>
      <c r="B679" s="10">
        <v>348.41</v>
      </c>
      <c r="C679" s="10">
        <v>314.33103</v>
      </c>
      <c r="D679" s="10">
        <v>0.108417454045182</v>
      </c>
      <c r="E679" s="7"/>
      <c r="F679" s="7"/>
    </row>
    <row r="680">
      <c r="A680" s="9">
        <v>44771.25</v>
      </c>
      <c r="B680" s="10">
        <v>341.82</v>
      </c>
      <c r="C680" s="10">
        <v>311.74479</v>
      </c>
      <c r="D680" s="10">
        <v>0.0964738175736632</v>
      </c>
      <c r="E680" s="7"/>
      <c r="F680" s="7"/>
    </row>
    <row r="681">
      <c r="A681" s="9">
        <v>44771.291666666664</v>
      </c>
      <c r="B681" s="10">
        <v>341.03</v>
      </c>
      <c r="C681" s="10">
        <v>311.65417</v>
      </c>
      <c r="D681" s="10">
        <v>0.0942577793841165</v>
      </c>
      <c r="E681" s="7"/>
      <c r="F681" s="7"/>
    </row>
    <row r="682">
      <c r="A682" s="9">
        <v>44771.333333333336</v>
      </c>
      <c r="B682" s="10">
        <v>340.67</v>
      </c>
      <c r="C682" s="10">
        <v>312.36827</v>
      </c>
      <c r="D682" s="10">
        <v>0.0906037287333954</v>
      </c>
      <c r="E682" s="7"/>
      <c r="F682" s="7"/>
    </row>
    <row r="683">
      <c r="A683" s="9">
        <v>44771.375</v>
      </c>
      <c r="B683" s="10">
        <v>341.59</v>
      </c>
      <c r="C683" s="10">
        <v>316.27625</v>
      </c>
      <c r="D683" s="10">
        <v>0.0800368348872227</v>
      </c>
      <c r="E683" s="7"/>
      <c r="F683" s="7"/>
    </row>
    <row r="684">
      <c r="A684" s="9">
        <v>44771.416666666664</v>
      </c>
      <c r="B684" s="10">
        <v>344.35</v>
      </c>
      <c r="C684" s="10">
        <v>322.77868</v>
      </c>
      <c r="D684" s="10">
        <v>0.0668300644887698</v>
      </c>
      <c r="E684" s="7"/>
      <c r="F684" s="7"/>
    </row>
    <row r="685">
      <c r="A685" s="9">
        <v>44771.458333333336</v>
      </c>
      <c r="B685" s="10">
        <v>348.4</v>
      </c>
      <c r="C685" s="10">
        <v>327.52859</v>
      </c>
      <c r="D685" s="10">
        <v>0.0637239332297677</v>
      </c>
      <c r="E685" s="7"/>
      <c r="F685" s="7"/>
    </row>
    <row r="686">
      <c r="A686" s="9">
        <v>44771.5</v>
      </c>
      <c r="B686" s="10">
        <v>356.97</v>
      </c>
      <c r="C686" s="10">
        <v>332.21338</v>
      </c>
      <c r="D686" s="10">
        <v>0.0745202375653866</v>
      </c>
      <c r="E686" s="7"/>
      <c r="F686" s="7"/>
    </row>
    <row r="687">
      <c r="A687" s="9">
        <v>44771.541666666664</v>
      </c>
      <c r="B687" s="10">
        <v>358.31</v>
      </c>
      <c r="C687" s="10">
        <v>337.10551</v>
      </c>
      <c r="D687" s="10">
        <v>0.0629016416848245</v>
      </c>
      <c r="E687" s="7"/>
      <c r="F687" s="7"/>
    </row>
    <row r="688">
      <c r="A688" s="9">
        <v>44771.583333333336</v>
      </c>
      <c r="B688" s="10">
        <v>361.64</v>
      </c>
      <c r="C688" s="10">
        <v>338.34808</v>
      </c>
      <c r="D688" s="10">
        <v>0.0688401128210924</v>
      </c>
      <c r="E688" s="7"/>
      <c r="F688" s="7"/>
    </row>
    <row r="689">
      <c r="A689" s="9">
        <v>44771.625</v>
      </c>
      <c r="B689" s="10">
        <v>363.06</v>
      </c>
      <c r="C689" s="10">
        <v>340.0464</v>
      </c>
      <c r="D689" s="10">
        <v>0.0676778227912426</v>
      </c>
      <c r="E689" s="7"/>
      <c r="F689" s="7"/>
    </row>
    <row r="690">
      <c r="A690" s="9">
        <v>44771.666666666664</v>
      </c>
      <c r="B690" s="10">
        <v>365.36</v>
      </c>
      <c r="C690" s="10">
        <v>339.94036</v>
      </c>
      <c r="D690" s="10">
        <v>0.0747767637829177</v>
      </c>
      <c r="E690" s="7"/>
      <c r="F690" s="7"/>
    </row>
    <row r="691">
      <c r="A691" s="9">
        <v>44771.708333333336</v>
      </c>
      <c r="B691" s="10">
        <v>365.01</v>
      </c>
      <c r="C691" s="10">
        <v>339.55689</v>
      </c>
      <c r="D691" s="10">
        <v>0.0749597806718043</v>
      </c>
      <c r="E691" s="7"/>
      <c r="F691" s="7"/>
    </row>
    <row r="692">
      <c r="A692" s="9">
        <v>44771.75</v>
      </c>
      <c r="B692" s="10">
        <v>366.79</v>
      </c>
      <c r="C692" s="10">
        <v>340.02278</v>
      </c>
      <c r="D692" s="10">
        <v>0.0787218432835588</v>
      </c>
      <c r="E692" s="7"/>
      <c r="F692" s="7"/>
    </row>
    <row r="693">
      <c r="A693" s="9">
        <v>44771.791666666664</v>
      </c>
      <c r="B693" s="10">
        <v>356.48</v>
      </c>
      <c r="C693" s="10">
        <v>341.42557</v>
      </c>
      <c r="D693" s="10">
        <v>0.0440928604146433</v>
      </c>
      <c r="E693" s="7"/>
      <c r="F693" s="7"/>
    </row>
    <row r="694">
      <c r="A694" s="9">
        <v>44771.833333333336</v>
      </c>
      <c r="B694" s="10">
        <v>347.22</v>
      </c>
      <c r="C694" s="10">
        <v>341.76908</v>
      </c>
      <c r="D694" s="10">
        <v>0.015949131501305</v>
      </c>
      <c r="E694" s="7"/>
      <c r="F694" s="7"/>
    </row>
    <row r="695">
      <c r="A695" s="9">
        <v>44771.875</v>
      </c>
      <c r="B695" s="10">
        <v>349.19</v>
      </c>
      <c r="C695" s="10">
        <v>343.60944</v>
      </c>
      <c r="D695" s="10">
        <v>0.0162409973369765</v>
      </c>
      <c r="E695" s="7"/>
      <c r="F695" s="7"/>
    </row>
    <row r="696">
      <c r="A696" s="9">
        <v>44771.916666666664</v>
      </c>
      <c r="B696" s="10">
        <v>352.46</v>
      </c>
      <c r="C696" s="10">
        <v>344.98886</v>
      </c>
      <c r="D696" s="10">
        <v>0.0216561775357035</v>
      </c>
      <c r="E696" s="7"/>
      <c r="F696" s="7"/>
    </row>
    <row r="697">
      <c r="A697" s="9">
        <v>44771.958333333336</v>
      </c>
      <c r="B697" s="10">
        <v>356.6</v>
      </c>
      <c r="C697" s="10">
        <v>348.15293</v>
      </c>
      <c r="D697" s="10">
        <v>0.024262527389903</v>
      </c>
      <c r="E697" s="7"/>
      <c r="F697" s="7"/>
    </row>
    <row r="698">
      <c r="A698" s="9">
        <v>44772.0</v>
      </c>
      <c r="B698" s="10">
        <v>369.13</v>
      </c>
      <c r="C698" s="10">
        <v>341.31453</v>
      </c>
      <c r="D698" s="10">
        <v>0.0814951241601112</v>
      </c>
      <c r="E698" s="7"/>
      <c r="F698" s="7"/>
    </row>
    <row r="699">
      <c r="A699" s="9">
        <v>44772.041666666664</v>
      </c>
      <c r="B699" s="10">
        <v>375.8</v>
      </c>
      <c r="C699" s="10">
        <v>336.17246</v>
      </c>
      <c r="D699" s="10">
        <v>0.11787860314316</v>
      </c>
      <c r="E699" s="7"/>
      <c r="F699" s="7"/>
    </row>
    <row r="700">
      <c r="A700" s="9">
        <v>44772.083333333336</v>
      </c>
      <c r="B700" s="10">
        <v>374.25</v>
      </c>
      <c r="C700" s="10">
        <v>331.89307</v>
      </c>
      <c r="D700" s="10">
        <v>0.127622218806798</v>
      </c>
      <c r="E700" s="7"/>
      <c r="F700" s="7"/>
    </row>
    <row r="701">
      <c r="A701" s="9">
        <v>44772.125</v>
      </c>
      <c r="B701" s="10">
        <v>373.35</v>
      </c>
      <c r="C701" s="10">
        <v>325.82568</v>
      </c>
      <c r="D701" s="10">
        <v>0.145858116524148</v>
      </c>
      <c r="E701" s="7"/>
      <c r="F701" s="7"/>
    </row>
    <row r="702">
      <c r="A702" s="9">
        <v>44772.166666666664</v>
      </c>
      <c r="B702" s="10">
        <v>361.45</v>
      </c>
      <c r="C702" s="10">
        <v>320.93266</v>
      </c>
      <c r="D702" s="10">
        <v>0.126248727692594</v>
      </c>
      <c r="E702" s="7"/>
      <c r="F702" s="7"/>
    </row>
    <row r="703">
      <c r="A703" s="9">
        <v>44772.208333333336</v>
      </c>
      <c r="B703" s="10">
        <v>347.66</v>
      </c>
      <c r="C703" s="10">
        <v>318.21948</v>
      </c>
      <c r="D703" s="10">
        <v>0.0925163978019197</v>
      </c>
      <c r="E703" s="7"/>
      <c r="F703" s="7"/>
    </row>
    <row r="704">
      <c r="A704" s="9">
        <v>44772.25</v>
      </c>
      <c r="B704" s="10">
        <v>337.35</v>
      </c>
      <c r="C704" s="10">
        <v>318.26063</v>
      </c>
      <c r="D704" s="10">
        <v>0.059980306078072</v>
      </c>
      <c r="E704" s="7"/>
      <c r="F704" s="7"/>
    </row>
    <row r="705">
      <c r="A705" s="9">
        <v>44772.291666666664</v>
      </c>
      <c r="B705" s="10">
        <v>333.6</v>
      </c>
      <c r="C705" s="10">
        <v>319.02861</v>
      </c>
      <c r="D705" s="10">
        <v>0.0456742421941405</v>
      </c>
      <c r="E705" s="7"/>
      <c r="F705" s="7"/>
    </row>
    <row r="706">
      <c r="A706" s="9">
        <v>44772.333333333336</v>
      </c>
      <c r="B706" s="10">
        <v>332.32</v>
      </c>
      <c r="C706" s="10">
        <v>319.02123</v>
      </c>
      <c r="D706" s="10">
        <v>0.041686159883466</v>
      </c>
      <c r="E706" s="7"/>
      <c r="F706" s="7"/>
    </row>
    <row r="707">
      <c r="A707" s="9">
        <v>44772.375</v>
      </c>
      <c r="B707" s="10">
        <v>333.39</v>
      </c>
      <c r="C707" s="10">
        <v>321.4181</v>
      </c>
      <c r="D707" s="10">
        <v>0.0372471245396572</v>
      </c>
      <c r="E707" s="7"/>
      <c r="F707" s="7"/>
    </row>
    <row r="708">
      <c r="A708" s="9">
        <v>44772.416666666664</v>
      </c>
      <c r="B708" s="10">
        <v>332.87</v>
      </c>
      <c r="C708" s="10">
        <v>326.52887</v>
      </c>
      <c r="D708" s="10">
        <v>0.0194198142418464</v>
      </c>
      <c r="E708" s="7"/>
      <c r="F708" s="7"/>
    </row>
    <row r="709">
      <c r="A709" s="9">
        <v>44772.458333333336</v>
      </c>
      <c r="B709" s="10">
        <v>334.77</v>
      </c>
      <c r="C709" s="10">
        <v>330.4114</v>
      </c>
      <c r="D709" s="10">
        <v>0.0131914334674892</v>
      </c>
      <c r="E709" s="7"/>
      <c r="F709" s="7"/>
    </row>
    <row r="710">
      <c r="A710" s="9">
        <v>44772.5</v>
      </c>
      <c r="B710" s="10">
        <v>338.17</v>
      </c>
      <c r="C710" s="10">
        <v>334.6478</v>
      </c>
      <c r="D710" s="10">
        <v>0.01052509533904</v>
      </c>
      <c r="E710" s="7"/>
      <c r="F710" s="7"/>
    </row>
    <row r="711">
      <c r="A711" s="9">
        <v>44772.541666666664</v>
      </c>
      <c r="B711" s="10">
        <v>337.06</v>
      </c>
      <c r="C711" s="10">
        <v>339.62836</v>
      </c>
      <c r="D711" s="10">
        <v>0.00756226600157885</v>
      </c>
      <c r="E711" s="7"/>
      <c r="F711" s="7"/>
    </row>
    <row r="712">
      <c r="A712" s="9">
        <v>44772.583333333336</v>
      </c>
      <c r="B712" s="10">
        <v>329.66</v>
      </c>
      <c r="C712" s="10">
        <v>341.20884</v>
      </c>
      <c r="D712" s="10">
        <v>0.0338468370280206</v>
      </c>
      <c r="E712" s="7"/>
      <c r="F712" s="7"/>
    </row>
    <row r="713">
      <c r="A713" s="9">
        <v>44772.625</v>
      </c>
      <c r="B713" s="10">
        <v>328.55</v>
      </c>
      <c r="C713" s="10">
        <v>343.56158</v>
      </c>
      <c r="D713" s="10">
        <v>0.0436940009415487</v>
      </c>
      <c r="E713" s="7"/>
      <c r="F713" s="7"/>
    </row>
    <row r="714">
      <c r="A714" s="9">
        <v>44772.666666666664</v>
      </c>
      <c r="B714" s="10">
        <v>329.04</v>
      </c>
      <c r="C714" s="10">
        <v>344.1428</v>
      </c>
      <c r="D714" s="10">
        <v>0.0438852708817386</v>
      </c>
      <c r="E714" s="7"/>
      <c r="F714" s="7"/>
    </row>
    <row r="715">
      <c r="A715" s="9">
        <v>44772.708333333336</v>
      </c>
      <c r="B715" s="10">
        <v>334.44</v>
      </c>
      <c r="C715" s="10">
        <v>343.74077</v>
      </c>
      <c r="D715" s="10">
        <v>0.0270575119733396</v>
      </c>
      <c r="E715" s="7"/>
      <c r="F715" s="7"/>
    </row>
    <row r="716">
      <c r="A716" s="9">
        <v>44772.75</v>
      </c>
      <c r="B716" s="10">
        <v>338.69</v>
      </c>
      <c r="C716" s="10">
        <v>343.20396</v>
      </c>
      <c r="D716" s="10">
        <v>0.0131524123439601</v>
      </c>
      <c r="E716" s="7"/>
      <c r="F716" s="7"/>
    </row>
    <row r="717">
      <c r="A717" s="9">
        <v>44772.791666666664</v>
      </c>
      <c r="B717" s="10">
        <v>341.87</v>
      </c>
      <c r="C717" s="10">
        <v>342.9045</v>
      </c>
      <c r="D717" s="10">
        <v>0.00301687496081264</v>
      </c>
      <c r="E717" s="7"/>
      <c r="F717" s="7"/>
    </row>
    <row r="718">
      <c r="A718" s="9">
        <v>44772.833333333336</v>
      </c>
      <c r="B718" s="10">
        <v>347.93</v>
      </c>
      <c r="C718" s="10">
        <v>341.03808</v>
      </c>
      <c r="D718" s="10">
        <v>0.0202086523592908</v>
      </c>
      <c r="E718" s="7"/>
      <c r="F718" s="7"/>
    </row>
    <row r="719">
      <c r="A719" s="9">
        <v>44772.875</v>
      </c>
      <c r="B719" s="10">
        <v>349.94</v>
      </c>
      <c r="C719" s="10">
        <v>340.46878</v>
      </c>
      <c r="D719" s="10">
        <v>0.0278181746943141</v>
      </c>
      <c r="E719" s="7"/>
      <c r="F719" s="7"/>
    </row>
    <row r="720">
      <c r="A720" s="9">
        <v>44772.916666666664</v>
      </c>
      <c r="B720" s="10">
        <v>341.22</v>
      </c>
      <c r="C720" s="10">
        <v>339.66831</v>
      </c>
      <c r="D720" s="10">
        <v>0.00456825071494013</v>
      </c>
      <c r="E720" s="7"/>
      <c r="F720" s="7"/>
    </row>
    <row r="721">
      <c r="A721" s="9">
        <v>44772.958333333336</v>
      </c>
      <c r="B721" s="10">
        <v>340.88</v>
      </c>
      <c r="C721" s="10">
        <v>341.14189</v>
      </c>
      <c r="D721" s="10">
        <v>7.67686431003808E-4</v>
      </c>
      <c r="E721" s="7"/>
      <c r="F721" s="7"/>
    </row>
    <row r="722">
      <c r="A722" s="9">
        <v>44773.0</v>
      </c>
      <c r="B722" s="10">
        <v>353.98</v>
      </c>
      <c r="C722" s="10">
        <v>329.9518</v>
      </c>
      <c r="D722" s="10">
        <v>0.0728233638973935</v>
      </c>
      <c r="E722" s="7"/>
      <c r="F722" s="7"/>
    </row>
    <row r="723">
      <c r="A723" s="9">
        <v>44773.041666666664</v>
      </c>
      <c r="B723" s="10">
        <v>356.84</v>
      </c>
      <c r="C723" s="10">
        <v>324.57505</v>
      </c>
      <c r="D723" s="10">
        <v>0.0994067473763001</v>
      </c>
      <c r="E723" s="7"/>
      <c r="F723" s="7"/>
    </row>
    <row r="724">
      <c r="A724" s="9">
        <v>44773.083333333336</v>
      </c>
      <c r="B724" s="10">
        <v>356.15</v>
      </c>
      <c r="C724" s="10">
        <v>319.96407</v>
      </c>
      <c r="D724" s="10">
        <v>0.113093729555321</v>
      </c>
      <c r="E724" s="7"/>
      <c r="F724" s="7"/>
    </row>
    <row r="725">
      <c r="A725" s="9">
        <v>44773.125</v>
      </c>
      <c r="B725" s="10">
        <v>333.36</v>
      </c>
      <c r="C725" s="10">
        <v>313.94287</v>
      </c>
      <c r="D725" s="10">
        <v>0.0618492466479649</v>
      </c>
      <c r="E725" s="7"/>
      <c r="F725" s="7"/>
    </row>
    <row r="726">
      <c r="A726" s="9">
        <v>44773.166666666664</v>
      </c>
      <c r="B726" s="10">
        <v>327.0</v>
      </c>
      <c r="C726" s="10">
        <v>308.68671</v>
      </c>
      <c r="D726" s="10">
        <v>0.0593264607990411</v>
      </c>
      <c r="E726" s="7"/>
      <c r="F726" s="7"/>
    </row>
    <row r="727">
      <c r="A727" s="9">
        <v>44773.208333333336</v>
      </c>
      <c r="B727" s="10">
        <v>317.66</v>
      </c>
      <c r="C727" s="10">
        <v>305.15974</v>
      </c>
      <c r="D727" s="10">
        <v>0.0409630051460917</v>
      </c>
      <c r="E727" s="7"/>
      <c r="F727" s="7"/>
    </row>
    <row r="728">
      <c r="A728" s="9">
        <v>44773.25</v>
      </c>
      <c r="B728" s="10">
        <v>308.09</v>
      </c>
      <c r="C728" s="10">
        <v>303.98365</v>
      </c>
      <c r="D728" s="10">
        <v>0.0135084567870672</v>
      </c>
      <c r="E728" s="7"/>
      <c r="F728" s="7"/>
    </row>
    <row r="729">
      <c r="A729" s="9">
        <v>44773.291666666664</v>
      </c>
      <c r="B729" s="10">
        <v>300.86</v>
      </c>
      <c r="C729" s="10">
        <v>303.3617</v>
      </c>
      <c r="D729" s="10">
        <v>0.00824659144512959</v>
      </c>
      <c r="E729" s="7"/>
      <c r="F729" s="7"/>
    </row>
    <row r="730">
      <c r="A730" s="9">
        <v>44773.333333333336</v>
      </c>
      <c r="B730" s="10">
        <v>295.79</v>
      </c>
      <c r="C730" s="10">
        <v>302.83021</v>
      </c>
      <c r="D730" s="10">
        <v>0.0232480438460878</v>
      </c>
      <c r="E730" s="7"/>
      <c r="F730" s="7"/>
    </row>
    <row r="731">
      <c r="A731" s="9">
        <v>44773.375</v>
      </c>
      <c r="B731" s="10">
        <v>302.72</v>
      </c>
      <c r="C731" s="10">
        <v>305.2302</v>
      </c>
      <c r="D731" s="10">
        <v>0.00822395686927439</v>
      </c>
      <c r="E731" s="7"/>
      <c r="F731" s="7"/>
    </row>
    <row r="732">
      <c r="A732" s="9">
        <v>44773.416666666664</v>
      </c>
      <c r="B732" s="10">
        <v>300.75</v>
      </c>
      <c r="C732" s="10">
        <v>310.72489</v>
      </c>
      <c r="D732" s="10">
        <v>0.0321019986522483</v>
      </c>
      <c r="E732" s="7"/>
      <c r="F732" s="7"/>
    </row>
    <row r="733">
      <c r="A733" s="9">
        <v>44773.458333333336</v>
      </c>
      <c r="B733" s="10">
        <v>299.38</v>
      </c>
      <c r="C733" s="10">
        <v>315.00465</v>
      </c>
      <c r="D733" s="10">
        <v>0.0496013312819351</v>
      </c>
      <c r="E733" s="7"/>
      <c r="F733" s="7"/>
    </row>
    <row r="734">
      <c r="A734" s="9">
        <v>44773.5</v>
      </c>
      <c r="B734" s="10">
        <v>303.47</v>
      </c>
      <c r="C734" s="10">
        <v>319.02282</v>
      </c>
      <c r="D734" s="10">
        <v>0.0487514341450558</v>
      </c>
      <c r="E734" s="7"/>
      <c r="F734" s="7"/>
    </row>
    <row r="735">
      <c r="A735" s="9">
        <v>44773.541666666664</v>
      </c>
      <c r="B735" s="10">
        <v>308.21</v>
      </c>
      <c r="C735" s="10">
        <v>323.59275</v>
      </c>
      <c r="D735" s="10">
        <v>0.0475373752965727</v>
      </c>
      <c r="E735" s="7"/>
      <c r="F735" s="7"/>
    </row>
    <row r="736">
      <c r="A736" s="9">
        <v>44773.583333333336</v>
      </c>
      <c r="B736" s="10">
        <v>307.54</v>
      </c>
      <c r="C736" s="10">
        <v>324.77703</v>
      </c>
      <c r="D736" s="10">
        <v>0.0530734270216092</v>
      </c>
      <c r="E736" s="7"/>
      <c r="F736" s="7"/>
    </row>
    <row r="737">
      <c r="A737" s="9">
        <v>44773.625</v>
      </c>
      <c r="B737" s="10">
        <v>317.31</v>
      </c>
      <c r="C737" s="10">
        <v>327.09223</v>
      </c>
      <c r="D737" s="10">
        <v>0.0299066413164261</v>
      </c>
      <c r="E737" s="7"/>
      <c r="F737" s="7"/>
    </row>
    <row r="738">
      <c r="A738" s="9">
        <v>44773.666666666664</v>
      </c>
      <c r="B738" s="10">
        <v>332.41</v>
      </c>
      <c r="C738" s="10">
        <v>328.77834</v>
      </c>
      <c r="D738" s="10">
        <v>0.0110459223074123</v>
      </c>
      <c r="E738" s="7"/>
      <c r="F738" s="7"/>
    </row>
    <row r="739">
      <c r="A739" s="9">
        <v>44773.708333333336</v>
      </c>
      <c r="B739" s="10">
        <v>344.71</v>
      </c>
      <c r="C739" s="10">
        <v>330.33192</v>
      </c>
      <c r="D739" s="10">
        <v>0.0435261599908357</v>
      </c>
      <c r="E739" s="7"/>
      <c r="F739" s="7"/>
    </row>
    <row r="740">
      <c r="A740" s="9">
        <v>44773.75</v>
      </c>
      <c r="B740" s="10">
        <v>353.93</v>
      </c>
      <c r="C740" s="10">
        <v>332.09268</v>
      </c>
      <c r="D740" s="10">
        <v>0.065756703821355</v>
      </c>
      <c r="E740" s="7"/>
      <c r="F740" s="7"/>
    </row>
    <row r="741">
      <c r="A741" s="9">
        <v>44773.791666666664</v>
      </c>
      <c r="B741" s="10">
        <v>360.74</v>
      </c>
      <c r="C741" s="10">
        <v>334.57037</v>
      </c>
      <c r="D741" s="10">
        <v>0.0782186121263517</v>
      </c>
      <c r="E741" s="7"/>
      <c r="F741" s="7"/>
    </row>
    <row r="742">
      <c r="A742" s="9">
        <v>44773.833333333336</v>
      </c>
      <c r="B742" s="10">
        <v>371.11</v>
      </c>
      <c r="C742" s="10">
        <v>335.20386</v>
      </c>
      <c r="D742" s="10">
        <v>0.107117322574984</v>
      </c>
      <c r="E742" s="7"/>
      <c r="F742" s="7"/>
    </row>
    <row r="743">
      <c r="A743" s="9">
        <v>44773.875</v>
      </c>
      <c r="B743" s="10">
        <v>365.52</v>
      </c>
      <c r="C743" s="10">
        <v>336.54224</v>
      </c>
      <c r="D743" s="10">
        <v>0.0861043772692544</v>
      </c>
      <c r="E743" s="7"/>
      <c r="F743" s="7"/>
    </row>
    <row r="744">
      <c r="A744" s="9">
        <v>44773.916666666664</v>
      </c>
      <c r="B744" s="10">
        <v>361.6</v>
      </c>
      <c r="C744" s="10">
        <v>336.74896</v>
      </c>
      <c r="D744" s="10">
        <v>0.0737969316965374</v>
      </c>
      <c r="E744" s="7"/>
      <c r="F744" s="7"/>
    </row>
    <row r="745">
      <c r="A745" s="9">
        <v>44773.958333333336</v>
      </c>
      <c r="B745" s="10">
        <v>360.11</v>
      </c>
      <c r="C745" s="10">
        <v>337.9715</v>
      </c>
      <c r="D745" s="10">
        <v>0.0655040439800398</v>
      </c>
      <c r="E745" s="7"/>
      <c r="F745" s="7"/>
    </row>
    <row r="746">
      <c r="A746" s="9">
        <v>44774.0</v>
      </c>
      <c r="B746" s="10">
        <v>366.93</v>
      </c>
      <c r="C746" s="10">
        <v>349.82009</v>
      </c>
      <c r="D746" s="10">
        <v>0.048910598587977</v>
      </c>
      <c r="E746" s="7"/>
      <c r="F746" s="7"/>
    </row>
    <row r="747">
      <c r="A747" s="9">
        <v>44774.041666666664</v>
      </c>
      <c r="B747" s="10">
        <v>370.77</v>
      </c>
      <c r="C747" s="10">
        <v>343.87413</v>
      </c>
      <c r="D747" s="10">
        <v>0.0782142873033223</v>
      </c>
      <c r="E747" s="7"/>
      <c r="F747" s="7"/>
    </row>
    <row r="748">
      <c r="A748" s="9">
        <v>44774.083333333336</v>
      </c>
      <c r="B748" s="10">
        <v>376.45</v>
      </c>
      <c r="C748" s="10">
        <v>337.88064</v>
      </c>
      <c r="D748" s="10">
        <v>0.114150843327395</v>
      </c>
      <c r="E748" s="7"/>
      <c r="F748" s="7"/>
    </row>
    <row r="749">
      <c r="A749" s="9">
        <v>44774.125</v>
      </c>
      <c r="B749" s="10">
        <v>366.25</v>
      </c>
      <c r="C749" s="10">
        <v>329.78407</v>
      </c>
      <c r="D749" s="10">
        <v>0.110575171202174</v>
      </c>
      <c r="E749" s="7"/>
      <c r="F749" s="7"/>
    </row>
    <row r="750">
      <c r="A750" s="9">
        <v>44774.166666666664</v>
      </c>
      <c r="B750" s="10">
        <v>353.88</v>
      </c>
      <c r="C750" s="10">
        <v>322.27784</v>
      </c>
      <c r="D750" s="10">
        <v>0.0980587433501477</v>
      </c>
      <c r="E750" s="7"/>
      <c r="F750" s="7"/>
    </row>
    <row r="751">
      <c r="A751" s="9">
        <v>44774.208333333336</v>
      </c>
      <c r="B751" s="10">
        <v>342.73</v>
      </c>
      <c r="C751" s="10">
        <v>316.75474</v>
      </c>
      <c r="D751" s="10">
        <v>0.0820043292801237</v>
      </c>
      <c r="E751" s="7"/>
      <c r="F751" s="7"/>
    </row>
    <row r="752">
      <c r="A752" s="9">
        <v>44774.25</v>
      </c>
      <c r="B752" s="10">
        <v>331.61</v>
      </c>
      <c r="C752" s="10">
        <v>314.26334</v>
      </c>
      <c r="D752" s="10">
        <v>0.0551978477667805</v>
      </c>
      <c r="E752" s="7"/>
      <c r="F752" s="7"/>
    </row>
    <row r="753">
      <c r="A753" s="9">
        <v>44774.291666666664</v>
      </c>
      <c r="B753" s="10">
        <v>326.68</v>
      </c>
      <c r="C753" s="10">
        <v>313.24243</v>
      </c>
      <c r="D753" s="10">
        <v>0.0428983072312393</v>
      </c>
      <c r="E753" s="7"/>
      <c r="F753" s="7"/>
    </row>
    <row r="754">
      <c r="A754" s="9">
        <v>44774.333333333336</v>
      </c>
      <c r="B754" s="10">
        <v>327.22</v>
      </c>
      <c r="C754" s="10">
        <v>312.64043</v>
      </c>
      <c r="D754" s="10">
        <v>0.0466336679488319</v>
      </c>
      <c r="E754" s="7"/>
      <c r="F754" s="7"/>
    </row>
    <row r="755">
      <c r="A755" s="9">
        <v>44774.375</v>
      </c>
      <c r="B755" s="10">
        <v>330.08</v>
      </c>
      <c r="C755" s="10">
        <v>315.18264</v>
      </c>
      <c r="D755" s="10">
        <v>0.0472658011875273</v>
      </c>
      <c r="E755" s="7"/>
      <c r="F755" s="7"/>
    </row>
    <row r="756">
      <c r="A756" s="9">
        <v>44774.416666666664</v>
      </c>
      <c r="B756" s="10">
        <v>333.33</v>
      </c>
      <c r="C756" s="10">
        <v>320.76718</v>
      </c>
      <c r="D756" s="10">
        <v>0.0391649170591579</v>
      </c>
      <c r="E756" s="7"/>
      <c r="F756" s="7"/>
    </row>
    <row r="757">
      <c r="A757" s="9">
        <v>44774.458333333336</v>
      </c>
      <c r="B757" s="10">
        <v>342.83</v>
      </c>
      <c r="C757" s="10">
        <v>324.9865</v>
      </c>
      <c r="D757" s="10">
        <v>0.0549053576071621</v>
      </c>
      <c r="E757" s="7"/>
      <c r="F757" s="7"/>
    </row>
    <row r="758">
      <c r="A758" s="9">
        <v>44774.5</v>
      </c>
      <c r="B758" s="10">
        <v>354.72</v>
      </c>
      <c r="C758" s="10">
        <v>329.25865</v>
      </c>
      <c r="D758" s="10">
        <v>0.0773293275666411</v>
      </c>
      <c r="E758" s="7"/>
      <c r="F758" s="7"/>
    </row>
    <row r="759">
      <c r="A759" s="9">
        <v>44774.541666666664</v>
      </c>
      <c r="B759" s="10">
        <v>360.96</v>
      </c>
      <c r="C759" s="10">
        <v>334.16222</v>
      </c>
      <c r="D759" s="10">
        <v>0.0801939249745228</v>
      </c>
      <c r="E759" s="7"/>
      <c r="F759" s="7"/>
    </row>
    <row r="760">
      <c r="A760" s="9">
        <v>44774.583333333336</v>
      </c>
      <c r="B760" s="10">
        <v>360.37</v>
      </c>
      <c r="C760" s="10">
        <v>335.58286</v>
      </c>
      <c r="D760" s="10">
        <v>0.0738629499730708</v>
      </c>
      <c r="E760" s="7"/>
      <c r="F760" s="7"/>
    </row>
    <row r="761">
      <c r="A761" s="9">
        <v>44774.625</v>
      </c>
      <c r="B761" s="10">
        <v>356.49</v>
      </c>
      <c r="C761" s="10">
        <v>337.96393</v>
      </c>
      <c r="D761" s="10">
        <v>0.0548167078066585</v>
      </c>
      <c r="E761" s="7"/>
      <c r="F761" s="7"/>
    </row>
    <row r="762">
      <c r="A762" s="9">
        <v>44774.666666666664</v>
      </c>
      <c r="B762" s="10">
        <v>363.03</v>
      </c>
      <c r="C762" s="10">
        <v>339.11388</v>
      </c>
      <c r="D762" s="10">
        <v>0.0705253350290468</v>
      </c>
      <c r="E762" s="7"/>
      <c r="F762" s="7"/>
    </row>
    <row r="763">
      <c r="A763" s="9">
        <v>44774.708333333336</v>
      </c>
      <c r="B763" s="10">
        <v>370.28</v>
      </c>
      <c r="C763" s="10">
        <v>339.99457</v>
      </c>
      <c r="D763" s="10">
        <v>0.0890762167172257</v>
      </c>
      <c r="E763" s="7"/>
      <c r="F763" s="7"/>
    </row>
    <row r="764">
      <c r="A764" s="9">
        <v>44774.75</v>
      </c>
      <c r="B764" s="10">
        <v>377.11</v>
      </c>
      <c r="C764" s="10">
        <v>341.39815</v>
      </c>
      <c r="D764" s="10">
        <v>0.104604696891298</v>
      </c>
      <c r="E764" s="7"/>
      <c r="F764" s="7"/>
    </row>
    <row r="765">
      <c r="A765" s="9">
        <v>44774.791666666664</v>
      </c>
      <c r="B765" s="10">
        <v>379.71</v>
      </c>
      <c r="C765" s="10">
        <v>343.7019</v>
      </c>
      <c r="D765" s="10">
        <v>0.104765495913755</v>
      </c>
      <c r="E765" s="7"/>
      <c r="F765" s="7"/>
    </row>
    <row r="766">
      <c r="A766" s="9">
        <v>44774.833333333336</v>
      </c>
      <c r="B766" s="10">
        <v>371.12</v>
      </c>
      <c r="C766" s="10">
        <v>344.55927</v>
      </c>
      <c r="D766" s="10">
        <v>0.0770860990040987</v>
      </c>
      <c r="E766" s="7"/>
      <c r="F766" s="7"/>
    </row>
    <row r="767">
      <c r="A767" s="9">
        <v>44774.875</v>
      </c>
      <c r="B767" s="10">
        <v>359.18</v>
      </c>
      <c r="C767" s="10">
        <v>346.60245</v>
      </c>
      <c r="D767" s="10">
        <v>0.0362881162553814</v>
      </c>
      <c r="E767" s="7"/>
      <c r="F767" s="7"/>
    </row>
    <row r="768">
      <c r="A768" s="9">
        <v>44774.916666666664</v>
      </c>
      <c r="B768" s="10">
        <v>354.8</v>
      </c>
      <c r="C768" s="10">
        <v>347.67116</v>
      </c>
      <c r="D768" s="10">
        <v>0.0205045480332623</v>
      </c>
      <c r="E768" s="7"/>
      <c r="F768" s="7"/>
    </row>
    <row r="769">
      <c r="A769" s="9">
        <v>44774.958333333336</v>
      </c>
      <c r="B769" s="10">
        <v>357.57</v>
      </c>
      <c r="C769" s="10">
        <v>350.15198</v>
      </c>
      <c r="D769" s="10">
        <v>0.0211851436624748</v>
      </c>
      <c r="E769" s="7"/>
      <c r="F769" s="7"/>
    </row>
    <row r="770">
      <c r="A770" s="9">
        <v>44775.0</v>
      </c>
      <c r="B770" s="10">
        <v>370.37</v>
      </c>
      <c r="C770" s="10">
        <v>352.6946</v>
      </c>
      <c r="D770" s="10">
        <v>0.0501153122276327</v>
      </c>
      <c r="E770" s="7"/>
      <c r="F770" s="7"/>
    </row>
    <row r="771">
      <c r="A771" s="9">
        <v>44775.041666666664</v>
      </c>
      <c r="B771" s="10">
        <v>379.94</v>
      </c>
      <c r="C771" s="10">
        <v>346.65555</v>
      </c>
      <c r="D771" s="10">
        <v>0.0960159155103675</v>
      </c>
      <c r="E771" s="7"/>
      <c r="F771" s="7"/>
    </row>
    <row r="772">
      <c r="A772" s="9">
        <v>44775.083333333336</v>
      </c>
      <c r="B772" s="10">
        <v>372.76</v>
      </c>
      <c r="C772" s="10">
        <v>340.16034</v>
      </c>
      <c r="D772" s="10">
        <v>0.0958361577366719</v>
      </c>
      <c r="E772" s="7"/>
      <c r="F772" s="7"/>
    </row>
    <row r="773">
      <c r="A773" s="9">
        <v>44775.125</v>
      </c>
      <c r="B773" s="10">
        <v>357.29</v>
      </c>
      <c r="C773" s="10">
        <v>331.02109</v>
      </c>
      <c r="D773" s="10">
        <v>0.0793572095361054</v>
      </c>
      <c r="E773" s="7"/>
      <c r="F773" s="7"/>
    </row>
    <row r="774">
      <c r="A774" s="9">
        <v>44775.166666666664</v>
      </c>
      <c r="B774" s="10">
        <v>345.37</v>
      </c>
      <c r="C774" s="10">
        <v>322.76153</v>
      </c>
      <c r="D774" s="10">
        <v>0.0700469786470525</v>
      </c>
      <c r="E774" s="7"/>
      <c r="F774" s="7"/>
    </row>
    <row r="775">
      <c r="A775" s="9">
        <v>44775.208333333336</v>
      </c>
      <c r="B775" s="10">
        <v>332.25</v>
      </c>
      <c r="C775" s="10">
        <v>316.91264</v>
      </c>
      <c r="D775" s="10">
        <v>0.0483961763090294</v>
      </c>
      <c r="E775" s="7"/>
      <c r="F775" s="7"/>
    </row>
    <row r="776">
      <c r="A776" s="9">
        <v>44775.25</v>
      </c>
      <c r="B776" s="10">
        <v>322.29</v>
      </c>
      <c r="C776" s="10">
        <v>314.63839</v>
      </c>
      <c r="D776" s="10">
        <v>0.0243187425412391</v>
      </c>
      <c r="E776" s="7"/>
      <c r="F776" s="7"/>
    </row>
    <row r="777">
      <c r="A777" s="9">
        <v>44775.291666666664</v>
      </c>
      <c r="B777" s="10">
        <v>323.11</v>
      </c>
      <c r="C777" s="10">
        <v>314.49156</v>
      </c>
      <c r="D777" s="10">
        <v>0.0274043602314797</v>
      </c>
      <c r="E777" s="7"/>
      <c r="F777" s="7"/>
    </row>
    <row r="778">
      <c r="A778" s="9">
        <v>44775.333333333336</v>
      </c>
      <c r="B778" s="10">
        <v>323.9</v>
      </c>
      <c r="C778" s="10">
        <v>314.86397</v>
      </c>
      <c r="D778" s="10">
        <v>0.0286982025920589</v>
      </c>
      <c r="E778" s="7"/>
      <c r="F778" s="7"/>
    </row>
    <row r="779">
      <c r="A779" s="9">
        <v>44775.375</v>
      </c>
      <c r="B779" s="10">
        <v>323.01</v>
      </c>
      <c r="C779" s="10">
        <v>318.36809</v>
      </c>
      <c r="D779" s="10">
        <v>0.0145803243032302</v>
      </c>
      <c r="E779" s="7"/>
      <c r="F779" s="7"/>
    </row>
    <row r="780">
      <c r="A780" s="9">
        <v>44775.416666666664</v>
      </c>
      <c r="B780" s="10">
        <v>327.84</v>
      </c>
      <c r="C780" s="10">
        <v>324.59002</v>
      </c>
      <c r="D780" s="10">
        <v>0.0100125690863816</v>
      </c>
      <c r="E780" s="7"/>
      <c r="F780" s="7"/>
    </row>
    <row r="781">
      <c r="A781" s="9">
        <v>44775.458333333336</v>
      </c>
      <c r="B781" s="10">
        <v>339.62</v>
      </c>
      <c r="C781" s="10">
        <v>329.24229</v>
      </c>
      <c r="D781" s="10">
        <v>0.0315199787973773</v>
      </c>
      <c r="E781" s="7"/>
      <c r="F781" s="7"/>
    </row>
    <row r="782">
      <c r="A782" s="9">
        <v>44775.5</v>
      </c>
      <c r="B782" s="10">
        <v>351.41</v>
      </c>
      <c r="C782" s="10">
        <v>333.97031</v>
      </c>
      <c r="D782" s="10">
        <v>0.0522192826062892</v>
      </c>
      <c r="E782" s="7"/>
      <c r="F782" s="7"/>
    </row>
    <row r="783">
      <c r="A783" s="9">
        <v>44775.541666666664</v>
      </c>
      <c r="B783" s="10">
        <v>359.16</v>
      </c>
      <c r="C783" s="10">
        <v>339.02795</v>
      </c>
      <c r="D783" s="10">
        <v>0.0593816822477322</v>
      </c>
      <c r="E783" s="7"/>
      <c r="F783" s="7"/>
    </row>
    <row r="784">
      <c r="A784" s="9">
        <v>44775.583333333336</v>
      </c>
      <c r="B784" s="10">
        <v>363.58</v>
      </c>
      <c r="C784" s="10">
        <v>340.44319</v>
      </c>
      <c r="D784" s="10">
        <v>0.0679608542030168</v>
      </c>
      <c r="E784" s="7"/>
      <c r="F784" s="7"/>
    </row>
    <row r="785">
      <c r="A785" s="9">
        <v>44775.625</v>
      </c>
      <c r="B785" s="10">
        <v>363.69</v>
      </c>
      <c r="C785" s="10">
        <v>342.33</v>
      </c>
      <c r="D785" s="10">
        <v>0.0623959337481378</v>
      </c>
      <c r="E785" s="7"/>
      <c r="F785" s="7"/>
    </row>
    <row r="786">
      <c r="A786" s="9">
        <v>44775.666666666664</v>
      </c>
      <c r="B786" s="10">
        <v>372.05</v>
      </c>
      <c r="C786" s="10">
        <v>342.41987</v>
      </c>
      <c r="D786" s="10">
        <v>0.0865315730655467</v>
      </c>
      <c r="E786" s="7"/>
      <c r="F786" s="7"/>
    </row>
    <row r="787">
      <c r="A787" s="9">
        <v>44775.708333333336</v>
      </c>
      <c r="B787" s="10">
        <v>379.87</v>
      </c>
      <c r="C787" s="10">
        <v>342.05578</v>
      </c>
      <c r="D787" s="10">
        <v>0.110549864118653</v>
      </c>
      <c r="E787" s="7"/>
      <c r="F787" s="7"/>
    </row>
    <row r="788">
      <c r="A788" s="9">
        <v>44775.75</v>
      </c>
      <c r="B788" s="10">
        <v>384.91</v>
      </c>
      <c r="C788" s="10">
        <v>342.33599</v>
      </c>
      <c r="D788" s="10">
        <v>0.124363231572584</v>
      </c>
      <c r="E788" s="7"/>
      <c r="F788" s="7"/>
    </row>
    <row r="789">
      <c r="A789" s="9">
        <v>44775.791666666664</v>
      </c>
      <c r="B789" s="10">
        <v>379.84</v>
      </c>
      <c r="C789" s="10">
        <v>343.46974</v>
      </c>
      <c r="D789" s="10">
        <v>0.105890725628406</v>
      </c>
      <c r="E789" s="7"/>
      <c r="F789" s="7"/>
    </row>
    <row r="790">
      <c r="A790" s="9">
        <v>44775.833333333336</v>
      </c>
      <c r="B790" s="10">
        <v>368.96</v>
      </c>
      <c r="C790" s="10">
        <v>343.46816</v>
      </c>
      <c r="D790" s="10">
        <v>0.0742189319673764</v>
      </c>
      <c r="E790" s="7"/>
      <c r="F790" s="7"/>
    </row>
    <row r="791">
      <c r="A791" s="9">
        <v>44775.875</v>
      </c>
      <c r="B791" s="10">
        <v>367.07</v>
      </c>
      <c r="C791" s="10">
        <v>344.98472</v>
      </c>
      <c r="D791" s="10">
        <v>0.0640181397019555</v>
      </c>
      <c r="E791" s="7"/>
      <c r="F791" s="7"/>
    </row>
    <row r="792">
      <c r="A792" s="9">
        <v>44775.916666666664</v>
      </c>
      <c r="B792" s="10">
        <v>365.41</v>
      </c>
      <c r="C792" s="10">
        <v>346.05173</v>
      </c>
      <c r="D792" s="10">
        <v>0.0559403936515503</v>
      </c>
      <c r="E792" s="7"/>
      <c r="F792" s="7"/>
    </row>
    <row r="793">
      <c r="A793" s="9">
        <v>44775.958333333336</v>
      </c>
      <c r="B793" s="10">
        <v>371.63</v>
      </c>
      <c r="C793" s="10">
        <v>349.00163</v>
      </c>
      <c r="D793" s="10">
        <v>0.0648374335672874</v>
      </c>
      <c r="E793" s="7"/>
      <c r="F793" s="7"/>
    </row>
    <row r="794">
      <c r="A794" s="9">
        <v>44776.0</v>
      </c>
      <c r="B794" s="10">
        <v>378.16</v>
      </c>
      <c r="C794" s="10">
        <v>357.02011</v>
      </c>
      <c r="D794" s="10">
        <v>0.0592120427053816</v>
      </c>
      <c r="E794" s="7"/>
      <c r="F794" s="7"/>
    </row>
    <row r="795">
      <c r="A795" s="9">
        <v>44776.041666666664</v>
      </c>
      <c r="B795" s="10">
        <v>391.36</v>
      </c>
      <c r="C795" s="10">
        <v>351.12865</v>
      </c>
      <c r="D795" s="10">
        <v>0.11457723543778</v>
      </c>
      <c r="E795" s="7"/>
      <c r="F795" s="7"/>
    </row>
    <row r="796">
      <c r="A796" s="9">
        <v>44776.083333333336</v>
      </c>
      <c r="B796" s="10">
        <v>392.97</v>
      </c>
      <c r="C796" s="10">
        <v>344.79046</v>
      </c>
      <c r="D796" s="10">
        <v>0.139735710785037</v>
      </c>
      <c r="E796" s="7"/>
      <c r="F796" s="7"/>
    </row>
    <row r="797">
      <c r="A797" s="9">
        <v>44776.125</v>
      </c>
      <c r="B797" s="10">
        <v>380.97</v>
      </c>
      <c r="C797" s="10">
        <v>335.62987</v>
      </c>
      <c r="D797" s="10">
        <v>0.135089674825426</v>
      </c>
      <c r="E797" s="7"/>
      <c r="F797" s="7"/>
    </row>
    <row r="798">
      <c r="A798" s="9">
        <v>44776.166666666664</v>
      </c>
      <c r="B798" s="10">
        <v>368.2</v>
      </c>
      <c r="C798" s="10">
        <v>327.10454</v>
      </c>
      <c r="D798" s="10">
        <v>0.125634025134594</v>
      </c>
      <c r="E798" s="7"/>
      <c r="F798" s="7"/>
    </row>
    <row r="799">
      <c r="A799" s="9">
        <v>44776.208333333336</v>
      </c>
      <c r="B799" s="10">
        <v>358.3</v>
      </c>
      <c r="C799" s="10">
        <v>320.76709</v>
      </c>
      <c r="D799" s="10">
        <v>0.117009852849929</v>
      </c>
      <c r="E799" s="7"/>
      <c r="F799" s="7"/>
    </row>
    <row r="800">
      <c r="A800" s="9">
        <v>44776.25</v>
      </c>
      <c r="B800" s="10">
        <v>355.34</v>
      </c>
      <c r="C800" s="10">
        <v>317.95822</v>
      </c>
      <c r="D800" s="10">
        <v>0.117568213836396</v>
      </c>
      <c r="E800" s="7"/>
      <c r="F800" s="7"/>
    </row>
    <row r="801">
      <c r="A801" s="9">
        <v>44776.291666666664</v>
      </c>
      <c r="B801" s="10">
        <v>347.44</v>
      </c>
      <c r="C801" s="10">
        <v>317.34584</v>
      </c>
      <c r="D801" s="10">
        <v>0.0948308003659351</v>
      </c>
      <c r="E801" s="7"/>
      <c r="F801" s="7"/>
    </row>
    <row r="802">
      <c r="A802" s="9">
        <v>44776.333333333336</v>
      </c>
      <c r="B802" s="10">
        <v>342.98</v>
      </c>
      <c r="C802" s="10">
        <v>317.30907</v>
      </c>
      <c r="D802" s="10">
        <v>0.0809019735868249</v>
      </c>
      <c r="E802" s="7"/>
      <c r="F802" s="7"/>
    </row>
    <row r="803">
      <c r="A803" s="9">
        <v>44776.375</v>
      </c>
      <c r="B803" s="10">
        <v>342.17</v>
      </c>
      <c r="C803" s="10">
        <v>320.51864</v>
      </c>
      <c r="D803" s="10">
        <v>0.0675510166897002</v>
      </c>
      <c r="E803" s="7"/>
      <c r="F803" s="7"/>
    </row>
    <row r="804">
      <c r="A804" s="9">
        <v>44776.416666666664</v>
      </c>
      <c r="B804" s="10">
        <v>348.09</v>
      </c>
      <c r="C804" s="10">
        <v>326.56966</v>
      </c>
      <c r="D804" s="10">
        <v>0.0658981609008013</v>
      </c>
      <c r="E804" s="7"/>
      <c r="F804" s="7"/>
    </row>
    <row r="805">
      <c r="A805" s="9">
        <v>44776.458333333336</v>
      </c>
      <c r="B805" s="10">
        <v>353.95</v>
      </c>
      <c r="C805" s="10">
        <v>331.14887</v>
      </c>
      <c r="D805" s="10">
        <v>0.0688546211859336</v>
      </c>
      <c r="E805" s="7"/>
      <c r="F805" s="7"/>
    </row>
    <row r="806">
      <c r="A806" s="9">
        <v>44776.5</v>
      </c>
      <c r="B806" s="10">
        <v>360.91</v>
      </c>
      <c r="C806" s="10">
        <v>335.97219</v>
      </c>
      <c r="D806" s="10">
        <v>0.0742258161307934</v>
      </c>
      <c r="E806" s="7"/>
      <c r="F806" s="7"/>
    </row>
    <row r="807">
      <c r="A807" s="9">
        <v>44776.541666666664</v>
      </c>
      <c r="B807" s="10">
        <v>360.66</v>
      </c>
      <c r="C807" s="10">
        <v>341.19291</v>
      </c>
      <c r="D807" s="10">
        <v>0.057055962856907</v>
      </c>
      <c r="E807" s="7"/>
      <c r="F807" s="7"/>
    </row>
    <row r="808">
      <c r="A808" s="9">
        <v>44776.583333333336</v>
      </c>
      <c r="B808" s="10">
        <v>361.66</v>
      </c>
      <c r="C808" s="10">
        <v>342.74106</v>
      </c>
      <c r="D808" s="10">
        <v>0.0551989306446097</v>
      </c>
      <c r="E808" s="7"/>
      <c r="F808" s="7"/>
    </row>
    <row r="809">
      <c r="A809" s="9">
        <v>44776.625</v>
      </c>
      <c r="B809" s="10">
        <v>364.1</v>
      </c>
      <c r="C809" s="10">
        <v>344.73625</v>
      </c>
      <c r="D809" s="10">
        <v>0.0561697529633162</v>
      </c>
      <c r="E809" s="7"/>
      <c r="F809" s="7"/>
    </row>
    <row r="810">
      <c r="A810" s="9">
        <v>44776.666666666664</v>
      </c>
      <c r="B810" s="10">
        <v>369.42</v>
      </c>
      <c r="C810" s="10">
        <v>344.89553</v>
      </c>
      <c r="D810" s="10">
        <v>0.0711069522994398</v>
      </c>
      <c r="E810" s="7"/>
      <c r="F810" s="7"/>
    </row>
    <row r="811">
      <c r="A811" s="9">
        <v>44776.708333333336</v>
      </c>
      <c r="B811" s="10">
        <v>376.19</v>
      </c>
      <c r="C811" s="10">
        <v>344.62099</v>
      </c>
      <c r="D811" s="10">
        <v>0.0916050122193659</v>
      </c>
      <c r="E811" s="7"/>
      <c r="F811" s="7"/>
    </row>
    <row r="812">
      <c r="A812" s="9">
        <v>44776.75</v>
      </c>
      <c r="B812" s="10">
        <v>384.32</v>
      </c>
      <c r="C812" s="10">
        <v>345.04262</v>
      </c>
      <c r="D812" s="10">
        <v>0.11383341570963</v>
      </c>
      <c r="E812" s="7"/>
      <c r="F812" s="7"/>
    </row>
    <row r="813">
      <c r="A813" s="9">
        <v>44776.791666666664</v>
      </c>
      <c r="B813" s="10">
        <v>380.83</v>
      </c>
      <c r="C813" s="10">
        <v>346.36905</v>
      </c>
      <c r="D813" s="10">
        <v>0.0994920013782985</v>
      </c>
      <c r="E813" s="7"/>
      <c r="F813" s="7"/>
    </row>
    <row r="814">
      <c r="A814" s="9">
        <v>44776.833333333336</v>
      </c>
      <c r="B814" s="10">
        <v>378.86</v>
      </c>
      <c r="C814" s="10">
        <v>346.559</v>
      </c>
      <c r="D814" s="10">
        <v>0.0932049088322622</v>
      </c>
      <c r="E814" s="7"/>
      <c r="F814" s="7"/>
    </row>
    <row r="815">
      <c r="A815" s="9">
        <v>44776.875</v>
      </c>
      <c r="B815" s="10">
        <v>374.28</v>
      </c>
      <c r="C815" s="10">
        <v>348.30683</v>
      </c>
      <c r="D815" s="10">
        <v>0.0745697981288508</v>
      </c>
      <c r="E815" s="7"/>
      <c r="F815" s="7"/>
    </row>
    <row r="816">
      <c r="A816" s="9">
        <v>44776.916666666664</v>
      </c>
      <c r="B816" s="10">
        <v>369.8</v>
      </c>
      <c r="C816" s="10">
        <v>349.53561</v>
      </c>
      <c r="D816" s="10">
        <v>0.057975180268471</v>
      </c>
      <c r="E816" s="7"/>
      <c r="F816" s="7"/>
    </row>
    <row r="817">
      <c r="A817" s="9">
        <v>44776.958333333336</v>
      </c>
      <c r="B817" s="10">
        <v>373.83</v>
      </c>
      <c r="C817" s="10">
        <v>352.66499</v>
      </c>
      <c r="D817" s="10">
        <v>0.0600144913732434</v>
      </c>
      <c r="E817" s="7"/>
      <c r="F817" s="7"/>
    </row>
    <row r="818">
      <c r="A818" s="9">
        <v>44777.0</v>
      </c>
      <c r="B818" s="10">
        <v>376.61</v>
      </c>
      <c r="C818" s="10">
        <v>363.066</v>
      </c>
      <c r="D818" s="10">
        <v>0.0373045121272717</v>
      </c>
      <c r="E818" s="7"/>
      <c r="F818" s="7"/>
    </row>
    <row r="819">
      <c r="A819" s="9">
        <v>44777.041666666664</v>
      </c>
      <c r="B819" s="10">
        <v>385.83</v>
      </c>
      <c r="C819" s="10">
        <v>357.55373</v>
      </c>
      <c r="D819" s="10">
        <v>0.0790825759250225</v>
      </c>
      <c r="E819" s="7"/>
      <c r="F819" s="7"/>
    </row>
    <row r="820">
      <c r="A820" s="9">
        <v>44777.083333333336</v>
      </c>
      <c r="B820" s="10">
        <v>385.96</v>
      </c>
      <c r="C820" s="10">
        <v>352.33235</v>
      </c>
      <c r="D820" s="10">
        <v>0.0954429816052938</v>
      </c>
      <c r="E820" s="7"/>
      <c r="F820" s="7"/>
    </row>
    <row r="821">
      <c r="A821" s="9">
        <v>44777.125</v>
      </c>
      <c r="B821" s="10">
        <v>376.92</v>
      </c>
      <c r="C821" s="10">
        <v>344.55186</v>
      </c>
      <c r="D821" s="10">
        <v>0.0939427231650992</v>
      </c>
      <c r="E821" s="7"/>
      <c r="F821" s="7"/>
    </row>
    <row r="822">
      <c r="A822" s="9">
        <v>44777.166666666664</v>
      </c>
      <c r="B822" s="10">
        <v>365.98</v>
      </c>
      <c r="C822" s="10">
        <v>337.52046</v>
      </c>
      <c r="D822" s="10">
        <v>0.0843194513304467</v>
      </c>
      <c r="E822" s="7"/>
      <c r="F822" s="7"/>
    </row>
    <row r="823">
      <c r="A823" s="9">
        <v>44777.208333333336</v>
      </c>
      <c r="B823" s="10">
        <v>356.02</v>
      </c>
      <c r="C823" s="10">
        <v>332.525</v>
      </c>
      <c r="D823" s="10">
        <v>0.070656341628449</v>
      </c>
      <c r="E823" s="7"/>
      <c r="F823" s="7"/>
    </row>
    <row r="824">
      <c r="A824" s="9">
        <v>44777.25</v>
      </c>
      <c r="B824" s="10">
        <v>348.59</v>
      </c>
      <c r="C824" s="10">
        <v>330.64896</v>
      </c>
      <c r="D824" s="10">
        <v>0.054260082959281</v>
      </c>
      <c r="E824" s="7"/>
      <c r="F824" s="7"/>
    </row>
    <row r="825">
      <c r="A825" s="9">
        <v>44777.291666666664</v>
      </c>
      <c r="B825" s="10">
        <v>343.24</v>
      </c>
      <c r="C825" s="10">
        <v>330.25209</v>
      </c>
      <c r="D825" s="10">
        <v>0.0393272605784266</v>
      </c>
      <c r="E825" s="7"/>
      <c r="F825" s="7"/>
    </row>
    <row r="826">
      <c r="A826" s="9">
        <v>44777.333333333336</v>
      </c>
      <c r="B826" s="10">
        <v>338.52</v>
      </c>
      <c r="C826" s="10">
        <v>329.60271</v>
      </c>
      <c r="D826" s="10">
        <v>0.0270546622629406</v>
      </c>
      <c r="E826" s="7"/>
      <c r="F826" s="7"/>
    </row>
    <row r="827">
      <c r="A827" s="9">
        <v>44777.375</v>
      </c>
      <c r="B827" s="10">
        <v>341.23</v>
      </c>
      <c r="C827" s="10">
        <v>331.79749</v>
      </c>
      <c r="D827" s="10">
        <v>0.0284285152368091</v>
      </c>
      <c r="E827" s="7"/>
      <c r="F827" s="7"/>
    </row>
    <row r="828">
      <c r="A828" s="9">
        <v>44777.416666666664</v>
      </c>
      <c r="B828" s="10">
        <v>348.51</v>
      </c>
      <c r="C828" s="10">
        <v>336.98418</v>
      </c>
      <c r="D828" s="10">
        <v>0.0342028518964896</v>
      </c>
      <c r="E828" s="7"/>
      <c r="F828" s="7"/>
    </row>
    <row r="829">
      <c r="A829" s="9">
        <v>44777.458333333336</v>
      </c>
      <c r="B829" s="10">
        <v>354.68</v>
      </c>
      <c r="C829" s="10">
        <v>340.94143</v>
      </c>
      <c r="D829" s="10">
        <v>0.0402959828026766</v>
      </c>
      <c r="E829" s="7"/>
      <c r="F829" s="7"/>
    </row>
    <row r="830">
      <c r="A830" s="9">
        <v>44777.5</v>
      </c>
      <c r="B830" s="10">
        <v>360.77</v>
      </c>
      <c r="C830" s="10">
        <v>345.33224</v>
      </c>
      <c r="D830" s="10">
        <v>0.0447040797580902</v>
      </c>
      <c r="E830" s="7"/>
      <c r="F830" s="7"/>
    </row>
    <row r="831">
      <c r="A831" s="9">
        <v>44777.541666666664</v>
      </c>
      <c r="B831" s="10">
        <v>366.42</v>
      </c>
      <c r="C831" s="10">
        <v>350.49556</v>
      </c>
      <c r="D831" s="10">
        <v>0.0454340705485684</v>
      </c>
      <c r="E831" s="7"/>
      <c r="F831" s="7"/>
    </row>
    <row r="832">
      <c r="A832" s="9">
        <v>44777.583333333336</v>
      </c>
      <c r="B832" s="10">
        <v>370.56</v>
      </c>
      <c r="C832" s="10">
        <v>352.10932</v>
      </c>
      <c r="D832" s="10">
        <v>0.0524004306389844</v>
      </c>
      <c r="E832" s="7"/>
      <c r="F832" s="7"/>
    </row>
    <row r="833">
      <c r="A833" s="9">
        <v>44777.625</v>
      </c>
      <c r="B833" s="10">
        <v>375.85</v>
      </c>
      <c r="C833" s="10">
        <v>354.47386</v>
      </c>
      <c r="D833" s="10">
        <v>0.0603038542813848</v>
      </c>
      <c r="E833" s="7"/>
      <c r="F833" s="7"/>
    </row>
    <row r="834">
      <c r="A834" s="9">
        <v>44777.666666666664</v>
      </c>
      <c r="B834" s="10">
        <v>382.61</v>
      </c>
      <c r="C834" s="10">
        <v>354.98247</v>
      </c>
      <c r="D834" s="10">
        <v>0.0778278713312238</v>
      </c>
      <c r="E834" s="7"/>
      <c r="F834" s="7"/>
    </row>
    <row r="835">
      <c r="A835" s="9">
        <v>44777.708333333336</v>
      </c>
      <c r="B835" s="10">
        <v>389.98</v>
      </c>
      <c r="C835" s="10">
        <v>354.61761</v>
      </c>
      <c r="D835" s="10">
        <v>0.0997197798496245</v>
      </c>
      <c r="E835" s="7"/>
      <c r="F835" s="7"/>
    </row>
    <row r="836">
      <c r="A836" s="9">
        <v>44777.75</v>
      </c>
      <c r="B836" s="10">
        <v>396.9</v>
      </c>
      <c r="C836" s="10">
        <v>354.64874</v>
      </c>
      <c r="D836" s="10">
        <v>0.119135514199204</v>
      </c>
      <c r="E836" s="7"/>
      <c r="F836" s="7"/>
    </row>
    <row r="837">
      <c r="A837" s="9">
        <v>44777.791666666664</v>
      </c>
      <c r="B837" s="10">
        <v>389.86</v>
      </c>
      <c r="C837" s="10">
        <v>355.32493</v>
      </c>
      <c r="D837" s="10">
        <v>0.0971929270484905</v>
      </c>
      <c r="E837" s="7"/>
      <c r="F837" s="7"/>
    </row>
    <row r="838">
      <c r="A838" s="9">
        <v>44777.833333333336</v>
      </c>
      <c r="B838" s="10">
        <v>374.83</v>
      </c>
      <c r="C838" s="10">
        <v>354.75407</v>
      </c>
      <c r="D838" s="10">
        <v>0.0565911195888463</v>
      </c>
      <c r="E838" s="7"/>
      <c r="F838" s="7"/>
    </row>
    <row r="839">
      <c r="A839" s="9">
        <v>44777.875</v>
      </c>
      <c r="B839" s="10">
        <v>375.49</v>
      </c>
      <c r="C839" s="10">
        <v>355.80815</v>
      </c>
      <c r="D839" s="10">
        <v>0.0553159054957004</v>
      </c>
      <c r="E839" s="7"/>
      <c r="F839" s="7"/>
    </row>
    <row r="840">
      <c r="A840" s="9">
        <v>44777.916666666664</v>
      </c>
      <c r="B840" s="10">
        <v>378.4</v>
      </c>
      <c r="C840" s="10">
        <v>356.43963</v>
      </c>
      <c r="D840" s="10">
        <v>0.0616103489951438</v>
      </c>
      <c r="E840" s="7"/>
      <c r="F840" s="7"/>
    </row>
    <row r="841">
      <c r="A841" s="9">
        <v>44777.958333333336</v>
      </c>
      <c r="B841" s="10">
        <v>381.07</v>
      </c>
      <c r="C841" s="10">
        <v>359.30952</v>
      </c>
      <c r="D841" s="10">
        <v>0.0605619355702013</v>
      </c>
      <c r="E841" s="7"/>
      <c r="F841" s="7"/>
    </row>
    <row r="842">
      <c r="A842" s="9">
        <v>44778.0</v>
      </c>
      <c r="B842" s="10">
        <v>384.16</v>
      </c>
      <c r="C842" s="10">
        <v>373.75391</v>
      </c>
      <c r="D842" s="10">
        <v>0.0278420899998076</v>
      </c>
      <c r="E842" s="7"/>
      <c r="F842" s="7"/>
    </row>
    <row r="843">
      <c r="A843" s="9">
        <v>44778.041666666664</v>
      </c>
      <c r="B843" s="10">
        <v>393.25</v>
      </c>
      <c r="C843" s="10">
        <v>367.29048</v>
      </c>
      <c r="D843" s="10">
        <v>0.0706784450280333</v>
      </c>
      <c r="E843" s="7"/>
      <c r="F843" s="7"/>
    </row>
    <row r="844">
      <c r="A844" s="9">
        <v>44778.083333333336</v>
      </c>
      <c r="B844" s="10">
        <v>398.82</v>
      </c>
      <c r="C844" s="10">
        <v>360.8179</v>
      </c>
      <c r="D844" s="10">
        <v>0.105322102922277</v>
      </c>
      <c r="E844" s="7"/>
      <c r="F844" s="7"/>
    </row>
    <row r="845">
      <c r="A845" s="9">
        <v>44778.125</v>
      </c>
      <c r="B845" s="10">
        <v>391.24</v>
      </c>
      <c r="C845" s="10">
        <v>351.63746</v>
      </c>
      <c r="D845" s="10">
        <v>0.112623211417805</v>
      </c>
      <c r="E845" s="7"/>
      <c r="F845" s="7"/>
    </row>
    <row r="846">
      <c r="A846" s="9">
        <v>44778.166666666664</v>
      </c>
      <c r="B846" s="10">
        <v>384.36</v>
      </c>
      <c r="C846" s="10">
        <v>343.42785</v>
      </c>
      <c r="D846" s="10">
        <v>0.119187043217374</v>
      </c>
      <c r="E846" s="7"/>
      <c r="F846" s="7"/>
    </row>
    <row r="847">
      <c r="A847" s="9">
        <v>44778.208333333336</v>
      </c>
      <c r="B847" s="10">
        <v>377.45</v>
      </c>
      <c r="C847" s="10">
        <v>337.47076</v>
      </c>
      <c r="D847" s="10">
        <v>0.118467271060758</v>
      </c>
      <c r="E847" s="7"/>
      <c r="F847" s="7"/>
    </row>
    <row r="848">
      <c r="A848" s="9">
        <v>44778.25</v>
      </c>
      <c r="B848" s="10">
        <v>367.84</v>
      </c>
      <c r="C848" s="10">
        <v>334.99885</v>
      </c>
      <c r="D848" s="10">
        <v>0.0980336201154122</v>
      </c>
      <c r="E848" s="7"/>
      <c r="F848" s="7"/>
    </row>
    <row r="849">
      <c r="A849" s="9">
        <v>44778.291666666664</v>
      </c>
      <c r="B849" s="10">
        <v>369.87</v>
      </c>
      <c r="C849" s="10">
        <v>334.58382</v>
      </c>
      <c r="D849" s="10">
        <v>0.105462900148608</v>
      </c>
      <c r="E849" s="7"/>
      <c r="F849" s="7"/>
    </row>
    <row r="850">
      <c r="A850" s="9">
        <v>44778.333333333336</v>
      </c>
      <c r="B850" s="10">
        <v>368.16</v>
      </c>
      <c r="C850" s="10">
        <v>334.25972</v>
      </c>
      <c r="D850" s="10">
        <v>0.101418980426358</v>
      </c>
      <c r="E850" s="7"/>
      <c r="F850" s="7"/>
    </row>
    <row r="851">
      <c r="A851" s="9">
        <v>44778.375</v>
      </c>
      <c r="B851" s="10">
        <v>369.32</v>
      </c>
      <c r="C851" s="10">
        <v>337.04378</v>
      </c>
      <c r="D851" s="10">
        <v>0.0957626929059481</v>
      </c>
      <c r="E851" s="7"/>
      <c r="F851" s="7"/>
    </row>
    <row r="852">
      <c r="A852" s="9">
        <v>44778.416666666664</v>
      </c>
      <c r="B852" s="10">
        <v>375.1</v>
      </c>
      <c r="C852" s="10">
        <v>342.88212</v>
      </c>
      <c r="D852" s="10">
        <v>0.0939619715370403</v>
      </c>
      <c r="E852" s="7"/>
      <c r="F852" s="7"/>
    </row>
    <row r="853">
      <c r="A853" s="9">
        <v>44778.458333333336</v>
      </c>
      <c r="B853" s="10">
        <v>376.18</v>
      </c>
      <c r="C853" s="10">
        <v>347.24595</v>
      </c>
      <c r="D853" s="10">
        <v>0.0833243699458554</v>
      </c>
      <c r="E853" s="7"/>
      <c r="F853" s="7"/>
    </row>
    <row r="854">
      <c r="A854" s="9">
        <v>44778.5</v>
      </c>
      <c r="B854" s="10">
        <v>381.05</v>
      </c>
      <c r="C854" s="10">
        <v>351.97672</v>
      </c>
      <c r="D854" s="10">
        <v>0.082600008318732</v>
      </c>
      <c r="E854" s="7"/>
      <c r="F854" s="7"/>
    </row>
    <row r="855">
      <c r="A855" s="9">
        <v>44778.541666666664</v>
      </c>
      <c r="B855" s="10">
        <v>383.25</v>
      </c>
      <c r="C855" s="10">
        <v>357.25644</v>
      </c>
      <c r="D855" s="10">
        <v>0.0727588283642976</v>
      </c>
      <c r="E855" s="7"/>
      <c r="F855" s="7"/>
    </row>
    <row r="856">
      <c r="A856" s="9">
        <v>44778.583333333336</v>
      </c>
      <c r="B856" s="10">
        <v>386.52</v>
      </c>
      <c r="C856" s="10">
        <v>358.66544</v>
      </c>
      <c r="D856" s="10">
        <v>0.0776616782481189</v>
      </c>
      <c r="E856" s="7"/>
      <c r="F856" s="7"/>
    </row>
    <row r="857">
      <c r="A857" s="9">
        <v>44778.625</v>
      </c>
      <c r="B857" s="10">
        <v>390.14</v>
      </c>
      <c r="C857" s="10">
        <v>360.7495</v>
      </c>
      <c r="D857" s="10">
        <v>0.0814706603889956</v>
      </c>
      <c r="E857" s="7"/>
      <c r="F857" s="7"/>
    </row>
    <row r="858">
      <c r="A858" s="9">
        <v>44778.666666666664</v>
      </c>
      <c r="B858" s="10">
        <v>391.74</v>
      </c>
      <c r="C858" s="10">
        <v>361.02887</v>
      </c>
      <c r="D858" s="10">
        <v>0.0850655793815049</v>
      </c>
      <c r="E858" s="7"/>
      <c r="F858" s="7"/>
    </row>
    <row r="859">
      <c r="A859" s="9">
        <v>44778.708333333336</v>
      </c>
      <c r="B859" s="10">
        <v>391.57</v>
      </c>
      <c r="C859" s="10">
        <v>360.52633</v>
      </c>
      <c r="D859" s="10">
        <v>0.0861065265330274</v>
      </c>
      <c r="E859" s="7"/>
      <c r="F859" s="7"/>
    </row>
    <row r="860">
      <c r="A860" s="9">
        <v>44778.75</v>
      </c>
      <c r="B860" s="10">
        <v>391.01</v>
      </c>
      <c r="C860" s="10">
        <v>360.7651</v>
      </c>
      <c r="D860" s="10">
        <v>0.0838354375187621</v>
      </c>
      <c r="E860" s="7"/>
      <c r="F860" s="7"/>
    </row>
    <row r="861">
      <c r="A861" s="9">
        <v>44778.791666666664</v>
      </c>
      <c r="B861" s="10">
        <v>376.62</v>
      </c>
      <c r="C861" s="10">
        <v>361.97992</v>
      </c>
      <c r="D861" s="10">
        <v>0.040444453382939</v>
      </c>
      <c r="E861" s="7"/>
      <c r="F861" s="7"/>
    </row>
    <row r="862">
      <c r="A862" s="9">
        <v>44778.833333333336</v>
      </c>
      <c r="B862" s="10">
        <v>375.07</v>
      </c>
      <c r="C862" s="10">
        <v>362.14804</v>
      </c>
      <c r="D862" s="10">
        <v>0.0356814301687233</v>
      </c>
      <c r="E862" s="7"/>
      <c r="F862" s="7"/>
    </row>
    <row r="863">
      <c r="A863" s="9">
        <v>44778.875</v>
      </c>
      <c r="B863" s="10">
        <v>372.52</v>
      </c>
      <c r="C863" s="10">
        <v>364.10645</v>
      </c>
      <c r="D863" s="10">
        <v>0.0231073907095026</v>
      </c>
      <c r="E863" s="7"/>
      <c r="F863" s="7"/>
    </row>
    <row r="864">
      <c r="A864" s="9">
        <v>44778.916666666664</v>
      </c>
      <c r="B864" s="10">
        <v>375.15</v>
      </c>
      <c r="C864" s="10">
        <v>365.37261</v>
      </c>
      <c r="D864" s="10">
        <v>0.0267600518823782</v>
      </c>
      <c r="E864" s="7"/>
      <c r="F864" s="7"/>
    </row>
    <row r="865">
      <c r="A865" s="9">
        <v>44778.958333333336</v>
      </c>
      <c r="B865" s="10">
        <v>379.55</v>
      </c>
      <c r="C865" s="10">
        <v>368.5934</v>
      </c>
      <c r="D865" s="10">
        <v>0.0297254372975751</v>
      </c>
      <c r="E865" s="7"/>
      <c r="F865" s="7"/>
    </row>
    <row r="866">
      <c r="A866" s="9">
        <v>44779.0</v>
      </c>
      <c r="B866" s="10">
        <v>393.3</v>
      </c>
      <c r="C866" s="10">
        <v>366.08632</v>
      </c>
      <c r="D866" s="10">
        <v>0.0743367848326045</v>
      </c>
      <c r="E866" s="7"/>
      <c r="F866" s="7"/>
    </row>
    <row r="867">
      <c r="A867" s="9">
        <v>44779.041666666664</v>
      </c>
      <c r="B867" s="10">
        <v>403.59</v>
      </c>
      <c r="C867" s="10">
        <v>360.81644</v>
      </c>
      <c r="D867" s="10">
        <v>0.118546593941229</v>
      </c>
      <c r="E867" s="7"/>
      <c r="F867" s="7"/>
    </row>
    <row r="868">
      <c r="A868" s="9">
        <v>44779.083333333336</v>
      </c>
      <c r="B868" s="10">
        <v>405.65</v>
      </c>
      <c r="C868" s="10">
        <v>356.72839</v>
      </c>
      <c r="D868" s="10">
        <v>0.137139659672166</v>
      </c>
      <c r="E868" s="7"/>
      <c r="F868" s="7"/>
    </row>
    <row r="869">
      <c r="A869" s="9">
        <v>44779.125</v>
      </c>
      <c r="B869" s="10">
        <v>398.09</v>
      </c>
      <c r="C869" s="10">
        <v>350.58089</v>
      </c>
      <c r="D869" s="10">
        <v>0.135515401310094</v>
      </c>
      <c r="E869" s="7"/>
      <c r="F869" s="7"/>
    </row>
    <row r="870">
      <c r="A870" s="9">
        <v>44779.166666666664</v>
      </c>
      <c r="B870" s="10">
        <v>386.03</v>
      </c>
      <c r="C870" s="10">
        <v>345.40316</v>
      </c>
      <c r="D870" s="10">
        <v>0.117621506415864</v>
      </c>
      <c r="E870" s="7"/>
      <c r="F870" s="7"/>
    </row>
    <row r="871">
      <c r="A871" s="9">
        <v>44779.208333333336</v>
      </c>
      <c r="B871" s="10">
        <v>372.13</v>
      </c>
      <c r="C871" s="10">
        <v>341.87446</v>
      </c>
      <c r="D871" s="10">
        <v>0.0884989770806511</v>
      </c>
      <c r="E871" s="7"/>
      <c r="F871" s="7"/>
    </row>
    <row r="872">
      <c r="A872" s="9">
        <v>44779.25</v>
      </c>
      <c r="B872" s="10">
        <v>364.37</v>
      </c>
      <c r="C872" s="10">
        <v>340.73107</v>
      </c>
      <c r="D872" s="10">
        <v>0.0693770896795529</v>
      </c>
      <c r="E872" s="7"/>
      <c r="F872" s="7"/>
    </row>
    <row r="873">
      <c r="A873" s="9">
        <v>44779.291666666664</v>
      </c>
      <c r="B873" s="10">
        <v>364.55</v>
      </c>
      <c r="C873" s="10">
        <v>340.01607</v>
      </c>
      <c r="D873" s="10">
        <v>0.0721552072524101</v>
      </c>
      <c r="E873" s="7"/>
      <c r="F873" s="7"/>
    </row>
    <row r="874">
      <c r="A874" s="9">
        <v>44779.333333333336</v>
      </c>
      <c r="B874" s="10">
        <v>364.21</v>
      </c>
      <c r="C874" s="10">
        <v>338.27858</v>
      </c>
      <c r="D874" s="10">
        <v>0.0766569967273718</v>
      </c>
      <c r="E874" s="7"/>
      <c r="F874" s="7"/>
    </row>
    <row r="875">
      <c r="A875" s="9">
        <v>44779.375</v>
      </c>
      <c r="B875" s="10">
        <v>361.56</v>
      </c>
      <c r="C875" s="10">
        <v>339.15387</v>
      </c>
      <c r="D875" s="10">
        <v>0.0660647923610602</v>
      </c>
      <c r="E875" s="7"/>
      <c r="F875" s="7"/>
    </row>
    <row r="876">
      <c r="A876" s="9">
        <v>44779.416666666664</v>
      </c>
      <c r="B876" s="10">
        <v>362.87</v>
      </c>
      <c r="C876" s="10">
        <v>343.28327</v>
      </c>
      <c r="D876" s="10">
        <v>0.0570570479592553</v>
      </c>
      <c r="E876" s="7"/>
      <c r="F876" s="7"/>
    </row>
    <row r="877">
      <c r="A877" s="9">
        <v>44779.458333333336</v>
      </c>
      <c r="B877" s="10">
        <v>361.29</v>
      </c>
      <c r="C877" s="10">
        <v>346.52885</v>
      </c>
      <c r="D877" s="10">
        <v>0.0425971748095434</v>
      </c>
      <c r="E877" s="7"/>
      <c r="F877" s="7"/>
    </row>
    <row r="878">
      <c r="A878" s="9">
        <v>44779.5</v>
      </c>
      <c r="B878" s="10">
        <v>363.31</v>
      </c>
      <c r="C878" s="10">
        <v>350.59106</v>
      </c>
      <c r="D878" s="10">
        <v>0.0362785634066081</v>
      </c>
      <c r="E878" s="7"/>
      <c r="F878" s="7"/>
    </row>
    <row r="879">
      <c r="A879" s="9">
        <v>44779.541666666664</v>
      </c>
      <c r="B879" s="10">
        <v>369.77</v>
      </c>
      <c r="C879" s="10">
        <v>355.90083</v>
      </c>
      <c r="D879" s="10">
        <v>0.0389691982454775</v>
      </c>
      <c r="E879" s="7"/>
      <c r="F879" s="7"/>
    </row>
    <row r="880">
      <c r="A880" s="9">
        <v>44779.583333333336</v>
      </c>
      <c r="B880" s="10">
        <v>373.23</v>
      </c>
      <c r="C880" s="10">
        <v>357.81232</v>
      </c>
      <c r="D880" s="10">
        <v>0.0430887343398349</v>
      </c>
      <c r="E880" s="7"/>
      <c r="F880" s="7"/>
    </row>
    <row r="881">
      <c r="A881" s="9">
        <v>44779.625</v>
      </c>
      <c r="B881" s="10">
        <v>373.16</v>
      </c>
      <c r="C881" s="10">
        <v>360.80387</v>
      </c>
      <c r="D881" s="10">
        <v>0.0342461127149218</v>
      </c>
      <c r="E881" s="7"/>
      <c r="F881" s="7"/>
    </row>
    <row r="882">
      <c r="A882" s="9">
        <v>44779.666666666664</v>
      </c>
      <c r="B882" s="10">
        <v>379.07</v>
      </c>
      <c r="C882" s="10">
        <v>362.11275</v>
      </c>
      <c r="D882" s="10">
        <v>0.0468286466024739</v>
      </c>
      <c r="E882" s="7"/>
      <c r="F882" s="7"/>
    </row>
    <row r="883">
      <c r="A883" s="9">
        <v>44779.708333333336</v>
      </c>
      <c r="B883" s="10">
        <v>376.37</v>
      </c>
      <c r="C883" s="10">
        <v>362.22676</v>
      </c>
      <c r="D883" s="10">
        <v>0.0390452654574719</v>
      </c>
      <c r="E883" s="7"/>
      <c r="F883" s="7"/>
    </row>
    <row r="884">
      <c r="A884" s="9">
        <v>44779.75</v>
      </c>
      <c r="B884" s="10">
        <v>381.45</v>
      </c>
      <c r="C884" s="10">
        <v>362.38369</v>
      </c>
      <c r="D884" s="10">
        <v>0.052613598586625</v>
      </c>
      <c r="E884" s="7"/>
      <c r="F884" s="7"/>
    </row>
    <row r="885">
      <c r="A885" s="9">
        <v>44779.791666666664</v>
      </c>
      <c r="B885" s="10">
        <v>382.19</v>
      </c>
      <c r="C885" s="10">
        <v>362.91893</v>
      </c>
      <c r="D885" s="10">
        <v>0.0531002061534789</v>
      </c>
      <c r="E885" s="7"/>
      <c r="F885" s="7"/>
    </row>
    <row r="886">
      <c r="A886" s="9">
        <v>44779.833333333336</v>
      </c>
      <c r="B886" s="10">
        <v>376.56</v>
      </c>
      <c r="C886" s="10">
        <v>361.94292</v>
      </c>
      <c r="D886" s="10">
        <v>0.0403850419287107</v>
      </c>
      <c r="E886" s="7"/>
      <c r="F886" s="7"/>
    </row>
    <row r="887">
      <c r="A887" s="9">
        <v>44779.875</v>
      </c>
      <c r="B887" s="10">
        <v>369.2</v>
      </c>
      <c r="C887" s="10">
        <v>362.45858</v>
      </c>
      <c r="D887" s="10">
        <v>0.0185991458665428</v>
      </c>
      <c r="E887" s="7"/>
      <c r="F887" s="7"/>
    </row>
    <row r="888">
      <c r="A888" s="9">
        <v>44779.916666666664</v>
      </c>
      <c r="B888" s="10">
        <v>369.85</v>
      </c>
      <c r="C888" s="10">
        <v>362.36905</v>
      </c>
      <c r="D888" s="10">
        <v>0.0206445611180094</v>
      </c>
      <c r="E888" s="7"/>
      <c r="F888" s="7"/>
    </row>
    <row r="889">
      <c r="A889" s="9">
        <v>44779.958333333336</v>
      </c>
      <c r="B889" s="10">
        <v>375.35</v>
      </c>
      <c r="C889" s="10">
        <v>364.51927</v>
      </c>
      <c r="D889" s="10">
        <v>0.0297123660979569</v>
      </c>
      <c r="E889" s="7"/>
      <c r="F889" s="7"/>
    </row>
    <row r="890">
      <c r="A890" s="9">
        <v>44780.0</v>
      </c>
      <c r="B890" s="10">
        <v>380.55</v>
      </c>
      <c r="C890" s="10">
        <v>356.05107</v>
      </c>
      <c r="D890" s="10">
        <v>0.0688073483391021</v>
      </c>
      <c r="E890" s="7"/>
      <c r="F890" s="7"/>
    </row>
    <row r="891">
      <c r="A891" s="9">
        <v>44780.041666666664</v>
      </c>
      <c r="B891" s="10">
        <v>389.55</v>
      </c>
      <c r="C891" s="10">
        <v>350.09792</v>
      </c>
      <c r="D891" s="10">
        <v>0.112688701492428</v>
      </c>
      <c r="E891" s="7"/>
      <c r="F891" s="7"/>
    </row>
    <row r="892">
      <c r="A892" s="9">
        <v>44780.083333333336</v>
      </c>
      <c r="B892" s="10">
        <v>380.37</v>
      </c>
      <c r="C892" s="10">
        <v>344.56083</v>
      </c>
      <c r="D892" s="10">
        <v>0.103926990192123</v>
      </c>
      <c r="E892" s="7"/>
      <c r="F892" s="7"/>
    </row>
    <row r="893">
      <c r="A893" s="9">
        <v>44780.125</v>
      </c>
      <c r="B893" s="10">
        <v>377.99</v>
      </c>
      <c r="C893" s="10">
        <v>336.88115</v>
      </c>
      <c r="D893" s="10">
        <v>0.12202775370483</v>
      </c>
      <c r="E893" s="7"/>
      <c r="F893" s="7"/>
    </row>
    <row r="894">
      <c r="A894" s="9">
        <v>44780.166666666664</v>
      </c>
      <c r="B894" s="10">
        <v>373.8</v>
      </c>
      <c r="C894" s="10">
        <v>330.03846</v>
      </c>
      <c r="D894" s="10">
        <v>0.13259527389626</v>
      </c>
      <c r="E894" s="7"/>
      <c r="F894" s="7"/>
    </row>
    <row r="895">
      <c r="A895" s="9">
        <v>44780.208333333336</v>
      </c>
      <c r="B895" s="10">
        <v>364.83</v>
      </c>
      <c r="C895" s="10">
        <v>324.9807</v>
      </c>
      <c r="D895" s="10">
        <v>0.122620512541206</v>
      </c>
      <c r="E895" s="7"/>
      <c r="F895" s="7"/>
    </row>
    <row r="896">
      <c r="A896" s="9">
        <v>44780.25</v>
      </c>
      <c r="B896" s="10">
        <v>354.92</v>
      </c>
      <c r="C896" s="10">
        <v>322.72764</v>
      </c>
      <c r="D896" s="10">
        <v>0.0997508611285975</v>
      </c>
      <c r="E896" s="7"/>
      <c r="F896" s="7"/>
    </row>
    <row r="897">
      <c r="A897" s="9">
        <v>44780.291666666664</v>
      </c>
      <c r="B897" s="10">
        <v>353.76</v>
      </c>
      <c r="C897" s="10">
        <v>321.67196</v>
      </c>
      <c r="D897" s="10">
        <v>0.0997539232204136</v>
      </c>
      <c r="E897" s="7"/>
      <c r="F897" s="7"/>
    </row>
    <row r="898">
      <c r="A898" s="9">
        <v>44780.333333333336</v>
      </c>
      <c r="B898" s="10">
        <v>350.6</v>
      </c>
      <c r="C898" s="10">
        <v>320.75239</v>
      </c>
      <c r="D898" s="10">
        <v>0.0930549886159851</v>
      </c>
      <c r="E898" s="7"/>
      <c r="F898" s="7"/>
    </row>
    <row r="899">
      <c r="A899" s="9">
        <v>44780.375</v>
      </c>
      <c r="B899" s="10">
        <v>348.24</v>
      </c>
      <c r="C899" s="10">
        <v>323.10543</v>
      </c>
      <c r="D899" s="10">
        <v>0.0777906146609792</v>
      </c>
      <c r="E899" s="7"/>
      <c r="F899" s="7"/>
    </row>
    <row r="900">
      <c r="A900" s="9">
        <v>44780.416666666664</v>
      </c>
      <c r="B900" s="10">
        <v>350.79</v>
      </c>
      <c r="C900" s="10">
        <v>328.74888</v>
      </c>
      <c r="D900" s="10">
        <v>0.067045460352595</v>
      </c>
      <c r="E900" s="7"/>
      <c r="F900" s="7"/>
    </row>
    <row r="901">
      <c r="A901" s="9">
        <v>44780.458333333336</v>
      </c>
      <c r="B901" s="10">
        <v>350.83</v>
      </c>
      <c r="C901" s="10">
        <v>333.29553</v>
      </c>
      <c r="D901" s="10">
        <v>0.0526093764293808</v>
      </c>
      <c r="E901" s="7"/>
      <c r="F901" s="7"/>
    </row>
    <row r="902">
      <c r="A902" s="9">
        <v>44780.5</v>
      </c>
      <c r="B902" s="10">
        <v>356.89</v>
      </c>
      <c r="C902" s="10">
        <v>338.2828</v>
      </c>
      <c r="D902" s="10">
        <v>0.0550048657513771</v>
      </c>
      <c r="E902" s="7"/>
      <c r="F902" s="7"/>
    </row>
    <row r="903">
      <c r="A903" s="9">
        <v>44780.541666666664</v>
      </c>
      <c r="B903" s="10">
        <v>362.18</v>
      </c>
      <c r="C903" s="10">
        <v>343.99187</v>
      </c>
      <c r="D903" s="10">
        <v>0.0528737205329881</v>
      </c>
      <c r="E903" s="7"/>
      <c r="F903" s="7"/>
    </row>
    <row r="904">
      <c r="A904" s="9">
        <v>44780.583333333336</v>
      </c>
      <c r="B904" s="10">
        <v>365.41</v>
      </c>
      <c r="C904" s="10">
        <v>346.17766</v>
      </c>
      <c r="D904" s="10">
        <v>0.0555562713087841</v>
      </c>
      <c r="E904" s="7"/>
      <c r="F904" s="7"/>
    </row>
    <row r="905">
      <c r="A905" s="9">
        <v>44780.625</v>
      </c>
      <c r="B905" s="10">
        <v>369.3</v>
      </c>
      <c r="C905" s="10">
        <v>349.09982</v>
      </c>
      <c r="D905" s="10">
        <v>0.0578636219291089</v>
      </c>
      <c r="E905" s="7"/>
      <c r="F905" s="7"/>
    </row>
    <row r="906">
      <c r="A906" s="9">
        <v>44780.666666666664</v>
      </c>
      <c r="B906" s="10">
        <v>373.78</v>
      </c>
      <c r="C906" s="10">
        <v>350.45447</v>
      </c>
      <c r="D906" s="10">
        <v>0.0665579468853684</v>
      </c>
      <c r="E906" s="7"/>
      <c r="F906" s="7"/>
    </row>
    <row r="907">
      <c r="A907" s="9">
        <v>44780.708333333336</v>
      </c>
      <c r="B907" s="10">
        <v>378.81</v>
      </c>
      <c r="C907" s="10">
        <v>351.17468</v>
      </c>
      <c r="D907" s="10">
        <v>0.0786939422853606</v>
      </c>
      <c r="E907" s="7"/>
      <c r="F907" s="7"/>
    </row>
    <row r="908">
      <c r="A908" s="9">
        <v>44780.75</v>
      </c>
      <c r="B908" s="10">
        <v>381.07</v>
      </c>
      <c r="C908" s="10">
        <v>352.00585</v>
      </c>
      <c r="D908" s="10">
        <v>0.0825672357433831</v>
      </c>
      <c r="E908" s="7"/>
      <c r="F908" s="7"/>
    </row>
    <row r="909">
      <c r="A909" s="9">
        <v>44780.791666666664</v>
      </c>
      <c r="B909" s="10">
        <v>384.34</v>
      </c>
      <c r="C909" s="10">
        <v>353.46271</v>
      </c>
      <c r="D909" s="10">
        <v>0.0873565700891049</v>
      </c>
      <c r="E909" s="7"/>
      <c r="F909" s="7"/>
    </row>
    <row r="910">
      <c r="A910" s="9">
        <v>44780.833333333336</v>
      </c>
      <c r="B910" s="10">
        <v>379.09</v>
      </c>
      <c r="C910" s="10">
        <v>353.50173</v>
      </c>
      <c r="D910" s="10">
        <v>0.0723851337304628</v>
      </c>
      <c r="E910" s="7"/>
      <c r="F910" s="7"/>
    </row>
    <row r="911">
      <c r="A911" s="9">
        <v>44780.875</v>
      </c>
      <c r="B911" s="10">
        <v>371.62</v>
      </c>
      <c r="C911" s="10">
        <v>354.87465</v>
      </c>
      <c r="D911" s="10">
        <v>0.047186661543731</v>
      </c>
      <c r="E911" s="7"/>
      <c r="F911" s="7"/>
    </row>
    <row r="912">
      <c r="A912" s="9">
        <v>44780.916666666664</v>
      </c>
      <c r="B912" s="10">
        <v>367.2</v>
      </c>
      <c r="C912" s="10">
        <v>355.21826</v>
      </c>
      <c r="D912" s="10">
        <v>0.0337306421128238</v>
      </c>
      <c r="E912" s="7"/>
      <c r="F912" s="7"/>
    </row>
    <row r="913">
      <c r="A913" s="9">
        <v>44780.958333333336</v>
      </c>
      <c r="B913" s="10">
        <v>372.17</v>
      </c>
      <c r="C913" s="10">
        <v>357.1291</v>
      </c>
      <c r="D913" s="10">
        <v>0.0421161423138019</v>
      </c>
      <c r="E913" s="7"/>
      <c r="F913" s="7"/>
    </row>
    <row r="914">
      <c r="A914" s="9">
        <v>44781.0</v>
      </c>
      <c r="B914" s="10">
        <v>374.5</v>
      </c>
      <c r="C914" s="10">
        <v>359.78494</v>
      </c>
      <c r="D914" s="10">
        <v>0.0408995996330474</v>
      </c>
      <c r="E914" s="7"/>
      <c r="F914" s="7"/>
    </row>
    <row r="915">
      <c r="A915" s="9">
        <v>44781.041666666664</v>
      </c>
      <c r="B915" s="10">
        <v>382.71</v>
      </c>
      <c r="C915" s="10">
        <v>354.01058</v>
      </c>
      <c r="D915" s="10">
        <v>0.0810693849884372</v>
      </c>
      <c r="E915" s="7"/>
      <c r="F915" s="7"/>
    </row>
    <row r="916">
      <c r="A916" s="9">
        <v>44781.083333333336</v>
      </c>
      <c r="B916" s="10">
        <v>389.68</v>
      </c>
      <c r="C916" s="10">
        <v>349.81465</v>
      </c>
      <c r="D916" s="10">
        <v>0.113961350675279</v>
      </c>
      <c r="E916" s="7"/>
      <c r="F916" s="7"/>
    </row>
    <row r="917">
      <c r="A917" s="9">
        <v>44781.125</v>
      </c>
      <c r="B917" s="10">
        <v>386.81</v>
      </c>
      <c r="C917" s="10">
        <v>344.05797</v>
      </c>
      <c r="D917" s="10">
        <v>0.124258217299834</v>
      </c>
      <c r="E917" s="7"/>
      <c r="F917" s="7"/>
    </row>
    <row r="918">
      <c r="A918" s="9">
        <v>44781.166666666664</v>
      </c>
      <c r="B918" s="10">
        <v>382.53</v>
      </c>
      <c r="C918" s="10">
        <v>339.69884</v>
      </c>
      <c r="D918" s="10">
        <v>0.126085682247251</v>
      </c>
      <c r="E918" s="7"/>
      <c r="F918" s="7"/>
    </row>
    <row r="919">
      <c r="A919" s="9">
        <v>44781.208333333336</v>
      </c>
      <c r="B919" s="10">
        <v>374.36</v>
      </c>
      <c r="C919" s="10">
        <v>337.18665</v>
      </c>
      <c r="D919" s="10">
        <v>0.110245616189134</v>
      </c>
      <c r="E919" s="7"/>
      <c r="F919" s="7"/>
    </row>
    <row r="920">
      <c r="A920" s="9">
        <v>44781.25</v>
      </c>
      <c r="B920" s="10">
        <v>370.94</v>
      </c>
      <c r="C920" s="10">
        <v>337.03618</v>
      </c>
      <c r="D920" s="10">
        <v>0.100594007444542</v>
      </c>
      <c r="E920" s="7"/>
      <c r="F920" s="7"/>
    </row>
    <row r="921">
      <c r="A921" s="9">
        <v>44781.291666666664</v>
      </c>
      <c r="B921" s="10">
        <v>369.99</v>
      </c>
      <c r="C921" s="10">
        <v>337.11219</v>
      </c>
      <c r="D921" s="10">
        <v>0.0975277992765554</v>
      </c>
      <c r="E921" s="7"/>
      <c r="F921" s="7"/>
    </row>
    <row r="922">
      <c r="A922" s="9">
        <v>44781.333333333336</v>
      </c>
      <c r="B922" s="10">
        <v>367.13</v>
      </c>
      <c r="C922" s="10">
        <v>336.00566</v>
      </c>
      <c r="D922" s="10">
        <v>0.0926304039045057</v>
      </c>
      <c r="E922" s="7"/>
      <c r="F922" s="7"/>
    </row>
    <row r="923">
      <c r="A923" s="9">
        <v>44781.375</v>
      </c>
      <c r="B923" s="10">
        <v>368.83</v>
      </c>
      <c r="C923" s="10">
        <v>337.38394</v>
      </c>
      <c r="D923" s="10">
        <v>0.0932055627781215</v>
      </c>
      <c r="E923" s="7"/>
      <c r="F923" s="7"/>
    </row>
    <row r="924">
      <c r="A924" s="9">
        <v>44781.416666666664</v>
      </c>
      <c r="B924" s="10">
        <v>369.52</v>
      </c>
      <c r="C924" s="10">
        <v>341.85147</v>
      </c>
      <c r="D924" s="10">
        <v>0.0809372854239883</v>
      </c>
      <c r="E924" s="7"/>
      <c r="F924" s="7"/>
    </row>
    <row r="925">
      <c r="A925" s="9">
        <v>44781.458333333336</v>
      </c>
      <c r="B925" s="10">
        <v>373.41</v>
      </c>
      <c r="C925" s="10">
        <v>345.36554</v>
      </c>
      <c r="D925" s="10">
        <v>0.0812022531257751</v>
      </c>
      <c r="E925" s="7"/>
      <c r="F925" s="7"/>
    </row>
    <row r="926">
      <c r="A926" s="9">
        <v>44781.5</v>
      </c>
      <c r="B926" s="10">
        <v>380.42</v>
      </c>
      <c r="C926" s="10">
        <v>349.65921</v>
      </c>
      <c r="D926" s="10">
        <v>0.0879736300954293</v>
      </c>
      <c r="E926" s="7"/>
      <c r="F926" s="7"/>
    </row>
    <row r="927">
      <c r="A927" s="9">
        <v>44781.541666666664</v>
      </c>
      <c r="B927" s="10">
        <v>387.89</v>
      </c>
      <c r="C927" s="10">
        <v>355.07637</v>
      </c>
      <c r="D927" s="10">
        <v>0.0924128800798543</v>
      </c>
      <c r="E927" s="7"/>
      <c r="F927" s="7"/>
    </row>
    <row r="928">
      <c r="A928" s="9">
        <v>44781.583333333336</v>
      </c>
      <c r="B928" s="10">
        <v>388.51</v>
      </c>
      <c r="C928" s="10">
        <v>357.00027</v>
      </c>
      <c r="D928" s="10">
        <v>0.0882624822664699</v>
      </c>
      <c r="E928" s="7"/>
      <c r="F928" s="7"/>
    </row>
    <row r="929">
      <c r="A929" s="9">
        <v>44781.625</v>
      </c>
      <c r="B929" s="10">
        <v>392.34</v>
      </c>
      <c r="C929" s="10">
        <v>360.00646</v>
      </c>
      <c r="D929" s="10">
        <v>0.0898137772305529</v>
      </c>
      <c r="E929" s="7"/>
      <c r="F929" s="7"/>
    </row>
    <row r="930">
      <c r="A930" s="9">
        <v>44781.666666666664</v>
      </c>
      <c r="B930" s="10">
        <v>393.16</v>
      </c>
      <c r="C930" s="10">
        <v>361.40233</v>
      </c>
      <c r="D930" s="10">
        <v>0.0878734511755915</v>
      </c>
      <c r="E930" s="7"/>
      <c r="F930" s="7"/>
    </row>
    <row r="931">
      <c r="A931" s="9">
        <v>44781.708333333336</v>
      </c>
      <c r="B931" s="10">
        <v>397.65</v>
      </c>
      <c r="C931" s="10">
        <v>361.56592</v>
      </c>
      <c r="D931" s="10">
        <v>0.0997994501251665</v>
      </c>
      <c r="E931" s="7"/>
      <c r="F931" s="7"/>
    </row>
    <row r="932">
      <c r="A932" s="9">
        <v>44781.75</v>
      </c>
      <c r="B932" s="10">
        <v>403.2</v>
      </c>
      <c r="C932" s="10">
        <v>361.57087</v>
      </c>
      <c r="D932" s="10">
        <v>0.115134081459604</v>
      </c>
      <c r="E932" s="7"/>
      <c r="F932" s="7"/>
    </row>
    <row r="933">
      <c r="A933" s="9">
        <v>44781.791666666664</v>
      </c>
      <c r="B933" s="10">
        <v>397.75</v>
      </c>
      <c r="C933" s="10">
        <v>361.86877</v>
      </c>
      <c r="D933" s="10">
        <v>0.0991553650788931</v>
      </c>
      <c r="E933" s="7"/>
      <c r="F933" s="7"/>
    </row>
    <row r="934">
      <c r="A934" s="9">
        <v>44781.833333333336</v>
      </c>
      <c r="B934" s="10">
        <v>394.49</v>
      </c>
      <c r="C934" s="10">
        <v>360.50905</v>
      </c>
      <c r="D934" s="10">
        <v>0.0942582440024737</v>
      </c>
      <c r="E934" s="7"/>
      <c r="F934" s="7"/>
    </row>
    <row r="935">
      <c r="A935" s="9">
        <v>44781.875</v>
      </c>
      <c r="B935" s="10">
        <v>393.81</v>
      </c>
      <c r="C935" s="10">
        <v>360.45493</v>
      </c>
      <c r="D935" s="10">
        <v>0.0925360349489463</v>
      </c>
      <c r="E935" s="7"/>
      <c r="F935" s="7"/>
    </row>
    <row r="936">
      <c r="A936" s="9">
        <v>44781.916666666664</v>
      </c>
      <c r="B936" s="10">
        <v>392.09</v>
      </c>
      <c r="C936" s="10">
        <v>359.62065</v>
      </c>
      <c r="D936" s="10">
        <v>0.0902877796366809</v>
      </c>
      <c r="E936" s="7"/>
      <c r="F936" s="7"/>
    </row>
    <row r="937">
      <c r="A937" s="9">
        <v>44781.958333333336</v>
      </c>
      <c r="B937" s="10">
        <v>394.69</v>
      </c>
      <c r="C937" s="10">
        <v>360.77948</v>
      </c>
      <c r="D937" s="10">
        <v>0.0939923745108785</v>
      </c>
      <c r="E937" s="7"/>
      <c r="F937" s="7"/>
    </row>
    <row r="938">
      <c r="A938" s="9">
        <v>44782.0</v>
      </c>
      <c r="B938" s="10">
        <v>404.57</v>
      </c>
      <c r="C938" s="10">
        <v>379.57021</v>
      </c>
      <c r="D938" s="10">
        <v>0.0658634143074611</v>
      </c>
      <c r="E938" s="7"/>
      <c r="F938" s="7"/>
    </row>
    <row r="939">
      <c r="A939" s="9">
        <v>44782.041666666664</v>
      </c>
      <c r="B939" s="10">
        <v>408.72</v>
      </c>
      <c r="C939" s="10">
        <v>373.59793</v>
      </c>
      <c r="D939" s="10">
        <v>0.0940103442221963</v>
      </c>
      <c r="E939" s="7"/>
      <c r="F939" s="7"/>
    </row>
    <row r="940">
      <c r="A940" s="9">
        <v>44782.083333333336</v>
      </c>
      <c r="B940" s="10">
        <v>407.05</v>
      </c>
      <c r="C940" s="10">
        <v>368.00696</v>
      </c>
      <c r="D940" s="10">
        <v>0.106093210845794</v>
      </c>
      <c r="E940" s="7"/>
      <c r="F940" s="7"/>
    </row>
    <row r="941">
      <c r="A941" s="9">
        <v>44782.125</v>
      </c>
      <c r="B941" s="10">
        <v>400.22</v>
      </c>
      <c r="C941" s="10">
        <v>359.55258</v>
      </c>
      <c r="D941" s="10">
        <v>0.113105626998977</v>
      </c>
      <c r="E941" s="7"/>
      <c r="F941" s="7"/>
    </row>
    <row r="942">
      <c r="A942" s="9">
        <v>44782.166666666664</v>
      </c>
      <c r="B942" s="10">
        <v>393.84</v>
      </c>
      <c r="C942" s="10">
        <v>351.81538</v>
      </c>
      <c r="D942" s="10">
        <v>0.119450775574393</v>
      </c>
      <c r="E942" s="7"/>
      <c r="F942" s="7"/>
    </row>
    <row r="943">
      <c r="A943" s="9">
        <v>44782.208333333336</v>
      </c>
      <c r="B943" s="10">
        <v>387.77</v>
      </c>
      <c r="C943" s="10">
        <v>345.97237</v>
      </c>
      <c r="D943" s="10">
        <v>0.12081204634925</v>
      </c>
      <c r="E943" s="7"/>
      <c r="F943" s="7"/>
    </row>
    <row r="944">
      <c r="A944" s="9">
        <v>44782.25</v>
      </c>
      <c r="B944" s="10">
        <v>385.05</v>
      </c>
      <c r="C944" s="10">
        <v>343.44177</v>
      </c>
      <c r="D944" s="10">
        <v>0.121150755774406</v>
      </c>
      <c r="E944" s="7"/>
      <c r="F944" s="7"/>
    </row>
    <row r="945">
      <c r="A945" s="9">
        <v>44782.291666666664</v>
      </c>
      <c r="B945" s="10">
        <v>384.11</v>
      </c>
      <c r="C945" s="10">
        <v>342.86286</v>
      </c>
      <c r="D945" s="10">
        <v>0.120302152294943</v>
      </c>
      <c r="E945" s="7"/>
      <c r="F945" s="7"/>
    </row>
    <row r="946">
      <c r="A946" s="9">
        <v>44782.333333333336</v>
      </c>
      <c r="B946" s="10">
        <v>380.91</v>
      </c>
      <c r="C946" s="10">
        <v>342.02258</v>
      </c>
      <c r="D946" s="10">
        <v>0.113698399678758</v>
      </c>
      <c r="E946" s="7"/>
      <c r="F946" s="7"/>
    </row>
    <row r="947">
      <c r="A947" s="9">
        <v>44782.375</v>
      </c>
      <c r="B947" s="10">
        <v>379.55</v>
      </c>
      <c r="C947" s="10">
        <v>344.0422</v>
      </c>
      <c r="D947" s="10">
        <v>0.103207687894101</v>
      </c>
      <c r="E947" s="7"/>
      <c r="F947" s="7"/>
    </row>
    <row r="948">
      <c r="A948" s="9">
        <v>44782.416666666664</v>
      </c>
      <c r="B948" s="10">
        <v>381.33</v>
      </c>
      <c r="C948" s="10">
        <v>349.12257</v>
      </c>
      <c r="D948" s="10">
        <v>0.0922525003181547</v>
      </c>
      <c r="E948" s="7"/>
      <c r="F948" s="7"/>
    </row>
    <row r="949">
      <c r="A949" s="9">
        <v>44782.458333333336</v>
      </c>
      <c r="B949" s="10">
        <v>385.07</v>
      </c>
      <c r="C949" s="10">
        <v>352.84493</v>
      </c>
      <c r="D949" s="10">
        <v>0.0913292703398062</v>
      </c>
      <c r="E949" s="7"/>
      <c r="F949" s="7"/>
    </row>
    <row r="950">
      <c r="A950" s="9">
        <v>44782.5</v>
      </c>
      <c r="B950" s="10">
        <v>390.36</v>
      </c>
      <c r="C950" s="10">
        <v>357.1245</v>
      </c>
      <c r="D950" s="10">
        <v>0.0930641834990318</v>
      </c>
      <c r="E950" s="7"/>
      <c r="F950" s="7"/>
    </row>
    <row r="951">
      <c r="A951" s="9">
        <v>44782.541666666664</v>
      </c>
      <c r="B951" s="10">
        <v>392.82</v>
      </c>
      <c r="C951" s="10">
        <v>362.13657</v>
      </c>
      <c r="D951" s="10">
        <v>0.0847288910921092</v>
      </c>
      <c r="E951" s="7"/>
      <c r="F951" s="7"/>
    </row>
    <row r="952">
      <c r="A952" s="9">
        <v>44782.583333333336</v>
      </c>
      <c r="B952" s="10">
        <v>391.57</v>
      </c>
      <c r="C952" s="10">
        <v>363.35201</v>
      </c>
      <c r="D952" s="10">
        <v>0.0776602006412459</v>
      </c>
      <c r="E952" s="7"/>
      <c r="F952" s="7"/>
    </row>
    <row r="953">
      <c r="A953" s="9">
        <v>44782.625</v>
      </c>
      <c r="B953" s="10">
        <v>391.07</v>
      </c>
      <c r="C953" s="10">
        <v>365.23341</v>
      </c>
      <c r="D953" s="10">
        <v>0.0707399413432632</v>
      </c>
      <c r="E953" s="7"/>
      <c r="F953" s="7"/>
    </row>
    <row r="954">
      <c r="A954" s="9">
        <v>44782.666666666664</v>
      </c>
      <c r="B954" s="10">
        <v>394.75</v>
      </c>
      <c r="C954" s="10">
        <v>365.28377</v>
      </c>
      <c r="D954" s="10">
        <v>0.0806666827819916</v>
      </c>
      <c r="E954" s="7"/>
      <c r="F954" s="7"/>
    </row>
    <row r="955">
      <c r="A955" s="9">
        <v>44782.708333333336</v>
      </c>
      <c r="B955" s="10">
        <v>394.42</v>
      </c>
      <c r="C955" s="10">
        <v>364.5539</v>
      </c>
      <c r="D955" s="10">
        <v>0.0819250596413864</v>
      </c>
      <c r="E955" s="7"/>
      <c r="F955" s="7"/>
    </row>
    <row r="956">
      <c r="A956" s="9">
        <v>44782.75</v>
      </c>
      <c r="B956" s="10">
        <v>383.88</v>
      </c>
      <c r="C956" s="10">
        <v>364.76336</v>
      </c>
      <c r="D956" s="10">
        <v>0.0524083339949495</v>
      </c>
      <c r="E956" s="7"/>
      <c r="F956" s="7"/>
    </row>
    <row r="957">
      <c r="A957" s="9">
        <v>44782.791666666664</v>
      </c>
      <c r="B957" s="10">
        <v>382.13</v>
      </c>
      <c r="C957" s="10">
        <v>366.0375</v>
      </c>
      <c r="D957" s="10">
        <v>0.0439640747191202</v>
      </c>
      <c r="E957" s="7"/>
      <c r="F957" s="7"/>
    </row>
    <row r="958">
      <c r="A958" s="9">
        <v>44782.833333333336</v>
      </c>
      <c r="B958" s="10">
        <v>379.55</v>
      </c>
      <c r="C958" s="10">
        <v>366.31471</v>
      </c>
      <c r="D958" s="10">
        <v>0.0361309268743262</v>
      </c>
      <c r="E958" s="7"/>
      <c r="F958" s="7"/>
    </row>
    <row r="959">
      <c r="A959" s="9">
        <v>44782.875</v>
      </c>
      <c r="B959" s="10">
        <v>377.1</v>
      </c>
      <c r="C959" s="10">
        <v>368.48145</v>
      </c>
      <c r="D959" s="10">
        <v>0.0233893727893223</v>
      </c>
      <c r="E959" s="7"/>
      <c r="F959" s="7"/>
    </row>
    <row r="960">
      <c r="A960" s="9">
        <v>44782.916666666664</v>
      </c>
      <c r="B960" s="10">
        <v>377.95</v>
      </c>
      <c r="C960" s="10">
        <v>369.9623</v>
      </c>
      <c r="D960" s="10">
        <v>0.0215905782832465</v>
      </c>
      <c r="E960" s="7"/>
      <c r="F960" s="7"/>
    </row>
    <row r="961">
      <c r="A961" s="9">
        <v>44782.958333333336</v>
      </c>
      <c r="B961" s="10">
        <v>383.14</v>
      </c>
      <c r="C961" s="10">
        <v>373.50526</v>
      </c>
      <c r="D961" s="10">
        <v>0.0257954600157437</v>
      </c>
      <c r="E961" s="7"/>
      <c r="F961" s="7"/>
    </row>
    <row r="962">
      <c r="A962" s="9">
        <v>44783.0</v>
      </c>
      <c r="B962" s="10">
        <v>398.31</v>
      </c>
      <c r="C962" s="10">
        <v>373.11597</v>
      </c>
      <c r="D962" s="10">
        <v>0.0675233225744799</v>
      </c>
      <c r="E962" s="7"/>
      <c r="F962" s="7"/>
    </row>
    <row r="963">
      <c r="A963" s="9">
        <v>44783.041666666664</v>
      </c>
      <c r="B963" s="10">
        <v>405.33</v>
      </c>
      <c r="C963" s="10">
        <v>368.70974</v>
      </c>
      <c r="D963" s="10">
        <v>0.0993200233875025</v>
      </c>
      <c r="E963" s="7"/>
      <c r="F963" s="7"/>
    </row>
    <row r="964">
      <c r="A964" s="9">
        <v>44783.083333333336</v>
      </c>
      <c r="B964" s="10">
        <v>399.19</v>
      </c>
      <c r="C964" s="10">
        <v>366.78905</v>
      </c>
      <c r="D964" s="10">
        <v>0.0883367428771388</v>
      </c>
      <c r="E964" s="7"/>
      <c r="F964" s="7"/>
    </row>
    <row r="965">
      <c r="A965" s="9">
        <v>44783.125</v>
      </c>
      <c r="B965" s="10">
        <v>391.59</v>
      </c>
      <c r="C965" s="10">
        <v>363.09063</v>
      </c>
      <c r="D965" s="10">
        <v>0.0784910643383994</v>
      </c>
      <c r="E965" s="7"/>
      <c r="F965" s="7"/>
    </row>
    <row r="966">
      <c r="A966" s="9">
        <v>44783.166666666664</v>
      </c>
      <c r="B966" s="10">
        <v>378.13</v>
      </c>
      <c r="C966" s="10">
        <v>360.09364</v>
      </c>
      <c r="D966" s="10">
        <v>0.0500879715620636</v>
      </c>
      <c r="E966" s="7"/>
      <c r="F966" s="7"/>
    </row>
    <row r="967">
      <c r="A967" s="9">
        <v>44783.208333333336</v>
      </c>
      <c r="B967" s="10">
        <v>365.49</v>
      </c>
      <c r="C967" s="10">
        <v>357.83804</v>
      </c>
      <c r="D967" s="10">
        <v>0.0213838640520164</v>
      </c>
      <c r="E967" s="7"/>
      <c r="F967" s="7"/>
    </row>
    <row r="968">
      <c r="A968" s="9">
        <v>44783.25</v>
      </c>
      <c r="B968" s="10">
        <v>359.39</v>
      </c>
      <c r="C968" s="10">
        <v>356.93872</v>
      </c>
      <c r="D968" s="10">
        <v>0.00686750935846914</v>
      </c>
      <c r="E968" s="7"/>
      <c r="F968" s="7"/>
    </row>
    <row r="969">
      <c r="A969" s="9">
        <v>44783.291666666664</v>
      </c>
      <c r="B969" s="10">
        <v>357.33</v>
      </c>
      <c r="C969" s="10">
        <v>355.27425</v>
      </c>
      <c r="D969" s="10">
        <v>0.00578637489207278</v>
      </c>
      <c r="E969" s="7"/>
      <c r="F969" s="7"/>
    </row>
    <row r="970">
      <c r="A970" s="9">
        <v>44783.333333333336</v>
      </c>
      <c r="B970" s="10">
        <v>356.82</v>
      </c>
      <c r="C970" s="10">
        <v>351.48942</v>
      </c>
      <c r="D970" s="10">
        <v>0.0151656911892255</v>
      </c>
      <c r="E970" s="7"/>
      <c r="F970" s="7"/>
    </row>
    <row r="971">
      <c r="A971" s="9">
        <v>44783.375</v>
      </c>
      <c r="B971" s="10">
        <v>354.74</v>
      </c>
      <c r="C971" s="10">
        <v>349.77445</v>
      </c>
      <c r="D971" s="10">
        <v>0.0141964343021624</v>
      </c>
      <c r="E971" s="7"/>
      <c r="F971" s="7"/>
    </row>
    <row r="972">
      <c r="A972" s="9">
        <v>44783.416666666664</v>
      </c>
      <c r="B972" s="10">
        <v>354.33</v>
      </c>
      <c r="C972" s="10">
        <v>351.24579</v>
      </c>
      <c r="D972" s="10">
        <v>0.00878077428344403</v>
      </c>
      <c r="E972" s="7"/>
      <c r="F972" s="7"/>
    </row>
    <row r="973">
      <c r="A973" s="9">
        <v>44783.458333333336</v>
      </c>
      <c r="B973" s="10">
        <v>359.59</v>
      </c>
      <c r="C973" s="10">
        <v>352.20604</v>
      </c>
      <c r="D973" s="10">
        <v>0.0209648874846098</v>
      </c>
      <c r="E973" s="7"/>
      <c r="F973" s="7"/>
    </row>
    <row r="974">
      <c r="A974" s="9">
        <v>44783.5</v>
      </c>
      <c r="B974" s="10">
        <v>362.75</v>
      </c>
      <c r="C974" s="10">
        <v>354.54781</v>
      </c>
      <c r="D974" s="10">
        <v>0.0231342283569597</v>
      </c>
      <c r="E974" s="7"/>
      <c r="F974" s="7"/>
    </row>
    <row r="975">
      <c r="A975" s="9">
        <v>44783.541666666664</v>
      </c>
      <c r="B975" s="10">
        <v>364.58</v>
      </c>
      <c r="C975" s="10">
        <v>359.22497</v>
      </c>
      <c r="D975" s="10">
        <v>0.0149071764137108</v>
      </c>
      <c r="E975" s="7"/>
      <c r="F975" s="7"/>
    </row>
    <row r="976">
      <c r="A976" s="9">
        <v>44783.583333333336</v>
      </c>
      <c r="B976" s="10">
        <v>365.72</v>
      </c>
      <c r="C976" s="10">
        <v>361.2465</v>
      </c>
      <c r="D976" s="10">
        <v>0.0123835109821133</v>
      </c>
      <c r="E976" s="7"/>
      <c r="F976" s="7"/>
    </row>
    <row r="977">
      <c r="A977" s="9">
        <v>44783.625</v>
      </c>
      <c r="B977" s="10">
        <v>366.56</v>
      </c>
      <c r="C977" s="10">
        <v>365.23546</v>
      </c>
      <c r="D977" s="10">
        <v>0.00362653724805366</v>
      </c>
      <c r="E977" s="7"/>
      <c r="F977" s="7"/>
    </row>
    <row r="978">
      <c r="A978" s="9">
        <v>44783.666666666664</v>
      </c>
      <c r="B978" s="10">
        <v>366.71</v>
      </c>
      <c r="C978" s="10">
        <v>368.12742</v>
      </c>
      <c r="D978" s="10">
        <v>0.00385035159836774</v>
      </c>
      <c r="E978" s="7"/>
      <c r="F978" s="7"/>
    </row>
    <row r="979">
      <c r="A979" s="9">
        <v>44783.708333333336</v>
      </c>
      <c r="B979" s="10">
        <v>369.76</v>
      </c>
      <c r="C979" s="10">
        <v>369.91078</v>
      </c>
      <c r="D979" s="10">
        <v>4.07611803040715E-4</v>
      </c>
      <c r="E979" s="7"/>
      <c r="F979" s="7"/>
    </row>
    <row r="980">
      <c r="A980" s="9">
        <v>44783.75</v>
      </c>
      <c r="B980" s="10">
        <v>371.7</v>
      </c>
      <c r="C980" s="10">
        <v>371.56832</v>
      </c>
      <c r="D980" s="10">
        <v>3.54389739146653E-4</v>
      </c>
      <c r="E980" s="7"/>
      <c r="F980" s="7"/>
    </row>
    <row r="981">
      <c r="A981" s="9">
        <v>44783.791666666664</v>
      </c>
      <c r="B981" s="10">
        <v>371.93</v>
      </c>
      <c r="C981" s="10">
        <v>373.06882</v>
      </c>
      <c r="D981" s="10">
        <v>0.00305257351713287</v>
      </c>
      <c r="E981" s="7"/>
      <c r="F981" s="7"/>
    </row>
    <row r="982">
      <c r="A982" s="9">
        <v>44783.833333333336</v>
      </c>
      <c r="B982" s="10">
        <v>368.27</v>
      </c>
      <c r="C982" s="10">
        <v>372.54748</v>
      </c>
      <c r="D982" s="10">
        <v>0.011481704291759</v>
      </c>
      <c r="E982" s="7"/>
      <c r="F982" s="7"/>
    </row>
    <row r="983">
      <c r="A983" s="9">
        <v>44783.875</v>
      </c>
      <c r="B983" s="10">
        <v>366.63</v>
      </c>
      <c r="C983" s="10">
        <v>373.04888</v>
      </c>
      <c r="D983" s="10">
        <v>0.0172065387248984</v>
      </c>
      <c r="E983" s="7"/>
      <c r="F983" s="7"/>
    </row>
    <row r="984">
      <c r="A984" s="9">
        <v>44783.916666666664</v>
      </c>
      <c r="B984" s="10">
        <v>364.31</v>
      </c>
      <c r="C984" s="10">
        <v>372.43356</v>
      </c>
      <c r="D984" s="10">
        <v>0.0218121052248889</v>
      </c>
      <c r="E984" s="7"/>
      <c r="F984" s="7"/>
    </row>
    <row r="985">
      <c r="A985" s="9">
        <v>44783.958333333336</v>
      </c>
      <c r="B985" s="10">
        <v>368.91</v>
      </c>
      <c r="C985" s="10">
        <v>373.83223</v>
      </c>
      <c r="D985" s="10">
        <v>0.0131669492488648</v>
      </c>
      <c r="E985" s="7"/>
      <c r="F985" s="7"/>
    </row>
    <row r="986">
      <c r="A986" s="9">
        <v>44784.0</v>
      </c>
      <c r="B986" s="10">
        <v>379.87</v>
      </c>
      <c r="C986" s="10">
        <v>360.33624</v>
      </c>
      <c r="D986" s="10">
        <v>0.0542098124795885</v>
      </c>
      <c r="E986" s="7"/>
      <c r="F986" s="7"/>
    </row>
    <row r="987">
      <c r="A987" s="9">
        <v>44784.041666666664</v>
      </c>
      <c r="B987" s="10">
        <v>381.54</v>
      </c>
      <c r="C987" s="10">
        <v>355.33916</v>
      </c>
      <c r="D987" s="10">
        <v>0.0737347383834644</v>
      </c>
      <c r="E987" s="7"/>
      <c r="F987" s="7"/>
    </row>
    <row r="988">
      <c r="A988" s="9">
        <v>44784.083333333336</v>
      </c>
      <c r="B988" s="10">
        <v>380.22</v>
      </c>
      <c r="C988" s="10">
        <v>351.29131</v>
      </c>
      <c r="D988" s="10">
        <v>0.082349574773142</v>
      </c>
      <c r="E988" s="7"/>
      <c r="F988" s="7"/>
    </row>
    <row r="989">
      <c r="A989" s="9">
        <v>44784.125</v>
      </c>
      <c r="B989" s="10">
        <v>368.22</v>
      </c>
      <c r="C989" s="10">
        <v>344.98098</v>
      </c>
      <c r="D989" s="10">
        <v>0.0673631920229342</v>
      </c>
      <c r="E989" s="7"/>
      <c r="F989" s="7"/>
    </row>
    <row r="990">
      <c r="A990" s="9">
        <v>44784.166666666664</v>
      </c>
      <c r="B990" s="10">
        <v>355.91</v>
      </c>
      <c r="C990" s="10">
        <v>339.36336</v>
      </c>
      <c r="D990" s="10">
        <v>0.0487578859426663</v>
      </c>
      <c r="E990" s="7"/>
      <c r="F990" s="7"/>
    </row>
    <row r="991">
      <c r="A991" s="9">
        <v>44784.208333333336</v>
      </c>
      <c r="B991" s="10">
        <v>339.96</v>
      </c>
      <c r="C991" s="10">
        <v>335.40975</v>
      </c>
      <c r="D991" s="10">
        <v>0.0135662424840065</v>
      </c>
      <c r="E991" s="7"/>
      <c r="F991" s="7"/>
    </row>
    <row r="992">
      <c r="A992" s="9">
        <v>44784.25</v>
      </c>
      <c r="B992" s="10">
        <v>333.9</v>
      </c>
      <c r="C992" s="10">
        <v>334.03785</v>
      </c>
      <c r="D992" s="10">
        <v>4.12677784867836E-4</v>
      </c>
      <c r="E992" s="7"/>
      <c r="F992" s="7"/>
    </row>
    <row r="993">
      <c r="A993" s="9">
        <v>44784.291666666664</v>
      </c>
      <c r="B993" s="10">
        <v>333.62</v>
      </c>
      <c r="C993" s="10">
        <v>333.42513</v>
      </c>
      <c r="D993" s="10">
        <v>5.84449048576453E-4</v>
      </c>
      <c r="E993" s="7"/>
      <c r="F993" s="7"/>
    </row>
    <row r="994">
      <c r="A994" s="9">
        <v>44784.333333333336</v>
      </c>
      <c r="B994" s="10">
        <v>335.1</v>
      </c>
      <c r="C994" s="10">
        <v>332.05185</v>
      </c>
      <c r="D994" s="10">
        <v>0.00917974105550088</v>
      </c>
      <c r="E994" s="7"/>
      <c r="F994" s="7"/>
    </row>
    <row r="995">
      <c r="A995" s="9">
        <v>44784.375</v>
      </c>
      <c r="B995" s="10">
        <v>337.3</v>
      </c>
      <c r="C995" s="10">
        <v>333.33241</v>
      </c>
      <c r="D995" s="10">
        <v>0.0119028029707643</v>
      </c>
      <c r="E995" s="7"/>
      <c r="F995" s="7"/>
    </row>
    <row r="996">
      <c r="A996" s="9">
        <v>44784.416666666664</v>
      </c>
      <c r="B996" s="10">
        <v>337.78</v>
      </c>
      <c r="C996" s="10">
        <v>337.69554</v>
      </c>
      <c r="D996" s="10">
        <v>2.50106945445529E-4</v>
      </c>
      <c r="E996" s="7"/>
      <c r="F996" s="7"/>
    </row>
    <row r="997">
      <c r="A997" s="9">
        <v>44784.458333333336</v>
      </c>
      <c r="B997" s="10">
        <v>341.64</v>
      </c>
      <c r="C997" s="10">
        <v>341.13233</v>
      </c>
      <c r="D997" s="10">
        <v>0.00148819081439733</v>
      </c>
      <c r="E997" s="7"/>
      <c r="F997" s="7"/>
    </row>
    <row r="998">
      <c r="A998" s="9">
        <v>44784.5</v>
      </c>
      <c r="B998" s="10">
        <v>342.51</v>
      </c>
      <c r="C998" s="10">
        <v>345.28435</v>
      </c>
      <c r="D998" s="10">
        <v>0.00803497175588765</v>
      </c>
      <c r="E998" s="7"/>
      <c r="F998" s="7"/>
    </row>
    <row r="999">
      <c r="A999" s="9">
        <v>44784.541666666664</v>
      </c>
      <c r="B999" s="10">
        <v>349.85</v>
      </c>
      <c r="C999" s="10">
        <v>350.53765</v>
      </c>
      <c r="D999" s="10">
        <v>0.00196170083299172</v>
      </c>
      <c r="E999" s="7"/>
      <c r="F999" s="7"/>
    </row>
    <row r="1000">
      <c r="A1000" s="9">
        <v>44784.583333333336</v>
      </c>
      <c r="B1000" s="10">
        <v>354.21</v>
      </c>
      <c r="C1000" s="10">
        <v>352.43573</v>
      </c>
      <c r="D1000" s="10">
        <v>0.00503430795736857</v>
      </c>
      <c r="E1000" s="7"/>
      <c r="F1000" s="7"/>
    </row>
    <row r="1001">
      <c r="A1001" s="9">
        <v>44784.625</v>
      </c>
      <c r="B1001" s="10">
        <v>356.77</v>
      </c>
      <c r="C1001" s="10">
        <v>355.28562</v>
      </c>
      <c r="D1001" s="10">
        <v>0.00417799065439233</v>
      </c>
      <c r="E1001" s="7"/>
      <c r="F1001" s="7"/>
    </row>
    <row r="1002">
      <c r="A1002" s="9">
        <v>44784.666666666664</v>
      </c>
      <c r="B1002" s="10">
        <v>360.69</v>
      </c>
      <c r="C1002" s="10">
        <v>356.37007</v>
      </c>
      <c r="D1002" s="10">
        <v>0.012122033705019</v>
      </c>
      <c r="E1002" s="7"/>
      <c r="F1002" s="7"/>
    </row>
    <row r="1003">
      <c r="A1003" s="9">
        <v>44784.708333333336</v>
      </c>
      <c r="B1003" s="10">
        <v>363.27</v>
      </c>
      <c r="C1003" s="10">
        <v>356.41978</v>
      </c>
      <c r="D1003" s="10">
        <v>0.0192195281642337</v>
      </c>
      <c r="E1003" s="7"/>
      <c r="F1003" s="7"/>
    </row>
    <row r="1004">
      <c r="A1004" s="9">
        <v>44784.75</v>
      </c>
      <c r="B1004" s="10">
        <v>363.95</v>
      </c>
      <c r="C1004" s="10">
        <v>356.52085</v>
      </c>
      <c r="D1004" s="10">
        <v>0.0208379117238164</v>
      </c>
      <c r="E1004" s="7"/>
      <c r="F1004" s="7"/>
    </row>
    <row r="1005">
      <c r="A1005" s="9">
        <v>44784.791666666664</v>
      </c>
      <c r="B1005" s="10">
        <v>369.01</v>
      </c>
      <c r="C1005" s="10">
        <v>356.97537</v>
      </c>
      <c r="D1005" s="10">
        <v>0.0337127740773824</v>
      </c>
      <c r="E1005" s="7"/>
      <c r="F1005" s="7"/>
    </row>
    <row r="1006">
      <c r="A1006" s="9">
        <v>44784.833333333336</v>
      </c>
      <c r="B1006" s="10">
        <v>365.8</v>
      </c>
      <c r="C1006" s="10">
        <v>355.94392</v>
      </c>
      <c r="D1006" s="10">
        <v>0.0276899799271751</v>
      </c>
      <c r="E1006" s="7"/>
      <c r="F1006" s="7"/>
    </row>
    <row r="1007">
      <c r="A1007" s="9">
        <v>44784.875</v>
      </c>
      <c r="B1007" s="10">
        <v>352.83</v>
      </c>
      <c r="C1007" s="10">
        <v>356.37539</v>
      </c>
      <c r="D1007" s="10">
        <v>0.00994847034751753</v>
      </c>
      <c r="E1007" s="7"/>
      <c r="F1007" s="7"/>
    </row>
    <row r="1008">
      <c r="A1008" s="9">
        <v>44784.916666666664</v>
      </c>
      <c r="B1008" s="10">
        <v>351.85</v>
      </c>
      <c r="C1008" s="10">
        <v>356.30068</v>
      </c>
      <c r="D1008" s="10">
        <v>0.0124913598256393</v>
      </c>
      <c r="E1008" s="7"/>
      <c r="F1008" s="7"/>
    </row>
    <row r="1009">
      <c r="A1009" s="9">
        <v>44784.958333333336</v>
      </c>
      <c r="B1009" s="10">
        <v>359.47</v>
      </c>
      <c r="C1009" s="10">
        <v>358.49293</v>
      </c>
      <c r="D1009" s="10">
        <v>0.00272549308015649</v>
      </c>
      <c r="E1009" s="7"/>
      <c r="F1009" s="7"/>
    </row>
    <row r="1010">
      <c r="A1010" s="9">
        <v>44785.0</v>
      </c>
      <c r="B1010" s="10">
        <v>368.78</v>
      </c>
      <c r="C1010" s="10">
        <v>347.77337</v>
      </c>
      <c r="D1010" s="10">
        <v>0.0604032160369265</v>
      </c>
      <c r="E1010" s="7"/>
      <c r="F1010" s="7"/>
    </row>
    <row r="1011">
      <c r="A1011" s="9">
        <v>44785.041666666664</v>
      </c>
      <c r="B1011" s="10">
        <v>376.09</v>
      </c>
      <c r="C1011" s="10">
        <v>342.72507</v>
      </c>
      <c r="D1011" s="10">
        <v>0.0973518803278673</v>
      </c>
      <c r="E1011" s="7"/>
      <c r="F1011" s="7"/>
    </row>
    <row r="1012">
      <c r="A1012" s="9">
        <v>44785.083333333336</v>
      </c>
      <c r="B1012" s="10">
        <v>377.71</v>
      </c>
      <c r="C1012" s="10">
        <v>337.41733</v>
      </c>
      <c r="D1012" s="10">
        <v>0.119414939357145</v>
      </c>
      <c r="E1012" s="7"/>
      <c r="F1012" s="7"/>
    </row>
    <row r="1013">
      <c r="A1013" s="9">
        <v>44785.125</v>
      </c>
      <c r="B1013" s="10">
        <v>368.31</v>
      </c>
      <c r="C1013" s="10">
        <v>329.42841</v>
      </c>
      <c r="D1013" s="10">
        <v>0.11802743424588</v>
      </c>
      <c r="E1013" s="7"/>
      <c r="F1013" s="7"/>
    </row>
    <row r="1014">
      <c r="A1014" s="9">
        <v>44785.166666666664</v>
      </c>
      <c r="B1014" s="10">
        <v>353.88</v>
      </c>
      <c r="C1014" s="10">
        <v>321.72989</v>
      </c>
      <c r="D1014" s="10">
        <v>0.0999288875522258</v>
      </c>
      <c r="E1014" s="7"/>
      <c r="F1014" s="7"/>
    </row>
    <row r="1015">
      <c r="A1015" s="9">
        <v>44785.208333333336</v>
      </c>
      <c r="B1015" s="10">
        <v>344.98</v>
      </c>
      <c r="C1015" s="10">
        <v>315.85179</v>
      </c>
      <c r="D1015" s="10">
        <v>0.0922211332093448</v>
      </c>
      <c r="E1015" s="7"/>
      <c r="F1015" s="7"/>
    </row>
    <row r="1016">
      <c r="A1016" s="9">
        <v>44785.25</v>
      </c>
      <c r="B1016" s="10">
        <v>336.42</v>
      </c>
      <c r="C1016" s="10">
        <v>313.12774</v>
      </c>
      <c r="D1016" s="10">
        <v>0.0743858081688961</v>
      </c>
      <c r="E1016" s="7"/>
      <c r="F1016" s="7"/>
    </row>
    <row r="1017">
      <c r="A1017" s="9">
        <v>44785.291666666664</v>
      </c>
      <c r="B1017" s="10">
        <v>328.64</v>
      </c>
      <c r="C1017" s="10">
        <v>312.14576</v>
      </c>
      <c r="D1017" s="10">
        <v>0.0528414673965137</v>
      </c>
      <c r="E1017" s="7"/>
      <c r="F1017" s="7"/>
    </row>
    <row r="1018">
      <c r="A1018" s="9">
        <v>44785.333333333336</v>
      </c>
      <c r="B1018" s="10">
        <v>324.37</v>
      </c>
      <c r="C1018" s="10">
        <v>311.58501</v>
      </c>
      <c r="D1018" s="10">
        <v>0.0410321087012497</v>
      </c>
      <c r="E1018" s="7"/>
      <c r="F1018" s="7"/>
    </row>
    <row r="1019">
      <c r="A1019" s="9">
        <v>44785.375</v>
      </c>
      <c r="B1019" s="10">
        <v>322.44</v>
      </c>
      <c r="C1019" s="10">
        <v>314.16801</v>
      </c>
      <c r="D1019" s="10">
        <v>0.026329829061845</v>
      </c>
      <c r="E1019" s="7"/>
      <c r="F1019" s="7"/>
    </row>
    <row r="1020">
      <c r="A1020" s="9">
        <v>44785.416666666664</v>
      </c>
      <c r="B1020" s="10">
        <v>326.07</v>
      </c>
      <c r="C1020" s="10">
        <v>319.64201</v>
      </c>
      <c r="D1020" s="10">
        <v>0.0201099661461894</v>
      </c>
      <c r="E1020" s="7"/>
      <c r="F1020" s="7"/>
    </row>
    <row r="1021">
      <c r="A1021" s="9">
        <v>44785.458333333336</v>
      </c>
      <c r="B1021" s="10">
        <v>329.78</v>
      </c>
      <c r="C1021" s="10">
        <v>323.99974</v>
      </c>
      <c r="D1021" s="10">
        <v>0.0178403229582838</v>
      </c>
      <c r="E1021" s="7"/>
      <c r="F1021" s="7"/>
    </row>
    <row r="1022">
      <c r="A1022" s="9">
        <v>44785.5</v>
      </c>
      <c r="B1022" s="10">
        <v>333.71</v>
      </c>
      <c r="C1022" s="10">
        <v>328.8288</v>
      </c>
      <c r="D1022" s="10">
        <v>0.014844198561683</v>
      </c>
      <c r="E1022" s="7"/>
      <c r="F1022" s="7"/>
    </row>
    <row r="1023">
      <c r="A1023" s="9">
        <v>44785.541666666664</v>
      </c>
      <c r="B1023" s="10">
        <v>330.8</v>
      </c>
      <c r="C1023" s="10">
        <v>334.25246</v>
      </c>
      <c r="D1023" s="10">
        <v>0.010328899299649</v>
      </c>
      <c r="E1023" s="7"/>
      <c r="F1023" s="7"/>
    </row>
    <row r="1024">
      <c r="A1024" s="9">
        <v>44785.583333333336</v>
      </c>
      <c r="B1024" s="10">
        <v>329.14</v>
      </c>
      <c r="C1024" s="10">
        <v>336.15785</v>
      </c>
      <c r="D1024" s="10">
        <v>0.0208766506568268</v>
      </c>
      <c r="E1024" s="7"/>
      <c r="F1024" s="7"/>
    </row>
    <row r="1025">
      <c r="A1025" s="9">
        <v>44785.625</v>
      </c>
      <c r="B1025" s="10">
        <v>327.44</v>
      </c>
      <c r="C1025" s="10">
        <v>338.4433</v>
      </c>
      <c r="D1025" s="10">
        <v>0.0325115019266152</v>
      </c>
      <c r="E1025" s="7"/>
      <c r="F1025" s="7"/>
    </row>
    <row r="1026">
      <c r="A1026" s="9">
        <v>44785.666666666664</v>
      </c>
      <c r="B1026" s="10">
        <v>329.2</v>
      </c>
      <c r="C1026" s="10">
        <v>338.85561</v>
      </c>
      <c r="D1026" s="10">
        <v>0.0284947621200664</v>
      </c>
      <c r="E1026" s="7"/>
      <c r="F1026" s="7"/>
    </row>
    <row r="1027">
      <c r="A1027" s="9">
        <v>44785.708333333336</v>
      </c>
      <c r="B1027" s="10">
        <v>335.01</v>
      </c>
      <c r="C1027" s="10">
        <v>338.77832</v>
      </c>
      <c r="D1027" s="10">
        <v>0.0111232619608008</v>
      </c>
      <c r="E1027" s="7"/>
      <c r="F1027" s="7"/>
    </row>
    <row r="1028">
      <c r="A1028" s="9">
        <v>44785.75</v>
      </c>
      <c r="B1028" s="10">
        <v>342.35</v>
      </c>
      <c r="C1028" s="10">
        <v>339.07242</v>
      </c>
      <c r="D1028" s="10">
        <v>0.00966631258301692</v>
      </c>
      <c r="E1028" s="7"/>
      <c r="F1028" s="7"/>
    </row>
    <row r="1029">
      <c r="A1029" s="9">
        <v>44785.791666666664</v>
      </c>
      <c r="B1029" s="10">
        <v>347.41</v>
      </c>
      <c r="C1029" s="10">
        <v>340.09238</v>
      </c>
      <c r="D1029" s="10">
        <v>0.0215165655872678</v>
      </c>
      <c r="E1029" s="7"/>
      <c r="F1029" s="7"/>
    </row>
    <row r="1030">
      <c r="A1030" s="9">
        <v>44785.833333333336</v>
      </c>
      <c r="B1030" s="10">
        <v>353.64</v>
      </c>
      <c r="C1030" s="10">
        <v>339.86345</v>
      </c>
      <c r="D1030" s="10">
        <v>0.040535544495885</v>
      </c>
      <c r="E1030" s="7"/>
      <c r="F1030" s="7"/>
    </row>
    <row r="1031">
      <c r="A1031" s="9">
        <v>44785.875</v>
      </c>
      <c r="B1031" s="10">
        <v>347.8</v>
      </c>
      <c r="C1031" s="10">
        <v>341.15764</v>
      </c>
      <c r="D1031" s="10">
        <v>0.0194700608199775</v>
      </c>
      <c r="E1031" s="7"/>
      <c r="F1031" s="7"/>
    </row>
    <row r="1032">
      <c r="A1032" s="9">
        <v>44785.916666666664</v>
      </c>
      <c r="B1032" s="10">
        <v>355.08</v>
      </c>
      <c r="C1032" s="10">
        <v>342.06365</v>
      </c>
      <c r="D1032" s="10">
        <v>0.0380524209456339</v>
      </c>
      <c r="E1032" s="7"/>
      <c r="F1032" s="7"/>
    </row>
    <row r="1033">
      <c r="A1033" s="9">
        <v>44785.958333333336</v>
      </c>
      <c r="B1033" s="10">
        <v>360.77</v>
      </c>
      <c r="C1033" s="10">
        <v>344.94399</v>
      </c>
      <c r="D1033" s="10">
        <v>0.0458799412623481</v>
      </c>
      <c r="E1033" s="7"/>
      <c r="F1033" s="7"/>
    </row>
    <row r="1034">
      <c r="A1034" s="9">
        <v>44786.0</v>
      </c>
      <c r="B1034" s="10">
        <v>359.97</v>
      </c>
      <c r="C1034" s="10">
        <v>349.4436</v>
      </c>
      <c r="D1034" s="10">
        <v>0.0301233160372661</v>
      </c>
      <c r="E1034" s="7"/>
      <c r="F1034" s="7"/>
    </row>
    <row r="1035">
      <c r="A1035" s="9">
        <v>44786.041666666664</v>
      </c>
      <c r="B1035" s="10">
        <v>360.18</v>
      </c>
      <c r="C1035" s="10">
        <v>344.08908</v>
      </c>
      <c r="D1035" s="10">
        <v>0.0467638205780897</v>
      </c>
      <c r="E1035" s="7"/>
      <c r="F1035" s="7"/>
    </row>
    <row r="1036">
      <c r="A1036" s="9">
        <v>44786.083333333336</v>
      </c>
      <c r="B1036" s="10">
        <v>355.66</v>
      </c>
      <c r="C1036" s="10">
        <v>338.31377</v>
      </c>
      <c r="D1036" s="10">
        <v>0.0512726100388998</v>
      </c>
      <c r="E1036" s="7"/>
      <c r="F1036" s="7"/>
    </row>
    <row r="1037">
      <c r="A1037" s="9">
        <v>44786.125</v>
      </c>
      <c r="B1037" s="10">
        <v>340.38</v>
      </c>
      <c r="C1037" s="10">
        <v>329.78173</v>
      </c>
      <c r="D1037" s="10">
        <v>0.0321372260373551</v>
      </c>
      <c r="E1037" s="7"/>
      <c r="F1037" s="7"/>
    </row>
    <row r="1038">
      <c r="A1038" s="9">
        <v>44786.166666666664</v>
      </c>
      <c r="B1038" s="10">
        <v>321.61</v>
      </c>
      <c r="C1038" s="10">
        <v>321.65535</v>
      </c>
      <c r="D1038" s="10">
        <v>1.40989416156096E-4</v>
      </c>
      <c r="E1038" s="7"/>
      <c r="F1038" s="7"/>
    </row>
    <row r="1039">
      <c r="A1039" s="9">
        <v>44786.208333333336</v>
      </c>
      <c r="B1039" s="10">
        <v>305.35</v>
      </c>
      <c r="C1039" s="10">
        <v>315.51146</v>
      </c>
      <c r="D1039" s="10">
        <v>0.0322063103508188</v>
      </c>
      <c r="E1039" s="7"/>
      <c r="F1039" s="7"/>
    </row>
    <row r="1040">
      <c r="A1040" s="9">
        <v>44786.25</v>
      </c>
      <c r="B1040" s="10">
        <v>301.57</v>
      </c>
      <c r="C1040" s="10">
        <v>312.70119</v>
      </c>
      <c r="D1040" s="10">
        <v>0.0355968904371614</v>
      </c>
      <c r="E1040" s="7"/>
      <c r="F1040" s="7"/>
    </row>
    <row r="1041">
      <c r="A1041" s="9">
        <v>44786.291666666664</v>
      </c>
      <c r="B1041" s="10">
        <v>290.92</v>
      </c>
      <c r="C1041" s="10">
        <v>311.86181</v>
      </c>
      <c r="D1041" s="10">
        <v>0.0671509281627012</v>
      </c>
      <c r="E1041" s="7"/>
      <c r="F1041" s="7"/>
    </row>
    <row r="1042">
      <c r="A1042" s="9">
        <v>44786.333333333336</v>
      </c>
      <c r="B1042" s="10">
        <v>288.85</v>
      </c>
      <c r="C1042" s="10">
        <v>311.59035</v>
      </c>
      <c r="D1042" s="10">
        <v>0.0729815605650174</v>
      </c>
      <c r="E1042" s="7"/>
      <c r="F1042" s="7"/>
    </row>
    <row r="1043">
      <c r="A1043" s="9">
        <v>44786.375</v>
      </c>
      <c r="B1043" s="10">
        <v>290.15</v>
      </c>
      <c r="C1043" s="10">
        <v>314.52373</v>
      </c>
      <c r="D1043" s="10">
        <v>0.0774940892377183</v>
      </c>
      <c r="E1043" s="7"/>
      <c r="F1043" s="7"/>
    </row>
    <row r="1044">
      <c r="A1044" s="9">
        <v>44786.416666666664</v>
      </c>
      <c r="B1044" s="10">
        <v>293.0</v>
      </c>
      <c r="C1044" s="10">
        <v>320.29119</v>
      </c>
      <c r="D1044" s="10">
        <v>0.0852074326490215</v>
      </c>
      <c r="E1044" s="7"/>
      <c r="F1044" s="7"/>
    </row>
    <row r="1045">
      <c r="A1045" s="9">
        <v>44786.458333333336</v>
      </c>
      <c r="B1045" s="10">
        <v>296.29</v>
      </c>
      <c r="C1045" s="10">
        <v>324.78538</v>
      </c>
      <c r="D1045" s="10">
        <v>0.0877360304826527</v>
      </c>
      <c r="E1045" s="7"/>
      <c r="F1045" s="7"/>
    </row>
    <row r="1046">
      <c r="A1046" s="9">
        <v>44786.5</v>
      </c>
      <c r="B1046" s="10">
        <v>298.32</v>
      </c>
      <c r="C1046" s="10">
        <v>329.62492</v>
      </c>
      <c r="D1046" s="10">
        <v>0.0949713389388156</v>
      </c>
      <c r="E1046" s="7"/>
      <c r="F1046" s="7"/>
    </row>
    <row r="1047">
      <c r="A1047" s="9">
        <v>44786.541666666664</v>
      </c>
      <c r="B1047" s="10">
        <v>298.6</v>
      </c>
      <c r="C1047" s="10">
        <v>334.94551</v>
      </c>
      <c r="D1047" s="10">
        <v>0.108511709859911</v>
      </c>
      <c r="E1047" s="7"/>
      <c r="F1047" s="7"/>
    </row>
    <row r="1048">
      <c r="A1048" s="9">
        <v>44786.583333333336</v>
      </c>
      <c r="B1048" s="10">
        <v>295.45</v>
      </c>
      <c r="C1048" s="10">
        <v>336.70198</v>
      </c>
      <c r="D1048" s="10">
        <v>0.12251778263971</v>
      </c>
      <c r="E1048" s="7"/>
      <c r="F1048" s="7"/>
    </row>
    <row r="1049">
      <c r="A1049" s="9">
        <v>44786.625</v>
      </c>
      <c r="B1049" s="10">
        <v>296.99</v>
      </c>
      <c r="C1049" s="10">
        <v>338.82899</v>
      </c>
      <c r="D1049" s="10">
        <v>0.123481140146833</v>
      </c>
      <c r="E1049" s="7"/>
      <c r="F1049" s="7"/>
    </row>
    <row r="1050">
      <c r="A1050" s="9">
        <v>44786.666666666664</v>
      </c>
      <c r="B1050" s="10">
        <v>312.9</v>
      </c>
      <c r="C1050" s="10">
        <v>339.09813</v>
      </c>
      <c r="D1050" s="10">
        <v>0.0772582555969861</v>
      </c>
      <c r="E1050" s="7"/>
      <c r="F1050" s="7"/>
    </row>
    <row r="1051">
      <c r="A1051" s="9">
        <v>44786.708333333336</v>
      </c>
      <c r="B1051" s="10">
        <v>321.32</v>
      </c>
      <c r="C1051" s="10">
        <v>338.95411</v>
      </c>
      <c r="D1051" s="10">
        <v>0.0520250661660365</v>
      </c>
      <c r="E1051" s="7"/>
      <c r="F1051" s="7"/>
    </row>
    <row r="1052">
      <c r="A1052" s="9">
        <v>44786.75</v>
      </c>
      <c r="B1052" s="10">
        <v>326.23</v>
      </c>
      <c r="C1052" s="10">
        <v>339.32504</v>
      </c>
      <c r="D1052" s="10">
        <v>0.0385914343368234</v>
      </c>
      <c r="E1052" s="7"/>
      <c r="F1052" s="7"/>
    </row>
    <row r="1053">
      <c r="A1053" s="9">
        <v>44786.791666666664</v>
      </c>
      <c r="B1053" s="10">
        <v>332.14</v>
      </c>
      <c r="C1053" s="10">
        <v>340.49953</v>
      </c>
      <c r="D1053" s="10">
        <v>0.0245507827866899</v>
      </c>
      <c r="E1053" s="7"/>
      <c r="F1053" s="7"/>
    </row>
    <row r="1054">
      <c r="A1054" s="9">
        <v>44786.833333333336</v>
      </c>
      <c r="B1054" s="10">
        <v>336.9</v>
      </c>
      <c r="C1054" s="10">
        <v>340.48043</v>
      </c>
      <c r="D1054" s="10">
        <v>0.0105158173114385</v>
      </c>
      <c r="E1054" s="7"/>
      <c r="F1054" s="7"/>
    </row>
    <row r="1055">
      <c r="A1055" s="9">
        <v>44786.875</v>
      </c>
      <c r="B1055" s="10">
        <v>338.63</v>
      </c>
      <c r="C1055" s="10">
        <v>341.98152</v>
      </c>
      <c r="D1055" s="10">
        <v>0.009800295641706</v>
      </c>
      <c r="E1055" s="7"/>
      <c r="F1055" s="7"/>
    </row>
    <row r="1056">
      <c r="A1056" s="9">
        <v>44786.916666666664</v>
      </c>
      <c r="B1056" s="10">
        <v>331.54</v>
      </c>
      <c r="C1056" s="10">
        <v>343.06168</v>
      </c>
      <c r="D1056" s="10">
        <v>0.0335848643894007</v>
      </c>
      <c r="E1056" s="7"/>
      <c r="F1056" s="7"/>
    </row>
    <row r="1057">
      <c r="A1057" s="9">
        <v>44786.958333333336</v>
      </c>
      <c r="B1057" s="10">
        <v>331.17</v>
      </c>
      <c r="C1057" s="10">
        <v>346.05976</v>
      </c>
      <c r="D1057" s="10">
        <v>0.0430265570316524</v>
      </c>
      <c r="E1057" s="7"/>
      <c r="F1057" s="7"/>
    </row>
    <row r="1058">
      <c r="A1058" s="9">
        <v>44787.0</v>
      </c>
      <c r="B1058" s="10">
        <v>343.3</v>
      </c>
      <c r="C1058" s="10">
        <v>329.44764</v>
      </c>
      <c r="D1058" s="10">
        <v>0.0420472278994016</v>
      </c>
      <c r="E1058" s="7"/>
      <c r="F1058" s="7"/>
    </row>
    <row r="1059">
      <c r="A1059" s="9">
        <v>44787.041666666664</v>
      </c>
      <c r="B1059" s="10">
        <v>359.02</v>
      </c>
      <c r="C1059" s="10">
        <v>323.2601</v>
      </c>
      <c r="D1059" s="10">
        <v>0.11062268433376</v>
      </c>
      <c r="E1059" s="7"/>
      <c r="F1059" s="7"/>
    </row>
    <row r="1060">
      <c r="A1060" s="9">
        <v>44787.083333333336</v>
      </c>
      <c r="B1060" s="10">
        <v>353.86</v>
      </c>
      <c r="C1060" s="10">
        <v>316.67212</v>
      </c>
      <c r="D1060" s="10">
        <v>0.117433388199756</v>
      </c>
      <c r="E1060" s="7"/>
      <c r="F1060" s="7"/>
    </row>
    <row r="1061">
      <c r="A1061" s="9">
        <v>44787.125</v>
      </c>
      <c r="B1061" s="10">
        <v>340.65</v>
      </c>
      <c r="C1061" s="10">
        <v>308.39177</v>
      </c>
      <c r="D1061" s="10">
        <v>0.104601461965084</v>
      </c>
      <c r="E1061" s="7"/>
      <c r="F1061" s="7"/>
    </row>
    <row r="1062">
      <c r="A1062" s="9">
        <v>44787.166666666664</v>
      </c>
      <c r="B1062" s="10">
        <v>325.57</v>
      </c>
      <c r="C1062" s="10">
        <v>300.86481</v>
      </c>
      <c r="D1062" s="10">
        <v>0.082113923525985</v>
      </c>
      <c r="E1062" s="7"/>
      <c r="F1062" s="7"/>
    </row>
    <row r="1063">
      <c r="A1063" s="9">
        <v>44787.208333333336</v>
      </c>
      <c r="B1063" s="10">
        <v>305.48</v>
      </c>
      <c r="C1063" s="10">
        <v>295.5317</v>
      </c>
      <c r="D1063" s="10">
        <v>0.0336623786889867</v>
      </c>
      <c r="E1063" s="7"/>
      <c r="F1063" s="7"/>
    </row>
    <row r="1064">
      <c r="A1064" s="9">
        <v>44787.25</v>
      </c>
      <c r="B1064" s="10">
        <v>284.12</v>
      </c>
      <c r="C1064" s="10">
        <v>293.21543</v>
      </c>
      <c r="D1064" s="10">
        <v>0.0310196158503664</v>
      </c>
      <c r="E1064" s="7"/>
      <c r="F1064" s="7"/>
    </row>
    <row r="1065">
      <c r="A1065" s="9">
        <v>44787.291666666664</v>
      </c>
      <c r="B1065" s="10">
        <v>277.17</v>
      </c>
      <c r="C1065" s="10">
        <v>292.34542</v>
      </c>
      <c r="D1065" s="10">
        <v>0.0519092106864543</v>
      </c>
      <c r="E1065" s="7"/>
      <c r="F1065" s="7"/>
    </row>
    <row r="1066">
      <c r="A1066" s="9">
        <v>44787.333333333336</v>
      </c>
      <c r="B1066" s="10">
        <v>270.84</v>
      </c>
      <c r="C1066" s="10">
        <v>292.50755</v>
      </c>
      <c r="D1066" s="10">
        <v>0.0740751819910289</v>
      </c>
      <c r="E1066" s="7"/>
      <c r="F1066" s="7"/>
    </row>
    <row r="1067">
      <c r="A1067" s="9">
        <v>44787.375</v>
      </c>
      <c r="B1067" s="10">
        <v>266.85</v>
      </c>
      <c r="C1067" s="10">
        <v>295.93882</v>
      </c>
      <c r="D1067" s="10">
        <v>0.0982933567147425</v>
      </c>
      <c r="E1067" s="7"/>
      <c r="F1067" s="7"/>
    </row>
    <row r="1068">
      <c r="A1068" s="9">
        <v>44787.416666666664</v>
      </c>
      <c r="B1068" s="10">
        <v>264.47</v>
      </c>
      <c r="C1068" s="10">
        <v>302.28205</v>
      </c>
      <c r="D1068" s="10">
        <v>0.125088638243653</v>
      </c>
      <c r="E1068" s="7"/>
      <c r="F1068" s="7"/>
    </row>
    <row r="1069">
      <c r="A1069" s="9">
        <v>44787.458333333336</v>
      </c>
      <c r="B1069" s="10">
        <v>266.0</v>
      </c>
      <c r="C1069" s="10">
        <v>307.02093</v>
      </c>
      <c r="D1069" s="10">
        <v>0.133609555543982</v>
      </c>
      <c r="E1069" s="7"/>
      <c r="F1069" s="7"/>
    </row>
    <row r="1070">
      <c r="A1070" s="9">
        <v>44787.5</v>
      </c>
      <c r="B1070" s="10">
        <v>267.72</v>
      </c>
      <c r="C1070" s="10">
        <v>311.20629</v>
      </c>
      <c r="D1070" s="10">
        <v>0.139734611405187</v>
      </c>
      <c r="E1070" s="7"/>
      <c r="F1070" s="7"/>
    </row>
    <row r="1071">
      <c r="A1071" s="9">
        <v>44787.541666666664</v>
      </c>
      <c r="B1071" s="10">
        <v>269.36</v>
      </c>
      <c r="C1071" s="10">
        <v>315.70271</v>
      </c>
      <c r="D1071" s="10">
        <v>0.146792246414356</v>
      </c>
      <c r="E1071" s="7"/>
      <c r="F1071" s="7"/>
    </row>
    <row r="1072">
      <c r="A1072" s="9">
        <v>44787.583333333336</v>
      </c>
      <c r="B1072" s="10">
        <v>278.25</v>
      </c>
      <c r="C1072" s="10">
        <v>316.87931</v>
      </c>
      <c r="D1072" s="10">
        <v>0.121905434595903</v>
      </c>
      <c r="E1072" s="7"/>
      <c r="F1072" s="7"/>
    </row>
    <row r="1073">
      <c r="A1073" s="9">
        <v>44787.625</v>
      </c>
      <c r="B1073" s="10">
        <v>285.57</v>
      </c>
      <c r="C1073" s="10">
        <v>319.02514</v>
      </c>
      <c r="D1073" s="10">
        <v>0.104866782599014</v>
      </c>
      <c r="E1073" s="7"/>
      <c r="F1073" s="7"/>
    </row>
    <row r="1074">
      <c r="A1074" s="9">
        <v>44787.666666666664</v>
      </c>
      <c r="B1074" s="10">
        <v>294.74</v>
      </c>
      <c r="C1074" s="10">
        <v>320.42801</v>
      </c>
      <c r="D1074" s="10">
        <v>0.080167804306496</v>
      </c>
      <c r="E1074" s="7"/>
      <c r="F1074" s="7"/>
    </row>
    <row r="1075">
      <c r="A1075" s="9">
        <v>44787.708333333336</v>
      </c>
      <c r="B1075" s="10">
        <v>308.38</v>
      </c>
      <c r="C1075" s="10">
        <v>322.05042</v>
      </c>
      <c r="D1075" s="10">
        <v>0.0424480738140319</v>
      </c>
      <c r="E1075" s="7"/>
      <c r="F1075" s="7"/>
    </row>
    <row r="1076">
      <c r="A1076" s="9">
        <v>44787.75</v>
      </c>
      <c r="B1076" s="10">
        <v>314.09</v>
      </c>
      <c r="C1076" s="10">
        <v>324.26755</v>
      </c>
      <c r="D1076" s="10">
        <v>0.0313862734646129</v>
      </c>
      <c r="E1076" s="7"/>
      <c r="F1076" s="7"/>
    </row>
    <row r="1077">
      <c r="A1077" s="9">
        <v>44787.791666666664</v>
      </c>
      <c r="B1077" s="10">
        <v>326.84</v>
      </c>
      <c r="C1077" s="10">
        <v>327.41795</v>
      </c>
      <c r="D1077" s="10">
        <v>0.00176517506141628</v>
      </c>
      <c r="E1077" s="7"/>
      <c r="F1077" s="7"/>
    </row>
    <row r="1078">
      <c r="A1078" s="9">
        <v>44787.833333333336</v>
      </c>
      <c r="B1078" s="10">
        <v>333.85</v>
      </c>
      <c r="C1078" s="10">
        <v>328.99383</v>
      </c>
      <c r="D1078" s="10">
        <v>0.0147606719554589</v>
      </c>
      <c r="E1078" s="7"/>
      <c r="F1078" s="7"/>
    </row>
    <row r="1079">
      <c r="A1079" s="9">
        <v>44787.875</v>
      </c>
      <c r="B1079" s="10">
        <v>332.71</v>
      </c>
      <c r="C1079" s="10">
        <v>331.36302</v>
      </c>
      <c r="D1079" s="10">
        <v>0.00406496778065329</v>
      </c>
      <c r="E1079" s="7"/>
      <c r="F1079" s="7"/>
    </row>
    <row r="1080">
      <c r="A1080" s="9">
        <v>44787.916666666664</v>
      </c>
      <c r="B1080" s="10">
        <v>332.08</v>
      </c>
      <c r="C1080" s="10">
        <v>332.5953</v>
      </c>
      <c r="D1080" s="10">
        <v>0.00154933037237755</v>
      </c>
      <c r="E1080" s="7"/>
      <c r="F1080" s="7"/>
    </row>
    <row r="1081">
      <c r="A1081" s="9">
        <v>44787.958333333336</v>
      </c>
      <c r="B1081" s="10">
        <v>334.17</v>
      </c>
      <c r="C1081" s="10">
        <v>334.63161</v>
      </c>
      <c r="D1081" s="10">
        <v>0.00137945724852475</v>
      </c>
      <c r="E1081" s="7"/>
      <c r="F1081" s="7"/>
    </row>
    <row r="1082">
      <c r="A1082" s="9">
        <v>44788.0</v>
      </c>
      <c r="B1082" s="10">
        <v>346.5</v>
      </c>
      <c r="C1082" s="10">
        <v>330.57635</v>
      </c>
      <c r="D1082" s="10">
        <v>0.0481693563378021</v>
      </c>
      <c r="E1082" s="7"/>
      <c r="F1082" s="7"/>
    </row>
    <row r="1083">
      <c r="A1083" s="9">
        <v>44788.041666666664</v>
      </c>
      <c r="B1083" s="10">
        <v>354.07</v>
      </c>
      <c r="C1083" s="10">
        <v>324.58422</v>
      </c>
      <c r="D1083" s="10">
        <v>0.0908416927970188</v>
      </c>
      <c r="E1083" s="7"/>
      <c r="F1083" s="7"/>
    </row>
    <row r="1084">
      <c r="A1084" s="9">
        <v>44788.083333333336</v>
      </c>
      <c r="B1084" s="10">
        <v>358.47</v>
      </c>
      <c r="C1084" s="10">
        <v>318.00433</v>
      </c>
      <c r="D1084" s="10">
        <v>0.12724880192669</v>
      </c>
      <c r="E1084" s="7"/>
      <c r="F1084" s="7"/>
    </row>
    <row r="1085">
      <c r="A1085" s="9">
        <v>44788.125</v>
      </c>
      <c r="B1085" s="10">
        <v>343.4</v>
      </c>
      <c r="C1085" s="10">
        <v>309.49961</v>
      </c>
      <c r="D1085" s="10">
        <v>0.109532900542265</v>
      </c>
      <c r="E1085" s="7"/>
      <c r="F1085" s="7"/>
    </row>
    <row r="1086">
      <c r="A1086" s="9">
        <v>44788.166666666664</v>
      </c>
      <c r="B1086" s="10">
        <v>323.38</v>
      </c>
      <c r="C1086" s="10">
        <v>301.37279</v>
      </c>
      <c r="D1086" s="10">
        <v>0.0730232148695308</v>
      </c>
      <c r="E1086" s="7"/>
      <c r="F1086" s="7"/>
    </row>
    <row r="1087">
      <c r="A1087" s="9">
        <v>44788.208333333336</v>
      </c>
      <c r="B1087" s="10">
        <v>313.39</v>
      </c>
      <c r="C1087" s="10">
        <v>295.06953</v>
      </c>
      <c r="D1087" s="10">
        <v>0.0620886541555137</v>
      </c>
      <c r="E1087" s="7"/>
      <c r="F1087" s="7"/>
    </row>
    <row r="1088">
      <c r="A1088" s="9">
        <v>44788.25</v>
      </c>
      <c r="B1088" s="10">
        <v>300.68</v>
      </c>
      <c r="C1088" s="10">
        <v>291.61496</v>
      </c>
      <c r="D1088" s="10">
        <v>0.0310856480065357</v>
      </c>
      <c r="E1088" s="7"/>
      <c r="F1088" s="7"/>
    </row>
    <row r="1089">
      <c r="A1089" s="9">
        <v>44788.291666666664</v>
      </c>
      <c r="B1089" s="10">
        <v>299.93</v>
      </c>
      <c r="C1089" s="10">
        <v>289.64976</v>
      </c>
      <c r="D1089" s="10">
        <v>0.0354919679546773</v>
      </c>
      <c r="E1089" s="7"/>
      <c r="F1089" s="7"/>
    </row>
    <row r="1090">
      <c r="A1090" s="9">
        <v>44788.333333333336</v>
      </c>
      <c r="B1090" s="10">
        <v>299.26</v>
      </c>
      <c r="C1090" s="10">
        <v>289.11945</v>
      </c>
      <c r="D1090" s="10">
        <v>0.0350739114922915</v>
      </c>
      <c r="E1090" s="7"/>
      <c r="F1090" s="7"/>
    </row>
    <row r="1091">
      <c r="A1091" s="9">
        <v>44788.375</v>
      </c>
      <c r="B1091" s="10">
        <v>301.25</v>
      </c>
      <c r="C1091" s="10">
        <v>292.25128</v>
      </c>
      <c r="D1091" s="10">
        <v>0.0307910370828828</v>
      </c>
      <c r="E1091" s="7"/>
      <c r="F1091" s="7"/>
    </row>
    <row r="1092">
      <c r="A1092" s="9">
        <v>44788.416666666664</v>
      </c>
      <c r="B1092" s="10">
        <v>307.81</v>
      </c>
      <c r="C1092" s="10">
        <v>298.57824</v>
      </c>
      <c r="D1092" s="10">
        <v>0.0309190649660203</v>
      </c>
      <c r="E1092" s="7"/>
      <c r="F1092" s="7"/>
    </row>
    <row r="1093">
      <c r="A1093" s="9">
        <v>44788.458333333336</v>
      </c>
      <c r="B1093" s="10">
        <v>318.07</v>
      </c>
      <c r="C1093" s="10">
        <v>303.51665</v>
      </c>
      <c r="D1093" s="10">
        <v>0.0479490993327712</v>
      </c>
      <c r="E1093" s="7"/>
      <c r="F1093" s="7"/>
    </row>
    <row r="1094">
      <c r="A1094" s="9">
        <v>44788.5</v>
      </c>
      <c r="B1094" s="10">
        <v>323.91</v>
      </c>
      <c r="C1094" s="10">
        <v>308.13297</v>
      </c>
      <c r="D1094" s="10">
        <v>0.0512020184013415</v>
      </c>
      <c r="E1094" s="7"/>
      <c r="F1094" s="7"/>
    </row>
    <row r="1095">
      <c r="A1095" s="9">
        <v>44788.541666666664</v>
      </c>
      <c r="B1095" s="10">
        <v>326.01</v>
      </c>
      <c r="C1095" s="10">
        <v>313.17837</v>
      </c>
      <c r="D1095" s="10">
        <v>0.0409722740430637</v>
      </c>
      <c r="E1095" s="7"/>
      <c r="F1095" s="7"/>
    </row>
    <row r="1096">
      <c r="A1096" s="9">
        <v>44788.583333333336</v>
      </c>
      <c r="B1096" s="10">
        <v>329.44</v>
      </c>
      <c r="C1096" s="10">
        <v>314.99887</v>
      </c>
      <c r="D1096" s="10">
        <v>0.0458450216027758</v>
      </c>
      <c r="E1096" s="7"/>
      <c r="F1096" s="7"/>
    </row>
    <row r="1097">
      <c r="A1097" s="9">
        <v>44788.625</v>
      </c>
      <c r="B1097" s="10">
        <v>325.03</v>
      </c>
      <c r="C1097" s="10">
        <v>317.6704</v>
      </c>
      <c r="D1097" s="10">
        <v>0.0231674087355951</v>
      </c>
      <c r="E1097" s="7"/>
      <c r="F1097" s="7"/>
    </row>
    <row r="1098">
      <c r="A1098" s="9">
        <v>44788.666666666664</v>
      </c>
      <c r="B1098" s="10">
        <v>334.14</v>
      </c>
      <c r="C1098" s="10">
        <v>319.46</v>
      </c>
      <c r="D1098" s="10">
        <v>0.0459525449195517</v>
      </c>
      <c r="E1098" s="7"/>
      <c r="F1098" s="7"/>
    </row>
    <row r="1099">
      <c r="A1099" s="9">
        <v>44788.708333333336</v>
      </c>
      <c r="B1099" s="10">
        <v>342.2</v>
      </c>
      <c r="C1099" s="10">
        <v>321.53623</v>
      </c>
      <c r="D1099" s="10">
        <v>0.0642657594137991</v>
      </c>
      <c r="E1099" s="7"/>
      <c r="F1099" s="7"/>
    </row>
    <row r="1100">
      <c r="A1100" s="9">
        <v>44788.75</v>
      </c>
      <c r="B1100" s="10">
        <v>347.3</v>
      </c>
      <c r="C1100" s="10">
        <v>324.09671</v>
      </c>
      <c r="D1100" s="10">
        <v>0.0715937227502249</v>
      </c>
      <c r="E1100" s="7"/>
      <c r="F1100" s="7"/>
    </row>
    <row r="1101">
      <c r="A1101" s="9">
        <v>44788.791666666664</v>
      </c>
      <c r="B1101" s="10">
        <v>351.18</v>
      </c>
      <c r="C1101" s="10">
        <v>327.54592</v>
      </c>
      <c r="D1101" s="10">
        <v>0.0721550126467763</v>
      </c>
      <c r="E1101" s="7"/>
      <c r="F1101" s="7"/>
    </row>
    <row r="1102">
      <c r="A1102" s="9">
        <v>44788.833333333336</v>
      </c>
      <c r="B1102" s="10">
        <v>345.91</v>
      </c>
      <c r="C1102" s="10">
        <v>329.44953</v>
      </c>
      <c r="D1102" s="10">
        <v>0.0499635558745524</v>
      </c>
      <c r="E1102" s="7"/>
      <c r="F1102" s="7"/>
    </row>
    <row r="1103">
      <c r="A1103" s="9">
        <v>44788.875</v>
      </c>
      <c r="B1103" s="10">
        <v>344.69</v>
      </c>
      <c r="C1103" s="10">
        <v>332.1689</v>
      </c>
      <c r="D1103" s="10">
        <v>0.0376949798731909</v>
      </c>
      <c r="E1103" s="7"/>
      <c r="F1103" s="7"/>
    </row>
    <row r="1104">
      <c r="A1104" s="9">
        <v>44788.916666666664</v>
      </c>
      <c r="B1104" s="10">
        <v>336.9</v>
      </c>
      <c r="C1104" s="10">
        <v>333.58334</v>
      </c>
      <c r="D1104" s="10">
        <v>0.00994252290896768</v>
      </c>
      <c r="E1104" s="7"/>
      <c r="F1104" s="7"/>
    </row>
    <row r="1105">
      <c r="A1105" s="9">
        <v>44788.958333333336</v>
      </c>
      <c r="B1105" s="10">
        <v>336.05</v>
      </c>
      <c r="C1105" s="10">
        <v>335.68635</v>
      </c>
      <c r="D1105" s="10">
        <v>0.00108330291058902</v>
      </c>
      <c r="E1105" s="7"/>
      <c r="F1105" s="7"/>
    </row>
    <row r="1106">
      <c r="A1106" s="9">
        <v>44789.0</v>
      </c>
      <c r="B1106" s="10">
        <v>341.18</v>
      </c>
      <c r="C1106" s="10">
        <v>335.07696</v>
      </c>
      <c r="D1106" s="10">
        <v>0.0182138455595395</v>
      </c>
      <c r="E1106" s="7"/>
      <c r="F1106" s="7"/>
    </row>
    <row r="1107">
      <c r="A1107" s="9">
        <v>44789.041666666664</v>
      </c>
      <c r="B1107" s="10">
        <v>358.23</v>
      </c>
      <c r="C1107" s="10">
        <v>328.53698</v>
      </c>
      <c r="D1107" s="10">
        <v>0.0903795365745432</v>
      </c>
      <c r="E1107" s="7"/>
      <c r="F1107" s="7"/>
    </row>
    <row r="1108">
      <c r="A1108" s="9">
        <v>44789.083333333336</v>
      </c>
      <c r="B1108" s="10">
        <v>362.27</v>
      </c>
      <c r="C1108" s="10">
        <v>320.48574</v>
      </c>
      <c r="D1108" s="10">
        <v>0.130377906985814</v>
      </c>
      <c r="E1108" s="7"/>
      <c r="F1108" s="7"/>
    </row>
    <row r="1109">
      <c r="A1109" s="9">
        <v>44789.125</v>
      </c>
      <c r="B1109" s="10">
        <v>349.01</v>
      </c>
      <c r="C1109" s="10">
        <v>309.65781</v>
      </c>
      <c r="D1109" s="10">
        <v>0.12708282733124</v>
      </c>
      <c r="E1109" s="7"/>
      <c r="F1109" s="7"/>
    </row>
    <row r="1110">
      <c r="A1110" s="9">
        <v>44789.166666666664</v>
      </c>
      <c r="B1110" s="10">
        <v>334.66</v>
      </c>
      <c r="C1110" s="10">
        <v>299.61702</v>
      </c>
      <c r="D1110" s="10">
        <v>0.11695924350359</v>
      </c>
      <c r="E1110" s="7"/>
      <c r="F1110" s="7"/>
    </row>
    <row r="1111">
      <c r="A1111" s="9">
        <v>44789.208333333336</v>
      </c>
      <c r="B1111" s="10">
        <v>319.5</v>
      </c>
      <c r="C1111" s="10">
        <v>292.37717</v>
      </c>
      <c r="D1111" s="10">
        <v>0.0927665795520218</v>
      </c>
      <c r="E1111" s="7"/>
      <c r="F1111" s="7"/>
    </row>
    <row r="1112">
      <c r="A1112" s="9">
        <v>44789.25</v>
      </c>
      <c r="B1112" s="10">
        <v>309.56</v>
      </c>
      <c r="C1112" s="10">
        <v>289.18109</v>
      </c>
      <c r="D1112" s="10">
        <v>0.0704711016892564</v>
      </c>
      <c r="E1112" s="7"/>
      <c r="F1112" s="7"/>
    </row>
    <row r="1113">
      <c r="A1113" s="9">
        <v>44789.291666666664</v>
      </c>
      <c r="B1113" s="10">
        <v>302.66</v>
      </c>
      <c r="C1113" s="10">
        <v>288.86184</v>
      </c>
      <c r="D1113" s="10">
        <v>0.0477673340306911</v>
      </c>
      <c r="E1113" s="7"/>
      <c r="F1113" s="7"/>
    </row>
    <row r="1114">
      <c r="A1114" s="9">
        <v>44789.333333333336</v>
      </c>
      <c r="B1114" s="10">
        <v>297.98</v>
      </c>
      <c r="C1114" s="10">
        <v>290.25739</v>
      </c>
      <c r="D1114" s="10">
        <v>0.0266060753870901</v>
      </c>
      <c r="E1114" s="7"/>
      <c r="F1114" s="7"/>
    </row>
    <row r="1115">
      <c r="A1115" s="9">
        <v>44789.375</v>
      </c>
      <c r="B1115" s="10">
        <v>299.27</v>
      </c>
      <c r="C1115" s="10">
        <v>295.17257</v>
      </c>
      <c r="D1115" s="10">
        <v>0.0138814727940335</v>
      </c>
      <c r="E1115" s="7"/>
      <c r="F1115" s="7"/>
    </row>
    <row r="1116">
      <c r="A1116" s="9">
        <v>44789.416666666664</v>
      </c>
      <c r="B1116" s="10">
        <v>298.64</v>
      </c>
      <c r="C1116" s="10">
        <v>302.49816</v>
      </c>
      <c r="D1116" s="10">
        <v>0.0127543255139138</v>
      </c>
      <c r="E1116" s="7"/>
      <c r="F1116" s="7"/>
    </row>
    <row r="1117">
      <c r="A1117" s="9">
        <v>44789.458333333336</v>
      </c>
      <c r="B1117" s="10">
        <v>307.48</v>
      </c>
      <c r="C1117" s="10">
        <v>307.78375</v>
      </c>
      <c r="D1117" s="10">
        <v>9.86894207377678E-4</v>
      </c>
      <c r="E1117" s="7"/>
      <c r="F1117" s="7"/>
    </row>
    <row r="1118">
      <c r="A1118" s="9">
        <v>44789.5</v>
      </c>
      <c r="B1118" s="10">
        <v>321.43</v>
      </c>
      <c r="C1118" s="10">
        <v>312.49033</v>
      </c>
      <c r="D1118" s="10">
        <v>0.0286078292406681</v>
      </c>
      <c r="E1118" s="7"/>
      <c r="F1118" s="7"/>
    </row>
    <row r="1119">
      <c r="A1119" s="9">
        <v>44789.541666666664</v>
      </c>
      <c r="B1119" s="10">
        <v>323.27</v>
      </c>
      <c r="C1119" s="10">
        <v>317.03748</v>
      </c>
      <c r="D1119" s="10">
        <v>0.0196586220657569</v>
      </c>
      <c r="E1119" s="7"/>
      <c r="F1119" s="7"/>
    </row>
    <row r="1120">
      <c r="A1120" s="9">
        <v>44789.583333333336</v>
      </c>
      <c r="B1120" s="10">
        <v>324.65</v>
      </c>
      <c r="C1120" s="10">
        <v>318.13405</v>
      </c>
      <c r="D1120" s="10">
        <v>0.0204817748996059</v>
      </c>
      <c r="E1120" s="7"/>
      <c r="F1120" s="7"/>
    </row>
    <row r="1121">
      <c r="A1121" s="9">
        <v>44789.625</v>
      </c>
      <c r="B1121" s="10">
        <v>323.74</v>
      </c>
      <c r="C1121" s="10">
        <v>319.5966</v>
      </c>
      <c r="D1121" s="10">
        <v>0.0129644683328921</v>
      </c>
      <c r="E1121" s="7"/>
      <c r="F1121" s="7"/>
    </row>
    <row r="1122">
      <c r="A1122" s="9">
        <v>44789.666666666664</v>
      </c>
      <c r="B1122" s="10">
        <v>325.53</v>
      </c>
      <c r="C1122" s="10">
        <v>319.4857</v>
      </c>
      <c r="D1122" s="10">
        <v>0.0189188436289948</v>
      </c>
      <c r="E1122" s="7"/>
      <c r="F1122" s="7"/>
    </row>
    <row r="1123">
      <c r="A1123" s="9">
        <v>44789.708333333336</v>
      </c>
      <c r="B1123" s="10">
        <v>331.86</v>
      </c>
      <c r="C1123" s="10">
        <v>319.63924</v>
      </c>
      <c r="D1123" s="10">
        <v>0.038232977903464</v>
      </c>
      <c r="E1123" s="7"/>
      <c r="F1123" s="7"/>
    </row>
    <row r="1124">
      <c r="A1124" s="9">
        <v>44789.75</v>
      </c>
      <c r="B1124" s="10">
        <v>343.86</v>
      </c>
      <c r="C1124" s="10">
        <v>320.85674</v>
      </c>
      <c r="D1124" s="10">
        <v>0.0716932422862615</v>
      </c>
      <c r="E1124" s="7"/>
      <c r="F1124" s="7"/>
    </row>
    <row r="1125">
      <c r="A1125" s="9">
        <v>44789.791666666664</v>
      </c>
      <c r="B1125" s="10">
        <v>348.11</v>
      </c>
      <c r="C1125" s="10">
        <v>323.07071</v>
      </c>
      <c r="D1125" s="10">
        <v>0.0775040547625007</v>
      </c>
      <c r="E1125" s="7"/>
      <c r="F1125" s="7"/>
    </row>
    <row r="1126">
      <c r="A1126" s="9">
        <v>44789.833333333336</v>
      </c>
      <c r="B1126" s="10">
        <v>344.43</v>
      </c>
      <c r="C1126" s="10">
        <v>324.18946</v>
      </c>
      <c r="D1126" s="10">
        <v>0.0624342938231243</v>
      </c>
      <c r="E1126" s="7"/>
      <c r="F1126" s="7"/>
    </row>
    <row r="1127">
      <c r="A1127" s="9">
        <v>44789.875</v>
      </c>
      <c r="B1127" s="10">
        <v>344.69</v>
      </c>
      <c r="C1127" s="10">
        <v>326.47653</v>
      </c>
      <c r="D1127" s="10">
        <v>0.0557879918657551</v>
      </c>
      <c r="E1127" s="7"/>
      <c r="F1127" s="7"/>
    </row>
    <row r="1128">
      <c r="A1128" s="9">
        <v>44789.916666666664</v>
      </c>
      <c r="B1128" s="10">
        <v>340.23</v>
      </c>
      <c r="C1128" s="10">
        <v>328.20434</v>
      </c>
      <c r="D1128" s="10">
        <v>0.0366407708076011</v>
      </c>
      <c r="E1128" s="7"/>
      <c r="F1128" s="7"/>
    </row>
    <row r="1129">
      <c r="A1129" s="9">
        <v>44789.958333333336</v>
      </c>
      <c r="B1129" s="10">
        <v>337.5</v>
      </c>
      <c r="C1129" s="10">
        <v>331.28777</v>
      </c>
      <c r="D1129" s="10">
        <v>0.0187517637611553</v>
      </c>
      <c r="E1129" s="7"/>
      <c r="F1129" s="7"/>
    </row>
    <row r="1130">
      <c r="A1130" s="9">
        <v>44790.0</v>
      </c>
      <c r="B1130" s="10">
        <v>350.2</v>
      </c>
      <c r="C1130" s="10">
        <v>338.21658</v>
      </c>
      <c r="D1130" s="10">
        <v>0.0354312021013279</v>
      </c>
      <c r="E1130" s="7"/>
      <c r="F1130" s="7"/>
    </row>
    <row r="1131">
      <c r="A1131" s="9">
        <v>44790.041666666664</v>
      </c>
      <c r="B1131" s="10">
        <v>358.41</v>
      </c>
      <c r="C1131" s="10">
        <v>331.66976</v>
      </c>
      <c r="D1131" s="10">
        <v>0.0806230872540204</v>
      </c>
      <c r="E1131" s="7"/>
      <c r="F1131" s="7"/>
    </row>
    <row r="1132">
      <c r="A1132" s="9">
        <v>44790.083333333336</v>
      </c>
      <c r="B1132" s="10">
        <v>362.87</v>
      </c>
      <c r="C1132" s="10">
        <v>323.52767</v>
      </c>
      <c r="D1132" s="10">
        <v>0.121604220127446</v>
      </c>
      <c r="E1132" s="7"/>
      <c r="F1132" s="7"/>
    </row>
    <row r="1133">
      <c r="A1133" s="9">
        <v>44790.125</v>
      </c>
      <c r="B1133" s="10">
        <v>348.59</v>
      </c>
      <c r="C1133" s="10">
        <v>312.28447</v>
      </c>
      <c r="D1133" s="10">
        <v>0.116257878593834</v>
      </c>
      <c r="E1133" s="7"/>
      <c r="F1133" s="7"/>
    </row>
    <row r="1134">
      <c r="A1134" s="9">
        <v>44790.166666666664</v>
      </c>
      <c r="B1134" s="10">
        <v>323.15</v>
      </c>
      <c r="C1134" s="10">
        <v>301.64509</v>
      </c>
      <c r="D1134" s="10">
        <v>0.0712920936322881</v>
      </c>
      <c r="E1134" s="7"/>
      <c r="F1134" s="7"/>
    </row>
    <row r="1135">
      <c r="A1135" s="9">
        <v>44790.208333333336</v>
      </c>
      <c r="B1135" s="10">
        <v>305.5</v>
      </c>
      <c r="C1135" s="10">
        <v>293.60659</v>
      </c>
      <c r="D1135" s="10">
        <v>0.0405079804237364</v>
      </c>
      <c r="E1135" s="7"/>
      <c r="F1135" s="7"/>
    </row>
    <row r="1136">
      <c r="A1136" s="9">
        <v>44790.25</v>
      </c>
      <c r="B1136" s="10">
        <v>294.63</v>
      </c>
      <c r="C1136" s="10">
        <v>289.59475</v>
      </c>
      <c r="D1136" s="10">
        <v>0.0173872281869751</v>
      </c>
      <c r="E1136" s="7"/>
      <c r="F1136" s="7"/>
    </row>
    <row r="1137">
      <c r="A1137" s="9">
        <v>44790.291666666664</v>
      </c>
      <c r="B1137" s="10">
        <v>291.52</v>
      </c>
      <c r="C1137" s="10">
        <v>288.7004</v>
      </c>
      <c r="D1137" s="10">
        <v>0.00976652612881721</v>
      </c>
      <c r="E1137" s="7"/>
      <c r="F1137" s="7"/>
    </row>
    <row r="1138">
      <c r="A1138" s="9">
        <v>44790.333333333336</v>
      </c>
      <c r="B1138" s="10">
        <v>287.08</v>
      </c>
      <c r="C1138" s="10">
        <v>289.8251</v>
      </c>
      <c r="D1138" s="10">
        <v>0.00947157440815179</v>
      </c>
      <c r="E1138" s="7"/>
      <c r="F1138" s="7"/>
    </row>
    <row r="1139">
      <c r="A1139" s="9">
        <v>44790.375</v>
      </c>
      <c r="B1139" s="10">
        <v>288.1</v>
      </c>
      <c r="C1139" s="10">
        <v>294.75354</v>
      </c>
      <c r="D1139" s="10">
        <v>0.022573231860082</v>
      </c>
      <c r="E1139" s="7"/>
      <c r="F1139" s="7"/>
    </row>
    <row r="1140">
      <c r="A1140" s="9">
        <v>44790.416666666664</v>
      </c>
      <c r="B1140" s="10">
        <v>293.22</v>
      </c>
      <c r="C1140" s="10">
        <v>302.23567</v>
      </c>
      <c r="D1140" s="10">
        <v>0.0298299337070306</v>
      </c>
      <c r="E1140" s="7"/>
      <c r="F1140" s="7"/>
    </row>
    <row r="1141">
      <c r="A1141" s="9">
        <v>44790.458333333336</v>
      </c>
      <c r="B1141" s="10">
        <v>308.18</v>
      </c>
      <c r="C1141" s="10">
        <v>307.73842</v>
      </c>
      <c r="D1141" s="10">
        <v>0.00143491995572079</v>
      </c>
      <c r="E1141" s="7"/>
      <c r="F1141" s="7"/>
    </row>
    <row r="1142">
      <c r="A1142" s="9">
        <v>44790.5</v>
      </c>
      <c r="B1142" s="10">
        <v>316.6</v>
      </c>
      <c r="C1142" s="10">
        <v>312.79112</v>
      </c>
      <c r="D1142" s="10">
        <v>0.0121770720345259</v>
      </c>
      <c r="E1142" s="7"/>
      <c r="F1142" s="7"/>
    </row>
    <row r="1143">
      <c r="A1143" s="9">
        <v>44790.541666666664</v>
      </c>
      <c r="B1143" s="10">
        <v>321.94</v>
      </c>
      <c r="C1143" s="10">
        <v>317.66982</v>
      </c>
      <c r="D1143" s="10">
        <v>0.0134421960512332</v>
      </c>
      <c r="E1143" s="7"/>
      <c r="F1143" s="7"/>
    </row>
    <row r="1144">
      <c r="A1144" s="9">
        <v>44790.583333333336</v>
      </c>
      <c r="B1144" s="10">
        <v>320.36</v>
      </c>
      <c r="C1144" s="10">
        <v>319.12338</v>
      </c>
      <c r="D1144" s="10">
        <v>0.00387505296540797</v>
      </c>
      <c r="E1144" s="7"/>
      <c r="F1144" s="7"/>
    </row>
    <row r="1145">
      <c r="A1145" s="9">
        <v>44790.625</v>
      </c>
      <c r="B1145" s="10">
        <v>317.83</v>
      </c>
      <c r="C1145" s="10">
        <v>320.82189</v>
      </c>
      <c r="D1145" s="10">
        <v>0.00932570405342357</v>
      </c>
      <c r="E1145" s="7"/>
      <c r="F1145" s="7"/>
    </row>
    <row r="1146">
      <c r="A1146" s="9">
        <v>44790.666666666664</v>
      </c>
      <c r="B1146" s="10">
        <v>315.03</v>
      </c>
      <c r="C1146" s="10">
        <v>320.80045</v>
      </c>
      <c r="D1146" s="10">
        <v>0.0179876618003498</v>
      </c>
      <c r="E1146" s="7"/>
      <c r="F1146" s="7"/>
    </row>
    <row r="1147">
      <c r="A1147" s="9">
        <v>44790.708333333336</v>
      </c>
      <c r="B1147" s="10">
        <v>321.12</v>
      </c>
      <c r="C1147" s="10">
        <v>321.1006</v>
      </c>
      <c r="D1147" s="11">
        <v>6.04172025839214E-5</v>
      </c>
      <c r="E1147" s="7"/>
      <c r="F1147" s="7"/>
    </row>
    <row r="1148">
      <c r="A1148" s="9">
        <v>44790.75</v>
      </c>
      <c r="B1148" s="10">
        <v>324.78</v>
      </c>
      <c r="C1148" s="10">
        <v>322.49061</v>
      </c>
      <c r="D1148" s="10">
        <v>0.00709909042002794</v>
      </c>
      <c r="E1148" s="7"/>
      <c r="F1148" s="7"/>
    </row>
    <row r="1149">
      <c r="A1149" s="9">
        <v>44790.791666666664</v>
      </c>
      <c r="B1149" s="10">
        <v>324.41</v>
      </c>
      <c r="C1149" s="10">
        <v>324.82921</v>
      </c>
      <c r="D1149" s="10">
        <v>0.00129055511971957</v>
      </c>
      <c r="E1149" s="7"/>
      <c r="F1149" s="7"/>
    </row>
    <row r="1150">
      <c r="A1150" s="9">
        <v>44790.833333333336</v>
      </c>
      <c r="B1150" s="10">
        <v>319.45</v>
      </c>
      <c r="C1150" s="10">
        <v>326.13681</v>
      </c>
      <c r="D1150" s="10">
        <v>0.0205030827400318</v>
      </c>
      <c r="E1150" s="7"/>
      <c r="F1150" s="7"/>
    </row>
    <row r="1151">
      <c r="A1151" s="9">
        <v>44790.875</v>
      </c>
      <c r="B1151" s="10">
        <v>322.5</v>
      </c>
      <c r="C1151" s="10">
        <v>328.62891</v>
      </c>
      <c r="D1151" s="10">
        <v>0.0186499416621624</v>
      </c>
      <c r="E1151" s="7"/>
      <c r="F1151" s="7"/>
    </row>
    <row r="1152">
      <c r="A1152" s="9">
        <v>44790.916666666664</v>
      </c>
      <c r="B1152" s="10">
        <v>318.52</v>
      </c>
      <c r="C1152" s="10">
        <v>330.43155</v>
      </c>
      <c r="D1152" s="10">
        <v>0.036048464500439</v>
      </c>
      <c r="E1152" s="7"/>
      <c r="F1152" s="7"/>
    </row>
    <row r="1153">
      <c r="A1153" s="9">
        <v>44790.958333333336</v>
      </c>
      <c r="B1153" s="10">
        <v>323.02</v>
      </c>
      <c r="C1153" s="10">
        <v>333.52879</v>
      </c>
      <c r="D1153" s="10">
        <v>0.0315078947157756</v>
      </c>
      <c r="E1153" s="7"/>
      <c r="F1153" s="7"/>
    </row>
    <row r="1154">
      <c r="A1154" s="9">
        <v>44791.0</v>
      </c>
      <c r="B1154" s="10">
        <v>330.01</v>
      </c>
      <c r="C1154" s="10">
        <v>320.7953</v>
      </c>
      <c r="D1154" s="10">
        <v>0.0287245480217446</v>
      </c>
      <c r="E1154" s="7"/>
      <c r="F1154" s="7"/>
    </row>
    <row r="1155">
      <c r="A1155" s="9">
        <v>44791.041666666664</v>
      </c>
      <c r="B1155" s="10">
        <v>331.69</v>
      </c>
      <c r="C1155" s="10">
        <v>314.36656</v>
      </c>
      <c r="D1155" s="10">
        <v>0.0551058611323036</v>
      </c>
      <c r="E1155" s="7"/>
      <c r="F1155" s="7"/>
    </row>
    <row r="1156">
      <c r="A1156" s="9">
        <v>44791.083333333336</v>
      </c>
      <c r="B1156" s="10">
        <v>329.01</v>
      </c>
      <c r="C1156" s="10">
        <v>306.32028</v>
      </c>
      <c r="D1156" s="10">
        <v>0.0740718831936297</v>
      </c>
      <c r="E1156" s="7"/>
      <c r="F1156" s="7"/>
    </row>
    <row r="1157">
      <c r="A1157" s="9">
        <v>44791.125</v>
      </c>
      <c r="B1157" s="10">
        <v>310.58</v>
      </c>
      <c r="C1157" s="10">
        <v>295.83395</v>
      </c>
      <c r="D1157" s="10">
        <v>0.0498456989131908</v>
      </c>
      <c r="E1157" s="7"/>
      <c r="F1157" s="7"/>
    </row>
    <row r="1158">
      <c r="A1158" s="9">
        <v>44791.166666666664</v>
      </c>
      <c r="B1158" s="10">
        <v>287.84</v>
      </c>
      <c r="C1158" s="10">
        <v>285.90341</v>
      </c>
      <c r="D1158" s="10">
        <v>0.00677358132944258</v>
      </c>
      <c r="E1158" s="7"/>
      <c r="F1158" s="7"/>
    </row>
    <row r="1159">
      <c r="A1159" s="9">
        <v>44791.208333333336</v>
      </c>
      <c r="B1159" s="10">
        <v>273.18</v>
      </c>
      <c r="C1159" s="10">
        <v>278.55843</v>
      </c>
      <c r="D1159" s="10">
        <v>0.0193080855603615</v>
      </c>
      <c r="E1159" s="7"/>
      <c r="F1159" s="7"/>
    </row>
    <row r="1160">
      <c r="A1160" s="9">
        <v>44791.25</v>
      </c>
      <c r="B1160" s="10">
        <v>266.46</v>
      </c>
      <c r="C1160" s="10">
        <v>274.97419</v>
      </c>
      <c r="D1160" s="10">
        <v>0.0309635969834115</v>
      </c>
      <c r="E1160" s="7"/>
      <c r="F1160" s="7"/>
    </row>
    <row r="1161">
      <c r="A1161" s="9">
        <v>44791.291666666664</v>
      </c>
      <c r="B1161" s="10">
        <v>266.48</v>
      </c>
      <c r="C1161" s="10">
        <v>274.01815</v>
      </c>
      <c r="D1161" s="10">
        <v>0.0275096740854573</v>
      </c>
      <c r="E1161" s="7"/>
      <c r="F1161" s="7"/>
    </row>
    <row r="1162">
      <c r="A1162" s="9">
        <v>44791.333333333336</v>
      </c>
      <c r="B1162" s="10">
        <v>268.27</v>
      </c>
      <c r="C1162" s="10">
        <v>275.22822</v>
      </c>
      <c r="D1162" s="10">
        <v>0.0252816371809549</v>
      </c>
      <c r="E1162" s="7"/>
      <c r="F1162" s="7"/>
    </row>
    <row r="1163">
      <c r="A1163" s="9">
        <v>44791.375</v>
      </c>
      <c r="B1163" s="10">
        <v>268.88</v>
      </c>
      <c r="C1163" s="10">
        <v>280.1252</v>
      </c>
      <c r="D1163" s="10">
        <v>0.0401434787016662</v>
      </c>
      <c r="E1163" s="7"/>
      <c r="F1163" s="7"/>
    </row>
    <row r="1164">
      <c r="A1164" s="9">
        <v>44791.416666666664</v>
      </c>
      <c r="B1164" s="10">
        <v>270.95</v>
      </c>
      <c r="C1164" s="10">
        <v>287.5046</v>
      </c>
      <c r="D1164" s="10">
        <v>0.0575802961065666</v>
      </c>
      <c r="E1164" s="7"/>
      <c r="F1164" s="7"/>
    </row>
    <row r="1165">
      <c r="A1165" s="9">
        <v>44791.458333333336</v>
      </c>
      <c r="B1165" s="10">
        <v>289.44</v>
      </c>
      <c r="C1165" s="10">
        <v>292.8828</v>
      </c>
      <c r="D1165" s="10">
        <v>0.011754872597503</v>
      </c>
      <c r="E1165" s="7"/>
      <c r="F1165" s="7"/>
    </row>
    <row r="1166">
      <c r="A1166" s="9">
        <v>44791.5</v>
      </c>
      <c r="B1166" s="10">
        <v>301.22</v>
      </c>
      <c r="C1166" s="10">
        <v>297.46148</v>
      </c>
      <c r="D1166" s="10">
        <v>0.0126353166803312</v>
      </c>
      <c r="E1166" s="7"/>
      <c r="F1166" s="7"/>
    </row>
    <row r="1167">
      <c r="A1167" s="9">
        <v>44791.541666666664</v>
      </c>
      <c r="B1167" s="10">
        <v>309.83</v>
      </c>
      <c r="C1167" s="10">
        <v>301.90095</v>
      </c>
      <c r="D1167" s="10">
        <v>0.0262637464373661</v>
      </c>
      <c r="E1167" s="7"/>
      <c r="F1167" s="7"/>
    </row>
    <row r="1168">
      <c r="A1168" s="9">
        <v>44791.583333333336</v>
      </c>
      <c r="B1168" s="10">
        <v>312.56</v>
      </c>
      <c r="C1168" s="10">
        <v>303.15545</v>
      </c>
      <c r="D1168" s="10">
        <v>0.0310222032953721</v>
      </c>
      <c r="E1168" s="7"/>
      <c r="F1168" s="7"/>
    </row>
    <row r="1169">
      <c r="A1169" s="9">
        <v>44791.625</v>
      </c>
      <c r="B1169" s="10">
        <v>311.97</v>
      </c>
      <c r="C1169" s="10">
        <v>304.90962</v>
      </c>
      <c r="D1169" s="10">
        <v>0.0231556485492324</v>
      </c>
      <c r="E1169" s="7"/>
      <c r="F1169" s="7"/>
    </row>
    <row r="1170">
      <c r="A1170" s="9">
        <v>44791.666666666664</v>
      </c>
      <c r="B1170" s="10">
        <v>317.36</v>
      </c>
      <c r="C1170" s="10">
        <v>305.46353</v>
      </c>
      <c r="D1170" s="10">
        <v>0.0389456312509713</v>
      </c>
      <c r="E1170" s="7"/>
      <c r="F1170" s="7"/>
    </row>
    <row r="1171">
      <c r="A1171" s="9">
        <v>44791.708333333336</v>
      </c>
      <c r="B1171" s="10">
        <v>324.21</v>
      </c>
      <c r="C1171" s="10">
        <v>306.67741</v>
      </c>
      <c r="D1171" s="10">
        <v>0.0571694863341906</v>
      </c>
      <c r="E1171" s="7"/>
      <c r="F1171" s="7"/>
    </row>
    <row r="1172">
      <c r="A1172" s="9">
        <v>44791.75</v>
      </c>
      <c r="B1172" s="10">
        <v>333.47</v>
      </c>
      <c r="C1172" s="10">
        <v>308.8837</v>
      </c>
      <c r="D1172" s="10">
        <v>0.0795972723714461</v>
      </c>
      <c r="E1172" s="7"/>
      <c r="F1172" s="7"/>
    </row>
    <row r="1173">
      <c r="A1173" s="9">
        <v>44791.791666666664</v>
      </c>
      <c r="B1173" s="10">
        <v>336.77</v>
      </c>
      <c r="C1173" s="10">
        <v>312.0263</v>
      </c>
      <c r="D1173" s="10">
        <v>0.0793000461820045</v>
      </c>
      <c r="E1173" s="7"/>
      <c r="F1173" s="7"/>
    </row>
    <row r="1174">
      <c r="A1174" s="9">
        <v>44791.833333333336</v>
      </c>
      <c r="B1174" s="10">
        <v>332.19</v>
      </c>
      <c r="C1174" s="10">
        <v>313.88126</v>
      </c>
      <c r="D1174" s="10">
        <v>0.0583301468842071</v>
      </c>
      <c r="E1174" s="7"/>
      <c r="F1174" s="7"/>
    </row>
    <row r="1175">
      <c r="A1175" s="9">
        <v>44791.875</v>
      </c>
      <c r="B1175" s="10">
        <v>331.99</v>
      </c>
      <c r="C1175" s="10">
        <v>316.54642</v>
      </c>
      <c r="D1175" s="10">
        <v>0.0487877259834434</v>
      </c>
      <c r="E1175" s="7"/>
      <c r="F1175" s="7"/>
    </row>
    <row r="1176">
      <c r="A1176" s="9">
        <v>44791.916666666664</v>
      </c>
      <c r="B1176" s="10">
        <v>328.61</v>
      </c>
      <c r="C1176" s="10">
        <v>318.3507</v>
      </c>
      <c r="D1176" s="10">
        <v>0.0322264094283442</v>
      </c>
      <c r="E1176" s="7"/>
      <c r="F1176" s="7"/>
    </row>
    <row r="1177">
      <c r="A1177" s="9">
        <v>44791.958333333336</v>
      </c>
      <c r="B1177" s="10">
        <v>327.31</v>
      </c>
      <c r="C1177" s="10">
        <v>320.97082</v>
      </c>
      <c r="D1177" s="10">
        <v>0.0197500196435302</v>
      </c>
      <c r="E1177" s="7"/>
      <c r="F1177" s="7"/>
    </row>
    <row r="1178">
      <c r="A1178" s="9">
        <v>44792.0</v>
      </c>
      <c r="B1178" s="10">
        <v>331.53</v>
      </c>
      <c r="C1178" s="10">
        <v>319.68841</v>
      </c>
      <c r="D1178" s="10">
        <v>0.0370410363015662</v>
      </c>
      <c r="E1178" s="7"/>
      <c r="F1178" s="7"/>
    </row>
    <row r="1179">
      <c r="A1179" s="9">
        <v>44792.041666666664</v>
      </c>
      <c r="B1179" s="10">
        <v>342.18</v>
      </c>
      <c r="C1179" s="10">
        <v>314.81183</v>
      </c>
      <c r="D1179" s="10">
        <v>0.0869350113050072</v>
      </c>
      <c r="E1179" s="7"/>
      <c r="F1179" s="7"/>
    </row>
    <row r="1180">
      <c r="A1180" s="9">
        <v>44792.083333333336</v>
      </c>
      <c r="B1180" s="10">
        <v>350.58</v>
      </c>
      <c r="C1180" s="10">
        <v>308.83052</v>
      </c>
      <c r="D1180" s="10">
        <v>0.135185732290966</v>
      </c>
      <c r="E1180" s="7"/>
      <c r="F1180" s="7"/>
    </row>
    <row r="1181">
      <c r="A1181" s="9">
        <v>44792.125</v>
      </c>
      <c r="B1181" s="10">
        <v>339.1</v>
      </c>
      <c r="C1181" s="10">
        <v>300.32915</v>
      </c>
      <c r="D1181" s="10">
        <v>0.129094528453198</v>
      </c>
      <c r="E1181" s="7"/>
      <c r="F1181" s="7"/>
    </row>
    <row r="1182">
      <c r="A1182" s="9">
        <v>44792.166666666664</v>
      </c>
      <c r="B1182" s="10">
        <v>325.17</v>
      </c>
      <c r="C1182" s="10">
        <v>291.4919</v>
      </c>
      <c r="D1182" s="10">
        <v>0.11553700119969</v>
      </c>
      <c r="E1182" s="7"/>
      <c r="F1182" s="7"/>
    </row>
    <row r="1183">
      <c r="A1183" s="9">
        <v>44792.208333333336</v>
      </c>
      <c r="B1183" s="10">
        <v>308.55</v>
      </c>
      <c r="C1183" s="10">
        <v>284.13552</v>
      </c>
      <c r="D1183" s="10">
        <v>0.0859254766880255</v>
      </c>
      <c r="E1183" s="7"/>
      <c r="F1183" s="7"/>
    </row>
    <row r="1184">
      <c r="A1184" s="9">
        <v>44792.25</v>
      </c>
      <c r="B1184" s="10">
        <v>299.83</v>
      </c>
      <c r="C1184" s="10">
        <v>279.63864</v>
      </c>
      <c r="D1184" s="10">
        <v>0.0722051859499816</v>
      </c>
      <c r="E1184" s="7"/>
      <c r="F1184" s="7"/>
    </row>
    <row r="1185">
      <c r="A1185" s="9">
        <v>44792.291666666664</v>
      </c>
      <c r="B1185" s="10">
        <v>288.56</v>
      </c>
      <c r="C1185" s="10">
        <v>277.03497</v>
      </c>
      <c r="D1185" s="10">
        <v>0.0416013545149192</v>
      </c>
      <c r="E1185" s="7"/>
      <c r="F1185" s="7"/>
    </row>
    <row r="1186">
      <c r="A1186" s="9">
        <v>44792.333333333336</v>
      </c>
      <c r="B1186" s="10">
        <v>286.4</v>
      </c>
      <c r="C1186" s="10">
        <v>276.21988</v>
      </c>
      <c r="D1186" s="10">
        <v>0.0368551314988623</v>
      </c>
      <c r="E1186" s="7"/>
      <c r="F1186" s="7"/>
    </row>
    <row r="1187">
      <c r="A1187" s="9">
        <v>44792.375</v>
      </c>
      <c r="B1187" s="10">
        <v>287.03</v>
      </c>
      <c r="C1187" s="10">
        <v>279.17112</v>
      </c>
      <c r="D1187" s="10">
        <v>0.0281507628726065</v>
      </c>
      <c r="E1187" s="7"/>
      <c r="F1187" s="7"/>
    </row>
    <row r="1188">
      <c r="A1188" s="9">
        <v>44792.416666666664</v>
      </c>
      <c r="B1188" s="10">
        <v>294.2</v>
      </c>
      <c r="C1188" s="10">
        <v>285.14709</v>
      </c>
      <c r="D1188" s="10">
        <v>0.0317482110723977</v>
      </c>
      <c r="E1188" s="7"/>
      <c r="F1188" s="7"/>
    </row>
    <row r="1189">
      <c r="A1189" s="9">
        <v>44792.458333333336</v>
      </c>
      <c r="B1189" s="10">
        <v>297.45</v>
      </c>
      <c r="C1189" s="10">
        <v>289.98729</v>
      </c>
      <c r="D1189" s="10">
        <v>0.0257346106444872</v>
      </c>
      <c r="E1189" s="7"/>
      <c r="F1189" s="7"/>
    </row>
    <row r="1190">
      <c r="A1190" s="9">
        <v>44792.5</v>
      </c>
      <c r="B1190" s="10">
        <v>311.94</v>
      </c>
      <c r="C1190" s="10">
        <v>294.76949</v>
      </c>
      <c r="D1190" s="10">
        <v>0.0582506350979539</v>
      </c>
      <c r="E1190" s="7"/>
      <c r="F1190" s="7"/>
    </row>
    <row r="1191">
      <c r="A1191" s="9">
        <v>44792.541666666664</v>
      </c>
      <c r="B1191" s="10">
        <v>317.75</v>
      </c>
      <c r="C1191" s="10">
        <v>299.85597</v>
      </c>
      <c r="D1191" s="10">
        <v>0.0596754168342887</v>
      </c>
      <c r="E1191" s="7"/>
      <c r="F1191" s="7"/>
    </row>
    <row r="1192">
      <c r="A1192" s="9">
        <v>44792.583333333336</v>
      </c>
      <c r="B1192" s="10">
        <v>320.45</v>
      </c>
      <c r="C1192" s="10">
        <v>301.84475</v>
      </c>
      <c r="D1192" s="10">
        <v>0.0616384747457095</v>
      </c>
      <c r="E1192" s="7"/>
      <c r="F1192" s="7"/>
    </row>
    <row r="1193">
      <c r="A1193" s="9">
        <v>44792.625</v>
      </c>
      <c r="B1193" s="10">
        <v>329.16</v>
      </c>
      <c r="C1193" s="10">
        <v>304.14601</v>
      </c>
      <c r="D1193" s="10">
        <v>0.0822433606806153</v>
      </c>
      <c r="E1193" s="7"/>
      <c r="F1193" s="7"/>
    </row>
    <row r="1194">
      <c r="A1194" s="9">
        <v>44792.666666666664</v>
      </c>
      <c r="B1194" s="10">
        <v>333.53</v>
      </c>
      <c r="C1194" s="10">
        <v>305.08826</v>
      </c>
      <c r="D1194" s="10">
        <v>0.0932246294891844</v>
      </c>
      <c r="E1194" s="7"/>
      <c r="F1194" s="7"/>
    </row>
    <row r="1195">
      <c r="A1195" s="9">
        <v>44792.708333333336</v>
      </c>
      <c r="B1195" s="10">
        <v>341.29</v>
      </c>
      <c r="C1195" s="10">
        <v>306.46144</v>
      </c>
      <c r="D1195" s="10">
        <v>0.11364744615179</v>
      </c>
      <c r="E1195" s="7"/>
      <c r="F1195" s="7"/>
    </row>
    <row r="1196">
      <c r="A1196" s="9">
        <v>44792.75</v>
      </c>
      <c r="B1196" s="10">
        <v>349.92</v>
      </c>
      <c r="C1196" s="10">
        <v>308.4567</v>
      </c>
      <c r="D1196" s="10">
        <v>0.134421784321754</v>
      </c>
      <c r="E1196" s="7"/>
      <c r="F1196" s="7"/>
    </row>
    <row r="1197">
      <c r="A1197" s="9">
        <v>44792.791666666664</v>
      </c>
      <c r="B1197" s="10">
        <v>357.77</v>
      </c>
      <c r="C1197" s="10">
        <v>311.3057</v>
      </c>
      <c r="D1197" s="10">
        <v>0.149256181303458</v>
      </c>
      <c r="E1197" s="7"/>
      <c r="F1197" s="7"/>
    </row>
    <row r="1198">
      <c r="A1198" s="9">
        <v>44792.833333333336</v>
      </c>
      <c r="B1198" s="10">
        <v>355.65</v>
      </c>
      <c r="C1198" s="10">
        <v>312.86768</v>
      </c>
      <c r="D1198" s="10">
        <v>0.136742536013946</v>
      </c>
      <c r="E1198" s="7"/>
      <c r="F1198" s="7"/>
    </row>
    <row r="1199">
      <c r="A1199" s="9">
        <v>44792.875</v>
      </c>
      <c r="B1199" s="10">
        <v>346.63</v>
      </c>
      <c r="C1199" s="10">
        <v>315.52616</v>
      </c>
      <c r="D1199" s="10">
        <v>0.098577690040027</v>
      </c>
      <c r="E1199" s="7"/>
      <c r="F1199" s="7"/>
    </row>
    <row r="1200">
      <c r="A1200" s="9">
        <v>44792.916666666664</v>
      </c>
      <c r="B1200" s="10">
        <v>349.59</v>
      </c>
      <c r="C1200" s="10">
        <v>317.36829</v>
      </c>
      <c r="D1200" s="10">
        <v>0.101527818043825</v>
      </c>
      <c r="E1200" s="7"/>
      <c r="F1200" s="7"/>
    </row>
    <row r="1201">
      <c r="A1201" s="9">
        <v>44792.958333333336</v>
      </c>
      <c r="B1201" s="10">
        <v>354.93</v>
      </c>
      <c r="C1201" s="10">
        <v>320.18881</v>
      </c>
      <c r="D1201" s="10">
        <v>0.108502199061859</v>
      </c>
      <c r="E1201" s="7"/>
      <c r="F1201" s="7"/>
    </row>
    <row r="1202">
      <c r="A1202" s="9">
        <v>44793.0</v>
      </c>
      <c r="B1202" s="10">
        <v>363.5</v>
      </c>
      <c r="C1202" s="10">
        <v>345.68318</v>
      </c>
      <c r="D1202" s="10">
        <v>0.0515408936008978</v>
      </c>
      <c r="E1202" s="7"/>
      <c r="F1202" s="7"/>
    </row>
    <row r="1203">
      <c r="A1203" s="9">
        <v>44793.041666666664</v>
      </c>
      <c r="B1203" s="10">
        <v>374.67</v>
      </c>
      <c r="C1203" s="10">
        <v>340.02594</v>
      </c>
      <c r="D1203" s="10">
        <v>0.101886520775444</v>
      </c>
      <c r="E1203" s="7"/>
      <c r="F1203" s="7"/>
    </row>
    <row r="1204">
      <c r="A1204" s="9">
        <v>44793.083333333336</v>
      </c>
      <c r="B1204" s="10">
        <v>375.96</v>
      </c>
      <c r="C1204" s="10">
        <v>333.66475</v>
      </c>
      <c r="D1204" s="10">
        <v>0.126759719149235</v>
      </c>
      <c r="E1204" s="7"/>
      <c r="F1204" s="7"/>
    </row>
    <row r="1205">
      <c r="A1205" s="9">
        <v>44793.125</v>
      </c>
      <c r="B1205" s="10">
        <v>363.46</v>
      </c>
      <c r="C1205" s="10">
        <v>324.57843</v>
      </c>
      <c r="D1205" s="10">
        <v>0.11979098549463</v>
      </c>
      <c r="E1205" s="7"/>
      <c r="F1205" s="7"/>
    </row>
    <row r="1206">
      <c r="A1206" s="9">
        <v>44793.166666666664</v>
      </c>
      <c r="B1206" s="10">
        <v>347.18</v>
      </c>
      <c r="C1206" s="10">
        <v>316.03291</v>
      </c>
      <c r="D1206" s="10">
        <v>0.0985564762859665</v>
      </c>
      <c r="E1206" s="7"/>
      <c r="F1206" s="7"/>
    </row>
    <row r="1207">
      <c r="A1207" s="9">
        <v>44793.208333333336</v>
      </c>
      <c r="B1207" s="10">
        <v>329.73</v>
      </c>
      <c r="C1207" s="10">
        <v>309.76507</v>
      </c>
      <c r="D1207" s="10">
        <v>0.064451844102371</v>
      </c>
      <c r="E1207" s="7"/>
      <c r="F1207" s="7"/>
    </row>
    <row r="1208">
      <c r="A1208" s="9">
        <v>44793.25</v>
      </c>
      <c r="B1208" s="10">
        <v>316.71</v>
      </c>
      <c r="C1208" s="10">
        <v>307.06908</v>
      </c>
      <c r="D1208" s="10">
        <v>0.0313965834658442</v>
      </c>
      <c r="E1208" s="7"/>
      <c r="F1208" s="7"/>
    </row>
    <row r="1209">
      <c r="A1209" s="9">
        <v>44793.291666666664</v>
      </c>
      <c r="B1209" s="10">
        <v>309.07</v>
      </c>
      <c r="C1209" s="10">
        <v>306.58237</v>
      </c>
      <c r="D1209" s="10">
        <v>0.00811406735488399</v>
      </c>
      <c r="E1209" s="7"/>
      <c r="F1209" s="7"/>
    </row>
    <row r="1210">
      <c r="A1210" s="9">
        <v>44793.333333333336</v>
      </c>
      <c r="B1210" s="10">
        <v>305.64</v>
      </c>
      <c r="C1210" s="10">
        <v>306.86709</v>
      </c>
      <c r="D1210" s="10">
        <v>0.00399876702320875</v>
      </c>
      <c r="E1210" s="7"/>
      <c r="F1210" s="7"/>
    </row>
    <row r="1211">
      <c r="A1211" s="9">
        <v>44793.375</v>
      </c>
      <c r="B1211" s="10">
        <v>306.56</v>
      </c>
      <c r="C1211" s="10">
        <v>310.32981</v>
      </c>
      <c r="D1211" s="10">
        <v>0.0121477533853418</v>
      </c>
      <c r="E1211" s="7"/>
      <c r="F1211" s="7"/>
    </row>
    <row r="1212">
      <c r="A1212" s="9">
        <v>44793.416666666664</v>
      </c>
      <c r="B1212" s="10">
        <v>311.94</v>
      </c>
      <c r="C1212" s="10">
        <v>316.44262</v>
      </c>
      <c r="D1212" s="10">
        <v>0.0142288671481735</v>
      </c>
      <c r="E1212" s="7"/>
      <c r="F1212" s="7"/>
    </row>
    <row r="1213">
      <c r="A1213" s="9">
        <v>44793.458333333336</v>
      </c>
      <c r="B1213" s="10">
        <v>316.68</v>
      </c>
      <c r="C1213" s="10">
        <v>321.04051</v>
      </c>
      <c r="D1213" s="10">
        <v>0.0135824292080771</v>
      </c>
      <c r="E1213" s="7"/>
      <c r="F1213" s="7"/>
    </row>
    <row r="1214">
      <c r="A1214" s="9">
        <v>44793.5</v>
      </c>
      <c r="B1214" s="10">
        <v>323.02</v>
      </c>
      <c r="C1214" s="10">
        <v>325.70378</v>
      </c>
      <c r="D1214" s="10">
        <v>0.00823994121284073</v>
      </c>
      <c r="E1214" s="7"/>
      <c r="F1214" s="7"/>
    </row>
    <row r="1215">
      <c r="A1215" s="9">
        <v>44793.541666666664</v>
      </c>
      <c r="B1215" s="10">
        <v>328.12</v>
      </c>
      <c r="C1215" s="10">
        <v>330.67963</v>
      </c>
      <c r="D1215" s="10">
        <v>0.00774051307605482</v>
      </c>
      <c r="E1215" s="7"/>
      <c r="F1215" s="7"/>
    </row>
    <row r="1216">
      <c r="A1216" s="9">
        <v>44793.583333333336</v>
      </c>
      <c r="B1216" s="10">
        <v>330.21</v>
      </c>
      <c r="C1216" s="10">
        <v>332.09811</v>
      </c>
      <c r="D1216" s="10">
        <v>0.00568539820958342</v>
      </c>
      <c r="E1216" s="7"/>
      <c r="F1216" s="7"/>
    </row>
    <row r="1217">
      <c r="A1217" s="9">
        <v>44793.625</v>
      </c>
      <c r="B1217" s="10">
        <v>337.68</v>
      </c>
      <c r="C1217" s="10">
        <v>333.92095</v>
      </c>
      <c r="D1217" s="10">
        <v>0.0112573050597753</v>
      </c>
      <c r="E1217" s="7"/>
      <c r="F1217" s="7"/>
    </row>
    <row r="1218">
      <c r="A1218" s="9">
        <v>44793.666666666664</v>
      </c>
      <c r="B1218" s="10">
        <v>347.63</v>
      </c>
      <c r="C1218" s="10">
        <v>333.97477</v>
      </c>
      <c r="D1218" s="10">
        <v>0.0408870107164083</v>
      </c>
      <c r="E1218" s="7"/>
      <c r="F1218" s="7"/>
    </row>
    <row r="1219">
      <c r="A1219" s="9">
        <v>44793.708333333336</v>
      </c>
      <c r="B1219" s="10">
        <v>360.85</v>
      </c>
      <c r="C1219" s="10">
        <v>333.77425</v>
      </c>
      <c r="D1219" s="10">
        <v>0.0811199485880053</v>
      </c>
      <c r="E1219" s="7"/>
      <c r="F1219" s="7"/>
    </row>
    <row r="1220">
      <c r="A1220" s="9">
        <v>44793.75</v>
      </c>
      <c r="B1220" s="10">
        <v>369.76</v>
      </c>
      <c r="C1220" s="10">
        <v>334.26654</v>
      </c>
      <c r="D1220" s="10">
        <v>0.106183107648165</v>
      </c>
      <c r="E1220" s="7"/>
      <c r="F1220" s="7"/>
    </row>
    <row r="1221">
      <c r="A1221" s="9">
        <v>44793.791666666664</v>
      </c>
      <c r="B1221" s="10">
        <v>369.37</v>
      </c>
      <c r="C1221" s="10">
        <v>335.6432</v>
      </c>
      <c r="D1221" s="10">
        <v>0.100484085481249</v>
      </c>
      <c r="E1221" s="7"/>
      <c r="F1221" s="7"/>
    </row>
    <row r="1222">
      <c r="A1222" s="9">
        <v>44793.833333333336</v>
      </c>
      <c r="B1222" s="10">
        <v>361.89</v>
      </c>
      <c r="C1222" s="10">
        <v>335.85531</v>
      </c>
      <c r="D1222" s="10">
        <v>0.0775175774353545</v>
      </c>
      <c r="E1222" s="7"/>
      <c r="F1222" s="7"/>
    </row>
    <row r="1223">
      <c r="A1223" s="9">
        <v>44793.875</v>
      </c>
      <c r="B1223" s="10">
        <v>356.89</v>
      </c>
      <c r="C1223" s="10">
        <v>337.5139</v>
      </c>
      <c r="D1223" s="10">
        <v>0.0574083022951055</v>
      </c>
      <c r="E1223" s="7"/>
      <c r="F1223" s="7"/>
    </row>
    <row r="1224">
      <c r="A1224" s="9">
        <v>44793.916666666664</v>
      </c>
      <c r="B1224" s="10">
        <v>356.28</v>
      </c>
      <c r="C1224" s="10">
        <v>338.78992</v>
      </c>
      <c r="D1224" s="10">
        <v>0.0516251487057229</v>
      </c>
      <c r="E1224" s="7"/>
      <c r="F1224" s="7"/>
    </row>
    <row r="1225">
      <c r="A1225" s="9">
        <v>44793.958333333336</v>
      </c>
      <c r="B1225" s="10">
        <v>359.03</v>
      </c>
      <c r="C1225" s="10">
        <v>341.89364</v>
      </c>
      <c r="D1225" s="10">
        <v>0.050121903408323</v>
      </c>
      <c r="E1225" s="7"/>
      <c r="F1225" s="7"/>
    </row>
    <row r="1226">
      <c r="A1226" s="9">
        <v>44794.0</v>
      </c>
      <c r="B1226" s="10">
        <v>363.42</v>
      </c>
      <c r="C1226" s="10">
        <v>347.07932</v>
      </c>
      <c r="D1226" s="10">
        <v>0.0470805347895692</v>
      </c>
      <c r="E1226" s="7"/>
      <c r="F1226" s="7"/>
    </row>
    <row r="1227">
      <c r="A1227" s="9">
        <v>44794.041666666664</v>
      </c>
      <c r="B1227" s="10">
        <v>368.05</v>
      </c>
      <c r="C1227" s="10">
        <v>341.21904</v>
      </c>
      <c r="D1227" s="10">
        <v>0.0786326577790032</v>
      </c>
      <c r="E1227" s="7"/>
      <c r="F1227" s="7"/>
    </row>
    <row r="1228">
      <c r="A1228" s="9">
        <v>44794.083333333336</v>
      </c>
      <c r="B1228" s="10">
        <v>370.67</v>
      </c>
      <c r="C1228" s="10">
        <v>335.54188</v>
      </c>
      <c r="D1228" s="10">
        <v>0.10469071699783</v>
      </c>
      <c r="E1228" s="7"/>
      <c r="F1228" s="7"/>
    </row>
    <row r="1229">
      <c r="A1229" s="9">
        <v>44794.125</v>
      </c>
      <c r="B1229" s="10">
        <v>359.6</v>
      </c>
      <c r="C1229" s="10">
        <v>327.91101</v>
      </c>
      <c r="D1229" s="10">
        <v>0.0966389936098822</v>
      </c>
      <c r="E1229" s="7"/>
      <c r="F1229" s="7"/>
    </row>
    <row r="1230">
      <c r="A1230" s="9">
        <v>44794.166666666664</v>
      </c>
      <c r="B1230" s="10">
        <v>349.74</v>
      </c>
      <c r="C1230" s="10">
        <v>321.08771</v>
      </c>
      <c r="D1230" s="10">
        <v>0.0892350878207079</v>
      </c>
      <c r="E1230" s="7"/>
      <c r="F1230" s="7"/>
    </row>
    <row r="1231">
      <c r="A1231" s="9">
        <v>44794.208333333336</v>
      </c>
      <c r="B1231" s="10">
        <v>337.49</v>
      </c>
      <c r="C1231" s="10">
        <v>316.2695</v>
      </c>
      <c r="D1231" s="10">
        <v>0.0670962580963387</v>
      </c>
      <c r="E1231" s="7"/>
      <c r="F1231" s="7"/>
    </row>
    <row r="1232">
      <c r="A1232" s="9">
        <v>44794.25</v>
      </c>
      <c r="B1232" s="10">
        <v>330.54</v>
      </c>
      <c r="C1232" s="10">
        <v>314.35759</v>
      </c>
      <c r="D1232" s="10">
        <v>0.0514777136445154</v>
      </c>
      <c r="E1232" s="7"/>
      <c r="F1232" s="7"/>
    </row>
    <row r="1233">
      <c r="A1233" s="9">
        <v>44794.291666666664</v>
      </c>
      <c r="B1233" s="10">
        <v>327.82</v>
      </c>
      <c r="C1233" s="10">
        <v>313.65102</v>
      </c>
      <c r="D1233" s="10">
        <v>0.0451743469541402</v>
      </c>
      <c r="E1233" s="7"/>
      <c r="F1233" s="7"/>
    </row>
    <row r="1234">
      <c r="A1234" s="9">
        <v>44794.333333333336</v>
      </c>
      <c r="B1234" s="10">
        <v>323.38</v>
      </c>
      <c r="C1234" s="10">
        <v>313.1424</v>
      </c>
      <c r="D1234" s="10">
        <v>0.0326931134206034</v>
      </c>
      <c r="E1234" s="7"/>
      <c r="F1234" s="7"/>
    </row>
    <row r="1235">
      <c r="A1235" s="9">
        <v>44794.375</v>
      </c>
      <c r="B1235" s="10">
        <v>326.19</v>
      </c>
      <c r="C1235" s="10">
        <v>315.71266</v>
      </c>
      <c r="D1235" s="10">
        <v>0.0331863156833811</v>
      </c>
      <c r="E1235" s="7"/>
      <c r="F1235" s="7"/>
    </row>
    <row r="1236">
      <c r="A1236" s="9">
        <v>44794.416666666664</v>
      </c>
      <c r="B1236" s="10">
        <v>327.44</v>
      </c>
      <c r="C1236" s="10">
        <v>321.35031</v>
      </c>
      <c r="D1236" s="10">
        <v>0.0189503162452216</v>
      </c>
      <c r="E1236" s="7"/>
      <c r="F1236" s="7"/>
    </row>
    <row r="1237">
      <c r="A1237" s="9">
        <v>44794.458333333336</v>
      </c>
      <c r="B1237" s="10">
        <v>327.02</v>
      </c>
      <c r="C1237" s="10">
        <v>325.70982</v>
      </c>
      <c r="D1237" s="10">
        <v>0.00402253760724808</v>
      </c>
      <c r="E1237" s="7"/>
      <c r="F1237" s="7"/>
    </row>
    <row r="1238">
      <c r="A1238" s="9">
        <v>44794.5</v>
      </c>
      <c r="B1238" s="10">
        <v>324.67</v>
      </c>
      <c r="C1238" s="10">
        <v>330.19241</v>
      </c>
      <c r="D1238" s="10">
        <v>0.016724824171458</v>
      </c>
      <c r="E1238" s="7"/>
      <c r="F1238" s="7"/>
    </row>
    <row r="1239">
      <c r="A1239" s="9">
        <v>44794.541666666664</v>
      </c>
      <c r="B1239" s="10">
        <v>324.61</v>
      </c>
      <c r="C1239" s="10">
        <v>335.2993</v>
      </c>
      <c r="D1239" s="10">
        <v>0.0318798756812197</v>
      </c>
      <c r="E1239" s="7"/>
      <c r="F1239" s="7"/>
    </row>
    <row r="1240">
      <c r="A1240" s="9">
        <v>44794.583333333336</v>
      </c>
      <c r="B1240" s="10">
        <v>331.11</v>
      </c>
      <c r="C1240" s="10">
        <v>336.93749</v>
      </c>
      <c r="D1240" s="10">
        <v>0.017295463321698</v>
      </c>
      <c r="E1240" s="7"/>
      <c r="F1240" s="7"/>
    </row>
    <row r="1241">
      <c r="A1241" s="9">
        <v>44794.625</v>
      </c>
      <c r="B1241" s="10">
        <v>329.93</v>
      </c>
      <c r="C1241" s="10">
        <v>339.45983</v>
      </c>
      <c r="D1241" s="10">
        <v>0.0280735131458706</v>
      </c>
      <c r="E1241" s="7"/>
      <c r="F1241" s="7"/>
    </row>
    <row r="1242">
      <c r="A1242" s="9">
        <v>44794.666666666664</v>
      </c>
      <c r="B1242" s="10">
        <v>341.17</v>
      </c>
      <c r="C1242" s="10">
        <v>340.6431</v>
      </c>
      <c r="D1242" s="10">
        <v>0.00154678019311124</v>
      </c>
      <c r="E1242" s="7"/>
      <c r="F1242" s="7"/>
    </row>
    <row r="1243">
      <c r="A1243" s="9">
        <v>44794.708333333336</v>
      </c>
      <c r="B1243" s="10">
        <v>352.87</v>
      </c>
      <c r="C1243" s="10">
        <v>341.37773</v>
      </c>
      <c r="D1243" s="10">
        <v>0.0336643810948066</v>
      </c>
      <c r="E1243" s="7"/>
      <c r="F1243" s="7"/>
    </row>
    <row r="1244">
      <c r="A1244" s="9">
        <v>44794.75</v>
      </c>
      <c r="B1244" s="10">
        <v>358.3</v>
      </c>
      <c r="C1244" s="10">
        <v>342.37417</v>
      </c>
      <c r="D1244" s="10">
        <v>0.0465158630395512</v>
      </c>
      <c r="E1244" s="7"/>
      <c r="F1244" s="7"/>
    </row>
    <row r="1245">
      <c r="A1245" s="9">
        <v>44794.791666666664</v>
      </c>
      <c r="B1245" s="10">
        <v>359.92</v>
      </c>
      <c r="C1245" s="10">
        <v>344.08155</v>
      </c>
      <c r="D1245" s="10">
        <v>0.0460310935009448</v>
      </c>
      <c r="E1245" s="7"/>
      <c r="F1245" s="7"/>
    </row>
    <row r="1246">
      <c r="A1246" s="9">
        <v>44794.833333333336</v>
      </c>
      <c r="B1246" s="10">
        <v>354.17</v>
      </c>
      <c r="C1246" s="10">
        <v>344.30806</v>
      </c>
      <c r="D1246" s="10">
        <v>0.0286427799569955</v>
      </c>
      <c r="E1246" s="7"/>
      <c r="F1246" s="7"/>
    </row>
    <row r="1247">
      <c r="A1247" s="9">
        <v>44794.875</v>
      </c>
      <c r="B1247" s="10">
        <v>346.68</v>
      </c>
      <c r="C1247" s="10">
        <v>345.72832</v>
      </c>
      <c r="D1247" s="10">
        <v>0.00275268164320472</v>
      </c>
      <c r="E1247" s="7"/>
      <c r="F1247" s="7"/>
    </row>
    <row r="1248">
      <c r="A1248" s="9">
        <v>44794.916666666664</v>
      </c>
      <c r="B1248" s="10">
        <v>346.21</v>
      </c>
      <c r="C1248" s="10">
        <v>346.26559</v>
      </c>
      <c r="D1248" s="10">
        <v>1.60541508037212E-4</v>
      </c>
      <c r="E1248" s="7"/>
      <c r="F1248" s="7"/>
    </row>
    <row r="1249">
      <c r="A1249" s="9">
        <v>44794.958333333336</v>
      </c>
      <c r="B1249" s="10">
        <v>352.23</v>
      </c>
      <c r="C1249" s="10">
        <v>348.32668</v>
      </c>
      <c r="D1249" s="10">
        <v>0.0112059173876661</v>
      </c>
      <c r="E1249" s="7"/>
      <c r="F1249" s="7"/>
    </row>
    <row r="1250">
      <c r="A1250" s="9">
        <v>44795.0</v>
      </c>
      <c r="B1250" s="10">
        <v>365.57</v>
      </c>
      <c r="C1250" s="10">
        <v>344.86053</v>
      </c>
      <c r="D1250" s="10">
        <v>0.0600517258382686</v>
      </c>
      <c r="E1250" s="7"/>
      <c r="F1250" s="7"/>
    </row>
    <row r="1251">
      <c r="A1251" s="9">
        <v>44795.041666666664</v>
      </c>
      <c r="B1251" s="10">
        <v>364.21</v>
      </c>
      <c r="C1251" s="10">
        <v>338.51301</v>
      </c>
      <c r="D1251" s="10">
        <v>0.0759113807767682</v>
      </c>
      <c r="E1251" s="7"/>
      <c r="F1251" s="7"/>
    </row>
    <row r="1252">
      <c r="A1252" s="9">
        <v>44795.083333333336</v>
      </c>
      <c r="B1252" s="10">
        <v>363.44</v>
      </c>
      <c r="C1252" s="10">
        <v>332.46569</v>
      </c>
      <c r="D1252" s="10">
        <v>0.093165433100781</v>
      </c>
      <c r="E1252" s="7"/>
      <c r="F1252" s="7"/>
    </row>
    <row r="1253">
      <c r="A1253" s="9">
        <v>44795.125</v>
      </c>
      <c r="B1253" s="10">
        <v>351.42</v>
      </c>
      <c r="C1253" s="10">
        <v>324.71685</v>
      </c>
      <c r="D1253" s="10">
        <v>0.0822351842844003</v>
      </c>
      <c r="E1253" s="7"/>
      <c r="F1253" s="7"/>
    </row>
    <row r="1254">
      <c r="A1254" s="9">
        <v>44795.166666666664</v>
      </c>
      <c r="B1254" s="10">
        <v>337.59</v>
      </c>
      <c r="C1254" s="10">
        <v>318.16442</v>
      </c>
      <c r="D1254" s="10">
        <v>0.0610551613533655</v>
      </c>
      <c r="E1254" s="7"/>
      <c r="F1254" s="7"/>
    </row>
    <row r="1255">
      <c r="A1255" s="9">
        <v>44795.208333333336</v>
      </c>
      <c r="B1255" s="10">
        <v>324.78</v>
      </c>
      <c r="C1255" s="10">
        <v>313.85314</v>
      </c>
      <c r="D1255" s="10">
        <v>0.0348152005106591</v>
      </c>
      <c r="E1255" s="7"/>
      <c r="F1255" s="7"/>
    </row>
    <row r="1256">
      <c r="A1256" s="9">
        <v>44795.25</v>
      </c>
      <c r="B1256" s="10">
        <v>321.09</v>
      </c>
      <c r="C1256" s="10">
        <v>312.47484</v>
      </c>
      <c r="D1256" s="10">
        <v>0.0275707317747566</v>
      </c>
      <c r="E1256" s="7"/>
      <c r="F1256" s="7"/>
    </row>
    <row r="1257">
      <c r="A1257" s="9">
        <v>44795.291666666664</v>
      </c>
      <c r="B1257" s="10">
        <v>321.99</v>
      </c>
      <c r="C1257" s="10">
        <v>312.24796</v>
      </c>
      <c r="D1257" s="10">
        <v>0.0311996914247255</v>
      </c>
      <c r="E1257" s="7"/>
      <c r="F1257" s="7"/>
    </row>
    <row r="1258">
      <c r="A1258" s="9">
        <v>44795.333333333336</v>
      </c>
      <c r="B1258" s="10">
        <v>320.79</v>
      </c>
      <c r="C1258" s="10">
        <v>312.19967</v>
      </c>
      <c r="D1258" s="10">
        <v>0.0275154999363067</v>
      </c>
      <c r="E1258" s="7"/>
      <c r="F1258" s="7"/>
    </row>
    <row r="1259">
      <c r="A1259" s="9">
        <v>44795.375</v>
      </c>
      <c r="B1259" s="10">
        <v>322.98</v>
      </c>
      <c r="C1259" s="10">
        <v>315.1878</v>
      </c>
      <c r="D1259" s="10">
        <v>0.0247224035955707</v>
      </c>
      <c r="E1259" s="7"/>
      <c r="F1259" s="7"/>
    </row>
    <row r="1260">
      <c r="A1260" s="9">
        <v>44795.416666666664</v>
      </c>
      <c r="B1260" s="10">
        <v>329.28</v>
      </c>
      <c r="C1260" s="10">
        <v>321.18209</v>
      </c>
      <c r="D1260" s="10">
        <v>0.0252128317615716</v>
      </c>
      <c r="E1260" s="7"/>
      <c r="F1260" s="7"/>
    </row>
    <row r="1261">
      <c r="A1261" s="9">
        <v>44795.458333333336</v>
      </c>
      <c r="B1261" s="10">
        <v>339.67</v>
      </c>
      <c r="C1261" s="10">
        <v>325.72414</v>
      </c>
      <c r="D1261" s="10">
        <v>0.0428149415023401</v>
      </c>
      <c r="E1261" s="7"/>
      <c r="F1261" s="7"/>
    </row>
    <row r="1262">
      <c r="A1262" s="9">
        <v>44795.5</v>
      </c>
      <c r="B1262" s="10">
        <v>344.76</v>
      </c>
      <c r="C1262" s="10">
        <v>330.16751</v>
      </c>
      <c r="D1262" s="10">
        <v>0.0441972318839003</v>
      </c>
      <c r="E1262" s="7"/>
      <c r="F1262" s="7"/>
    </row>
    <row r="1263">
      <c r="A1263" s="9">
        <v>44795.541666666664</v>
      </c>
      <c r="B1263" s="10">
        <v>348.68</v>
      </c>
      <c r="C1263" s="10">
        <v>335.11632</v>
      </c>
      <c r="D1263" s="10">
        <v>0.0404745432869399</v>
      </c>
      <c r="E1263" s="7"/>
      <c r="F1263" s="7"/>
    </row>
    <row r="1264">
      <c r="A1264" s="9">
        <v>44795.583333333336</v>
      </c>
      <c r="B1264" s="10">
        <v>348.49</v>
      </c>
      <c r="C1264" s="10">
        <v>336.60823</v>
      </c>
      <c r="D1264" s="10">
        <v>0.0352985130518051</v>
      </c>
      <c r="E1264" s="7"/>
      <c r="F1264" s="7"/>
    </row>
    <row r="1265">
      <c r="A1265" s="9">
        <v>44795.625</v>
      </c>
      <c r="B1265" s="10">
        <v>353.84</v>
      </c>
      <c r="C1265" s="10">
        <v>339.05969</v>
      </c>
      <c r="D1265" s="10">
        <v>0.0435920589675522</v>
      </c>
      <c r="E1265" s="7"/>
      <c r="F1265" s="7"/>
    </row>
    <row r="1266">
      <c r="A1266" s="9">
        <v>44795.666666666664</v>
      </c>
      <c r="B1266" s="10">
        <v>358.58</v>
      </c>
      <c r="C1266" s="10">
        <v>340.3064</v>
      </c>
      <c r="D1266" s="10">
        <v>0.0536974914371283</v>
      </c>
      <c r="E1266" s="7"/>
      <c r="F1266" s="7"/>
    </row>
    <row r="1267">
      <c r="A1267" s="9">
        <v>44795.708333333336</v>
      </c>
      <c r="B1267" s="10">
        <v>360.99</v>
      </c>
      <c r="C1267" s="10">
        <v>341.12683</v>
      </c>
      <c r="D1267" s="10">
        <v>0.0582281082962604</v>
      </c>
      <c r="E1267" s="7"/>
      <c r="F1267" s="7"/>
    </row>
    <row r="1268">
      <c r="A1268" s="9">
        <v>44795.75</v>
      </c>
      <c r="B1268" s="10">
        <v>366.17</v>
      </c>
      <c r="C1268" s="10">
        <v>342.20829</v>
      </c>
      <c r="D1268" s="10">
        <v>0.0700208343871507</v>
      </c>
      <c r="E1268" s="7"/>
      <c r="F1268" s="7"/>
    </row>
    <row r="1269">
      <c r="A1269" s="9">
        <v>44795.791666666664</v>
      </c>
      <c r="B1269" s="10">
        <v>366.81</v>
      </c>
      <c r="C1269" s="10">
        <v>343.9615</v>
      </c>
      <c r="D1269" s="10">
        <v>0.0664274926118184</v>
      </c>
      <c r="E1269" s="7"/>
      <c r="F1269" s="7"/>
    </row>
    <row r="1270">
      <c r="A1270" s="9">
        <v>44795.833333333336</v>
      </c>
      <c r="B1270" s="10">
        <v>364.36</v>
      </c>
      <c r="C1270" s="10">
        <v>344.21518</v>
      </c>
      <c r="D1270" s="10">
        <v>0.058523915185844</v>
      </c>
      <c r="E1270" s="7"/>
      <c r="F1270" s="7"/>
    </row>
    <row r="1271">
      <c r="A1271" s="9">
        <v>44795.875</v>
      </c>
      <c r="B1271" s="10">
        <v>366.44</v>
      </c>
      <c r="C1271" s="10">
        <v>345.56403</v>
      </c>
      <c r="D1271" s="10">
        <v>0.0604112933860621</v>
      </c>
      <c r="E1271" s="7"/>
      <c r="F1271" s="7"/>
    </row>
    <row r="1272">
      <c r="A1272" s="9">
        <v>44795.916666666664</v>
      </c>
      <c r="B1272" s="10">
        <v>367.5</v>
      </c>
      <c r="C1272" s="10">
        <v>345.90522</v>
      </c>
      <c r="D1272" s="10">
        <v>0.0624297603834946</v>
      </c>
      <c r="E1272" s="7"/>
      <c r="F1272" s="7"/>
    </row>
    <row r="1273">
      <c r="A1273" s="9">
        <v>44795.958333333336</v>
      </c>
      <c r="B1273" s="10">
        <v>364.48</v>
      </c>
      <c r="C1273" s="10">
        <v>347.58395</v>
      </c>
      <c r="D1273" s="10">
        <v>0.0486099832860521</v>
      </c>
      <c r="E1273" s="7"/>
      <c r="F1273" s="7"/>
    </row>
    <row r="1274">
      <c r="A1274" s="9">
        <v>44796.0</v>
      </c>
      <c r="B1274" s="10">
        <v>370.27</v>
      </c>
      <c r="C1274" s="10">
        <v>361.25099</v>
      </c>
      <c r="D1274" s="10">
        <v>0.0249660492279896</v>
      </c>
      <c r="E1274" s="7"/>
      <c r="F1274" s="7"/>
    </row>
    <row r="1275">
      <c r="A1275" s="9">
        <v>44796.041666666664</v>
      </c>
      <c r="B1275" s="10">
        <v>375.42</v>
      </c>
      <c r="C1275" s="10">
        <v>355.25735</v>
      </c>
      <c r="D1275" s="10">
        <v>0.0567550537659531</v>
      </c>
      <c r="E1275" s="7"/>
      <c r="F1275" s="7"/>
    </row>
    <row r="1276">
      <c r="A1276" s="9">
        <v>44796.083333333336</v>
      </c>
      <c r="B1276" s="10">
        <v>368.52</v>
      </c>
      <c r="C1276" s="10">
        <v>348.56133</v>
      </c>
      <c r="D1276" s="10">
        <v>0.0572601384095016</v>
      </c>
      <c r="E1276" s="7"/>
      <c r="F1276" s="7"/>
    </row>
    <row r="1277">
      <c r="A1277" s="9">
        <v>44796.125</v>
      </c>
      <c r="B1277" s="10">
        <v>357.04</v>
      </c>
      <c r="C1277" s="10">
        <v>338.77484</v>
      </c>
      <c r="D1277" s="10">
        <v>0.053915337986729</v>
      </c>
      <c r="E1277" s="7"/>
      <c r="F1277" s="7"/>
    </row>
    <row r="1278">
      <c r="A1278" s="9">
        <v>44796.166666666664</v>
      </c>
      <c r="B1278" s="10">
        <v>338.95</v>
      </c>
      <c r="C1278" s="10">
        <v>329.54184</v>
      </c>
      <c r="D1278" s="10">
        <v>0.0285492124459826</v>
      </c>
      <c r="E1278" s="7"/>
      <c r="F1278" s="7"/>
    </row>
    <row r="1279">
      <c r="A1279" s="9">
        <v>44796.208333333336</v>
      </c>
      <c r="B1279" s="10">
        <v>328.5</v>
      </c>
      <c r="C1279" s="10">
        <v>322.71977</v>
      </c>
      <c r="D1279" s="10">
        <v>0.017910988223622</v>
      </c>
      <c r="E1279" s="7"/>
      <c r="F1279" s="7"/>
    </row>
    <row r="1280">
      <c r="A1280" s="9">
        <v>44796.25</v>
      </c>
      <c r="B1280" s="10">
        <v>324.88</v>
      </c>
      <c r="C1280" s="10">
        <v>319.79129</v>
      </c>
      <c r="D1280" s="10">
        <v>0.0159125972442838</v>
      </c>
      <c r="E1280" s="7"/>
      <c r="F1280" s="7"/>
    </row>
    <row r="1281">
      <c r="A1281" s="9">
        <v>44796.291666666664</v>
      </c>
      <c r="B1281" s="10">
        <v>322.32</v>
      </c>
      <c r="C1281" s="10">
        <v>319.52546</v>
      </c>
      <c r="D1281" s="10">
        <v>0.00874590713365997</v>
      </c>
      <c r="E1281" s="7"/>
      <c r="F1281" s="7"/>
    </row>
    <row r="1282">
      <c r="A1282" s="9">
        <v>44796.333333333336</v>
      </c>
      <c r="B1282" s="10">
        <v>319.29</v>
      </c>
      <c r="C1282" s="10">
        <v>319.88548</v>
      </c>
      <c r="D1282" s="10">
        <v>0.00186154119905646</v>
      </c>
      <c r="E1282" s="7"/>
      <c r="F1282" s="7"/>
    </row>
    <row r="1283">
      <c r="A1283" s="9">
        <v>44796.375</v>
      </c>
      <c r="B1283" s="10">
        <v>320.57</v>
      </c>
      <c r="C1283" s="10">
        <v>323.35418</v>
      </c>
      <c r="D1283" s="10">
        <v>0.00861031083624771</v>
      </c>
      <c r="E1283" s="7"/>
      <c r="F1283" s="7"/>
    </row>
    <row r="1284">
      <c r="A1284" s="9">
        <v>44796.416666666664</v>
      </c>
      <c r="B1284" s="10">
        <v>325.23</v>
      </c>
      <c r="C1284" s="10">
        <v>329.44789</v>
      </c>
      <c r="D1284" s="10">
        <v>0.0128029048842897</v>
      </c>
      <c r="E1284" s="7"/>
      <c r="F1284" s="7"/>
    </row>
    <row r="1285">
      <c r="A1285" s="9">
        <v>44796.458333333336</v>
      </c>
      <c r="B1285" s="10">
        <v>334.14</v>
      </c>
      <c r="C1285" s="10">
        <v>333.81266</v>
      </c>
      <c r="D1285" s="10">
        <v>9.80609902572276E-4</v>
      </c>
      <c r="E1285" s="7"/>
      <c r="F1285" s="7"/>
    </row>
    <row r="1286">
      <c r="A1286" s="9">
        <v>44796.5</v>
      </c>
      <c r="B1286" s="10">
        <v>342.88</v>
      </c>
      <c r="C1286" s="10">
        <v>338.26985</v>
      </c>
      <c r="D1286" s="10">
        <v>0.0136286163251025</v>
      </c>
      <c r="E1286" s="7"/>
      <c r="F1286" s="7"/>
    </row>
    <row r="1287">
      <c r="A1287" s="9">
        <v>44796.541666666664</v>
      </c>
      <c r="B1287" s="10">
        <v>341.34</v>
      </c>
      <c r="C1287" s="10">
        <v>343.02437</v>
      </c>
      <c r="D1287" s="10">
        <v>0.00491035083017571</v>
      </c>
      <c r="E1287" s="7"/>
      <c r="F1287" s="7"/>
    </row>
    <row r="1288">
      <c r="A1288" s="9">
        <v>44796.583333333336</v>
      </c>
      <c r="B1288" s="10">
        <v>350.4</v>
      </c>
      <c r="C1288" s="10">
        <v>344.01985</v>
      </c>
      <c r="D1288" s="10">
        <v>0.018545877512591</v>
      </c>
      <c r="E1288" s="7"/>
      <c r="F1288" s="7"/>
    </row>
    <row r="1289">
      <c r="A1289" s="9">
        <v>44796.625</v>
      </c>
      <c r="B1289" s="10">
        <v>355.85</v>
      </c>
      <c r="C1289" s="10">
        <v>345.51566</v>
      </c>
      <c r="D1289" s="10">
        <v>0.0299099033600966</v>
      </c>
      <c r="E1289" s="7"/>
      <c r="F1289" s="7"/>
    </row>
    <row r="1290">
      <c r="A1290" s="9">
        <v>44796.666666666664</v>
      </c>
      <c r="B1290" s="10">
        <v>360.2</v>
      </c>
      <c r="C1290" s="10">
        <v>345.13952</v>
      </c>
      <c r="D1290" s="10">
        <v>0.043635918598948</v>
      </c>
      <c r="E1290" s="7"/>
      <c r="F1290" s="7"/>
    </row>
    <row r="1291">
      <c r="A1291" s="9">
        <v>44796.708333333336</v>
      </c>
      <c r="B1291" s="10">
        <v>369.39</v>
      </c>
      <c r="C1291" s="10">
        <v>344.4321</v>
      </c>
      <c r="D1291" s="10">
        <v>0.0724610162641635</v>
      </c>
      <c r="E1291" s="7"/>
      <c r="F1291" s="7"/>
    </row>
    <row r="1292">
      <c r="A1292" s="9">
        <v>44796.75</v>
      </c>
      <c r="B1292" s="10">
        <v>374.45</v>
      </c>
      <c r="C1292" s="10">
        <v>344.7878</v>
      </c>
      <c r="D1292" s="10">
        <v>0.0860303061767266</v>
      </c>
      <c r="E1292" s="7"/>
      <c r="F1292" s="7"/>
    </row>
    <row r="1293">
      <c r="A1293" s="9">
        <v>44796.791666666664</v>
      </c>
      <c r="B1293" s="10">
        <v>376.46</v>
      </c>
      <c r="C1293" s="10">
        <v>346.21501</v>
      </c>
      <c r="D1293" s="10">
        <v>0.0873589796121201</v>
      </c>
      <c r="E1293" s="7"/>
      <c r="F1293" s="7"/>
    </row>
    <row r="1294">
      <c r="A1294" s="9">
        <v>44796.833333333336</v>
      </c>
      <c r="B1294" s="10">
        <v>372.08</v>
      </c>
      <c r="C1294" s="10">
        <v>346.60433</v>
      </c>
      <c r="D1294" s="10">
        <v>0.0735007263181045</v>
      </c>
      <c r="E1294" s="7"/>
      <c r="F1294" s="7"/>
    </row>
    <row r="1295">
      <c r="A1295" s="9">
        <v>44796.875</v>
      </c>
      <c r="B1295" s="10">
        <v>366.41</v>
      </c>
      <c r="C1295" s="10">
        <v>348.63318</v>
      </c>
      <c r="D1295" s="10">
        <v>0.0509900405922352</v>
      </c>
      <c r="E1295" s="7"/>
      <c r="F1295" s="7"/>
    </row>
    <row r="1296">
      <c r="A1296" s="9">
        <v>44796.916666666664</v>
      </c>
      <c r="B1296" s="10">
        <v>357.66</v>
      </c>
      <c r="C1296" s="10">
        <v>350.3269</v>
      </c>
      <c r="D1296" s="10">
        <v>0.0209321636448699</v>
      </c>
      <c r="E1296" s="7"/>
      <c r="F1296" s="7"/>
    </row>
    <row r="1297">
      <c r="A1297" s="9">
        <v>44796.958333333336</v>
      </c>
      <c r="B1297" s="10">
        <v>358.23</v>
      </c>
      <c r="C1297" s="10">
        <v>354.06811</v>
      </c>
      <c r="D1297" s="10">
        <v>0.0117544898353032</v>
      </c>
      <c r="E1297" s="7"/>
      <c r="F1297" s="7"/>
    </row>
    <row r="1298">
      <c r="A1298" s="9">
        <v>44797.0</v>
      </c>
      <c r="B1298" s="10">
        <v>364.72</v>
      </c>
      <c r="C1298" s="10">
        <v>346.74765</v>
      </c>
      <c r="D1298" s="10">
        <v>0.051831209238188</v>
      </c>
      <c r="E1298" s="7"/>
      <c r="F1298" s="7"/>
    </row>
    <row r="1299">
      <c r="A1299" s="9">
        <v>44797.041666666664</v>
      </c>
      <c r="B1299" s="10">
        <v>378.27</v>
      </c>
      <c r="C1299" s="10">
        <v>342.4389</v>
      </c>
      <c r="D1299" s="10">
        <v>0.104635016640924</v>
      </c>
      <c r="E1299" s="7"/>
      <c r="F1299" s="7"/>
    </row>
    <row r="1300">
      <c r="A1300" s="9">
        <v>44797.083333333336</v>
      </c>
      <c r="B1300" s="10">
        <v>371.83</v>
      </c>
      <c r="C1300" s="10">
        <v>337.93947</v>
      </c>
      <c r="D1300" s="10">
        <v>0.100285799702532</v>
      </c>
      <c r="E1300" s="7"/>
      <c r="F1300" s="7"/>
    </row>
    <row r="1301">
      <c r="A1301" s="9">
        <v>44797.125</v>
      </c>
      <c r="B1301" s="10">
        <v>364.47</v>
      </c>
      <c r="C1301" s="10">
        <v>330.46823</v>
      </c>
      <c r="D1301" s="10">
        <v>0.10288967868409</v>
      </c>
      <c r="E1301" s="7"/>
      <c r="F1301" s="7"/>
    </row>
    <row r="1302">
      <c r="A1302" s="9">
        <v>44797.166666666664</v>
      </c>
      <c r="B1302" s="10">
        <v>353.91</v>
      </c>
      <c r="C1302" s="10">
        <v>322.47246</v>
      </c>
      <c r="D1302" s="10">
        <v>0.0974890692991271</v>
      </c>
      <c r="E1302" s="7"/>
      <c r="F1302" s="7"/>
    </row>
    <row r="1303">
      <c r="A1303" s="9">
        <v>44797.208333333336</v>
      </c>
      <c r="B1303" s="10">
        <v>341.53</v>
      </c>
      <c r="C1303" s="10">
        <v>315.47233</v>
      </c>
      <c r="D1303" s="10">
        <v>0.0825989081197706</v>
      </c>
      <c r="E1303" s="7"/>
      <c r="F1303" s="7"/>
    </row>
    <row r="1304">
      <c r="A1304" s="9">
        <v>44797.25</v>
      </c>
      <c r="B1304" s="10">
        <v>337.66</v>
      </c>
      <c r="C1304" s="10">
        <v>311.15945</v>
      </c>
      <c r="D1304" s="10">
        <v>0.0851671064465502</v>
      </c>
      <c r="E1304" s="7"/>
      <c r="F1304" s="7"/>
    </row>
    <row r="1305">
      <c r="A1305" s="9">
        <v>44797.291666666664</v>
      </c>
      <c r="B1305" s="10">
        <v>329.62</v>
      </c>
      <c r="C1305" s="10">
        <v>308.5741</v>
      </c>
      <c r="D1305" s="10">
        <v>0.0682037150882074</v>
      </c>
      <c r="E1305" s="7"/>
      <c r="F1305" s="7"/>
    </row>
    <row r="1306">
      <c r="A1306" s="9">
        <v>44797.333333333336</v>
      </c>
      <c r="B1306" s="10">
        <v>323.84</v>
      </c>
      <c r="C1306" s="10">
        <v>306.67384</v>
      </c>
      <c r="D1306" s="10">
        <v>0.0559752993603888</v>
      </c>
      <c r="E1306" s="7"/>
      <c r="F1306" s="7"/>
    </row>
    <row r="1307">
      <c r="A1307" s="9">
        <v>44797.375</v>
      </c>
      <c r="B1307" s="10">
        <v>324.46</v>
      </c>
      <c r="C1307" s="10">
        <v>308.21281</v>
      </c>
      <c r="D1307" s="10">
        <v>0.0527141944554478</v>
      </c>
      <c r="E1307" s="7"/>
      <c r="F1307" s="7"/>
    </row>
    <row r="1308">
      <c r="A1308" s="9">
        <v>44797.416666666664</v>
      </c>
      <c r="B1308" s="10">
        <v>331.04</v>
      </c>
      <c r="C1308" s="10">
        <v>312.9882</v>
      </c>
      <c r="D1308" s="10">
        <v>0.057675656781949</v>
      </c>
      <c r="E1308" s="7"/>
      <c r="F1308" s="7"/>
    </row>
    <row r="1309">
      <c r="A1309" s="9">
        <v>44797.458333333336</v>
      </c>
      <c r="B1309" s="10">
        <v>339.4</v>
      </c>
      <c r="C1309" s="10">
        <v>317.12034</v>
      </c>
      <c r="D1309" s="10">
        <v>0.0702561683681342</v>
      </c>
      <c r="E1309" s="7"/>
      <c r="F1309" s="7"/>
    </row>
    <row r="1310">
      <c r="A1310" s="9">
        <v>44797.5</v>
      </c>
      <c r="B1310" s="10">
        <v>347.49</v>
      </c>
      <c r="C1310" s="10">
        <v>322.20229</v>
      </c>
      <c r="D1310" s="10">
        <v>0.0784839549091969</v>
      </c>
      <c r="E1310" s="7"/>
      <c r="F1310" s="7"/>
    </row>
    <row r="1311">
      <c r="A1311" s="9">
        <v>44797.541666666664</v>
      </c>
      <c r="B1311" s="10">
        <v>352.46</v>
      </c>
      <c r="C1311" s="10">
        <v>328.04578</v>
      </c>
      <c r="D1311" s="10">
        <v>0.074423210077569</v>
      </c>
      <c r="E1311" s="7"/>
      <c r="F1311" s="7"/>
    </row>
    <row r="1312">
      <c r="A1312" s="9">
        <v>44797.583333333336</v>
      </c>
      <c r="B1312" s="10">
        <v>355.27</v>
      </c>
      <c r="C1312" s="10">
        <v>330.46905</v>
      </c>
      <c r="D1312" s="10">
        <v>0.0750477238337447</v>
      </c>
      <c r="E1312" s="7"/>
      <c r="F1312" s="7"/>
    </row>
    <row r="1313">
      <c r="A1313" s="9">
        <v>44797.625</v>
      </c>
      <c r="B1313" s="10">
        <v>360.96</v>
      </c>
      <c r="C1313" s="10">
        <v>333.05775</v>
      </c>
      <c r="D1313" s="10">
        <v>0.0837760118177702</v>
      </c>
      <c r="E1313" s="7"/>
      <c r="F1313" s="7"/>
    </row>
    <row r="1314">
      <c r="A1314" s="9">
        <v>44797.666666666664</v>
      </c>
      <c r="B1314" s="10">
        <v>366.15</v>
      </c>
      <c r="C1314" s="10">
        <v>333.70244</v>
      </c>
      <c r="D1314" s="10">
        <v>0.0972350097290267</v>
      </c>
      <c r="E1314" s="7"/>
      <c r="F1314" s="7"/>
    </row>
    <row r="1315">
      <c r="A1315" s="9">
        <v>44797.708333333336</v>
      </c>
      <c r="B1315" s="10">
        <v>371.66</v>
      </c>
      <c r="C1315" s="10">
        <v>334.00069</v>
      </c>
      <c r="D1315" s="10">
        <v>0.112752192218525</v>
      </c>
      <c r="E1315" s="7"/>
      <c r="F1315" s="7"/>
    </row>
    <row r="1316">
      <c r="A1316" s="9">
        <v>44797.75</v>
      </c>
      <c r="B1316" s="10">
        <v>376.25</v>
      </c>
      <c r="C1316" s="10">
        <v>334.73406</v>
      </c>
      <c r="D1316" s="10">
        <v>0.124026637743407</v>
      </c>
      <c r="E1316" s="7"/>
      <c r="F1316" s="7"/>
    </row>
    <row r="1317">
      <c r="A1317" s="9">
        <v>44797.791666666664</v>
      </c>
      <c r="B1317" s="10">
        <v>378.5</v>
      </c>
      <c r="C1317" s="10">
        <v>336.23005</v>
      </c>
      <c r="D1317" s="10">
        <v>0.125717347393547</v>
      </c>
      <c r="E1317" s="7"/>
      <c r="F1317" s="7"/>
    </row>
    <row r="1318">
      <c r="A1318" s="9">
        <v>44797.833333333336</v>
      </c>
      <c r="B1318" s="10">
        <v>370.55</v>
      </c>
      <c r="C1318" s="10">
        <v>336.53028</v>
      </c>
      <c r="D1318" s="10">
        <v>0.101089625575446</v>
      </c>
      <c r="E1318" s="7"/>
      <c r="F1318" s="7"/>
    </row>
    <row r="1319">
      <c r="A1319" s="9">
        <v>44797.875</v>
      </c>
      <c r="B1319" s="10">
        <v>366.46</v>
      </c>
      <c r="C1319" s="10">
        <v>338.48885</v>
      </c>
      <c r="D1319" s="10">
        <v>0.0826353659802973</v>
      </c>
      <c r="E1319" s="7"/>
      <c r="F1319" s="7"/>
    </row>
    <row r="1320">
      <c r="A1320" s="9">
        <v>44797.916666666664</v>
      </c>
      <c r="B1320" s="10">
        <v>359.85</v>
      </c>
      <c r="C1320" s="10">
        <v>339.87343</v>
      </c>
      <c r="D1320" s="10">
        <v>0.058776498062823</v>
      </c>
      <c r="E1320" s="7"/>
      <c r="F1320" s="7"/>
    </row>
    <row r="1321">
      <c r="A1321" s="9">
        <v>44797.958333333336</v>
      </c>
      <c r="B1321" s="10">
        <v>364.98</v>
      </c>
      <c r="C1321" s="10">
        <v>343.04952</v>
      </c>
      <c r="D1321" s="10">
        <v>0.063928029982377</v>
      </c>
      <c r="E1321" s="7"/>
      <c r="F1321" s="7"/>
    </row>
    <row r="1322">
      <c r="A1322" s="9">
        <v>44798.0</v>
      </c>
      <c r="B1322" s="10">
        <v>365.54</v>
      </c>
      <c r="C1322" s="10">
        <v>354.70529</v>
      </c>
      <c r="D1322" s="10">
        <v>0.0305456679261818</v>
      </c>
      <c r="E1322" s="7"/>
      <c r="F1322" s="7"/>
    </row>
    <row r="1323">
      <c r="A1323" s="9">
        <v>44798.041666666664</v>
      </c>
      <c r="B1323" s="10">
        <v>373.03</v>
      </c>
      <c r="C1323" s="10">
        <v>349.30183</v>
      </c>
      <c r="D1323" s="10">
        <v>0.0679302768038746</v>
      </c>
      <c r="E1323" s="7"/>
      <c r="F1323" s="7"/>
    </row>
    <row r="1324">
      <c r="A1324" s="9">
        <v>44798.083333333336</v>
      </c>
      <c r="B1324" s="10">
        <v>371.92</v>
      </c>
      <c r="C1324" s="10">
        <v>343.65481</v>
      </c>
      <c r="D1324" s="10">
        <v>0.0822487833067141</v>
      </c>
      <c r="E1324" s="7"/>
      <c r="F1324" s="7"/>
    </row>
    <row r="1325">
      <c r="A1325" s="9">
        <v>44798.125</v>
      </c>
      <c r="B1325" s="10">
        <v>368.29</v>
      </c>
      <c r="C1325" s="10">
        <v>335.24532</v>
      </c>
      <c r="D1325" s="10">
        <v>0.0985686541425844</v>
      </c>
      <c r="E1325" s="7"/>
      <c r="F1325" s="7"/>
    </row>
    <row r="1326">
      <c r="A1326" s="9">
        <v>44798.166666666664</v>
      </c>
      <c r="B1326" s="10">
        <v>352.41</v>
      </c>
      <c r="C1326" s="10">
        <v>327.24125</v>
      </c>
      <c r="D1326" s="10">
        <v>0.0769119113192485</v>
      </c>
      <c r="E1326" s="7"/>
      <c r="F1326" s="7"/>
    </row>
    <row r="1327">
      <c r="A1327" s="9">
        <v>44798.208333333336</v>
      </c>
      <c r="B1327" s="10">
        <v>339.03</v>
      </c>
      <c r="C1327" s="10">
        <v>321.10761</v>
      </c>
      <c r="D1327" s="10">
        <v>0.0558142798297429</v>
      </c>
      <c r="E1327" s="7"/>
      <c r="F1327" s="7"/>
    </row>
    <row r="1328">
      <c r="A1328" s="9">
        <v>44798.25</v>
      </c>
      <c r="B1328" s="10">
        <v>335.81</v>
      </c>
      <c r="C1328" s="10">
        <v>318.21579</v>
      </c>
      <c r="D1328" s="10">
        <v>0.0552901853173281</v>
      </c>
      <c r="E1328" s="7"/>
      <c r="F1328" s="7"/>
    </row>
    <row r="1329">
      <c r="A1329" s="9">
        <v>44798.291666666664</v>
      </c>
      <c r="B1329" s="10">
        <v>328.84</v>
      </c>
      <c r="C1329" s="10">
        <v>317.20152</v>
      </c>
      <c r="D1329" s="10">
        <v>0.0366911230437986</v>
      </c>
      <c r="E1329" s="7"/>
      <c r="F1329" s="7"/>
    </row>
    <row r="1330">
      <c r="A1330" s="9">
        <v>44798.333333333336</v>
      </c>
      <c r="B1330" s="10">
        <v>320.85</v>
      </c>
      <c r="C1330" s="10">
        <v>316.62918</v>
      </c>
      <c r="D1330" s="10">
        <v>0.0133304833117402</v>
      </c>
      <c r="E1330" s="7"/>
      <c r="F1330" s="7"/>
    </row>
    <row r="1331">
      <c r="A1331" s="9">
        <v>44798.375</v>
      </c>
      <c r="B1331" s="10">
        <v>320.68</v>
      </c>
      <c r="C1331" s="10">
        <v>319.2944</v>
      </c>
      <c r="D1331" s="10">
        <v>0.00433956874909178</v>
      </c>
      <c r="E1331" s="7"/>
      <c r="F1331" s="7"/>
    </row>
    <row r="1332">
      <c r="A1332" s="9">
        <v>44798.416666666664</v>
      </c>
      <c r="B1332" s="10">
        <v>330.08</v>
      </c>
      <c r="C1332" s="10">
        <v>324.92921</v>
      </c>
      <c r="D1332" s="10">
        <v>0.0158520374330149</v>
      </c>
      <c r="E1332" s="7"/>
      <c r="F1332" s="7"/>
    </row>
    <row r="1333">
      <c r="A1333" s="9">
        <v>44798.458333333336</v>
      </c>
      <c r="B1333" s="10">
        <v>333.71</v>
      </c>
      <c r="C1333" s="10">
        <v>329.36845</v>
      </c>
      <c r="D1333" s="10">
        <v>0.0131814385986271</v>
      </c>
      <c r="E1333" s="7"/>
      <c r="F1333" s="7"/>
    </row>
    <row r="1334">
      <c r="A1334" s="9">
        <v>44798.5</v>
      </c>
      <c r="B1334" s="10">
        <v>342.53</v>
      </c>
      <c r="C1334" s="10">
        <v>334.28919</v>
      </c>
      <c r="D1334" s="10">
        <v>0.0246517394116152</v>
      </c>
      <c r="E1334" s="7"/>
      <c r="F1334" s="7"/>
    </row>
    <row r="1335">
      <c r="A1335" s="9">
        <v>44798.541666666664</v>
      </c>
      <c r="B1335" s="10">
        <v>347.86</v>
      </c>
      <c r="C1335" s="10">
        <v>339.78241</v>
      </c>
      <c r="D1335" s="10">
        <v>0.0237728315600562</v>
      </c>
      <c r="E1335" s="7"/>
      <c r="F1335" s="7"/>
    </row>
    <row r="1336">
      <c r="A1336" s="9">
        <v>44798.583333333336</v>
      </c>
      <c r="B1336" s="10">
        <v>349.16</v>
      </c>
      <c r="C1336" s="10">
        <v>341.67724</v>
      </c>
      <c r="D1336" s="10">
        <v>0.0219000832481556</v>
      </c>
      <c r="E1336" s="7"/>
      <c r="F1336" s="7"/>
    </row>
    <row r="1337">
      <c r="A1337" s="9">
        <v>44798.625</v>
      </c>
      <c r="B1337" s="10">
        <v>350.93</v>
      </c>
      <c r="C1337" s="10">
        <v>343.98787</v>
      </c>
      <c r="D1337" s="10">
        <v>0.0201813220913865</v>
      </c>
      <c r="E1337" s="7"/>
      <c r="F1337" s="7"/>
    </row>
    <row r="1338">
      <c r="A1338" s="9">
        <v>44798.666666666664</v>
      </c>
      <c r="B1338" s="10">
        <v>363.55</v>
      </c>
      <c r="C1338" s="10">
        <v>344.41808</v>
      </c>
      <c r="D1338" s="10">
        <v>0.0555485356634008</v>
      </c>
      <c r="E1338" s="7"/>
      <c r="F1338" s="7"/>
    </row>
    <row r="1339">
      <c r="A1339" s="9">
        <v>44798.708333333336</v>
      </c>
      <c r="B1339" s="10">
        <v>369.77</v>
      </c>
      <c r="C1339" s="10">
        <v>344.33424</v>
      </c>
      <c r="D1339" s="10">
        <v>0.0738693892306497</v>
      </c>
      <c r="E1339" s="7"/>
      <c r="F1339" s="7"/>
    </row>
    <row r="1340">
      <c r="A1340" s="9">
        <v>44798.75</v>
      </c>
      <c r="B1340" s="10">
        <v>371.65</v>
      </c>
      <c r="C1340" s="10">
        <v>344.71223</v>
      </c>
      <c r="D1340" s="10">
        <v>0.0781456753071975</v>
      </c>
      <c r="E1340" s="7"/>
      <c r="F1340" s="7"/>
    </row>
    <row r="1341">
      <c r="A1341" s="9">
        <v>44798.791666666664</v>
      </c>
      <c r="B1341" s="10">
        <v>371.26</v>
      </c>
      <c r="C1341" s="10">
        <v>345.87715</v>
      </c>
      <c r="D1341" s="10">
        <v>0.0733868947399388</v>
      </c>
      <c r="E1341" s="7"/>
      <c r="F1341" s="7"/>
    </row>
    <row r="1342">
      <c r="A1342" s="9">
        <v>44798.833333333336</v>
      </c>
      <c r="B1342" s="10">
        <v>365.29</v>
      </c>
      <c r="C1342" s="10">
        <v>345.83714</v>
      </c>
      <c r="D1342" s="10">
        <v>0.0562486145935628</v>
      </c>
      <c r="E1342" s="7"/>
      <c r="F1342" s="7"/>
    </row>
    <row r="1343">
      <c r="A1343" s="9">
        <v>44798.875</v>
      </c>
      <c r="B1343" s="10">
        <v>358.3</v>
      </c>
      <c r="C1343" s="10">
        <v>347.35969</v>
      </c>
      <c r="D1343" s="10">
        <v>0.0314956234559053</v>
      </c>
      <c r="E1343" s="7"/>
      <c r="F1343" s="7"/>
    </row>
    <row r="1344">
      <c r="A1344" s="9">
        <v>44798.916666666664</v>
      </c>
      <c r="B1344" s="10">
        <v>359.61</v>
      </c>
      <c r="C1344" s="10">
        <v>348.36886</v>
      </c>
      <c r="D1344" s="10">
        <v>0.0322679242915111</v>
      </c>
      <c r="E1344" s="7"/>
      <c r="F1344" s="7"/>
    </row>
    <row r="1345">
      <c r="A1345" s="9">
        <v>44798.958333333336</v>
      </c>
      <c r="B1345" s="10">
        <v>361.08</v>
      </c>
      <c r="C1345" s="10">
        <v>351.3198</v>
      </c>
      <c r="D1345" s="10">
        <v>0.0277815255502251</v>
      </c>
      <c r="E1345" s="7"/>
      <c r="F1345" s="7"/>
    </row>
    <row r="1346">
      <c r="A1346" s="9">
        <v>44799.0</v>
      </c>
      <c r="B1346" s="10">
        <v>372.35</v>
      </c>
      <c r="C1346" s="10">
        <v>360.65766</v>
      </c>
      <c r="D1346" s="10">
        <v>0.0324194972040799</v>
      </c>
      <c r="E1346" s="7"/>
      <c r="F1346" s="7"/>
    </row>
    <row r="1347">
      <c r="A1347" s="9">
        <v>44799.041666666664</v>
      </c>
      <c r="B1347" s="10">
        <v>381.47</v>
      </c>
      <c r="C1347" s="10">
        <v>354.98217</v>
      </c>
      <c r="D1347" s="10">
        <v>0.0746173533166469</v>
      </c>
      <c r="E1347" s="7"/>
      <c r="F1347" s="7"/>
    </row>
    <row r="1348">
      <c r="A1348" s="9">
        <v>44799.083333333336</v>
      </c>
      <c r="B1348" s="10">
        <v>382.53</v>
      </c>
      <c r="C1348" s="10">
        <v>349.10334</v>
      </c>
      <c r="D1348" s="10">
        <v>0.0957500435257937</v>
      </c>
      <c r="E1348" s="7"/>
      <c r="F1348" s="7"/>
    </row>
    <row r="1349">
      <c r="A1349" s="9">
        <v>44799.125</v>
      </c>
      <c r="B1349" s="10">
        <v>375.13</v>
      </c>
      <c r="C1349" s="10">
        <v>340.43206</v>
      </c>
      <c r="D1349" s="10">
        <v>0.101923244244387</v>
      </c>
      <c r="E1349" s="7"/>
      <c r="F1349" s="7"/>
    </row>
    <row r="1350">
      <c r="A1350" s="9">
        <v>44799.166666666664</v>
      </c>
      <c r="B1350" s="10">
        <v>363.51</v>
      </c>
      <c r="C1350" s="10">
        <v>332.29546</v>
      </c>
      <c r="D1350" s="10">
        <v>0.0939361013238038</v>
      </c>
      <c r="E1350" s="7"/>
      <c r="F1350" s="7"/>
    </row>
    <row r="1351">
      <c r="A1351" s="9">
        <v>44799.208333333336</v>
      </c>
      <c r="B1351" s="10">
        <v>350.56</v>
      </c>
      <c r="C1351" s="10">
        <v>326.15048</v>
      </c>
      <c r="D1351" s="10">
        <v>0.0748412818524749</v>
      </c>
      <c r="E1351" s="7"/>
      <c r="F1351" s="7"/>
    </row>
    <row r="1352">
      <c r="A1352" s="9">
        <v>44799.25</v>
      </c>
      <c r="B1352" s="10">
        <v>343.86</v>
      </c>
      <c r="C1352" s="10">
        <v>323.3527</v>
      </c>
      <c r="D1352" s="10">
        <v>0.0634208404630608</v>
      </c>
      <c r="E1352" s="7"/>
      <c r="F1352" s="7"/>
    </row>
    <row r="1353">
      <c r="A1353" s="9">
        <v>44799.291666666664</v>
      </c>
      <c r="B1353" s="10">
        <v>338.57</v>
      </c>
      <c r="C1353" s="10">
        <v>322.52221</v>
      </c>
      <c r="D1353" s="10">
        <v>0.0497571624602225</v>
      </c>
      <c r="E1353" s="7"/>
      <c r="F1353" s="7"/>
    </row>
    <row r="1354">
      <c r="A1354" s="9">
        <v>44799.333333333336</v>
      </c>
      <c r="B1354" s="10">
        <v>339.45</v>
      </c>
      <c r="C1354" s="10">
        <v>322.02766</v>
      </c>
      <c r="D1354" s="10">
        <v>0.0541019985674521</v>
      </c>
      <c r="E1354" s="7"/>
      <c r="F1354" s="7"/>
    </row>
    <row r="1355">
      <c r="A1355" s="9">
        <v>44799.375</v>
      </c>
      <c r="B1355" s="10">
        <v>342.05</v>
      </c>
      <c r="C1355" s="10">
        <v>324.72525</v>
      </c>
      <c r="D1355" s="10">
        <v>0.0533520260589528</v>
      </c>
      <c r="E1355" s="7"/>
      <c r="F1355" s="7"/>
    </row>
    <row r="1356">
      <c r="A1356" s="9">
        <v>44799.416666666664</v>
      </c>
      <c r="B1356" s="10">
        <v>342.35</v>
      </c>
      <c r="C1356" s="10">
        <v>330.39658</v>
      </c>
      <c r="D1356" s="10">
        <v>0.0361790064533962</v>
      </c>
      <c r="E1356" s="7"/>
      <c r="F1356" s="7"/>
    </row>
    <row r="1357">
      <c r="A1357" s="9">
        <v>44799.458333333336</v>
      </c>
      <c r="B1357" s="10">
        <v>346.64</v>
      </c>
      <c r="C1357" s="10">
        <v>334.77785</v>
      </c>
      <c r="D1357" s="10">
        <v>0.0354328997572568</v>
      </c>
      <c r="E1357" s="7"/>
      <c r="F1357" s="7"/>
    </row>
    <row r="1358">
      <c r="A1358" s="9">
        <v>44799.5</v>
      </c>
      <c r="B1358" s="10">
        <v>349.38</v>
      </c>
      <c r="C1358" s="10">
        <v>339.62347</v>
      </c>
      <c r="D1358" s="10">
        <v>0.0287274904764385</v>
      </c>
      <c r="E1358" s="7"/>
      <c r="F1358" s="7"/>
    </row>
    <row r="1359">
      <c r="A1359" s="9">
        <v>44799.541666666664</v>
      </c>
      <c r="B1359" s="10">
        <v>354.14</v>
      </c>
      <c r="C1359" s="10">
        <v>345.04133</v>
      </c>
      <c r="D1359" s="10">
        <v>0.0263697974964331</v>
      </c>
      <c r="E1359" s="7"/>
      <c r="F1359" s="7"/>
    </row>
    <row r="1360">
      <c r="A1360" s="9">
        <v>44799.583333333336</v>
      </c>
      <c r="B1360" s="10">
        <v>359.84</v>
      </c>
      <c r="C1360" s="10">
        <v>346.78951</v>
      </c>
      <c r="D1360" s="10">
        <v>0.0376323090049637</v>
      </c>
      <c r="E1360" s="7"/>
      <c r="F1360" s="7"/>
    </row>
    <row r="1361">
      <c r="A1361" s="9">
        <v>44799.625</v>
      </c>
      <c r="B1361" s="10">
        <v>364.26</v>
      </c>
      <c r="C1361" s="10">
        <v>349.03451</v>
      </c>
      <c r="D1361" s="10">
        <v>0.0436217324183788</v>
      </c>
      <c r="E1361" s="7"/>
      <c r="F1361" s="7"/>
    </row>
    <row r="1362">
      <c r="A1362" s="9">
        <v>44799.666666666664</v>
      </c>
      <c r="B1362" s="10">
        <v>368.16</v>
      </c>
      <c r="C1362" s="10">
        <v>349.3831</v>
      </c>
      <c r="D1362" s="10">
        <v>0.0537430116110367</v>
      </c>
      <c r="E1362" s="7"/>
      <c r="F1362" s="7"/>
    </row>
    <row r="1363">
      <c r="A1363" s="9">
        <v>44799.708333333336</v>
      </c>
      <c r="B1363" s="10">
        <v>371.73</v>
      </c>
      <c r="C1363" s="10">
        <v>349.14002</v>
      </c>
      <c r="D1363" s="10">
        <v>0.0647017778139556</v>
      </c>
      <c r="E1363" s="7"/>
      <c r="F1363" s="7"/>
    </row>
    <row r="1364">
      <c r="A1364" s="9">
        <v>44799.75</v>
      </c>
      <c r="B1364" s="10">
        <v>361.15</v>
      </c>
      <c r="C1364" s="10">
        <v>349.4476</v>
      </c>
      <c r="D1364" s="10">
        <v>0.0334882826495301</v>
      </c>
      <c r="E1364" s="7"/>
      <c r="F1364" s="7"/>
    </row>
    <row r="1365">
      <c r="A1365" s="9">
        <v>44799.791666666664</v>
      </c>
      <c r="B1365" s="10">
        <v>356.95</v>
      </c>
      <c r="C1365" s="10">
        <v>350.58555</v>
      </c>
      <c r="D1365" s="10">
        <v>0.0181537715972605</v>
      </c>
      <c r="E1365" s="7"/>
      <c r="F1365" s="7"/>
    </row>
    <row r="1366">
      <c r="A1366" s="9">
        <v>44799.833333333336</v>
      </c>
      <c r="B1366" s="10">
        <v>360.9</v>
      </c>
      <c r="C1366" s="10">
        <v>350.55797</v>
      </c>
      <c r="D1366" s="10">
        <v>0.0295016256512438</v>
      </c>
      <c r="E1366" s="7"/>
      <c r="F1366" s="7"/>
    </row>
    <row r="1367">
      <c r="A1367" s="9">
        <v>44799.875</v>
      </c>
      <c r="B1367" s="10">
        <v>357.84</v>
      </c>
      <c r="C1367" s="10">
        <v>352.15584</v>
      </c>
      <c r="D1367" s="10">
        <v>0.0161410357414489</v>
      </c>
      <c r="E1367" s="7"/>
      <c r="F1367" s="7"/>
    </row>
    <row r="1368">
      <c r="A1368" s="9">
        <v>44799.916666666664</v>
      </c>
      <c r="B1368" s="10">
        <v>364.99</v>
      </c>
      <c r="C1368" s="10">
        <v>353.2287</v>
      </c>
      <c r="D1368" s="10">
        <v>0.0332965582921206</v>
      </c>
      <c r="E1368" s="7"/>
      <c r="F1368" s="7"/>
    </row>
    <row r="1369">
      <c r="A1369" s="9">
        <v>44799.958333333336</v>
      </c>
      <c r="B1369" s="10">
        <v>373.95</v>
      </c>
      <c r="C1369" s="10">
        <v>356.30642</v>
      </c>
      <c r="D1369" s="10">
        <v>0.0495179963358504</v>
      </c>
      <c r="E1369" s="7"/>
      <c r="F1369" s="7"/>
    </row>
    <row r="1370">
      <c r="A1370" s="9">
        <v>44800.0</v>
      </c>
      <c r="B1370" s="10">
        <v>377.51</v>
      </c>
      <c r="C1370" s="10">
        <v>358.31015</v>
      </c>
      <c r="D1370" s="10">
        <v>0.0535844435330675</v>
      </c>
      <c r="E1370" s="7"/>
      <c r="F1370" s="7"/>
    </row>
    <row r="1371">
      <c r="A1371" s="9">
        <v>44800.041666666664</v>
      </c>
      <c r="B1371" s="10">
        <v>375.74</v>
      </c>
      <c r="C1371" s="10">
        <v>352.73365</v>
      </c>
      <c r="D1371" s="10">
        <v>0.0652230089190526</v>
      </c>
      <c r="E1371" s="7"/>
      <c r="F1371" s="7"/>
    </row>
    <row r="1372">
      <c r="A1372" s="9">
        <v>44800.083333333336</v>
      </c>
      <c r="B1372" s="10">
        <v>376.64</v>
      </c>
      <c r="C1372" s="10">
        <v>346.70461</v>
      </c>
      <c r="D1372" s="10">
        <v>0.086342636170889</v>
      </c>
      <c r="E1372" s="7"/>
      <c r="F1372" s="7"/>
    </row>
    <row r="1373">
      <c r="A1373" s="9">
        <v>44800.125</v>
      </c>
      <c r="B1373" s="10">
        <v>367.6</v>
      </c>
      <c r="C1373" s="10">
        <v>337.71287</v>
      </c>
      <c r="D1373" s="10">
        <v>0.088498640872052</v>
      </c>
      <c r="E1373" s="7"/>
      <c r="F1373" s="7"/>
    </row>
    <row r="1374">
      <c r="A1374" s="9">
        <v>44800.166666666664</v>
      </c>
      <c r="B1374" s="10">
        <v>353.4</v>
      </c>
      <c r="C1374" s="10">
        <v>329.09148</v>
      </c>
      <c r="D1374" s="10">
        <v>0.0738655403658581</v>
      </c>
      <c r="E1374" s="7"/>
      <c r="F1374" s="7"/>
    </row>
    <row r="1375">
      <c r="A1375" s="9">
        <v>44800.208333333336</v>
      </c>
      <c r="B1375" s="10">
        <v>339.97</v>
      </c>
      <c r="C1375" s="10">
        <v>322.48899</v>
      </c>
      <c r="D1375" s="10">
        <v>0.0542065327563586</v>
      </c>
      <c r="E1375" s="7"/>
      <c r="F1375" s="7"/>
    </row>
    <row r="1376">
      <c r="A1376" s="9">
        <v>44800.25</v>
      </c>
      <c r="B1376" s="10">
        <v>329.81</v>
      </c>
      <c r="C1376" s="10">
        <v>319.38508</v>
      </c>
      <c r="D1376" s="10">
        <v>0.0326405979891107</v>
      </c>
      <c r="E1376" s="7"/>
      <c r="F1376" s="7"/>
    </row>
    <row r="1377">
      <c r="A1377" s="9">
        <v>44800.291666666664</v>
      </c>
      <c r="B1377" s="10">
        <v>325.15</v>
      </c>
      <c r="C1377" s="10">
        <v>318.50923</v>
      </c>
      <c r="D1377" s="10">
        <v>0.0208495370762096</v>
      </c>
      <c r="E1377" s="7"/>
      <c r="F1377" s="7"/>
    </row>
    <row r="1378">
      <c r="A1378" s="9">
        <v>44800.333333333336</v>
      </c>
      <c r="B1378" s="10">
        <v>317.48</v>
      </c>
      <c r="C1378" s="10">
        <v>318.18788</v>
      </c>
      <c r="D1378" s="10">
        <v>0.00222472333012806</v>
      </c>
      <c r="E1378" s="7"/>
      <c r="F1378" s="7"/>
    </row>
    <row r="1379">
      <c r="A1379" s="9">
        <v>44800.375</v>
      </c>
      <c r="B1379" s="10">
        <v>315.53</v>
      </c>
      <c r="C1379" s="10">
        <v>321.09638</v>
      </c>
      <c r="D1379" s="10">
        <v>0.0173355426803629</v>
      </c>
      <c r="E1379" s="7"/>
      <c r="F1379" s="7"/>
    </row>
    <row r="1380">
      <c r="A1380" s="9">
        <v>44800.416666666664</v>
      </c>
      <c r="B1380" s="10">
        <v>321.29</v>
      </c>
      <c r="C1380" s="10">
        <v>326.86438</v>
      </c>
      <c r="D1380" s="10">
        <v>0.017054106660383</v>
      </c>
      <c r="E1380" s="7"/>
      <c r="F1380" s="7"/>
    </row>
    <row r="1381">
      <c r="A1381" s="9">
        <v>44800.458333333336</v>
      </c>
      <c r="B1381" s="10">
        <v>324.07</v>
      </c>
      <c r="C1381" s="10">
        <v>331.25632</v>
      </c>
      <c r="D1381" s="10">
        <v>0.0216941370356345</v>
      </c>
      <c r="E1381" s="7"/>
      <c r="F1381" s="7"/>
    </row>
    <row r="1382">
      <c r="A1382" s="9">
        <v>44800.5</v>
      </c>
      <c r="B1382" s="10">
        <v>326.69</v>
      </c>
      <c r="C1382" s="10">
        <v>336.03397</v>
      </c>
      <c r="D1382" s="10">
        <v>0.0278066232410967</v>
      </c>
      <c r="E1382" s="7"/>
      <c r="F1382" s="7"/>
    </row>
    <row r="1383">
      <c r="A1383" s="9">
        <v>44800.541666666664</v>
      </c>
      <c r="B1383" s="10">
        <v>323.92</v>
      </c>
      <c r="C1383" s="10">
        <v>341.29033</v>
      </c>
      <c r="D1383" s="10">
        <v>0.0508960508784411</v>
      </c>
      <c r="E1383" s="7"/>
      <c r="F1383" s="7"/>
    </row>
    <row r="1384">
      <c r="A1384" s="9">
        <v>44800.583333333336</v>
      </c>
      <c r="B1384" s="10">
        <v>332.56</v>
      </c>
      <c r="C1384" s="10">
        <v>342.87478</v>
      </c>
      <c r="D1384" s="10">
        <v>0.0300832274686402</v>
      </c>
      <c r="E1384" s="7"/>
      <c r="F1384" s="7"/>
    </row>
    <row r="1385">
      <c r="A1385" s="9">
        <v>44800.625</v>
      </c>
      <c r="B1385" s="10">
        <v>336.06</v>
      </c>
      <c r="C1385" s="10">
        <v>344.88815</v>
      </c>
      <c r="D1385" s="10">
        <v>0.0255971392464484</v>
      </c>
      <c r="E1385" s="7"/>
      <c r="F1385" s="7"/>
    </row>
    <row r="1386">
      <c r="A1386" s="9">
        <v>44800.666666666664</v>
      </c>
      <c r="B1386" s="10">
        <v>342.49</v>
      </c>
      <c r="C1386" s="10">
        <v>345.00292</v>
      </c>
      <c r="D1386" s="10">
        <v>0.00728376443886332</v>
      </c>
      <c r="E1386" s="7"/>
      <c r="F1386" s="7"/>
    </row>
    <row r="1387">
      <c r="A1387" s="9">
        <v>44800.708333333336</v>
      </c>
      <c r="B1387" s="10">
        <v>347.14</v>
      </c>
      <c r="C1387" s="10">
        <v>344.68674</v>
      </c>
      <c r="D1387" s="10">
        <v>0.00711736111461671</v>
      </c>
      <c r="E1387" s="7"/>
      <c r="F1387" s="7"/>
    </row>
    <row r="1388">
      <c r="A1388" s="9">
        <v>44800.75</v>
      </c>
      <c r="B1388" s="10">
        <v>351.88</v>
      </c>
      <c r="C1388" s="10">
        <v>345.0934</v>
      </c>
      <c r="D1388" s="10">
        <v>0.0196659802824395</v>
      </c>
      <c r="E1388" s="7"/>
      <c r="F1388" s="7"/>
    </row>
    <row r="1389">
      <c r="A1389" s="9">
        <v>44800.791666666664</v>
      </c>
      <c r="B1389" s="10">
        <v>355.54</v>
      </c>
      <c r="C1389" s="10">
        <v>346.41927</v>
      </c>
      <c r="D1389" s="10">
        <v>0.0263285873213693</v>
      </c>
      <c r="E1389" s="7"/>
      <c r="F1389" s="7"/>
    </row>
    <row r="1390">
      <c r="A1390" s="9">
        <v>44800.833333333336</v>
      </c>
      <c r="B1390" s="10">
        <v>358.71</v>
      </c>
      <c r="C1390" s="10">
        <v>346.60617</v>
      </c>
      <c r="D1390" s="10">
        <v>0.0349209882790025</v>
      </c>
      <c r="E1390" s="7"/>
      <c r="F1390" s="7"/>
    </row>
    <row r="1391">
      <c r="A1391" s="9">
        <v>44800.875</v>
      </c>
      <c r="B1391" s="10">
        <v>362.33</v>
      </c>
      <c r="C1391" s="10">
        <v>348.39787</v>
      </c>
      <c r="D1391" s="10">
        <v>0.0399891365581539</v>
      </c>
      <c r="E1391" s="7"/>
      <c r="F1391" s="7"/>
    </row>
    <row r="1392">
      <c r="A1392" s="9">
        <v>44800.916666666664</v>
      </c>
      <c r="B1392" s="10">
        <v>356.07</v>
      </c>
      <c r="C1392" s="10">
        <v>349.73698</v>
      </c>
      <c r="D1392" s="10">
        <v>0.0181079507234264</v>
      </c>
      <c r="E1392" s="7"/>
      <c r="F1392" s="7"/>
    </row>
    <row r="1393">
      <c r="A1393" s="9">
        <v>44800.958333333336</v>
      </c>
      <c r="B1393" s="10">
        <v>352.86</v>
      </c>
      <c r="C1393" s="10">
        <v>353.07509</v>
      </c>
      <c r="D1393" s="10">
        <v>6.09190526581683E-4</v>
      </c>
      <c r="E1393" s="7"/>
      <c r="F1393" s="7"/>
    </row>
    <row r="1394">
      <c r="A1394" s="9">
        <v>44801.0</v>
      </c>
      <c r="B1394" s="10">
        <v>360.75</v>
      </c>
      <c r="C1394" s="10">
        <v>346.38801</v>
      </c>
      <c r="D1394" s="10">
        <v>0.0414621452976966</v>
      </c>
      <c r="E1394" s="7"/>
      <c r="F1394" s="7"/>
    </row>
    <row r="1395">
      <c r="A1395" s="9">
        <v>44801.041666666664</v>
      </c>
      <c r="B1395" s="10">
        <v>365.5</v>
      </c>
      <c r="C1395" s="10">
        <v>340.47475</v>
      </c>
      <c r="D1395" s="10">
        <v>0.0735010452316949</v>
      </c>
      <c r="E1395" s="7"/>
      <c r="F1395" s="7"/>
    </row>
    <row r="1396">
      <c r="A1396" s="9">
        <v>44801.083333333336</v>
      </c>
      <c r="B1396" s="10">
        <v>362.7</v>
      </c>
      <c r="C1396" s="10">
        <v>334.85261</v>
      </c>
      <c r="D1396" s="10">
        <v>0.0831631266066582</v>
      </c>
      <c r="E1396" s="7"/>
      <c r="F1396" s="7"/>
    </row>
    <row r="1397">
      <c r="A1397" s="9">
        <v>44801.125</v>
      </c>
      <c r="B1397" s="10">
        <v>354.95</v>
      </c>
      <c r="C1397" s="10">
        <v>327.41276</v>
      </c>
      <c r="D1397" s="10">
        <v>0.084105579758101</v>
      </c>
      <c r="E1397" s="7"/>
      <c r="F1397" s="7"/>
    </row>
    <row r="1398">
      <c r="A1398" s="9">
        <v>44801.166666666664</v>
      </c>
      <c r="B1398" s="10">
        <v>339.74</v>
      </c>
      <c r="C1398" s="10">
        <v>320.7337</v>
      </c>
      <c r="D1398" s="10">
        <v>0.059258818141031</v>
      </c>
      <c r="E1398" s="7"/>
      <c r="F1398" s="7"/>
    </row>
    <row r="1399">
      <c r="A1399" s="9">
        <v>44801.208333333336</v>
      </c>
      <c r="B1399" s="10">
        <v>319.92</v>
      </c>
      <c r="C1399" s="10">
        <v>315.86449</v>
      </c>
      <c r="D1399" s="10">
        <v>0.0128393983128652</v>
      </c>
      <c r="E1399" s="7"/>
      <c r="F1399" s="7"/>
    </row>
    <row r="1400">
      <c r="A1400" s="9">
        <v>44801.25</v>
      </c>
      <c r="B1400" s="10">
        <v>312.69</v>
      </c>
      <c r="C1400" s="10">
        <v>313.69147</v>
      </c>
      <c r="D1400" s="10">
        <v>0.0031925318211553</v>
      </c>
      <c r="E1400" s="7"/>
      <c r="F1400" s="7"/>
    </row>
    <row r="1401">
      <c r="A1401" s="9">
        <v>44801.291666666664</v>
      </c>
      <c r="B1401" s="10">
        <v>310.71</v>
      </c>
      <c r="C1401" s="10">
        <v>312.51682</v>
      </c>
      <c r="D1401" s="10">
        <v>0.00578151281585425</v>
      </c>
      <c r="E1401" s="7"/>
      <c r="F1401" s="7"/>
    </row>
    <row r="1402">
      <c r="A1402" s="9">
        <v>44801.333333333336</v>
      </c>
      <c r="B1402" s="10">
        <v>312.19</v>
      </c>
      <c r="C1402" s="10">
        <v>311.64413</v>
      </c>
      <c r="D1402" s="10">
        <v>0.00175158120257223</v>
      </c>
      <c r="E1402" s="7"/>
      <c r="F1402" s="7"/>
    </row>
    <row r="1403">
      <c r="A1403" s="9">
        <v>44801.375</v>
      </c>
      <c r="B1403" s="10">
        <v>310.87</v>
      </c>
      <c r="C1403" s="10">
        <v>314.01359</v>
      </c>
      <c r="D1403" s="10">
        <v>0.0100109998423954</v>
      </c>
      <c r="E1403" s="7"/>
      <c r="F1403" s="7"/>
    </row>
    <row r="1404">
      <c r="A1404" s="9">
        <v>44801.416666666664</v>
      </c>
      <c r="B1404" s="10">
        <v>313.56</v>
      </c>
      <c r="C1404" s="10">
        <v>319.66009</v>
      </c>
      <c r="D1404" s="10">
        <v>0.0190830516252436</v>
      </c>
      <c r="E1404" s="7"/>
      <c r="F1404" s="7"/>
    </row>
    <row r="1405">
      <c r="A1405" s="9">
        <v>44801.458333333336</v>
      </c>
      <c r="B1405" s="10">
        <v>318.19</v>
      </c>
      <c r="C1405" s="10">
        <v>324.14435</v>
      </c>
      <c r="D1405" s="10">
        <v>0.0183694394179629</v>
      </c>
      <c r="E1405" s="7"/>
      <c r="F1405" s="7"/>
    </row>
    <row r="1406">
      <c r="A1406" s="9">
        <v>44801.5</v>
      </c>
      <c r="B1406" s="10">
        <v>317.55</v>
      </c>
      <c r="C1406" s="10">
        <v>328.77984</v>
      </c>
      <c r="D1406" s="10">
        <v>0.0341561088417099</v>
      </c>
      <c r="E1406" s="7"/>
      <c r="F1406" s="7"/>
    </row>
    <row r="1407">
      <c r="A1407" s="9">
        <v>44801.541666666664</v>
      </c>
      <c r="B1407" s="10">
        <v>320.31</v>
      </c>
      <c r="C1407" s="10">
        <v>334.0977</v>
      </c>
      <c r="D1407" s="10">
        <v>0.0412684672776854</v>
      </c>
      <c r="E1407" s="7"/>
      <c r="F1407" s="7"/>
    </row>
    <row r="1408">
      <c r="A1408" s="9">
        <v>44801.583333333336</v>
      </c>
      <c r="B1408" s="10">
        <v>326.02</v>
      </c>
      <c r="C1408" s="10">
        <v>335.99025</v>
      </c>
      <c r="D1408" s="10">
        <v>0.0296742241776361</v>
      </c>
      <c r="E1408" s="7"/>
      <c r="F1408" s="7"/>
    </row>
    <row r="1409">
      <c r="A1409" s="9">
        <v>44801.625</v>
      </c>
      <c r="B1409" s="10">
        <v>326.55</v>
      </c>
      <c r="C1409" s="10">
        <v>338.82058</v>
      </c>
      <c r="D1409" s="10">
        <v>0.036215568723718</v>
      </c>
      <c r="E1409" s="7"/>
      <c r="F1409" s="7"/>
    </row>
    <row r="1410">
      <c r="A1410" s="9">
        <v>44801.666666666664</v>
      </c>
      <c r="B1410" s="10">
        <v>330.77</v>
      </c>
      <c r="C1410" s="10">
        <v>340.45411</v>
      </c>
      <c r="D1410" s="10">
        <v>0.0284446852470073</v>
      </c>
      <c r="E1410" s="7"/>
      <c r="F1410" s="7"/>
    </row>
    <row r="1411">
      <c r="A1411" s="9">
        <v>44801.708333333336</v>
      </c>
      <c r="B1411" s="10">
        <v>331.51</v>
      </c>
      <c r="C1411" s="10">
        <v>341.69738</v>
      </c>
      <c r="D1411" s="10">
        <v>0.0298140418870054</v>
      </c>
      <c r="E1411" s="7"/>
      <c r="F1411" s="7"/>
    </row>
    <row r="1412">
      <c r="A1412" s="9">
        <v>44801.75</v>
      </c>
      <c r="B1412" s="10">
        <v>340.04</v>
      </c>
      <c r="C1412" s="10">
        <v>343.0955</v>
      </c>
      <c r="D1412" s="10">
        <v>0.00890568369448155</v>
      </c>
      <c r="E1412" s="7"/>
      <c r="F1412" s="7"/>
    </row>
    <row r="1413">
      <c r="A1413" s="9">
        <v>44801.791666666664</v>
      </c>
      <c r="B1413" s="10">
        <v>350.15</v>
      </c>
      <c r="C1413" s="10">
        <v>345.19179</v>
      </c>
      <c r="D1413" s="10">
        <v>0.0143636382545481</v>
      </c>
      <c r="E1413" s="7"/>
      <c r="F1413" s="7"/>
    </row>
    <row r="1414">
      <c r="A1414" s="9">
        <v>44801.833333333336</v>
      </c>
      <c r="B1414" s="10">
        <v>355.24</v>
      </c>
      <c r="C1414" s="10">
        <v>345.73019</v>
      </c>
      <c r="D1414" s="10">
        <v>0.0275064494656946</v>
      </c>
      <c r="E1414" s="7"/>
      <c r="F1414" s="7"/>
    </row>
    <row r="1415">
      <c r="A1415" s="9">
        <v>44801.875</v>
      </c>
      <c r="B1415" s="10">
        <v>359.9</v>
      </c>
      <c r="C1415" s="10">
        <v>347.36429</v>
      </c>
      <c r="D1415" s="10">
        <v>0.0360880791747476</v>
      </c>
      <c r="E1415" s="7"/>
      <c r="F1415" s="7"/>
    </row>
    <row r="1416">
      <c r="A1416" s="9">
        <v>44801.916666666664</v>
      </c>
      <c r="B1416" s="10">
        <v>348.94</v>
      </c>
      <c r="C1416" s="10">
        <v>347.87159</v>
      </c>
      <c r="D1416" s="10">
        <v>0.00307127696170869</v>
      </c>
      <c r="E1416" s="7"/>
      <c r="F1416" s="7"/>
    </row>
    <row r="1417">
      <c r="A1417" s="9">
        <v>44801.958333333336</v>
      </c>
      <c r="B1417" s="10">
        <v>354.04</v>
      </c>
      <c r="C1417" s="10">
        <v>349.67157</v>
      </c>
      <c r="D1417" s="10">
        <v>0.0124929516002689</v>
      </c>
      <c r="E1417" s="7"/>
      <c r="F1417" s="7"/>
    </row>
    <row r="1418">
      <c r="A1418" s="9">
        <v>44802.0</v>
      </c>
      <c r="B1418" s="10">
        <v>357.1</v>
      </c>
      <c r="C1418" s="10">
        <v>344.84852</v>
      </c>
      <c r="D1418" s="10">
        <v>0.0355271352186751</v>
      </c>
      <c r="E1418" s="7"/>
      <c r="F1418" s="7"/>
    </row>
    <row r="1419">
      <c r="A1419" s="9">
        <v>44802.041666666664</v>
      </c>
      <c r="B1419" s="10">
        <v>358.1</v>
      </c>
      <c r="C1419" s="10">
        <v>338.46631</v>
      </c>
      <c r="D1419" s="10">
        <v>0.0580078117671445</v>
      </c>
      <c r="E1419" s="7"/>
      <c r="F1419" s="7"/>
    </row>
    <row r="1420">
      <c r="A1420" s="9">
        <v>44802.083333333336</v>
      </c>
      <c r="B1420" s="10">
        <v>355.97</v>
      </c>
      <c r="C1420" s="10">
        <v>332.00884</v>
      </c>
      <c r="D1420" s="10">
        <v>0.0721702470331814</v>
      </c>
      <c r="E1420" s="7"/>
      <c r="F1420" s="7"/>
    </row>
    <row r="1421">
      <c r="A1421" s="9">
        <v>44802.125</v>
      </c>
      <c r="B1421" s="10">
        <v>343.03</v>
      </c>
      <c r="C1421" s="10">
        <v>323.62503</v>
      </c>
      <c r="D1421" s="10">
        <v>0.0599612767899936</v>
      </c>
      <c r="E1421" s="7"/>
      <c r="F1421" s="7"/>
    </row>
    <row r="1422">
      <c r="A1422" s="9">
        <v>44802.166666666664</v>
      </c>
      <c r="B1422" s="10">
        <v>323.19</v>
      </c>
      <c r="C1422" s="10">
        <v>316.20123</v>
      </c>
      <c r="D1422" s="10">
        <v>0.0221022859398743</v>
      </c>
      <c r="E1422" s="7"/>
      <c r="F1422" s="7"/>
    </row>
    <row r="1423">
      <c r="A1423" s="9">
        <v>44802.208333333336</v>
      </c>
      <c r="B1423" s="10">
        <v>307.43</v>
      </c>
      <c r="C1423" s="10">
        <v>310.92214</v>
      </c>
      <c r="D1423" s="10">
        <v>0.0112315578427448</v>
      </c>
      <c r="E1423" s="7"/>
      <c r="F1423" s="7"/>
    </row>
    <row r="1424">
      <c r="A1424" s="9">
        <v>44802.25</v>
      </c>
      <c r="B1424" s="10">
        <v>299.7</v>
      </c>
      <c r="C1424" s="10">
        <v>308.68177</v>
      </c>
      <c r="D1424" s="10">
        <v>0.0290971831605085</v>
      </c>
      <c r="E1424" s="7"/>
      <c r="F1424" s="7"/>
    </row>
    <row r="1425">
      <c r="A1425" s="9">
        <v>44802.291666666664</v>
      </c>
      <c r="B1425" s="10">
        <v>297.06</v>
      </c>
      <c r="C1425" s="10">
        <v>307.87869</v>
      </c>
      <c r="D1425" s="10">
        <v>0.0351394570374455</v>
      </c>
      <c r="E1425" s="7"/>
      <c r="F1425" s="7"/>
    </row>
    <row r="1426">
      <c r="A1426" s="9">
        <v>44802.333333333336</v>
      </c>
      <c r="B1426" s="10">
        <v>289.21</v>
      </c>
      <c r="C1426" s="10">
        <v>307.70918</v>
      </c>
      <c r="D1426" s="10">
        <v>0.0601190383725309</v>
      </c>
      <c r="E1426" s="7"/>
      <c r="F1426" s="7"/>
    </row>
    <row r="1427">
      <c r="A1427" s="9">
        <v>44802.375</v>
      </c>
      <c r="B1427" s="10">
        <v>292.41</v>
      </c>
      <c r="C1427" s="10">
        <v>310.86089</v>
      </c>
      <c r="D1427" s="10">
        <v>0.0593541696416038</v>
      </c>
      <c r="E1427" s="7"/>
      <c r="F1427" s="7"/>
    </row>
    <row r="1428">
      <c r="A1428" s="9">
        <v>44802.416666666664</v>
      </c>
      <c r="B1428" s="10">
        <v>309.74</v>
      </c>
      <c r="C1428" s="10">
        <v>317.09372</v>
      </c>
      <c r="D1428" s="10">
        <v>0.0231909985476849</v>
      </c>
      <c r="E1428" s="7"/>
      <c r="F1428" s="7"/>
    </row>
    <row r="1429">
      <c r="A1429" s="9">
        <v>44802.458333333336</v>
      </c>
      <c r="B1429" s="10">
        <v>330.71</v>
      </c>
      <c r="C1429" s="10">
        <v>321.86782</v>
      </c>
      <c r="D1429" s="10">
        <v>0.0274714632857673</v>
      </c>
      <c r="E1429" s="7"/>
      <c r="F1429" s="7"/>
    </row>
    <row r="1430">
      <c r="A1430" s="9">
        <v>44802.5</v>
      </c>
      <c r="B1430" s="10">
        <v>345.96</v>
      </c>
      <c r="C1430" s="10">
        <v>326.52705</v>
      </c>
      <c r="D1430" s="10">
        <v>0.0595140586361834</v>
      </c>
      <c r="E1430" s="7"/>
      <c r="F1430" s="7"/>
    </row>
    <row r="1431">
      <c r="A1431" s="9">
        <v>44802.541666666664</v>
      </c>
      <c r="B1431" s="10">
        <v>353.79</v>
      </c>
      <c r="C1431" s="10">
        <v>331.633</v>
      </c>
      <c r="D1431" s="10">
        <v>0.0668118070276481</v>
      </c>
      <c r="E1431" s="7"/>
      <c r="F1431" s="7"/>
    </row>
    <row r="1432">
      <c r="A1432" s="9">
        <v>44802.583333333336</v>
      </c>
      <c r="B1432" s="10">
        <v>355.76</v>
      </c>
      <c r="C1432" s="10">
        <v>333.29763</v>
      </c>
      <c r="D1432" s="10">
        <v>0.0673943286065369</v>
      </c>
      <c r="E1432" s="7"/>
      <c r="F1432" s="7"/>
    </row>
    <row r="1433">
      <c r="A1433" s="9">
        <v>44802.625</v>
      </c>
      <c r="B1433" s="10">
        <v>355.4</v>
      </c>
      <c r="C1433" s="10">
        <v>335.81258</v>
      </c>
      <c r="D1433" s="10">
        <v>0.0583284283155799</v>
      </c>
      <c r="E1433" s="7"/>
      <c r="F1433" s="7"/>
    </row>
    <row r="1434">
      <c r="A1434" s="9">
        <v>44802.666666666664</v>
      </c>
      <c r="B1434" s="10">
        <v>363.56</v>
      </c>
      <c r="C1434" s="10">
        <v>337.12244</v>
      </c>
      <c r="D1434" s="10">
        <v>0.0784212406625913</v>
      </c>
      <c r="E1434" s="7"/>
      <c r="F1434" s="7"/>
    </row>
    <row r="1435">
      <c r="A1435" s="9">
        <v>44802.708333333336</v>
      </c>
      <c r="B1435" s="10">
        <v>372.66</v>
      </c>
      <c r="C1435" s="10">
        <v>338.21018</v>
      </c>
      <c r="D1435" s="10">
        <v>0.101859204829375</v>
      </c>
      <c r="E1435" s="7"/>
      <c r="F1435" s="7"/>
    </row>
    <row r="1436">
      <c r="A1436" s="9">
        <v>44802.75</v>
      </c>
      <c r="B1436" s="10">
        <v>374.69</v>
      </c>
      <c r="C1436" s="10">
        <v>339.68265</v>
      </c>
      <c r="D1436" s="10">
        <v>0.103058987557945</v>
      </c>
      <c r="E1436" s="7"/>
      <c r="F1436" s="7"/>
    </row>
    <row r="1437">
      <c r="A1437" s="9">
        <v>44802.791666666664</v>
      </c>
      <c r="B1437" s="10">
        <v>374.53</v>
      </c>
      <c r="C1437" s="10">
        <v>341.93871</v>
      </c>
      <c r="D1437" s="10">
        <v>0.095313250728471</v>
      </c>
      <c r="E1437" s="7"/>
      <c r="F1437" s="7"/>
    </row>
    <row r="1438">
      <c r="A1438" s="9">
        <v>44802.833333333336</v>
      </c>
      <c r="B1438" s="10">
        <v>361.14</v>
      </c>
      <c r="C1438" s="10">
        <v>342.74272</v>
      </c>
      <c r="D1438" s="10">
        <v>0.0536766470196652</v>
      </c>
      <c r="E1438" s="7"/>
      <c r="F1438" s="7"/>
    </row>
    <row r="1439">
      <c r="A1439" s="9">
        <v>44802.875</v>
      </c>
      <c r="B1439" s="10">
        <v>360.74</v>
      </c>
      <c r="C1439" s="10">
        <v>344.6278</v>
      </c>
      <c r="D1439" s="10">
        <v>0.0467524674445881</v>
      </c>
      <c r="E1439" s="7"/>
      <c r="F1439" s="7"/>
    </row>
    <row r="1440">
      <c r="A1440" s="9">
        <v>44802.916666666664</v>
      </c>
      <c r="B1440" s="10">
        <v>363.46</v>
      </c>
      <c r="C1440" s="10">
        <v>345.40295</v>
      </c>
      <c r="D1440" s="10">
        <v>0.0522782159214332</v>
      </c>
      <c r="E1440" s="7"/>
      <c r="F1440" s="7"/>
    </row>
    <row r="1441">
      <c r="A1441" s="9">
        <v>44802.958333333336</v>
      </c>
      <c r="B1441" s="10">
        <v>363.77</v>
      </c>
      <c r="C1441" s="10">
        <v>347.36623</v>
      </c>
      <c r="D1441" s="10">
        <v>0.0472232721067906</v>
      </c>
      <c r="E1441" s="7"/>
      <c r="F1441" s="7"/>
    </row>
    <row r="1442">
      <c r="A1442" s="9">
        <v>44803.0</v>
      </c>
      <c r="B1442" s="10">
        <v>366.2</v>
      </c>
      <c r="C1442" s="10">
        <v>360.02686</v>
      </c>
      <c r="D1442" s="10">
        <v>0.0171463318042436</v>
      </c>
      <c r="E1442" s="7"/>
      <c r="F1442" s="7"/>
    </row>
    <row r="1443">
      <c r="A1443" s="9">
        <v>44803.041666666664</v>
      </c>
      <c r="B1443" s="10">
        <v>373.07</v>
      </c>
      <c r="C1443" s="10">
        <v>352.32849</v>
      </c>
      <c r="D1443" s="10">
        <v>0.0588698064127598</v>
      </c>
      <c r="E1443" s="7"/>
      <c r="F1443" s="7"/>
    </row>
    <row r="1444">
      <c r="A1444" s="9">
        <v>44803.083333333336</v>
      </c>
      <c r="B1444" s="10">
        <v>375.12</v>
      </c>
      <c r="C1444" s="10">
        <v>343.09637</v>
      </c>
      <c r="D1444" s="10">
        <v>0.0933371285741088</v>
      </c>
      <c r="E1444" s="7"/>
      <c r="F1444" s="7"/>
    </row>
    <row r="1445">
      <c r="A1445" s="9">
        <v>44803.125</v>
      </c>
      <c r="B1445" s="10">
        <v>366.09</v>
      </c>
      <c r="C1445" s="10">
        <v>330.33567</v>
      </c>
      <c r="D1445" s="10">
        <v>0.108236358489532</v>
      </c>
      <c r="E1445" s="7"/>
      <c r="F1445" s="7"/>
    </row>
    <row r="1446">
      <c r="A1446" s="9">
        <v>44803.166666666664</v>
      </c>
      <c r="B1446" s="10">
        <v>353.12</v>
      </c>
      <c r="C1446" s="10">
        <v>318.47914</v>
      </c>
      <c r="D1446" s="10">
        <v>0.108769635587436</v>
      </c>
      <c r="E1446" s="7"/>
      <c r="F1446" s="7"/>
    </row>
    <row r="1447">
      <c r="A1447" s="9">
        <v>44803.208333333336</v>
      </c>
      <c r="B1447" s="10">
        <v>343.25</v>
      </c>
      <c r="C1447" s="10">
        <v>309.53375</v>
      </c>
      <c r="D1447" s="10">
        <v>0.108925924878951</v>
      </c>
      <c r="E1447" s="7"/>
      <c r="F1447" s="7"/>
    </row>
    <row r="1448">
      <c r="A1448" s="9">
        <v>44803.25</v>
      </c>
      <c r="B1448" s="10">
        <v>339.8</v>
      </c>
      <c r="C1448" s="10">
        <v>305.16383</v>
      </c>
      <c r="D1448" s="10">
        <v>0.113500246736318</v>
      </c>
      <c r="E1448" s="7"/>
      <c r="F1448" s="7"/>
    </row>
    <row r="1449">
      <c r="A1449" s="9">
        <v>44803.291666666664</v>
      </c>
      <c r="B1449" s="10">
        <v>334.97</v>
      </c>
      <c r="C1449" s="10">
        <v>304.65875</v>
      </c>
      <c r="D1449" s="10">
        <v>0.0994924649300242</v>
      </c>
      <c r="E1449" s="7"/>
      <c r="F1449" s="7"/>
    </row>
    <row r="1450">
      <c r="A1450" s="9">
        <v>44803.333333333336</v>
      </c>
      <c r="B1450" s="10">
        <v>331.53</v>
      </c>
      <c r="C1450" s="10">
        <v>306.26747</v>
      </c>
      <c r="D1450" s="10">
        <v>0.0824851885183887</v>
      </c>
      <c r="E1450" s="7"/>
      <c r="F1450" s="7"/>
    </row>
    <row r="1451">
      <c r="A1451" s="9">
        <v>44803.375</v>
      </c>
      <c r="B1451" s="10">
        <v>330.86</v>
      </c>
      <c r="C1451" s="10">
        <v>311.7859</v>
      </c>
      <c r="D1451" s="10">
        <v>0.061176916595651</v>
      </c>
      <c r="E1451" s="7"/>
      <c r="F1451" s="7"/>
    </row>
    <row r="1452">
      <c r="A1452" s="9">
        <v>44803.416666666664</v>
      </c>
      <c r="B1452" s="10">
        <v>338.73</v>
      </c>
      <c r="C1452" s="10">
        <v>319.83756</v>
      </c>
      <c r="D1452" s="10">
        <v>0.0590688598299712</v>
      </c>
      <c r="E1452" s="7"/>
      <c r="F1452" s="7"/>
    </row>
    <row r="1453">
      <c r="A1453" s="9">
        <v>44803.458333333336</v>
      </c>
      <c r="B1453" s="10">
        <v>347.99</v>
      </c>
      <c r="C1453" s="10">
        <v>325.42957</v>
      </c>
      <c r="D1453" s="10">
        <v>0.0693250770051412</v>
      </c>
      <c r="E1453" s="7"/>
      <c r="F1453" s="7"/>
    </row>
    <row r="1454">
      <c r="A1454" s="9">
        <v>44803.5</v>
      </c>
      <c r="B1454" s="10">
        <v>356.17</v>
      </c>
      <c r="C1454" s="10">
        <v>330.51479</v>
      </c>
      <c r="D1454" s="10">
        <v>0.0776219726808594</v>
      </c>
      <c r="E1454" s="7"/>
      <c r="F1454" s="7"/>
    </row>
    <row r="1455">
      <c r="A1455" s="9">
        <v>44803.541666666664</v>
      </c>
      <c r="B1455" s="10">
        <v>364.04</v>
      </c>
      <c r="C1455" s="10">
        <v>335.33186</v>
      </c>
      <c r="D1455" s="10">
        <v>0.0856111316115325</v>
      </c>
      <c r="E1455" s="7"/>
      <c r="F1455" s="7"/>
    </row>
    <row r="1456">
      <c r="A1456" s="9">
        <v>44803.583333333336</v>
      </c>
      <c r="B1456" s="10">
        <v>366.44</v>
      </c>
      <c r="C1456" s="10">
        <v>336.51752</v>
      </c>
      <c r="D1456" s="10">
        <v>0.0889180450396758</v>
      </c>
      <c r="E1456" s="7"/>
      <c r="F1456" s="7"/>
    </row>
    <row r="1457">
      <c r="A1457" s="9">
        <v>44803.625</v>
      </c>
      <c r="B1457" s="10">
        <v>372.26</v>
      </c>
      <c r="C1457" s="10">
        <v>338.11085</v>
      </c>
      <c r="D1457" s="10">
        <v>0.100999864393585</v>
      </c>
      <c r="E1457" s="7"/>
      <c r="F1457" s="7"/>
    </row>
    <row r="1458">
      <c r="A1458" s="9">
        <v>44803.666666666664</v>
      </c>
      <c r="B1458" s="10">
        <v>374.32</v>
      </c>
      <c r="C1458" s="10">
        <v>337.89846</v>
      </c>
      <c r="D1458" s="10">
        <v>0.10778841667405</v>
      </c>
      <c r="E1458" s="7"/>
      <c r="F1458" s="7"/>
    </row>
    <row r="1459">
      <c r="A1459" s="9">
        <v>44803.708333333336</v>
      </c>
      <c r="B1459" s="10">
        <v>381.1</v>
      </c>
      <c r="C1459" s="10">
        <v>338.03226</v>
      </c>
      <c r="D1459" s="10">
        <v>0.127407188887829</v>
      </c>
      <c r="E1459" s="7"/>
      <c r="F1459" s="7"/>
    </row>
    <row r="1460">
      <c r="A1460" s="9">
        <v>44803.75</v>
      </c>
      <c r="B1460" s="10">
        <v>378.63</v>
      </c>
      <c r="C1460" s="10">
        <v>339.73597</v>
      </c>
      <c r="D1460" s="10">
        <v>0.114483108750598</v>
      </c>
      <c r="E1460" s="7"/>
      <c r="F1460" s="7"/>
    </row>
    <row r="1461">
      <c r="A1461" s="9">
        <v>44803.791666666664</v>
      </c>
      <c r="B1461" s="10">
        <v>369.07</v>
      </c>
      <c r="C1461" s="10">
        <v>342.55483</v>
      </c>
      <c r="D1461" s="10">
        <v>0.0774041632984711</v>
      </c>
      <c r="E1461" s="7"/>
      <c r="F1461" s="7"/>
    </row>
    <row r="1462">
      <c r="A1462" s="9">
        <v>44803.833333333336</v>
      </c>
      <c r="B1462" s="10">
        <v>367.08</v>
      </c>
      <c r="C1462" s="10">
        <v>344.32169</v>
      </c>
      <c r="D1462" s="10">
        <v>0.066096068475965</v>
      </c>
      <c r="E1462" s="7"/>
      <c r="F1462" s="7"/>
    </row>
    <row r="1463">
      <c r="A1463" s="9">
        <v>44803.875</v>
      </c>
      <c r="B1463" s="10">
        <v>363.65</v>
      </c>
      <c r="C1463" s="10">
        <v>347.21711</v>
      </c>
      <c r="D1463" s="10">
        <v>0.0473274200110702</v>
      </c>
      <c r="E1463" s="7"/>
      <c r="F1463" s="7"/>
    </row>
    <row r="1464">
      <c r="A1464" s="9">
        <v>44803.916666666664</v>
      </c>
      <c r="B1464" s="10">
        <v>363.78</v>
      </c>
      <c r="C1464" s="10">
        <v>349.15145</v>
      </c>
      <c r="D1464" s="10">
        <v>0.04189743448008</v>
      </c>
      <c r="E1464" s="7"/>
      <c r="F1464" s="7"/>
    </row>
    <row r="1465">
      <c r="A1465" s="9">
        <v>44803.958333333336</v>
      </c>
      <c r="B1465" s="10">
        <v>362.22</v>
      </c>
      <c r="C1465" s="10">
        <v>352.4322</v>
      </c>
      <c r="D1465" s="10">
        <v>0.0277721502178291</v>
      </c>
      <c r="E1465" s="7"/>
      <c r="F1465" s="7"/>
    </row>
    <row r="1466">
      <c r="A1466" s="9">
        <v>44804.0</v>
      </c>
      <c r="B1466" s="10">
        <v>370.43</v>
      </c>
      <c r="C1466" s="10">
        <v>353.14638</v>
      </c>
      <c r="D1466" s="10">
        <v>0.0489418014139065</v>
      </c>
      <c r="E1466" s="7"/>
      <c r="F1466" s="7"/>
    </row>
    <row r="1467">
      <c r="A1467" s="9">
        <v>44804.041666666664</v>
      </c>
      <c r="B1467" s="10">
        <v>382.29</v>
      </c>
      <c r="C1467" s="10">
        <v>347.08179</v>
      </c>
      <c r="D1467" s="10">
        <v>0.101440671952279</v>
      </c>
      <c r="E1467" s="7"/>
      <c r="F1467" s="7"/>
    </row>
    <row r="1468">
      <c r="A1468" s="9">
        <v>44804.083333333336</v>
      </c>
      <c r="B1468" s="10">
        <v>381.0</v>
      </c>
      <c r="C1468" s="10">
        <v>340.27096</v>
      </c>
      <c r="D1468" s="10">
        <v>0.119695903523474</v>
      </c>
      <c r="E1468" s="7"/>
      <c r="F1468" s="7"/>
    </row>
    <row r="1469">
      <c r="A1469" s="9">
        <v>44804.125</v>
      </c>
      <c r="B1469" s="10">
        <v>370.63</v>
      </c>
      <c r="C1469" s="10">
        <v>330.60096</v>
      </c>
      <c r="D1469" s="10">
        <v>0.121079624209197</v>
      </c>
      <c r="E1469" s="7"/>
      <c r="F1469" s="7"/>
    </row>
    <row r="1470">
      <c r="A1470" s="9">
        <v>44804.166666666664</v>
      </c>
      <c r="B1470" s="10">
        <v>354.31</v>
      </c>
      <c r="C1470" s="10">
        <v>321.64987</v>
      </c>
      <c r="D1470" s="10">
        <v>0.10153938504623</v>
      </c>
      <c r="E1470" s="7"/>
      <c r="F1470" s="7"/>
    </row>
    <row r="1471">
      <c r="A1471" s="9">
        <v>44804.208333333336</v>
      </c>
      <c r="B1471" s="10">
        <v>346.15</v>
      </c>
      <c r="C1471" s="10">
        <v>315.17444</v>
      </c>
      <c r="D1471" s="10">
        <v>0.0982806854515232</v>
      </c>
      <c r="E1471" s="7"/>
      <c r="F1471" s="7"/>
    </row>
    <row r="1472">
      <c r="A1472" s="9">
        <v>44804.25</v>
      </c>
      <c r="B1472" s="10">
        <v>341.29</v>
      </c>
      <c r="C1472" s="10">
        <v>312.50584</v>
      </c>
      <c r="D1472" s="10">
        <v>0.0921075906933452</v>
      </c>
      <c r="E1472" s="7"/>
      <c r="F1472" s="7"/>
    </row>
    <row r="1473">
      <c r="A1473" s="9">
        <v>44804.291666666664</v>
      </c>
      <c r="B1473" s="10">
        <v>338.05</v>
      </c>
      <c r="C1473" s="10">
        <v>312.31922</v>
      </c>
      <c r="D1473" s="10">
        <v>0.0823861560617372</v>
      </c>
      <c r="E1473" s="7"/>
      <c r="F1473" s="7"/>
    </row>
    <row r="1474">
      <c r="A1474" s="9">
        <v>44804.333333333336</v>
      </c>
      <c r="B1474" s="10">
        <v>339.63</v>
      </c>
      <c r="C1474" s="10">
        <v>312.87076</v>
      </c>
      <c r="D1474" s="10">
        <v>0.0855280947315114</v>
      </c>
      <c r="E1474" s="7"/>
      <c r="F1474" s="7"/>
    </row>
    <row r="1475">
      <c r="A1475" s="9">
        <v>44804.375</v>
      </c>
      <c r="B1475" s="10">
        <v>339.6</v>
      </c>
      <c r="C1475" s="10">
        <v>316.55342</v>
      </c>
      <c r="D1475" s="10">
        <v>0.0728047101813021</v>
      </c>
      <c r="E1475" s="7"/>
      <c r="F1475" s="7"/>
    </row>
    <row r="1476">
      <c r="A1476" s="9">
        <v>44804.416666666664</v>
      </c>
      <c r="B1476" s="10">
        <v>342.22</v>
      </c>
      <c r="C1476" s="10">
        <v>322.81823</v>
      </c>
      <c r="D1476" s="10">
        <v>0.0601012216689249</v>
      </c>
      <c r="E1476" s="7"/>
      <c r="F1476" s="7"/>
    </row>
    <row r="1477">
      <c r="A1477" s="9">
        <v>44804.458333333336</v>
      </c>
      <c r="B1477" s="10">
        <v>348.66</v>
      </c>
      <c r="C1477" s="10">
        <v>327.40054</v>
      </c>
      <c r="D1477" s="10">
        <v>0.0649341018191358</v>
      </c>
      <c r="E1477" s="7"/>
      <c r="F1477" s="7"/>
    </row>
    <row r="1478">
      <c r="A1478" s="9">
        <v>44804.5</v>
      </c>
      <c r="B1478" s="10">
        <v>357.52</v>
      </c>
      <c r="C1478" s="10">
        <v>332.01198</v>
      </c>
      <c r="D1478" s="10">
        <v>0.0768286132325706</v>
      </c>
      <c r="E1478" s="7"/>
      <c r="F1478" s="7"/>
    </row>
    <row r="1479">
      <c r="A1479" s="9">
        <v>44804.541666666664</v>
      </c>
      <c r="B1479" s="10">
        <v>358.73</v>
      </c>
      <c r="C1479" s="10">
        <v>336.89426</v>
      </c>
      <c r="D1479" s="10">
        <v>0.064814817563232</v>
      </c>
      <c r="E1479" s="7"/>
      <c r="F1479" s="7"/>
    </row>
    <row r="1480">
      <c r="A1480" s="9">
        <v>44804.583333333336</v>
      </c>
      <c r="B1480" s="10">
        <v>355.48</v>
      </c>
      <c r="C1480" s="10">
        <v>338.13028</v>
      </c>
      <c r="D1480" s="10">
        <v>0.0513107551326074</v>
      </c>
      <c r="E1480" s="7"/>
      <c r="F1480" s="7"/>
    </row>
    <row r="1481">
      <c r="A1481" s="9">
        <v>44804.625</v>
      </c>
      <c r="B1481" s="10">
        <v>356.14</v>
      </c>
      <c r="C1481" s="10">
        <v>339.81782</v>
      </c>
      <c r="D1481" s="10">
        <v>0.0480321485200511</v>
      </c>
      <c r="E1481" s="7"/>
      <c r="F1481" s="7"/>
    </row>
    <row r="1482">
      <c r="A1482" s="9">
        <v>44804.666666666664</v>
      </c>
      <c r="B1482" s="10">
        <v>358.14</v>
      </c>
      <c r="C1482" s="10">
        <v>339.64954</v>
      </c>
      <c r="D1482" s="10">
        <v>0.0544398205279476</v>
      </c>
      <c r="E1482" s="7"/>
      <c r="F1482" s="7"/>
    </row>
    <row r="1483">
      <c r="A1483" s="9">
        <v>44804.708333333336</v>
      </c>
      <c r="B1483" s="10">
        <v>360.37</v>
      </c>
      <c r="C1483" s="10">
        <v>339.18462</v>
      </c>
      <c r="D1483" s="10">
        <v>0.0624597306328335</v>
      </c>
      <c r="E1483" s="7"/>
      <c r="F1483" s="7"/>
    </row>
    <row r="1484">
      <c r="A1484" s="9">
        <v>44804.75</v>
      </c>
      <c r="B1484" s="10">
        <v>363.26</v>
      </c>
      <c r="C1484" s="10">
        <v>339.56246</v>
      </c>
      <c r="D1484" s="10">
        <v>0.0697884565920508</v>
      </c>
      <c r="E1484" s="7"/>
      <c r="F1484" s="7"/>
    </row>
    <row r="1485">
      <c r="A1485" s="9">
        <v>44804.791666666664</v>
      </c>
      <c r="B1485" s="10">
        <v>362.7</v>
      </c>
      <c r="C1485" s="10">
        <v>340.87396</v>
      </c>
      <c r="D1485" s="10">
        <v>0.0640296489646788</v>
      </c>
      <c r="E1485" s="7"/>
      <c r="F1485" s="7"/>
    </row>
    <row r="1486">
      <c r="A1486" s="9">
        <v>44804.833333333336</v>
      </c>
      <c r="B1486" s="10">
        <v>352.43</v>
      </c>
      <c r="C1486" s="10">
        <v>341.13388</v>
      </c>
      <c r="D1486" s="10">
        <v>0.0331134509419</v>
      </c>
      <c r="E1486" s="7"/>
      <c r="F1486" s="7"/>
    </row>
    <row r="1487">
      <c r="A1487" s="9">
        <v>44804.875</v>
      </c>
      <c r="B1487" s="10">
        <v>353.17</v>
      </c>
      <c r="C1487" s="10">
        <v>342.93809</v>
      </c>
      <c r="D1487" s="10">
        <v>0.0298360266717529</v>
      </c>
      <c r="E1487" s="7"/>
      <c r="F1487" s="7"/>
    </row>
    <row r="1488">
      <c r="A1488" s="9">
        <v>44804.916666666664</v>
      </c>
      <c r="B1488" s="10">
        <v>348.76</v>
      </c>
      <c r="C1488" s="10">
        <v>344.37209</v>
      </c>
      <c r="D1488" s="10">
        <v>0.0127417701010554</v>
      </c>
      <c r="E1488" s="7"/>
      <c r="F1488" s="7"/>
    </row>
    <row r="1489">
      <c r="A1489" s="9">
        <v>44804.958333333336</v>
      </c>
      <c r="B1489" s="10">
        <v>357.12</v>
      </c>
      <c r="C1489" s="10">
        <v>347.68338</v>
      </c>
      <c r="D1489" s="10">
        <v>0.0271414181488916</v>
      </c>
      <c r="E1489" s="7"/>
      <c r="F1489" s="7"/>
    </row>
    <row r="1490">
      <c r="A1490" s="9">
        <v>44805.0</v>
      </c>
      <c r="B1490" s="10">
        <v>371.47</v>
      </c>
      <c r="C1490" s="10">
        <v>342.92583</v>
      </c>
      <c r="D1490" s="10">
        <v>0.0832371536433986</v>
      </c>
      <c r="E1490" s="7"/>
      <c r="F1490" s="7"/>
    </row>
    <row r="1491">
      <c r="A1491" s="9">
        <v>44805.041666666664</v>
      </c>
      <c r="B1491" s="10">
        <v>373.98</v>
      </c>
      <c r="C1491" s="10">
        <v>338.16453</v>
      </c>
      <c r="D1491" s="10">
        <v>0.105911373969351</v>
      </c>
      <c r="E1491" s="7"/>
      <c r="F1491" s="7"/>
    </row>
    <row r="1492">
      <c r="A1492" s="9">
        <v>44805.083333333336</v>
      </c>
      <c r="B1492" s="10">
        <v>362.15</v>
      </c>
      <c r="C1492" s="10">
        <v>333.52916</v>
      </c>
      <c r="D1492" s="10">
        <v>0.0858121071033189</v>
      </c>
      <c r="E1492" s="7"/>
      <c r="F1492" s="7"/>
    </row>
    <row r="1493">
      <c r="A1493" s="9">
        <v>44805.125</v>
      </c>
      <c r="B1493" s="10">
        <v>341.85</v>
      </c>
      <c r="C1493" s="10">
        <v>326.4977</v>
      </c>
      <c r="D1493" s="10">
        <v>0.0470211581888632</v>
      </c>
      <c r="E1493" s="7"/>
      <c r="F1493" s="7"/>
    </row>
    <row r="1494">
      <c r="A1494" s="9">
        <v>44805.166666666664</v>
      </c>
      <c r="B1494" s="10">
        <v>323.36</v>
      </c>
      <c r="C1494" s="10">
        <v>320.01848</v>
      </c>
      <c r="D1494" s="10">
        <v>0.010441646994886</v>
      </c>
      <c r="E1494" s="7"/>
      <c r="F1494" s="7"/>
    </row>
    <row r="1495">
      <c r="A1495" s="9">
        <v>44805.208333333336</v>
      </c>
      <c r="B1495" s="10">
        <v>302.21</v>
      </c>
      <c r="C1495" s="10">
        <v>315.55125</v>
      </c>
      <c r="D1495" s="10">
        <v>0.0422791860276262</v>
      </c>
      <c r="E1495" s="7"/>
      <c r="F1495" s="7"/>
    </row>
    <row r="1496">
      <c r="A1496" s="9">
        <v>44805.25</v>
      </c>
      <c r="B1496" s="10">
        <v>286.64</v>
      </c>
      <c r="C1496" s="10">
        <v>314.1024</v>
      </c>
      <c r="D1496" s="10">
        <v>0.087431359964139</v>
      </c>
      <c r="E1496" s="7"/>
      <c r="F1496" s="7"/>
    </row>
    <row r="1497">
      <c r="A1497" s="9">
        <v>44805.291666666664</v>
      </c>
      <c r="B1497" s="10">
        <v>274.05</v>
      </c>
      <c r="C1497" s="10">
        <v>313.97989</v>
      </c>
      <c r="D1497" s="10">
        <v>0.127173399544792</v>
      </c>
      <c r="E1497" s="7"/>
      <c r="F1497" s="7"/>
    </row>
    <row r="1498">
      <c r="A1498" s="9">
        <v>44805.333333333336</v>
      </c>
      <c r="B1498" s="10">
        <v>271.17</v>
      </c>
      <c r="C1498" s="10">
        <v>313.70823</v>
      </c>
      <c r="D1498" s="10">
        <v>0.135598068306974</v>
      </c>
      <c r="E1498" s="7"/>
      <c r="F1498" s="7"/>
    </row>
    <row r="1499">
      <c r="A1499" s="9">
        <v>44805.375</v>
      </c>
      <c r="B1499" s="10">
        <v>269.14</v>
      </c>
      <c r="C1499" s="10">
        <v>316.15714</v>
      </c>
      <c r="D1499" s="10">
        <v>0.14871446521815</v>
      </c>
      <c r="E1499" s="7"/>
      <c r="F1499" s="7"/>
    </row>
    <row r="1500">
      <c r="A1500" s="9">
        <v>44805.416666666664</v>
      </c>
      <c r="B1500" s="10">
        <v>283.91</v>
      </c>
      <c r="C1500" s="10">
        <v>321.33608</v>
      </c>
      <c r="D1500" s="10">
        <v>0.116470207765028</v>
      </c>
      <c r="E1500" s="7"/>
      <c r="F1500" s="7"/>
    </row>
    <row r="1501">
      <c r="A1501" s="9">
        <v>44805.458333333336</v>
      </c>
      <c r="B1501" s="10">
        <v>304.39</v>
      </c>
      <c r="C1501" s="10">
        <v>325.388</v>
      </c>
      <c r="D1501" s="10">
        <v>0.0645321892632795</v>
      </c>
      <c r="E1501" s="7"/>
      <c r="F1501" s="7"/>
    </row>
    <row r="1502">
      <c r="A1502" s="9">
        <v>44805.5</v>
      </c>
      <c r="B1502" s="10">
        <v>314.46</v>
      </c>
      <c r="C1502" s="10">
        <v>329.85833</v>
      </c>
      <c r="D1502" s="10">
        <v>0.0466816466329652</v>
      </c>
      <c r="E1502" s="7"/>
      <c r="F1502" s="7"/>
    </row>
    <row r="1503">
      <c r="A1503" s="9">
        <v>44805.541666666664</v>
      </c>
      <c r="B1503" s="10">
        <v>319.14</v>
      </c>
      <c r="C1503" s="10">
        <v>335.00883</v>
      </c>
      <c r="D1503" s="10">
        <v>0.0473683932450377</v>
      </c>
      <c r="E1503" s="7"/>
      <c r="F1503" s="7"/>
    </row>
    <row r="1504">
      <c r="A1504" s="9">
        <v>44805.583333333336</v>
      </c>
      <c r="B1504" s="10">
        <v>316.84</v>
      </c>
      <c r="C1504" s="10">
        <v>336.72309</v>
      </c>
      <c r="D1504" s="10">
        <v>0.0590487869424102</v>
      </c>
      <c r="E1504" s="7"/>
      <c r="F1504" s="7"/>
    </row>
    <row r="1505">
      <c r="A1505" s="9">
        <v>44805.625</v>
      </c>
      <c r="B1505" s="10">
        <v>312.23</v>
      </c>
      <c r="C1505" s="10">
        <v>338.94701</v>
      </c>
      <c r="D1505" s="10">
        <v>0.0788235600603172</v>
      </c>
      <c r="E1505" s="7"/>
      <c r="F1505" s="7"/>
    </row>
    <row r="1506">
      <c r="A1506" s="9">
        <v>44805.666666666664</v>
      </c>
      <c r="B1506" s="10">
        <v>316.78</v>
      </c>
      <c r="C1506" s="10">
        <v>339.23822</v>
      </c>
      <c r="D1506" s="10">
        <v>0.0662019155742535</v>
      </c>
      <c r="E1506" s="7"/>
      <c r="F1506" s="7"/>
    </row>
    <row r="1507">
      <c r="A1507" s="9">
        <v>44805.708333333336</v>
      </c>
      <c r="B1507" s="10">
        <v>317.34</v>
      </c>
      <c r="C1507" s="10">
        <v>338.75483</v>
      </c>
      <c r="D1507" s="10">
        <v>0.0632163089748419</v>
      </c>
      <c r="E1507" s="7"/>
      <c r="F1507" s="7"/>
    </row>
    <row r="1508">
      <c r="A1508" s="9">
        <v>44805.75</v>
      </c>
      <c r="B1508" s="10">
        <v>316.72</v>
      </c>
      <c r="C1508" s="10">
        <v>338.40408</v>
      </c>
      <c r="D1508" s="10">
        <v>0.0640774780256786</v>
      </c>
      <c r="E1508" s="7"/>
      <c r="F1508" s="7"/>
    </row>
    <row r="1509">
      <c r="A1509" s="9">
        <v>44805.791666666664</v>
      </c>
      <c r="B1509" s="10">
        <v>321.88</v>
      </c>
      <c r="C1509" s="10">
        <v>338.53555</v>
      </c>
      <c r="D1509" s="10">
        <v>0.0491988212168559</v>
      </c>
      <c r="E1509" s="7"/>
      <c r="F1509" s="7"/>
    </row>
    <row r="1510">
      <c r="A1510" s="9">
        <v>44805.833333333336</v>
      </c>
      <c r="B1510" s="10">
        <v>319.87</v>
      </c>
      <c r="C1510" s="10">
        <v>337.31439</v>
      </c>
      <c r="D1510" s="10">
        <v>0.05171552272051</v>
      </c>
      <c r="E1510" s="7"/>
      <c r="F1510" s="7"/>
    </row>
    <row r="1511">
      <c r="A1511" s="9">
        <v>44805.875</v>
      </c>
      <c r="B1511" s="10">
        <v>324.41</v>
      </c>
      <c r="C1511" s="10">
        <v>337.59077</v>
      </c>
      <c r="D1511" s="10">
        <v>0.039043632620643</v>
      </c>
      <c r="E1511" s="7"/>
      <c r="F1511" s="7"/>
    </row>
    <row r="1512">
      <c r="A1512" s="9">
        <v>44805.916666666664</v>
      </c>
      <c r="B1512" s="10">
        <v>328.19</v>
      </c>
      <c r="C1512" s="10">
        <v>337.77994</v>
      </c>
      <c r="D1512" s="10">
        <v>0.0283910879965222</v>
      </c>
      <c r="E1512" s="7"/>
      <c r="F1512" s="7"/>
    </row>
    <row r="1513">
      <c r="A1513" s="9">
        <v>44805.958333333336</v>
      </c>
      <c r="B1513" s="10">
        <v>332.61</v>
      </c>
      <c r="C1513" s="10">
        <v>340.28213</v>
      </c>
      <c r="D1513" s="10">
        <v>0.0225463793823083</v>
      </c>
      <c r="E1513" s="7"/>
      <c r="F1513" s="7"/>
    </row>
    <row r="1514">
      <c r="A1514" s="9">
        <v>44806.0</v>
      </c>
      <c r="B1514" s="10">
        <v>344.01</v>
      </c>
      <c r="C1514" s="10">
        <v>326.52486</v>
      </c>
      <c r="D1514" s="10">
        <v>0.0535491845858229</v>
      </c>
      <c r="E1514" s="7"/>
      <c r="F1514" s="7"/>
    </row>
    <row r="1515">
      <c r="A1515" s="9">
        <v>44806.041666666664</v>
      </c>
      <c r="B1515" s="10">
        <v>341.68</v>
      </c>
      <c r="C1515" s="10">
        <v>320.26135</v>
      </c>
      <c r="D1515" s="10">
        <v>0.0668786601942445</v>
      </c>
      <c r="E1515" s="7"/>
      <c r="F1515" s="7"/>
    </row>
    <row r="1516">
      <c r="A1516" s="9">
        <v>44806.083333333336</v>
      </c>
      <c r="B1516" s="10">
        <v>333.93</v>
      </c>
      <c r="C1516" s="10">
        <v>312.49413</v>
      </c>
      <c r="D1516" s="10">
        <v>0.068596072508626</v>
      </c>
      <c r="E1516" s="7"/>
      <c r="F1516" s="7"/>
    </row>
    <row r="1517">
      <c r="A1517" s="9">
        <v>44806.125</v>
      </c>
      <c r="B1517" s="10">
        <v>317.68</v>
      </c>
      <c r="C1517" s="10">
        <v>302.16844</v>
      </c>
      <c r="D1517" s="10">
        <v>0.0513341499198262</v>
      </c>
      <c r="E1517" s="7"/>
      <c r="F1517" s="7"/>
    </row>
    <row r="1518">
      <c r="A1518" s="9">
        <v>44806.166666666664</v>
      </c>
      <c r="B1518" s="10">
        <v>290.54</v>
      </c>
      <c r="C1518" s="10">
        <v>292.46981</v>
      </c>
      <c r="D1518" s="10">
        <v>0.00659832206271127</v>
      </c>
      <c r="E1518" s="7"/>
      <c r="F1518" s="7"/>
    </row>
    <row r="1519">
      <c r="A1519" s="9">
        <v>44806.208333333336</v>
      </c>
      <c r="B1519" s="10">
        <v>272.52</v>
      </c>
      <c r="C1519" s="10">
        <v>285.41031</v>
      </c>
      <c r="D1519" s="10">
        <v>0.0451641358015413</v>
      </c>
      <c r="E1519" s="7"/>
      <c r="F1519" s="7"/>
    </row>
    <row r="1520">
      <c r="A1520" s="9">
        <v>44806.25</v>
      </c>
      <c r="B1520" s="10">
        <v>260.14</v>
      </c>
      <c r="C1520" s="10">
        <v>282.18051</v>
      </c>
      <c r="D1520" s="10">
        <v>0.0781078395527743</v>
      </c>
      <c r="E1520" s="7"/>
      <c r="F1520" s="7"/>
    </row>
    <row r="1521">
      <c r="A1521" s="9">
        <v>44806.291666666664</v>
      </c>
      <c r="B1521" s="10">
        <v>258.1</v>
      </c>
      <c r="C1521" s="10">
        <v>281.57889</v>
      </c>
      <c r="D1521" s="10">
        <v>0.0833829908200859</v>
      </c>
      <c r="E1521" s="7"/>
      <c r="F1521" s="7"/>
    </row>
    <row r="1522">
      <c r="A1522" s="9">
        <v>44806.333333333336</v>
      </c>
      <c r="B1522" s="10">
        <v>255.06</v>
      </c>
      <c r="C1522" s="10">
        <v>282.77653</v>
      </c>
      <c r="D1522" s="10">
        <v>0.0980156662930971</v>
      </c>
      <c r="E1522" s="7"/>
      <c r="F1522" s="7"/>
    </row>
    <row r="1523">
      <c r="A1523" s="9">
        <v>44806.375</v>
      </c>
      <c r="B1523" s="10">
        <v>263.86</v>
      </c>
      <c r="C1523" s="10">
        <v>287.48298</v>
      </c>
      <c r="D1523" s="10">
        <v>0.0821717515242119</v>
      </c>
      <c r="E1523" s="7"/>
      <c r="F1523" s="7"/>
    </row>
    <row r="1524">
      <c r="A1524" s="9">
        <v>44806.416666666664</v>
      </c>
      <c r="B1524" s="10">
        <v>268.41</v>
      </c>
      <c r="C1524" s="10">
        <v>294.6242</v>
      </c>
      <c r="D1524" s="10">
        <v>0.0889750400679915</v>
      </c>
      <c r="E1524" s="7"/>
      <c r="F1524" s="7"/>
    </row>
    <row r="1525">
      <c r="A1525" s="9">
        <v>44806.458333333336</v>
      </c>
      <c r="B1525" s="10">
        <v>287.26</v>
      </c>
      <c r="C1525" s="10">
        <v>299.83546</v>
      </c>
      <c r="D1525" s="10">
        <v>0.0419412033519985</v>
      </c>
      <c r="E1525" s="7"/>
      <c r="F1525" s="7"/>
    </row>
    <row r="1526">
      <c r="A1526" s="9">
        <v>44806.5</v>
      </c>
      <c r="B1526" s="10">
        <v>302.64</v>
      </c>
      <c r="C1526" s="10">
        <v>304.42845</v>
      </c>
      <c r="D1526" s="10">
        <v>0.00587477944324852</v>
      </c>
      <c r="E1526" s="7"/>
      <c r="F1526" s="7"/>
    </row>
    <row r="1527">
      <c r="A1527" s="9">
        <v>44806.541666666664</v>
      </c>
      <c r="B1527" s="10">
        <v>303.62</v>
      </c>
      <c r="C1527" s="10">
        <v>308.90766</v>
      </c>
      <c r="D1527" s="10">
        <v>0.0171172835273816</v>
      </c>
      <c r="E1527" s="7"/>
      <c r="F1527" s="7"/>
    </row>
    <row r="1528">
      <c r="A1528" s="9">
        <v>44806.583333333336</v>
      </c>
      <c r="B1528" s="10">
        <v>298.14</v>
      </c>
      <c r="C1528" s="10">
        <v>310.06792</v>
      </c>
      <c r="D1528" s="10">
        <v>0.0384687329150336</v>
      </c>
      <c r="E1528" s="7"/>
      <c r="F1528" s="7"/>
    </row>
    <row r="1529">
      <c r="A1529" s="9">
        <v>44806.625</v>
      </c>
      <c r="B1529" s="10">
        <v>292.95</v>
      </c>
      <c r="C1529" s="10">
        <v>311.63374</v>
      </c>
      <c r="D1529" s="10">
        <v>0.0599541628579755</v>
      </c>
      <c r="E1529" s="7"/>
      <c r="F1529" s="7"/>
    </row>
    <row r="1530">
      <c r="A1530" s="9">
        <v>44806.666666666664</v>
      </c>
      <c r="B1530" s="10">
        <v>296.27</v>
      </c>
      <c r="C1530" s="10">
        <v>311.78445</v>
      </c>
      <c r="D1530" s="10">
        <v>0.0497601788671629</v>
      </c>
      <c r="E1530" s="7"/>
      <c r="F1530" s="7"/>
    </row>
    <row r="1531">
      <c r="A1531" s="9">
        <v>44806.708333333336</v>
      </c>
      <c r="B1531" s="10">
        <v>297.36</v>
      </c>
      <c r="C1531" s="10">
        <v>312.3297</v>
      </c>
      <c r="D1531" s="10">
        <v>0.0479291594747473</v>
      </c>
      <c r="E1531" s="7"/>
      <c r="F1531" s="7"/>
    </row>
    <row r="1532">
      <c r="A1532" s="9">
        <v>44806.75</v>
      </c>
      <c r="B1532" s="10">
        <v>301.16</v>
      </c>
      <c r="C1532" s="10">
        <v>313.84017</v>
      </c>
      <c r="D1532" s="10">
        <v>0.0404032727869092</v>
      </c>
      <c r="E1532" s="7"/>
      <c r="F1532" s="7"/>
    </row>
    <row r="1533">
      <c r="A1533" s="9">
        <v>44806.791666666664</v>
      </c>
      <c r="B1533" s="10">
        <v>314.69</v>
      </c>
      <c r="C1533" s="10">
        <v>316.29821</v>
      </c>
      <c r="D1533" s="10">
        <v>0.00508447392098736</v>
      </c>
      <c r="E1533" s="7"/>
      <c r="F1533" s="7"/>
    </row>
    <row r="1534">
      <c r="A1534" s="9">
        <v>44806.833333333336</v>
      </c>
      <c r="B1534" s="10">
        <v>307.33</v>
      </c>
      <c r="C1534" s="10">
        <v>317.58298</v>
      </c>
      <c r="D1534" s="10">
        <v>0.0322844127226214</v>
      </c>
      <c r="E1534" s="7"/>
      <c r="F1534" s="7"/>
    </row>
    <row r="1535">
      <c r="A1535" s="9">
        <v>44806.875</v>
      </c>
      <c r="B1535" s="10">
        <v>307.62</v>
      </c>
      <c r="C1535" s="10">
        <v>319.92064</v>
      </c>
      <c r="D1535" s="10">
        <v>0.0384490353607694</v>
      </c>
      <c r="E1535" s="7"/>
      <c r="F1535" s="7"/>
    </row>
    <row r="1536">
      <c r="A1536" s="9">
        <v>44806.916666666664</v>
      </c>
      <c r="B1536" s="10">
        <v>311.05</v>
      </c>
      <c r="C1536" s="10">
        <v>321.63828</v>
      </c>
      <c r="D1536" s="10">
        <v>0.0329198377755284</v>
      </c>
      <c r="E1536" s="7"/>
      <c r="F1536" s="7"/>
    </row>
    <row r="1537">
      <c r="A1537" s="9">
        <v>44806.958333333336</v>
      </c>
      <c r="B1537" s="10">
        <v>314.34</v>
      </c>
      <c r="C1537" s="10">
        <v>324.52047</v>
      </c>
      <c r="D1537" s="10">
        <v>0.0313708099831114</v>
      </c>
      <c r="E1537" s="7"/>
      <c r="F1537" s="7"/>
    </row>
    <row r="1538">
      <c r="A1538" s="9">
        <v>44807.0</v>
      </c>
      <c r="B1538" s="10">
        <v>321.33</v>
      </c>
      <c r="C1538" s="10">
        <v>318.01778</v>
      </c>
      <c r="D1538" s="10">
        <v>0.0104152038291694</v>
      </c>
      <c r="E1538" s="7"/>
      <c r="F1538" s="7"/>
    </row>
    <row r="1539">
      <c r="A1539" s="9">
        <v>44807.041666666664</v>
      </c>
      <c r="B1539" s="10">
        <v>329.08</v>
      </c>
      <c r="C1539" s="10">
        <v>311.76909</v>
      </c>
      <c r="D1539" s="10">
        <v>0.0555247795732411</v>
      </c>
      <c r="E1539" s="7"/>
      <c r="F1539" s="7"/>
    </row>
    <row r="1540">
      <c r="A1540" s="9">
        <v>44807.083333333336</v>
      </c>
      <c r="B1540" s="10">
        <v>328.65</v>
      </c>
      <c r="C1540" s="10">
        <v>304.16717</v>
      </c>
      <c r="D1540" s="10">
        <v>0.0804913626937449</v>
      </c>
      <c r="E1540" s="7"/>
      <c r="F1540" s="7"/>
    </row>
    <row r="1541">
      <c r="A1541" s="9">
        <v>44807.125</v>
      </c>
      <c r="B1541" s="10">
        <v>326.32</v>
      </c>
      <c r="C1541" s="10">
        <v>294.43293</v>
      </c>
      <c r="D1541" s="10">
        <v>0.108299944574813</v>
      </c>
      <c r="E1541" s="7"/>
      <c r="F1541" s="7"/>
    </row>
    <row r="1542">
      <c r="A1542" s="9">
        <v>44807.166666666664</v>
      </c>
      <c r="B1542" s="10">
        <v>304.13</v>
      </c>
      <c r="C1542" s="10">
        <v>285.48238</v>
      </c>
      <c r="D1542" s="10">
        <v>0.0653196880311843</v>
      </c>
      <c r="E1542" s="7"/>
      <c r="F1542" s="7"/>
    </row>
    <row r="1543">
      <c r="A1543" s="9">
        <v>44807.208333333336</v>
      </c>
      <c r="B1543" s="10">
        <v>292.17</v>
      </c>
      <c r="C1543" s="10">
        <v>279.25286</v>
      </c>
      <c r="D1543" s="10">
        <v>0.0462560705734581</v>
      </c>
      <c r="E1543" s="7"/>
      <c r="F1543" s="7"/>
    </row>
    <row r="1544">
      <c r="A1544" s="9">
        <v>44807.25</v>
      </c>
      <c r="B1544" s="10">
        <v>292.63</v>
      </c>
      <c r="C1544" s="10">
        <v>276.70712</v>
      </c>
      <c r="D1544" s="10">
        <v>0.0575441643857954</v>
      </c>
      <c r="E1544" s="7"/>
      <c r="F1544" s="7"/>
    </row>
    <row r="1545">
      <c r="A1545" s="9">
        <v>44807.291666666664</v>
      </c>
      <c r="B1545" s="10">
        <v>290.29</v>
      </c>
      <c r="C1545" s="10">
        <v>276.4616</v>
      </c>
      <c r="D1545" s="10">
        <v>0.0500192431787996</v>
      </c>
      <c r="E1545" s="7"/>
      <c r="F1545" s="7"/>
    </row>
    <row r="1546">
      <c r="A1546" s="9">
        <v>44807.333333333336</v>
      </c>
      <c r="B1546" s="10">
        <v>284.67</v>
      </c>
      <c r="C1546" s="10">
        <v>277.88289</v>
      </c>
      <c r="D1546" s="10">
        <v>0.0244243537268524</v>
      </c>
      <c r="E1546" s="7"/>
      <c r="F1546" s="7"/>
    </row>
    <row r="1547">
      <c r="A1547" s="9">
        <v>44807.375</v>
      </c>
      <c r="B1547" s="10">
        <v>286.56</v>
      </c>
      <c r="C1547" s="10">
        <v>282.61335</v>
      </c>
      <c r="D1547" s="10">
        <v>0.013964839240609</v>
      </c>
      <c r="E1547" s="7"/>
      <c r="F1547" s="7"/>
    </row>
    <row r="1548">
      <c r="A1548" s="9">
        <v>44807.416666666664</v>
      </c>
      <c r="B1548" s="10">
        <v>286.0</v>
      </c>
      <c r="C1548" s="10">
        <v>289.67235</v>
      </c>
      <c r="D1548" s="10">
        <v>0.0126775993635567</v>
      </c>
      <c r="E1548" s="7"/>
      <c r="F1548" s="7"/>
    </row>
    <row r="1549">
      <c r="A1549" s="9">
        <v>44807.458333333336</v>
      </c>
      <c r="B1549" s="10">
        <v>293.61</v>
      </c>
      <c r="C1549" s="10">
        <v>294.75654</v>
      </c>
      <c r="D1549" s="10">
        <v>0.00388978646580652</v>
      </c>
      <c r="E1549" s="7"/>
      <c r="F1549" s="7"/>
    </row>
    <row r="1550">
      <c r="A1550" s="9">
        <v>44807.5</v>
      </c>
      <c r="B1550" s="10">
        <v>298.57</v>
      </c>
      <c r="C1550" s="10">
        <v>299.02578</v>
      </c>
      <c r="D1550" s="10">
        <v>0.00152421640702686</v>
      </c>
      <c r="E1550" s="7"/>
      <c r="F1550" s="7"/>
    </row>
    <row r="1551">
      <c r="A1551" s="9">
        <v>44807.541666666664</v>
      </c>
      <c r="B1551" s="10">
        <v>297.39</v>
      </c>
      <c r="C1551" s="10">
        <v>303.18839</v>
      </c>
      <c r="D1551" s="10">
        <v>0.019124709887473</v>
      </c>
      <c r="E1551" s="7"/>
      <c r="F1551" s="7"/>
    </row>
    <row r="1552">
      <c r="A1552" s="9">
        <v>44807.583333333336</v>
      </c>
      <c r="B1552" s="10">
        <v>302.56</v>
      </c>
      <c r="C1552" s="10">
        <v>304.12493</v>
      </c>
      <c r="D1552" s="10">
        <v>0.00514568141454238</v>
      </c>
      <c r="E1552" s="7"/>
      <c r="F1552" s="7"/>
    </row>
    <row r="1553">
      <c r="A1553" s="9">
        <v>44807.625</v>
      </c>
      <c r="B1553" s="10">
        <v>295.84</v>
      </c>
      <c r="C1553" s="10">
        <v>305.60849</v>
      </c>
      <c r="D1553" s="10">
        <v>0.0319640661815384</v>
      </c>
      <c r="E1553" s="7"/>
      <c r="F1553" s="7"/>
    </row>
    <row r="1554">
      <c r="A1554" s="9">
        <v>44807.666666666664</v>
      </c>
      <c r="B1554" s="10">
        <v>294.14</v>
      </c>
      <c r="C1554" s="10">
        <v>305.95029</v>
      </c>
      <c r="D1554" s="10">
        <v>0.0386019898853503</v>
      </c>
      <c r="E1554" s="7"/>
      <c r="F1554" s="7"/>
    </row>
    <row r="1555">
      <c r="A1555" s="9">
        <v>44807.708333333336</v>
      </c>
      <c r="B1555" s="10">
        <v>298.29</v>
      </c>
      <c r="C1555" s="10">
        <v>306.76853</v>
      </c>
      <c r="D1555" s="10">
        <v>0.0276382000461389</v>
      </c>
      <c r="E1555" s="7"/>
      <c r="F1555" s="7"/>
    </row>
    <row r="1556">
      <c r="A1556" s="9">
        <v>44807.75</v>
      </c>
      <c r="B1556" s="10">
        <v>308.63</v>
      </c>
      <c r="C1556" s="10">
        <v>308.48145</v>
      </c>
      <c r="D1556" s="10">
        <v>4.81552456395676E-4</v>
      </c>
      <c r="E1556" s="7"/>
      <c r="F1556" s="7"/>
    </row>
    <row r="1557">
      <c r="A1557" s="9">
        <v>44807.791666666664</v>
      </c>
      <c r="B1557" s="10">
        <v>316.27</v>
      </c>
      <c r="C1557" s="10">
        <v>311.10272</v>
      </c>
      <c r="D1557" s="10">
        <v>0.0166095622693366</v>
      </c>
      <c r="E1557" s="7"/>
      <c r="F1557" s="7"/>
    </row>
    <row r="1558">
      <c r="A1558" s="9">
        <v>44807.833333333336</v>
      </c>
      <c r="B1558" s="10">
        <v>327.95</v>
      </c>
      <c r="C1558" s="10">
        <v>312.43021</v>
      </c>
      <c r="D1558" s="10">
        <v>0.049674421689247</v>
      </c>
      <c r="E1558" s="7"/>
      <c r="F1558" s="7"/>
    </row>
    <row r="1559">
      <c r="A1559" s="9">
        <v>44807.875</v>
      </c>
      <c r="B1559" s="10">
        <v>334.77</v>
      </c>
      <c r="C1559" s="10">
        <v>314.64777</v>
      </c>
      <c r="D1559" s="10">
        <v>0.0639516053140945</v>
      </c>
      <c r="E1559" s="7"/>
      <c r="F1559" s="7"/>
    </row>
    <row r="1560">
      <c r="A1560" s="9">
        <v>44807.916666666664</v>
      </c>
      <c r="B1560" s="10">
        <v>328.11</v>
      </c>
      <c r="C1560" s="10">
        <v>316.21782</v>
      </c>
      <c r="D1560" s="10">
        <v>0.037607557980129</v>
      </c>
      <c r="E1560" s="7"/>
      <c r="F1560" s="7"/>
    </row>
    <row r="1561">
      <c r="A1561" s="9">
        <v>44807.958333333336</v>
      </c>
      <c r="B1561" s="10">
        <v>334.49</v>
      </c>
      <c r="C1561" s="10">
        <v>318.7647</v>
      </c>
      <c r="D1561" s="10">
        <v>0.0493319994340653</v>
      </c>
      <c r="E1561" s="7"/>
      <c r="F1561" s="7"/>
    </row>
    <row r="1562">
      <c r="A1562" s="9">
        <v>44808.0</v>
      </c>
      <c r="B1562" s="10">
        <v>339.53</v>
      </c>
      <c r="C1562" s="10">
        <v>336.91223</v>
      </c>
      <c r="D1562" s="10">
        <v>0.0077698871305442</v>
      </c>
      <c r="E1562" s="7"/>
      <c r="F1562" s="7"/>
    </row>
    <row r="1563">
      <c r="A1563" s="9">
        <v>44808.041666666664</v>
      </c>
      <c r="B1563" s="10">
        <v>345.28</v>
      </c>
      <c r="C1563" s="10">
        <v>329.83803</v>
      </c>
      <c r="D1563" s="10">
        <v>0.046816827034772</v>
      </c>
      <c r="E1563" s="7"/>
      <c r="F1563" s="7"/>
    </row>
    <row r="1564">
      <c r="A1564" s="9">
        <v>44808.083333333336</v>
      </c>
      <c r="B1564" s="10">
        <v>339.51</v>
      </c>
      <c r="C1564" s="10">
        <v>322.09629</v>
      </c>
      <c r="D1564" s="10">
        <v>0.0540636776660792</v>
      </c>
      <c r="E1564" s="7"/>
      <c r="F1564" s="7"/>
    </row>
    <row r="1565">
      <c r="A1565" s="9">
        <v>44808.125</v>
      </c>
      <c r="B1565" s="10">
        <v>328.09</v>
      </c>
      <c r="C1565" s="10">
        <v>312.44935</v>
      </c>
      <c r="D1565" s="10">
        <v>0.0500581934319914</v>
      </c>
      <c r="E1565" s="7"/>
      <c r="F1565" s="7"/>
    </row>
    <row r="1566">
      <c r="A1566" s="9">
        <v>44808.166666666664</v>
      </c>
      <c r="B1566" s="10">
        <v>313.72</v>
      </c>
      <c r="C1566" s="10">
        <v>303.85698</v>
      </c>
      <c r="D1566" s="10">
        <v>0.0324594156105941</v>
      </c>
      <c r="E1566" s="7"/>
      <c r="F1566" s="7"/>
    </row>
    <row r="1567">
      <c r="A1567" s="9">
        <v>44808.208333333336</v>
      </c>
      <c r="B1567" s="10">
        <v>291.27</v>
      </c>
      <c r="C1567" s="10">
        <v>297.78617</v>
      </c>
      <c r="D1567" s="10">
        <v>0.0218820437497149</v>
      </c>
      <c r="E1567" s="7"/>
      <c r="F1567" s="7"/>
    </row>
    <row r="1568">
      <c r="A1568" s="9">
        <v>44808.25</v>
      </c>
      <c r="B1568" s="10">
        <v>288.7</v>
      </c>
      <c r="C1568" s="10">
        <v>295.10773</v>
      </c>
      <c r="D1568" s="10">
        <v>0.0217131892817582</v>
      </c>
      <c r="E1568" s="7"/>
      <c r="F1568" s="7"/>
    </row>
    <row r="1569">
      <c r="A1569" s="9">
        <v>44808.291666666664</v>
      </c>
      <c r="B1569" s="10">
        <v>289.85</v>
      </c>
      <c r="C1569" s="10">
        <v>294.39109</v>
      </c>
      <c r="D1569" s="10">
        <v>0.0154253649456578</v>
      </c>
      <c r="E1569" s="7"/>
      <c r="F1569" s="7"/>
    </row>
    <row r="1570">
      <c r="A1570" s="9">
        <v>44808.333333333336</v>
      </c>
      <c r="B1570" s="10">
        <v>286.78</v>
      </c>
      <c r="C1570" s="10">
        <v>295.03675</v>
      </c>
      <c r="D1570" s="10">
        <v>0.0279854967220185</v>
      </c>
      <c r="E1570" s="7"/>
      <c r="F1570" s="7"/>
    </row>
    <row r="1571">
      <c r="A1571" s="9">
        <v>44808.375</v>
      </c>
      <c r="B1571" s="10">
        <v>282.49</v>
      </c>
      <c r="C1571" s="10">
        <v>299.19187</v>
      </c>
      <c r="D1571" s="10">
        <v>0.055823274877088</v>
      </c>
      <c r="E1571" s="7"/>
      <c r="F1571" s="7"/>
    </row>
    <row r="1572">
      <c r="A1572" s="9">
        <v>44808.416666666664</v>
      </c>
      <c r="B1572" s="10">
        <v>286.68</v>
      </c>
      <c r="C1572" s="10">
        <v>306.20654</v>
      </c>
      <c r="D1572" s="10">
        <v>0.0637691801096084</v>
      </c>
      <c r="E1572" s="7"/>
      <c r="F1572" s="7"/>
    </row>
    <row r="1573">
      <c r="A1573" s="9">
        <v>44808.458333333336</v>
      </c>
      <c r="B1573" s="10">
        <v>281.2</v>
      </c>
      <c r="C1573" s="10">
        <v>311.31782</v>
      </c>
      <c r="D1573" s="10">
        <v>0.096743000448866</v>
      </c>
      <c r="E1573" s="7"/>
      <c r="F1573" s="7"/>
    </row>
    <row r="1574">
      <c r="A1574" s="9">
        <v>44808.5</v>
      </c>
      <c r="B1574" s="10">
        <v>287.66</v>
      </c>
      <c r="C1574" s="10">
        <v>315.78144</v>
      </c>
      <c r="D1574" s="10">
        <v>0.0890534921875077</v>
      </c>
      <c r="E1574" s="7"/>
      <c r="F1574" s="7"/>
    </row>
    <row r="1575">
      <c r="A1575" s="9">
        <v>44808.541666666664</v>
      </c>
      <c r="B1575" s="10">
        <v>302.78</v>
      </c>
      <c r="C1575" s="10">
        <v>320.39873</v>
      </c>
      <c r="D1575" s="10">
        <v>0.0549900119766393</v>
      </c>
      <c r="E1575" s="7"/>
      <c r="F1575" s="7"/>
    </row>
    <row r="1576">
      <c r="A1576" s="9">
        <v>44808.583333333336</v>
      </c>
      <c r="B1576" s="10">
        <v>309.04</v>
      </c>
      <c r="C1576" s="10">
        <v>321.67558</v>
      </c>
      <c r="D1576" s="10">
        <v>0.039280507398168</v>
      </c>
      <c r="E1576" s="7"/>
      <c r="F1576" s="7"/>
    </row>
    <row r="1577">
      <c r="A1577" s="9">
        <v>44808.625</v>
      </c>
      <c r="B1577" s="10">
        <v>313.64</v>
      </c>
      <c r="C1577" s="10">
        <v>323.88272</v>
      </c>
      <c r="D1577" s="10">
        <v>0.0316247807230963</v>
      </c>
      <c r="E1577" s="7"/>
      <c r="F1577" s="7"/>
    </row>
    <row r="1578">
      <c r="A1578" s="9">
        <v>44808.666666666664</v>
      </c>
      <c r="B1578" s="10">
        <v>322.5</v>
      </c>
      <c r="C1578" s="10">
        <v>325.16791</v>
      </c>
      <c r="D1578" s="10">
        <v>0.0082047149117513</v>
      </c>
      <c r="E1578" s="7"/>
      <c r="F1578" s="7"/>
    </row>
    <row r="1579">
      <c r="A1579" s="9">
        <v>44808.708333333336</v>
      </c>
      <c r="B1579" s="10">
        <v>332.77</v>
      </c>
      <c r="C1579" s="10">
        <v>326.71026</v>
      </c>
      <c r="D1579" s="10">
        <v>0.0185477493115764</v>
      </c>
      <c r="E1579" s="7"/>
      <c r="F1579" s="7"/>
    </row>
    <row r="1580">
      <c r="A1580" s="9">
        <v>44808.75</v>
      </c>
      <c r="B1580" s="10">
        <v>342.86</v>
      </c>
      <c r="C1580" s="10">
        <v>329.02236</v>
      </c>
      <c r="D1580" s="10">
        <v>0.0420568377176554</v>
      </c>
      <c r="E1580" s="7"/>
      <c r="F1580" s="7"/>
    </row>
    <row r="1581">
      <c r="A1581" s="9">
        <v>44808.791666666664</v>
      </c>
      <c r="B1581" s="10">
        <v>349.67</v>
      </c>
      <c r="C1581" s="10">
        <v>332.27405</v>
      </c>
      <c r="D1581" s="10">
        <v>0.0523542238703264</v>
      </c>
      <c r="E1581" s="7"/>
      <c r="F1581" s="7"/>
    </row>
    <row r="1582">
      <c r="A1582" s="9">
        <v>44808.833333333336</v>
      </c>
      <c r="B1582" s="10">
        <v>348.54</v>
      </c>
      <c r="C1582" s="10">
        <v>334.07176</v>
      </c>
      <c r="D1582" s="10">
        <v>0.043308778928216</v>
      </c>
      <c r="E1582" s="7"/>
      <c r="F1582" s="7"/>
    </row>
    <row r="1583">
      <c r="A1583" s="9">
        <v>44808.875</v>
      </c>
      <c r="B1583" s="10">
        <v>336.21</v>
      </c>
      <c r="C1583" s="10">
        <v>336.68502</v>
      </c>
      <c r="D1583" s="10">
        <v>0.00141087358148583</v>
      </c>
      <c r="E1583" s="7"/>
      <c r="F1583" s="7"/>
    </row>
    <row r="1584">
      <c r="A1584" s="9">
        <v>44808.916666666664</v>
      </c>
      <c r="B1584" s="10">
        <v>336.32</v>
      </c>
      <c r="C1584" s="10">
        <v>338.00422</v>
      </c>
      <c r="D1584" s="10">
        <v>0.00498283719652962</v>
      </c>
      <c r="E1584" s="7"/>
      <c r="F1584" s="7"/>
    </row>
    <row r="1585">
      <c r="A1585" s="9">
        <v>44808.958333333336</v>
      </c>
      <c r="B1585" s="10">
        <v>332.69</v>
      </c>
      <c r="C1585" s="10">
        <v>340.05838</v>
      </c>
      <c r="D1585" s="10">
        <v>0.0216679853618075</v>
      </c>
      <c r="E1585" s="7"/>
      <c r="F1585" s="7"/>
    </row>
    <row r="1586">
      <c r="A1586" s="9">
        <v>44809.0</v>
      </c>
      <c r="B1586" s="10">
        <v>339.97</v>
      </c>
      <c r="C1586" s="10">
        <v>337.83668</v>
      </c>
      <c r="D1586" s="10">
        <v>0.00631464884156458</v>
      </c>
      <c r="E1586" s="7"/>
      <c r="F1586" s="7"/>
    </row>
    <row r="1587">
      <c r="A1587" s="9">
        <v>44809.041666666664</v>
      </c>
      <c r="B1587" s="10">
        <v>350.92</v>
      </c>
      <c r="C1587" s="10">
        <v>331.12241</v>
      </c>
      <c r="D1587" s="10">
        <v>0.0597893389335986</v>
      </c>
      <c r="E1587" s="7"/>
      <c r="F1587" s="7"/>
    </row>
    <row r="1588">
      <c r="A1588" s="9">
        <v>44809.083333333336</v>
      </c>
      <c r="B1588" s="10">
        <v>354.96</v>
      </c>
      <c r="C1588" s="10">
        <v>323.69795</v>
      </c>
      <c r="D1588" s="10">
        <v>0.0965778436347835</v>
      </c>
      <c r="E1588" s="7"/>
      <c r="F1588" s="7"/>
    </row>
    <row r="1589">
      <c r="A1589" s="9">
        <v>44809.125</v>
      </c>
      <c r="B1589" s="10">
        <v>336.37</v>
      </c>
      <c r="C1589" s="10">
        <v>314.18313</v>
      </c>
      <c r="D1589" s="10">
        <v>0.0706176362811077</v>
      </c>
      <c r="E1589" s="7"/>
      <c r="F1589" s="7"/>
    </row>
    <row r="1590">
      <c r="A1590" s="9">
        <v>44809.166666666664</v>
      </c>
      <c r="B1590" s="10">
        <v>329.28</v>
      </c>
      <c r="C1590" s="10">
        <v>305.51421</v>
      </c>
      <c r="D1590" s="10">
        <v>0.0777894749969239</v>
      </c>
      <c r="E1590" s="7"/>
      <c r="F1590" s="7"/>
    </row>
    <row r="1591">
      <c r="A1591" s="9">
        <v>44809.208333333336</v>
      </c>
      <c r="B1591" s="10">
        <v>334.88</v>
      </c>
      <c r="C1591" s="10">
        <v>299.23763</v>
      </c>
      <c r="D1591" s="10">
        <v>0.11911058779606</v>
      </c>
      <c r="E1591" s="7"/>
      <c r="F1591" s="7"/>
    </row>
    <row r="1592">
      <c r="A1592" s="9">
        <v>44809.25</v>
      </c>
      <c r="B1592" s="10">
        <v>328.99</v>
      </c>
      <c r="C1592" s="10">
        <v>296.38807</v>
      </c>
      <c r="D1592" s="10">
        <v>0.109997443554323</v>
      </c>
      <c r="E1592" s="7"/>
      <c r="F1592" s="7"/>
    </row>
    <row r="1593">
      <c r="A1593" s="9">
        <v>44809.291666666664</v>
      </c>
      <c r="B1593" s="10">
        <v>317.05</v>
      </c>
      <c r="C1593" s="10">
        <v>295.55925</v>
      </c>
      <c r="D1593" s="10">
        <v>0.0727121550078368</v>
      </c>
      <c r="E1593" s="7"/>
      <c r="F1593" s="7"/>
    </row>
    <row r="1594">
      <c r="A1594" s="9">
        <v>44809.333333333336</v>
      </c>
      <c r="B1594" s="10">
        <v>313.17</v>
      </c>
      <c r="C1594" s="10">
        <v>296.04897</v>
      </c>
      <c r="D1594" s="10">
        <v>0.0578317499297498</v>
      </c>
      <c r="E1594" s="7"/>
      <c r="F1594" s="7"/>
    </row>
    <row r="1595">
      <c r="A1595" s="9">
        <v>44809.375</v>
      </c>
      <c r="B1595" s="10">
        <v>313.02</v>
      </c>
      <c r="C1595" s="10">
        <v>300.01204</v>
      </c>
      <c r="D1595" s="10">
        <v>0.0433581265605206</v>
      </c>
      <c r="E1595" s="7"/>
      <c r="F1595" s="7"/>
    </row>
    <row r="1596">
      <c r="A1596" s="9">
        <v>44809.416666666664</v>
      </c>
      <c r="B1596" s="10">
        <v>314.58</v>
      </c>
      <c r="C1596" s="10">
        <v>306.80181</v>
      </c>
      <c r="D1596" s="10">
        <v>0.0253524905866754</v>
      </c>
      <c r="E1596" s="7"/>
      <c r="F1596" s="7"/>
    </row>
    <row r="1597">
      <c r="A1597" s="9">
        <v>44809.458333333336</v>
      </c>
      <c r="B1597" s="10">
        <v>319.73</v>
      </c>
      <c r="C1597" s="10">
        <v>311.79684</v>
      </c>
      <c r="D1597" s="10">
        <v>0.0254433624150906</v>
      </c>
      <c r="E1597" s="7"/>
      <c r="F1597" s="7"/>
    </row>
    <row r="1598">
      <c r="A1598" s="9">
        <v>44809.5</v>
      </c>
      <c r="B1598" s="10">
        <v>330.96</v>
      </c>
      <c r="C1598" s="10">
        <v>316.30137</v>
      </c>
      <c r="D1598" s="10">
        <v>0.0463438713528175</v>
      </c>
      <c r="E1598" s="7"/>
      <c r="F1598" s="7"/>
    </row>
    <row r="1599">
      <c r="A1599" s="9">
        <v>44809.541666666664</v>
      </c>
      <c r="B1599" s="10">
        <v>336.6</v>
      </c>
      <c r="C1599" s="10">
        <v>321.00917</v>
      </c>
      <c r="D1599" s="10">
        <v>0.0485681764168918</v>
      </c>
      <c r="E1599" s="7"/>
      <c r="F1599" s="7"/>
    </row>
    <row r="1600">
      <c r="A1600" s="9">
        <v>44809.583333333336</v>
      </c>
      <c r="B1600" s="10">
        <v>335.6</v>
      </c>
      <c r="C1600" s="10">
        <v>322.36446</v>
      </c>
      <c r="D1600" s="10">
        <v>0.0410576897962015</v>
      </c>
      <c r="E1600" s="7"/>
      <c r="F1600" s="7"/>
    </row>
    <row r="1601">
      <c r="A1601" s="9">
        <v>44809.625</v>
      </c>
      <c r="B1601" s="10">
        <v>333.62</v>
      </c>
      <c r="C1601" s="10">
        <v>324.53882</v>
      </c>
      <c r="D1601" s="10">
        <v>0.027981798910836</v>
      </c>
      <c r="E1601" s="7"/>
      <c r="F1601" s="7"/>
    </row>
    <row r="1602">
      <c r="A1602" s="9">
        <v>44809.666666666664</v>
      </c>
      <c r="B1602" s="10">
        <v>335.92</v>
      </c>
      <c r="C1602" s="10">
        <v>325.6392</v>
      </c>
      <c r="D1602" s="10">
        <v>0.0315711376271652</v>
      </c>
      <c r="E1602" s="7"/>
      <c r="F1602" s="7"/>
    </row>
    <row r="1603">
      <c r="A1603" s="9">
        <v>44809.708333333336</v>
      </c>
      <c r="B1603" s="10">
        <v>344.56</v>
      </c>
      <c r="C1603" s="10">
        <v>326.98099</v>
      </c>
      <c r="D1603" s="10">
        <v>0.0537615657717593</v>
      </c>
      <c r="E1603" s="7"/>
      <c r="F1603" s="7"/>
    </row>
    <row r="1604">
      <c r="A1604" s="9">
        <v>44809.75</v>
      </c>
      <c r="B1604" s="10">
        <v>349.81</v>
      </c>
      <c r="C1604" s="10">
        <v>329.08026</v>
      </c>
      <c r="D1604" s="10">
        <v>0.0629929610484688</v>
      </c>
      <c r="E1604" s="7"/>
      <c r="F1604" s="7"/>
    </row>
    <row r="1605">
      <c r="A1605" s="9">
        <v>44809.791666666664</v>
      </c>
      <c r="B1605" s="10">
        <v>354.92</v>
      </c>
      <c r="C1605" s="10">
        <v>332.12112</v>
      </c>
      <c r="D1605" s="10">
        <v>0.0686462818142971</v>
      </c>
      <c r="E1605" s="7"/>
      <c r="F1605" s="7"/>
    </row>
    <row r="1606">
      <c r="A1606" s="9">
        <v>44809.833333333336</v>
      </c>
      <c r="B1606" s="10">
        <v>360.58</v>
      </c>
      <c r="C1606" s="10">
        <v>333.73748</v>
      </c>
      <c r="D1606" s="10">
        <v>0.0804300433981822</v>
      </c>
      <c r="E1606" s="7"/>
      <c r="F1606" s="7"/>
    </row>
    <row r="1607">
      <c r="A1607" s="9">
        <v>44809.875</v>
      </c>
      <c r="B1607" s="10">
        <v>358.47</v>
      </c>
      <c r="C1607" s="10">
        <v>336.24782</v>
      </c>
      <c r="D1607" s="10">
        <v>0.0660886961289445</v>
      </c>
      <c r="E1607" s="7"/>
      <c r="F1607" s="7"/>
    </row>
    <row r="1608">
      <c r="A1608" s="9">
        <v>44809.916666666664</v>
      </c>
      <c r="B1608" s="10">
        <v>343.94</v>
      </c>
      <c r="C1608" s="10">
        <v>337.60021</v>
      </c>
      <c r="D1608" s="10">
        <v>0.0187789871339238</v>
      </c>
      <c r="E1608" s="7"/>
      <c r="F1608" s="7"/>
    </row>
    <row r="1609">
      <c r="A1609" s="9">
        <v>44809.958333333336</v>
      </c>
      <c r="B1609" s="10">
        <v>348.7</v>
      </c>
      <c r="C1609" s="10">
        <v>339.85047</v>
      </c>
      <c r="D1609" s="10">
        <v>0.0260394814225209</v>
      </c>
      <c r="E1609" s="7"/>
      <c r="F1609" s="7"/>
    </row>
    <row r="1610">
      <c r="A1610" s="9">
        <v>44810.0</v>
      </c>
      <c r="B1610" s="10">
        <v>347.85</v>
      </c>
      <c r="C1610" s="10">
        <v>346.02044</v>
      </c>
      <c r="D1610" s="10">
        <v>0.00528743330885312</v>
      </c>
      <c r="E1610" s="7"/>
      <c r="F1610" s="7"/>
    </row>
    <row r="1611">
      <c r="A1611" s="9">
        <v>44810.041666666664</v>
      </c>
      <c r="B1611" s="10">
        <v>356.87</v>
      </c>
      <c r="C1611" s="10">
        <v>340.60757</v>
      </c>
      <c r="D1611" s="10">
        <v>0.0477453569220437</v>
      </c>
      <c r="E1611" s="7"/>
      <c r="F1611" s="7"/>
    </row>
    <row r="1612">
      <c r="A1612" s="9">
        <v>44810.083333333336</v>
      </c>
      <c r="B1612" s="10">
        <v>354.39</v>
      </c>
      <c r="C1612" s="10">
        <v>334.41245</v>
      </c>
      <c r="D1612" s="10">
        <v>0.0597392531288832</v>
      </c>
      <c r="E1612" s="7"/>
      <c r="F1612" s="7"/>
    </row>
    <row r="1613">
      <c r="A1613" s="9">
        <v>44810.125</v>
      </c>
      <c r="B1613" s="10">
        <v>339.38</v>
      </c>
      <c r="C1613" s="10">
        <v>325.33636</v>
      </c>
      <c r="D1613" s="10">
        <v>0.0431665246392994</v>
      </c>
      <c r="E1613" s="7"/>
      <c r="F1613" s="7"/>
    </row>
    <row r="1614">
      <c r="A1614" s="9">
        <v>44810.166666666664</v>
      </c>
      <c r="B1614" s="10">
        <v>327.04</v>
      </c>
      <c r="C1614" s="10">
        <v>316.62553</v>
      </c>
      <c r="D1614" s="10">
        <v>0.0328920728533798</v>
      </c>
      <c r="E1614" s="7"/>
      <c r="F1614" s="7"/>
    </row>
    <row r="1615">
      <c r="A1615" s="9">
        <v>44810.208333333336</v>
      </c>
      <c r="B1615" s="10">
        <v>315.4</v>
      </c>
      <c r="C1615" s="10">
        <v>310.1131</v>
      </c>
      <c r="D1615" s="10">
        <v>0.0170482962506259</v>
      </c>
      <c r="E1615" s="7"/>
      <c r="F1615" s="7"/>
    </row>
    <row r="1616">
      <c r="A1616" s="9">
        <v>44810.25</v>
      </c>
      <c r="B1616" s="10">
        <v>308.4</v>
      </c>
      <c r="C1616" s="10">
        <v>307.19682</v>
      </c>
      <c r="D1616" s="10">
        <v>0.00391664210586546</v>
      </c>
      <c r="E1616" s="7"/>
      <c r="F1616" s="7"/>
    </row>
    <row r="1617">
      <c r="A1617" s="9">
        <v>44810.291666666664</v>
      </c>
      <c r="B1617" s="10">
        <v>307.37</v>
      </c>
      <c r="C1617" s="10">
        <v>306.57978</v>
      </c>
      <c r="D1617" s="10">
        <v>0.0025775346306269</v>
      </c>
      <c r="E1617" s="7"/>
      <c r="F1617" s="7"/>
    </row>
    <row r="1618">
      <c r="A1618" s="9">
        <v>44810.333333333336</v>
      </c>
      <c r="B1618" s="10">
        <v>307.19</v>
      </c>
      <c r="C1618" s="10">
        <v>306.75192</v>
      </c>
      <c r="D1618" s="10">
        <v>0.00142812472045819</v>
      </c>
      <c r="E1618" s="7"/>
      <c r="F1618" s="7"/>
    </row>
    <row r="1619">
      <c r="A1619" s="9">
        <v>44810.375</v>
      </c>
      <c r="B1619" s="10">
        <v>309.99</v>
      </c>
      <c r="C1619" s="10">
        <v>310.08947</v>
      </c>
      <c r="D1619" s="10">
        <v>3.20778386960371E-4</v>
      </c>
      <c r="E1619" s="7"/>
      <c r="F1619" s="7"/>
    </row>
    <row r="1620">
      <c r="A1620" s="9">
        <v>44810.416666666664</v>
      </c>
      <c r="B1620" s="10">
        <v>314.03</v>
      </c>
      <c r="C1620" s="10">
        <v>316.05438</v>
      </c>
      <c r="D1620" s="10">
        <v>0.00640516356710515</v>
      </c>
      <c r="E1620" s="7"/>
      <c r="F1620" s="7"/>
    </row>
    <row r="1621">
      <c r="A1621" s="9">
        <v>44810.458333333336</v>
      </c>
      <c r="B1621" s="10">
        <v>324.17</v>
      </c>
      <c r="C1621" s="10">
        <v>320.56384</v>
      </c>
      <c r="D1621" s="10">
        <v>0.0112494285069706</v>
      </c>
      <c r="E1621" s="7"/>
      <c r="F1621" s="7"/>
    </row>
    <row r="1622">
      <c r="A1622" s="9">
        <v>44810.5</v>
      </c>
      <c r="B1622" s="10">
        <v>340.25</v>
      </c>
      <c r="C1622" s="10">
        <v>325.23981</v>
      </c>
      <c r="D1622" s="10">
        <v>0.046151146134294</v>
      </c>
      <c r="E1622" s="7"/>
      <c r="F1622" s="7"/>
    </row>
    <row r="1623">
      <c r="A1623" s="9">
        <v>44810.541666666664</v>
      </c>
      <c r="B1623" s="10">
        <v>341.19</v>
      </c>
      <c r="C1623" s="10">
        <v>330.25337</v>
      </c>
      <c r="D1623" s="10">
        <v>0.0331158770612998</v>
      </c>
      <c r="E1623" s="7"/>
      <c r="F1623" s="7"/>
    </row>
    <row r="1624">
      <c r="A1624" s="9">
        <v>44810.583333333336</v>
      </c>
      <c r="B1624" s="10">
        <v>340.05</v>
      </c>
      <c r="C1624" s="10">
        <v>331.70251</v>
      </c>
      <c r="D1624" s="10">
        <v>0.0251655919034197</v>
      </c>
      <c r="E1624" s="7"/>
      <c r="F1624" s="7"/>
    </row>
    <row r="1625">
      <c r="A1625" s="9">
        <v>44810.625</v>
      </c>
      <c r="B1625" s="10">
        <v>344.73</v>
      </c>
      <c r="C1625" s="10">
        <v>333.48177</v>
      </c>
      <c r="D1625" s="10">
        <v>0.0337296698407233</v>
      </c>
      <c r="E1625" s="7"/>
      <c r="F1625" s="7"/>
    </row>
    <row r="1626">
      <c r="A1626" s="9">
        <v>44810.666666666664</v>
      </c>
      <c r="B1626" s="10">
        <v>342.51</v>
      </c>
      <c r="C1626" s="10">
        <v>333.38518</v>
      </c>
      <c r="D1626" s="10">
        <v>0.0273702028386504</v>
      </c>
      <c r="E1626" s="7"/>
      <c r="F1626" s="7"/>
    </row>
    <row r="1627">
      <c r="A1627" s="9">
        <v>44810.708333333336</v>
      </c>
      <c r="B1627" s="10">
        <v>341.49</v>
      </c>
      <c r="C1627" s="10">
        <v>333.01818</v>
      </c>
      <c r="D1627" s="10">
        <v>0.0254395120410544</v>
      </c>
      <c r="E1627" s="7"/>
      <c r="F1627" s="7"/>
    </row>
    <row r="1628">
      <c r="A1628" s="9">
        <v>44810.75</v>
      </c>
      <c r="B1628" s="10">
        <v>341.94</v>
      </c>
      <c r="C1628" s="10">
        <v>333.36962</v>
      </c>
      <c r="D1628" s="10">
        <v>0.0257083413899562</v>
      </c>
      <c r="E1628" s="7"/>
      <c r="F1628" s="7"/>
    </row>
    <row r="1629">
      <c r="A1629" s="9">
        <v>44810.791666666664</v>
      </c>
      <c r="B1629" s="10">
        <v>343.57</v>
      </c>
      <c r="C1629" s="10">
        <v>334.60925</v>
      </c>
      <c r="D1629" s="10">
        <v>0.0267797438355335</v>
      </c>
      <c r="E1629" s="7"/>
      <c r="F1629" s="7"/>
    </row>
    <row r="1630">
      <c r="A1630" s="9">
        <v>44810.833333333336</v>
      </c>
      <c r="B1630" s="10">
        <v>336.37</v>
      </c>
      <c r="C1630" s="10">
        <v>334.73113</v>
      </c>
      <c r="D1630" s="10">
        <v>0.00489607883198672</v>
      </c>
      <c r="E1630" s="7"/>
      <c r="F1630" s="7"/>
    </row>
    <row r="1631">
      <c r="A1631" s="9">
        <v>44810.875</v>
      </c>
      <c r="B1631" s="10">
        <v>338.46</v>
      </c>
      <c r="C1631" s="10">
        <v>336.37954</v>
      </c>
      <c r="D1631" s="10">
        <v>0.00618485892453494</v>
      </c>
      <c r="E1631" s="7"/>
      <c r="F1631" s="7"/>
    </row>
    <row r="1632">
      <c r="A1632" s="9">
        <v>44810.916666666664</v>
      </c>
      <c r="B1632" s="10">
        <v>338.23</v>
      </c>
      <c r="C1632" s="10">
        <v>337.76082</v>
      </c>
      <c r="D1632" s="10">
        <v>0.00138908947461696</v>
      </c>
      <c r="E1632" s="7"/>
      <c r="F1632" s="7"/>
    </row>
    <row r="1633">
      <c r="A1633" s="9">
        <v>44810.958333333336</v>
      </c>
      <c r="B1633" s="10">
        <v>335.98</v>
      </c>
      <c r="C1633" s="10">
        <v>341.08222</v>
      </c>
      <c r="D1633" s="10">
        <v>0.0149589151847316</v>
      </c>
      <c r="E1633" s="7"/>
      <c r="F1633" s="7"/>
    </row>
    <row r="1634">
      <c r="A1634" s="9">
        <v>44811.0</v>
      </c>
      <c r="B1634" s="10">
        <v>345.83</v>
      </c>
      <c r="C1634" s="10">
        <v>324.32176</v>
      </c>
      <c r="D1634" s="10">
        <v>0.0663175976844723</v>
      </c>
      <c r="E1634" s="7"/>
      <c r="F1634" s="7"/>
    </row>
    <row r="1635">
      <c r="A1635" s="9">
        <v>44811.041666666664</v>
      </c>
      <c r="B1635" s="10">
        <v>349.98</v>
      </c>
      <c r="C1635" s="10">
        <v>320.32633</v>
      </c>
      <c r="D1635" s="10">
        <v>0.0925733142199082</v>
      </c>
      <c r="E1635" s="7"/>
      <c r="F1635" s="7"/>
    </row>
    <row r="1636">
      <c r="A1636" s="9">
        <v>44811.083333333336</v>
      </c>
      <c r="B1636" s="10">
        <v>339.79</v>
      </c>
      <c r="C1636" s="10">
        <v>315.97407</v>
      </c>
      <c r="D1636" s="10">
        <v>0.0753730519722711</v>
      </c>
      <c r="E1636" s="7"/>
      <c r="F1636" s="7"/>
    </row>
    <row r="1637">
      <c r="A1637" s="9">
        <v>44811.125</v>
      </c>
      <c r="B1637" s="10">
        <v>327.23</v>
      </c>
      <c r="C1637" s="10">
        <v>309.21588</v>
      </c>
      <c r="D1637" s="10">
        <v>0.0582574219668148</v>
      </c>
      <c r="E1637" s="7"/>
      <c r="F1637" s="7"/>
    </row>
    <row r="1638">
      <c r="A1638" s="9">
        <v>44811.166666666664</v>
      </c>
      <c r="B1638" s="10">
        <v>313.92</v>
      </c>
      <c r="C1638" s="10">
        <v>301.65832</v>
      </c>
      <c r="D1638" s="10">
        <v>0.0406475776965144</v>
      </c>
      <c r="E1638" s="7"/>
      <c r="F1638" s="7"/>
    </row>
    <row r="1639">
      <c r="A1639" s="9">
        <v>44811.208333333336</v>
      </c>
      <c r="B1639" s="10">
        <v>303.8</v>
      </c>
      <c r="C1639" s="10">
        <v>294.69927</v>
      </c>
      <c r="D1639" s="10">
        <v>0.030881413449039</v>
      </c>
      <c r="E1639" s="7"/>
      <c r="F1639" s="7"/>
    </row>
    <row r="1640">
      <c r="A1640" s="9">
        <v>44811.25</v>
      </c>
      <c r="B1640" s="10">
        <v>304.03</v>
      </c>
      <c r="C1640" s="10">
        <v>289.78195</v>
      </c>
      <c r="D1640" s="10">
        <v>0.0491681762787502</v>
      </c>
      <c r="E1640" s="7"/>
      <c r="F1640" s="7"/>
    </row>
    <row r="1641">
      <c r="A1641" s="9">
        <v>44811.291666666664</v>
      </c>
      <c r="B1641" s="10">
        <v>301.38</v>
      </c>
      <c r="C1641" s="10">
        <v>286.02178</v>
      </c>
      <c r="D1641" s="10">
        <v>0.053695980774611</v>
      </c>
      <c r="E1641" s="7"/>
      <c r="F1641" s="7"/>
    </row>
    <row r="1642">
      <c r="A1642" s="9">
        <v>44811.333333333336</v>
      </c>
      <c r="B1642" s="10">
        <v>302.63</v>
      </c>
      <c r="C1642" s="10">
        <v>283.42131</v>
      </c>
      <c r="D1642" s="10">
        <v>0.0677743321417856</v>
      </c>
      <c r="E1642" s="7"/>
      <c r="F1642" s="7"/>
    </row>
    <row r="1643">
      <c r="A1643" s="9">
        <v>44811.375</v>
      </c>
      <c r="B1643" s="10">
        <v>299.29</v>
      </c>
      <c r="C1643" s="10">
        <v>284.48077</v>
      </c>
      <c r="D1643" s="10">
        <v>0.0520570511672898</v>
      </c>
      <c r="E1643" s="7"/>
      <c r="F1643" s="7"/>
    </row>
    <row r="1644">
      <c r="A1644" s="9">
        <v>44811.416666666664</v>
      </c>
      <c r="B1644" s="10">
        <v>310.36</v>
      </c>
      <c r="C1644" s="10">
        <v>288.9513</v>
      </c>
      <c r="D1644" s="10">
        <v>0.0740910319489824</v>
      </c>
      <c r="E1644" s="7"/>
      <c r="F1644" s="7"/>
    </row>
    <row r="1645">
      <c r="A1645" s="9">
        <v>44811.458333333336</v>
      </c>
      <c r="B1645" s="10">
        <v>325.93</v>
      </c>
      <c r="C1645" s="10">
        <v>293.02096</v>
      </c>
      <c r="D1645" s="10">
        <v>0.112309508507514</v>
      </c>
      <c r="E1645" s="7"/>
      <c r="F1645" s="7"/>
    </row>
    <row r="1646">
      <c r="A1646" s="9">
        <v>44811.5</v>
      </c>
      <c r="B1646" s="10">
        <v>332.3</v>
      </c>
      <c r="C1646" s="10">
        <v>297.86578</v>
      </c>
      <c r="D1646" s="10">
        <v>0.11560314179091</v>
      </c>
      <c r="E1646" s="7"/>
      <c r="F1646" s="7"/>
    </row>
    <row r="1647">
      <c r="A1647" s="9">
        <v>44811.541666666664</v>
      </c>
      <c r="B1647" s="10">
        <v>330.95</v>
      </c>
      <c r="C1647" s="10">
        <v>303.49366</v>
      </c>
      <c r="D1647" s="10">
        <v>0.0904675899984204</v>
      </c>
      <c r="E1647" s="7"/>
      <c r="F1647" s="7"/>
    </row>
    <row r="1648">
      <c r="A1648" s="9">
        <v>44811.583333333336</v>
      </c>
      <c r="B1648" s="10">
        <v>330.04</v>
      </c>
      <c r="C1648" s="10">
        <v>306.12255</v>
      </c>
      <c r="D1648" s="10">
        <v>0.0781303108836641</v>
      </c>
      <c r="E1648" s="7"/>
      <c r="F1648" s="7"/>
    </row>
    <row r="1649">
      <c r="A1649" s="9">
        <v>44811.625</v>
      </c>
      <c r="B1649" s="10">
        <v>328.38</v>
      </c>
      <c r="C1649" s="10">
        <v>308.93802</v>
      </c>
      <c r="D1649" s="10">
        <v>0.0629316521158516</v>
      </c>
      <c r="E1649" s="7"/>
      <c r="F1649" s="7"/>
    </row>
    <row r="1650">
      <c r="A1650" s="9">
        <v>44811.666666666664</v>
      </c>
      <c r="B1650" s="10">
        <v>328.11</v>
      </c>
      <c r="C1650" s="10">
        <v>310.12108</v>
      </c>
      <c r="D1650" s="10">
        <v>0.0580061181265072</v>
      </c>
      <c r="E1650" s="7"/>
      <c r="F1650" s="7"/>
    </row>
    <row r="1651">
      <c r="A1651" s="9">
        <v>44811.708333333336</v>
      </c>
      <c r="B1651" s="10">
        <v>331.59</v>
      </c>
      <c r="C1651" s="10">
        <v>311.36609</v>
      </c>
      <c r="D1651" s="10">
        <v>0.0649521918073994</v>
      </c>
      <c r="E1651" s="7"/>
      <c r="F1651" s="7"/>
    </row>
    <row r="1652">
      <c r="A1652" s="9">
        <v>44811.75</v>
      </c>
      <c r="B1652" s="10">
        <v>332.11</v>
      </c>
      <c r="C1652" s="10">
        <v>312.94252</v>
      </c>
      <c r="D1652" s="10">
        <v>0.061249203208308</v>
      </c>
      <c r="E1652" s="7"/>
      <c r="F1652" s="7"/>
    </row>
    <row r="1653">
      <c r="A1653" s="9">
        <v>44811.791666666664</v>
      </c>
      <c r="B1653" s="10">
        <v>334.32</v>
      </c>
      <c r="C1653" s="10">
        <v>315.25199</v>
      </c>
      <c r="D1653" s="10">
        <v>0.0604849790163101</v>
      </c>
      <c r="E1653" s="7"/>
      <c r="F1653" s="7"/>
    </row>
    <row r="1654">
      <c r="A1654" s="9">
        <v>44811.833333333336</v>
      </c>
      <c r="B1654" s="10">
        <v>340.27</v>
      </c>
      <c r="C1654" s="10">
        <v>316.38552</v>
      </c>
      <c r="D1654" s="10">
        <v>0.0754916975972857</v>
      </c>
      <c r="E1654" s="7"/>
      <c r="F1654" s="7"/>
    </row>
    <row r="1655">
      <c r="A1655" s="9">
        <v>44811.875</v>
      </c>
      <c r="B1655" s="10">
        <v>334.07</v>
      </c>
      <c r="C1655" s="10">
        <v>318.99463</v>
      </c>
      <c r="D1655" s="10">
        <v>0.0472590087174822</v>
      </c>
      <c r="E1655" s="7"/>
      <c r="F1655" s="7"/>
    </row>
    <row r="1656">
      <c r="A1656" s="9">
        <v>44811.916666666664</v>
      </c>
      <c r="B1656" s="10">
        <v>329.4</v>
      </c>
      <c r="C1656" s="10">
        <v>320.72164</v>
      </c>
      <c r="D1656" s="10">
        <v>0.027058853902094</v>
      </c>
      <c r="E1656" s="7"/>
      <c r="F1656" s="7"/>
    </row>
    <row r="1657">
      <c r="A1657" s="9">
        <v>44811.958333333336</v>
      </c>
      <c r="B1657" s="10">
        <v>336.84</v>
      </c>
      <c r="C1657" s="10">
        <v>323.53976</v>
      </c>
      <c r="D1657" s="10">
        <v>0.0411085178526434</v>
      </c>
      <c r="E1657" s="7"/>
      <c r="F1657" s="7"/>
    </row>
    <row r="1658">
      <c r="A1658" s="9">
        <v>44812.0</v>
      </c>
      <c r="B1658" s="10">
        <v>351.8</v>
      </c>
      <c r="C1658" s="10">
        <v>327.99878</v>
      </c>
      <c r="D1658" s="10">
        <v>0.0725649650282235</v>
      </c>
      <c r="E1658" s="7"/>
      <c r="F1658" s="7"/>
    </row>
    <row r="1659">
      <c r="A1659" s="9">
        <v>44812.041666666664</v>
      </c>
      <c r="B1659" s="10">
        <v>353.92</v>
      </c>
      <c r="C1659" s="10">
        <v>323.19494</v>
      </c>
      <c r="D1659" s="10">
        <v>0.0950666492489023</v>
      </c>
      <c r="E1659" s="7"/>
      <c r="F1659" s="7"/>
    </row>
    <row r="1660">
      <c r="A1660" s="9">
        <v>44812.083333333336</v>
      </c>
      <c r="B1660" s="10">
        <v>344.83</v>
      </c>
      <c r="C1660" s="10">
        <v>317.69321</v>
      </c>
      <c r="D1660" s="10">
        <v>0.0854182247080444</v>
      </c>
      <c r="E1660" s="7"/>
      <c r="F1660" s="7"/>
    </row>
    <row r="1661">
      <c r="A1661" s="9">
        <v>44812.125</v>
      </c>
      <c r="B1661" s="10">
        <v>326.92</v>
      </c>
      <c r="C1661" s="10">
        <v>309.64061</v>
      </c>
      <c r="D1661" s="10">
        <v>0.0558046633482605</v>
      </c>
      <c r="E1661" s="7"/>
      <c r="F1661" s="7"/>
    </row>
    <row r="1662">
      <c r="A1662" s="9">
        <v>44812.166666666664</v>
      </c>
      <c r="B1662" s="10">
        <v>310.22</v>
      </c>
      <c r="C1662" s="10">
        <v>301.37027</v>
      </c>
      <c r="D1662" s="10">
        <v>0.0293649735257562</v>
      </c>
      <c r="E1662" s="7"/>
      <c r="F1662" s="7"/>
    </row>
    <row r="1663">
      <c r="A1663" s="9">
        <v>44812.208333333336</v>
      </c>
      <c r="B1663" s="10">
        <v>287.22</v>
      </c>
      <c r="C1663" s="10">
        <v>294.47269</v>
      </c>
      <c r="D1663" s="10">
        <v>0.0246294147005617</v>
      </c>
      <c r="E1663" s="7"/>
      <c r="F1663" s="7"/>
    </row>
    <row r="1664">
      <c r="A1664" s="9">
        <v>44812.25</v>
      </c>
      <c r="B1664" s="10">
        <v>282.73</v>
      </c>
      <c r="C1664" s="10">
        <v>290.32207</v>
      </c>
      <c r="D1664" s="10">
        <v>0.0261505093291735</v>
      </c>
      <c r="E1664" s="7"/>
      <c r="F1664" s="7"/>
    </row>
    <row r="1665">
      <c r="A1665" s="9">
        <v>44812.291666666664</v>
      </c>
      <c r="B1665" s="10">
        <v>277.55</v>
      </c>
      <c r="C1665" s="10">
        <v>287.90163</v>
      </c>
      <c r="D1665" s="10">
        <v>0.0359554407524542</v>
      </c>
      <c r="E1665" s="7"/>
      <c r="F1665" s="7"/>
    </row>
    <row r="1666">
      <c r="A1666" s="9">
        <v>44812.333333333336</v>
      </c>
      <c r="B1666" s="10">
        <v>276.82</v>
      </c>
      <c r="C1666" s="10">
        <v>286.80619</v>
      </c>
      <c r="D1666" s="10">
        <v>0.0348185999751261</v>
      </c>
      <c r="E1666" s="7"/>
      <c r="F1666" s="7"/>
    </row>
    <row r="1667">
      <c r="A1667" s="9">
        <v>44812.375</v>
      </c>
      <c r="B1667" s="10">
        <v>274.77</v>
      </c>
      <c r="C1667" s="10">
        <v>289.33768</v>
      </c>
      <c r="D1667" s="10">
        <v>0.0503483680383419</v>
      </c>
      <c r="E1667" s="7"/>
      <c r="F1667" s="7"/>
    </row>
    <row r="1668">
      <c r="A1668" s="9">
        <v>44812.416666666664</v>
      </c>
      <c r="B1668" s="10">
        <v>282.6</v>
      </c>
      <c r="C1668" s="10">
        <v>294.96476</v>
      </c>
      <c r="D1668" s="10">
        <v>0.0419194482757872</v>
      </c>
      <c r="E1668" s="7"/>
      <c r="F1668" s="7"/>
    </row>
    <row r="1669">
      <c r="A1669" s="9">
        <v>44812.458333333336</v>
      </c>
      <c r="B1669" s="10">
        <v>304.93</v>
      </c>
      <c r="C1669" s="10">
        <v>299.6325</v>
      </c>
      <c r="D1669" s="10">
        <v>0.0176799913227036</v>
      </c>
      <c r="E1669" s="7"/>
      <c r="F1669" s="7"/>
    </row>
    <row r="1670">
      <c r="A1670" s="9">
        <v>44812.5</v>
      </c>
      <c r="B1670" s="10">
        <v>312.65</v>
      </c>
      <c r="C1670" s="10">
        <v>304.56473</v>
      </c>
      <c r="D1670" s="10">
        <v>0.0265469675362606</v>
      </c>
      <c r="E1670" s="7"/>
      <c r="F1670" s="7"/>
    </row>
    <row r="1671">
      <c r="A1671" s="9">
        <v>44812.541666666664</v>
      </c>
      <c r="B1671" s="10">
        <v>314.49</v>
      </c>
      <c r="C1671" s="10">
        <v>309.93267</v>
      </c>
      <c r="D1671" s="10">
        <v>0.0147042581861409</v>
      </c>
      <c r="E1671" s="7"/>
      <c r="F1671" s="7"/>
    </row>
    <row r="1672">
      <c r="A1672" s="9">
        <v>44812.583333333336</v>
      </c>
      <c r="B1672" s="10">
        <v>311.98</v>
      </c>
      <c r="C1672" s="10">
        <v>312.08484</v>
      </c>
      <c r="D1672" s="10">
        <v>3.35934292739011E-4</v>
      </c>
      <c r="E1672" s="7"/>
      <c r="F1672" s="7"/>
    </row>
    <row r="1673">
      <c r="A1673" s="9">
        <v>44812.625</v>
      </c>
      <c r="B1673" s="10">
        <v>311.59</v>
      </c>
      <c r="C1673" s="10">
        <v>314.4726</v>
      </c>
      <c r="D1673" s="10">
        <v>0.00916645838142981</v>
      </c>
      <c r="E1673" s="7"/>
      <c r="F1673" s="7"/>
    </row>
    <row r="1674">
      <c r="A1674" s="9">
        <v>44812.666666666664</v>
      </c>
      <c r="B1674" s="10">
        <v>311.96</v>
      </c>
      <c r="C1674" s="10">
        <v>315.30504</v>
      </c>
      <c r="D1674" s="10">
        <v>0.0106089011453798</v>
      </c>
      <c r="E1674" s="7"/>
      <c r="F1674" s="7"/>
    </row>
    <row r="1675">
      <c r="A1675" s="9">
        <v>44812.708333333336</v>
      </c>
      <c r="B1675" s="10">
        <v>310.89</v>
      </c>
      <c r="C1675" s="10">
        <v>316.24225</v>
      </c>
      <c r="D1675" s="10">
        <v>0.0169245254231527</v>
      </c>
      <c r="E1675" s="7"/>
      <c r="F1675" s="7"/>
    </row>
    <row r="1676">
      <c r="A1676" s="9">
        <v>44812.75</v>
      </c>
      <c r="B1676" s="10">
        <v>315.3</v>
      </c>
      <c r="C1676" s="10">
        <v>317.67717</v>
      </c>
      <c r="D1676" s="10">
        <v>0.00748297398897118</v>
      </c>
      <c r="E1676" s="7"/>
      <c r="F1676" s="7"/>
    </row>
    <row r="1677">
      <c r="A1677" s="9">
        <v>44812.791666666664</v>
      </c>
      <c r="B1677" s="10">
        <v>322.85</v>
      </c>
      <c r="C1677" s="10">
        <v>319.90839</v>
      </c>
      <c r="D1677" s="10">
        <v>0.0091951636529446</v>
      </c>
      <c r="E1677" s="7"/>
      <c r="F1677" s="7"/>
    </row>
    <row r="1678">
      <c r="A1678" s="9">
        <v>44812.833333333336</v>
      </c>
      <c r="B1678" s="10">
        <v>319.32</v>
      </c>
      <c r="C1678" s="10">
        <v>320.91698</v>
      </c>
      <c r="D1678" s="10">
        <v>0.00497630259389836</v>
      </c>
      <c r="E1678" s="7"/>
      <c r="F1678" s="7"/>
    </row>
    <row r="1679">
      <c r="A1679" s="9">
        <v>44812.875</v>
      </c>
      <c r="B1679" s="10">
        <v>330.26</v>
      </c>
      <c r="C1679" s="10">
        <v>323.24393</v>
      </c>
      <c r="D1679" s="10">
        <v>0.0217051871631433</v>
      </c>
      <c r="E1679" s="7"/>
      <c r="F1679" s="7"/>
    </row>
    <row r="1680">
      <c r="A1680" s="9">
        <v>44812.916666666664</v>
      </c>
      <c r="B1680" s="10">
        <v>334.48</v>
      </c>
      <c r="C1680" s="10">
        <v>324.81469</v>
      </c>
      <c r="D1680" s="10">
        <v>0.0297563820158504</v>
      </c>
      <c r="E1680" s="7"/>
      <c r="F1680" s="7"/>
    </row>
    <row r="1681">
      <c r="A1681" s="9">
        <v>44812.958333333336</v>
      </c>
      <c r="B1681" s="10">
        <v>335.69</v>
      </c>
      <c r="C1681" s="10">
        <v>327.59877</v>
      </c>
      <c r="D1681" s="10">
        <v>0.0246985970063318</v>
      </c>
      <c r="E1681" s="7"/>
      <c r="F1681" s="7"/>
    </row>
    <row r="1682">
      <c r="A1682" s="9">
        <v>44813.0</v>
      </c>
      <c r="B1682" s="10">
        <v>343.41</v>
      </c>
      <c r="C1682" s="10">
        <v>331.08265</v>
      </c>
      <c r="D1682" s="10">
        <v>0.0372334521304575</v>
      </c>
      <c r="E1682" s="7"/>
      <c r="F1682" s="7"/>
    </row>
    <row r="1683">
      <c r="A1683" s="9">
        <v>44813.041666666664</v>
      </c>
      <c r="B1683" s="10">
        <v>347.83</v>
      </c>
      <c r="C1683" s="10">
        <v>325.24361</v>
      </c>
      <c r="D1683" s="10">
        <v>0.0694445311316031</v>
      </c>
      <c r="E1683" s="7"/>
      <c r="F1683" s="7"/>
    </row>
    <row r="1684">
      <c r="A1684" s="9">
        <v>44813.083333333336</v>
      </c>
      <c r="B1684" s="10">
        <v>335.59</v>
      </c>
      <c r="C1684" s="10">
        <v>317.93988</v>
      </c>
      <c r="D1684" s="10">
        <v>0.0555140173041518</v>
      </c>
      <c r="E1684" s="7"/>
      <c r="F1684" s="7"/>
    </row>
    <row r="1685">
      <c r="A1685" s="9">
        <v>44813.125</v>
      </c>
      <c r="B1685" s="10">
        <v>324.63</v>
      </c>
      <c r="C1685" s="10">
        <v>307.68927</v>
      </c>
      <c r="D1685" s="10">
        <v>0.0550579160592762</v>
      </c>
      <c r="E1685" s="7"/>
      <c r="F1685" s="7"/>
    </row>
    <row r="1686">
      <c r="A1686" s="9">
        <v>44813.166666666664</v>
      </c>
      <c r="B1686" s="10">
        <v>311.9</v>
      </c>
      <c r="C1686" s="10">
        <v>297.52598</v>
      </c>
      <c r="D1686" s="10">
        <v>0.0483118146522867</v>
      </c>
      <c r="E1686" s="7"/>
      <c r="F1686" s="7"/>
    </row>
    <row r="1687">
      <c r="A1687" s="9">
        <v>44813.208333333336</v>
      </c>
      <c r="B1687" s="10">
        <v>301.41</v>
      </c>
      <c r="C1687" s="10">
        <v>289.41591</v>
      </c>
      <c r="D1687" s="10">
        <v>0.0414424003158638</v>
      </c>
      <c r="E1687" s="7"/>
      <c r="F1687" s="7"/>
    </row>
    <row r="1688">
      <c r="A1688" s="9">
        <v>44813.25</v>
      </c>
      <c r="B1688" s="10">
        <v>292.36</v>
      </c>
      <c r="C1688" s="10">
        <v>284.78578</v>
      </c>
      <c r="D1688" s="10">
        <v>0.0265962015378718</v>
      </c>
      <c r="E1688" s="7"/>
      <c r="F1688" s="7"/>
    </row>
    <row r="1689">
      <c r="A1689" s="9">
        <v>44813.291666666664</v>
      </c>
      <c r="B1689" s="10">
        <v>284.13</v>
      </c>
      <c r="C1689" s="10">
        <v>282.83136</v>
      </c>
      <c r="D1689" s="10">
        <v>0.00459157004371784</v>
      </c>
      <c r="E1689" s="7"/>
      <c r="F1689" s="7"/>
    </row>
    <row r="1690">
      <c r="A1690" s="9">
        <v>44813.333333333336</v>
      </c>
      <c r="B1690" s="10">
        <v>284.48</v>
      </c>
      <c r="C1690" s="10">
        <v>282.88272</v>
      </c>
      <c r="D1690" s="10">
        <v>0.0056464389199878</v>
      </c>
      <c r="E1690" s="7"/>
      <c r="F1690" s="7"/>
    </row>
    <row r="1691">
      <c r="A1691" s="9">
        <v>44813.375</v>
      </c>
      <c r="B1691" s="10">
        <v>285.49</v>
      </c>
      <c r="C1691" s="10">
        <v>286.83163</v>
      </c>
      <c r="D1691" s="10">
        <v>0.00467741301752533</v>
      </c>
      <c r="E1691" s="7"/>
      <c r="F1691" s="7"/>
    </row>
    <row r="1692">
      <c r="A1692" s="9">
        <v>44813.416666666664</v>
      </c>
      <c r="B1692" s="10">
        <v>291.03</v>
      </c>
      <c r="C1692" s="10">
        <v>293.64303</v>
      </c>
      <c r="D1692" s="10">
        <v>0.00889866175267309</v>
      </c>
      <c r="E1692" s="7"/>
      <c r="F1692" s="7"/>
    </row>
    <row r="1693">
      <c r="A1693" s="9">
        <v>44813.458333333336</v>
      </c>
      <c r="B1693" s="10">
        <v>312.97</v>
      </c>
      <c r="C1693" s="10">
        <v>298.87303</v>
      </c>
      <c r="D1693" s="10">
        <v>0.047167086304174</v>
      </c>
      <c r="E1693" s="7"/>
      <c r="F1693" s="7"/>
    </row>
    <row r="1694">
      <c r="A1694" s="9">
        <v>44813.5</v>
      </c>
      <c r="B1694" s="10">
        <v>315.96</v>
      </c>
      <c r="C1694" s="10">
        <v>303.89406</v>
      </c>
      <c r="D1694" s="10">
        <v>0.0397044285761951</v>
      </c>
      <c r="E1694" s="7"/>
      <c r="F1694" s="7"/>
    </row>
    <row r="1695">
      <c r="A1695" s="9">
        <v>44813.541666666664</v>
      </c>
      <c r="B1695" s="10">
        <v>313.21</v>
      </c>
      <c r="C1695" s="10">
        <v>308.91082</v>
      </c>
      <c r="D1695" s="10">
        <v>0.0139172205104372</v>
      </c>
      <c r="E1695" s="7"/>
      <c r="F1695" s="7"/>
    </row>
    <row r="1696">
      <c r="A1696" s="9">
        <v>44813.583333333336</v>
      </c>
      <c r="B1696" s="10">
        <v>310.18</v>
      </c>
      <c r="C1696" s="10">
        <v>310.63148</v>
      </c>
      <c r="D1696" s="10">
        <v>0.00145342642027138</v>
      </c>
      <c r="E1696" s="7"/>
      <c r="F1696" s="7"/>
    </row>
    <row r="1697">
      <c r="A1697" s="9">
        <v>44813.625</v>
      </c>
      <c r="B1697" s="10">
        <v>304.1</v>
      </c>
      <c r="C1697" s="10">
        <v>312.58534</v>
      </c>
      <c r="D1697" s="10">
        <v>0.0271456748419486</v>
      </c>
      <c r="E1697" s="7"/>
      <c r="F1697" s="7"/>
    </row>
    <row r="1698">
      <c r="A1698" s="9">
        <v>44813.666666666664</v>
      </c>
      <c r="B1698" s="10">
        <v>308.97</v>
      </c>
      <c r="C1698" s="10">
        <v>312.89869</v>
      </c>
      <c r="D1698" s="10">
        <v>0.012555789223662</v>
      </c>
      <c r="E1698" s="7"/>
      <c r="F1698" s="7"/>
    </row>
    <row r="1699">
      <c r="A1699" s="9">
        <v>44813.708333333336</v>
      </c>
      <c r="B1699" s="10">
        <v>316.21</v>
      </c>
      <c r="C1699" s="10">
        <v>313.54859</v>
      </c>
      <c r="D1699" s="10">
        <v>0.0084880305154617</v>
      </c>
      <c r="E1699" s="7"/>
      <c r="F1699" s="7"/>
    </row>
    <row r="1700">
      <c r="A1700" s="9">
        <v>44813.75</v>
      </c>
      <c r="B1700" s="10">
        <v>319.32</v>
      </c>
      <c r="C1700" s="10">
        <v>315.15773</v>
      </c>
      <c r="D1700" s="10">
        <v>0.0132069424411705</v>
      </c>
      <c r="E1700" s="7"/>
      <c r="F1700" s="7"/>
    </row>
    <row r="1701">
      <c r="A1701" s="9">
        <v>44813.791666666664</v>
      </c>
      <c r="B1701" s="10">
        <v>332.18</v>
      </c>
      <c r="C1701" s="10">
        <v>317.68984</v>
      </c>
      <c r="D1701" s="10">
        <v>0.0456110274096269</v>
      </c>
      <c r="E1701" s="7"/>
      <c r="F1701" s="7"/>
    </row>
    <row r="1702">
      <c r="A1702" s="9">
        <v>44813.833333333336</v>
      </c>
      <c r="B1702" s="10">
        <v>332.7</v>
      </c>
      <c r="C1702" s="10">
        <v>319.13822</v>
      </c>
      <c r="D1702" s="10">
        <v>0.0424950042022544</v>
      </c>
      <c r="E1702" s="7"/>
      <c r="F1702" s="7"/>
    </row>
    <row r="1703">
      <c r="A1703" s="9">
        <v>44813.875</v>
      </c>
      <c r="B1703" s="10">
        <v>337.07</v>
      </c>
      <c r="C1703" s="10">
        <v>321.81627</v>
      </c>
      <c r="D1703" s="10">
        <v>0.0473988776266657</v>
      </c>
      <c r="E1703" s="7"/>
      <c r="F1703" s="7"/>
    </row>
    <row r="1704">
      <c r="A1704" s="9">
        <v>44813.916666666664</v>
      </c>
      <c r="B1704" s="10">
        <v>332.33</v>
      </c>
      <c r="C1704" s="10">
        <v>323.74121</v>
      </c>
      <c r="D1704" s="10">
        <v>0.0265298013805531</v>
      </c>
      <c r="E1704" s="7"/>
      <c r="F1704" s="7"/>
    </row>
    <row r="1705">
      <c r="A1705" s="9">
        <v>44813.958333333336</v>
      </c>
      <c r="B1705" s="10">
        <v>337.55</v>
      </c>
      <c r="C1705" s="10">
        <v>326.86763</v>
      </c>
      <c r="D1705" s="10">
        <v>0.0326810274850403</v>
      </c>
      <c r="E1705" s="7"/>
      <c r="F1705" s="7"/>
    </row>
    <row r="1706">
      <c r="A1706" s="9">
        <v>44814.0</v>
      </c>
      <c r="B1706" s="10">
        <v>344.92</v>
      </c>
      <c r="C1706" s="10">
        <v>339.28519</v>
      </c>
      <c r="D1706" s="10">
        <v>0.016607886716187</v>
      </c>
      <c r="E1706" s="7"/>
      <c r="F1706" s="7"/>
    </row>
    <row r="1707">
      <c r="A1707" s="9">
        <v>44814.041666666664</v>
      </c>
      <c r="B1707" s="10">
        <v>344.61</v>
      </c>
      <c r="C1707" s="10">
        <v>332.43394</v>
      </c>
      <c r="D1707" s="10">
        <v>0.0366270062557391</v>
      </c>
      <c r="E1707" s="7"/>
      <c r="F1707" s="7"/>
    </row>
    <row r="1708">
      <c r="A1708" s="9">
        <v>44814.083333333336</v>
      </c>
      <c r="B1708" s="10">
        <v>341.53</v>
      </c>
      <c r="C1708" s="10">
        <v>324.02516</v>
      </c>
      <c r="D1708" s="10">
        <v>0.0540230888243368</v>
      </c>
      <c r="E1708" s="7"/>
      <c r="F1708" s="7"/>
    </row>
    <row r="1709">
      <c r="A1709" s="9">
        <v>44814.125</v>
      </c>
      <c r="B1709" s="10">
        <v>333.81</v>
      </c>
      <c r="C1709" s="10">
        <v>312.74188</v>
      </c>
      <c r="D1709" s="10">
        <v>0.0673658417606238</v>
      </c>
      <c r="E1709" s="7"/>
      <c r="F1709" s="7"/>
    </row>
    <row r="1710">
      <c r="A1710" s="9">
        <v>44814.166666666664</v>
      </c>
      <c r="B1710" s="10">
        <v>325.28</v>
      </c>
      <c r="C1710" s="10">
        <v>302.4657</v>
      </c>
      <c r="D1710" s="10">
        <v>0.0754277261851507</v>
      </c>
      <c r="E1710" s="7"/>
      <c r="F1710" s="7"/>
    </row>
    <row r="1711">
      <c r="A1711" s="9">
        <v>44814.208333333336</v>
      </c>
      <c r="B1711" s="10">
        <v>309.7</v>
      </c>
      <c r="C1711" s="10">
        <v>295.19852</v>
      </c>
      <c r="D1711" s="10">
        <v>0.0491245010306962</v>
      </c>
      <c r="E1711" s="7"/>
      <c r="F1711" s="7"/>
    </row>
    <row r="1712">
      <c r="A1712" s="9">
        <v>44814.25</v>
      </c>
      <c r="B1712" s="10">
        <v>303.85</v>
      </c>
      <c r="C1712" s="10">
        <v>292.15234</v>
      </c>
      <c r="D1712" s="10">
        <v>0.0400395903041544</v>
      </c>
      <c r="E1712" s="7"/>
      <c r="F1712" s="7"/>
    </row>
    <row r="1713">
      <c r="A1713" s="9">
        <v>44814.291666666664</v>
      </c>
      <c r="B1713" s="10">
        <v>303.39</v>
      </c>
      <c r="C1713" s="10">
        <v>292.16723</v>
      </c>
      <c r="D1713" s="10">
        <v>0.0384121449897032</v>
      </c>
      <c r="E1713" s="7"/>
      <c r="F1713" s="7"/>
    </row>
    <row r="1714">
      <c r="A1714" s="9">
        <v>44814.333333333336</v>
      </c>
      <c r="B1714" s="10">
        <v>298.38</v>
      </c>
      <c r="C1714" s="10">
        <v>293.88726</v>
      </c>
      <c r="D1714" s="10">
        <v>0.0152872907794641</v>
      </c>
      <c r="E1714" s="7"/>
      <c r="F1714" s="7"/>
    </row>
    <row r="1715">
      <c r="A1715" s="9">
        <v>44814.375</v>
      </c>
      <c r="B1715" s="10">
        <v>299.93</v>
      </c>
      <c r="C1715" s="10">
        <v>299.13741</v>
      </c>
      <c r="D1715" s="10">
        <v>0.00264958501847033</v>
      </c>
      <c r="E1715" s="7"/>
      <c r="F1715" s="7"/>
    </row>
    <row r="1716">
      <c r="A1716" s="9">
        <v>44814.416666666664</v>
      </c>
      <c r="B1716" s="10">
        <v>300.02</v>
      </c>
      <c r="C1716" s="10">
        <v>306.74098</v>
      </c>
      <c r="D1716" s="10">
        <v>0.0219109295406176</v>
      </c>
      <c r="E1716" s="7"/>
      <c r="F1716" s="7"/>
    </row>
    <row r="1717">
      <c r="A1717" s="9">
        <v>44814.458333333336</v>
      </c>
      <c r="B1717" s="10">
        <v>303.34</v>
      </c>
      <c r="C1717" s="10">
        <v>312.16889</v>
      </c>
      <c r="D1717" s="10">
        <v>0.0282824146890486</v>
      </c>
      <c r="E1717" s="7"/>
      <c r="F1717" s="7"/>
    </row>
    <row r="1718">
      <c r="A1718" s="9">
        <v>44814.5</v>
      </c>
      <c r="B1718" s="10">
        <v>300.19</v>
      </c>
      <c r="C1718" s="10">
        <v>316.95478</v>
      </c>
      <c r="D1718" s="10">
        <v>0.0528932865439039</v>
      </c>
      <c r="E1718" s="7"/>
      <c r="F1718" s="7"/>
    </row>
    <row r="1719">
      <c r="A1719" s="9">
        <v>44814.541666666664</v>
      </c>
      <c r="B1719" s="10">
        <v>302.36</v>
      </c>
      <c r="C1719" s="10">
        <v>321.50597</v>
      </c>
      <c r="D1719" s="10">
        <v>0.0595509004078523</v>
      </c>
      <c r="E1719" s="7"/>
      <c r="F1719" s="7"/>
    </row>
    <row r="1720">
      <c r="A1720" s="9">
        <v>44814.583333333336</v>
      </c>
      <c r="B1720" s="10">
        <v>301.07</v>
      </c>
      <c r="C1720" s="10">
        <v>322.53261</v>
      </c>
      <c r="D1720" s="10">
        <v>0.066544000000496</v>
      </c>
      <c r="E1720" s="7"/>
      <c r="F1720" s="7"/>
    </row>
    <row r="1721">
      <c r="A1721" s="9">
        <v>44814.625</v>
      </c>
      <c r="B1721" s="10">
        <v>302.25</v>
      </c>
      <c r="C1721" s="10">
        <v>323.89996</v>
      </c>
      <c r="D1721" s="10">
        <v>0.0668415025429457</v>
      </c>
      <c r="E1721" s="7"/>
      <c r="F1721" s="7"/>
    </row>
    <row r="1722">
      <c r="A1722" s="9">
        <v>44814.666666666664</v>
      </c>
      <c r="B1722" s="10">
        <v>308.77</v>
      </c>
      <c r="C1722" s="10">
        <v>323.60875</v>
      </c>
      <c r="D1722" s="10">
        <v>0.0458539826256243</v>
      </c>
      <c r="E1722" s="7"/>
      <c r="F1722" s="7"/>
    </row>
    <row r="1723">
      <c r="A1723" s="9">
        <v>44814.708333333336</v>
      </c>
      <c r="B1723" s="10">
        <v>317.06</v>
      </c>
      <c r="C1723" s="10">
        <v>323.50906</v>
      </c>
      <c r="D1723" s="10">
        <v>0.0199347121839492</v>
      </c>
      <c r="E1723" s="7"/>
      <c r="F1723" s="7"/>
    </row>
    <row r="1724">
      <c r="A1724" s="9">
        <v>44814.75</v>
      </c>
      <c r="B1724" s="10">
        <v>329.07</v>
      </c>
      <c r="C1724" s="10">
        <v>324.53742</v>
      </c>
      <c r="D1724" s="10">
        <v>0.0139662785265255</v>
      </c>
      <c r="E1724" s="7"/>
      <c r="F1724" s="7"/>
    </row>
    <row r="1725">
      <c r="A1725" s="9">
        <v>44814.791666666664</v>
      </c>
      <c r="B1725" s="10">
        <v>341.63</v>
      </c>
      <c r="C1725" s="10">
        <v>326.57776</v>
      </c>
      <c r="D1725" s="10">
        <v>0.0460908299450641</v>
      </c>
      <c r="E1725" s="7"/>
      <c r="F1725" s="7"/>
    </row>
    <row r="1726">
      <c r="A1726" s="9">
        <v>44814.833333333336</v>
      </c>
      <c r="B1726" s="10">
        <v>349.78</v>
      </c>
      <c r="C1726" s="10">
        <v>327.5871</v>
      </c>
      <c r="D1726" s="10">
        <v>0.0677465626698974</v>
      </c>
      <c r="E1726" s="7"/>
      <c r="F1726" s="7"/>
    </row>
    <row r="1727">
      <c r="A1727" s="9">
        <v>44814.875</v>
      </c>
      <c r="B1727" s="10">
        <v>343.47</v>
      </c>
      <c r="C1727" s="10">
        <v>329.81976</v>
      </c>
      <c r="D1727" s="10">
        <v>0.0413869684460386</v>
      </c>
      <c r="E1727" s="7"/>
      <c r="F1727" s="7"/>
    </row>
    <row r="1728">
      <c r="A1728" s="9">
        <v>44814.916666666664</v>
      </c>
      <c r="B1728" s="10">
        <v>336.52</v>
      </c>
      <c r="C1728" s="10">
        <v>331.53289</v>
      </c>
      <c r="D1728" s="10">
        <v>0.015042579938298</v>
      </c>
      <c r="E1728" s="7"/>
      <c r="F1728" s="7"/>
    </row>
    <row r="1729">
      <c r="A1729" s="9">
        <v>44814.958333333336</v>
      </c>
      <c r="B1729" s="10">
        <v>343.84</v>
      </c>
      <c r="C1729" s="10">
        <v>334.68276</v>
      </c>
      <c r="D1729" s="10">
        <v>0.027360955192314</v>
      </c>
      <c r="E1729" s="7"/>
      <c r="F1729" s="7"/>
    </row>
    <row r="1730">
      <c r="A1730" s="9">
        <v>44815.0</v>
      </c>
      <c r="B1730" s="10">
        <v>346.22</v>
      </c>
      <c r="C1730" s="10">
        <v>338.95336</v>
      </c>
      <c r="D1730" s="10">
        <v>0.0214384657523384</v>
      </c>
      <c r="E1730" s="7"/>
      <c r="F1730" s="7"/>
    </row>
    <row r="1731">
      <c r="A1731" s="9">
        <v>44815.041666666664</v>
      </c>
      <c r="B1731" s="10">
        <v>361.61</v>
      </c>
      <c r="C1731" s="10">
        <v>332.11532</v>
      </c>
      <c r="D1731" s="10">
        <v>0.0888085499940202</v>
      </c>
      <c r="E1731" s="7"/>
      <c r="F1731" s="7"/>
    </row>
    <row r="1732">
      <c r="A1732" s="9">
        <v>44815.083333333336</v>
      </c>
      <c r="B1732" s="10">
        <v>358.69</v>
      </c>
      <c r="C1732" s="10">
        <v>324.86881</v>
      </c>
      <c r="D1732" s="10">
        <v>0.104107224082238</v>
      </c>
      <c r="E1732" s="7"/>
      <c r="F1732" s="7"/>
    </row>
    <row r="1733">
      <c r="A1733" s="9">
        <v>44815.125</v>
      </c>
      <c r="B1733" s="10">
        <v>344.95</v>
      </c>
      <c r="C1733" s="10">
        <v>315.7953</v>
      </c>
      <c r="D1733" s="10">
        <v>0.0923215133347456</v>
      </c>
      <c r="E1733" s="7"/>
      <c r="F1733" s="7"/>
    </row>
    <row r="1734">
      <c r="A1734" s="9">
        <v>44815.166666666664</v>
      </c>
      <c r="B1734" s="10">
        <v>333.35</v>
      </c>
      <c r="C1734" s="10">
        <v>307.79127</v>
      </c>
      <c r="D1734" s="10">
        <v>0.0830391648210166</v>
      </c>
      <c r="E1734" s="7"/>
      <c r="F1734" s="7"/>
    </row>
    <row r="1735">
      <c r="A1735" s="9">
        <v>44815.208333333336</v>
      </c>
      <c r="B1735" s="10">
        <v>327.04</v>
      </c>
      <c r="C1735" s="10">
        <v>302.19292</v>
      </c>
      <c r="D1735" s="10">
        <v>0.0822225749034755</v>
      </c>
      <c r="E1735" s="7"/>
      <c r="F1735" s="7"/>
    </row>
    <row r="1736">
      <c r="A1736" s="9">
        <v>44815.25</v>
      </c>
      <c r="B1736" s="10">
        <v>318.25</v>
      </c>
      <c r="C1736" s="10">
        <v>299.82791</v>
      </c>
      <c r="D1736" s="10">
        <v>0.061442211967525</v>
      </c>
      <c r="E1736" s="7"/>
      <c r="F1736" s="7"/>
    </row>
    <row r="1737">
      <c r="A1737" s="9">
        <v>44815.291666666664</v>
      </c>
      <c r="B1737" s="10">
        <v>315.28</v>
      </c>
      <c r="C1737" s="10">
        <v>299.16071</v>
      </c>
      <c r="D1737" s="10">
        <v>0.0538817079288252</v>
      </c>
      <c r="E1737" s="7"/>
      <c r="F1737" s="7"/>
    </row>
    <row r="1738">
      <c r="A1738" s="9">
        <v>44815.333333333336</v>
      </c>
      <c r="B1738" s="10">
        <v>314.05</v>
      </c>
      <c r="C1738" s="10">
        <v>299.53572</v>
      </c>
      <c r="D1738" s="10">
        <v>0.0484559237208837</v>
      </c>
      <c r="E1738" s="7"/>
      <c r="F1738" s="7"/>
    </row>
    <row r="1739">
      <c r="A1739" s="9">
        <v>44815.375</v>
      </c>
      <c r="B1739" s="10">
        <v>314.75</v>
      </c>
      <c r="C1739" s="10">
        <v>303.30998</v>
      </c>
      <c r="D1739" s="10">
        <v>0.0377172554625469</v>
      </c>
      <c r="E1739" s="7"/>
      <c r="F1739" s="7"/>
    </row>
    <row r="1740">
      <c r="A1740" s="9">
        <v>44815.416666666664</v>
      </c>
      <c r="B1740" s="10">
        <v>317.5</v>
      </c>
      <c r="C1740" s="10">
        <v>310.02232</v>
      </c>
      <c r="D1740" s="10">
        <v>0.02411981176065</v>
      </c>
      <c r="E1740" s="7"/>
      <c r="F1740" s="7"/>
    </row>
    <row r="1741">
      <c r="A1741" s="9">
        <v>44815.458333333336</v>
      </c>
      <c r="B1741" s="10">
        <v>320.77</v>
      </c>
      <c r="C1741" s="10">
        <v>314.98987</v>
      </c>
      <c r="D1741" s="10">
        <v>0.0183502091670439</v>
      </c>
      <c r="E1741" s="7"/>
      <c r="F1741" s="7"/>
    </row>
    <row r="1742">
      <c r="A1742" s="9">
        <v>44815.5</v>
      </c>
      <c r="B1742" s="10">
        <v>325.22</v>
      </c>
      <c r="C1742" s="10">
        <v>319.46476</v>
      </c>
      <c r="D1742" s="10">
        <v>0.0180152577705284</v>
      </c>
      <c r="E1742" s="7"/>
      <c r="F1742" s="7"/>
    </row>
    <row r="1743">
      <c r="A1743" s="9">
        <v>44815.541666666664</v>
      </c>
      <c r="B1743" s="10">
        <v>326.81</v>
      </c>
      <c r="C1743" s="10">
        <v>324.19326</v>
      </c>
      <c r="D1743" s="10">
        <v>0.00807154349846752</v>
      </c>
      <c r="E1743" s="7"/>
      <c r="F1743" s="7"/>
    </row>
    <row r="1744">
      <c r="A1744" s="9">
        <v>44815.583333333336</v>
      </c>
      <c r="B1744" s="10">
        <v>330.65</v>
      </c>
      <c r="C1744" s="10">
        <v>325.53852</v>
      </c>
      <c r="D1744" s="10">
        <v>0.0157016134373283</v>
      </c>
      <c r="E1744" s="7"/>
      <c r="F1744" s="7"/>
    </row>
    <row r="1745">
      <c r="A1745" s="9">
        <v>44815.625</v>
      </c>
      <c r="B1745" s="10">
        <v>336.35</v>
      </c>
      <c r="C1745" s="10">
        <v>327.81897</v>
      </c>
      <c r="D1745" s="10">
        <v>0.0260236007696566</v>
      </c>
      <c r="E1745" s="7"/>
      <c r="F1745" s="7"/>
    </row>
    <row r="1746">
      <c r="A1746" s="9">
        <v>44815.666666666664</v>
      </c>
      <c r="B1746" s="10">
        <v>343.37</v>
      </c>
      <c r="C1746" s="10">
        <v>329.13546</v>
      </c>
      <c r="D1746" s="10">
        <v>0.0432482723070919</v>
      </c>
      <c r="E1746" s="7"/>
      <c r="F1746" s="7"/>
    </row>
    <row r="1747">
      <c r="A1747" s="9">
        <v>44815.708333333336</v>
      </c>
      <c r="B1747" s="10">
        <v>342.17</v>
      </c>
      <c r="C1747" s="10">
        <v>330.52977</v>
      </c>
      <c r="D1747" s="10">
        <v>0.0352168883305126</v>
      </c>
      <c r="E1747" s="7"/>
      <c r="F1747" s="7"/>
    </row>
    <row r="1748">
      <c r="A1748" s="9">
        <v>44815.75</v>
      </c>
      <c r="B1748" s="10">
        <v>349.82</v>
      </c>
      <c r="C1748" s="10">
        <v>332.54395</v>
      </c>
      <c r="D1748" s="10">
        <v>0.0519511781826131</v>
      </c>
      <c r="E1748" s="7"/>
      <c r="F1748" s="7"/>
    </row>
    <row r="1749">
      <c r="A1749" s="9">
        <v>44815.791666666664</v>
      </c>
      <c r="B1749" s="10">
        <v>357.9</v>
      </c>
      <c r="C1749" s="10">
        <v>335.44866</v>
      </c>
      <c r="D1749" s="10">
        <v>0.0669292880764524</v>
      </c>
      <c r="E1749" s="7"/>
      <c r="F1749" s="7"/>
    </row>
    <row r="1750">
      <c r="A1750" s="9">
        <v>44815.833333333336</v>
      </c>
      <c r="B1750" s="10">
        <v>360.65</v>
      </c>
      <c r="C1750" s="10">
        <v>336.88927</v>
      </c>
      <c r="D1750" s="10">
        <v>0.0705297915840417</v>
      </c>
      <c r="E1750" s="7"/>
      <c r="F1750" s="7"/>
    </row>
    <row r="1751">
      <c r="A1751" s="9">
        <v>44815.875</v>
      </c>
      <c r="B1751" s="10">
        <v>349.18</v>
      </c>
      <c r="C1751" s="10">
        <v>339.23048</v>
      </c>
      <c r="D1751" s="10">
        <v>0.0293296758003585</v>
      </c>
      <c r="E1751" s="7"/>
      <c r="F1751" s="7"/>
    </row>
    <row r="1752">
      <c r="A1752" s="9">
        <v>44815.916666666664</v>
      </c>
      <c r="B1752" s="10">
        <v>341.68</v>
      </c>
      <c r="C1752" s="10">
        <v>340.33776</v>
      </c>
      <c r="D1752" s="10">
        <v>0.00394384684203129</v>
      </c>
      <c r="E1752" s="7"/>
      <c r="F1752" s="7"/>
    </row>
    <row r="1753">
      <c r="A1753" s="9">
        <v>44815.958333333336</v>
      </c>
      <c r="B1753" s="10">
        <v>342.87</v>
      </c>
      <c r="C1753" s="10">
        <v>342.31754</v>
      </c>
      <c r="D1753" s="10">
        <v>0.0016138816608696</v>
      </c>
      <c r="E1753" s="7"/>
      <c r="F1753" s="7"/>
    </row>
    <row r="1754">
      <c r="A1754" s="9">
        <v>44816.0</v>
      </c>
      <c r="B1754" s="10">
        <v>344.62</v>
      </c>
      <c r="C1754" s="10">
        <v>339.18875</v>
      </c>
      <c r="D1754" s="10">
        <v>0.0160124709324822</v>
      </c>
      <c r="E1754" s="7"/>
      <c r="F1754" s="7"/>
    </row>
    <row r="1755">
      <c r="A1755" s="9">
        <v>44816.041666666664</v>
      </c>
      <c r="B1755" s="10">
        <v>358.64</v>
      </c>
      <c r="C1755" s="10">
        <v>332.59078</v>
      </c>
      <c r="D1755" s="10">
        <v>0.0783221350874488</v>
      </c>
      <c r="E1755" s="7"/>
      <c r="F1755" s="7"/>
    </row>
    <row r="1756">
      <c r="A1756" s="9">
        <v>44816.083333333336</v>
      </c>
      <c r="B1756" s="10">
        <v>359.11</v>
      </c>
      <c r="C1756" s="10">
        <v>325.86275</v>
      </c>
      <c r="D1756" s="10">
        <v>0.102028384649672</v>
      </c>
      <c r="E1756" s="7"/>
      <c r="F1756" s="7"/>
    </row>
    <row r="1757">
      <c r="A1757" s="9">
        <v>44816.125</v>
      </c>
      <c r="B1757" s="10">
        <v>349.59</v>
      </c>
      <c r="C1757" s="10">
        <v>317.44175</v>
      </c>
      <c r="D1757" s="10">
        <v>0.101272910699364</v>
      </c>
      <c r="E1757" s="7"/>
      <c r="F1757" s="7"/>
    </row>
    <row r="1758">
      <c r="A1758" s="9">
        <v>44816.166666666664</v>
      </c>
      <c r="B1758" s="10">
        <v>335.39</v>
      </c>
      <c r="C1758" s="10">
        <v>310.14616</v>
      </c>
      <c r="D1758" s="10">
        <v>0.0813933662760808</v>
      </c>
      <c r="E1758" s="7"/>
      <c r="F1758" s="7"/>
    </row>
    <row r="1759">
      <c r="A1759" s="9">
        <v>44816.208333333336</v>
      </c>
      <c r="B1759" s="10">
        <v>331.53</v>
      </c>
      <c r="C1759" s="10">
        <v>305.24175</v>
      </c>
      <c r="D1759" s="10">
        <v>0.0861227207614946</v>
      </c>
      <c r="E1759" s="7"/>
      <c r="F1759" s="7"/>
    </row>
    <row r="1760">
      <c r="A1760" s="9">
        <v>44816.25</v>
      </c>
      <c r="B1760" s="10">
        <v>327.55</v>
      </c>
      <c r="C1760" s="10">
        <v>303.44065</v>
      </c>
      <c r="D1760" s="10">
        <v>0.0794532637601455</v>
      </c>
      <c r="E1760" s="7"/>
      <c r="F1760" s="7"/>
    </row>
    <row r="1761">
      <c r="A1761" s="9">
        <v>44816.291666666664</v>
      </c>
      <c r="B1761" s="10">
        <v>326.17</v>
      </c>
      <c r="C1761" s="10">
        <v>303.08112</v>
      </c>
      <c r="D1761" s="10">
        <v>0.0761805288300373</v>
      </c>
      <c r="E1761" s="7"/>
      <c r="F1761" s="7"/>
    </row>
    <row r="1762">
      <c r="A1762" s="9">
        <v>44816.333333333336</v>
      </c>
      <c r="B1762" s="10">
        <v>326.58</v>
      </c>
      <c r="C1762" s="10">
        <v>303.37565</v>
      </c>
      <c r="D1762" s="10">
        <v>0.0764871867600447</v>
      </c>
      <c r="E1762" s="7"/>
      <c r="F1762" s="7"/>
    </row>
    <row r="1763">
      <c r="A1763" s="9">
        <v>44816.375</v>
      </c>
      <c r="B1763" s="10">
        <v>329.14</v>
      </c>
      <c r="C1763" s="10">
        <v>306.85297</v>
      </c>
      <c r="D1763" s="10">
        <v>0.0726309737200847</v>
      </c>
      <c r="E1763" s="7"/>
      <c r="F1763" s="7"/>
    </row>
    <row r="1764">
      <c r="A1764" s="9">
        <v>44816.416666666664</v>
      </c>
      <c r="B1764" s="10">
        <v>334.69</v>
      </c>
      <c r="C1764" s="10">
        <v>313.26192</v>
      </c>
      <c r="D1764" s="10">
        <v>0.0684030794422763</v>
      </c>
      <c r="E1764" s="7"/>
      <c r="F1764" s="7"/>
    </row>
    <row r="1765">
      <c r="A1765" s="9">
        <v>44816.458333333336</v>
      </c>
      <c r="B1765" s="10">
        <v>347.58</v>
      </c>
      <c r="C1765" s="10">
        <v>317.99085</v>
      </c>
      <c r="D1765" s="10">
        <v>0.0930503189006852</v>
      </c>
      <c r="E1765" s="7"/>
      <c r="F1765" s="7"/>
    </row>
    <row r="1766">
      <c r="A1766" s="9">
        <v>44816.5</v>
      </c>
      <c r="B1766" s="10">
        <v>356.62</v>
      </c>
      <c r="C1766" s="10">
        <v>322.25529</v>
      </c>
      <c r="D1766" s="10">
        <v>0.106638156351133</v>
      </c>
      <c r="E1766" s="7"/>
      <c r="F1766" s="7"/>
    </row>
    <row r="1767">
      <c r="A1767" s="9">
        <v>44816.541666666664</v>
      </c>
      <c r="B1767" s="10">
        <v>355.06</v>
      </c>
      <c r="C1767" s="10">
        <v>326.82228</v>
      </c>
      <c r="D1767" s="10">
        <v>0.0864008414603803</v>
      </c>
      <c r="E1767" s="7"/>
      <c r="F1767" s="7"/>
    </row>
    <row r="1768">
      <c r="A1768" s="9">
        <v>44816.583333333336</v>
      </c>
      <c r="B1768" s="10">
        <v>358.81</v>
      </c>
      <c r="C1768" s="10">
        <v>327.9468</v>
      </c>
      <c r="D1768" s="10">
        <v>0.0941103861967855</v>
      </c>
      <c r="E1768" s="7"/>
      <c r="F1768" s="7"/>
    </row>
    <row r="1769">
      <c r="A1769" s="9">
        <v>44816.625</v>
      </c>
      <c r="B1769" s="10">
        <v>359.87</v>
      </c>
      <c r="C1769" s="10">
        <v>330.07622</v>
      </c>
      <c r="D1769" s="10">
        <v>0.0902633337233443</v>
      </c>
      <c r="E1769" s="7"/>
      <c r="F1769" s="7"/>
    </row>
    <row r="1770">
      <c r="A1770" s="9">
        <v>44816.666666666664</v>
      </c>
      <c r="B1770" s="10">
        <v>362.26</v>
      </c>
      <c r="C1770" s="10">
        <v>331.29936</v>
      </c>
      <c r="D1770" s="10">
        <v>0.0934521575894381</v>
      </c>
      <c r="E1770" s="7"/>
      <c r="F1770" s="7"/>
    </row>
    <row r="1771">
      <c r="A1771" s="9">
        <v>44816.708333333336</v>
      </c>
      <c r="B1771" s="10">
        <v>361.86</v>
      </c>
      <c r="C1771" s="10">
        <v>332.4463</v>
      </c>
      <c r="D1771" s="10">
        <v>0.0884765449337231</v>
      </c>
      <c r="E1771" s="7"/>
      <c r="F1771" s="7"/>
    </row>
    <row r="1772">
      <c r="A1772" s="9">
        <v>44816.75</v>
      </c>
      <c r="B1772" s="10">
        <v>367.05</v>
      </c>
      <c r="C1772" s="10">
        <v>334.16019</v>
      </c>
      <c r="D1772" s="10">
        <v>0.098425279205162</v>
      </c>
      <c r="E1772" s="7"/>
      <c r="F1772" s="7"/>
    </row>
    <row r="1773">
      <c r="A1773" s="9">
        <v>44816.791666666664</v>
      </c>
      <c r="B1773" s="10">
        <v>369.5</v>
      </c>
      <c r="C1773" s="10">
        <v>336.76238</v>
      </c>
      <c r="D1773" s="10">
        <v>0.097212818130101</v>
      </c>
      <c r="E1773" s="7"/>
      <c r="F1773" s="7"/>
    </row>
    <row r="1774">
      <c r="A1774" s="9">
        <v>44816.833333333336</v>
      </c>
      <c r="B1774" s="10">
        <v>361.81</v>
      </c>
      <c r="C1774" s="10">
        <v>337.85257</v>
      </c>
      <c r="D1774" s="10">
        <v>0.0709109005741764</v>
      </c>
      <c r="E1774" s="7"/>
      <c r="F1774" s="7"/>
    </row>
    <row r="1775">
      <c r="A1775" s="9">
        <v>44816.875</v>
      </c>
      <c r="B1775" s="10">
        <v>356.94</v>
      </c>
      <c r="C1775" s="10">
        <v>339.88224</v>
      </c>
      <c r="D1775" s="10">
        <v>0.0501872648597348</v>
      </c>
      <c r="E1775" s="7"/>
      <c r="F1775" s="7"/>
    </row>
    <row r="1776">
      <c r="A1776" s="9">
        <v>44816.916666666664</v>
      </c>
      <c r="B1776" s="10">
        <v>355.55</v>
      </c>
      <c r="C1776" s="10">
        <v>340.79087</v>
      </c>
      <c r="D1776" s="10">
        <v>0.043308466567781</v>
      </c>
      <c r="E1776" s="7"/>
      <c r="F1776" s="7"/>
    </row>
    <row r="1777">
      <c r="A1777" s="9">
        <v>44816.958333333336</v>
      </c>
      <c r="B1777" s="10">
        <v>358.91</v>
      </c>
      <c r="C1777" s="10">
        <v>342.73665</v>
      </c>
      <c r="D1777" s="10">
        <v>0.0471888547664804</v>
      </c>
      <c r="E1777" s="7"/>
      <c r="F1777" s="7"/>
    </row>
    <row r="1778">
      <c r="A1778" s="9">
        <v>44817.0</v>
      </c>
      <c r="B1778" s="10">
        <v>361.1</v>
      </c>
      <c r="C1778" s="10">
        <v>354.99387</v>
      </c>
      <c r="D1778" s="10">
        <v>0.017200663211452</v>
      </c>
      <c r="E1778" s="7"/>
      <c r="F1778" s="7"/>
    </row>
    <row r="1779">
      <c r="A1779" s="9">
        <v>44817.041666666664</v>
      </c>
      <c r="B1779" s="10">
        <v>371.73</v>
      </c>
      <c r="C1779" s="10">
        <v>349.4522</v>
      </c>
      <c r="D1779" s="10">
        <v>0.0637506359954237</v>
      </c>
      <c r="E1779" s="7"/>
      <c r="F1779" s="7"/>
    </row>
    <row r="1780">
      <c r="A1780" s="9">
        <v>44817.083333333336</v>
      </c>
      <c r="B1780" s="10">
        <v>375.05</v>
      </c>
      <c r="C1780" s="10">
        <v>343.6887</v>
      </c>
      <c r="D1780" s="10">
        <v>0.0912491449384283</v>
      </c>
      <c r="E1780" s="7"/>
      <c r="F1780" s="7"/>
    </row>
    <row r="1781">
      <c r="A1781" s="9">
        <v>44817.125</v>
      </c>
      <c r="B1781" s="10">
        <v>368.41</v>
      </c>
      <c r="C1781" s="10">
        <v>335.25056</v>
      </c>
      <c r="D1781" s="10">
        <v>0.0989094246404838</v>
      </c>
      <c r="E1781" s="7"/>
      <c r="F1781" s="7"/>
    </row>
    <row r="1782">
      <c r="A1782" s="9">
        <v>44817.166666666664</v>
      </c>
      <c r="B1782" s="10">
        <v>354.66</v>
      </c>
      <c r="C1782" s="10">
        <v>327.43228</v>
      </c>
      <c r="D1782" s="10">
        <v>0.0831552710685703</v>
      </c>
      <c r="E1782" s="7"/>
      <c r="F1782" s="7"/>
    </row>
    <row r="1783">
      <c r="A1783" s="9">
        <v>44817.208333333336</v>
      </c>
      <c r="B1783" s="10">
        <v>349.63</v>
      </c>
      <c r="C1783" s="10">
        <v>321.73386</v>
      </c>
      <c r="D1783" s="10">
        <v>0.0867056392510256</v>
      </c>
      <c r="E1783" s="7"/>
      <c r="F1783" s="7"/>
    </row>
    <row r="1784">
      <c r="A1784" s="9">
        <v>44817.25</v>
      </c>
      <c r="B1784" s="10">
        <v>346.83</v>
      </c>
      <c r="C1784" s="10">
        <v>319.37356</v>
      </c>
      <c r="D1784" s="10">
        <v>0.0859696713779311</v>
      </c>
      <c r="E1784" s="7"/>
      <c r="F1784" s="7"/>
    </row>
    <row r="1785">
      <c r="A1785" s="9">
        <v>44817.291666666664</v>
      </c>
      <c r="B1785" s="10">
        <v>343.15</v>
      </c>
      <c r="C1785" s="10">
        <v>318.8804</v>
      </c>
      <c r="D1785" s="10">
        <v>0.0761087856136657</v>
      </c>
      <c r="E1785" s="7"/>
      <c r="F1785" s="7"/>
    </row>
    <row r="1786">
      <c r="A1786" s="9">
        <v>44817.333333333336</v>
      </c>
      <c r="B1786" s="10">
        <v>340.51</v>
      </c>
      <c r="C1786" s="10">
        <v>318.64718</v>
      </c>
      <c r="D1786" s="10">
        <v>0.0686113713606378</v>
      </c>
      <c r="E1786" s="7"/>
      <c r="F1786" s="7"/>
    </row>
    <row r="1787">
      <c r="A1787" s="9">
        <v>44817.375</v>
      </c>
      <c r="B1787" s="10">
        <v>341.02</v>
      </c>
      <c r="C1787" s="10">
        <v>321.4942</v>
      </c>
      <c r="D1787" s="10">
        <v>0.060734532691414</v>
      </c>
      <c r="E1787" s="7"/>
      <c r="F1787" s="7"/>
    </row>
    <row r="1788">
      <c r="A1788" s="9">
        <v>44817.416666666664</v>
      </c>
      <c r="B1788" s="10">
        <v>346.65</v>
      </c>
      <c r="C1788" s="10">
        <v>327.20819</v>
      </c>
      <c r="D1788" s="10">
        <v>0.0594172474717089</v>
      </c>
      <c r="E1788" s="7"/>
      <c r="F1788" s="7"/>
    </row>
    <row r="1789">
      <c r="A1789" s="9">
        <v>44817.458333333336</v>
      </c>
      <c r="B1789" s="10">
        <v>359.77</v>
      </c>
      <c r="C1789" s="10">
        <v>331.59575</v>
      </c>
      <c r="D1789" s="10">
        <v>0.084965654716624</v>
      </c>
      <c r="E1789" s="7"/>
      <c r="F1789" s="7"/>
    </row>
    <row r="1790">
      <c r="A1790" s="9">
        <v>44817.5</v>
      </c>
      <c r="B1790" s="10">
        <v>367.48</v>
      </c>
      <c r="C1790" s="10">
        <v>336.32183</v>
      </c>
      <c r="D1790" s="10">
        <v>0.092643911933995</v>
      </c>
      <c r="E1790" s="7"/>
      <c r="F1790" s="7"/>
    </row>
    <row r="1791">
      <c r="A1791" s="9">
        <v>44817.541666666664</v>
      </c>
      <c r="B1791" s="10">
        <v>369.99</v>
      </c>
      <c r="C1791" s="10">
        <v>341.56444</v>
      </c>
      <c r="D1791" s="10">
        <v>0.08322166089655</v>
      </c>
      <c r="E1791" s="7"/>
      <c r="F1791" s="7"/>
    </row>
    <row r="1792">
      <c r="A1792" s="9">
        <v>44817.583333333336</v>
      </c>
      <c r="B1792" s="10">
        <v>370.2</v>
      </c>
      <c r="C1792" s="10">
        <v>343.16846</v>
      </c>
      <c r="D1792" s="10">
        <v>0.0787704674258234</v>
      </c>
      <c r="E1792" s="7"/>
      <c r="F1792" s="7"/>
    </row>
    <row r="1793">
      <c r="A1793" s="9">
        <v>44817.625</v>
      </c>
      <c r="B1793" s="10">
        <v>369.33</v>
      </c>
      <c r="C1793" s="10">
        <v>345.2552</v>
      </c>
      <c r="D1793" s="10">
        <v>0.0697304486652191</v>
      </c>
      <c r="E1793" s="7"/>
      <c r="F1793" s="7"/>
    </row>
    <row r="1794">
      <c r="A1794" s="9">
        <v>44817.666666666664</v>
      </c>
      <c r="B1794" s="10">
        <v>368.17</v>
      </c>
      <c r="C1794" s="10">
        <v>345.48269</v>
      </c>
      <c r="D1794" s="10">
        <v>0.0656684420281665</v>
      </c>
      <c r="E1794" s="7"/>
      <c r="F1794" s="7"/>
    </row>
    <row r="1795">
      <c r="A1795" s="9">
        <v>44817.708333333336</v>
      </c>
      <c r="B1795" s="10">
        <v>369.35</v>
      </c>
      <c r="C1795" s="10">
        <v>345.09363</v>
      </c>
      <c r="D1795" s="10">
        <v>0.0702892429512535</v>
      </c>
      <c r="E1795" s="7"/>
      <c r="F1795" s="7"/>
    </row>
    <row r="1796">
      <c r="A1796" s="9">
        <v>44817.75</v>
      </c>
      <c r="B1796" s="10">
        <v>370.0</v>
      </c>
      <c r="C1796" s="10">
        <v>345.21629</v>
      </c>
      <c r="D1796" s="10">
        <v>0.0717918323031627</v>
      </c>
      <c r="E1796" s="7"/>
      <c r="F1796" s="7"/>
    </row>
    <row r="1797">
      <c r="A1797" s="9">
        <v>44817.791666666664</v>
      </c>
      <c r="B1797" s="10">
        <v>369.99</v>
      </c>
      <c r="C1797" s="10">
        <v>346.14087</v>
      </c>
      <c r="D1797" s="10">
        <v>0.0689000695006053</v>
      </c>
      <c r="E1797" s="7"/>
      <c r="F1797" s="7"/>
    </row>
    <row r="1798">
      <c r="A1798" s="9">
        <v>44817.833333333336</v>
      </c>
      <c r="B1798" s="10">
        <v>367.15</v>
      </c>
      <c r="C1798" s="10">
        <v>345.86357</v>
      </c>
      <c r="D1798" s="10">
        <v>0.0615457418657882</v>
      </c>
      <c r="E1798" s="7"/>
      <c r="F1798" s="7"/>
    </row>
    <row r="1799">
      <c r="A1799" s="9">
        <v>44817.875</v>
      </c>
      <c r="B1799" s="10">
        <v>356.05</v>
      </c>
      <c r="C1799" s="10">
        <v>347.17606</v>
      </c>
      <c r="D1799" s="10">
        <v>0.0255603453763488</v>
      </c>
      <c r="E1799" s="7"/>
      <c r="F1799" s="7"/>
    </row>
    <row r="1800">
      <c r="A1800" s="9">
        <v>44817.916666666664</v>
      </c>
      <c r="B1800" s="10">
        <v>350.08</v>
      </c>
      <c r="C1800" s="10">
        <v>348.10676</v>
      </c>
      <c r="D1800" s="10">
        <v>0.00566849089629852</v>
      </c>
      <c r="E1800" s="7"/>
      <c r="F1800" s="7"/>
    </row>
    <row r="1801">
      <c r="A1801" s="9">
        <v>44817.958333333336</v>
      </c>
      <c r="B1801" s="10">
        <v>353.08</v>
      </c>
      <c r="C1801" s="10">
        <v>351.11936</v>
      </c>
      <c r="D1801" s="10">
        <v>0.00558397007786757</v>
      </c>
      <c r="E1801" s="7"/>
      <c r="F1801" s="7"/>
    </row>
    <row r="1802">
      <c r="A1802" s="9">
        <v>44818.0</v>
      </c>
      <c r="B1802" s="10">
        <v>357.97</v>
      </c>
      <c r="C1802" s="10">
        <v>335.9062</v>
      </c>
      <c r="D1802" s="10">
        <v>0.0656844083258957</v>
      </c>
      <c r="E1802" s="7"/>
      <c r="F1802" s="7"/>
    </row>
    <row r="1803">
      <c r="A1803" s="9">
        <v>44818.041666666664</v>
      </c>
      <c r="B1803" s="10">
        <v>367.45</v>
      </c>
      <c r="C1803" s="10">
        <v>331.85228</v>
      </c>
      <c r="D1803" s="10">
        <v>0.107269776781404</v>
      </c>
      <c r="E1803" s="7"/>
      <c r="F1803" s="7"/>
    </row>
    <row r="1804">
      <c r="A1804" s="9">
        <v>44818.083333333336</v>
      </c>
      <c r="B1804" s="10">
        <v>365.09</v>
      </c>
      <c r="C1804" s="10">
        <v>327.14697</v>
      </c>
      <c r="D1804" s="10">
        <v>0.11598160300858</v>
      </c>
      <c r="E1804" s="7"/>
      <c r="F1804" s="7"/>
    </row>
    <row r="1805">
      <c r="A1805" s="9">
        <v>44818.125</v>
      </c>
      <c r="B1805" s="10">
        <v>355.72</v>
      </c>
      <c r="C1805" s="10">
        <v>319.34576</v>
      </c>
      <c r="D1805" s="10">
        <v>0.113902373402421</v>
      </c>
      <c r="E1805" s="7"/>
      <c r="F1805" s="7"/>
    </row>
    <row r="1806">
      <c r="A1806" s="9">
        <v>44818.166666666664</v>
      </c>
      <c r="B1806" s="10">
        <v>339.9</v>
      </c>
      <c r="C1806" s="10">
        <v>311.00877</v>
      </c>
      <c r="D1806" s="10">
        <v>0.0928952260735282</v>
      </c>
      <c r="E1806" s="7"/>
      <c r="F1806" s="7"/>
    </row>
    <row r="1807">
      <c r="A1807" s="9">
        <v>44818.208333333336</v>
      </c>
      <c r="B1807" s="10">
        <v>325.58</v>
      </c>
      <c r="C1807" s="10">
        <v>303.82187</v>
      </c>
      <c r="D1807" s="10">
        <v>0.0716147590033594</v>
      </c>
      <c r="E1807" s="7"/>
      <c r="F1807" s="7"/>
    </row>
    <row r="1808">
      <c r="A1808" s="9">
        <v>44818.25</v>
      </c>
      <c r="B1808" s="10">
        <v>313.76</v>
      </c>
      <c r="C1808" s="10">
        <v>299.41538</v>
      </c>
      <c r="D1808" s="10">
        <v>0.0479087614002993</v>
      </c>
      <c r="E1808" s="7"/>
      <c r="F1808" s="7"/>
    </row>
    <row r="1809">
      <c r="A1809" s="9">
        <v>44818.291666666664</v>
      </c>
      <c r="B1809" s="10">
        <v>306.98</v>
      </c>
      <c r="C1809" s="10">
        <v>296.91505</v>
      </c>
      <c r="D1809" s="10">
        <v>0.0338984163988993</v>
      </c>
      <c r="E1809" s="7"/>
      <c r="F1809" s="7"/>
    </row>
    <row r="1810">
      <c r="A1810" s="9">
        <v>44818.333333333336</v>
      </c>
      <c r="B1810" s="10">
        <v>295.9</v>
      </c>
      <c r="C1810" s="10">
        <v>295.42924</v>
      </c>
      <c r="D1810" s="10">
        <v>0.00159347801862802</v>
      </c>
      <c r="E1810" s="7"/>
      <c r="F1810" s="7"/>
    </row>
    <row r="1811">
      <c r="A1811" s="9">
        <v>44818.375</v>
      </c>
      <c r="B1811" s="10">
        <v>291.78</v>
      </c>
      <c r="C1811" s="10">
        <v>297.41843</v>
      </c>
      <c r="D1811" s="10">
        <v>0.0189579038528312</v>
      </c>
      <c r="E1811" s="7"/>
      <c r="F1811" s="7"/>
    </row>
    <row r="1812">
      <c r="A1812" s="9">
        <v>44818.416666666664</v>
      </c>
      <c r="B1812" s="10">
        <v>298.22</v>
      </c>
      <c r="C1812" s="10">
        <v>302.41468</v>
      </c>
      <c r="D1812" s="10">
        <v>0.0138706229472721</v>
      </c>
      <c r="E1812" s="7"/>
      <c r="F1812" s="7"/>
    </row>
    <row r="1813">
      <c r="A1813" s="9">
        <v>44818.458333333336</v>
      </c>
      <c r="B1813" s="10">
        <v>311.24</v>
      </c>
      <c r="C1813" s="10">
        <v>306.7044</v>
      </c>
      <c r="D1813" s="10">
        <v>0.014788180410845</v>
      </c>
      <c r="E1813" s="7"/>
      <c r="F1813" s="7"/>
    </row>
    <row r="1814">
      <c r="A1814" s="9">
        <v>44818.5</v>
      </c>
      <c r="B1814" s="10">
        <v>317.59</v>
      </c>
      <c r="C1814" s="10">
        <v>311.77186</v>
      </c>
      <c r="D1814" s="10">
        <v>0.0186615302612621</v>
      </c>
      <c r="E1814" s="7"/>
      <c r="F1814" s="7"/>
    </row>
    <row r="1815">
      <c r="A1815" s="9">
        <v>44818.541666666664</v>
      </c>
      <c r="B1815" s="10">
        <v>307.05</v>
      </c>
      <c r="C1815" s="10">
        <v>317.42315</v>
      </c>
      <c r="D1815" s="10">
        <v>0.0326792485047168</v>
      </c>
      <c r="E1815" s="7"/>
      <c r="F1815" s="7"/>
    </row>
    <row r="1816">
      <c r="A1816" s="9">
        <v>44818.583333333336</v>
      </c>
      <c r="B1816" s="10">
        <v>299.83</v>
      </c>
      <c r="C1816" s="10">
        <v>319.76148</v>
      </c>
      <c r="D1816" s="10">
        <v>0.0623323359649199</v>
      </c>
      <c r="E1816" s="7"/>
      <c r="F1816" s="7"/>
    </row>
    <row r="1817">
      <c r="A1817" s="9">
        <v>44818.625</v>
      </c>
      <c r="B1817" s="10">
        <v>296.76</v>
      </c>
      <c r="C1817" s="10">
        <v>322.0641</v>
      </c>
      <c r="D1817" s="10">
        <v>0.0785685209869712</v>
      </c>
      <c r="E1817" s="7"/>
      <c r="F1817" s="7"/>
    </row>
    <row r="1818">
      <c r="A1818" s="9">
        <v>44818.666666666664</v>
      </c>
      <c r="B1818" s="10">
        <v>295.36</v>
      </c>
      <c r="C1818" s="10">
        <v>322.29811</v>
      </c>
      <c r="D1818" s="10">
        <v>0.0835813464745418</v>
      </c>
      <c r="E1818" s="7"/>
      <c r="F1818" s="7"/>
    </row>
    <row r="1819">
      <c r="A1819" s="9">
        <v>44818.708333333336</v>
      </c>
      <c r="B1819" s="10">
        <v>303.31</v>
      </c>
      <c r="C1819" s="10">
        <v>322.31122</v>
      </c>
      <c r="D1819" s="10">
        <v>0.0589530206239794</v>
      </c>
      <c r="E1819" s="7"/>
      <c r="F1819" s="7"/>
    </row>
    <row r="1820">
      <c r="A1820" s="9">
        <v>44818.75</v>
      </c>
      <c r="B1820" s="10">
        <v>305.28</v>
      </c>
      <c r="C1820" s="10">
        <v>322.79995</v>
      </c>
      <c r="D1820" s="10">
        <v>0.0542749464490315</v>
      </c>
      <c r="E1820" s="7"/>
      <c r="F1820" s="7"/>
    </row>
    <row r="1821">
      <c r="A1821" s="9">
        <v>44818.791666666664</v>
      </c>
      <c r="B1821" s="10">
        <v>316.24</v>
      </c>
      <c r="C1821" s="10">
        <v>323.99493</v>
      </c>
      <c r="D1821" s="10">
        <v>0.0239353436796063</v>
      </c>
      <c r="E1821" s="7"/>
      <c r="F1821" s="7"/>
    </row>
    <row r="1822">
      <c r="A1822" s="9">
        <v>44818.833333333336</v>
      </c>
      <c r="B1822" s="10">
        <v>319.63</v>
      </c>
      <c r="C1822" s="10">
        <v>324.18541</v>
      </c>
      <c r="D1822" s="10">
        <v>0.0140518661836138</v>
      </c>
      <c r="E1822" s="7"/>
      <c r="F1822" s="7"/>
    </row>
    <row r="1823">
      <c r="A1823" s="9">
        <v>44818.875</v>
      </c>
      <c r="B1823" s="10">
        <v>323.36</v>
      </c>
      <c r="C1823" s="10">
        <v>326.09529</v>
      </c>
      <c r="D1823" s="10">
        <v>0.00838800830272637</v>
      </c>
      <c r="E1823" s="7"/>
      <c r="F1823" s="7"/>
    </row>
    <row r="1824">
      <c r="A1824" s="9">
        <v>44818.916666666664</v>
      </c>
      <c r="B1824" s="10">
        <v>326.73</v>
      </c>
      <c r="C1824" s="10">
        <v>327.71233</v>
      </c>
      <c r="D1824" s="10">
        <v>0.00299753750492082</v>
      </c>
      <c r="E1824" s="7"/>
      <c r="F1824" s="7"/>
    </row>
    <row r="1825">
      <c r="A1825" s="9">
        <v>44818.958333333336</v>
      </c>
      <c r="B1825" s="10">
        <v>332.23</v>
      </c>
      <c r="C1825" s="10">
        <v>331.12452</v>
      </c>
      <c r="D1825" s="10">
        <v>0.00333856278598757</v>
      </c>
      <c r="E1825" s="7"/>
      <c r="F1825" s="7"/>
    </row>
    <row r="1826">
      <c r="A1826" s="9">
        <v>44819.0</v>
      </c>
      <c r="B1826" s="10">
        <v>336.59</v>
      </c>
      <c r="C1826" s="10">
        <v>315.43826</v>
      </c>
      <c r="D1826" s="10">
        <v>0.0670550871032574</v>
      </c>
      <c r="E1826" s="7"/>
      <c r="F1826" s="7"/>
    </row>
    <row r="1827">
      <c r="A1827" s="9">
        <v>44819.041666666664</v>
      </c>
      <c r="B1827" s="10">
        <v>344.25</v>
      </c>
      <c r="C1827" s="10">
        <v>311.35794</v>
      </c>
      <c r="D1827" s="10">
        <v>0.105640665531124</v>
      </c>
      <c r="E1827" s="7"/>
      <c r="F1827" s="7"/>
    </row>
    <row r="1828">
      <c r="A1828" s="9">
        <v>44819.083333333336</v>
      </c>
      <c r="B1828" s="10">
        <v>336.95</v>
      </c>
      <c r="C1828" s="10">
        <v>306.5409</v>
      </c>
      <c r="D1828" s="10">
        <v>0.099200791802986</v>
      </c>
      <c r="E1828" s="7"/>
      <c r="F1828" s="7"/>
    </row>
    <row r="1829">
      <c r="A1829" s="9">
        <v>44819.125</v>
      </c>
      <c r="B1829" s="10">
        <v>310.13</v>
      </c>
      <c r="C1829" s="10">
        <v>299.33477</v>
      </c>
      <c r="D1829" s="10">
        <v>0.0360640696702224</v>
      </c>
      <c r="E1829" s="7"/>
      <c r="F1829" s="7"/>
    </row>
    <row r="1830">
      <c r="A1830" s="9">
        <v>44819.166666666664</v>
      </c>
      <c r="B1830" s="10">
        <v>293.82</v>
      </c>
      <c r="C1830" s="10">
        <v>291.47796</v>
      </c>
      <c r="D1830" s="10">
        <v>0.00803505006004569</v>
      </c>
      <c r="E1830" s="7"/>
      <c r="F1830" s="7"/>
    </row>
    <row r="1831">
      <c r="A1831" s="9">
        <v>44819.208333333336</v>
      </c>
      <c r="B1831" s="10">
        <v>282.16</v>
      </c>
      <c r="C1831" s="10">
        <v>284.42459</v>
      </c>
      <c r="D1831" s="10">
        <v>0.00796200497291742</v>
      </c>
      <c r="E1831" s="7"/>
      <c r="F1831" s="7"/>
    </row>
    <row r="1832">
      <c r="A1832" s="9">
        <v>44819.25</v>
      </c>
      <c r="B1832" s="10">
        <v>280.42</v>
      </c>
      <c r="C1832" s="10">
        <v>279.49437</v>
      </c>
      <c r="D1832" s="10">
        <v>0.00331180195150268</v>
      </c>
      <c r="E1832" s="7"/>
      <c r="F1832" s="7"/>
    </row>
    <row r="1833">
      <c r="A1833" s="9">
        <v>44819.291666666664</v>
      </c>
      <c r="B1833" s="10">
        <v>271.82</v>
      </c>
      <c r="C1833" s="10">
        <v>275.77747</v>
      </c>
      <c r="D1833" s="10">
        <v>0.0143502295528347</v>
      </c>
      <c r="E1833" s="7"/>
      <c r="F1833" s="7"/>
    </row>
    <row r="1834">
      <c r="A1834" s="9">
        <v>44819.333333333336</v>
      </c>
      <c r="B1834" s="10">
        <v>272.86</v>
      </c>
      <c r="C1834" s="10">
        <v>273.66775</v>
      </c>
      <c r="D1834" s="10">
        <v>0.00295157175078173</v>
      </c>
      <c r="E1834" s="7"/>
      <c r="F1834" s="7"/>
    </row>
    <row r="1835">
      <c r="A1835" s="9">
        <v>44819.375</v>
      </c>
      <c r="B1835" s="10">
        <v>268.9</v>
      </c>
      <c r="C1835" s="10">
        <v>275.46893</v>
      </c>
      <c r="D1835" s="10">
        <v>0.02384635537663</v>
      </c>
      <c r="E1835" s="7"/>
      <c r="F1835" s="7"/>
    </row>
    <row r="1836">
      <c r="A1836" s="9">
        <v>44819.416666666664</v>
      </c>
      <c r="B1836" s="10">
        <v>280.11</v>
      </c>
      <c r="C1836" s="10">
        <v>280.68677</v>
      </c>
      <c r="D1836" s="10">
        <v>0.00205485281689625</v>
      </c>
      <c r="E1836" s="7"/>
      <c r="F1836" s="7"/>
    </row>
    <row r="1837">
      <c r="A1837" s="9">
        <v>44819.458333333336</v>
      </c>
      <c r="B1837" s="10">
        <v>291.15</v>
      </c>
      <c r="C1837" s="10">
        <v>285.40229</v>
      </c>
      <c r="D1837" s="10">
        <v>0.0201389764602098</v>
      </c>
      <c r="E1837" s="7"/>
      <c r="F1837" s="7"/>
    </row>
    <row r="1838">
      <c r="A1838" s="9">
        <v>44819.5</v>
      </c>
      <c r="B1838" s="10">
        <v>292.64</v>
      </c>
      <c r="C1838" s="10">
        <v>290.56499</v>
      </c>
      <c r="D1838" s="10">
        <v>0.00714129393221104</v>
      </c>
      <c r="E1838" s="7"/>
      <c r="F1838" s="7"/>
    </row>
    <row r="1839">
      <c r="A1839" s="9">
        <v>44819.541666666664</v>
      </c>
      <c r="B1839" s="10">
        <v>282.98</v>
      </c>
      <c r="C1839" s="10">
        <v>296.32754</v>
      </c>
      <c r="D1839" s="10">
        <v>0.0450431978073991</v>
      </c>
      <c r="E1839" s="7"/>
      <c r="F1839" s="7"/>
    </row>
    <row r="1840">
      <c r="A1840" s="9">
        <v>44819.583333333336</v>
      </c>
      <c r="B1840" s="10">
        <v>267.53</v>
      </c>
      <c r="C1840" s="10">
        <v>299.12741</v>
      </c>
      <c r="D1840" s="10">
        <v>0.105631944595114</v>
      </c>
      <c r="E1840" s="7"/>
      <c r="F1840" s="7"/>
    </row>
    <row r="1841">
      <c r="A1841" s="9">
        <v>44819.625</v>
      </c>
      <c r="B1841" s="10">
        <v>255.11</v>
      </c>
      <c r="C1841" s="10">
        <v>302.03567</v>
      </c>
      <c r="D1841" s="10">
        <v>0.155364662723445</v>
      </c>
      <c r="E1841" s="7"/>
      <c r="F1841" s="7"/>
    </row>
    <row r="1842">
      <c r="A1842" s="9">
        <v>44819.666666666664</v>
      </c>
      <c r="B1842" s="10">
        <v>251.6</v>
      </c>
      <c r="C1842" s="10">
        <v>303.41017</v>
      </c>
      <c r="D1842" s="10">
        <v>0.170759503545975</v>
      </c>
      <c r="E1842" s="7"/>
      <c r="F1842" s="7"/>
    </row>
    <row r="1843">
      <c r="A1843" s="9">
        <v>44819.708333333336</v>
      </c>
      <c r="B1843" s="10">
        <v>252.71</v>
      </c>
      <c r="C1843" s="10">
        <v>304.9828</v>
      </c>
      <c r="D1843" s="10">
        <v>0.171395895112773</v>
      </c>
      <c r="E1843" s="7"/>
      <c r="F1843" s="7"/>
    </row>
    <row r="1844">
      <c r="A1844" s="9">
        <v>44819.75</v>
      </c>
      <c r="B1844" s="10">
        <v>256.88</v>
      </c>
      <c r="C1844" s="10">
        <v>306.75012</v>
      </c>
      <c r="D1844" s="10">
        <v>0.162575714721806</v>
      </c>
      <c r="E1844" s="7"/>
      <c r="F1844" s="7"/>
    </row>
    <row r="1845">
      <c r="A1845" s="9">
        <v>44819.791666666664</v>
      </c>
      <c r="B1845" s="10">
        <v>265.14</v>
      </c>
      <c r="C1845" s="10">
        <v>309.18362</v>
      </c>
      <c r="D1845" s="10">
        <v>0.142451336846369</v>
      </c>
      <c r="E1845" s="7"/>
      <c r="F1845" s="7"/>
    </row>
    <row r="1846">
      <c r="A1846" s="9">
        <v>44819.833333333336</v>
      </c>
      <c r="B1846" s="10">
        <v>278.62</v>
      </c>
      <c r="C1846" s="10">
        <v>310.40723</v>
      </c>
      <c r="D1846" s="10">
        <v>0.102404927874908</v>
      </c>
      <c r="E1846" s="7"/>
      <c r="F1846" s="7"/>
    </row>
    <row r="1847">
      <c r="A1847" s="9">
        <v>44819.875</v>
      </c>
      <c r="B1847" s="10">
        <v>288.98</v>
      </c>
      <c r="C1847" s="10">
        <v>312.93989</v>
      </c>
      <c r="D1847" s="10">
        <v>0.0765638730172749</v>
      </c>
      <c r="E1847" s="7"/>
      <c r="F1847" s="7"/>
    </row>
    <row r="1848">
      <c r="A1848" s="9">
        <v>44819.916666666664</v>
      </c>
      <c r="B1848" s="10">
        <v>282.36</v>
      </c>
      <c r="C1848" s="10">
        <v>314.61571</v>
      </c>
      <c r="D1848" s="10">
        <v>0.102524155580151</v>
      </c>
      <c r="E1848" s="7"/>
      <c r="F1848" s="7"/>
    </row>
    <row r="1849">
      <c r="A1849" s="9">
        <v>44819.958333333336</v>
      </c>
      <c r="B1849" s="10">
        <v>290.05</v>
      </c>
      <c r="C1849" s="10">
        <v>317.22538</v>
      </c>
      <c r="D1849" s="10">
        <v>0.0856658442650457</v>
      </c>
      <c r="E1849" s="7"/>
      <c r="F1849" s="7"/>
    </row>
    <row r="1850">
      <c r="A1850" s="9">
        <v>44820.0</v>
      </c>
      <c r="B1850" s="10">
        <v>294.12</v>
      </c>
      <c r="C1850" s="10">
        <v>299.05511</v>
      </c>
      <c r="D1850" s="10">
        <v>0.0165023429962457</v>
      </c>
      <c r="E1850" s="7"/>
      <c r="F1850" s="7"/>
    </row>
    <row r="1851">
      <c r="A1851" s="9">
        <v>44820.041666666664</v>
      </c>
      <c r="B1851" s="10">
        <v>303.53</v>
      </c>
      <c r="C1851" s="10">
        <v>292.74926</v>
      </c>
      <c r="D1851" s="10">
        <v>0.0368258488509927</v>
      </c>
      <c r="E1851" s="7"/>
      <c r="F1851" s="7"/>
    </row>
    <row r="1852">
      <c r="A1852" s="9">
        <v>44820.083333333336</v>
      </c>
      <c r="B1852" s="10">
        <v>303.92</v>
      </c>
      <c r="C1852" s="10">
        <v>285.35818</v>
      </c>
      <c r="D1852" s="10">
        <v>0.0650474431817585</v>
      </c>
      <c r="E1852" s="7"/>
      <c r="F1852" s="7"/>
    </row>
    <row r="1853">
      <c r="A1853" s="9">
        <v>44820.125</v>
      </c>
      <c r="B1853" s="10">
        <v>281.2</v>
      </c>
      <c r="C1853" s="10">
        <v>276.55772</v>
      </c>
      <c r="D1853" s="10">
        <v>0.0167859353193972</v>
      </c>
      <c r="E1853" s="7"/>
      <c r="F1853" s="7"/>
    </row>
    <row r="1854">
      <c r="A1854" s="9">
        <v>44820.166666666664</v>
      </c>
      <c r="B1854" s="10">
        <v>264.44</v>
      </c>
      <c r="C1854" s="10">
        <v>268.85206</v>
      </c>
      <c r="D1854" s="10">
        <v>0.0164107353315425</v>
      </c>
      <c r="E1854" s="7"/>
      <c r="F1854" s="7"/>
    </row>
    <row r="1855">
      <c r="A1855" s="9">
        <v>44820.208333333336</v>
      </c>
      <c r="B1855" s="10">
        <v>249.04</v>
      </c>
      <c r="C1855" s="10">
        <v>263.9482</v>
      </c>
      <c r="D1855" s="10">
        <v>0.0564815369076204</v>
      </c>
      <c r="E1855" s="7"/>
      <c r="F1855" s="7"/>
    </row>
    <row r="1856">
      <c r="A1856" s="9">
        <v>44820.25</v>
      </c>
      <c r="B1856" s="10">
        <v>242.38</v>
      </c>
      <c r="C1856" s="10">
        <v>262.3637</v>
      </c>
      <c r="D1856" s="10">
        <v>0.0761679302433987</v>
      </c>
      <c r="E1856" s="7"/>
      <c r="F1856" s="7"/>
    </row>
    <row r="1857">
      <c r="A1857" s="9">
        <v>44820.291666666664</v>
      </c>
      <c r="B1857" s="10">
        <v>241.38</v>
      </c>
      <c r="C1857" s="10">
        <v>262.58845</v>
      </c>
      <c r="D1857" s="10">
        <v>0.0807668806453597</v>
      </c>
      <c r="E1857" s="7"/>
      <c r="F1857" s="7"/>
    </row>
    <row r="1858">
      <c r="A1858" s="9">
        <v>44820.333333333336</v>
      </c>
      <c r="B1858" s="10">
        <v>240.41</v>
      </c>
      <c r="C1858" s="10">
        <v>264.51617</v>
      </c>
      <c r="D1858" s="10">
        <v>0.0911330675928053</v>
      </c>
      <c r="E1858" s="7"/>
      <c r="F1858" s="7"/>
    </row>
    <row r="1859">
      <c r="A1859" s="9">
        <v>44820.375</v>
      </c>
      <c r="B1859" s="10">
        <v>245.46</v>
      </c>
      <c r="C1859" s="10">
        <v>269.57252</v>
      </c>
      <c r="D1859" s="10">
        <v>0.0894472478129446</v>
      </c>
      <c r="E1859" s="7"/>
      <c r="F1859" s="7"/>
    </row>
    <row r="1860">
      <c r="A1860" s="9">
        <v>44820.416666666664</v>
      </c>
      <c r="B1860" s="10">
        <v>252.42</v>
      </c>
      <c r="C1860" s="10">
        <v>276.76505</v>
      </c>
      <c r="D1860" s="10">
        <v>0.0879628768155516</v>
      </c>
      <c r="E1860" s="7"/>
      <c r="F1860" s="7"/>
    </row>
    <row r="1861">
      <c r="A1861" s="9">
        <v>44820.458333333336</v>
      </c>
      <c r="B1861" s="10">
        <v>283.12</v>
      </c>
      <c r="C1861" s="10">
        <v>281.81664</v>
      </c>
      <c r="D1861" s="10">
        <v>0.00462485110886283</v>
      </c>
      <c r="E1861" s="7"/>
      <c r="F1861" s="7"/>
    </row>
    <row r="1862">
      <c r="A1862" s="9">
        <v>44820.5</v>
      </c>
      <c r="B1862" s="10">
        <v>293.06</v>
      </c>
      <c r="C1862" s="10">
        <v>285.58308</v>
      </c>
      <c r="D1862" s="10">
        <v>0.0261812429503877</v>
      </c>
      <c r="E1862" s="7"/>
      <c r="F1862" s="7"/>
    </row>
    <row r="1863">
      <c r="A1863" s="9">
        <v>44820.541666666664</v>
      </c>
      <c r="B1863" s="10">
        <v>291.75</v>
      </c>
      <c r="C1863" s="10">
        <v>289.13198</v>
      </c>
      <c r="D1863" s="10">
        <v>0.00905475762314497</v>
      </c>
      <c r="E1863" s="7"/>
      <c r="F1863" s="7"/>
    </row>
    <row r="1864">
      <c r="A1864" s="9">
        <v>44820.583333333336</v>
      </c>
      <c r="B1864" s="10">
        <v>278.24</v>
      </c>
      <c r="C1864" s="10">
        <v>289.64559</v>
      </c>
      <c r="D1864" s="10">
        <v>0.0393777443668312</v>
      </c>
      <c r="E1864" s="7"/>
      <c r="F1864" s="7"/>
    </row>
    <row r="1865">
      <c r="A1865" s="9">
        <v>44820.625</v>
      </c>
      <c r="B1865" s="10">
        <v>260.98</v>
      </c>
      <c r="C1865" s="10">
        <v>290.91404</v>
      </c>
      <c r="D1865" s="10">
        <v>0.10289651197309</v>
      </c>
      <c r="E1865" s="7"/>
      <c r="F1865" s="7"/>
    </row>
    <row r="1866">
      <c r="A1866" s="9">
        <v>44820.666666666664</v>
      </c>
      <c r="B1866" s="10">
        <v>253.05</v>
      </c>
      <c r="C1866" s="10">
        <v>291.6671</v>
      </c>
      <c r="D1866" s="10">
        <v>0.132401289003799</v>
      </c>
      <c r="E1866" s="7"/>
      <c r="F1866" s="7"/>
    </row>
    <row r="1867">
      <c r="A1867" s="9">
        <v>44820.708333333336</v>
      </c>
      <c r="B1867" s="10">
        <v>251.73</v>
      </c>
      <c r="C1867" s="10">
        <v>293.19529</v>
      </c>
      <c r="D1867" s="10">
        <v>0.141425498342759</v>
      </c>
      <c r="E1867" s="7"/>
      <c r="F1867" s="7"/>
    </row>
    <row r="1868">
      <c r="A1868" s="9">
        <v>44820.75</v>
      </c>
      <c r="B1868" s="10">
        <v>256.26</v>
      </c>
      <c r="C1868" s="10">
        <v>295.60473</v>
      </c>
      <c r="D1868" s="10">
        <v>0.133099121925417</v>
      </c>
      <c r="E1868" s="7"/>
      <c r="F1868" s="7"/>
    </row>
    <row r="1869">
      <c r="A1869" s="9">
        <v>44820.791666666664</v>
      </c>
      <c r="B1869" s="10">
        <v>258.56</v>
      </c>
      <c r="C1869" s="10">
        <v>298.83554</v>
      </c>
      <c r="D1869" s="10">
        <v>0.134774933396476</v>
      </c>
      <c r="E1869" s="7"/>
      <c r="F1869" s="7"/>
    </row>
    <row r="1870">
      <c r="A1870" s="9">
        <v>44820.833333333336</v>
      </c>
      <c r="B1870" s="10">
        <v>271.85</v>
      </c>
      <c r="C1870" s="10">
        <v>300.59108</v>
      </c>
      <c r="D1870" s="10">
        <v>0.095615212533918</v>
      </c>
      <c r="E1870" s="7"/>
      <c r="F1870" s="7"/>
    </row>
    <row r="1871">
      <c r="A1871" s="9">
        <v>44820.875</v>
      </c>
      <c r="B1871" s="10">
        <v>293.25</v>
      </c>
      <c r="C1871" s="10">
        <v>302.86608</v>
      </c>
      <c r="D1871" s="10">
        <v>0.0317502706146558</v>
      </c>
      <c r="E1871" s="7"/>
      <c r="F1871" s="7"/>
    </row>
    <row r="1872">
      <c r="A1872" s="9">
        <v>44820.916666666664</v>
      </c>
      <c r="B1872" s="10">
        <v>311.34</v>
      </c>
      <c r="C1872" s="10">
        <v>304.30995</v>
      </c>
      <c r="D1872" s="10">
        <v>0.0231016107097384</v>
      </c>
      <c r="E1872" s="7"/>
      <c r="F1872" s="7"/>
    </row>
    <row r="1873">
      <c r="A1873" s="9">
        <v>44820.958333333336</v>
      </c>
      <c r="B1873" s="10">
        <v>321.91</v>
      </c>
      <c r="C1873" s="10">
        <v>306.12313</v>
      </c>
      <c r="D1873" s="10">
        <v>0.0515703272732119</v>
      </c>
      <c r="E1873" s="7"/>
      <c r="F1873" s="7"/>
    </row>
    <row r="1874">
      <c r="A1874" s="9">
        <v>44821.0</v>
      </c>
      <c r="B1874" s="10">
        <v>323.56</v>
      </c>
      <c r="C1874" s="10">
        <v>319.59053</v>
      </c>
      <c r="D1874" s="10">
        <v>0.0124204869274443</v>
      </c>
      <c r="E1874" s="7"/>
      <c r="F1874" s="7"/>
    </row>
    <row r="1875">
      <c r="A1875" s="9">
        <v>44821.041666666664</v>
      </c>
      <c r="B1875" s="10">
        <v>323.42</v>
      </c>
      <c r="C1875" s="10">
        <v>312.92522</v>
      </c>
      <c r="D1875" s="10">
        <v>0.0335376611702949</v>
      </c>
      <c r="E1875" s="7"/>
      <c r="F1875" s="7"/>
    </row>
    <row r="1876">
      <c r="A1876" s="9">
        <v>44821.083333333336</v>
      </c>
      <c r="B1876" s="10">
        <v>317.24</v>
      </c>
      <c r="C1876" s="10">
        <v>304.7286</v>
      </c>
      <c r="D1876" s="10">
        <v>0.0410575180668963</v>
      </c>
      <c r="E1876" s="7"/>
      <c r="F1876" s="7"/>
    </row>
    <row r="1877">
      <c r="A1877" s="9">
        <v>44821.125</v>
      </c>
      <c r="B1877" s="10">
        <v>303.58</v>
      </c>
      <c r="C1877" s="10">
        <v>294.35494</v>
      </c>
      <c r="D1877" s="10">
        <v>0.0313399190786469</v>
      </c>
      <c r="E1877" s="7"/>
      <c r="F1877" s="7"/>
    </row>
    <row r="1878">
      <c r="A1878" s="9">
        <v>44821.166666666664</v>
      </c>
      <c r="B1878" s="10">
        <v>284.71</v>
      </c>
      <c r="C1878" s="10">
        <v>284.91358</v>
      </c>
      <c r="D1878" s="10">
        <v>7.14532455771483E-4</v>
      </c>
      <c r="E1878" s="7"/>
      <c r="F1878" s="7"/>
    </row>
    <row r="1879">
      <c r="A1879" s="9">
        <v>44821.208333333336</v>
      </c>
      <c r="B1879" s="10">
        <v>269.71</v>
      </c>
      <c r="C1879" s="10">
        <v>278.41066</v>
      </c>
      <c r="D1879" s="10">
        <v>0.0312511740750157</v>
      </c>
      <c r="E1879" s="7"/>
      <c r="F1879" s="7"/>
    </row>
    <row r="1880">
      <c r="A1880" s="9">
        <v>44821.25</v>
      </c>
      <c r="B1880" s="10">
        <v>257.0</v>
      </c>
      <c r="C1880" s="10">
        <v>275.79098</v>
      </c>
      <c r="D1880" s="10">
        <v>0.0681348606832609</v>
      </c>
      <c r="E1880" s="7"/>
      <c r="F1880" s="7"/>
    </row>
    <row r="1881">
      <c r="A1881" s="9">
        <v>44821.291666666664</v>
      </c>
      <c r="B1881" s="10">
        <v>262.32</v>
      </c>
      <c r="C1881" s="10">
        <v>275.70544</v>
      </c>
      <c r="D1881" s="10">
        <v>0.0485497855972664</v>
      </c>
      <c r="E1881" s="7"/>
      <c r="F1881" s="7"/>
    </row>
    <row r="1882">
      <c r="A1882" s="9">
        <v>44821.333333333336</v>
      </c>
      <c r="B1882" s="10">
        <v>260.5</v>
      </c>
      <c r="C1882" s="10">
        <v>277.46386</v>
      </c>
      <c r="D1882" s="10">
        <v>0.0611389894164955</v>
      </c>
      <c r="E1882" s="7"/>
      <c r="F1882" s="7"/>
    </row>
    <row r="1883">
      <c r="A1883" s="9">
        <v>44821.375</v>
      </c>
      <c r="B1883" s="10">
        <v>257.06</v>
      </c>
      <c r="C1883" s="10">
        <v>282.61182</v>
      </c>
      <c r="D1883" s="10">
        <v>0.0904131327557354</v>
      </c>
      <c r="E1883" s="7"/>
      <c r="F1883" s="7"/>
    </row>
    <row r="1884">
      <c r="A1884" s="9">
        <v>44821.416666666664</v>
      </c>
      <c r="B1884" s="10">
        <v>260.42</v>
      </c>
      <c r="C1884" s="10">
        <v>290.03828</v>
      </c>
      <c r="D1884" s="10">
        <v>0.102118520355313</v>
      </c>
      <c r="E1884" s="7"/>
      <c r="F1884" s="7"/>
    </row>
    <row r="1885">
      <c r="A1885" s="9">
        <v>44821.458333333336</v>
      </c>
      <c r="B1885" s="10">
        <v>269.68</v>
      </c>
      <c r="C1885" s="10">
        <v>295.29664</v>
      </c>
      <c r="D1885" s="10">
        <v>0.0867488366951957</v>
      </c>
      <c r="E1885" s="7"/>
      <c r="F1885" s="7"/>
    </row>
    <row r="1886">
      <c r="A1886" s="9">
        <v>44821.5</v>
      </c>
      <c r="B1886" s="10">
        <v>276.54</v>
      </c>
      <c r="C1886" s="10">
        <v>299.58093</v>
      </c>
      <c r="D1886" s="10">
        <v>0.0769105363281968</v>
      </c>
      <c r="E1886" s="7"/>
      <c r="F1886" s="7"/>
    </row>
    <row r="1887">
      <c r="A1887" s="9">
        <v>44821.541666666664</v>
      </c>
      <c r="B1887" s="10">
        <v>281.88</v>
      </c>
      <c r="C1887" s="10">
        <v>303.64237</v>
      </c>
      <c r="D1887" s="10">
        <v>0.0716710582913709</v>
      </c>
      <c r="E1887" s="7"/>
      <c r="F1887" s="7"/>
    </row>
    <row r="1888">
      <c r="A1888" s="9">
        <v>44821.583333333336</v>
      </c>
      <c r="B1888" s="10">
        <v>279.84</v>
      </c>
      <c r="C1888" s="10">
        <v>304.44881</v>
      </c>
      <c r="D1888" s="10">
        <v>0.0808306985992161</v>
      </c>
      <c r="E1888" s="7"/>
      <c r="F1888" s="7"/>
    </row>
    <row r="1889">
      <c r="A1889" s="9">
        <v>44821.625</v>
      </c>
      <c r="B1889" s="10">
        <v>266.23</v>
      </c>
      <c r="C1889" s="10">
        <v>305.83809</v>
      </c>
      <c r="D1889" s="10">
        <v>0.129506726908999</v>
      </c>
      <c r="E1889" s="7"/>
      <c r="F1889" s="7"/>
    </row>
    <row r="1890">
      <c r="A1890" s="9">
        <v>44821.666666666664</v>
      </c>
      <c r="B1890" s="10">
        <v>261.97</v>
      </c>
      <c r="C1890" s="10">
        <v>306.11539</v>
      </c>
      <c r="D1890" s="10">
        <v>0.144211599423341</v>
      </c>
      <c r="E1890" s="7"/>
      <c r="F1890" s="7"/>
    </row>
    <row r="1891">
      <c r="A1891" s="9">
        <v>44821.708333333336</v>
      </c>
      <c r="B1891" s="10">
        <v>261.63</v>
      </c>
      <c r="C1891" s="10">
        <v>306.93955</v>
      </c>
      <c r="D1891" s="10">
        <v>0.147617177388837</v>
      </c>
      <c r="E1891" s="7"/>
      <c r="F1891" s="7"/>
    </row>
    <row r="1892">
      <c r="A1892" s="9">
        <v>44821.75</v>
      </c>
      <c r="B1892" s="10">
        <v>263.97</v>
      </c>
      <c r="C1892" s="10">
        <v>308.79374</v>
      </c>
      <c r="D1892" s="10">
        <v>0.145157541082277</v>
      </c>
      <c r="E1892" s="7"/>
      <c r="F1892" s="7"/>
    </row>
    <row r="1893">
      <c r="A1893" s="9">
        <v>44821.791666666664</v>
      </c>
      <c r="B1893" s="10">
        <v>272.35</v>
      </c>
      <c r="C1893" s="10">
        <v>311.61091</v>
      </c>
      <c r="D1893" s="10">
        <v>0.125993374237121</v>
      </c>
      <c r="E1893" s="7"/>
      <c r="F1893" s="7"/>
    </row>
    <row r="1894">
      <c r="A1894" s="9">
        <v>44821.833333333336</v>
      </c>
      <c r="B1894" s="10">
        <v>283.89</v>
      </c>
      <c r="C1894" s="10">
        <v>313.15063</v>
      </c>
      <c r="D1894" s="10">
        <v>0.0934394735210974</v>
      </c>
      <c r="E1894" s="7"/>
      <c r="F1894" s="7"/>
    </row>
    <row r="1895">
      <c r="A1895" s="9">
        <v>44821.875</v>
      </c>
      <c r="B1895" s="10">
        <v>303.6</v>
      </c>
      <c r="C1895" s="10">
        <v>315.53162</v>
      </c>
      <c r="D1895" s="10">
        <v>0.0378143401285739</v>
      </c>
      <c r="E1895" s="7"/>
      <c r="F1895" s="7"/>
    </row>
    <row r="1896">
      <c r="A1896" s="9">
        <v>44821.916666666664</v>
      </c>
      <c r="B1896" s="10">
        <v>322.26</v>
      </c>
      <c r="C1896" s="10">
        <v>317.20574</v>
      </c>
      <c r="D1896" s="10">
        <v>0.0159336965339908</v>
      </c>
      <c r="E1896" s="7"/>
      <c r="F1896" s="7"/>
    </row>
    <row r="1897">
      <c r="A1897" s="9">
        <v>44821.958333333336</v>
      </c>
      <c r="B1897" s="10">
        <v>332.19</v>
      </c>
      <c r="C1897" s="10">
        <v>319.79811</v>
      </c>
      <c r="D1897" s="10">
        <v>0.0387491033014547</v>
      </c>
      <c r="E1897" s="7"/>
      <c r="F1897" s="7"/>
    </row>
    <row r="1898">
      <c r="A1898" s="9">
        <v>44822.0</v>
      </c>
      <c r="B1898" s="10">
        <v>328.34</v>
      </c>
      <c r="C1898" s="10">
        <v>323.61421</v>
      </c>
      <c r="D1898" s="10">
        <v>0.0146031597314591</v>
      </c>
      <c r="E1898" s="7"/>
      <c r="F1898" s="7"/>
    </row>
    <row r="1899">
      <c r="A1899" s="9">
        <v>44822.041666666664</v>
      </c>
      <c r="B1899" s="10">
        <v>325.57</v>
      </c>
      <c r="C1899" s="10">
        <v>317.60194</v>
      </c>
      <c r="D1899" s="10">
        <v>0.0250881968794018</v>
      </c>
      <c r="E1899" s="7"/>
      <c r="F1899" s="7"/>
    </row>
    <row r="1900">
      <c r="A1900" s="9">
        <v>44822.083333333336</v>
      </c>
      <c r="B1900" s="10">
        <v>315.62</v>
      </c>
      <c r="C1900" s="10">
        <v>310.42059</v>
      </c>
      <c r="D1900" s="10">
        <v>0.0167495654846864</v>
      </c>
      <c r="E1900" s="7"/>
      <c r="F1900" s="7"/>
    </row>
    <row r="1901">
      <c r="A1901" s="9">
        <v>44822.125</v>
      </c>
      <c r="B1901" s="10">
        <v>300.28</v>
      </c>
      <c r="C1901" s="10">
        <v>300.98632</v>
      </c>
      <c r="D1901" s="10">
        <v>0.0023466847264022</v>
      </c>
      <c r="E1901" s="7"/>
      <c r="F1901" s="7"/>
    </row>
    <row r="1902">
      <c r="A1902" s="9">
        <v>44822.166666666664</v>
      </c>
      <c r="B1902" s="10">
        <v>283.79</v>
      </c>
      <c r="C1902" s="10">
        <v>291.92443</v>
      </c>
      <c r="D1902" s="10">
        <v>0.0278648484472503</v>
      </c>
      <c r="E1902" s="7"/>
      <c r="F1902" s="7"/>
    </row>
    <row r="1903">
      <c r="A1903" s="9">
        <v>44822.208333333336</v>
      </c>
      <c r="B1903" s="10">
        <v>278.5</v>
      </c>
      <c r="C1903" s="10">
        <v>285.10933</v>
      </c>
      <c r="D1903" s="10">
        <v>0.0231817387386095</v>
      </c>
      <c r="E1903" s="7"/>
      <c r="F1903" s="7"/>
    </row>
    <row r="1904">
      <c r="A1904" s="9">
        <v>44822.25</v>
      </c>
      <c r="B1904" s="10">
        <v>275.83</v>
      </c>
      <c r="C1904" s="10">
        <v>281.75092</v>
      </c>
      <c r="D1904" s="10">
        <v>0.0210147317353924</v>
      </c>
      <c r="E1904" s="7"/>
      <c r="F1904" s="7"/>
    </row>
    <row r="1905">
      <c r="A1905" s="9">
        <v>44822.291666666664</v>
      </c>
      <c r="B1905" s="10">
        <v>276.58</v>
      </c>
      <c r="C1905" s="10">
        <v>280.58274</v>
      </c>
      <c r="D1905" s="10">
        <v>0.0142658097928618</v>
      </c>
      <c r="E1905" s="7"/>
      <c r="F1905" s="7"/>
    </row>
    <row r="1906">
      <c r="A1906" s="9">
        <v>44822.333333333336</v>
      </c>
      <c r="B1906" s="10">
        <v>274.27</v>
      </c>
      <c r="C1906" s="10">
        <v>281.16948</v>
      </c>
      <c r="D1906" s="10">
        <v>0.024538509656169</v>
      </c>
      <c r="E1906" s="7"/>
      <c r="F1906" s="7"/>
    </row>
    <row r="1907">
      <c r="A1907" s="9">
        <v>44822.375</v>
      </c>
      <c r="B1907" s="10">
        <v>281.7</v>
      </c>
      <c r="C1907" s="10">
        <v>285.26894</v>
      </c>
      <c r="D1907" s="10">
        <v>0.0125107906945635</v>
      </c>
      <c r="E1907" s="7"/>
      <c r="F1907" s="7"/>
    </row>
    <row r="1908">
      <c r="A1908" s="9">
        <v>44822.416666666664</v>
      </c>
      <c r="B1908" s="10">
        <v>279.71</v>
      </c>
      <c r="C1908" s="10">
        <v>291.99994</v>
      </c>
      <c r="D1908" s="10">
        <v>0.042088844264831</v>
      </c>
      <c r="E1908" s="7"/>
      <c r="F1908" s="7"/>
    </row>
    <row r="1909">
      <c r="A1909" s="9">
        <v>44822.458333333336</v>
      </c>
      <c r="B1909" s="10">
        <v>279.18</v>
      </c>
      <c r="C1909" s="10">
        <v>296.98511</v>
      </c>
      <c r="D1909" s="10">
        <v>0.059952871037878</v>
      </c>
      <c r="E1909" s="7"/>
      <c r="F1909" s="7"/>
    </row>
    <row r="1910">
      <c r="A1910" s="9">
        <v>44822.5</v>
      </c>
      <c r="B1910" s="10">
        <v>282.6</v>
      </c>
      <c r="C1910" s="10">
        <v>301.38044</v>
      </c>
      <c r="D1910" s="10">
        <v>0.0623147275251174</v>
      </c>
      <c r="E1910" s="7"/>
      <c r="F1910" s="7"/>
    </row>
    <row r="1911">
      <c r="A1911" s="9">
        <v>44822.541666666664</v>
      </c>
      <c r="B1911" s="10">
        <v>293.54</v>
      </c>
      <c r="C1911" s="10">
        <v>305.88918</v>
      </c>
      <c r="D1911" s="10">
        <v>0.0403714181717705</v>
      </c>
      <c r="E1911" s="7"/>
      <c r="F1911" s="7"/>
    </row>
    <row r="1912">
      <c r="A1912" s="9">
        <v>44822.583333333336</v>
      </c>
      <c r="B1912" s="10">
        <v>290.66</v>
      </c>
      <c r="C1912" s="10">
        <v>307.19885</v>
      </c>
      <c r="D1912" s="10">
        <v>0.0538376038842592</v>
      </c>
      <c r="E1912" s="7"/>
      <c r="F1912" s="7"/>
    </row>
    <row r="1913">
      <c r="A1913" s="9">
        <v>44822.625</v>
      </c>
      <c r="B1913" s="10">
        <v>290.55</v>
      </c>
      <c r="C1913" s="10">
        <v>309.13207</v>
      </c>
      <c r="D1913" s="10">
        <v>0.0601104569965839</v>
      </c>
      <c r="E1913" s="7"/>
      <c r="F1913" s="7"/>
    </row>
    <row r="1914">
      <c r="A1914" s="9">
        <v>44822.666666666664</v>
      </c>
      <c r="B1914" s="10">
        <v>293.16</v>
      </c>
      <c r="C1914" s="10">
        <v>309.99797</v>
      </c>
      <c r="D1914" s="10">
        <v>0.0543163879427984</v>
      </c>
      <c r="E1914" s="7"/>
      <c r="F1914" s="7"/>
    </row>
    <row r="1915">
      <c r="A1915" s="9">
        <v>44822.708333333336</v>
      </c>
      <c r="B1915" s="10">
        <v>302.5</v>
      </c>
      <c r="C1915" s="10">
        <v>311.44263</v>
      </c>
      <c r="D1915" s="10">
        <v>0.0287135707786696</v>
      </c>
      <c r="E1915" s="7"/>
      <c r="F1915" s="7"/>
    </row>
    <row r="1916">
      <c r="A1916" s="9">
        <v>44822.75</v>
      </c>
      <c r="B1916" s="10">
        <v>317.29</v>
      </c>
      <c r="C1916" s="10">
        <v>313.73528</v>
      </c>
      <c r="D1916" s="10">
        <v>0.0113303164374756</v>
      </c>
      <c r="E1916" s="7"/>
      <c r="F1916" s="7"/>
    </row>
    <row r="1917">
      <c r="A1917" s="9">
        <v>44822.791666666664</v>
      </c>
      <c r="B1917" s="10">
        <v>334.06</v>
      </c>
      <c r="C1917" s="10">
        <v>316.99134</v>
      </c>
      <c r="D1917" s="10">
        <v>0.0538458243054842</v>
      </c>
      <c r="E1917" s="7"/>
      <c r="F1917" s="7"/>
    </row>
    <row r="1918">
      <c r="A1918" s="9">
        <v>44822.833333333336</v>
      </c>
      <c r="B1918" s="10">
        <v>347.88</v>
      </c>
      <c r="C1918" s="10">
        <v>318.82244</v>
      </c>
      <c r="D1918" s="10">
        <v>0.0911402597633969</v>
      </c>
      <c r="E1918" s="7"/>
      <c r="F1918" s="7"/>
    </row>
    <row r="1919">
      <c r="A1919" s="9">
        <v>44822.875</v>
      </c>
      <c r="B1919" s="10">
        <v>348.6</v>
      </c>
      <c r="C1919" s="10">
        <v>321.45402</v>
      </c>
      <c r="D1919" s="10">
        <v>0.0844474740119909</v>
      </c>
      <c r="E1919" s="7"/>
      <c r="F1919" s="7"/>
    </row>
    <row r="1920">
      <c r="A1920" s="9">
        <v>44822.916666666664</v>
      </c>
      <c r="B1920" s="10">
        <v>339.39</v>
      </c>
      <c r="C1920" s="10">
        <v>323.1466</v>
      </c>
      <c r="D1920" s="10">
        <v>0.0502663497001051</v>
      </c>
      <c r="E1920" s="7"/>
      <c r="F1920" s="7"/>
    </row>
    <row r="1921">
      <c r="A1921" s="9">
        <v>44822.958333333336</v>
      </c>
      <c r="B1921" s="10">
        <v>336.22</v>
      </c>
      <c r="C1921" s="10">
        <v>325.66765</v>
      </c>
      <c r="D1921" s="10">
        <v>0.0324022051315199</v>
      </c>
      <c r="E1921" s="7"/>
      <c r="F1921" s="7"/>
    </row>
    <row r="1922">
      <c r="A1922" s="9">
        <v>44823.0</v>
      </c>
      <c r="B1922" s="10">
        <v>337.27</v>
      </c>
      <c r="C1922" s="10">
        <v>341.26115</v>
      </c>
      <c r="D1922" s="10">
        <v>0.0116952955236774</v>
      </c>
      <c r="E1922" s="7"/>
      <c r="F1922" s="7"/>
    </row>
    <row r="1923">
      <c r="A1923" s="9">
        <v>44823.041666666664</v>
      </c>
      <c r="B1923" s="10">
        <v>350.43</v>
      </c>
      <c r="C1923" s="10">
        <v>333.94043</v>
      </c>
      <c r="D1923" s="10">
        <v>0.0493787769273699</v>
      </c>
      <c r="E1923" s="7"/>
      <c r="F1923" s="7"/>
    </row>
    <row r="1924">
      <c r="A1924" s="9">
        <v>44823.083333333336</v>
      </c>
      <c r="B1924" s="10">
        <v>350.31</v>
      </c>
      <c r="C1924" s="10">
        <v>325.45641</v>
      </c>
      <c r="D1924" s="10">
        <v>0.076365341828726</v>
      </c>
      <c r="E1924" s="7"/>
      <c r="F1924" s="7"/>
    </row>
    <row r="1925">
      <c r="A1925" s="9">
        <v>44823.125</v>
      </c>
      <c r="B1925" s="10">
        <v>341.64</v>
      </c>
      <c r="C1925" s="10">
        <v>314.53454</v>
      </c>
      <c r="D1925" s="10">
        <v>0.0861764180175569</v>
      </c>
      <c r="E1925" s="7"/>
      <c r="F1925" s="7"/>
    </row>
    <row r="1926">
      <c r="A1926" s="9">
        <v>44823.166666666664</v>
      </c>
      <c r="B1926" s="10">
        <v>337.71</v>
      </c>
      <c r="C1926" s="10">
        <v>304.74615</v>
      </c>
      <c r="D1926" s="10">
        <v>0.108168224602673</v>
      </c>
      <c r="E1926" s="7"/>
      <c r="F1926" s="7"/>
    </row>
    <row r="1927">
      <c r="A1927" s="9">
        <v>44823.208333333336</v>
      </c>
      <c r="B1927" s="10">
        <v>328.31</v>
      </c>
      <c r="C1927" s="10">
        <v>297.8957</v>
      </c>
      <c r="D1927" s="10">
        <v>0.102097143396161</v>
      </c>
      <c r="E1927" s="7"/>
      <c r="F1927" s="7"/>
    </row>
    <row r="1928">
      <c r="A1928" s="9">
        <v>44823.25</v>
      </c>
      <c r="B1928" s="10">
        <v>322.6</v>
      </c>
      <c r="C1928" s="10">
        <v>295.07566</v>
      </c>
      <c r="D1928" s="10">
        <v>0.0932789237851742</v>
      </c>
      <c r="E1928" s="7"/>
      <c r="F1928" s="7"/>
    </row>
    <row r="1929">
      <c r="A1929" s="9">
        <v>44823.291666666664</v>
      </c>
      <c r="B1929" s="10">
        <v>320.8</v>
      </c>
      <c r="C1929" s="10">
        <v>295.00577</v>
      </c>
      <c r="D1929" s="10">
        <v>0.0874363576007344</v>
      </c>
      <c r="E1929" s="7"/>
      <c r="F1929" s="7"/>
    </row>
    <row r="1930">
      <c r="A1930" s="9">
        <v>44823.333333333336</v>
      </c>
      <c r="B1930" s="10">
        <v>325.6</v>
      </c>
      <c r="C1930" s="10">
        <v>296.51299</v>
      </c>
      <c r="D1930" s="10">
        <v>0.098096916428518</v>
      </c>
      <c r="E1930" s="7"/>
      <c r="F1930" s="7"/>
    </row>
    <row r="1931">
      <c r="A1931" s="9">
        <v>44823.375</v>
      </c>
      <c r="B1931" s="10">
        <v>335.48</v>
      </c>
      <c r="C1931" s="10">
        <v>301.4989</v>
      </c>
      <c r="D1931" s="10">
        <v>0.112707210540403</v>
      </c>
      <c r="E1931" s="7"/>
      <c r="F1931" s="7"/>
    </row>
    <row r="1932">
      <c r="A1932" s="9">
        <v>44823.416666666664</v>
      </c>
      <c r="B1932" s="10">
        <v>344.58</v>
      </c>
      <c r="C1932" s="10">
        <v>308.96808</v>
      </c>
      <c r="D1932" s="10">
        <v>0.115260838595365</v>
      </c>
      <c r="E1932" s="7"/>
      <c r="F1932" s="7"/>
    </row>
    <row r="1933">
      <c r="A1933" s="9">
        <v>44823.458333333336</v>
      </c>
      <c r="B1933" s="10">
        <v>365.36</v>
      </c>
      <c r="C1933" s="10">
        <v>314.20778</v>
      </c>
      <c r="D1933" s="10">
        <v>0.162797432959807</v>
      </c>
      <c r="E1933" s="7"/>
      <c r="F1933" s="7"/>
    </row>
    <row r="1934">
      <c r="A1934" s="9">
        <v>44823.5</v>
      </c>
      <c r="B1934" s="10">
        <v>373.66</v>
      </c>
      <c r="C1934" s="10">
        <v>318.7001</v>
      </c>
      <c r="D1934" s="10">
        <v>0.172450212597987</v>
      </c>
      <c r="E1934" s="7"/>
      <c r="F1934" s="7"/>
    </row>
    <row r="1935">
      <c r="A1935" s="9">
        <v>44823.541666666664</v>
      </c>
      <c r="B1935" s="10">
        <v>372.25</v>
      </c>
      <c r="C1935" s="10">
        <v>323.09389</v>
      </c>
      <c r="D1935" s="10">
        <v>0.152141874301615</v>
      </c>
      <c r="E1935" s="7"/>
      <c r="F1935" s="7"/>
    </row>
    <row r="1936">
      <c r="A1936" s="9">
        <v>44823.583333333336</v>
      </c>
      <c r="B1936" s="10">
        <v>373.12</v>
      </c>
      <c r="C1936" s="10">
        <v>324.04551</v>
      </c>
      <c r="D1936" s="10">
        <v>0.151443203147607</v>
      </c>
      <c r="E1936" s="7"/>
      <c r="F1936" s="7"/>
    </row>
    <row r="1937">
      <c r="A1937" s="9">
        <v>44823.625</v>
      </c>
      <c r="B1937" s="10">
        <v>370.07</v>
      </c>
      <c r="C1937" s="10">
        <v>325.69852</v>
      </c>
      <c r="D1937" s="10">
        <v>0.136234822313592</v>
      </c>
      <c r="E1937" s="7"/>
      <c r="F1937" s="7"/>
    </row>
    <row r="1938">
      <c r="A1938" s="9">
        <v>44823.666666666664</v>
      </c>
      <c r="B1938" s="10">
        <v>369.03</v>
      </c>
      <c r="C1938" s="10">
        <v>326.07145</v>
      </c>
      <c r="D1938" s="10">
        <v>0.131745818286145</v>
      </c>
      <c r="E1938" s="7"/>
      <c r="F1938" s="7"/>
    </row>
    <row r="1939">
      <c r="A1939" s="9">
        <v>44823.708333333336</v>
      </c>
      <c r="B1939" s="10">
        <v>370.48</v>
      </c>
      <c r="C1939" s="10">
        <v>326.76112</v>
      </c>
      <c r="D1939" s="10">
        <v>0.133794620363646</v>
      </c>
      <c r="E1939" s="7"/>
      <c r="F1939" s="7"/>
    </row>
    <row r="1940">
      <c r="A1940" s="9">
        <v>44823.75</v>
      </c>
      <c r="B1940" s="10">
        <v>365.0</v>
      </c>
      <c r="C1940" s="10">
        <v>328.56857</v>
      </c>
      <c r="D1940" s="10">
        <v>0.110879229866691</v>
      </c>
      <c r="E1940" s="7"/>
      <c r="F1940" s="7"/>
    </row>
    <row r="1941">
      <c r="A1941" s="9">
        <v>44823.791666666664</v>
      </c>
      <c r="B1941" s="10">
        <v>362.35</v>
      </c>
      <c r="C1941" s="10">
        <v>331.40828</v>
      </c>
      <c r="D1941" s="10">
        <v>0.0933643540831268</v>
      </c>
      <c r="E1941" s="7"/>
      <c r="F1941" s="7"/>
    </row>
    <row r="1942">
      <c r="A1942" s="9">
        <v>44823.833333333336</v>
      </c>
      <c r="B1942" s="10">
        <v>364.24</v>
      </c>
      <c r="C1942" s="10">
        <v>332.99489</v>
      </c>
      <c r="D1942" s="10">
        <v>0.0938305990221051</v>
      </c>
      <c r="E1942" s="7"/>
      <c r="F1942" s="7"/>
    </row>
    <row r="1943">
      <c r="A1943" s="9">
        <v>44823.875</v>
      </c>
      <c r="B1943" s="10">
        <v>356.27</v>
      </c>
      <c r="C1943" s="10">
        <v>335.54468</v>
      </c>
      <c r="D1943" s="10">
        <v>0.0617662005548708</v>
      </c>
      <c r="E1943" s="7"/>
      <c r="F1943" s="7"/>
    </row>
    <row r="1944">
      <c r="A1944" s="9">
        <v>44823.916666666664</v>
      </c>
      <c r="B1944" s="10">
        <v>348.69</v>
      </c>
      <c r="C1944" s="10">
        <v>337.13249</v>
      </c>
      <c r="D1944" s="10">
        <v>0.034281804165478</v>
      </c>
      <c r="E1944" s="7"/>
      <c r="F1944" s="7"/>
    </row>
    <row r="1945">
      <c r="A1945" s="9">
        <v>44823.958333333336</v>
      </c>
      <c r="B1945" s="10">
        <v>346.43</v>
      </c>
      <c r="C1945" s="10">
        <v>339.77454</v>
      </c>
      <c r="D1945" s="10">
        <v>0.0195878714161455</v>
      </c>
      <c r="E1945" s="7"/>
      <c r="F1945" s="7"/>
    </row>
    <row r="1946">
      <c r="A1946" s="9">
        <v>44824.0</v>
      </c>
      <c r="B1946" s="10">
        <v>350.55</v>
      </c>
      <c r="C1946" s="10">
        <v>348.34951</v>
      </c>
      <c r="D1946" s="10">
        <v>0.00631690281407314</v>
      </c>
      <c r="E1946" s="7"/>
      <c r="F1946" s="7"/>
    </row>
    <row r="1947">
      <c r="A1947" s="9">
        <v>44824.041666666664</v>
      </c>
      <c r="B1947" s="10">
        <v>359.27</v>
      </c>
      <c r="C1947" s="10">
        <v>341.86883</v>
      </c>
      <c r="D1947" s="10">
        <v>0.0509001361721101</v>
      </c>
      <c r="E1947" s="7"/>
      <c r="F1947" s="7"/>
    </row>
    <row r="1948">
      <c r="A1948" s="9">
        <v>44824.083333333336</v>
      </c>
      <c r="B1948" s="10">
        <v>362.02</v>
      </c>
      <c r="C1948" s="10">
        <v>334.1241</v>
      </c>
      <c r="D1948" s="10">
        <v>0.0834896375328807</v>
      </c>
      <c r="E1948" s="7"/>
      <c r="F1948" s="7"/>
    </row>
    <row r="1949">
      <c r="A1949" s="9">
        <v>44824.125</v>
      </c>
      <c r="B1949" s="10">
        <v>352.91</v>
      </c>
      <c r="C1949" s="10">
        <v>323.41081</v>
      </c>
      <c r="D1949" s="10">
        <v>0.0912127519794406</v>
      </c>
      <c r="E1949" s="7"/>
      <c r="F1949" s="7"/>
    </row>
    <row r="1950">
      <c r="A1950" s="9">
        <v>44824.166666666664</v>
      </c>
      <c r="B1950" s="10">
        <v>340.97</v>
      </c>
      <c r="C1950" s="10">
        <v>313.53957</v>
      </c>
      <c r="D1950" s="10">
        <v>0.0874863418355775</v>
      </c>
      <c r="E1950" s="7"/>
      <c r="F1950" s="7"/>
    </row>
    <row r="1951">
      <c r="A1951" s="9">
        <v>44824.208333333336</v>
      </c>
      <c r="B1951" s="10">
        <v>327.1</v>
      </c>
      <c r="C1951" s="10">
        <v>306.53267</v>
      </c>
      <c r="D1951" s="10">
        <v>0.0670966980452688</v>
      </c>
      <c r="E1951" s="7"/>
      <c r="F1951" s="7"/>
    </row>
    <row r="1952">
      <c r="A1952" s="9">
        <v>44824.25</v>
      </c>
      <c r="B1952" s="10">
        <v>317.39</v>
      </c>
      <c r="C1952" s="10">
        <v>303.7101</v>
      </c>
      <c r="D1952" s="10">
        <v>0.045042624529115</v>
      </c>
      <c r="E1952" s="7"/>
      <c r="F1952" s="7"/>
    </row>
    <row r="1953">
      <c r="A1953" s="9">
        <v>44824.291666666664</v>
      </c>
      <c r="B1953" s="10">
        <v>312.82</v>
      </c>
      <c r="C1953" s="10">
        <v>303.84642</v>
      </c>
      <c r="D1953" s="10">
        <v>0.0295332753961687</v>
      </c>
      <c r="E1953" s="7"/>
      <c r="F1953" s="7"/>
    </row>
    <row r="1954">
      <c r="A1954" s="9">
        <v>44824.333333333336</v>
      </c>
      <c r="B1954" s="10">
        <v>307.42</v>
      </c>
      <c r="C1954" s="10">
        <v>305.16405</v>
      </c>
      <c r="D1954" s="10">
        <v>0.00739258113791595</v>
      </c>
      <c r="E1954" s="7"/>
      <c r="F1954" s="7"/>
    </row>
    <row r="1955">
      <c r="A1955" s="9">
        <v>44824.375</v>
      </c>
      <c r="B1955" s="10">
        <v>309.87</v>
      </c>
      <c r="C1955" s="10">
        <v>309.71493</v>
      </c>
      <c r="D1955" s="10">
        <v>5.00686227816086E-4</v>
      </c>
      <c r="E1955" s="7"/>
      <c r="F1955" s="7"/>
    </row>
    <row r="1956">
      <c r="A1956" s="9">
        <v>44824.416666666664</v>
      </c>
      <c r="B1956" s="10">
        <v>315.82</v>
      </c>
      <c r="C1956" s="10">
        <v>316.63071</v>
      </c>
      <c r="D1956" s="10">
        <v>0.00256042757191817</v>
      </c>
      <c r="E1956" s="7"/>
      <c r="F1956" s="7"/>
    </row>
    <row r="1957">
      <c r="A1957" s="9">
        <v>44824.458333333336</v>
      </c>
      <c r="B1957" s="10">
        <v>330.94</v>
      </c>
      <c r="C1957" s="10">
        <v>321.51228</v>
      </c>
      <c r="D1957" s="10">
        <v>0.0293230479408127</v>
      </c>
      <c r="E1957" s="7"/>
      <c r="F1957" s="7"/>
    </row>
    <row r="1958">
      <c r="A1958" s="9">
        <v>44824.5</v>
      </c>
      <c r="B1958" s="10">
        <v>341.83</v>
      </c>
      <c r="C1958" s="10">
        <v>326.04055</v>
      </c>
      <c r="D1958" s="10">
        <v>0.0484278719318808</v>
      </c>
      <c r="E1958" s="7"/>
      <c r="F1958" s="7"/>
    </row>
    <row r="1959">
      <c r="A1959" s="9">
        <v>44824.541666666664</v>
      </c>
      <c r="B1959" s="10">
        <v>345.8</v>
      </c>
      <c r="C1959" s="10">
        <v>330.53615</v>
      </c>
      <c r="D1959" s="10">
        <v>0.0461790639238703</v>
      </c>
      <c r="E1959" s="7"/>
      <c r="F1959" s="7"/>
    </row>
    <row r="1960">
      <c r="A1960" s="9">
        <v>44824.583333333336</v>
      </c>
      <c r="B1960" s="10">
        <v>342.71</v>
      </c>
      <c r="C1960" s="10">
        <v>331.37405</v>
      </c>
      <c r="D1960" s="10">
        <v>0.0342089249293961</v>
      </c>
      <c r="E1960" s="7"/>
      <c r="F1960" s="7"/>
    </row>
    <row r="1961">
      <c r="A1961" s="9">
        <v>44824.625</v>
      </c>
      <c r="B1961" s="10">
        <v>343.65</v>
      </c>
      <c r="C1961" s="10">
        <v>332.61996</v>
      </c>
      <c r="D1961" s="10">
        <v>0.0331610887091682</v>
      </c>
      <c r="E1961" s="7"/>
      <c r="F1961" s="7"/>
    </row>
    <row r="1962">
      <c r="A1962" s="9">
        <v>44824.666666666664</v>
      </c>
      <c r="B1962" s="10">
        <v>343.41</v>
      </c>
      <c r="C1962" s="10">
        <v>332.08557</v>
      </c>
      <c r="D1962" s="10">
        <v>0.0341009397065943</v>
      </c>
      <c r="E1962" s="7"/>
      <c r="F1962" s="7"/>
    </row>
    <row r="1963">
      <c r="A1963" s="9">
        <v>44824.708333333336</v>
      </c>
      <c r="B1963" s="10">
        <v>346.09</v>
      </c>
      <c r="C1963" s="10">
        <v>331.50441</v>
      </c>
      <c r="D1963" s="10">
        <v>0.04399817788246</v>
      </c>
      <c r="E1963" s="7"/>
      <c r="F1963" s="7"/>
    </row>
    <row r="1964">
      <c r="A1964" s="9">
        <v>44824.75</v>
      </c>
      <c r="B1964" s="10">
        <v>352.07</v>
      </c>
      <c r="C1964" s="10">
        <v>332.07429</v>
      </c>
      <c r="D1964" s="10">
        <v>0.0602145682521822</v>
      </c>
      <c r="E1964" s="7"/>
      <c r="F1964" s="7"/>
    </row>
    <row r="1965">
      <c r="A1965" s="9">
        <v>44824.791666666664</v>
      </c>
      <c r="B1965" s="10">
        <v>353.6</v>
      </c>
      <c r="C1965" s="10">
        <v>333.71638</v>
      </c>
      <c r="D1965" s="10">
        <v>0.0595823914906424</v>
      </c>
      <c r="E1965" s="7"/>
      <c r="F1965" s="7"/>
    </row>
    <row r="1966">
      <c r="A1966" s="9">
        <v>44824.833333333336</v>
      </c>
      <c r="B1966" s="10">
        <v>355.34</v>
      </c>
      <c r="C1966" s="10">
        <v>334.36037</v>
      </c>
      <c r="D1966" s="10">
        <v>0.0627455640152569</v>
      </c>
      <c r="E1966" s="7"/>
      <c r="F1966" s="7"/>
    </row>
    <row r="1967">
      <c r="A1967" s="9">
        <v>44824.875</v>
      </c>
      <c r="B1967" s="10">
        <v>354.89</v>
      </c>
      <c r="C1967" s="10">
        <v>336.45234</v>
      </c>
      <c r="D1967" s="10">
        <v>0.054800213308072</v>
      </c>
      <c r="E1967" s="7"/>
      <c r="F1967" s="7"/>
    </row>
    <row r="1968">
      <c r="A1968" s="9">
        <v>44824.916666666664</v>
      </c>
      <c r="B1968" s="10">
        <v>349.54</v>
      </c>
      <c r="C1968" s="10">
        <v>338.22953</v>
      </c>
      <c r="D1968" s="10">
        <v>0.0334402203142936</v>
      </c>
      <c r="E1968" s="7"/>
      <c r="F1968" s="7"/>
    </row>
    <row r="1969">
      <c r="A1969" s="9">
        <v>44824.958333333336</v>
      </c>
      <c r="B1969" s="10">
        <v>350.24</v>
      </c>
      <c r="C1969" s="10">
        <v>341.78516</v>
      </c>
      <c r="D1969" s="10">
        <v>0.0247372940358206</v>
      </c>
      <c r="E1969" s="7"/>
      <c r="F1969" s="7"/>
    </row>
    <row r="1970">
      <c r="A1970" s="9">
        <v>44825.0</v>
      </c>
      <c r="B1970" s="10">
        <v>352.2</v>
      </c>
      <c r="C1970" s="10">
        <v>343.28998</v>
      </c>
      <c r="D1970" s="10">
        <v>0.0259547919225605</v>
      </c>
      <c r="E1970" s="7"/>
      <c r="F1970" s="7"/>
    </row>
    <row r="1971">
      <c r="A1971" s="9">
        <v>44825.041666666664</v>
      </c>
      <c r="B1971" s="10">
        <v>356.89</v>
      </c>
      <c r="C1971" s="10">
        <v>338.62498</v>
      </c>
      <c r="D1971" s="10">
        <v>0.0539387850240699</v>
      </c>
      <c r="E1971" s="7"/>
      <c r="F1971" s="7"/>
    </row>
    <row r="1972">
      <c r="A1972" s="9">
        <v>44825.083333333336</v>
      </c>
      <c r="B1972" s="10">
        <v>354.43</v>
      </c>
      <c r="C1972" s="10">
        <v>333.32002</v>
      </c>
      <c r="D1972" s="10">
        <v>0.0633324694988318</v>
      </c>
      <c r="E1972" s="7"/>
      <c r="F1972" s="7"/>
    </row>
    <row r="1973">
      <c r="A1973" s="9">
        <v>44825.125</v>
      </c>
      <c r="B1973" s="10">
        <v>341.69</v>
      </c>
      <c r="C1973" s="10">
        <v>325.0158</v>
      </c>
      <c r="D1973" s="10">
        <v>0.0513027366669558</v>
      </c>
      <c r="E1973" s="7"/>
      <c r="F1973" s="7"/>
    </row>
    <row r="1974">
      <c r="A1974" s="9">
        <v>44825.166666666664</v>
      </c>
      <c r="B1974" s="10">
        <v>328.99</v>
      </c>
      <c r="C1974" s="10">
        <v>316.52228</v>
      </c>
      <c r="D1974" s="10">
        <v>0.0393897074164889</v>
      </c>
      <c r="E1974" s="7"/>
      <c r="F1974" s="7"/>
    </row>
    <row r="1975">
      <c r="A1975" s="9">
        <v>44825.208333333336</v>
      </c>
      <c r="B1975" s="10">
        <v>317.23</v>
      </c>
      <c r="C1975" s="10">
        <v>309.6301</v>
      </c>
      <c r="D1975" s="10">
        <v>0.0245450942915433</v>
      </c>
      <c r="E1975" s="7"/>
      <c r="F1975" s="7"/>
    </row>
    <row r="1976">
      <c r="A1976" s="9">
        <v>44825.25</v>
      </c>
      <c r="B1976" s="10">
        <v>307.08</v>
      </c>
      <c r="C1976" s="10">
        <v>305.96188</v>
      </c>
      <c r="D1976" s="10">
        <v>0.0036544421808363</v>
      </c>
      <c r="E1976" s="7"/>
      <c r="F1976" s="7"/>
    </row>
    <row r="1977">
      <c r="A1977" s="9">
        <v>44825.291666666664</v>
      </c>
      <c r="B1977" s="10">
        <v>302.68</v>
      </c>
      <c r="C1977" s="10">
        <v>304.37938</v>
      </c>
      <c r="D1977" s="10">
        <v>0.00558309830317684</v>
      </c>
      <c r="E1977" s="7"/>
      <c r="F1977" s="7"/>
    </row>
    <row r="1978">
      <c r="A1978" s="9">
        <v>44825.333333333336</v>
      </c>
      <c r="B1978" s="10">
        <v>297.56</v>
      </c>
      <c r="C1978" s="10">
        <v>303.64954</v>
      </c>
      <c r="D1978" s="10">
        <v>0.0200545009882116</v>
      </c>
      <c r="E1978" s="7"/>
      <c r="F1978" s="7"/>
    </row>
    <row r="1979">
      <c r="A1979" s="9">
        <v>44825.375</v>
      </c>
      <c r="B1979" s="10">
        <v>299.6</v>
      </c>
      <c r="C1979" s="10">
        <v>306.21508</v>
      </c>
      <c r="D1979" s="10">
        <v>0.0216027244641249</v>
      </c>
      <c r="E1979" s="7"/>
      <c r="F1979" s="7"/>
    </row>
    <row r="1980">
      <c r="A1980" s="9">
        <v>44825.416666666664</v>
      </c>
      <c r="B1980" s="10">
        <v>304.2</v>
      </c>
      <c r="C1980" s="10">
        <v>311.61948</v>
      </c>
      <c r="D1980" s="10">
        <v>0.023809422953918</v>
      </c>
      <c r="E1980" s="7"/>
      <c r="F1980" s="7"/>
    </row>
    <row r="1981">
      <c r="A1981" s="9">
        <v>44825.458333333336</v>
      </c>
      <c r="B1981" s="10">
        <v>326.64</v>
      </c>
      <c r="C1981" s="10">
        <v>315.95419</v>
      </c>
      <c r="D1981" s="10">
        <v>0.0338207573699212</v>
      </c>
      <c r="E1981" s="7"/>
      <c r="F1981" s="7"/>
    </row>
    <row r="1982">
      <c r="A1982" s="9">
        <v>44825.5</v>
      </c>
      <c r="B1982" s="10">
        <v>332.71</v>
      </c>
      <c r="C1982" s="10">
        <v>320.79577</v>
      </c>
      <c r="D1982" s="10">
        <v>0.0371396106625719</v>
      </c>
      <c r="E1982" s="7"/>
      <c r="F1982" s="7"/>
    </row>
    <row r="1983">
      <c r="A1983" s="9">
        <v>44825.541666666664</v>
      </c>
      <c r="B1983" s="10">
        <v>330.16</v>
      </c>
      <c r="C1983" s="10">
        <v>326.15348</v>
      </c>
      <c r="D1983" s="10">
        <v>0.0122841553001366</v>
      </c>
      <c r="E1983" s="7"/>
      <c r="F1983" s="7"/>
    </row>
    <row r="1984">
      <c r="A1984" s="9">
        <v>44825.583333333336</v>
      </c>
      <c r="B1984" s="10">
        <v>334.83</v>
      </c>
      <c r="C1984" s="10">
        <v>328.03144</v>
      </c>
      <c r="D1984" s="10">
        <v>0.0207253304744204</v>
      </c>
      <c r="E1984" s="7"/>
      <c r="F1984" s="7"/>
    </row>
    <row r="1985">
      <c r="A1985" s="9">
        <v>44825.625</v>
      </c>
      <c r="B1985" s="10">
        <v>338.5</v>
      </c>
      <c r="C1985" s="10">
        <v>330.12329</v>
      </c>
      <c r="D1985" s="10">
        <v>0.0253744896338577</v>
      </c>
      <c r="E1985" s="7"/>
      <c r="F1985" s="7"/>
    </row>
    <row r="1986">
      <c r="A1986" s="9">
        <v>44825.666666666664</v>
      </c>
      <c r="B1986" s="10">
        <v>331.08</v>
      </c>
      <c r="C1986" s="10">
        <v>330.30339</v>
      </c>
      <c r="D1986" s="10">
        <v>0.00235120202671854</v>
      </c>
      <c r="E1986" s="7"/>
      <c r="F1986" s="7"/>
    </row>
    <row r="1987">
      <c r="A1987" s="9">
        <v>44825.708333333336</v>
      </c>
      <c r="B1987" s="10">
        <v>331.83</v>
      </c>
      <c r="C1987" s="10">
        <v>330.26759</v>
      </c>
      <c r="D1987" s="10">
        <v>0.00473073970110115</v>
      </c>
      <c r="E1987" s="7"/>
      <c r="F1987" s="7"/>
    </row>
    <row r="1988">
      <c r="A1988" s="9">
        <v>44825.75</v>
      </c>
      <c r="B1988" s="10">
        <v>333.97</v>
      </c>
      <c r="C1988" s="10">
        <v>330.81136</v>
      </c>
      <c r="D1988" s="10">
        <v>0.00954816061939362</v>
      </c>
      <c r="E1988" s="7"/>
      <c r="F1988" s="7"/>
    </row>
    <row r="1989">
      <c r="A1989" s="9">
        <v>44825.791666666664</v>
      </c>
      <c r="B1989" s="10">
        <v>333.23</v>
      </c>
      <c r="C1989" s="10">
        <v>332.19324</v>
      </c>
      <c r="D1989" s="10">
        <v>0.0031209545383886</v>
      </c>
      <c r="E1989" s="7"/>
      <c r="F1989" s="7"/>
    </row>
    <row r="1990">
      <c r="A1990" s="9">
        <v>44825.833333333336</v>
      </c>
      <c r="B1990" s="10">
        <v>336.58</v>
      </c>
      <c r="C1990" s="10">
        <v>332.42258</v>
      </c>
      <c r="D1990" s="10">
        <v>0.0125064308206741</v>
      </c>
      <c r="E1990" s="7"/>
      <c r="F1990" s="7"/>
    </row>
    <row r="1991">
      <c r="A1991" s="9">
        <v>44825.875</v>
      </c>
      <c r="B1991" s="10">
        <v>324.69</v>
      </c>
      <c r="C1991" s="10">
        <v>334.20404</v>
      </c>
      <c r="D1991" s="10">
        <v>0.0284677587978889</v>
      </c>
      <c r="E1991" s="7"/>
      <c r="F1991" s="7"/>
    </row>
    <row r="1992">
      <c r="A1992" s="9">
        <v>44825.916666666664</v>
      </c>
      <c r="B1992" s="10">
        <v>331.78</v>
      </c>
      <c r="C1992" s="10">
        <v>335.63763</v>
      </c>
      <c r="D1992" s="10">
        <v>0.0114934371333751</v>
      </c>
      <c r="E1992" s="7"/>
      <c r="F1992" s="7"/>
    </row>
    <row r="1993">
      <c r="A1993" s="9">
        <v>44825.958333333336</v>
      </c>
      <c r="B1993" s="10">
        <v>336.33</v>
      </c>
      <c r="C1993" s="10">
        <v>338.94385</v>
      </c>
      <c r="D1993" s="10">
        <v>0.00771174930596915</v>
      </c>
      <c r="E1993" s="7"/>
      <c r="F1993" s="7"/>
    </row>
    <row r="1994">
      <c r="A1994" s="9">
        <v>44826.0</v>
      </c>
      <c r="B1994" s="10">
        <v>340.44</v>
      </c>
      <c r="C1994" s="10">
        <v>332.32629</v>
      </c>
      <c r="D1994" s="10">
        <v>0.0244148905583125</v>
      </c>
      <c r="E1994" s="7"/>
      <c r="F1994" s="7"/>
    </row>
    <row r="1995">
      <c r="A1995" s="9">
        <v>44826.041666666664</v>
      </c>
      <c r="B1995" s="10">
        <v>347.8</v>
      </c>
      <c r="C1995" s="10">
        <v>327.41536</v>
      </c>
      <c r="D1995" s="10">
        <v>0.0622592660283255</v>
      </c>
      <c r="E1995" s="7"/>
      <c r="F1995" s="7"/>
    </row>
    <row r="1996">
      <c r="A1996" s="9">
        <v>44826.083333333336</v>
      </c>
      <c r="B1996" s="10">
        <v>345.88</v>
      </c>
      <c r="C1996" s="10">
        <v>321.32739</v>
      </c>
      <c r="D1996" s="10">
        <v>0.0764099506114309</v>
      </c>
      <c r="E1996" s="7"/>
      <c r="F1996" s="7"/>
    </row>
    <row r="1997">
      <c r="A1997" s="9">
        <v>44826.125</v>
      </c>
      <c r="B1997" s="10">
        <v>326.54</v>
      </c>
      <c r="C1997" s="10">
        <v>312.15919</v>
      </c>
      <c r="D1997" s="10">
        <v>0.0460688343021392</v>
      </c>
      <c r="E1997" s="7"/>
      <c r="F1997" s="7"/>
    </row>
    <row r="1998">
      <c r="A1998" s="9">
        <v>44826.166666666664</v>
      </c>
      <c r="B1998" s="10">
        <v>306.95</v>
      </c>
      <c r="C1998" s="10">
        <v>302.62978</v>
      </c>
      <c r="D1998" s="10">
        <v>0.014275594424316</v>
      </c>
      <c r="E1998" s="7"/>
      <c r="F1998" s="7"/>
    </row>
    <row r="1999">
      <c r="A1999" s="9">
        <v>44826.208333333336</v>
      </c>
      <c r="B1999" s="10">
        <v>297.31</v>
      </c>
      <c r="C1999" s="10">
        <v>294.58375</v>
      </c>
      <c r="D1999" s="10">
        <v>0.00925458379832558</v>
      </c>
      <c r="E1999" s="7"/>
      <c r="F1999" s="7"/>
    </row>
    <row r="2000">
      <c r="A2000" s="9">
        <v>44826.25</v>
      </c>
      <c r="B2000" s="10">
        <v>297.02</v>
      </c>
      <c r="C2000" s="10">
        <v>289.59429</v>
      </c>
      <c r="D2000" s="10">
        <v>0.0256417693870966</v>
      </c>
      <c r="E2000" s="7"/>
      <c r="F2000" s="7"/>
    </row>
    <row r="2001">
      <c r="A2001" s="9">
        <v>44826.291666666664</v>
      </c>
      <c r="B2001" s="10">
        <v>281.53</v>
      </c>
      <c r="C2001" s="10">
        <v>286.91577</v>
      </c>
      <c r="D2001" s="10">
        <v>0.0187712581988784</v>
      </c>
      <c r="E2001" s="7"/>
      <c r="F2001" s="7"/>
    </row>
    <row r="2002">
      <c r="A2002" s="9">
        <v>44826.333333333336</v>
      </c>
      <c r="B2002" s="10">
        <v>278.01</v>
      </c>
      <c r="C2002" s="10">
        <v>285.93296</v>
      </c>
      <c r="D2002" s="10">
        <v>0.0277091525230249</v>
      </c>
      <c r="E2002" s="7"/>
      <c r="F2002" s="7"/>
    </row>
    <row r="2003">
      <c r="A2003" s="9">
        <v>44826.375</v>
      </c>
      <c r="B2003" s="10">
        <v>292.44</v>
      </c>
      <c r="C2003" s="10">
        <v>288.81861</v>
      </c>
      <c r="D2003" s="10">
        <v>0.0125386310805942</v>
      </c>
      <c r="E2003" s="7"/>
      <c r="F2003" s="7"/>
    </row>
    <row r="2004">
      <c r="A2004" s="9">
        <v>44826.416666666664</v>
      </c>
      <c r="B2004" s="10">
        <v>309.29</v>
      </c>
      <c r="C2004" s="10">
        <v>294.80055</v>
      </c>
      <c r="D2004" s="10">
        <v>0.0491500100661278</v>
      </c>
      <c r="E2004" s="7"/>
      <c r="F2004" s="7"/>
    </row>
    <row r="2005">
      <c r="A2005" s="9">
        <v>44826.458333333336</v>
      </c>
      <c r="B2005" s="10">
        <v>320.84</v>
      </c>
      <c r="C2005" s="10">
        <v>299.71954</v>
      </c>
      <c r="D2005" s="10">
        <v>0.0704674109669325</v>
      </c>
      <c r="E2005" s="7"/>
      <c r="F2005" s="7"/>
    </row>
    <row r="2006">
      <c r="A2006" s="9">
        <v>44826.5</v>
      </c>
      <c r="B2006" s="10">
        <v>321.03</v>
      </c>
      <c r="C2006" s="10">
        <v>304.95253</v>
      </c>
      <c r="D2006" s="10">
        <v>0.052721221889846</v>
      </c>
      <c r="E2006" s="7"/>
      <c r="F2006" s="7"/>
    </row>
    <row r="2007">
      <c r="A2007" s="9">
        <v>44826.541666666664</v>
      </c>
      <c r="B2007" s="10">
        <v>326.28</v>
      </c>
      <c r="C2007" s="10">
        <v>310.43951</v>
      </c>
      <c r="D2007" s="10">
        <v>0.0510260114764386</v>
      </c>
      <c r="E2007" s="7"/>
      <c r="F2007" s="7"/>
    </row>
    <row r="2008">
      <c r="A2008" s="9">
        <v>44826.583333333336</v>
      </c>
      <c r="B2008" s="10">
        <v>331.73</v>
      </c>
      <c r="C2008" s="10">
        <v>312.62974</v>
      </c>
      <c r="D2008" s="10">
        <v>0.0610954671171078</v>
      </c>
      <c r="E2008" s="7"/>
      <c r="F2008" s="7"/>
    </row>
    <row r="2009">
      <c r="A2009" s="9">
        <v>44826.625</v>
      </c>
      <c r="B2009" s="10">
        <v>338.45</v>
      </c>
      <c r="C2009" s="10">
        <v>314.86244</v>
      </c>
      <c r="D2009" s="10">
        <v>0.0749138576198545</v>
      </c>
      <c r="E2009" s="7"/>
      <c r="F2009" s="7"/>
    </row>
    <row r="2010">
      <c r="A2010" s="9">
        <v>44826.666666666664</v>
      </c>
      <c r="B2010" s="10">
        <v>335.59</v>
      </c>
      <c r="C2010" s="10">
        <v>315.22407</v>
      </c>
      <c r="D2010" s="10">
        <v>0.0646077883582938</v>
      </c>
      <c r="E2010" s="7"/>
      <c r="F2010" s="7"/>
    </row>
    <row r="2011">
      <c r="A2011" s="9">
        <v>44826.708333333336</v>
      </c>
      <c r="B2011" s="10">
        <v>334.79</v>
      </c>
      <c r="C2011" s="10">
        <v>315.67587</v>
      </c>
      <c r="D2011" s="10">
        <v>0.0605498608430224</v>
      </c>
      <c r="E2011" s="7"/>
      <c r="F2011" s="7"/>
    </row>
    <row r="2012">
      <c r="A2012" s="9">
        <v>44826.75</v>
      </c>
      <c r="B2012" s="10">
        <v>340.21</v>
      </c>
      <c r="C2012" s="10">
        <v>316.82326</v>
      </c>
      <c r="D2012" s="10">
        <v>0.0738163605790811</v>
      </c>
      <c r="E2012" s="7"/>
      <c r="F2012" s="7"/>
    </row>
    <row r="2013">
      <c r="A2013" s="9">
        <v>44826.791666666664</v>
      </c>
      <c r="B2013" s="10">
        <v>337.21</v>
      </c>
      <c r="C2013" s="10">
        <v>318.8073</v>
      </c>
      <c r="D2013" s="10">
        <v>0.0577235841211916</v>
      </c>
      <c r="E2013" s="7"/>
      <c r="F2013" s="7"/>
    </row>
    <row r="2014">
      <c r="A2014" s="9">
        <v>44826.833333333336</v>
      </c>
      <c r="B2014" s="10">
        <v>333.23</v>
      </c>
      <c r="C2014" s="10">
        <v>319.77362</v>
      </c>
      <c r="D2014" s="10">
        <v>0.0420809571471218</v>
      </c>
      <c r="E2014" s="7"/>
      <c r="F2014" s="7"/>
    </row>
    <row r="2015">
      <c r="A2015" s="9">
        <v>44826.875</v>
      </c>
      <c r="B2015" s="10">
        <v>329.16</v>
      </c>
      <c r="C2015" s="10">
        <v>322.22825</v>
      </c>
      <c r="D2015" s="10">
        <v>0.0215119251648482</v>
      </c>
      <c r="E2015" s="7"/>
      <c r="F2015" s="7"/>
    </row>
    <row r="2016">
      <c r="A2016" s="9">
        <v>44826.916666666664</v>
      </c>
      <c r="B2016" s="10">
        <v>320.89</v>
      </c>
      <c r="C2016" s="10">
        <v>324.07205</v>
      </c>
      <c r="D2016" s="10">
        <v>0.00981895846926633</v>
      </c>
      <c r="E2016" s="7"/>
      <c r="F2016" s="7"/>
    </row>
    <row r="2017">
      <c r="A2017" s="9">
        <v>44826.958333333336</v>
      </c>
      <c r="B2017" s="10">
        <v>327.0</v>
      </c>
      <c r="C2017" s="10">
        <v>327.35452</v>
      </c>
      <c r="D2017" s="10">
        <v>0.00108298489356426</v>
      </c>
      <c r="E2017" s="7"/>
      <c r="F2017" s="7"/>
    </row>
    <row r="2018">
      <c r="A2018" s="9">
        <v>44827.0</v>
      </c>
      <c r="B2018" s="10">
        <v>326.25</v>
      </c>
      <c r="C2018" s="10">
        <v>306.76286</v>
      </c>
      <c r="D2018" s="10">
        <v>0.0635250955738253</v>
      </c>
      <c r="E2018" s="7"/>
      <c r="F2018" s="7"/>
    </row>
    <row r="2019">
      <c r="A2019" s="9">
        <v>44827.041666666664</v>
      </c>
      <c r="B2019" s="10">
        <v>326.77</v>
      </c>
      <c r="C2019" s="10">
        <v>302.70831</v>
      </c>
      <c r="D2019" s="10">
        <v>0.0794880391621888</v>
      </c>
      <c r="E2019" s="7"/>
      <c r="F2019" s="7"/>
    </row>
    <row r="2020">
      <c r="A2020" s="9">
        <v>44827.083333333336</v>
      </c>
      <c r="B2020" s="10">
        <v>310.43</v>
      </c>
      <c r="C2020" s="10">
        <v>297.65614</v>
      </c>
      <c r="D2020" s="10">
        <v>0.0429148211086793</v>
      </c>
      <c r="E2020" s="7"/>
      <c r="F2020" s="7"/>
    </row>
    <row r="2021">
      <c r="A2021" s="9">
        <v>44827.125</v>
      </c>
      <c r="B2021" s="10">
        <v>289.35</v>
      </c>
      <c r="C2021" s="10">
        <v>290.30382</v>
      </c>
      <c r="D2021" s="10">
        <v>0.00328559231497522</v>
      </c>
      <c r="E2021" s="7"/>
      <c r="F2021" s="7"/>
    </row>
    <row r="2022">
      <c r="A2022" s="9">
        <v>44827.166666666664</v>
      </c>
      <c r="B2022" s="10">
        <v>272.94</v>
      </c>
      <c r="C2022" s="10">
        <v>282.13105</v>
      </c>
      <c r="D2022" s="10">
        <v>0.0325772367132225</v>
      </c>
      <c r="E2022" s="7"/>
      <c r="F2022" s="7"/>
    </row>
    <row r="2023">
      <c r="A2023" s="9">
        <v>44827.208333333336</v>
      </c>
      <c r="B2023" s="10">
        <v>262.45</v>
      </c>
      <c r="C2023" s="10">
        <v>274.64907</v>
      </c>
      <c r="D2023" s="10">
        <v>0.0444169354005094</v>
      </c>
      <c r="E2023" s="7"/>
      <c r="F2023" s="7"/>
    </row>
    <row r="2024">
      <c r="A2024" s="9">
        <v>44827.25</v>
      </c>
      <c r="B2024" s="10">
        <v>250.41</v>
      </c>
      <c r="C2024" s="10">
        <v>268.91916</v>
      </c>
      <c r="D2024" s="10">
        <v>0.0688279704577389</v>
      </c>
      <c r="E2024" s="7"/>
      <c r="F2024" s="7"/>
    </row>
    <row r="2025">
      <c r="A2025" s="9">
        <v>44827.291666666664</v>
      </c>
      <c r="B2025" s="10">
        <v>249.43</v>
      </c>
      <c r="C2025" s="10">
        <v>264.30722</v>
      </c>
      <c r="D2025" s="10">
        <v>0.0562876034941458</v>
      </c>
      <c r="E2025" s="7"/>
      <c r="F2025" s="7"/>
    </row>
    <row r="2026">
      <c r="A2026" s="9">
        <v>44827.333333333336</v>
      </c>
      <c r="B2026" s="10">
        <v>245.46</v>
      </c>
      <c r="C2026" s="10">
        <v>261.57394</v>
      </c>
      <c r="D2026" s="10">
        <v>0.0616037667972581</v>
      </c>
      <c r="E2026" s="7"/>
      <c r="F2026" s="7"/>
    </row>
    <row r="2027">
      <c r="A2027" s="9">
        <v>44827.375</v>
      </c>
      <c r="B2027" s="10">
        <v>249.52</v>
      </c>
      <c r="C2027" s="10">
        <v>262.86777</v>
      </c>
      <c r="D2027" s="10">
        <v>0.0507775068811212</v>
      </c>
      <c r="E2027" s="7"/>
      <c r="F2027" s="7"/>
    </row>
    <row r="2028">
      <c r="A2028" s="9">
        <v>44827.416666666664</v>
      </c>
      <c r="B2028" s="10">
        <v>257.62</v>
      </c>
      <c r="C2028" s="10">
        <v>267.62201</v>
      </c>
      <c r="D2028" s="10">
        <v>0.0373736450152212</v>
      </c>
      <c r="E2028" s="7"/>
      <c r="F2028" s="7"/>
    </row>
    <row r="2029">
      <c r="A2029" s="9">
        <v>44827.458333333336</v>
      </c>
      <c r="B2029" s="10">
        <v>278.02</v>
      </c>
      <c r="C2029" s="10">
        <v>272.01227</v>
      </c>
      <c r="D2029" s="10">
        <v>0.0220862463299908</v>
      </c>
      <c r="E2029" s="7"/>
      <c r="F2029" s="7"/>
    </row>
    <row r="2030">
      <c r="A2030" s="9">
        <v>44827.5</v>
      </c>
      <c r="B2030" s="10">
        <v>286.03</v>
      </c>
      <c r="C2030" s="10">
        <v>276.9959</v>
      </c>
      <c r="D2030" s="10">
        <v>0.0326145621649994</v>
      </c>
      <c r="E2030" s="7"/>
      <c r="F2030" s="7"/>
    </row>
    <row r="2031">
      <c r="A2031" s="9">
        <v>44827.541666666664</v>
      </c>
      <c r="B2031" s="10">
        <v>278.22</v>
      </c>
      <c r="C2031" s="10">
        <v>282.66746</v>
      </c>
      <c r="D2031" s="10">
        <v>0.0157338945204374</v>
      </c>
      <c r="E2031" s="7"/>
      <c r="F2031" s="7"/>
    </row>
    <row r="2032">
      <c r="A2032" s="9">
        <v>44827.583333333336</v>
      </c>
      <c r="B2032" s="10">
        <v>267.44</v>
      </c>
      <c r="C2032" s="10">
        <v>285.72218</v>
      </c>
      <c r="D2032" s="10">
        <v>0.0639858620706309</v>
      </c>
      <c r="E2032" s="7"/>
      <c r="F2032" s="7"/>
    </row>
    <row r="2033">
      <c r="A2033" s="9">
        <v>44827.625</v>
      </c>
      <c r="B2033" s="10">
        <v>257.27</v>
      </c>
      <c r="C2033" s="10">
        <v>288.83706</v>
      </c>
      <c r="D2033" s="10">
        <v>0.109290199810232</v>
      </c>
      <c r="E2033" s="7"/>
      <c r="F2033" s="7"/>
    </row>
    <row r="2034">
      <c r="A2034" s="9">
        <v>44827.666666666664</v>
      </c>
      <c r="B2034" s="10">
        <v>249.23</v>
      </c>
      <c r="C2034" s="10">
        <v>290.18388</v>
      </c>
      <c r="D2034" s="10">
        <v>0.141130789208552</v>
      </c>
      <c r="E2034" s="7"/>
      <c r="F2034" s="7"/>
    </row>
    <row r="2035">
      <c r="A2035" s="9">
        <v>44827.708333333336</v>
      </c>
      <c r="B2035" s="10">
        <v>246.61</v>
      </c>
      <c r="C2035" s="10">
        <v>291.62972</v>
      </c>
      <c r="D2035" s="10">
        <v>0.154372880788693</v>
      </c>
      <c r="E2035" s="7"/>
      <c r="F2035" s="7"/>
    </row>
    <row r="2036">
      <c r="A2036" s="9">
        <v>44827.75</v>
      </c>
      <c r="B2036" s="10">
        <v>248.82</v>
      </c>
      <c r="C2036" s="10">
        <v>293.2919</v>
      </c>
      <c r="D2036" s="10">
        <v>0.151630167761196</v>
      </c>
      <c r="E2036" s="7"/>
      <c r="F2036" s="7"/>
    </row>
    <row r="2037">
      <c r="A2037" s="9">
        <v>44827.791666666664</v>
      </c>
      <c r="B2037" s="10">
        <v>249.69</v>
      </c>
      <c r="C2037" s="10">
        <v>295.48198</v>
      </c>
      <c r="D2037" s="10">
        <v>0.154973849843567</v>
      </c>
      <c r="E2037" s="7"/>
      <c r="F2037" s="7"/>
    </row>
    <row r="2038">
      <c r="A2038" s="9">
        <v>44827.833333333336</v>
      </c>
      <c r="B2038" s="10">
        <v>261.46</v>
      </c>
      <c r="C2038" s="10">
        <v>296.78339</v>
      </c>
      <c r="D2038" s="10">
        <v>0.119020778083301</v>
      </c>
      <c r="E2038" s="7"/>
      <c r="F2038" s="7"/>
    </row>
    <row r="2039">
      <c r="A2039" s="9">
        <v>44827.875</v>
      </c>
      <c r="B2039" s="10">
        <v>272.31</v>
      </c>
      <c r="C2039" s="10">
        <v>299.63112</v>
      </c>
      <c r="D2039" s="10">
        <v>0.0911825180241625</v>
      </c>
      <c r="E2039" s="7"/>
      <c r="F2039" s="7"/>
    </row>
    <row r="2040">
      <c r="A2040" s="9">
        <v>44827.916666666664</v>
      </c>
      <c r="B2040" s="10">
        <v>286.84</v>
      </c>
      <c r="C2040" s="10">
        <v>301.62638</v>
      </c>
      <c r="D2040" s="10">
        <v>0.0490221710713764</v>
      </c>
      <c r="E2040" s="7"/>
      <c r="F2040" s="7"/>
    </row>
    <row r="2041">
      <c r="A2041" s="9">
        <v>44827.958333333336</v>
      </c>
      <c r="B2041" s="10">
        <v>291.38</v>
      </c>
      <c r="C2041" s="10">
        <v>304.43634</v>
      </c>
      <c r="D2041" s="10">
        <v>0.0428869299900267</v>
      </c>
      <c r="E2041" s="7"/>
      <c r="F2041" s="7"/>
    </row>
    <row r="2042">
      <c r="A2042" s="9">
        <v>44828.0</v>
      </c>
      <c r="B2042" s="10">
        <v>293.65</v>
      </c>
      <c r="C2042" s="10">
        <v>279.15518</v>
      </c>
      <c r="D2042" s="10">
        <v>0.0519238797574883</v>
      </c>
      <c r="E2042" s="7"/>
      <c r="F2042" s="7"/>
    </row>
    <row r="2043">
      <c r="A2043" s="9">
        <v>44828.041666666664</v>
      </c>
      <c r="B2043" s="10">
        <v>296.65</v>
      </c>
      <c r="C2043" s="10">
        <v>276.55599</v>
      </c>
      <c r="D2043" s="10">
        <v>0.0726580176404784</v>
      </c>
      <c r="E2043" s="7"/>
      <c r="F2043" s="7"/>
    </row>
    <row r="2044">
      <c r="A2044" s="9">
        <v>44828.083333333336</v>
      </c>
      <c r="B2044" s="10">
        <v>290.51</v>
      </c>
      <c r="C2044" s="10">
        <v>273.2729</v>
      </c>
      <c r="D2044" s="10">
        <v>0.0630765070374706</v>
      </c>
      <c r="E2044" s="7"/>
      <c r="F2044" s="7"/>
    </row>
    <row r="2045">
      <c r="A2045" s="9">
        <v>44828.125</v>
      </c>
      <c r="B2045" s="10">
        <v>274.7</v>
      </c>
      <c r="C2045" s="10">
        <v>268.20963</v>
      </c>
      <c r="D2045" s="10">
        <v>0.0241988701151408</v>
      </c>
      <c r="E2045" s="7"/>
      <c r="F2045" s="7"/>
    </row>
    <row r="2046">
      <c r="A2046" s="9">
        <v>44828.166666666664</v>
      </c>
      <c r="B2046" s="10">
        <v>258.69</v>
      </c>
      <c r="C2046" s="10">
        <v>262.0137</v>
      </c>
      <c r="D2046" s="10">
        <v>0.012685214551758</v>
      </c>
      <c r="E2046" s="7"/>
      <c r="F2046" s="7"/>
    </row>
    <row r="2047">
      <c r="A2047" s="9">
        <v>44828.208333333336</v>
      </c>
      <c r="B2047" s="10">
        <v>244.94</v>
      </c>
      <c r="C2047" s="10">
        <v>256.11453</v>
      </c>
      <c r="D2047" s="10">
        <v>0.0436309880583503</v>
      </c>
      <c r="E2047" s="7"/>
      <c r="F2047" s="7"/>
    </row>
    <row r="2048">
      <c r="A2048" s="9">
        <v>44828.25</v>
      </c>
      <c r="B2048" s="10">
        <v>227.51</v>
      </c>
      <c r="C2048" s="10">
        <v>251.16846</v>
      </c>
      <c r="D2048" s="10">
        <v>0.0941935942116299</v>
      </c>
      <c r="E2048" s="7"/>
      <c r="F2048" s="7"/>
    </row>
    <row r="2049">
      <c r="A2049" s="9">
        <v>44828.291666666664</v>
      </c>
      <c r="B2049" s="10">
        <v>218.06</v>
      </c>
      <c r="C2049" s="10">
        <v>246.60517</v>
      </c>
      <c r="D2049" s="10">
        <v>0.115752520516905</v>
      </c>
      <c r="E2049" s="7"/>
      <c r="F2049" s="7"/>
    </row>
    <row r="2050">
      <c r="A2050" s="9">
        <v>44828.333333333336</v>
      </c>
      <c r="B2050" s="10">
        <v>222.95</v>
      </c>
      <c r="C2050" s="10">
        <v>243.61313</v>
      </c>
      <c r="D2050" s="10">
        <v>0.0848194430242738</v>
      </c>
      <c r="E2050" s="7"/>
      <c r="F2050" s="7"/>
    </row>
    <row r="2051">
      <c r="A2051" s="9">
        <v>44828.375</v>
      </c>
      <c r="B2051" s="10">
        <v>224.43</v>
      </c>
      <c r="C2051" s="10">
        <v>244.11355</v>
      </c>
      <c r="D2051" s="10">
        <v>0.0806327629089003</v>
      </c>
      <c r="E2051" s="7"/>
      <c r="F2051" s="7"/>
    </row>
    <row r="2052">
      <c r="A2052" s="9">
        <v>44828.416666666664</v>
      </c>
      <c r="B2052" s="10">
        <v>232.28</v>
      </c>
      <c r="C2052" s="10">
        <v>247.70445</v>
      </c>
      <c r="D2052" s="10">
        <v>0.0622695716609047</v>
      </c>
      <c r="E2052" s="7"/>
      <c r="F2052" s="7"/>
    </row>
    <row r="2053">
      <c r="A2053" s="9">
        <v>44828.458333333336</v>
      </c>
      <c r="B2053" s="10">
        <v>245.38</v>
      </c>
      <c r="C2053" s="10">
        <v>251.17028</v>
      </c>
      <c r="D2053" s="10">
        <v>0.023053205180167</v>
      </c>
      <c r="E2053" s="7"/>
      <c r="F2053" s="7"/>
    </row>
    <row r="2054">
      <c r="A2054" s="9">
        <v>44828.5</v>
      </c>
      <c r="B2054" s="10">
        <v>253.72</v>
      </c>
      <c r="C2054" s="10">
        <v>255.04839</v>
      </c>
      <c r="D2054" s="10">
        <v>0.00520838418152732</v>
      </c>
      <c r="E2054" s="7"/>
      <c r="F2054" s="7"/>
    </row>
    <row r="2055">
      <c r="A2055" s="9">
        <v>44828.541666666664</v>
      </c>
      <c r="B2055" s="10">
        <v>245.89</v>
      </c>
      <c r="C2055" s="10">
        <v>259.6089</v>
      </c>
      <c r="D2055" s="10">
        <v>0.0528444903083061</v>
      </c>
      <c r="E2055" s="7"/>
      <c r="F2055" s="7"/>
    </row>
    <row r="2056">
      <c r="A2056" s="9">
        <v>44828.583333333336</v>
      </c>
      <c r="B2056" s="10">
        <v>230.9</v>
      </c>
      <c r="C2056" s="10">
        <v>261.93046</v>
      </c>
      <c r="D2056" s="10">
        <v>0.118468314070841</v>
      </c>
      <c r="E2056" s="7"/>
      <c r="F2056" s="7"/>
    </row>
    <row r="2057">
      <c r="A2057" s="9">
        <v>44828.625</v>
      </c>
      <c r="B2057" s="10">
        <v>222.14</v>
      </c>
      <c r="C2057" s="10">
        <v>264.38732</v>
      </c>
      <c r="D2057" s="10">
        <v>0.159793291145732</v>
      </c>
      <c r="E2057" s="7"/>
      <c r="F2057" s="7"/>
    </row>
    <row r="2058">
      <c r="A2058" s="9">
        <v>44828.666666666664</v>
      </c>
      <c r="B2058" s="10">
        <v>226.6</v>
      </c>
      <c r="C2058" s="10">
        <v>265.46886</v>
      </c>
      <c r="D2058" s="10">
        <v>0.146415892244386</v>
      </c>
      <c r="E2058" s="7"/>
      <c r="F2058" s="7"/>
    </row>
    <row r="2059">
      <c r="A2059" s="9">
        <v>44828.708333333336</v>
      </c>
      <c r="B2059" s="10">
        <v>226.14</v>
      </c>
      <c r="C2059" s="10">
        <v>266.72626</v>
      </c>
      <c r="D2059" s="10">
        <v>0.152164470045056</v>
      </c>
      <c r="E2059" s="7"/>
      <c r="F2059" s="7"/>
    </row>
    <row r="2060">
      <c r="A2060" s="9">
        <v>44828.75</v>
      </c>
      <c r="B2060" s="10">
        <v>222.87</v>
      </c>
      <c r="C2060" s="10">
        <v>268.16643</v>
      </c>
      <c r="D2060" s="10">
        <v>0.168911634465208</v>
      </c>
      <c r="E2060" s="7"/>
      <c r="F2060" s="7"/>
    </row>
    <row r="2061">
      <c r="A2061" s="9">
        <v>44828.791666666664</v>
      </c>
      <c r="B2061" s="10">
        <v>219.1</v>
      </c>
      <c r="C2061" s="10">
        <v>269.88043</v>
      </c>
      <c r="D2061" s="10">
        <v>0.188158993225259</v>
      </c>
      <c r="E2061" s="7"/>
      <c r="F2061" s="7"/>
    </row>
    <row r="2062">
      <c r="A2062" s="9">
        <v>44828.833333333336</v>
      </c>
      <c r="B2062" s="10">
        <v>227.22</v>
      </c>
      <c r="C2062" s="10">
        <v>270.94866</v>
      </c>
      <c r="D2062" s="10">
        <v>0.16139094395226</v>
      </c>
      <c r="E2062" s="7"/>
      <c r="F2062" s="7"/>
    </row>
    <row r="2063">
      <c r="A2063" s="9">
        <v>44828.875</v>
      </c>
      <c r="B2063" s="10">
        <v>248.07</v>
      </c>
      <c r="C2063" s="10">
        <v>273.71159</v>
      </c>
      <c r="D2063" s="10">
        <v>0.0936810531114155</v>
      </c>
      <c r="E2063" s="7"/>
      <c r="F2063" s="7"/>
    </row>
    <row r="2064">
      <c r="A2064" s="9">
        <v>44828.916666666664</v>
      </c>
      <c r="B2064" s="10">
        <v>277.19</v>
      </c>
      <c r="C2064" s="10">
        <v>275.98687</v>
      </c>
      <c r="D2064" s="10">
        <v>0.0043593740528308</v>
      </c>
      <c r="E2064" s="7"/>
      <c r="F2064" s="7"/>
    </row>
    <row r="2065">
      <c r="A2065" s="9">
        <v>44828.958333333336</v>
      </c>
      <c r="B2065" s="10">
        <v>294.02</v>
      </c>
      <c r="C2065" s="10">
        <v>278.79626</v>
      </c>
      <c r="D2065" s="10">
        <v>0.0546052518781993</v>
      </c>
      <c r="E2065" s="7"/>
      <c r="F2065" s="7"/>
    </row>
    <row r="2066">
      <c r="A2066" s="9">
        <v>44829.0</v>
      </c>
      <c r="B2066" s="10">
        <v>293.29</v>
      </c>
      <c r="C2066" s="10">
        <v>296.01385</v>
      </c>
      <c r="D2066" s="10">
        <v>0.0092017653903693</v>
      </c>
      <c r="E2066" s="7"/>
      <c r="F2066" s="7"/>
    </row>
    <row r="2067">
      <c r="A2067" s="9">
        <v>44829.041666666664</v>
      </c>
      <c r="B2067" s="10">
        <v>291.72</v>
      </c>
      <c r="C2067" s="10">
        <v>291.10824</v>
      </c>
      <c r="D2067" s="10">
        <v>0.00210148637496487</v>
      </c>
      <c r="E2067" s="7"/>
      <c r="F2067" s="7"/>
    </row>
    <row r="2068">
      <c r="A2068" s="9">
        <v>44829.083333333336</v>
      </c>
      <c r="B2068" s="10">
        <v>285.18</v>
      </c>
      <c r="C2068" s="10">
        <v>285.79321</v>
      </c>
      <c r="D2068" s="10">
        <v>0.0021456422984996</v>
      </c>
      <c r="E2068" s="7"/>
      <c r="F2068" s="7"/>
    </row>
    <row r="2069">
      <c r="A2069" s="9">
        <v>44829.125</v>
      </c>
      <c r="B2069" s="10">
        <v>271.98</v>
      </c>
      <c r="C2069" s="10">
        <v>279.22126</v>
      </c>
      <c r="D2069" s="10">
        <v>0.0259337702293871</v>
      </c>
      <c r="E2069" s="7"/>
      <c r="F2069" s="7"/>
    </row>
    <row r="2070">
      <c r="A2070" s="9">
        <v>44829.166666666664</v>
      </c>
      <c r="B2070" s="10">
        <v>265.71</v>
      </c>
      <c r="C2070" s="10">
        <v>273.12544</v>
      </c>
      <c r="D2070" s="10">
        <v>0.0271503086640338</v>
      </c>
      <c r="E2070" s="7"/>
      <c r="F2070" s="7"/>
    </row>
    <row r="2071">
      <c r="A2071" s="9">
        <v>44829.208333333336</v>
      </c>
      <c r="B2071" s="10">
        <v>255.94</v>
      </c>
      <c r="C2071" s="10">
        <v>268.99553</v>
      </c>
      <c r="D2071" s="10">
        <v>0.0485343752738195</v>
      </c>
      <c r="E2071" s="7"/>
      <c r="F2071" s="7"/>
    </row>
    <row r="2072">
      <c r="A2072" s="9">
        <v>44829.25</v>
      </c>
      <c r="B2072" s="10">
        <v>250.82</v>
      </c>
      <c r="C2072" s="10">
        <v>267.42237</v>
      </c>
      <c r="D2072" s="10">
        <v>0.0620829514000642</v>
      </c>
      <c r="E2072" s="7"/>
      <c r="F2072" s="7"/>
    </row>
    <row r="2073">
      <c r="A2073" s="9">
        <v>44829.291666666664</v>
      </c>
      <c r="B2073" s="10">
        <v>245.72</v>
      </c>
      <c r="C2073" s="10">
        <v>266.88303</v>
      </c>
      <c r="D2073" s="10">
        <v>0.0792970238684716</v>
      </c>
      <c r="E2073" s="7"/>
      <c r="F2073" s="7"/>
    </row>
    <row r="2074">
      <c r="A2074" s="9">
        <v>44829.333333333336</v>
      </c>
      <c r="B2074" s="10">
        <v>246.38</v>
      </c>
      <c r="C2074" s="10">
        <v>267.50273</v>
      </c>
      <c r="D2074" s="10">
        <v>0.0789626707734907</v>
      </c>
      <c r="E2074" s="7"/>
      <c r="F2074" s="7"/>
    </row>
    <row r="2075">
      <c r="A2075" s="9">
        <v>44829.375</v>
      </c>
      <c r="B2075" s="10">
        <v>246.63</v>
      </c>
      <c r="C2075" s="10">
        <v>270.99618</v>
      </c>
      <c r="D2075" s="10">
        <v>0.0899133707345985</v>
      </c>
      <c r="E2075" s="7"/>
      <c r="F2075" s="7"/>
    </row>
    <row r="2076">
      <c r="A2076" s="9">
        <v>44829.416666666664</v>
      </c>
      <c r="B2076" s="10">
        <v>259.74</v>
      </c>
      <c r="C2076" s="10">
        <v>276.89752</v>
      </c>
      <c r="D2076" s="10">
        <v>0.0619634296471849</v>
      </c>
      <c r="E2076" s="7"/>
      <c r="F2076" s="7"/>
    </row>
    <row r="2077">
      <c r="A2077" s="9">
        <v>44829.458333333336</v>
      </c>
      <c r="B2077" s="10">
        <v>275.44</v>
      </c>
      <c r="C2077" s="10">
        <v>281.25825</v>
      </c>
      <c r="D2077" s="10">
        <v>0.0206865043069846</v>
      </c>
      <c r="E2077" s="7"/>
      <c r="F2077" s="7"/>
    </row>
    <row r="2078">
      <c r="A2078" s="9">
        <v>44829.5</v>
      </c>
      <c r="B2078" s="10">
        <v>282.97</v>
      </c>
      <c r="C2078" s="10">
        <v>284.73098</v>
      </c>
      <c r="D2078" s="10">
        <v>0.00618471513004998</v>
      </c>
      <c r="E2078" s="7"/>
      <c r="F2078" s="7"/>
    </row>
    <row r="2079">
      <c r="A2079" s="9">
        <v>44829.541666666664</v>
      </c>
      <c r="B2079" s="10">
        <v>289.33</v>
      </c>
      <c r="C2079" s="10">
        <v>288.43207</v>
      </c>
      <c r="D2079" s="10">
        <v>0.00311314203028801</v>
      </c>
      <c r="E2079" s="7"/>
      <c r="F2079" s="7"/>
    </row>
    <row r="2080">
      <c r="A2080" s="9">
        <v>44829.583333333336</v>
      </c>
      <c r="B2080" s="10">
        <v>294.25</v>
      </c>
      <c r="C2080" s="10">
        <v>289.15132</v>
      </c>
      <c r="D2080" s="10">
        <v>0.017633258599684</v>
      </c>
      <c r="E2080" s="7"/>
      <c r="F2080" s="7"/>
    </row>
    <row r="2081">
      <c r="A2081" s="9">
        <v>44829.625</v>
      </c>
      <c r="B2081" s="10">
        <v>295.7</v>
      </c>
      <c r="C2081" s="10">
        <v>290.66318</v>
      </c>
      <c r="D2081" s="10">
        <v>0.0173287170394267</v>
      </c>
      <c r="E2081" s="7"/>
      <c r="F2081" s="7"/>
    </row>
    <row r="2082">
      <c r="A2082" s="9">
        <v>44829.666666666664</v>
      </c>
      <c r="B2082" s="10">
        <v>294.13</v>
      </c>
      <c r="C2082" s="10">
        <v>291.8444</v>
      </c>
      <c r="D2082" s="10">
        <v>0.00783157052182597</v>
      </c>
      <c r="E2082" s="7"/>
      <c r="F2082" s="7"/>
    </row>
    <row r="2083">
      <c r="A2083" s="9">
        <v>44829.708333333336</v>
      </c>
      <c r="B2083" s="10">
        <v>301.73</v>
      </c>
      <c r="C2083" s="10">
        <v>293.69759</v>
      </c>
      <c r="D2083" s="10">
        <v>0.0273492540405252</v>
      </c>
      <c r="E2083" s="7"/>
      <c r="F2083" s="7"/>
    </row>
    <row r="2084">
      <c r="A2084" s="9">
        <v>44829.75</v>
      </c>
      <c r="B2084" s="10">
        <v>307.38</v>
      </c>
      <c r="C2084" s="10">
        <v>296.14935</v>
      </c>
      <c r="D2084" s="10">
        <v>0.0379222510533957</v>
      </c>
      <c r="E2084" s="7"/>
      <c r="F2084" s="7"/>
    </row>
    <row r="2085">
      <c r="A2085" s="9">
        <v>44829.791666666664</v>
      </c>
      <c r="B2085" s="10">
        <v>314.31</v>
      </c>
      <c r="C2085" s="10">
        <v>299.41494</v>
      </c>
      <c r="D2085" s="10">
        <v>0.0497472170226375</v>
      </c>
      <c r="E2085" s="7"/>
      <c r="F2085" s="7"/>
    </row>
    <row r="2086">
      <c r="A2086" s="9">
        <v>44829.833333333336</v>
      </c>
      <c r="B2086" s="10">
        <v>311.82</v>
      </c>
      <c r="C2086" s="10">
        <v>301.0725</v>
      </c>
      <c r="D2086" s="10">
        <v>0.035697381859851</v>
      </c>
      <c r="E2086" s="7"/>
      <c r="F2086" s="7"/>
    </row>
    <row r="2087">
      <c r="A2087" s="9">
        <v>44829.875</v>
      </c>
      <c r="B2087" s="10">
        <v>309.39</v>
      </c>
      <c r="C2087" s="10">
        <v>303.31785</v>
      </c>
      <c r="D2087" s="10">
        <v>0.0200190987770748</v>
      </c>
      <c r="E2087" s="7"/>
      <c r="F2087" s="7"/>
    </row>
    <row r="2088">
      <c r="A2088" s="9">
        <v>44829.916666666664</v>
      </c>
      <c r="B2088" s="10">
        <v>315.46</v>
      </c>
      <c r="C2088" s="10">
        <v>304.79103</v>
      </c>
      <c r="D2088" s="10">
        <v>0.0350042125583551</v>
      </c>
      <c r="E2088" s="7"/>
      <c r="F2088" s="7"/>
    </row>
    <row r="2089">
      <c r="A2089" s="9">
        <v>44829.958333333336</v>
      </c>
      <c r="B2089" s="10">
        <v>310.69</v>
      </c>
      <c r="C2089" s="10">
        <v>306.65585</v>
      </c>
      <c r="D2089" s="10">
        <v>0.0131553009668656</v>
      </c>
      <c r="E2089" s="7"/>
      <c r="F2089" s="7"/>
    </row>
    <row r="2090">
      <c r="A2090" s="9">
        <v>44830.0</v>
      </c>
      <c r="B2090" s="10">
        <v>311.64</v>
      </c>
      <c r="C2090" s="10">
        <v>315.61386</v>
      </c>
      <c r="D2090" s="10">
        <v>0.0125908919209061</v>
      </c>
      <c r="E2090" s="7"/>
      <c r="F2090" s="7"/>
    </row>
    <row r="2091">
      <c r="A2091" s="9">
        <v>44830.041666666664</v>
      </c>
      <c r="B2091" s="10">
        <v>319.17</v>
      </c>
      <c r="C2091" s="10">
        <v>309.03675</v>
      </c>
      <c r="D2091" s="10">
        <v>0.0327897895638626</v>
      </c>
      <c r="E2091" s="7"/>
      <c r="F2091" s="7"/>
    </row>
    <row r="2092">
      <c r="A2092" s="9">
        <v>44830.083333333336</v>
      </c>
      <c r="B2092" s="10">
        <v>322.2</v>
      </c>
      <c r="C2092" s="10">
        <v>300.93352</v>
      </c>
      <c r="D2092" s="10">
        <v>0.0706683655579478</v>
      </c>
      <c r="E2092" s="7"/>
      <c r="F2092" s="7"/>
    </row>
    <row r="2093">
      <c r="A2093" s="9">
        <v>44830.125</v>
      </c>
      <c r="B2093" s="10">
        <v>314.09</v>
      </c>
      <c r="C2093" s="10">
        <v>290.76871</v>
      </c>
      <c r="D2093" s="10">
        <v>0.0802056383577173</v>
      </c>
      <c r="E2093" s="7"/>
      <c r="F2093" s="7"/>
    </row>
    <row r="2094">
      <c r="A2094" s="9">
        <v>44830.166666666664</v>
      </c>
      <c r="B2094" s="10">
        <v>303.39</v>
      </c>
      <c r="C2094" s="10">
        <v>281.29797</v>
      </c>
      <c r="D2094" s="10">
        <v>0.078536044892183</v>
      </c>
      <c r="E2094" s="7"/>
      <c r="F2094" s="7"/>
    </row>
    <row r="2095">
      <c r="A2095" s="9">
        <v>44830.208333333336</v>
      </c>
      <c r="B2095" s="10">
        <v>294.97</v>
      </c>
      <c r="C2095" s="10">
        <v>274.55015</v>
      </c>
      <c r="D2095" s="10">
        <v>0.0743756650651986</v>
      </c>
      <c r="E2095" s="7"/>
      <c r="F2095" s="7"/>
    </row>
    <row r="2096">
      <c r="A2096" s="9">
        <v>44830.25</v>
      </c>
      <c r="B2096" s="10">
        <v>286.6</v>
      </c>
      <c r="C2096" s="10">
        <v>271.50941</v>
      </c>
      <c r="D2096" s="10">
        <v>0.0555803572332908</v>
      </c>
      <c r="E2096" s="7"/>
      <c r="F2096" s="7"/>
    </row>
    <row r="2097">
      <c r="A2097" s="9">
        <v>44830.291666666664</v>
      </c>
      <c r="B2097" s="10">
        <v>289.1</v>
      </c>
      <c r="C2097" s="10">
        <v>270.89476</v>
      </c>
      <c r="D2097" s="10">
        <v>0.067204105387642</v>
      </c>
      <c r="E2097" s="7"/>
      <c r="F2097" s="7"/>
    </row>
    <row r="2098">
      <c r="A2098" s="9">
        <v>44830.333333333336</v>
      </c>
      <c r="B2098" s="10">
        <v>289.79</v>
      </c>
      <c r="C2098" s="10">
        <v>272.35364</v>
      </c>
      <c r="D2098" s="10">
        <v>0.0640210279546843</v>
      </c>
      <c r="E2098" s="7"/>
      <c r="F2098" s="7"/>
    </row>
    <row r="2099">
      <c r="A2099" s="9">
        <v>44830.375</v>
      </c>
      <c r="B2099" s="10">
        <v>288.69</v>
      </c>
      <c r="C2099" s="10">
        <v>277.29909</v>
      </c>
      <c r="D2099" s="10">
        <v>0.0410780648432709</v>
      </c>
      <c r="E2099" s="7"/>
      <c r="F2099" s="7"/>
    </row>
    <row r="2100">
      <c r="A2100" s="9">
        <v>44830.416666666664</v>
      </c>
      <c r="B2100" s="10">
        <v>299.36</v>
      </c>
      <c r="C2100" s="10">
        <v>284.61501</v>
      </c>
      <c r="D2100" s="10">
        <v>0.0518067898105585</v>
      </c>
      <c r="E2100" s="7"/>
      <c r="F2100" s="7"/>
    </row>
    <row r="2101">
      <c r="A2101" s="9">
        <v>44830.458333333336</v>
      </c>
      <c r="B2101" s="10">
        <v>315.77</v>
      </c>
      <c r="C2101" s="10">
        <v>289.79665</v>
      </c>
      <c r="D2101" s="10">
        <v>0.0896261223171488</v>
      </c>
      <c r="E2101" s="7"/>
      <c r="F2101" s="7"/>
    </row>
    <row r="2102">
      <c r="A2102" s="9">
        <v>44830.5</v>
      </c>
      <c r="B2102" s="10">
        <v>319.71</v>
      </c>
      <c r="C2102" s="10">
        <v>293.95588</v>
      </c>
      <c r="D2102" s="10">
        <v>0.0876121954083721</v>
      </c>
      <c r="E2102" s="7"/>
      <c r="F2102" s="7"/>
    </row>
    <row r="2103">
      <c r="A2103" s="9">
        <v>44830.541666666664</v>
      </c>
      <c r="B2103" s="10">
        <v>322.04</v>
      </c>
      <c r="C2103" s="10">
        <v>298.01467</v>
      </c>
      <c r="D2103" s="10">
        <v>0.0806179440763771</v>
      </c>
      <c r="E2103" s="7"/>
      <c r="F2103" s="7"/>
    </row>
    <row r="2104">
      <c r="A2104" s="9">
        <v>44830.583333333336</v>
      </c>
      <c r="B2104" s="10">
        <v>319.91</v>
      </c>
      <c r="C2104" s="10">
        <v>298.96138</v>
      </c>
      <c r="D2104" s="10">
        <v>0.0700713249316684</v>
      </c>
      <c r="E2104" s="7"/>
      <c r="F2104" s="7"/>
    </row>
    <row r="2105">
      <c r="A2105" s="9">
        <v>44830.625</v>
      </c>
      <c r="B2105" s="10">
        <v>311.23</v>
      </c>
      <c r="C2105" s="10">
        <v>300.62613</v>
      </c>
      <c r="D2105" s="10">
        <v>0.0352726158567787</v>
      </c>
      <c r="E2105" s="7"/>
      <c r="F2105" s="7"/>
    </row>
    <row r="2106">
      <c r="A2106" s="9">
        <v>44830.666666666664</v>
      </c>
      <c r="B2106" s="10">
        <v>313.03</v>
      </c>
      <c r="C2106" s="10">
        <v>301.38876</v>
      </c>
      <c r="D2106" s="10">
        <v>0.0386253289605092</v>
      </c>
      <c r="E2106" s="7"/>
      <c r="F2106" s="7"/>
    </row>
    <row r="2107">
      <c r="A2107" s="9">
        <v>44830.708333333336</v>
      </c>
      <c r="B2107" s="10">
        <v>312.61</v>
      </c>
      <c r="C2107" s="10">
        <v>302.92578</v>
      </c>
      <c r="D2107" s="10">
        <v>0.031968952923056</v>
      </c>
      <c r="E2107" s="7"/>
      <c r="F2107" s="7"/>
    </row>
    <row r="2108">
      <c r="A2108" s="9">
        <v>44830.75</v>
      </c>
      <c r="B2108" s="10">
        <v>320.4</v>
      </c>
      <c r="C2108" s="10">
        <v>305.4851</v>
      </c>
      <c r="D2108" s="10">
        <v>0.0488236578477968</v>
      </c>
      <c r="E2108" s="7"/>
      <c r="F2108" s="7"/>
    </row>
    <row r="2109">
      <c r="A2109" s="9">
        <v>44830.791666666664</v>
      </c>
      <c r="B2109" s="10">
        <v>320.31</v>
      </c>
      <c r="C2109" s="10">
        <v>309.00712</v>
      </c>
      <c r="D2109" s="10">
        <v>0.0365780568421854</v>
      </c>
      <c r="E2109" s="7"/>
      <c r="F2109" s="7"/>
    </row>
    <row r="2110">
      <c r="A2110" s="9">
        <v>44830.833333333336</v>
      </c>
      <c r="B2110" s="10">
        <v>321.33</v>
      </c>
      <c r="C2110" s="10">
        <v>311.1102</v>
      </c>
      <c r="D2110" s="10">
        <v>0.0328494533448275</v>
      </c>
      <c r="E2110" s="7"/>
      <c r="F2110" s="7"/>
    </row>
    <row r="2111">
      <c r="A2111" s="9">
        <v>44830.875</v>
      </c>
      <c r="B2111" s="10">
        <v>318.78</v>
      </c>
      <c r="C2111" s="10">
        <v>313.84828</v>
      </c>
      <c r="D2111" s="10">
        <v>0.0157137072728261</v>
      </c>
      <c r="E2111" s="7"/>
      <c r="F2111" s="7"/>
    </row>
    <row r="2112">
      <c r="A2112" s="9">
        <v>44830.916666666664</v>
      </c>
      <c r="B2112" s="10">
        <v>312.08</v>
      </c>
      <c r="C2112" s="10">
        <v>315.66394</v>
      </c>
      <c r="D2112" s="10">
        <v>0.0113536566767811</v>
      </c>
      <c r="E2112" s="7"/>
      <c r="F2112" s="7"/>
    </row>
    <row r="2113">
      <c r="A2113" s="9">
        <v>44830.958333333336</v>
      </c>
      <c r="B2113" s="10">
        <v>313.25</v>
      </c>
      <c r="C2113" s="10">
        <v>318.10455</v>
      </c>
      <c r="D2113" s="10">
        <v>0.0152608631344632</v>
      </c>
      <c r="E2113" s="7"/>
      <c r="F2113" s="7"/>
    </row>
    <row r="2114">
      <c r="A2114" s="9">
        <v>44831.0</v>
      </c>
      <c r="B2114" s="10">
        <v>316.53</v>
      </c>
      <c r="C2114" s="10">
        <v>318.09242</v>
      </c>
      <c r="D2114" s="10">
        <v>0.00491184291659647</v>
      </c>
      <c r="E2114" s="7"/>
      <c r="F2114" s="7"/>
    </row>
    <row r="2115">
      <c r="A2115" s="9">
        <v>44831.041666666664</v>
      </c>
      <c r="B2115" s="10">
        <v>332.38</v>
      </c>
      <c r="C2115" s="10">
        <v>312.1382</v>
      </c>
      <c r="D2115" s="10">
        <v>0.0648488393922948</v>
      </c>
      <c r="E2115" s="7"/>
      <c r="F2115" s="7"/>
    </row>
    <row r="2116">
      <c r="A2116" s="9">
        <v>44831.083333333336</v>
      </c>
      <c r="B2116" s="10">
        <v>329.12</v>
      </c>
      <c r="C2116" s="10">
        <v>305.06733</v>
      </c>
      <c r="D2116" s="10">
        <v>0.078843808021003</v>
      </c>
      <c r="E2116" s="7"/>
      <c r="F2116" s="7"/>
    </row>
    <row r="2117">
      <c r="A2117" s="9">
        <v>44831.125</v>
      </c>
      <c r="B2117" s="10">
        <v>312.28</v>
      </c>
      <c r="C2117" s="10">
        <v>295.92542</v>
      </c>
      <c r="D2117" s="10">
        <v>0.0552658842217745</v>
      </c>
      <c r="E2117" s="7"/>
      <c r="F2117" s="7"/>
    </row>
    <row r="2118">
      <c r="A2118" s="9">
        <v>44831.166666666664</v>
      </c>
      <c r="B2118" s="10">
        <v>299.71</v>
      </c>
      <c r="C2118" s="10">
        <v>287.50953</v>
      </c>
      <c r="D2118" s="10">
        <v>0.0424350107629475</v>
      </c>
      <c r="E2118" s="7"/>
      <c r="F2118" s="7"/>
    </row>
    <row r="2119">
      <c r="A2119" s="9">
        <v>44831.208333333336</v>
      </c>
      <c r="B2119" s="10">
        <v>292.76</v>
      </c>
      <c r="C2119" s="10">
        <v>281.64824</v>
      </c>
      <c r="D2119" s="10">
        <v>0.0394526164977988</v>
      </c>
      <c r="E2119" s="7"/>
      <c r="F2119" s="7"/>
    </row>
    <row r="2120">
      <c r="A2120" s="9">
        <v>44831.25</v>
      </c>
      <c r="B2120" s="10">
        <v>285.1</v>
      </c>
      <c r="C2120" s="10">
        <v>279.28854</v>
      </c>
      <c r="D2120" s="10">
        <v>0.0208080861463202</v>
      </c>
      <c r="E2120" s="7"/>
      <c r="F2120" s="7"/>
    </row>
    <row r="2121">
      <c r="A2121" s="9">
        <v>44831.291666666664</v>
      </c>
      <c r="B2121" s="10">
        <v>286.41</v>
      </c>
      <c r="C2121" s="10">
        <v>278.99158</v>
      </c>
      <c r="D2121" s="10">
        <v>0.0265901214653145</v>
      </c>
      <c r="E2121" s="7"/>
      <c r="F2121" s="7"/>
    </row>
    <row r="2122">
      <c r="A2122" s="9">
        <v>44831.333333333336</v>
      </c>
      <c r="B2122" s="10">
        <v>292.19</v>
      </c>
      <c r="C2122" s="10">
        <v>280.14382</v>
      </c>
      <c r="D2122" s="10">
        <v>0.0429999847935249</v>
      </c>
      <c r="E2122" s="7"/>
      <c r="F2122" s="7"/>
    </row>
    <row r="2123">
      <c r="A2123" s="9">
        <v>44831.375</v>
      </c>
      <c r="B2123" s="10">
        <v>298.71</v>
      </c>
      <c r="C2123" s="10">
        <v>284.5338</v>
      </c>
      <c r="D2123" s="10">
        <v>0.0498225518374266</v>
      </c>
      <c r="E2123" s="7"/>
      <c r="F2123" s="7"/>
    </row>
    <row r="2124">
      <c r="A2124" s="9">
        <v>44831.416666666664</v>
      </c>
      <c r="B2124" s="10">
        <v>304.55</v>
      </c>
      <c r="C2124" s="10">
        <v>291.31975</v>
      </c>
      <c r="D2124" s="10">
        <v>0.0454148748926223</v>
      </c>
      <c r="E2124" s="7"/>
      <c r="F2124" s="7"/>
    </row>
    <row r="2125">
      <c r="A2125" s="9">
        <v>44831.458333333336</v>
      </c>
      <c r="B2125" s="10">
        <v>324.12</v>
      </c>
      <c r="C2125" s="10">
        <v>296.28524</v>
      </c>
      <c r="D2125" s="10">
        <v>0.0939458205882953</v>
      </c>
      <c r="E2125" s="7"/>
      <c r="F2125" s="7"/>
    </row>
    <row r="2126">
      <c r="A2126" s="9">
        <v>44831.5</v>
      </c>
      <c r="B2126" s="10">
        <v>327.66</v>
      </c>
      <c r="C2126" s="10">
        <v>300.56679</v>
      </c>
      <c r="D2126" s="10">
        <v>0.0901403977465374</v>
      </c>
      <c r="E2126" s="7"/>
      <c r="F2126" s="7"/>
    </row>
    <row r="2127">
      <c r="A2127" s="9">
        <v>44831.541666666664</v>
      </c>
      <c r="B2127" s="10">
        <v>325.79</v>
      </c>
      <c r="C2127" s="10">
        <v>304.84193</v>
      </c>
      <c r="D2127" s="10">
        <v>0.0687178105715313</v>
      </c>
      <c r="E2127" s="7"/>
      <c r="F2127" s="7"/>
    </row>
    <row r="2128">
      <c r="A2128" s="9">
        <v>44831.583333333336</v>
      </c>
      <c r="B2128" s="10">
        <v>325.75</v>
      </c>
      <c r="C2128" s="10">
        <v>305.88351</v>
      </c>
      <c r="D2128" s="10">
        <v>0.0649478947067136</v>
      </c>
      <c r="E2128" s="7"/>
      <c r="F2128" s="7"/>
    </row>
    <row r="2129">
      <c r="A2129" s="9">
        <v>44831.625</v>
      </c>
      <c r="B2129" s="10">
        <v>312.09</v>
      </c>
      <c r="C2129" s="10">
        <v>307.46164</v>
      </c>
      <c r="D2129" s="10">
        <v>0.0150534551237025</v>
      </c>
      <c r="E2129" s="7"/>
      <c r="F2129" s="7"/>
    </row>
    <row r="2130">
      <c r="A2130" s="9">
        <v>44831.666666666664</v>
      </c>
      <c r="B2130" s="10">
        <v>303.38</v>
      </c>
      <c r="C2130" s="10">
        <v>307.89257</v>
      </c>
      <c r="D2130" s="10">
        <v>0.0146563134017816</v>
      </c>
      <c r="E2130" s="7"/>
      <c r="F2130" s="7"/>
    </row>
    <row r="2131">
      <c r="A2131" s="9">
        <v>44831.708333333336</v>
      </c>
      <c r="B2131" s="10">
        <v>299.43</v>
      </c>
      <c r="C2131" s="10">
        <v>308.69849</v>
      </c>
      <c r="D2131" s="10">
        <v>0.0300244099023613</v>
      </c>
      <c r="E2131" s="7"/>
      <c r="F2131" s="7"/>
    </row>
    <row r="2132">
      <c r="A2132" s="9">
        <v>44831.75</v>
      </c>
      <c r="B2132" s="10">
        <v>303.06</v>
      </c>
      <c r="C2132" s="10">
        <v>310.2686</v>
      </c>
      <c r="D2132" s="10">
        <v>0.0232334177548098</v>
      </c>
      <c r="E2132" s="7"/>
      <c r="F2132" s="7"/>
    </row>
    <row r="2133">
      <c r="A2133" s="9">
        <v>44831.791666666664</v>
      </c>
      <c r="B2133" s="10">
        <v>306.73</v>
      </c>
      <c r="C2133" s="10">
        <v>312.70147</v>
      </c>
      <c r="D2133" s="10">
        <v>0.0190963924793828</v>
      </c>
      <c r="E2133" s="7"/>
      <c r="F2133" s="7"/>
    </row>
    <row r="2134">
      <c r="A2134" s="9">
        <v>44831.833333333336</v>
      </c>
      <c r="B2134" s="10">
        <v>315.31</v>
      </c>
      <c r="C2134" s="10">
        <v>313.79857</v>
      </c>
      <c r="D2134" s="10">
        <v>0.0048165611462156</v>
      </c>
      <c r="E2134" s="7"/>
      <c r="F2134" s="7"/>
    </row>
    <row r="2135">
      <c r="A2135" s="9">
        <v>44831.875</v>
      </c>
      <c r="B2135" s="10">
        <v>323.78</v>
      </c>
      <c r="C2135" s="10">
        <v>315.81449</v>
      </c>
      <c r="D2135" s="10">
        <v>0.0252221169459323</v>
      </c>
      <c r="E2135" s="7"/>
      <c r="F2135" s="7"/>
    </row>
    <row r="2136">
      <c r="A2136" s="9">
        <v>44831.916666666664</v>
      </c>
      <c r="B2136" s="10">
        <v>325.48</v>
      </c>
      <c r="C2136" s="10">
        <v>317.21065</v>
      </c>
      <c r="D2136" s="10">
        <v>0.0260689544944346</v>
      </c>
      <c r="E2136" s="7"/>
      <c r="F2136" s="7"/>
    </row>
    <row r="2137">
      <c r="A2137" s="9">
        <v>44831.958333333336</v>
      </c>
      <c r="B2137" s="10">
        <v>325.53</v>
      </c>
      <c r="C2137" s="10">
        <v>319.64953</v>
      </c>
      <c r="D2137" s="10">
        <v>0.0183966170699514</v>
      </c>
      <c r="E2137" s="7"/>
      <c r="F2137" s="7"/>
    </row>
    <row r="2138">
      <c r="A2138" s="9">
        <v>44832.0</v>
      </c>
      <c r="B2138" s="10">
        <v>320.91</v>
      </c>
      <c r="C2138" s="10">
        <v>325.10861</v>
      </c>
      <c r="D2138" s="10">
        <v>0.0129144841780719</v>
      </c>
      <c r="E2138" s="7"/>
      <c r="F2138" s="7"/>
    </row>
    <row r="2139">
      <c r="A2139" s="9">
        <v>44832.041666666664</v>
      </c>
      <c r="B2139" s="10">
        <v>336.29</v>
      </c>
      <c r="C2139" s="10">
        <v>318.77577</v>
      </c>
      <c r="D2139" s="10">
        <v>0.0549421620093647</v>
      </c>
      <c r="E2139" s="7"/>
      <c r="F2139" s="7"/>
    </row>
    <row r="2140">
      <c r="A2140" s="9">
        <v>44832.083333333336</v>
      </c>
      <c r="B2140" s="10">
        <v>335.4</v>
      </c>
      <c r="C2140" s="10">
        <v>310.93131</v>
      </c>
      <c r="D2140" s="10">
        <v>0.0786948409923721</v>
      </c>
      <c r="E2140" s="7"/>
      <c r="F2140" s="7"/>
    </row>
    <row r="2141">
      <c r="A2141" s="9">
        <v>44832.125</v>
      </c>
      <c r="B2141" s="10">
        <v>326.02</v>
      </c>
      <c r="C2141" s="10">
        <v>300.61497</v>
      </c>
      <c r="D2141" s="10">
        <v>0.084510195882793</v>
      </c>
      <c r="E2141" s="7"/>
      <c r="F2141" s="7"/>
    </row>
    <row r="2142">
      <c r="A2142" s="9">
        <v>44832.166666666664</v>
      </c>
      <c r="B2142" s="10">
        <v>313.15</v>
      </c>
      <c r="C2142" s="10">
        <v>291.01907</v>
      </c>
      <c r="D2142" s="10">
        <v>0.0760463223252001</v>
      </c>
      <c r="E2142" s="7"/>
      <c r="F2142" s="7"/>
    </row>
    <row r="2143">
      <c r="A2143" s="9">
        <v>44832.208333333336</v>
      </c>
      <c r="B2143" s="10">
        <v>303.61</v>
      </c>
      <c r="C2143" s="10">
        <v>284.15838</v>
      </c>
      <c r="D2143" s="10">
        <v>0.0684534448711313</v>
      </c>
      <c r="E2143" s="7"/>
      <c r="F2143" s="7"/>
    </row>
    <row r="2144">
      <c r="A2144" s="9">
        <v>44832.25</v>
      </c>
      <c r="B2144" s="10">
        <v>297.34</v>
      </c>
      <c r="C2144" s="10">
        <v>281.1448</v>
      </c>
      <c r="D2144" s="10">
        <v>0.0576044799690408</v>
      </c>
      <c r="E2144" s="7"/>
      <c r="F2144" s="7"/>
    </row>
    <row r="2145">
      <c r="A2145" s="9">
        <v>44832.291666666664</v>
      </c>
      <c r="B2145" s="10">
        <v>299.1</v>
      </c>
      <c r="C2145" s="10">
        <v>280.72692</v>
      </c>
      <c r="D2145" s="10">
        <v>0.0654482299025687</v>
      </c>
      <c r="E2145" s="7"/>
      <c r="F2145" s="7"/>
    </row>
    <row r="2146">
      <c r="A2146" s="9">
        <v>44832.333333333336</v>
      </c>
      <c r="B2146" s="10">
        <v>299.83</v>
      </c>
      <c r="C2146" s="10">
        <v>282.07217</v>
      </c>
      <c r="D2146" s="10">
        <v>0.0629549168214643</v>
      </c>
      <c r="E2146" s="7"/>
      <c r="F2146" s="7"/>
    </row>
    <row r="2147">
      <c r="A2147" s="9">
        <v>44832.375</v>
      </c>
      <c r="B2147" s="10">
        <v>303.09</v>
      </c>
      <c r="C2147" s="10">
        <v>286.88169</v>
      </c>
      <c r="D2147" s="10">
        <v>0.0564982380018745</v>
      </c>
      <c r="E2147" s="7"/>
      <c r="F2147" s="7"/>
    </row>
    <row r="2148">
      <c r="A2148" s="9">
        <v>44832.416666666664</v>
      </c>
      <c r="B2148" s="10">
        <v>311.08</v>
      </c>
      <c r="C2148" s="10">
        <v>294.08573</v>
      </c>
      <c r="D2148" s="10">
        <v>0.0577867889067584</v>
      </c>
      <c r="E2148" s="7"/>
      <c r="F2148" s="7"/>
    </row>
    <row r="2149">
      <c r="A2149" s="9">
        <v>44832.458333333336</v>
      </c>
      <c r="B2149" s="10">
        <v>323.95</v>
      </c>
      <c r="C2149" s="10">
        <v>299.30503</v>
      </c>
      <c r="D2149" s="10">
        <v>0.0823406475995408</v>
      </c>
      <c r="E2149" s="7"/>
      <c r="F2149" s="7"/>
    </row>
    <row r="2150">
      <c r="A2150" s="9">
        <v>44832.5</v>
      </c>
      <c r="B2150" s="10">
        <v>326.26</v>
      </c>
      <c r="C2150" s="10">
        <v>303.82656</v>
      </c>
      <c r="D2150" s="10">
        <v>0.0738363360991218</v>
      </c>
      <c r="E2150" s="7"/>
      <c r="F2150" s="7"/>
    </row>
    <row r="2151">
      <c r="A2151" s="9">
        <v>44832.541666666664</v>
      </c>
      <c r="B2151" s="10">
        <v>319.86</v>
      </c>
      <c r="C2151" s="10">
        <v>308.19651</v>
      </c>
      <c r="D2151" s="10">
        <v>0.0378443286070956</v>
      </c>
      <c r="E2151" s="7"/>
      <c r="F2151" s="7"/>
    </row>
    <row r="2152">
      <c r="A2152" s="9">
        <v>44832.583333333336</v>
      </c>
      <c r="B2152" s="10">
        <v>308.46</v>
      </c>
      <c r="C2152" s="10">
        <v>309.24156</v>
      </c>
      <c r="D2152" s="10">
        <v>0.00252734464280937</v>
      </c>
      <c r="E2152" s="7"/>
      <c r="F2152" s="7"/>
    </row>
    <row r="2153">
      <c r="A2153" s="9">
        <v>44832.625</v>
      </c>
      <c r="B2153" s="10">
        <v>306.17</v>
      </c>
      <c r="C2153" s="10">
        <v>310.71666</v>
      </c>
      <c r="D2153" s="10">
        <v>0.0146328169207276</v>
      </c>
      <c r="E2153" s="7"/>
      <c r="F2153" s="7"/>
    </row>
    <row r="2154">
      <c r="A2154" s="9">
        <v>44832.666666666664</v>
      </c>
      <c r="B2154" s="10">
        <v>305.83</v>
      </c>
      <c r="C2154" s="10">
        <v>310.82964</v>
      </c>
      <c r="D2154" s="10">
        <v>0.0160848238282552</v>
      </c>
      <c r="E2154" s="7"/>
      <c r="F2154" s="7"/>
    </row>
    <row r="2155">
      <c r="A2155" s="9">
        <v>44832.708333333336</v>
      </c>
      <c r="B2155" s="10">
        <v>310.3</v>
      </c>
      <c r="C2155" s="10">
        <v>311.32994</v>
      </c>
      <c r="D2155" s="10">
        <v>0.00330819451543918</v>
      </c>
      <c r="E2155" s="7"/>
      <c r="F2155" s="7"/>
    </row>
    <row r="2156">
      <c r="A2156" s="9">
        <v>44832.75</v>
      </c>
      <c r="B2156" s="10">
        <v>315.47</v>
      </c>
      <c r="C2156" s="10">
        <v>312.81147</v>
      </c>
      <c r="D2156" s="10">
        <v>0.00849882518694101</v>
      </c>
      <c r="E2156" s="7"/>
      <c r="F2156" s="7"/>
    </row>
    <row r="2157">
      <c r="A2157" s="9">
        <v>44832.791666666664</v>
      </c>
      <c r="B2157" s="10">
        <v>315.81</v>
      </c>
      <c r="C2157" s="10">
        <v>315.25321</v>
      </c>
      <c r="D2157" s="10">
        <v>0.0017661675831944</v>
      </c>
      <c r="E2157" s="7"/>
      <c r="F2157" s="7"/>
    </row>
    <row r="2158">
      <c r="A2158" s="9">
        <v>44832.833333333336</v>
      </c>
      <c r="B2158" s="10">
        <v>319.0</v>
      </c>
      <c r="C2158" s="10">
        <v>316.50787</v>
      </c>
      <c r="D2158" s="10">
        <v>0.00787383264751039</v>
      </c>
      <c r="E2158" s="7"/>
      <c r="F2158" s="7"/>
    </row>
    <row r="2159">
      <c r="A2159" s="9">
        <v>44832.875</v>
      </c>
      <c r="B2159" s="10">
        <v>323.81</v>
      </c>
      <c r="C2159" s="10">
        <v>318.7975</v>
      </c>
      <c r="D2159" s="10">
        <v>0.0157231471388577</v>
      </c>
      <c r="E2159" s="7"/>
      <c r="F2159" s="7"/>
    </row>
    <row r="2160">
      <c r="A2160" s="9">
        <v>44832.916666666664</v>
      </c>
      <c r="B2160" s="10">
        <v>317.33</v>
      </c>
      <c r="C2160" s="10">
        <v>320.49113</v>
      </c>
      <c r="D2160" s="10">
        <v>0.00986339309920999</v>
      </c>
      <c r="E2160" s="7"/>
      <c r="F2160" s="7"/>
    </row>
    <row r="2161">
      <c r="A2161" s="9">
        <v>44832.958333333336</v>
      </c>
      <c r="B2161" s="10">
        <v>315.01</v>
      </c>
      <c r="C2161" s="10">
        <v>323.35001</v>
      </c>
      <c r="D2161" s="10">
        <v>0.0257925150520329</v>
      </c>
      <c r="E2161" s="7"/>
      <c r="F2161" s="7"/>
    </row>
    <row r="2162">
      <c r="A2162" s="9">
        <v>44833.0</v>
      </c>
      <c r="B2162" s="10">
        <v>308.52</v>
      </c>
      <c r="C2162" s="10">
        <v>320.92959</v>
      </c>
      <c r="D2162" s="10">
        <v>0.0386676404628193</v>
      </c>
      <c r="E2162" s="7"/>
      <c r="F2162" s="7"/>
    </row>
    <row r="2163">
      <c r="A2163" s="9">
        <v>44833.041666666664</v>
      </c>
      <c r="B2163" s="10">
        <v>321.1</v>
      </c>
      <c r="C2163" s="10">
        <v>314.57136</v>
      </c>
      <c r="D2163" s="10">
        <v>0.020754082634859</v>
      </c>
      <c r="E2163" s="7"/>
      <c r="F2163" s="7"/>
    </row>
    <row r="2164">
      <c r="A2164" s="9">
        <v>44833.083333333336</v>
      </c>
      <c r="B2164" s="10">
        <v>328.78</v>
      </c>
      <c r="C2164" s="10">
        <v>306.71635</v>
      </c>
      <c r="D2164" s="10">
        <v>0.071935030525761</v>
      </c>
      <c r="E2164" s="7"/>
      <c r="F2164" s="7"/>
    </row>
    <row r="2165">
      <c r="A2165" s="9">
        <v>44833.125</v>
      </c>
      <c r="B2165" s="10">
        <v>318.97</v>
      </c>
      <c r="C2165" s="10">
        <v>296.55068</v>
      </c>
      <c r="D2165" s="10">
        <v>0.075600298741517</v>
      </c>
      <c r="E2165" s="7"/>
      <c r="F2165" s="7"/>
    </row>
    <row r="2166">
      <c r="A2166" s="9">
        <v>44833.166666666664</v>
      </c>
      <c r="B2166" s="10">
        <v>308.76</v>
      </c>
      <c r="C2166" s="10">
        <v>287.15226</v>
      </c>
      <c r="D2166" s="10">
        <v>0.0752483717174992</v>
      </c>
      <c r="E2166" s="7"/>
      <c r="F2166" s="7"/>
    </row>
    <row r="2167">
      <c r="A2167" s="9">
        <v>44833.208333333336</v>
      </c>
      <c r="B2167" s="10">
        <v>302.28</v>
      </c>
      <c r="C2167" s="10">
        <v>280.51472</v>
      </c>
      <c r="D2167" s="10">
        <v>0.077590509332273</v>
      </c>
      <c r="E2167" s="7"/>
      <c r="F2167" s="7"/>
    </row>
    <row r="2168">
      <c r="A2168" s="9">
        <v>44833.25</v>
      </c>
      <c r="B2168" s="10">
        <v>293.72</v>
      </c>
      <c r="C2168" s="10">
        <v>277.66864</v>
      </c>
      <c r="D2168" s="10">
        <v>0.0578076083781014</v>
      </c>
      <c r="E2168" s="7"/>
      <c r="F2168" s="7"/>
    </row>
    <row r="2169">
      <c r="A2169" s="9">
        <v>44833.291666666664</v>
      </c>
      <c r="B2169" s="10">
        <v>287.83</v>
      </c>
      <c r="C2169" s="10">
        <v>277.31592</v>
      </c>
      <c r="D2169" s="10">
        <v>0.0379137266984166</v>
      </c>
      <c r="E2169" s="7"/>
      <c r="F2169" s="7"/>
    </row>
    <row r="2170">
      <c r="A2170" s="9">
        <v>44833.333333333336</v>
      </c>
      <c r="B2170" s="10">
        <v>288.89</v>
      </c>
      <c r="C2170" s="10">
        <v>278.75583</v>
      </c>
      <c r="D2170" s="10">
        <v>0.0363550064585195</v>
      </c>
      <c r="E2170" s="7"/>
      <c r="F2170" s="7"/>
    </row>
    <row r="2171">
      <c r="A2171" s="9">
        <v>44833.375</v>
      </c>
      <c r="B2171" s="10">
        <v>288.61</v>
      </c>
      <c r="C2171" s="10">
        <v>283.62559</v>
      </c>
      <c r="D2171" s="10">
        <v>0.0175739079114829</v>
      </c>
      <c r="E2171" s="7"/>
      <c r="F2171" s="7"/>
    </row>
    <row r="2172">
      <c r="A2172" s="9">
        <v>44833.416666666664</v>
      </c>
      <c r="B2172" s="10">
        <v>296.08</v>
      </c>
      <c r="C2172" s="10">
        <v>290.8545</v>
      </c>
      <c r="D2172" s="10">
        <v>0.0179660276873832</v>
      </c>
      <c r="E2172" s="7"/>
      <c r="F2172" s="7"/>
    </row>
    <row r="2173">
      <c r="A2173" s="9">
        <v>44833.458333333336</v>
      </c>
      <c r="B2173" s="10">
        <v>306.16</v>
      </c>
      <c r="C2173" s="10">
        <v>296.07184</v>
      </c>
      <c r="D2173" s="10">
        <v>0.0340733519270188</v>
      </c>
      <c r="E2173" s="7"/>
      <c r="F2173" s="7"/>
    </row>
    <row r="2174">
      <c r="A2174" s="9">
        <v>44833.5</v>
      </c>
      <c r="B2174" s="10">
        <v>313.8</v>
      </c>
      <c r="C2174" s="10">
        <v>300.49275</v>
      </c>
      <c r="D2174" s="10">
        <v>0.0442847622779584</v>
      </c>
      <c r="E2174" s="7"/>
      <c r="F2174" s="7"/>
    </row>
    <row r="2175">
      <c r="A2175" s="9">
        <v>44833.541666666664</v>
      </c>
      <c r="B2175" s="10">
        <v>308.0</v>
      </c>
      <c r="C2175" s="10">
        <v>304.75112</v>
      </c>
      <c r="D2175" s="10">
        <v>0.0106607647578128</v>
      </c>
      <c r="E2175" s="7"/>
      <c r="F2175" s="7"/>
    </row>
    <row r="2176">
      <c r="A2176" s="9">
        <v>44833.583333333336</v>
      </c>
      <c r="B2176" s="10">
        <v>293.21</v>
      </c>
      <c r="C2176" s="10">
        <v>305.74121</v>
      </c>
      <c r="D2176" s="10">
        <v>0.0409863295824597</v>
      </c>
      <c r="E2176" s="7"/>
      <c r="F2176" s="7"/>
    </row>
    <row r="2177">
      <c r="A2177" s="9">
        <v>44833.625</v>
      </c>
      <c r="B2177" s="10">
        <v>291.53</v>
      </c>
      <c r="C2177" s="10">
        <v>307.2139</v>
      </c>
      <c r="D2177" s="10">
        <v>0.0510520520067615</v>
      </c>
      <c r="E2177" s="7"/>
      <c r="F2177" s="7"/>
    </row>
    <row r="2178">
      <c r="A2178" s="9">
        <v>44833.666666666664</v>
      </c>
      <c r="B2178" s="10">
        <v>290.49</v>
      </c>
      <c r="C2178" s="10">
        <v>307.44346</v>
      </c>
      <c r="D2178" s="10">
        <v>0.0551433424539263</v>
      </c>
      <c r="E2178" s="7"/>
      <c r="F2178" s="7"/>
    </row>
    <row r="2179">
      <c r="A2179" s="9">
        <v>44833.708333333336</v>
      </c>
      <c r="B2179" s="10">
        <v>291.15</v>
      </c>
      <c r="C2179" s="10">
        <v>308.13373</v>
      </c>
      <c r="D2179" s="10">
        <v>0.0551180489068822</v>
      </c>
      <c r="E2179" s="7"/>
      <c r="F2179" s="7"/>
    </row>
    <row r="2180">
      <c r="A2180" s="9">
        <v>44833.75</v>
      </c>
      <c r="B2180" s="10">
        <v>295.19</v>
      </c>
      <c r="C2180" s="10">
        <v>309.78262</v>
      </c>
      <c r="D2180" s="10">
        <v>0.047105999684553</v>
      </c>
      <c r="E2180" s="7"/>
      <c r="F2180" s="7"/>
    </row>
    <row r="2181">
      <c r="A2181" s="9">
        <v>44833.791666666664</v>
      </c>
      <c r="B2181" s="10">
        <v>295.94</v>
      </c>
      <c r="C2181" s="10">
        <v>312.37068</v>
      </c>
      <c r="D2181" s="10">
        <v>0.0525999431188612</v>
      </c>
      <c r="E2181" s="7"/>
      <c r="F2181" s="7"/>
    </row>
    <row r="2182">
      <c r="A2182" s="9">
        <v>44833.833333333336</v>
      </c>
      <c r="B2182" s="10">
        <v>304.09</v>
      </c>
      <c r="C2182" s="10">
        <v>313.72569</v>
      </c>
      <c r="D2182" s="10">
        <v>0.0307137423141854</v>
      </c>
      <c r="E2182" s="7"/>
      <c r="F2182" s="7"/>
    </row>
    <row r="2183">
      <c r="A2183" s="9">
        <v>44833.875</v>
      </c>
      <c r="B2183" s="10">
        <v>320.89</v>
      </c>
      <c r="C2183" s="10">
        <v>316.02825</v>
      </c>
      <c r="D2183" s="10">
        <v>0.0153839095080897</v>
      </c>
      <c r="E2183" s="7"/>
      <c r="F2183" s="7"/>
    </row>
    <row r="2184">
      <c r="A2184" s="9">
        <v>44833.916666666664</v>
      </c>
      <c r="B2184" s="10">
        <v>324.94</v>
      </c>
      <c r="C2184" s="10">
        <v>317.69165</v>
      </c>
      <c r="D2184" s="10">
        <v>0.0228156767733744</v>
      </c>
      <c r="E2184" s="7"/>
      <c r="F2184" s="7"/>
    </row>
    <row r="2185">
      <c r="A2185" s="9">
        <v>44833.958333333336</v>
      </c>
      <c r="B2185" s="10">
        <v>319.66</v>
      </c>
      <c r="C2185" s="10">
        <v>320.39408</v>
      </c>
      <c r="D2185" s="10">
        <v>0.00229117841378326</v>
      </c>
      <c r="E2185" s="7"/>
      <c r="F2185" s="7"/>
    </row>
    <row r="2186">
      <c r="A2186" s="9">
        <v>44834.0</v>
      </c>
      <c r="B2186" s="10">
        <v>316.76</v>
      </c>
      <c r="C2186" s="10">
        <v>324.6485</v>
      </c>
      <c r="D2186" s="10">
        <v>0.0242985875493033</v>
      </c>
      <c r="E2186" s="7"/>
      <c r="F2186" s="7"/>
    </row>
    <row r="2187">
      <c r="A2187" s="9">
        <v>44834.041666666664</v>
      </c>
      <c r="B2187" s="10">
        <v>324.51</v>
      </c>
      <c r="C2187" s="10">
        <v>318.74757</v>
      </c>
      <c r="D2187" s="10">
        <v>0.0180783495855356</v>
      </c>
      <c r="E2187" s="7"/>
      <c r="F2187" s="7"/>
    </row>
    <row r="2188">
      <c r="A2188" s="9">
        <v>44834.083333333336</v>
      </c>
      <c r="B2188" s="10">
        <v>324.78</v>
      </c>
      <c r="C2188" s="10">
        <v>311.71502</v>
      </c>
      <c r="D2188" s="10">
        <v>0.041913219324497</v>
      </c>
      <c r="E2188" s="7"/>
      <c r="F2188" s="7"/>
    </row>
    <row r="2189">
      <c r="A2189" s="9">
        <v>44834.125</v>
      </c>
      <c r="B2189" s="10">
        <v>312.43</v>
      </c>
      <c r="C2189" s="10">
        <v>302.40538</v>
      </c>
      <c r="D2189" s="10">
        <v>0.0331496086478356</v>
      </c>
      <c r="E2189" s="7"/>
      <c r="F2189" s="7"/>
    </row>
    <row r="2190">
      <c r="A2190" s="9">
        <v>44834.166666666664</v>
      </c>
      <c r="B2190" s="10">
        <v>301.68</v>
      </c>
      <c r="C2190" s="10">
        <v>293.77827</v>
      </c>
      <c r="D2190" s="10">
        <v>0.0268969178693849</v>
      </c>
      <c r="E2190" s="7"/>
      <c r="F2190" s="7"/>
    </row>
    <row r="2191">
      <c r="A2191" s="9">
        <v>44834.208333333336</v>
      </c>
      <c r="B2191" s="10">
        <v>294.05</v>
      </c>
      <c r="C2191" s="10">
        <v>287.7292</v>
      </c>
      <c r="D2191" s="10">
        <v>0.0219678781298527</v>
      </c>
      <c r="E2191" s="7"/>
      <c r="F2191" s="7"/>
    </row>
    <row r="2192">
      <c r="A2192" s="9">
        <v>44834.25</v>
      </c>
      <c r="B2192" s="10">
        <v>296.16</v>
      </c>
      <c r="C2192" s="10">
        <v>285.295</v>
      </c>
      <c r="D2192" s="10">
        <v>0.0380833873709669</v>
      </c>
      <c r="E2192" s="7"/>
      <c r="F2192" s="7"/>
    </row>
    <row r="2193">
      <c r="A2193" s="9">
        <v>44834.291666666664</v>
      </c>
      <c r="B2193" s="10">
        <v>296.78</v>
      </c>
      <c r="C2193" s="10">
        <v>285.05379</v>
      </c>
      <c r="D2193" s="10">
        <v>0.0411368324553761</v>
      </c>
      <c r="E2193" s="7"/>
      <c r="F2193" s="7"/>
    </row>
    <row r="2194">
      <c r="A2194" s="9">
        <v>44834.333333333336</v>
      </c>
      <c r="B2194" s="10">
        <v>298.39</v>
      </c>
      <c r="C2194" s="10">
        <v>286.11409</v>
      </c>
      <c r="D2194" s="10">
        <v>0.0429056464852884</v>
      </c>
      <c r="E2194" s="7"/>
      <c r="F2194" s="7"/>
    </row>
    <row r="2195">
      <c r="A2195" s="9">
        <v>44834.375</v>
      </c>
      <c r="B2195" s="10">
        <v>306.1</v>
      </c>
      <c r="C2195" s="10">
        <v>290.36956</v>
      </c>
      <c r="D2195" s="10">
        <v>0.0541738603729676</v>
      </c>
      <c r="E2195" s="7"/>
      <c r="F2195" s="7"/>
    </row>
    <row r="2196">
      <c r="A2196" s="9">
        <v>44834.416666666664</v>
      </c>
      <c r="B2196" s="10">
        <v>314.35</v>
      </c>
      <c r="C2196" s="10">
        <v>297.02868</v>
      </c>
      <c r="D2196" s="10">
        <v>0.0583153115045995</v>
      </c>
      <c r="E2196" s="7"/>
      <c r="F2196" s="7"/>
    </row>
    <row r="2197">
      <c r="A2197" s="9">
        <v>44834.458333333336</v>
      </c>
      <c r="B2197" s="10">
        <v>326.83</v>
      </c>
      <c r="C2197" s="10">
        <v>301.89599</v>
      </c>
      <c r="D2197" s="10">
        <v>0.0825913918233892</v>
      </c>
      <c r="E2197" s="7"/>
      <c r="F2197" s="7"/>
    </row>
    <row r="2198">
      <c r="A2198" s="9">
        <v>44834.5</v>
      </c>
      <c r="B2198" s="10">
        <v>332.6</v>
      </c>
      <c r="C2198" s="10">
        <v>306.23551</v>
      </c>
      <c r="D2198" s="10">
        <v>0.086092204003383</v>
      </c>
      <c r="E2198" s="7"/>
      <c r="F2198" s="7"/>
    </row>
    <row r="2199">
      <c r="A2199" s="9">
        <v>44834.541666666664</v>
      </c>
      <c r="B2199" s="10">
        <v>330.56</v>
      </c>
      <c r="C2199" s="10">
        <v>310.60793</v>
      </c>
      <c r="D2199" s="10">
        <v>0.0642355460789426</v>
      </c>
      <c r="E2199" s="7"/>
      <c r="F2199" s="7"/>
    </row>
    <row r="2200">
      <c r="A2200" s="9">
        <v>44834.583333333336</v>
      </c>
      <c r="B2200" s="10">
        <v>321.83</v>
      </c>
      <c r="C2200" s="10">
        <v>311.65584</v>
      </c>
      <c r="D2200" s="10">
        <v>0.0326454976746143</v>
      </c>
      <c r="E2200" s="7"/>
      <c r="F2200" s="7"/>
    </row>
    <row r="2201">
      <c r="A2201" s="9">
        <v>44834.625</v>
      </c>
      <c r="B2201" s="10">
        <v>316.29</v>
      </c>
      <c r="C2201" s="10">
        <v>313.1866</v>
      </c>
      <c r="D2201" s="10">
        <v>0.00990910849953357</v>
      </c>
      <c r="E2201" s="7"/>
      <c r="F2201" s="7"/>
    </row>
    <row r="2202">
      <c r="A2202" s="9">
        <v>44834.666666666664</v>
      </c>
      <c r="B2202" s="10">
        <v>311.1</v>
      </c>
      <c r="C2202" s="10">
        <v>313.36781</v>
      </c>
      <c r="D2202" s="10">
        <v>0.00723689519992496</v>
      </c>
      <c r="E2202" s="7"/>
      <c r="F2202" s="7"/>
    </row>
    <row r="2203">
      <c r="A2203" s="9">
        <v>44834.708333333336</v>
      </c>
      <c r="B2203" s="10">
        <v>309.35</v>
      </c>
      <c r="C2203" s="10">
        <v>313.75931</v>
      </c>
      <c r="D2203" s="10">
        <v>0.0140531606854948</v>
      </c>
      <c r="E2203" s="7"/>
      <c r="F2203" s="7"/>
    </row>
    <row r="2204">
      <c r="A2204" s="9">
        <v>44834.75</v>
      </c>
      <c r="B2204" s="10">
        <v>312.53</v>
      </c>
      <c r="C2204" s="10">
        <v>314.94461</v>
      </c>
      <c r="D2204" s="10">
        <v>0.00766677670718047</v>
      </c>
      <c r="E2204" s="7"/>
      <c r="F2204" s="7"/>
    </row>
    <row r="2205">
      <c r="A2205" s="9">
        <v>44834.791666666664</v>
      </c>
      <c r="B2205" s="10">
        <v>315.25</v>
      </c>
      <c r="C2205" s="10">
        <v>317.02272</v>
      </c>
      <c r="D2205" s="10">
        <v>0.00559177588281367</v>
      </c>
      <c r="E2205" s="7"/>
      <c r="F2205" s="7"/>
    </row>
    <row r="2206">
      <c r="A2206" s="9">
        <v>44834.833333333336</v>
      </c>
      <c r="B2206" s="10">
        <v>323.03</v>
      </c>
      <c r="C2206" s="10">
        <v>317.83604</v>
      </c>
      <c r="D2206" s="10">
        <v>0.0163416332521634</v>
      </c>
      <c r="E2206" s="7"/>
      <c r="F2206" s="7"/>
    </row>
    <row r="2207">
      <c r="A2207" s="9">
        <v>44834.875</v>
      </c>
      <c r="B2207" s="10">
        <v>333.3</v>
      </c>
      <c r="C2207" s="10">
        <v>319.72976</v>
      </c>
      <c r="D2207" s="10">
        <v>0.0424428429808974</v>
      </c>
      <c r="E2207" s="7"/>
      <c r="F2207" s="7"/>
    </row>
    <row r="2208">
      <c r="A2208" s="9">
        <v>44834.916666666664</v>
      </c>
      <c r="B2208" s="10">
        <v>335.23</v>
      </c>
      <c r="C2208" s="10">
        <v>321.1417</v>
      </c>
      <c r="D2208" s="10">
        <v>0.043869419636254</v>
      </c>
      <c r="E2208" s="7"/>
      <c r="F2208" s="7"/>
    </row>
    <row r="2209">
      <c r="A2209" s="9">
        <v>44834.958333333336</v>
      </c>
      <c r="B2209" s="10">
        <v>335.21</v>
      </c>
      <c r="C2209" s="10">
        <v>323.87093</v>
      </c>
      <c r="D2209" s="10">
        <v>0.0350110767891394</v>
      </c>
      <c r="E2209" s="7"/>
      <c r="F2209" s="7"/>
    </row>
    <row r="2210">
      <c r="A2210" s="9">
        <v>44835.0</v>
      </c>
      <c r="B2210" s="10">
        <v>335.16</v>
      </c>
      <c r="C2210" s="10">
        <v>338.21754</v>
      </c>
      <c r="D2210" s="10">
        <v>0.00904015800008468</v>
      </c>
      <c r="E2210" s="7"/>
      <c r="F2210" s="7"/>
    </row>
    <row r="2211">
      <c r="A2211" s="9">
        <v>44835.041666666664</v>
      </c>
      <c r="B2211" s="10">
        <v>335.21</v>
      </c>
      <c r="C2211" s="10">
        <v>332.0074</v>
      </c>
      <c r="D2211" s="10">
        <v>0.0096461705371626</v>
      </c>
      <c r="E2211" s="7"/>
      <c r="F2211" s="7"/>
    </row>
    <row r="2212">
      <c r="A2212" s="9">
        <v>44835.083333333336</v>
      </c>
      <c r="B2212" s="10">
        <v>335.8</v>
      </c>
      <c r="C2212" s="10">
        <v>324.63461</v>
      </c>
      <c r="D2212" s="10">
        <v>0.0343937142130347</v>
      </c>
      <c r="E2212" s="7"/>
      <c r="F2212" s="7"/>
    </row>
    <row r="2213">
      <c r="A2213" s="9">
        <v>44835.125</v>
      </c>
      <c r="B2213" s="10">
        <v>331.59</v>
      </c>
      <c r="C2213" s="10">
        <v>314.63348</v>
      </c>
      <c r="D2213" s="10">
        <v>0.0538929296399097</v>
      </c>
      <c r="E2213" s="7"/>
      <c r="F2213" s="7"/>
    </row>
    <row r="2214">
      <c r="A2214" s="9">
        <v>44835.166666666664</v>
      </c>
      <c r="B2214" s="10">
        <v>318.09</v>
      </c>
      <c r="C2214" s="10">
        <v>305.66936</v>
      </c>
      <c r="D2214" s="10">
        <v>0.0406342330157003</v>
      </c>
      <c r="E2214" s="7"/>
      <c r="F2214" s="7"/>
    </row>
    <row r="2215">
      <c r="A2215" s="9">
        <v>44835.208333333336</v>
      </c>
      <c r="B2215" s="10">
        <v>301.46</v>
      </c>
      <c r="C2215" s="10">
        <v>299.68313</v>
      </c>
      <c r="D2215" s="10">
        <v>0.00592916257915476</v>
      </c>
      <c r="E2215" s="7"/>
      <c r="F2215" s="7"/>
    </row>
    <row r="2216">
      <c r="A2216" s="9">
        <v>44835.25</v>
      </c>
      <c r="B2216" s="10">
        <v>278.78</v>
      </c>
      <c r="C2216" s="10">
        <v>297.68798</v>
      </c>
      <c r="D2216" s="10">
        <v>0.0635161016578499</v>
      </c>
      <c r="E2216" s="7"/>
      <c r="F2216" s="7"/>
    </row>
    <row r="2217">
      <c r="A2217" s="9">
        <v>44835.291666666664</v>
      </c>
      <c r="B2217" s="10">
        <v>274.1</v>
      </c>
      <c r="C2217" s="10">
        <v>298.24979</v>
      </c>
      <c r="D2217" s="10">
        <v>0.0809716915475447</v>
      </c>
      <c r="E2217" s="7"/>
      <c r="F2217" s="7"/>
    </row>
    <row r="2218">
      <c r="A2218" s="9">
        <v>44835.333333333336</v>
      </c>
      <c r="B2218" s="10">
        <v>274.77</v>
      </c>
      <c r="C2218" s="10">
        <v>299.77442</v>
      </c>
      <c r="D2218" s="10">
        <v>0.0834107860170325</v>
      </c>
      <c r="E2218" s="7"/>
      <c r="F2218" s="7"/>
    </row>
    <row r="2219">
      <c r="A2219" s="9">
        <v>44835.375</v>
      </c>
      <c r="B2219" s="10">
        <v>274.4</v>
      </c>
      <c r="C2219" s="10">
        <v>304.35046</v>
      </c>
      <c r="D2219" s="10">
        <v>0.0984078026364738</v>
      </c>
      <c r="E2219" s="7"/>
      <c r="F2219" s="7"/>
    </row>
    <row r="2220">
      <c r="A2220" s="9">
        <v>44835.416666666664</v>
      </c>
      <c r="B2220" s="10">
        <v>281.16</v>
      </c>
      <c r="C2220" s="10">
        <v>311.20379</v>
      </c>
      <c r="D2220" s="10">
        <v>0.096540565910203</v>
      </c>
      <c r="E2220" s="7"/>
      <c r="F2220" s="7"/>
    </row>
    <row r="2221">
      <c r="A2221" s="9">
        <v>44835.458333333336</v>
      </c>
      <c r="B2221" s="10">
        <v>290.38</v>
      </c>
      <c r="C2221" s="10">
        <v>316.0879</v>
      </c>
      <c r="D2221" s="10">
        <v>0.0813314903860603</v>
      </c>
      <c r="E2221" s="7"/>
      <c r="F2221" s="7"/>
    </row>
    <row r="2222">
      <c r="A2222" s="9">
        <v>44835.5</v>
      </c>
      <c r="B2222" s="10">
        <v>299.97</v>
      </c>
      <c r="C2222" s="10">
        <v>320.51644</v>
      </c>
      <c r="D2222" s="10">
        <v>0.0641041688844415</v>
      </c>
      <c r="E2222" s="7"/>
      <c r="F2222" s="7"/>
    </row>
    <row r="2223">
      <c r="A2223" s="9">
        <v>44835.541666666664</v>
      </c>
      <c r="B2223" s="10">
        <v>307.05</v>
      </c>
      <c r="C2223" s="10">
        <v>324.90951</v>
      </c>
      <c r="D2223" s="10">
        <v>0.054967643144702</v>
      </c>
      <c r="E2223" s="7"/>
      <c r="F2223" s="7"/>
    </row>
    <row r="2224">
      <c r="A2224" s="9">
        <v>44835.583333333336</v>
      </c>
      <c r="B2224" s="10">
        <v>312.18</v>
      </c>
      <c r="C2224" s="10">
        <v>325.72707</v>
      </c>
      <c r="D2224" s="10">
        <v>0.0415902491616678</v>
      </c>
      <c r="E2224" s="7"/>
      <c r="F2224" s="7"/>
    </row>
    <row r="2225">
      <c r="A2225" s="9">
        <v>44835.625</v>
      </c>
      <c r="B2225" s="10">
        <v>315.67</v>
      </c>
      <c r="C2225" s="10">
        <v>326.92425</v>
      </c>
      <c r="D2225" s="10">
        <v>0.0344246411821697</v>
      </c>
      <c r="E2225" s="7"/>
      <c r="F2225" s="7"/>
    </row>
    <row r="2226">
      <c r="A2226" s="9">
        <v>44835.666666666664</v>
      </c>
      <c r="B2226" s="10">
        <v>310.03</v>
      </c>
      <c r="C2226" s="10">
        <v>326.40062</v>
      </c>
      <c r="D2226" s="10">
        <v>0.0501549905144176</v>
      </c>
      <c r="E2226" s="7"/>
      <c r="F2226" s="7"/>
    </row>
    <row r="2227">
      <c r="A2227" s="9">
        <v>44835.708333333336</v>
      </c>
      <c r="B2227" s="10">
        <v>307.23</v>
      </c>
      <c r="C2227" s="10">
        <v>325.70231</v>
      </c>
      <c r="D2227" s="10">
        <v>0.0567153177390728</v>
      </c>
      <c r="E2227" s="7"/>
      <c r="F2227" s="7"/>
    </row>
    <row r="2228">
      <c r="A2228" s="9">
        <v>44835.75</v>
      </c>
      <c r="B2228" s="10">
        <v>300.71</v>
      </c>
      <c r="C2228" s="10">
        <v>325.92349</v>
      </c>
      <c r="D2228" s="10">
        <v>0.0773601497701194</v>
      </c>
      <c r="E2228" s="7"/>
      <c r="F2228" s="7"/>
    </row>
    <row r="2229">
      <c r="A2229" s="9">
        <v>44835.791666666664</v>
      </c>
      <c r="B2229" s="10">
        <v>301.53</v>
      </c>
      <c r="C2229" s="10">
        <v>327.09167</v>
      </c>
      <c r="D2229" s="10">
        <v>0.0781483368255756</v>
      </c>
      <c r="E2229" s="7"/>
      <c r="F2229" s="7"/>
    </row>
    <row r="2230">
      <c r="A2230" s="9">
        <v>44835.833333333336</v>
      </c>
      <c r="B2230" s="10">
        <v>309.12</v>
      </c>
      <c r="C2230" s="10">
        <v>327.21213</v>
      </c>
      <c r="D2230" s="10">
        <v>0.055291746060881</v>
      </c>
      <c r="E2230" s="7"/>
      <c r="F2230" s="7"/>
    </row>
    <row r="2231">
      <c r="A2231" s="9">
        <v>44835.875</v>
      </c>
      <c r="B2231" s="10">
        <v>309.65</v>
      </c>
      <c r="C2231" s="10">
        <v>328.75266</v>
      </c>
      <c r="D2231" s="10">
        <v>0.0581064804160064</v>
      </c>
      <c r="E2231" s="7"/>
      <c r="F2231" s="7"/>
    </row>
    <row r="2232">
      <c r="A2232" s="9">
        <v>44835.916666666664</v>
      </c>
      <c r="B2232" s="10">
        <v>300.85</v>
      </c>
      <c r="C2232" s="10">
        <v>330.15856</v>
      </c>
      <c r="D2232" s="10">
        <v>0.0887711649820619</v>
      </c>
      <c r="E2232" s="7"/>
      <c r="F2232" s="7"/>
    </row>
    <row r="2233">
      <c r="A2233" s="9">
        <v>44835.958333333336</v>
      </c>
      <c r="B2233" s="10">
        <v>296.13</v>
      </c>
      <c r="C2233" s="10">
        <v>333.41436</v>
      </c>
      <c r="D2233" s="10">
        <v>0.111825897360869</v>
      </c>
      <c r="E2233" s="7"/>
      <c r="F2233" s="7"/>
    </row>
    <row r="2234">
      <c r="A2234" s="9">
        <v>44836.0</v>
      </c>
      <c r="B2234" s="10">
        <v>292.73</v>
      </c>
      <c r="C2234" s="10">
        <v>290.23658</v>
      </c>
      <c r="D2234" s="10">
        <v>0.00859099152835943</v>
      </c>
      <c r="E2234" s="7"/>
      <c r="F2234" s="7"/>
    </row>
    <row r="2235">
      <c r="A2235" s="9">
        <v>44836.041666666664</v>
      </c>
      <c r="B2235" s="10">
        <v>299.47</v>
      </c>
      <c r="C2235" s="10">
        <v>287.66827</v>
      </c>
      <c r="D2235" s="10">
        <v>0.0410254839715204</v>
      </c>
      <c r="E2235" s="7"/>
      <c r="F2235" s="7"/>
    </row>
    <row r="2236">
      <c r="A2236" s="9">
        <v>44836.083333333336</v>
      </c>
      <c r="B2236" s="10">
        <v>299.76</v>
      </c>
      <c r="C2236" s="10">
        <v>284.84918</v>
      </c>
      <c r="D2236" s="10">
        <v>0.0523463679972678</v>
      </c>
      <c r="E2236" s="7"/>
      <c r="F2236" s="7"/>
    </row>
    <row r="2237">
      <c r="A2237" s="9">
        <v>44836.125</v>
      </c>
      <c r="B2237" s="10">
        <v>289.9</v>
      </c>
      <c r="C2237" s="10">
        <v>280.38685</v>
      </c>
      <c r="D2237" s="10">
        <v>0.0339286596357853</v>
      </c>
      <c r="E2237" s="7"/>
      <c r="F2237" s="7"/>
    </row>
    <row r="2238">
      <c r="A2238" s="9">
        <v>44836.166666666664</v>
      </c>
      <c r="B2238" s="10">
        <v>275.61</v>
      </c>
      <c r="C2238" s="10">
        <v>274.67739</v>
      </c>
      <c r="D2238" s="10">
        <v>0.00339529220078875</v>
      </c>
      <c r="E2238" s="7"/>
      <c r="F2238" s="7"/>
    </row>
    <row r="2239">
      <c r="A2239" s="9">
        <v>44836.208333333336</v>
      </c>
      <c r="B2239" s="10">
        <v>258.55</v>
      </c>
      <c r="C2239" s="10">
        <v>268.88646</v>
      </c>
      <c r="D2239" s="10">
        <v>0.0384417274116368</v>
      </c>
      <c r="E2239" s="7"/>
      <c r="F2239" s="7"/>
    </row>
    <row r="2240">
      <c r="A2240" s="9">
        <v>44836.25</v>
      </c>
      <c r="B2240" s="10">
        <v>252.8</v>
      </c>
      <c r="C2240" s="10">
        <v>264.03122</v>
      </c>
      <c r="D2240" s="10">
        <v>0.0425374696219636</v>
      </c>
      <c r="E2240" s="7"/>
      <c r="F2240" s="7"/>
    </row>
    <row r="2241">
      <c r="A2241" s="9">
        <v>44836.291666666664</v>
      </c>
      <c r="B2241" s="10">
        <v>253.06</v>
      </c>
      <c r="C2241" s="10">
        <v>259.14703</v>
      </c>
      <c r="D2241" s="10">
        <v>0.0234887121801086</v>
      </c>
      <c r="E2241" s="7"/>
      <c r="F2241" s="7"/>
    </row>
    <row r="2242">
      <c r="A2242" s="9">
        <v>44836.333333333336</v>
      </c>
      <c r="B2242" s="10">
        <v>256.23</v>
      </c>
      <c r="C2242" s="10">
        <v>255.70951</v>
      </c>
      <c r="D2242" s="10">
        <v>0.00203547376865265</v>
      </c>
      <c r="E2242" s="7"/>
      <c r="F2242" s="7"/>
    </row>
    <row r="2243">
      <c r="A2243" s="9">
        <v>44836.375</v>
      </c>
      <c r="B2243" s="10">
        <v>254.3</v>
      </c>
      <c r="C2243" s="10">
        <v>255.89422</v>
      </c>
      <c r="D2243" s="10">
        <v>0.0062299961288691</v>
      </c>
      <c r="E2243" s="7"/>
      <c r="F2243" s="7"/>
    </row>
    <row r="2244">
      <c r="A2244" s="9">
        <v>44836.416666666664</v>
      </c>
      <c r="B2244" s="10">
        <v>256.43</v>
      </c>
      <c r="C2244" s="10">
        <v>259.48605</v>
      </c>
      <c r="D2244" s="10">
        <v>0.0117773190504844</v>
      </c>
      <c r="E2244" s="7"/>
      <c r="F2244" s="7"/>
    </row>
    <row r="2245">
      <c r="A2245" s="9">
        <v>44836.458333333336</v>
      </c>
      <c r="B2245" s="10">
        <v>266.17</v>
      </c>
      <c r="C2245" s="10">
        <v>263.18694</v>
      </c>
      <c r="D2245" s="10">
        <v>0.0113343770021416</v>
      </c>
      <c r="E2245" s="7"/>
      <c r="F2245" s="7"/>
    </row>
    <row r="2246">
      <c r="A2246" s="9">
        <v>44836.5</v>
      </c>
      <c r="B2246" s="10">
        <v>272.81</v>
      </c>
      <c r="C2246" s="10">
        <v>267.57424</v>
      </c>
      <c r="D2246" s="10">
        <v>0.0195675039570327</v>
      </c>
      <c r="E2246" s="7"/>
      <c r="F2246" s="7"/>
    </row>
    <row r="2247">
      <c r="A2247" s="9">
        <v>44836.541666666664</v>
      </c>
      <c r="B2247" s="10">
        <v>282.71</v>
      </c>
      <c r="C2247" s="10">
        <v>273.16893</v>
      </c>
      <c r="D2247" s="10">
        <v>0.0349273616146609</v>
      </c>
      <c r="E2247" s="7"/>
      <c r="F2247" s="7"/>
    </row>
    <row r="2248">
      <c r="A2248" s="9">
        <v>44836.583333333336</v>
      </c>
      <c r="B2248" s="10">
        <v>286.33</v>
      </c>
      <c r="C2248" s="10">
        <v>276.46936</v>
      </c>
      <c r="D2248" s="10">
        <v>0.0356663031302998</v>
      </c>
      <c r="E2248" s="7"/>
      <c r="F2248" s="7"/>
    </row>
    <row r="2249">
      <c r="A2249" s="9">
        <v>44836.625</v>
      </c>
      <c r="B2249" s="10">
        <v>285.63</v>
      </c>
      <c r="C2249" s="10">
        <v>280.0191</v>
      </c>
      <c r="D2249" s="10">
        <v>0.0200375617234682</v>
      </c>
      <c r="E2249" s="7"/>
      <c r="F2249" s="7"/>
    </row>
    <row r="2250">
      <c r="A2250" s="9">
        <v>44836.666666666664</v>
      </c>
      <c r="B2250" s="10">
        <v>284.55</v>
      </c>
      <c r="C2250" s="10">
        <v>282.3275</v>
      </c>
      <c r="D2250" s="10">
        <v>0.00787206347238588</v>
      </c>
      <c r="E2250" s="7"/>
      <c r="F2250" s="7"/>
    </row>
    <row r="2251">
      <c r="A2251" s="9">
        <v>44836.708333333336</v>
      </c>
      <c r="B2251" s="10">
        <v>281.02</v>
      </c>
      <c r="C2251" s="10">
        <v>284.98649</v>
      </c>
      <c r="D2251" s="10">
        <v>0.0139181685419544</v>
      </c>
      <c r="E2251" s="7"/>
      <c r="F2251" s="7"/>
    </row>
    <row r="2252">
      <c r="A2252" s="9">
        <v>44836.75</v>
      </c>
      <c r="B2252" s="10">
        <v>283.99</v>
      </c>
      <c r="C2252" s="10">
        <v>287.36201</v>
      </c>
      <c r="D2252" s="10">
        <v>0.0117343625206407</v>
      </c>
      <c r="E2252" s="7"/>
      <c r="F2252" s="7"/>
    </row>
    <row r="2253">
      <c r="A2253" s="9">
        <v>44836.791666666664</v>
      </c>
      <c r="B2253" s="10">
        <v>288.64</v>
      </c>
      <c r="C2253" s="10">
        <v>290.06746</v>
      </c>
      <c r="D2253" s="10">
        <v>0.00492113110515738</v>
      </c>
      <c r="E2253" s="7"/>
      <c r="F2253" s="7"/>
    </row>
    <row r="2254">
      <c r="A2254" s="9">
        <v>44836.833333333336</v>
      </c>
      <c r="B2254" s="10">
        <v>300.19</v>
      </c>
      <c r="C2254" s="10">
        <v>291.52758</v>
      </c>
      <c r="D2254" s="10">
        <v>0.0297138953371066</v>
      </c>
      <c r="E2254" s="7"/>
      <c r="F2254" s="7"/>
    </row>
    <row r="2255">
      <c r="A2255" s="9">
        <v>44836.875</v>
      </c>
      <c r="B2255" s="10">
        <v>305.86</v>
      </c>
      <c r="C2255" s="10">
        <v>294.19957</v>
      </c>
      <c r="D2255" s="10">
        <v>0.0396344223072794</v>
      </c>
      <c r="E2255" s="7"/>
      <c r="F2255" s="7"/>
    </row>
    <row r="2256">
      <c r="A2256" s="9">
        <v>44836.916666666664</v>
      </c>
      <c r="B2256" s="10">
        <v>302.58</v>
      </c>
      <c r="C2256" s="10">
        <v>295.98856</v>
      </c>
      <c r="D2256" s="10">
        <v>0.0222692390543741</v>
      </c>
      <c r="E2256" s="7"/>
      <c r="F2256" s="7"/>
    </row>
    <row r="2257">
      <c r="A2257" s="9">
        <v>44836.958333333336</v>
      </c>
      <c r="B2257" s="10">
        <v>295.59</v>
      </c>
      <c r="C2257" s="10">
        <v>298.1514</v>
      </c>
      <c r="D2257" s="10">
        <v>0.00859093735598775</v>
      </c>
      <c r="E2257" s="7"/>
      <c r="F2257" s="7"/>
    </row>
    <row r="2258">
      <c r="A2258" s="9">
        <v>44837.0</v>
      </c>
      <c r="B2258" s="10">
        <v>296.3</v>
      </c>
      <c r="C2258" s="10">
        <v>301.21781</v>
      </c>
      <c r="D2258" s="10">
        <v>0.0163264250543484</v>
      </c>
      <c r="E2258" s="7"/>
      <c r="F2258" s="7"/>
    </row>
    <row r="2259">
      <c r="A2259" s="9">
        <v>44837.041666666664</v>
      </c>
      <c r="B2259" s="10">
        <v>305.42</v>
      </c>
      <c r="C2259" s="10">
        <v>296.69246</v>
      </c>
      <c r="D2259" s="10">
        <v>0.0294161166077494</v>
      </c>
      <c r="E2259" s="7"/>
      <c r="F2259" s="7"/>
    </row>
    <row r="2260">
      <c r="A2260" s="9">
        <v>44837.083333333336</v>
      </c>
      <c r="B2260" s="10">
        <v>307.42</v>
      </c>
      <c r="C2260" s="10">
        <v>291.34588</v>
      </c>
      <c r="D2260" s="10">
        <v>0.0551719488876931</v>
      </c>
      <c r="E2260" s="7"/>
      <c r="F2260" s="7"/>
    </row>
    <row r="2261">
      <c r="A2261" s="9">
        <v>44837.125</v>
      </c>
      <c r="B2261" s="10">
        <v>294.55</v>
      </c>
      <c r="C2261" s="10">
        <v>284.15194</v>
      </c>
      <c r="D2261" s="10">
        <v>0.0365933099031454</v>
      </c>
      <c r="E2261" s="7"/>
      <c r="F2261" s="7"/>
    </row>
    <row r="2262">
      <c r="A2262" s="9">
        <v>44837.166666666664</v>
      </c>
      <c r="B2262" s="10">
        <v>287.26</v>
      </c>
      <c r="C2262" s="10">
        <v>276.75468</v>
      </c>
      <c r="D2262" s="10">
        <v>0.0379589606217317</v>
      </c>
      <c r="E2262" s="7"/>
      <c r="F2262" s="7"/>
    </row>
    <row r="2263">
      <c r="A2263" s="9">
        <v>44837.208333333336</v>
      </c>
      <c r="B2263" s="10">
        <v>282.52</v>
      </c>
      <c r="C2263" s="10">
        <v>270.62648</v>
      </c>
      <c r="D2263" s="10">
        <v>0.0439481014570339</v>
      </c>
      <c r="E2263" s="7"/>
      <c r="F2263" s="7"/>
    </row>
    <row r="2264">
      <c r="A2264" s="9">
        <v>44837.25</v>
      </c>
      <c r="B2264" s="10">
        <v>275.69</v>
      </c>
      <c r="C2264" s="10">
        <v>266.58509</v>
      </c>
      <c r="D2264" s="10">
        <v>0.0341538605928786</v>
      </c>
      <c r="E2264" s="7"/>
      <c r="F2264" s="7"/>
    </row>
    <row r="2265">
      <c r="A2265" s="9">
        <v>44837.291666666664</v>
      </c>
      <c r="B2265" s="10">
        <v>279.26</v>
      </c>
      <c r="C2265" s="10">
        <v>263.61097</v>
      </c>
      <c r="D2265" s="10">
        <v>0.0593641076469616</v>
      </c>
      <c r="E2265" s="7"/>
      <c r="F2265" s="7"/>
    </row>
    <row r="2266">
      <c r="A2266" s="9">
        <v>44837.333333333336</v>
      </c>
      <c r="B2266" s="10">
        <v>278.53</v>
      </c>
      <c r="C2266" s="10">
        <v>262.50174</v>
      </c>
      <c r="D2266" s="10">
        <v>0.0610596333570969</v>
      </c>
      <c r="E2266" s="7"/>
      <c r="F2266" s="7"/>
    </row>
    <row r="2267">
      <c r="A2267" s="9">
        <v>44837.375</v>
      </c>
      <c r="B2267" s="10">
        <v>278.11</v>
      </c>
      <c r="C2267" s="10">
        <v>265.22646</v>
      </c>
      <c r="D2267" s="10">
        <v>0.0485756209995037</v>
      </c>
      <c r="E2267" s="7"/>
      <c r="F2267" s="7"/>
    </row>
    <row r="2268">
      <c r="A2268" s="9">
        <v>44837.416666666664</v>
      </c>
      <c r="B2268" s="10">
        <v>280.44</v>
      </c>
      <c r="C2268" s="10">
        <v>271.1489</v>
      </c>
      <c r="D2268" s="10">
        <v>0.0342656746901793</v>
      </c>
      <c r="E2268" s="7"/>
      <c r="F2268" s="7"/>
    </row>
    <row r="2269">
      <c r="A2269" s="9">
        <v>44837.458333333336</v>
      </c>
      <c r="B2269" s="10">
        <v>285.43</v>
      </c>
      <c r="C2269" s="10">
        <v>276.10685</v>
      </c>
      <c r="D2269" s="10">
        <v>0.0337664567177525</v>
      </c>
      <c r="E2269" s="7"/>
      <c r="F2269" s="7"/>
    </row>
    <row r="2270">
      <c r="A2270" s="9">
        <v>44837.5</v>
      </c>
      <c r="B2270" s="10">
        <v>297.4</v>
      </c>
      <c r="C2270" s="10">
        <v>280.7554</v>
      </c>
      <c r="D2270" s="10">
        <v>0.0592850573844705</v>
      </c>
      <c r="E2270" s="7"/>
      <c r="F2270" s="7"/>
    </row>
    <row r="2271">
      <c r="A2271" s="9">
        <v>44837.541666666664</v>
      </c>
      <c r="B2271" s="10">
        <v>306.7</v>
      </c>
      <c r="C2271" s="10">
        <v>285.80087</v>
      </c>
      <c r="D2271" s="10">
        <v>0.0731247948965306</v>
      </c>
      <c r="E2271" s="7"/>
      <c r="F2271" s="7"/>
    </row>
    <row r="2272">
      <c r="A2272" s="9">
        <v>44837.583333333336</v>
      </c>
      <c r="B2272" s="10">
        <v>310.89</v>
      </c>
      <c r="C2272" s="10">
        <v>287.97094</v>
      </c>
      <c r="D2272" s="10">
        <v>0.079588100104823</v>
      </c>
      <c r="E2272" s="7"/>
      <c r="F2272" s="7"/>
    </row>
    <row r="2273">
      <c r="A2273" s="9">
        <v>44837.625</v>
      </c>
      <c r="B2273" s="10">
        <v>305.68</v>
      </c>
      <c r="C2273" s="10">
        <v>290.59659</v>
      </c>
      <c r="D2273" s="10">
        <v>0.0519049793392276</v>
      </c>
      <c r="E2273" s="7"/>
      <c r="F2273" s="7"/>
    </row>
    <row r="2274">
      <c r="A2274" s="9">
        <v>44837.666666666664</v>
      </c>
      <c r="B2274" s="10">
        <v>295.07</v>
      </c>
      <c r="C2274" s="10">
        <v>292.35123</v>
      </c>
      <c r="D2274" s="10">
        <v>0.00929967012623824</v>
      </c>
      <c r="E2274" s="7"/>
      <c r="F2274" s="7"/>
    </row>
    <row r="2275">
      <c r="A2275" s="9">
        <v>44837.708333333336</v>
      </c>
      <c r="B2275" s="10">
        <v>297.93</v>
      </c>
      <c r="C2275" s="10">
        <v>294.56376</v>
      </c>
      <c r="D2275" s="10">
        <v>0.011427882370866</v>
      </c>
      <c r="E2275" s="7"/>
      <c r="F2275" s="7"/>
    </row>
    <row r="2276">
      <c r="A2276" s="9">
        <v>44837.75</v>
      </c>
      <c r="B2276" s="10">
        <v>306.81</v>
      </c>
      <c r="C2276" s="10">
        <v>297.06273</v>
      </c>
      <c r="D2276" s="10">
        <v>0.0328121605830526</v>
      </c>
      <c r="E2276" s="7"/>
      <c r="F2276" s="7"/>
    </row>
    <row r="2277">
      <c r="A2277" s="9">
        <v>44837.791666666664</v>
      </c>
      <c r="B2277" s="10">
        <v>309.99</v>
      </c>
      <c r="C2277" s="10">
        <v>300.23284</v>
      </c>
      <c r="D2277" s="10">
        <v>0.0324986433862464</v>
      </c>
      <c r="E2277" s="7"/>
      <c r="F2277" s="7"/>
    </row>
    <row r="2278">
      <c r="A2278" s="9">
        <v>44837.833333333336</v>
      </c>
      <c r="B2278" s="10">
        <v>313.79</v>
      </c>
      <c r="C2278" s="10">
        <v>302.0236</v>
      </c>
      <c r="D2278" s="10">
        <v>0.0389585449613872</v>
      </c>
      <c r="E2278" s="7"/>
      <c r="F2278" s="7"/>
    </row>
    <row r="2279">
      <c r="A2279" s="9">
        <v>44837.875</v>
      </c>
      <c r="B2279" s="10">
        <v>318.48</v>
      </c>
      <c r="C2279" s="10">
        <v>304.72908</v>
      </c>
      <c r="D2279" s="10">
        <v>0.0451250665016939</v>
      </c>
      <c r="E2279" s="7"/>
      <c r="F2279" s="7"/>
    </row>
    <row r="2280">
      <c r="A2280" s="9">
        <v>44837.916666666664</v>
      </c>
      <c r="B2280" s="10">
        <v>309.26</v>
      </c>
      <c r="C2280" s="10">
        <v>306.47746</v>
      </c>
      <c r="D2280" s="10">
        <v>0.0090791016083205</v>
      </c>
      <c r="E2280" s="7"/>
      <c r="F2280" s="7"/>
    </row>
    <row r="2281">
      <c r="A2281" s="9">
        <v>44837.958333333336</v>
      </c>
      <c r="B2281" s="10">
        <v>301.2</v>
      </c>
      <c r="C2281" s="10">
        <v>308.67468</v>
      </c>
      <c r="D2281" s="10">
        <v>0.0242153972590172</v>
      </c>
      <c r="E2281" s="7"/>
      <c r="F2281" s="7"/>
    </row>
    <row r="2282">
      <c r="A2282" s="9">
        <v>44838.0</v>
      </c>
      <c r="B2282" s="10">
        <v>297.53</v>
      </c>
      <c r="C2282" s="10">
        <v>314.85904</v>
      </c>
      <c r="D2282" s="10">
        <v>0.055037454220784</v>
      </c>
      <c r="E2282" s="7"/>
      <c r="F2282" s="7"/>
    </row>
    <row r="2283">
      <c r="A2283" s="9">
        <v>44838.041666666664</v>
      </c>
      <c r="B2283" s="10">
        <v>311.71</v>
      </c>
      <c r="C2283" s="10">
        <v>308.68638</v>
      </c>
      <c r="D2283" s="10">
        <v>0.0097951195643941</v>
      </c>
      <c r="E2283" s="7"/>
      <c r="F2283" s="7"/>
    </row>
    <row r="2284">
      <c r="A2284" s="9">
        <v>44838.083333333336</v>
      </c>
      <c r="B2284" s="10">
        <v>313.4</v>
      </c>
      <c r="C2284" s="10">
        <v>300.97148</v>
      </c>
      <c r="D2284" s="10">
        <v>0.0412946768245283</v>
      </c>
      <c r="E2284" s="7"/>
      <c r="F2284" s="7"/>
    </row>
    <row r="2285">
      <c r="A2285" s="9">
        <v>44838.125</v>
      </c>
      <c r="B2285" s="10">
        <v>306.4</v>
      </c>
      <c r="C2285" s="10">
        <v>291.01462</v>
      </c>
      <c r="D2285" s="10">
        <v>0.052868065528804</v>
      </c>
      <c r="E2285" s="7"/>
      <c r="F2285" s="7"/>
    </row>
    <row r="2286">
      <c r="A2286" s="9">
        <v>44838.166666666664</v>
      </c>
      <c r="B2286" s="10">
        <v>302.13</v>
      </c>
      <c r="C2286" s="10">
        <v>281.69707</v>
      </c>
      <c r="D2286" s="10">
        <v>0.0725351172449184</v>
      </c>
      <c r="E2286" s="7"/>
      <c r="F2286" s="7"/>
    </row>
    <row r="2287">
      <c r="A2287" s="9">
        <v>44838.208333333336</v>
      </c>
      <c r="B2287" s="10">
        <v>294.97</v>
      </c>
      <c r="C2287" s="10">
        <v>274.99309</v>
      </c>
      <c r="D2287" s="10">
        <v>0.0726451344650152</v>
      </c>
      <c r="E2287" s="7"/>
      <c r="F2287" s="7"/>
    </row>
    <row r="2288">
      <c r="A2288" s="9">
        <v>44838.25</v>
      </c>
      <c r="B2288" s="10">
        <v>288.11</v>
      </c>
      <c r="C2288" s="10">
        <v>271.91534</v>
      </c>
      <c r="D2288" s="10">
        <v>0.0595577285194722</v>
      </c>
      <c r="E2288" s="7"/>
      <c r="F2288" s="7"/>
    </row>
    <row r="2289">
      <c r="A2289" s="9">
        <v>44838.291666666664</v>
      </c>
      <c r="B2289" s="10">
        <v>287.65</v>
      </c>
      <c r="C2289" s="10">
        <v>271.22236</v>
      </c>
      <c r="D2289" s="10">
        <v>0.060568899997773</v>
      </c>
      <c r="E2289" s="7"/>
      <c r="F2289" s="7"/>
    </row>
    <row r="2290">
      <c r="A2290" s="9">
        <v>44838.333333333336</v>
      </c>
      <c r="B2290" s="10">
        <v>287.25</v>
      </c>
      <c r="C2290" s="10">
        <v>272.49915</v>
      </c>
      <c r="D2290" s="10">
        <v>0.0541317284842907</v>
      </c>
      <c r="E2290" s="7"/>
      <c r="F2290" s="7"/>
    </row>
    <row r="2291">
      <c r="A2291" s="9">
        <v>44838.375</v>
      </c>
      <c r="B2291" s="10">
        <v>289.5</v>
      </c>
      <c r="C2291" s="10">
        <v>277.30426</v>
      </c>
      <c r="D2291" s="10">
        <v>0.0439796344996647</v>
      </c>
      <c r="E2291" s="7"/>
      <c r="F2291" s="7"/>
    </row>
    <row r="2292">
      <c r="A2292" s="9">
        <v>44838.416666666664</v>
      </c>
      <c r="B2292" s="10">
        <v>292.1</v>
      </c>
      <c r="C2292" s="10">
        <v>284.51641</v>
      </c>
      <c r="D2292" s="10">
        <v>0.0266543149479498</v>
      </c>
      <c r="E2292" s="7"/>
      <c r="F2292" s="7"/>
    </row>
    <row r="2293">
      <c r="A2293" s="9">
        <v>44838.458333333336</v>
      </c>
      <c r="B2293" s="10">
        <v>303.24</v>
      </c>
      <c r="C2293" s="10">
        <v>289.79511</v>
      </c>
      <c r="D2293" s="10">
        <v>0.0463944681468227</v>
      </c>
      <c r="E2293" s="7"/>
      <c r="F2293" s="7"/>
    </row>
    <row r="2294">
      <c r="A2294" s="9">
        <v>44838.5</v>
      </c>
      <c r="B2294" s="10">
        <v>305.72</v>
      </c>
      <c r="C2294" s="10">
        <v>294.25032</v>
      </c>
      <c r="D2294" s="10">
        <v>0.0389793288924886</v>
      </c>
      <c r="E2294" s="7"/>
      <c r="F2294" s="7"/>
    </row>
    <row r="2295">
      <c r="A2295" s="9">
        <v>44838.541666666664</v>
      </c>
      <c r="B2295" s="10">
        <v>308.42</v>
      </c>
      <c r="C2295" s="10">
        <v>298.54616</v>
      </c>
      <c r="D2295" s="10">
        <v>0.0330730765386499</v>
      </c>
      <c r="E2295" s="7"/>
      <c r="F2295" s="7"/>
    </row>
    <row r="2296">
      <c r="A2296" s="9">
        <v>44838.583333333336</v>
      </c>
      <c r="B2296" s="10">
        <v>312.68</v>
      </c>
      <c r="C2296" s="10">
        <v>299.67636</v>
      </c>
      <c r="D2296" s="10">
        <v>0.0433922782564497</v>
      </c>
      <c r="E2296" s="7"/>
      <c r="F2296" s="7"/>
    </row>
    <row r="2297">
      <c r="A2297" s="9">
        <v>44838.625</v>
      </c>
      <c r="B2297" s="10">
        <v>317.28</v>
      </c>
      <c r="C2297" s="10">
        <v>301.26516</v>
      </c>
      <c r="D2297" s="10">
        <v>0.0531586194699712</v>
      </c>
      <c r="E2297" s="7"/>
      <c r="F2297" s="7"/>
    </row>
    <row r="2298">
      <c r="A2298" s="9">
        <v>44838.666666666664</v>
      </c>
      <c r="B2298" s="10">
        <v>320.78</v>
      </c>
      <c r="C2298" s="10">
        <v>301.68955</v>
      </c>
      <c r="D2298" s="10">
        <v>0.0632784595953024</v>
      </c>
      <c r="E2298" s="7"/>
      <c r="F2298" s="7"/>
    </row>
    <row r="2299">
      <c r="A2299" s="9">
        <v>44838.708333333336</v>
      </c>
      <c r="B2299" s="10">
        <v>320.64</v>
      </c>
      <c r="C2299" s="10">
        <v>302.68573</v>
      </c>
      <c r="D2299" s="10">
        <v>0.0593165393029926</v>
      </c>
      <c r="E2299" s="7"/>
      <c r="F2299" s="7"/>
    </row>
    <row r="2300">
      <c r="A2300" s="9">
        <v>44838.75</v>
      </c>
      <c r="B2300" s="10">
        <v>319.88</v>
      </c>
      <c r="C2300" s="10">
        <v>304.57986</v>
      </c>
      <c r="D2300" s="10">
        <v>0.0502335906254602</v>
      </c>
      <c r="E2300" s="7"/>
      <c r="F2300" s="7"/>
    </row>
    <row r="2301">
      <c r="A2301" s="9">
        <v>44838.791666666664</v>
      </c>
      <c r="B2301" s="10">
        <v>322.72</v>
      </c>
      <c r="C2301" s="10">
        <v>307.36226</v>
      </c>
      <c r="D2301" s="10">
        <v>0.049966251549556</v>
      </c>
      <c r="E2301" s="7"/>
      <c r="F2301" s="7"/>
    </row>
    <row r="2302">
      <c r="A2302" s="9">
        <v>44838.833333333336</v>
      </c>
      <c r="B2302" s="10">
        <v>329.34</v>
      </c>
      <c r="C2302" s="10">
        <v>308.89366</v>
      </c>
      <c r="D2302" s="10">
        <v>0.0661921646433272</v>
      </c>
      <c r="E2302" s="7"/>
      <c r="F2302" s="7"/>
    </row>
    <row r="2303">
      <c r="A2303" s="9">
        <v>44838.875</v>
      </c>
      <c r="B2303" s="10">
        <v>324.31</v>
      </c>
      <c r="C2303" s="10">
        <v>311.30332</v>
      </c>
      <c r="D2303" s="10">
        <v>0.0417813725854257</v>
      </c>
      <c r="E2303" s="7"/>
      <c r="F2303" s="7"/>
    </row>
    <row r="2304">
      <c r="A2304" s="9">
        <v>44838.916666666664</v>
      </c>
      <c r="B2304" s="10">
        <v>315.68</v>
      </c>
      <c r="C2304" s="10">
        <v>313.00805</v>
      </c>
      <c r="D2304" s="10">
        <v>0.00853636192423799</v>
      </c>
      <c r="E2304" s="7"/>
      <c r="F2304" s="7"/>
    </row>
    <row r="2305">
      <c r="A2305" s="9">
        <v>44838.958333333336</v>
      </c>
      <c r="B2305" s="10">
        <v>310.58</v>
      </c>
      <c r="C2305" s="10">
        <v>315.57978</v>
      </c>
      <c r="D2305" s="10">
        <v>0.0158431569982083</v>
      </c>
      <c r="E2305" s="7"/>
      <c r="F2305" s="7"/>
    </row>
    <row r="2306">
      <c r="A2306" s="9">
        <v>44839.0</v>
      </c>
      <c r="B2306" s="10">
        <v>315.6</v>
      </c>
      <c r="C2306" s="10">
        <v>320.67453</v>
      </c>
      <c r="D2306" s="10">
        <v>0.0158245495830304</v>
      </c>
      <c r="E2306" s="7"/>
      <c r="F2306" s="7"/>
    </row>
    <row r="2307">
      <c r="A2307" s="9">
        <v>44839.041666666664</v>
      </c>
      <c r="B2307" s="10">
        <v>315.91</v>
      </c>
      <c r="C2307" s="10">
        <v>314.56914</v>
      </c>
      <c r="D2307" s="10">
        <v>0.0042625287401047</v>
      </c>
      <c r="E2307" s="7"/>
      <c r="F2307" s="7"/>
    </row>
    <row r="2308">
      <c r="A2308" s="9">
        <v>44839.083333333336</v>
      </c>
      <c r="B2308" s="10">
        <v>311.96</v>
      </c>
      <c r="C2308" s="10">
        <v>307.18385</v>
      </c>
      <c r="D2308" s="10">
        <v>0.0155481806742117</v>
      </c>
      <c r="E2308" s="7"/>
      <c r="F2308" s="7"/>
    </row>
    <row r="2309">
      <c r="A2309" s="9">
        <v>44839.125</v>
      </c>
      <c r="B2309" s="10">
        <v>296.49</v>
      </c>
      <c r="C2309" s="10">
        <v>297.51062</v>
      </c>
      <c r="D2309" s="10">
        <v>0.00343053300080517</v>
      </c>
      <c r="E2309" s="7"/>
      <c r="F2309" s="7"/>
    </row>
    <row r="2310">
      <c r="A2310" s="9">
        <v>44839.166666666664</v>
      </c>
      <c r="B2310" s="10">
        <v>292.95</v>
      </c>
      <c r="C2310" s="10">
        <v>288.46604</v>
      </c>
      <c r="D2310" s="10">
        <v>0.0155441520949917</v>
      </c>
      <c r="E2310" s="7"/>
      <c r="F2310" s="7"/>
    </row>
    <row r="2311">
      <c r="A2311" s="9">
        <v>44839.208333333336</v>
      </c>
      <c r="B2311" s="10">
        <v>275.58</v>
      </c>
      <c r="C2311" s="10">
        <v>281.90015</v>
      </c>
      <c r="D2311" s="10">
        <v>0.0224198177971881</v>
      </c>
      <c r="E2311" s="7"/>
      <c r="F2311" s="7"/>
    </row>
    <row r="2312">
      <c r="A2312" s="9">
        <v>44839.25</v>
      </c>
      <c r="B2312" s="10">
        <v>270.12</v>
      </c>
      <c r="C2312" s="10">
        <v>278.90037</v>
      </c>
      <c r="D2312" s="10">
        <v>0.0314821023722557</v>
      </c>
      <c r="E2312" s="7"/>
      <c r="F2312" s="7"/>
    </row>
    <row r="2313">
      <c r="A2313" s="9">
        <v>44839.291666666664</v>
      </c>
      <c r="B2313" s="10">
        <v>271.67</v>
      </c>
      <c r="C2313" s="10">
        <v>278.19027</v>
      </c>
      <c r="D2313" s="10">
        <v>0.0234381669783058</v>
      </c>
      <c r="E2313" s="7"/>
      <c r="F2313" s="7"/>
    </row>
    <row r="2314">
      <c r="A2314" s="9">
        <v>44839.333333333336</v>
      </c>
      <c r="B2314" s="10">
        <v>268.67</v>
      </c>
      <c r="C2314" s="10">
        <v>279.24467</v>
      </c>
      <c r="D2314" s="10">
        <v>0.0378688338080005</v>
      </c>
      <c r="E2314" s="7"/>
      <c r="F2314" s="7"/>
    </row>
    <row r="2315">
      <c r="A2315" s="9">
        <v>44839.375</v>
      </c>
      <c r="B2315" s="10">
        <v>275.03</v>
      </c>
      <c r="C2315" s="10">
        <v>283.80276</v>
      </c>
      <c r="D2315" s="10">
        <v>0.0309114682323738</v>
      </c>
      <c r="E2315" s="7"/>
      <c r="F2315" s="7"/>
    </row>
    <row r="2316">
      <c r="A2316" s="9">
        <v>44839.416666666664</v>
      </c>
      <c r="B2316" s="10">
        <v>287.85</v>
      </c>
      <c r="C2316" s="10">
        <v>290.85777</v>
      </c>
      <c r="D2316" s="10">
        <v>0.0103410336949224</v>
      </c>
      <c r="E2316" s="7"/>
      <c r="F2316" s="7"/>
    </row>
    <row r="2317">
      <c r="A2317" s="9">
        <v>44839.458333333336</v>
      </c>
      <c r="B2317" s="10">
        <v>312.39</v>
      </c>
      <c r="C2317" s="10">
        <v>296.08135</v>
      </c>
      <c r="D2317" s="10">
        <v>0.0550816523904663</v>
      </c>
      <c r="E2317" s="7"/>
      <c r="F2317" s="7"/>
    </row>
    <row r="2318">
      <c r="A2318" s="9">
        <v>44839.5</v>
      </c>
      <c r="B2318" s="10">
        <v>324.83</v>
      </c>
      <c r="C2318" s="10">
        <v>300.62828</v>
      </c>
      <c r="D2318" s="10">
        <v>0.0805038035676482</v>
      </c>
      <c r="E2318" s="7"/>
      <c r="F2318" s="7"/>
    </row>
    <row r="2319">
      <c r="A2319" s="9">
        <v>44839.541666666664</v>
      </c>
      <c r="B2319" s="10">
        <v>315.0</v>
      </c>
      <c r="C2319" s="10">
        <v>305.12098</v>
      </c>
      <c r="D2319" s="10">
        <v>0.032377386831938</v>
      </c>
      <c r="E2319" s="7"/>
      <c r="F2319" s="7"/>
    </row>
    <row r="2320">
      <c r="A2320" s="9">
        <v>44839.583333333336</v>
      </c>
      <c r="B2320" s="10">
        <v>323.55</v>
      </c>
      <c r="C2320" s="10">
        <v>306.37572</v>
      </c>
      <c r="D2320" s="10">
        <v>0.0560562697331238</v>
      </c>
      <c r="E2320" s="7"/>
      <c r="F2320" s="7"/>
    </row>
    <row r="2321">
      <c r="A2321" s="9">
        <v>44839.625</v>
      </c>
      <c r="B2321" s="10">
        <v>320.47</v>
      </c>
      <c r="C2321" s="10">
        <v>308.09898</v>
      </c>
      <c r="D2321" s="10">
        <v>0.0401527457182754</v>
      </c>
      <c r="E2321" s="7"/>
      <c r="F2321" s="7"/>
    </row>
    <row r="2322">
      <c r="A2322" s="9">
        <v>44839.666666666664</v>
      </c>
      <c r="B2322" s="10">
        <v>323.25</v>
      </c>
      <c r="C2322" s="10">
        <v>308.62959</v>
      </c>
      <c r="D2322" s="10">
        <v>0.047372029363743</v>
      </c>
      <c r="E2322" s="7"/>
      <c r="F2322" s="7"/>
    </row>
    <row r="2323">
      <c r="A2323" s="9">
        <v>44839.708333333336</v>
      </c>
      <c r="B2323" s="10">
        <v>326.07</v>
      </c>
      <c r="C2323" s="10">
        <v>309.64036</v>
      </c>
      <c r="D2323" s="10">
        <v>0.0530603956150936</v>
      </c>
      <c r="E2323" s="7"/>
      <c r="F2323" s="7"/>
    </row>
    <row r="2324">
      <c r="A2324" s="9">
        <v>44839.75</v>
      </c>
      <c r="B2324" s="10">
        <v>328.78</v>
      </c>
      <c r="C2324" s="10">
        <v>311.47537</v>
      </c>
      <c r="D2324" s="10">
        <v>0.0555569771054448</v>
      </c>
      <c r="E2324" s="7"/>
      <c r="F2324" s="7"/>
    </row>
    <row r="2325">
      <c r="A2325" s="9">
        <v>44839.791666666664</v>
      </c>
      <c r="B2325" s="10">
        <v>331.41</v>
      </c>
      <c r="C2325" s="10">
        <v>314.20575</v>
      </c>
      <c r="D2325" s="10">
        <v>0.054754726799239</v>
      </c>
      <c r="E2325" s="7"/>
      <c r="F2325" s="7"/>
    </row>
    <row r="2326">
      <c r="A2326" s="9">
        <v>44839.833333333336</v>
      </c>
      <c r="B2326" s="10">
        <v>331.04</v>
      </c>
      <c r="C2326" s="10">
        <v>315.63655</v>
      </c>
      <c r="D2326" s="10">
        <v>0.0488012240660976</v>
      </c>
      <c r="E2326" s="7"/>
      <c r="F2326" s="7"/>
    </row>
    <row r="2327">
      <c r="A2327" s="9">
        <v>44839.875</v>
      </c>
      <c r="B2327" s="10">
        <v>330.02</v>
      </c>
      <c r="C2327" s="10">
        <v>317.96636</v>
      </c>
      <c r="D2327" s="10">
        <v>0.0379085385007394</v>
      </c>
      <c r="E2327" s="7"/>
      <c r="F2327" s="7"/>
    </row>
    <row r="2328">
      <c r="A2328" s="9">
        <v>44839.916666666664</v>
      </c>
      <c r="B2328" s="10">
        <v>324.18</v>
      </c>
      <c r="C2328" s="10">
        <v>319.53049</v>
      </c>
      <c r="D2328" s="10">
        <v>0.0145510683503161</v>
      </c>
      <c r="E2328" s="7"/>
      <c r="F2328" s="7"/>
    </row>
    <row r="2329">
      <c r="A2329" s="9">
        <v>44839.958333333336</v>
      </c>
      <c r="B2329" s="10">
        <v>314.51</v>
      </c>
      <c r="C2329" s="10">
        <v>322.02211</v>
      </c>
      <c r="D2329" s="10">
        <v>0.0233279323584334</v>
      </c>
      <c r="E2329" s="7"/>
      <c r="F2329" s="7"/>
    </row>
    <row r="2330">
      <c r="A2330" s="9">
        <v>44840.0</v>
      </c>
      <c r="B2330" s="10">
        <v>321.47</v>
      </c>
      <c r="C2330" s="10">
        <v>320.57756</v>
      </c>
      <c r="D2330" s="10">
        <v>0.00278385049783279</v>
      </c>
      <c r="E2330" s="7"/>
      <c r="F2330" s="7"/>
    </row>
    <row r="2331">
      <c r="A2331" s="9">
        <v>44840.041666666664</v>
      </c>
      <c r="B2331" s="10">
        <v>322.02</v>
      </c>
      <c r="C2331" s="10">
        <v>314.49364</v>
      </c>
      <c r="D2331" s="10">
        <v>0.023931676328971</v>
      </c>
      <c r="E2331" s="7"/>
      <c r="F2331" s="7"/>
    </row>
    <row r="2332">
      <c r="A2332" s="9">
        <v>44840.083333333336</v>
      </c>
      <c r="B2332" s="10">
        <v>318.51</v>
      </c>
      <c r="C2332" s="10">
        <v>306.72614</v>
      </c>
      <c r="D2332" s="10">
        <v>0.0384181798134322</v>
      </c>
      <c r="E2332" s="7"/>
      <c r="F2332" s="7"/>
    </row>
    <row r="2333">
      <c r="A2333" s="9">
        <v>44840.125</v>
      </c>
      <c r="B2333" s="10">
        <v>305.07</v>
      </c>
      <c r="C2333" s="10">
        <v>296.33865</v>
      </c>
      <c r="D2333" s="10">
        <v>0.0294640945418359</v>
      </c>
      <c r="E2333" s="7"/>
      <c r="F2333" s="7"/>
    </row>
    <row r="2334">
      <c r="A2334" s="9">
        <v>44840.166666666664</v>
      </c>
      <c r="B2334" s="10">
        <v>291.69</v>
      </c>
      <c r="C2334" s="10">
        <v>286.29985</v>
      </c>
      <c r="D2334" s="10">
        <v>0.0188269396578447</v>
      </c>
      <c r="E2334" s="7"/>
      <c r="F2334" s="7"/>
    </row>
    <row r="2335">
      <c r="A2335" s="9">
        <v>44840.208333333336</v>
      </c>
      <c r="B2335" s="10">
        <v>282.73</v>
      </c>
      <c r="C2335" s="10">
        <v>278.65869</v>
      </c>
      <c r="D2335" s="10">
        <v>0.0146103823282885</v>
      </c>
      <c r="E2335" s="7"/>
      <c r="F2335" s="7"/>
    </row>
    <row r="2336">
      <c r="A2336" s="9">
        <v>44840.25</v>
      </c>
      <c r="B2336" s="10">
        <v>277.38</v>
      </c>
      <c r="C2336" s="10">
        <v>274.62603</v>
      </c>
      <c r="D2336" s="10">
        <v>0.010028073449556</v>
      </c>
      <c r="E2336" s="7"/>
      <c r="F2336" s="7"/>
    </row>
    <row r="2337">
      <c r="A2337" s="9">
        <v>44840.291666666664</v>
      </c>
      <c r="B2337" s="10">
        <v>274.59</v>
      </c>
      <c r="C2337" s="10">
        <v>273.21265</v>
      </c>
      <c r="D2337" s="10">
        <v>0.00504131122771942</v>
      </c>
      <c r="E2337" s="7"/>
      <c r="F2337" s="7"/>
    </row>
    <row r="2338">
      <c r="A2338" s="9">
        <v>44840.333333333336</v>
      </c>
      <c r="B2338" s="10">
        <v>275.68</v>
      </c>
      <c r="C2338" s="10">
        <v>273.98534</v>
      </c>
      <c r="D2338" s="10">
        <v>0.00618522144286989</v>
      </c>
      <c r="E2338" s="7"/>
      <c r="F2338" s="7"/>
    </row>
    <row r="2339">
      <c r="A2339" s="9">
        <v>44840.375</v>
      </c>
      <c r="B2339" s="10">
        <v>277.22</v>
      </c>
      <c r="C2339" s="10">
        <v>278.55437</v>
      </c>
      <c r="D2339" s="10">
        <v>0.00479033949458405</v>
      </c>
      <c r="E2339" s="7"/>
      <c r="F2339" s="7"/>
    </row>
    <row r="2340">
      <c r="A2340" s="9">
        <v>44840.416666666664</v>
      </c>
      <c r="B2340" s="10">
        <v>281.84</v>
      </c>
      <c r="C2340" s="10">
        <v>285.74042</v>
      </c>
      <c r="D2340" s="10">
        <v>0.0136502214142472</v>
      </c>
      <c r="E2340" s="7"/>
      <c r="F2340" s="7"/>
    </row>
    <row r="2341">
      <c r="A2341" s="9">
        <v>44840.458333333336</v>
      </c>
      <c r="B2341" s="10">
        <v>292.21</v>
      </c>
      <c r="C2341" s="10">
        <v>291.11294</v>
      </c>
      <c r="D2341" s="10">
        <v>0.00376850304215264</v>
      </c>
      <c r="E2341" s="7"/>
      <c r="F2341" s="7"/>
    </row>
    <row r="2342">
      <c r="A2342" s="9">
        <v>44840.5</v>
      </c>
      <c r="B2342" s="10">
        <v>290.51</v>
      </c>
      <c r="C2342" s="10">
        <v>295.87446</v>
      </c>
      <c r="D2342" s="10">
        <v>0.0181308653676968</v>
      </c>
      <c r="E2342" s="7"/>
      <c r="F2342" s="7"/>
    </row>
    <row r="2343">
      <c r="A2343" s="9">
        <v>44840.541666666664</v>
      </c>
      <c r="B2343" s="10">
        <v>288.55</v>
      </c>
      <c r="C2343" s="10">
        <v>300.50061</v>
      </c>
      <c r="D2343" s="10">
        <v>0.0397690041294757</v>
      </c>
      <c r="E2343" s="7"/>
      <c r="F2343" s="7"/>
    </row>
    <row r="2344">
      <c r="A2344" s="9">
        <v>44840.583333333336</v>
      </c>
      <c r="B2344" s="10">
        <v>286.92</v>
      </c>
      <c r="C2344" s="10">
        <v>301.94557</v>
      </c>
      <c r="D2344" s="10">
        <v>0.0497625118328444</v>
      </c>
      <c r="E2344" s="7"/>
      <c r="F2344" s="7"/>
    </row>
    <row r="2345">
      <c r="A2345" s="9">
        <v>44840.625</v>
      </c>
      <c r="B2345" s="10">
        <v>287.01</v>
      </c>
      <c r="C2345" s="10">
        <v>303.74805</v>
      </c>
      <c r="D2345" s="10">
        <v>0.0551050451188081</v>
      </c>
      <c r="E2345" s="7"/>
      <c r="F2345" s="7"/>
    </row>
    <row r="2346">
      <c r="A2346" s="9">
        <v>44840.666666666664</v>
      </c>
      <c r="B2346" s="10">
        <v>286.82</v>
      </c>
      <c r="C2346" s="10">
        <v>304.17049</v>
      </c>
      <c r="D2346" s="10">
        <v>0.0570419898393166</v>
      </c>
      <c r="E2346" s="7"/>
      <c r="F2346" s="7"/>
    </row>
    <row r="2347">
      <c r="A2347" s="9">
        <v>44840.708333333336</v>
      </c>
      <c r="B2347" s="10">
        <v>284.31</v>
      </c>
      <c r="C2347" s="10">
        <v>305.12538</v>
      </c>
      <c r="D2347" s="10">
        <v>0.0682191038975519</v>
      </c>
      <c r="E2347" s="7"/>
      <c r="F2347" s="7"/>
    </row>
    <row r="2348">
      <c r="A2348" s="9">
        <v>44840.75</v>
      </c>
      <c r="B2348" s="10">
        <v>278.81</v>
      </c>
      <c r="C2348" s="10">
        <v>307.02565</v>
      </c>
      <c r="D2348" s="10">
        <v>0.0918999764351935</v>
      </c>
      <c r="E2348" s="7"/>
      <c r="F2348" s="7"/>
    </row>
    <row r="2349">
      <c r="A2349" s="9">
        <v>44840.791666666664</v>
      </c>
      <c r="B2349" s="10">
        <v>287.58</v>
      </c>
      <c r="C2349" s="10">
        <v>309.81437</v>
      </c>
      <c r="D2349" s="10">
        <v>0.0717667485856127</v>
      </c>
      <c r="E2349" s="7"/>
      <c r="F2349" s="7"/>
    </row>
    <row r="2350">
      <c r="A2350" s="9">
        <v>44840.833333333336</v>
      </c>
      <c r="B2350" s="10">
        <v>300.87</v>
      </c>
      <c r="C2350" s="10">
        <v>311.4447</v>
      </c>
      <c r="D2350" s="10">
        <v>0.0339537002877236</v>
      </c>
      <c r="E2350" s="7"/>
      <c r="F2350" s="7"/>
    </row>
    <row r="2351">
      <c r="A2351" s="9">
        <v>44840.875</v>
      </c>
      <c r="B2351" s="10">
        <v>301.68</v>
      </c>
      <c r="C2351" s="10">
        <v>314.07619</v>
      </c>
      <c r="D2351" s="10">
        <v>0.0394687352772586</v>
      </c>
      <c r="E2351" s="7"/>
      <c r="F2351" s="7"/>
    </row>
    <row r="2352">
      <c r="A2352" s="9">
        <v>44840.916666666664</v>
      </c>
      <c r="B2352" s="10">
        <v>301.48</v>
      </c>
      <c r="C2352" s="10">
        <v>315.96531</v>
      </c>
      <c r="D2352" s="10">
        <v>0.0458446213604904</v>
      </c>
      <c r="E2352" s="7"/>
      <c r="F2352" s="7"/>
    </row>
    <row r="2353">
      <c r="A2353" s="9">
        <v>44840.958333333336</v>
      </c>
      <c r="B2353" s="10">
        <v>300.99</v>
      </c>
      <c r="C2353" s="10">
        <v>318.82203</v>
      </c>
      <c r="D2353" s="10">
        <v>0.0559309844429507</v>
      </c>
      <c r="E2353" s="7"/>
      <c r="F2353" s="7"/>
    </row>
    <row r="2354">
      <c r="A2354" s="9">
        <v>44841.0</v>
      </c>
      <c r="B2354" s="10">
        <v>302.04</v>
      </c>
      <c r="C2354" s="10">
        <v>306.45269</v>
      </c>
      <c r="D2354" s="10">
        <v>0.0143992536009391</v>
      </c>
      <c r="E2354" s="7"/>
      <c r="F2354" s="7"/>
    </row>
    <row r="2355">
      <c r="A2355" s="9">
        <v>44841.041666666664</v>
      </c>
      <c r="B2355" s="10">
        <v>309.88</v>
      </c>
      <c r="C2355" s="10">
        <v>302.00527</v>
      </c>
      <c r="D2355" s="10">
        <v>0.0260748098865956</v>
      </c>
      <c r="E2355" s="7"/>
      <c r="F2355" s="7"/>
    </row>
    <row r="2356">
      <c r="A2356" s="9">
        <v>44841.083333333336</v>
      </c>
      <c r="B2356" s="10">
        <v>313.54</v>
      </c>
      <c r="C2356" s="10">
        <v>296.5812</v>
      </c>
      <c r="D2356" s="10">
        <v>0.0571809676405652</v>
      </c>
      <c r="E2356" s="7"/>
      <c r="F2356" s="7"/>
    </row>
    <row r="2357">
      <c r="A2357" s="9">
        <v>44841.125</v>
      </c>
      <c r="B2357" s="10">
        <v>300.82</v>
      </c>
      <c r="C2357" s="10">
        <v>289.01264</v>
      </c>
      <c r="D2357" s="10">
        <v>0.0408541301169388</v>
      </c>
      <c r="E2357" s="7"/>
      <c r="F2357" s="7"/>
    </row>
    <row r="2358">
      <c r="A2358" s="9">
        <v>44841.166666666664</v>
      </c>
      <c r="B2358" s="10">
        <v>288.31</v>
      </c>
      <c r="C2358" s="10">
        <v>281.16823</v>
      </c>
      <c r="D2358" s="10">
        <v>0.0254003448398135</v>
      </c>
      <c r="E2358" s="7"/>
      <c r="F2358" s="7"/>
    </row>
    <row r="2359">
      <c r="A2359" s="9">
        <v>44841.208333333336</v>
      </c>
      <c r="B2359" s="10">
        <v>287.16</v>
      </c>
      <c r="C2359" s="10">
        <v>274.68311</v>
      </c>
      <c r="D2359" s="10">
        <v>0.0454228510810148</v>
      </c>
      <c r="E2359" s="7"/>
      <c r="F2359" s="7"/>
    </row>
    <row r="2360">
      <c r="A2360" s="9">
        <v>44841.25</v>
      </c>
      <c r="B2360" s="10">
        <v>284.34</v>
      </c>
      <c r="C2360" s="10">
        <v>270.59899</v>
      </c>
      <c r="D2360" s="10">
        <v>0.0507799751950292</v>
      </c>
      <c r="E2360" s="7"/>
      <c r="F2360" s="7"/>
    </row>
    <row r="2361">
      <c r="A2361" s="9">
        <v>44841.291666666664</v>
      </c>
      <c r="B2361" s="10">
        <v>277.49</v>
      </c>
      <c r="C2361" s="10">
        <v>267.92364</v>
      </c>
      <c r="D2361" s="10">
        <v>0.0357055465505023</v>
      </c>
      <c r="E2361" s="7"/>
      <c r="F2361" s="7"/>
    </row>
    <row r="2362">
      <c r="A2362" s="9">
        <v>44841.333333333336</v>
      </c>
      <c r="B2362" s="10">
        <v>272.65</v>
      </c>
      <c r="C2362" s="10">
        <v>266.87791</v>
      </c>
      <c r="D2362" s="10">
        <v>0.0216282044474943</v>
      </c>
      <c r="E2362" s="7"/>
      <c r="F2362" s="7"/>
    </row>
    <row r="2363">
      <c r="A2363" s="9">
        <v>44841.375</v>
      </c>
      <c r="B2363" s="10">
        <v>277.37</v>
      </c>
      <c r="C2363" s="10">
        <v>269.4674</v>
      </c>
      <c r="D2363" s="10">
        <v>0.0293267385962086</v>
      </c>
      <c r="E2363" s="7"/>
      <c r="F2363" s="7"/>
    </row>
    <row r="2364">
      <c r="A2364" s="9">
        <v>44841.416666666664</v>
      </c>
      <c r="B2364" s="10">
        <v>285.46</v>
      </c>
      <c r="C2364" s="10">
        <v>275.05361</v>
      </c>
      <c r="D2364" s="10">
        <v>0.0378340426071847</v>
      </c>
      <c r="E2364" s="7"/>
      <c r="F2364" s="7"/>
    </row>
    <row r="2365">
      <c r="A2365" s="9">
        <v>44841.458333333336</v>
      </c>
      <c r="B2365" s="10">
        <v>304.03</v>
      </c>
      <c r="C2365" s="10">
        <v>279.7143</v>
      </c>
      <c r="D2365" s="10">
        <v>0.0869304858564613</v>
      </c>
      <c r="E2365" s="7"/>
      <c r="F2365" s="7"/>
    </row>
    <row r="2366">
      <c r="A2366" s="9">
        <v>44841.5</v>
      </c>
      <c r="B2366" s="10">
        <v>300.74</v>
      </c>
      <c r="C2366" s="10">
        <v>284.34759</v>
      </c>
      <c r="D2366" s="10">
        <v>0.0576491961827423</v>
      </c>
      <c r="E2366" s="7"/>
      <c r="F2366" s="7"/>
    </row>
    <row r="2367">
      <c r="A2367" s="9">
        <v>44841.541666666664</v>
      </c>
      <c r="B2367" s="10">
        <v>296.36</v>
      </c>
      <c r="C2367" s="10">
        <v>289.29254</v>
      </c>
      <c r="D2367" s="10">
        <v>0.0244301494950406</v>
      </c>
      <c r="E2367" s="7"/>
      <c r="F2367" s="7"/>
    </row>
    <row r="2368">
      <c r="A2368" s="9">
        <v>44841.583333333336</v>
      </c>
      <c r="B2368" s="10">
        <v>302.02</v>
      </c>
      <c r="C2368" s="10">
        <v>291.31004</v>
      </c>
      <c r="D2368" s="10">
        <v>0.0367648159328801</v>
      </c>
      <c r="E2368" s="7"/>
      <c r="F2368" s="7"/>
    </row>
    <row r="2369">
      <c r="A2369" s="9">
        <v>44841.625</v>
      </c>
      <c r="B2369" s="10">
        <v>292.37</v>
      </c>
      <c r="C2369" s="10">
        <v>293.54114</v>
      </c>
      <c r="D2369" s="10">
        <v>0.00398969629946923</v>
      </c>
      <c r="E2369" s="7"/>
      <c r="F2369" s="7"/>
    </row>
    <row r="2370">
      <c r="A2370" s="9">
        <v>44841.666666666664</v>
      </c>
      <c r="B2370" s="10">
        <v>287.51</v>
      </c>
      <c r="C2370" s="10">
        <v>294.43554</v>
      </c>
      <c r="D2370" s="10">
        <v>0.0235214132098319</v>
      </c>
      <c r="E2370" s="7"/>
      <c r="F2370" s="7"/>
    </row>
    <row r="2371">
      <c r="A2371" s="9">
        <v>44841.708333333336</v>
      </c>
      <c r="B2371" s="10">
        <v>285.55</v>
      </c>
      <c r="C2371" s="10">
        <v>295.63517</v>
      </c>
      <c r="D2371" s="10">
        <v>0.0341135663933354</v>
      </c>
      <c r="E2371" s="7"/>
      <c r="F2371" s="7"/>
    </row>
    <row r="2372">
      <c r="A2372" s="9">
        <v>44841.75</v>
      </c>
      <c r="B2372" s="10">
        <v>289.85</v>
      </c>
      <c r="C2372" s="10">
        <v>297.27334</v>
      </c>
      <c r="D2372" s="10">
        <v>0.0249714286521623</v>
      </c>
      <c r="E2372" s="7"/>
      <c r="F2372" s="7"/>
    </row>
    <row r="2373">
      <c r="A2373" s="9">
        <v>44841.791666666664</v>
      </c>
      <c r="B2373" s="10">
        <v>290.23</v>
      </c>
      <c r="C2373" s="10">
        <v>299.60045</v>
      </c>
      <c r="D2373" s="10">
        <v>0.0312764884031382</v>
      </c>
      <c r="E2373" s="7"/>
      <c r="F2373" s="7"/>
    </row>
    <row r="2374">
      <c r="A2374" s="9">
        <v>44841.833333333336</v>
      </c>
      <c r="B2374" s="10">
        <v>292.51</v>
      </c>
      <c r="C2374" s="10">
        <v>300.78774</v>
      </c>
      <c r="D2374" s="10">
        <v>0.0275202041147022</v>
      </c>
      <c r="E2374" s="7"/>
      <c r="F2374" s="7"/>
    </row>
    <row r="2375">
      <c r="A2375" s="9">
        <v>44841.875</v>
      </c>
      <c r="B2375" s="10">
        <v>294.16</v>
      </c>
      <c r="C2375" s="10">
        <v>303.23092</v>
      </c>
      <c r="D2375" s="10">
        <v>0.0299142317017011</v>
      </c>
      <c r="E2375" s="7"/>
      <c r="F2375" s="7"/>
    </row>
    <row r="2376">
      <c r="A2376" s="9">
        <v>44841.916666666664</v>
      </c>
      <c r="B2376" s="10">
        <v>284.13</v>
      </c>
      <c r="C2376" s="10">
        <v>305.01033</v>
      </c>
      <c r="D2376" s="10">
        <v>0.0684577797742129</v>
      </c>
      <c r="E2376" s="7"/>
      <c r="F2376" s="7"/>
    </row>
    <row r="2377">
      <c r="A2377" s="9">
        <v>44841.958333333336</v>
      </c>
      <c r="B2377" s="10">
        <v>279.77</v>
      </c>
      <c r="C2377" s="10">
        <v>307.67419</v>
      </c>
      <c r="D2377" s="10">
        <v>0.0906939577869694</v>
      </c>
      <c r="E2377" s="7"/>
      <c r="F2377" s="7"/>
    </row>
    <row r="2378">
      <c r="A2378" s="9">
        <v>44842.0</v>
      </c>
      <c r="B2378" s="10">
        <v>276.44</v>
      </c>
      <c r="C2378" s="10">
        <v>296.51155</v>
      </c>
      <c r="D2378" s="10">
        <v>0.0676923040603308</v>
      </c>
      <c r="E2378" s="7"/>
      <c r="F2378" s="7"/>
    </row>
    <row r="2379">
      <c r="A2379" s="9">
        <v>44842.041666666664</v>
      </c>
      <c r="B2379" s="10">
        <v>277.36</v>
      </c>
      <c r="C2379" s="10">
        <v>290.4677</v>
      </c>
      <c r="D2379" s="10">
        <v>0.045126187868737</v>
      </c>
      <c r="E2379" s="7"/>
      <c r="F2379" s="7"/>
    </row>
    <row r="2380">
      <c r="A2380" s="9">
        <v>44842.083333333336</v>
      </c>
      <c r="B2380" s="10">
        <v>276.62</v>
      </c>
      <c r="C2380" s="10">
        <v>282.67668</v>
      </c>
      <c r="D2380" s="10">
        <v>0.0214261749501231</v>
      </c>
      <c r="E2380" s="7"/>
      <c r="F2380" s="7"/>
    </row>
    <row r="2381">
      <c r="A2381" s="9">
        <v>44842.125</v>
      </c>
      <c r="B2381" s="10">
        <v>254.77</v>
      </c>
      <c r="C2381" s="10">
        <v>272.97688</v>
      </c>
      <c r="D2381" s="10">
        <v>0.0666975166541576</v>
      </c>
      <c r="E2381" s="7"/>
      <c r="F2381" s="7"/>
    </row>
    <row r="2382">
      <c r="A2382" s="9">
        <v>44842.166666666664</v>
      </c>
      <c r="B2382" s="10">
        <v>240.19</v>
      </c>
      <c r="C2382" s="10">
        <v>263.90463</v>
      </c>
      <c r="D2382" s="10">
        <v>0.0898606060833415</v>
      </c>
      <c r="E2382" s="7"/>
      <c r="F2382" s="7"/>
    </row>
    <row r="2383">
      <c r="A2383" s="9">
        <v>44842.208333333336</v>
      </c>
      <c r="B2383" s="10">
        <v>223.63</v>
      </c>
      <c r="C2383" s="10">
        <v>257.39913</v>
      </c>
      <c r="D2383" s="10">
        <v>0.131193644671604</v>
      </c>
      <c r="E2383" s="7"/>
      <c r="F2383" s="7"/>
    </row>
    <row r="2384">
      <c r="A2384" s="9">
        <v>44842.25</v>
      </c>
      <c r="B2384" s="10">
        <v>218.94</v>
      </c>
      <c r="C2384" s="10">
        <v>254.13191</v>
      </c>
      <c r="D2384" s="10">
        <v>0.13847891042097</v>
      </c>
      <c r="E2384" s="7"/>
      <c r="F2384" s="7"/>
    </row>
    <row r="2385">
      <c r="A2385" s="9">
        <v>44842.291666666664</v>
      </c>
      <c r="B2385" s="10">
        <v>215.73</v>
      </c>
      <c r="C2385" s="10">
        <v>253.00509</v>
      </c>
      <c r="D2385" s="10">
        <v>0.147329407483462</v>
      </c>
      <c r="E2385" s="7"/>
      <c r="F2385" s="7"/>
    </row>
    <row r="2386">
      <c r="A2386" s="9">
        <v>44842.333333333336</v>
      </c>
      <c r="B2386" s="10">
        <v>214.98</v>
      </c>
      <c r="C2386" s="10">
        <v>254.2989</v>
      </c>
      <c r="D2386" s="10">
        <v>0.154616870147688</v>
      </c>
      <c r="E2386" s="7"/>
      <c r="F2386" s="7"/>
    </row>
    <row r="2387">
      <c r="A2387" s="9">
        <v>44842.375</v>
      </c>
      <c r="B2387" s="10">
        <v>217.13</v>
      </c>
      <c r="C2387" s="10">
        <v>259.30165</v>
      </c>
      <c r="D2387" s="10">
        <v>0.162635486507702</v>
      </c>
      <c r="E2387" s="7"/>
      <c r="F2387" s="7"/>
    </row>
    <row r="2388">
      <c r="A2388" s="9">
        <v>44842.416666666664</v>
      </c>
      <c r="B2388" s="10">
        <v>226.62</v>
      </c>
      <c r="C2388" s="10">
        <v>266.70973</v>
      </c>
      <c r="D2388" s="10">
        <v>0.150312213956348</v>
      </c>
      <c r="E2388" s="7"/>
      <c r="F2388" s="7"/>
    </row>
    <row r="2389">
      <c r="A2389" s="9">
        <v>44842.458333333336</v>
      </c>
      <c r="B2389" s="10">
        <v>232.19</v>
      </c>
      <c r="C2389" s="10">
        <v>272.15629</v>
      </c>
      <c r="D2389" s="10">
        <v>0.146850510050677</v>
      </c>
      <c r="E2389" s="7"/>
      <c r="F2389" s="7"/>
    </row>
    <row r="2390">
      <c r="A2390" s="9">
        <v>44842.5</v>
      </c>
      <c r="B2390" s="10">
        <v>250.03</v>
      </c>
      <c r="C2390" s="10">
        <v>276.48934</v>
      </c>
      <c r="D2390" s="10">
        <v>0.0956975050105006</v>
      </c>
      <c r="E2390" s="7"/>
      <c r="F2390" s="7"/>
    </row>
    <row r="2391">
      <c r="A2391" s="9">
        <v>44842.541666666664</v>
      </c>
      <c r="B2391" s="10">
        <v>239.49</v>
      </c>
      <c r="C2391" s="10">
        <v>280.56667</v>
      </c>
      <c r="D2391" s="10">
        <v>0.146406093068716</v>
      </c>
      <c r="E2391" s="7"/>
      <c r="F2391" s="7"/>
    </row>
    <row r="2392">
      <c r="A2392" s="9">
        <v>44842.583333333336</v>
      </c>
      <c r="B2392" s="10">
        <v>220.84</v>
      </c>
      <c r="C2392" s="10">
        <v>281.75208</v>
      </c>
      <c r="D2392" s="10">
        <v>0.216190347201695</v>
      </c>
      <c r="E2392" s="7"/>
      <c r="F2392" s="7"/>
    </row>
    <row r="2393">
      <c r="A2393" s="9">
        <v>44842.625</v>
      </c>
      <c r="B2393" s="10">
        <v>202.59</v>
      </c>
      <c r="C2393" s="10">
        <v>283.42251</v>
      </c>
      <c r="D2393" s="10">
        <v>0.285201447125706</v>
      </c>
      <c r="E2393" s="7"/>
      <c r="F2393" s="7"/>
    </row>
    <row r="2394">
      <c r="A2394" s="9">
        <v>44842.666666666664</v>
      </c>
      <c r="B2394" s="10">
        <v>194.49</v>
      </c>
      <c r="C2394" s="10">
        <v>284.19902</v>
      </c>
      <c r="D2394" s="10">
        <v>0.315655627524683</v>
      </c>
      <c r="E2394" s="7"/>
      <c r="F2394" s="7"/>
    </row>
    <row r="2395">
      <c r="A2395" s="9">
        <v>44842.708333333336</v>
      </c>
      <c r="B2395" s="10">
        <v>194.34</v>
      </c>
      <c r="C2395" s="10">
        <v>285.76061</v>
      </c>
      <c r="D2395" s="10">
        <v>0.319920264727878</v>
      </c>
      <c r="E2395" s="7"/>
      <c r="F2395" s="7"/>
    </row>
    <row r="2396">
      <c r="A2396" s="9">
        <v>44842.75</v>
      </c>
      <c r="B2396" s="10">
        <v>197.81</v>
      </c>
      <c r="C2396" s="10">
        <v>288.17216</v>
      </c>
      <c r="D2396" s="10">
        <v>0.31357005478947</v>
      </c>
      <c r="E2396" s="7"/>
      <c r="F2396" s="7"/>
    </row>
    <row r="2397">
      <c r="A2397" s="9">
        <v>44842.791666666664</v>
      </c>
      <c r="B2397" s="10">
        <v>203.04</v>
      </c>
      <c r="C2397" s="10">
        <v>291.31543</v>
      </c>
      <c r="D2397" s="10">
        <v>0.303023530198863</v>
      </c>
      <c r="E2397" s="7"/>
      <c r="F2397" s="7"/>
    </row>
    <row r="2398">
      <c r="A2398" s="9">
        <v>44842.833333333336</v>
      </c>
      <c r="B2398" s="10">
        <v>223.97</v>
      </c>
      <c r="C2398" s="10">
        <v>293.23006</v>
      </c>
      <c r="D2398" s="10">
        <v>0.236196998356853</v>
      </c>
      <c r="E2398" s="7"/>
      <c r="F2398" s="7"/>
    </row>
    <row r="2399">
      <c r="A2399" s="9">
        <v>44842.875</v>
      </c>
      <c r="B2399" s="10">
        <v>261.5</v>
      </c>
      <c r="C2399" s="10">
        <v>295.87263</v>
      </c>
      <c r="D2399" s="10">
        <v>0.11617374003131</v>
      </c>
      <c r="E2399" s="7"/>
      <c r="F2399" s="7"/>
    </row>
    <row r="2400">
      <c r="A2400" s="9">
        <v>44842.916666666664</v>
      </c>
      <c r="B2400" s="10">
        <v>276.6</v>
      </c>
      <c r="C2400" s="10">
        <v>297.74366</v>
      </c>
      <c r="D2400" s="10">
        <v>0.0710129646421353</v>
      </c>
      <c r="E2400" s="7"/>
      <c r="F2400" s="7"/>
    </row>
    <row r="2401">
      <c r="A2401" s="9">
        <v>44842.958333333336</v>
      </c>
      <c r="B2401" s="10">
        <v>278.36</v>
      </c>
      <c r="C2401" s="10">
        <v>300.0366</v>
      </c>
      <c r="D2401" s="10">
        <v>0.0722465192579838</v>
      </c>
      <c r="E2401" s="7"/>
      <c r="F2401" s="7"/>
    </row>
    <row r="2402">
      <c r="A2402" s="9">
        <v>44843.0</v>
      </c>
      <c r="B2402" s="10">
        <v>267.77</v>
      </c>
      <c r="C2402" s="10">
        <v>288.86881</v>
      </c>
      <c r="D2402" s="10">
        <v>0.0730394188282217</v>
      </c>
      <c r="E2402" s="7"/>
      <c r="F2402" s="7"/>
    </row>
    <row r="2403">
      <c r="A2403" s="9">
        <v>44843.041666666664</v>
      </c>
      <c r="B2403" s="10">
        <v>268.94</v>
      </c>
      <c r="C2403" s="10">
        <v>283.67693</v>
      </c>
      <c r="D2403" s="10">
        <v>0.051949695028073</v>
      </c>
      <c r="E2403" s="7"/>
      <c r="F2403" s="7"/>
    </row>
    <row r="2404">
      <c r="A2404" s="9">
        <v>44843.083333333336</v>
      </c>
      <c r="B2404" s="10">
        <v>270.76</v>
      </c>
      <c r="C2404" s="10">
        <v>277.4449</v>
      </c>
      <c r="D2404" s="10">
        <v>0.0240945139016793</v>
      </c>
      <c r="E2404" s="7"/>
      <c r="F2404" s="7"/>
    </row>
    <row r="2405">
      <c r="A2405" s="9">
        <v>44843.125</v>
      </c>
      <c r="B2405" s="10">
        <v>259.62</v>
      </c>
      <c r="C2405" s="10">
        <v>269.82759</v>
      </c>
      <c r="D2405" s="10">
        <v>0.0378300454745935</v>
      </c>
      <c r="E2405" s="7"/>
      <c r="F2405" s="7"/>
    </row>
    <row r="2406">
      <c r="A2406" s="9">
        <v>44843.166666666664</v>
      </c>
      <c r="B2406" s="10">
        <v>252.19</v>
      </c>
      <c r="C2406" s="10">
        <v>262.62232</v>
      </c>
      <c r="D2406" s="10">
        <v>0.0397236609592056</v>
      </c>
      <c r="E2406" s="7"/>
      <c r="F2406" s="7"/>
    </row>
    <row r="2407">
      <c r="A2407" s="9">
        <v>44843.208333333336</v>
      </c>
      <c r="B2407" s="10">
        <v>241.74</v>
      </c>
      <c r="C2407" s="10">
        <v>257.49173</v>
      </c>
      <c r="D2407" s="10">
        <v>0.0611737316767416</v>
      </c>
      <c r="E2407" s="7"/>
      <c r="F2407" s="7"/>
    </row>
    <row r="2408">
      <c r="A2408" s="9">
        <v>44843.25</v>
      </c>
      <c r="B2408" s="10">
        <v>241.01</v>
      </c>
      <c r="C2408" s="10">
        <v>254.99363</v>
      </c>
      <c r="D2408" s="10">
        <v>0.0548391346089704</v>
      </c>
      <c r="E2408" s="7"/>
      <c r="F2408" s="7"/>
    </row>
    <row r="2409">
      <c r="A2409" s="9">
        <v>44843.291666666664</v>
      </c>
      <c r="B2409" s="10">
        <v>235.87</v>
      </c>
      <c r="C2409" s="10">
        <v>253.85619</v>
      </c>
      <c r="D2409" s="10">
        <v>0.0708518866528328</v>
      </c>
      <c r="E2409" s="7"/>
      <c r="F2409" s="7"/>
    </row>
    <row r="2410">
      <c r="A2410" s="9">
        <v>44843.333333333336</v>
      </c>
      <c r="B2410" s="10">
        <v>235.68</v>
      </c>
      <c r="C2410" s="10">
        <v>254.55779</v>
      </c>
      <c r="D2410" s="10">
        <v>0.0741591526230645</v>
      </c>
      <c r="E2410" s="7"/>
      <c r="F2410" s="7"/>
    </row>
    <row r="2411">
      <c r="A2411" s="9">
        <v>44843.375</v>
      </c>
      <c r="B2411" s="10">
        <v>240.19</v>
      </c>
      <c r="C2411" s="10">
        <v>258.50308</v>
      </c>
      <c r="D2411" s="10">
        <v>0.0708427922793028</v>
      </c>
      <c r="E2411" s="7"/>
      <c r="F2411" s="7"/>
    </row>
    <row r="2412">
      <c r="A2412" s="9">
        <v>44843.416666666664</v>
      </c>
      <c r="B2412" s="10">
        <v>247.46</v>
      </c>
      <c r="C2412" s="10">
        <v>264.81722</v>
      </c>
      <c r="D2412" s="10">
        <v>0.0655441515472445</v>
      </c>
      <c r="E2412" s="7"/>
      <c r="F2412" s="7"/>
    </row>
    <row r="2413">
      <c r="A2413" s="9">
        <v>44843.458333333336</v>
      </c>
      <c r="B2413" s="10">
        <v>239.12</v>
      </c>
      <c r="C2413" s="10">
        <v>269.46968</v>
      </c>
      <c r="D2413" s="10">
        <v>0.112627439198354</v>
      </c>
      <c r="E2413" s="7"/>
      <c r="F2413" s="7"/>
    </row>
    <row r="2414">
      <c r="A2414" s="9">
        <v>44843.5</v>
      </c>
      <c r="B2414" s="10">
        <v>243.99</v>
      </c>
      <c r="C2414" s="10">
        <v>273.17412</v>
      </c>
      <c r="D2414" s="10">
        <v>0.106833399884293</v>
      </c>
      <c r="E2414" s="7"/>
      <c r="F2414" s="7"/>
    </row>
    <row r="2415">
      <c r="A2415" s="9">
        <v>44843.541666666664</v>
      </c>
      <c r="B2415" s="10">
        <v>235.25</v>
      </c>
      <c r="C2415" s="10">
        <v>276.97369</v>
      </c>
      <c r="D2415" s="10">
        <v>0.150641347920085</v>
      </c>
      <c r="E2415" s="7"/>
      <c r="F2415" s="7"/>
    </row>
    <row r="2416">
      <c r="A2416" s="9">
        <v>44843.583333333336</v>
      </c>
      <c r="B2416" s="10">
        <v>223.4</v>
      </c>
      <c r="C2416" s="10">
        <v>278.03036</v>
      </c>
      <c r="D2416" s="10">
        <v>0.196490627858051</v>
      </c>
      <c r="E2416" s="7"/>
      <c r="F2416" s="7"/>
    </row>
    <row r="2417">
      <c r="A2417" s="9">
        <v>44843.625</v>
      </c>
      <c r="B2417" s="10">
        <v>212.08</v>
      </c>
      <c r="C2417" s="10">
        <v>279.75045</v>
      </c>
      <c r="D2417" s="10">
        <v>0.241895768174814</v>
      </c>
      <c r="E2417" s="7"/>
      <c r="F2417" s="7"/>
    </row>
    <row r="2418">
      <c r="A2418" s="9">
        <v>44843.666666666664</v>
      </c>
      <c r="B2418" s="10">
        <v>198.5</v>
      </c>
      <c r="C2418" s="10">
        <v>280.91658</v>
      </c>
      <c r="D2418" s="10">
        <v>0.293384534298402</v>
      </c>
      <c r="E2418" s="7"/>
      <c r="F2418" s="7"/>
    </row>
    <row r="2419">
      <c r="A2419" s="9">
        <v>44843.708333333336</v>
      </c>
      <c r="B2419" s="10">
        <v>191.15</v>
      </c>
      <c r="C2419" s="10">
        <v>282.89455</v>
      </c>
      <c r="D2419" s="10">
        <v>0.32430653047222</v>
      </c>
      <c r="E2419" s="7"/>
      <c r="F2419" s="7"/>
    </row>
    <row r="2420">
      <c r="A2420" s="9">
        <v>44843.75</v>
      </c>
      <c r="B2420" s="10">
        <v>193.85</v>
      </c>
      <c r="C2420" s="10">
        <v>285.52402</v>
      </c>
      <c r="D2420" s="10">
        <v>0.321072882064353</v>
      </c>
      <c r="E2420" s="7"/>
      <c r="F2420" s="7"/>
    </row>
    <row r="2421">
      <c r="A2421" s="9">
        <v>44843.791666666664</v>
      </c>
      <c r="B2421" s="10">
        <v>213.8</v>
      </c>
      <c r="C2421" s="10">
        <v>288.80589</v>
      </c>
      <c r="D2421" s="10">
        <v>0.259710388870531</v>
      </c>
      <c r="E2421" s="7"/>
      <c r="F2421" s="7"/>
    </row>
    <row r="2422">
      <c r="A2422" s="9">
        <v>44843.833333333336</v>
      </c>
      <c r="B2422" s="10">
        <v>224.81</v>
      </c>
      <c r="C2422" s="10">
        <v>290.70626</v>
      </c>
      <c r="D2422" s="10">
        <v>0.22667643964736</v>
      </c>
      <c r="E2422" s="7"/>
      <c r="F2422" s="7"/>
    </row>
    <row r="2423">
      <c r="A2423" s="9">
        <v>44843.875</v>
      </c>
      <c r="B2423" s="10">
        <v>251.52</v>
      </c>
      <c r="C2423" s="10">
        <v>293.26357</v>
      </c>
      <c r="D2423" s="10">
        <v>0.142341478009014</v>
      </c>
      <c r="E2423" s="7"/>
      <c r="F2423" s="7"/>
    </row>
    <row r="2424">
      <c r="A2424" s="9">
        <v>44843.916666666664</v>
      </c>
      <c r="B2424" s="10">
        <v>263.75</v>
      </c>
      <c r="C2424" s="10">
        <v>295.03954</v>
      </c>
      <c r="D2424" s="10">
        <v>0.106052022722106</v>
      </c>
      <c r="E2424" s="7"/>
      <c r="F2424" s="7"/>
    </row>
    <row r="2425">
      <c r="A2425" s="9">
        <v>44843.958333333336</v>
      </c>
      <c r="B2425" s="10">
        <v>267.92</v>
      </c>
      <c r="C2425" s="10">
        <v>297.03002</v>
      </c>
      <c r="D2425" s="10">
        <v>0.0980036293974594</v>
      </c>
      <c r="E2425" s="7"/>
      <c r="F2425" s="7"/>
    </row>
    <row r="2426">
      <c r="A2426" s="9">
        <v>44844.0</v>
      </c>
      <c r="B2426" s="10">
        <v>266.1</v>
      </c>
      <c r="C2426" s="10">
        <v>285.91783</v>
      </c>
      <c r="D2426" s="10">
        <v>0.069313026053674</v>
      </c>
      <c r="E2426" s="7"/>
      <c r="F2426" s="7"/>
    </row>
    <row r="2427">
      <c r="A2427" s="9">
        <v>44844.041666666664</v>
      </c>
      <c r="B2427" s="10">
        <v>274.7</v>
      </c>
      <c r="C2427" s="10">
        <v>280.77738</v>
      </c>
      <c r="D2427" s="10">
        <v>0.0216448347797817</v>
      </c>
      <c r="E2427" s="7"/>
      <c r="F2427" s="7"/>
    </row>
    <row r="2428">
      <c r="A2428" s="9">
        <v>44844.083333333336</v>
      </c>
      <c r="B2428" s="10">
        <v>272.6</v>
      </c>
      <c r="C2428" s="10">
        <v>274.82364</v>
      </c>
      <c r="D2428" s="10">
        <v>0.00809115256606014</v>
      </c>
      <c r="E2428" s="7"/>
      <c r="F2428" s="7"/>
    </row>
    <row r="2429">
      <c r="A2429" s="9">
        <v>44844.125</v>
      </c>
      <c r="B2429" s="10">
        <v>271.03</v>
      </c>
      <c r="C2429" s="10">
        <v>268.11265</v>
      </c>
      <c r="D2429" s="10">
        <v>0.0108810606288065</v>
      </c>
      <c r="E2429" s="7"/>
      <c r="F2429" s="7"/>
    </row>
    <row r="2430">
      <c r="A2430" s="9">
        <v>44844.166666666664</v>
      </c>
      <c r="B2430" s="10">
        <v>258.78</v>
      </c>
      <c r="C2430" s="10">
        <v>261.95658</v>
      </c>
      <c r="D2430" s="10">
        <v>0.012126360788494</v>
      </c>
      <c r="E2430" s="7"/>
      <c r="F2430" s="7"/>
    </row>
    <row r="2431">
      <c r="A2431" s="9">
        <v>44844.208333333336</v>
      </c>
      <c r="B2431" s="10">
        <v>259.43</v>
      </c>
      <c r="C2431" s="10">
        <v>257.63252</v>
      </c>
      <c r="D2431" s="10">
        <v>0.00697691424980048</v>
      </c>
      <c r="E2431" s="7"/>
      <c r="F2431" s="7"/>
    </row>
    <row r="2432">
      <c r="A2432" s="9">
        <v>44844.25</v>
      </c>
      <c r="B2432" s="10">
        <v>260.56</v>
      </c>
      <c r="C2432" s="10">
        <v>255.39777</v>
      </c>
      <c r="D2432" s="10">
        <v>0.020212510077907</v>
      </c>
      <c r="E2432" s="7"/>
      <c r="F2432" s="7"/>
    </row>
    <row r="2433">
      <c r="A2433" s="9">
        <v>44844.291666666664</v>
      </c>
      <c r="B2433" s="10">
        <v>260.11</v>
      </c>
      <c r="C2433" s="10">
        <v>253.71029</v>
      </c>
      <c r="D2433" s="10">
        <v>0.0252244794643529</v>
      </c>
      <c r="E2433" s="7"/>
      <c r="F2433" s="7"/>
    </row>
    <row r="2434">
      <c r="A2434" s="9">
        <v>44844.333333333336</v>
      </c>
      <c r="B2434" s="10">
        <v>257.45</v>
      </c>
      <c r="C2434" s="10">
        <v>253.59957</v>
      </c>
      <c r="D2434" s="10">
        <v>0.0151831093404456</v>
      </c>
      <c r="E2434" s="7"/>
      <c r="F2434" s="7"/>
    </row>
    <row r="2435">
      <c r="A2435" s="9">
        <v>44844.375</v>
      </c>
      <c r="B2435" s="10">
        <v>252.82</v>
      </c>
      <c r="C2435" s="10">
        <v>256.71349</v>
      </c>
      <c r="D2435" s="10">
        <v>0.0151666747236383</v>
      </c>
      <c r="E2435" s="7"/>
      <c r="F2435" s="7"/>
    </row>
    <row r="2436">
      <c r="A2436" s="9">
        <v>44844.416666666664</v>
      </c>
      <c r="B2436" s="10">
        <v>267.78</v>
      </c>
      <c r="C2436" s="10">
        <v>262.5148</v>
      </c>
      <c r="D2436" s="10">
        <v>0.0200567739418882</v>
      </c>
      <c r="E2436" s="7"/>
      <c r="F2436" s="7"/>
    </row>
    <row r="2437">
      <c r="A2437" s="9">
        <v>44844.458333333336</v>
      </c>
      <c r="B2437" s="10">
        <v>283.62</v>
      </c>
      <c r="C2437" s="10">
        <v>266.93846</v>
      </c>
      <c r="D2437" s="10">
        <v>0.0624920815082247</v>
      </c>
      <c r="E2437" s="7"/>
      <c r="F2437" s="7"/>
    </row>
    <row r="2438">
      <c r="A2438" s="9">
        <v>44844.5</v>
      </c>
      <c r="B2438" s="10">
        <v>287.54</v>
      </c>
      <c r="C2438" s="10">
        <v>270.71886</v>
      </c>
      <c r="D2438" s="10">
        <v>0.0621350873005302</v>
      </c>
      <c r="E2438" s="7"/>
      <c r="F2438" s="7"/>
    </row>
    <row r="2439">
      <c r="A2439" s="9">
        <v>44844.541666666664</v>
      </c>
      <c r="B2439" s="10">
        <v>295.63</v>
      </c>
      <c r="C2439" s="10">
        <v>274.94737</v>
      </c>
      <c r="D2439" s="10">
        <v>0.0752239601346251</v>
      </c>
      <c r="E2439" s="7"/>
      <c r="F2439" s="7"/>
    </row>
    <row r="2440">
      <c r="A2440" s="9">
        <v>44844.583333333336</v>
      </c>
      <c r="B2440" s="10">
        <v>287.55</v>
      </c>
      <c r="C2440" s="10">
        <v>276.68726</v>
      </c>
      <c r="D2440" s="10">
        <v>0.0392599933947086</v>
      </c>
      <c r="E2440" s="7"/>
      <c r="F2440" s="7"/>
    </row>
    <row r="2441">
      <c r="A2441" s="9">
        <v>44844.625</v>
      </c>
      <c r="B2441" s="10">
        <v>284.36</v>
      </c>
      <c r="C2441" s="10">
        <v>279.24231</v>
      </c>
      <c r="D2441" s="10">
        <v>0.0183270579590895</v>
      </c>
      <c r="E2441" s="7"/>
      <c r="F2441" s="7"/>
    </row>
    <row r="2442">
      <c r="A2442" s="9">
        <v>44844.666666666664</v>
      </c>
      <c r="B2442" s="10">
        <v>283.75</v>
      </c>
      <c r="C2442" s="10">
        <v>281.19589</v>
      </c>
      <c r="D2442" s="10">
        <v>0.0090830274937517</v>
      </c>
      <c r="E2442" s="7"/>
      <c r="F2442" s="7"/>
    </row>
    <row r="2443">
      <c r="A2443" s="9">
        <v>44844.708333333336</v>
      </c>
      <c r="B2443" s="10">
        <v>289.04</v>
      </c>
      <c r="C2443" s="10">
        <v>283.67955</v>
      </c>
      <c r="D2443" s="10">
        <v>0.0188961453160794</v>
      </c>
      <c r="E2443" s="7"/>
      <c r="F2443" s="7"/>
    </row>
    <row r="2444">
      <c r="A2444" s="9">
        <v>44844.75</v>
      </c>
      <c r="B2444" s="10">
        <v>286.78</v>
      </c>
      <c r="C2444" s="10">
        <v>286.26168</v>
      </c>
      <c r="D2444" s="10">
        <v>0.00181065100994293</v>
      </c>
      <c r="E2444" s="7"/>
      <c r="F2444" s="7"/>
    </row>
    <row r="2445">
      <c r="A2445" s="9">
        <v>44844.791666666664</v>
      </c>
      <c r="B2445" s="10">
        <v>295.52</v>
      </c>
      <c r="C2445" s="10">
        <v>289.13806</v>
      </c>
      <c r="D2445" s="10">
        <v>0.0220722930768781</v>
      </c>
      <c r="E2445" s="7"/>
      <c r="F2445" s="7"/>
    </row>
    <row r="2446">
      <c r="A2446" s="9">
        <v>44844.833333333336</v>
      </c>
      <c r="B2446" s="10">
        <v>299.03</v>
      </c>
      <c r="C2446" s="10">
        <v>290.67212</v>
      </c>
      <c r="D2446" s="10">
        <v>0.0287536348515295</v>
      </c>
      <c r="E2446" s="7"/>
      <c r="F2446" s="7"/>
    </row>
    <row r="2447">
      <c r="A2447" s="9">
        <v>44844.875</v>
      </c>
      <c r="B2447" s="10">
        <v>301.08</v>
      </c>
      <c r="C2447" s="10">
        <v>292.97714</v>
      </c>
      <c r="D2447" s="10">
        <v>0.0276569700967111</v>
      </c>
      <c r="E2447" s="7"/>
      <c r="F2447" s="7"/>
    </row>
    <row r="2448">
      <c r="A2448" s="9">
        <v>44844.916666666664</v>
      </c>
      <c r="B2448" s="10">
        <v>309.46</v>
      </c>
      <c r="C2448" s="10">
        <v>294.36855</v>
      </c>
      <c r="D2448" s="10">
        <v>0.0512671954935401</v>
      </c>
      <c r="E2448" s="7"/>
      <c r="F2448" s="7"/>
    </row>
    <row r="2449">
      <c r="A2449" s="9">
        <v>44844.958333333336</v>
      </c>
      <c r="B2449" s="10">
        <v>304.69</v>
      </c>
      <c r="C2449" s="10">
        <v>295.86323</v>
      </c>
      <c r="D2449" s="10">
        <v>0.029833954019903</v>
      </c>
      <c r="E2449" s="7"/>
      <c r="F2449" s="7"/>
    </row>
    <row r="2450">
      <c r="A2450" s="9">
        <v>44845.0</v>
      </c>
      <c r="B2450" s="10">
        <v>298.67</v>
      </c>
      <c r="C2450" s="10">
        <v>313.11437</v>
      </c>
      <c r="D2450" s="10">
        <v>0.0461312906207402</v>
      </c>
      <c r="E2450" s="7"/>
      <c r="F2450" s="7"/>
    </row>
    <row r="2451">
      <c r="A2451" s="9">
        <v>44845.041666666664</v>
      </c>
      <c r="B2451" s="10">
        <v>310.0</v>
      </c>
      <c r="C2451" s="10">
        <v>307.04886</v>
      </c>
      <c r="D2451" s="10">
        <v>0.00961130420741509</v>
      </c>
      <c r="E2451" s="7"/>
      <c r="F2451" s="7"/>
    </row>
    <row r="2452">
      <c r="A2452" s="9">
        <v>44845.083333333336</v>
      </c>
      <c r="B2452" s="10">
        <v>312.07</v>
      </c>
      <c r="C2452" s="10">
        <v>299.63425</v>
      </c>
      <c r="D2452" s="10">
        <v>0.0415030991951019</v>
      </c>
      <c r="E2452" s="7"/>
      <c r="F2452" s="7"/>
    </row>
    <row r="2453">
      <c r="A2453" s="9">
        <v>44845.125</v>
      </c>
      <c r="B2453" s="10">
        <v>293.11</v>
      </c>
      <c r="C2453" s="10">
        <v>290.17471</v>
      </c>
      <c r="D2453" s="10">
        <v>0.0101155955320848</v>
      </c>
      <c r="E2453" s="7"/>
      <c r="F2453" s="7"/>
    </row>
    <row r="2454">
      <c r="A2454" s="9">
        <v>44845.166666666664</v>
      </c>
      <c r="B2454" s="10">
        <v>285.45</v>
      </c>
      <c r="C2454" s="10">
        <v>281.32848</v>
      </c>
      <c r="D2454" s="10">
        <v>0.0146502053400351</v>
      </c>
      <c r="E2454" s="7"/>
      <c r="F2454" s="7"/>
    </row>
    <row r="2455">
      <c r="A2455" s="9">
        <v>44845.208333333336</v>
      </c>
      <c r="B2455" s="10">
        <v>280.69</v>
      </c>
      <c r="C2455" s="10">
        <v>275.00932</v>
      </c>
      <c r="D2455" s="10">
        <v>0.0206563181204185</v>
      </c>
      <c r="E2455" s="7"/>
      <c r="F2455" s="7"/>
    </row>
    <row r="2456">
      <c r="A2456" s="9">
        <v>44845.25</v>
      </c>
      <c r="B2456" s="10">
        <v>278.78</v>
      </c>
      <c r="C2456" s="10">
        <v>272.19545</v>
      </c>
      <c r="D2456" s="10">
        <v>0.024190521920921</v>
      </c>
      <c r="E2456" s="7"/>
      <c r="F2456" s="7"/>
    </row>
    <row r="2457">
      <c r="A2457" s="9">
        <v>44845.291666666664</v>
      </c>
      <c r="B2457" s="10">
        <v>279.67</v>
      </c>
      <c r="C2457" s="10">
        <v>271.55261</v>
      </c>
      <c r="D2457" s="10">
        <v>0.0298925132776297</v>
      </c>
      <c r="E2457" s="7"/>
      <c r="F2457" s="7"/>
    </row>
    <row r="2458">
      <c r="A2458" s="9">
        <v>44845.333333333336</v>
      </c>
      <c r="B2458" s="10">
        <v>284.17</v>
      </c>
      <c r="C2458" s="10">
        <v>272.73524</v>
      </c>
      <c r="D2458" s="10">
        <v>0.041926228528444</v>
      </c>
      <c r="E2458" s="7"/>
      <c r="F2458" s="7"/>
    </row>
    <row r="2459">
      <c r="A2459" s="9">
        <v>44845.375</v>
      </c>
      <c r="B2459" s="10">
        <v>284.48</v>
      </c>
      <c r="C2459" s="10">
        <v>277.31997</v>
      </c>
      <c r="D2459" s="10">
        <v>0.0258186599399964</v>
      </c>
      <c r="E2459" s="7"/>
      <c r="F2459" s="7"/>
    </row>
    <row r="2460">
      <c r="A2460" s="9">
        <v>44845.416666666664</v>
      </c>
      <c r="B2460" s="10">
        <v>292.38</v>
      </c>
      <c r="C2460" s="10">
        <v>284.307</v>
      </c>
      <c r="D2460" s="10">
        <v>0.0283953613523408</v>
      </c>
      <c r="E2460" s="7"/>
      <c r="F2460" s="7"/>
    </row>
    <row r="2461">
      <c r="A2461" s="9">
        <v>44845.458333333336</v>
      </c>
      <c r="B2461" s="10">
        <v>299.05</v>
      </c>
      <c r="C2461" s="10">
        <v>289.39985</v>
      </c>
      <c r="D2461" s="10">
        <v>0.0333453870138495</v>
      </c>
      <c r="E2461" s="7"/>
      <c r="F2461" s="7"/>
    </row>
    <row r="2462">
      <c r="A2462" s="9">
        <v>44845.5</v>
      </c>
      <c r="B2462" s="10">
        <v>308.18</v>
      </c>
      <c r="C2462" s="10">
        <v>293.65101</v>
      </c>
      <c r="D2462" s="10">
        <v>0.0494770646285194</v>
      </c>
      <c r="E2462" s="7"/>
      <c r="F2462" s="7"/>
    </row>
    <row r="2463">
      <c r="A2463" s="9">
        <v>44845.541666666664</v>
      </c>
      <c r="B2463" s="10">
        <v>306.07</v>
      </c>
      <c r="C2463" s="10">
        <v>297.83052</v>
      </c>
      <c r="D2463" s="10">
        <v>0.0276649955148989</v>
      </c>
      <c r="E2463" s="7"/>
      <c r="F2463" s="7"/>
    </row>
    <row r="2464">
      <c r="A2464" s="9">
        <v>44845.583333333336</v>
      </c>
      <c r="B2464" s="10">
        <v>300.92</v>
      </c>
      <c r="C2464" s="10">
        <v>298.87601</v>
      </c>
      <c r="D2464" s="10">
        <v>0.00683892293663853</v>
      </c>
      <c r="E2464" s="7"/>
      <c r="F2464" s="7"/>
    </row>
    <row r="2465">
      <c r="A2465" s="9">
        <v>44845.625</v>
      </c>
      <c r="B2465" s="10">
        <v>293.59</v>
      </c>
      <c r="C2465" s="10">
        <v>300.48995</v>
      </c>
      <c r="D2465" s="10">
        <v>0.0229623320180926</v>
      </c>
      <c r="E2465" s="7"/>
      <c r="F2465" s="7"/>
    </row>
    <row r="2466">
      <c r="A2466" s="9">
        <v>44845.666666666664</v>
      </c>
      <c r="B2466" s="10">
        <v>283.29</v>
      </c>
      <c r="C2466" s="10">
        <v>301.10672</v>
      </c>
      <c r="D2466" s="10">
        <v>0.0591707817082261</v>
      </c>
      <c r="E2466" s="7"/>
      <c r="F2466" s="7"/>
    </row>
    <row r="2467">
      <c r="A2467" s="9">
        <v>44845.708333333336</v>
      </c>
      <c r="B2467" s="10">
        <v>272.86</v>
      </c>
      <c r="C2467" s="10">
        <v>302.35017</v>
      </c>
      <c r="D2467" s="10">
        <v>0.097536475669916</v>
      </c>
      <c r="E2467" s="7"/>
      <c r="F2467" s="7"/>
    </row>
    <row r="2468">
      <c r="A2468" s="9">
        <v>44845.75</v>
      </c>
      <c r="B2468" s="10">
        <v>276.07</v>
      </c>
      <c r="C2468" s="10">
        <v>304.45602</v>
      </c>
      <c r="D2468" s="10">
        <v>0.0932352068453106</v>
      </c>
      <c r="E2468" s="7"/>
      <c r="F2468" s="7"/>
    </row>
    <row r="2469">
      <c r="A2469" s="9">
        <v>44845.791666666664</v>
      </c>
      <c r="B2469" s="10">
        <v>273.93</v>
      </c>
      <c r="C2469" s="10">
        <v>307.46175</v>
      </c>
      <c r="D2469" s="10">
        <v>0.109059907451902</v>
      </c>
      <c r="E2469" s="7"/>
      <c r="F2469" s="7"/>
    </row>
    <row r="2470">
      <c r="A2470" s="9">
        <v>44845.833333333336</v>
      </c>
      <c r="B2470" s="10">
        <v>287.37</v>
      </c>
      <c r="C2470" s="10">
        <v>309.10809</v>
      </c>
      <c r="D2470" s="10">
        <v>0.0703252056586419</v>
      </c>
      <c r="E2470" s="7"/>
      <c r="F2470" s="7"/>
    </row>
    <row r="2471">
      <c r="A2471" s="9">
        <v>44845.875</v>
      </c>
      <c r="B2471" s="10">
        <v>299.94</v>
      </c>
      <c r="C2471" s="10">
        <v>311.53549</v>
      </c>
      <c r="D2471" s="10">
        <v>0.0372204463767514</v>
      </c>
      <c r="E2471" s="7"/>
      <c r="F2471" s="7"/>
    </row>
    <row r="2472">
      <c r="A2472" s="9">
        <v>44845.916666666664</v>
      </c>
      <c r="B2472" s="10">
        <v>297.5</v>
      </c>
      <c r="C2472" s="10">
        <v>313.19434</v>
      </c>
      <c r="D2472" s="10">
        <v>0.0501105479747814</v>
      </c>
      <c r="E2472" s="7"/>
      <c r="F2472" s="7"/>
    </row>
    <row r="2473">
      <c r="A2473" s="9">
        <v>44845.958333333336</v>
      </c>
      <c r="B2473" s="10">
        <v>287.28</v>
      </c>
      <c r="C2473" s="10">
        <v>315.61877</v>
      </c>
      <c r="D2473" s="10">
        <v>0.0897879742703515</v>
      </c>
      <c r="E2473" s="7"/>
      <c r="F2473" s="7"/>
    </row>
    <row r="2474">
      <c r="A2474" s="9">
        <v>44846.0</v>
      </c>
      <c r="B2474" s="10">
        <v>282.91</v>
      </c>
      <c r="C2474" s="10">
        <v>301.96997</v>
      </c>
      <c r="D2474" s="10">
        <v>0.0631187597892597</v>
      </c>
      <c r="E2474" s="7"/>
      <c r="F2474" s="7"/>
    </row>
    <row r="2475">
      <c r="A2475" s="9">
        <v>44846.041666666664</v>
      </c>
      <c r="B2475" s="10">
        <v>293.58</v>
      </c>
      <c r="C2475" s="10">
        <v>296.17624</v>
      </c>
      <c r="D2475" s="10">
        <v>0.00876586183955884</v>
      </c>
      <c r="E2475" s="7"/>
      <c r="F2475" s="7"/>
    </row>
    <row r="2476">
      <c r="A2476" s="9">
        <v>44846.083333333336</v>
      </c>
      <c r="B2476" s="10">
        <v>281.77</v>
      </c>
      <c r="C2476" s="10">
        <v>289.03004</v>
      </c>
      <c r="D2476" s="10">
        <v>0.0251186347273799</v>
      </c>
      <c r="E2476" s="7"/>
      <c r="F2476" s="7"/>
    </row>
    <row r="2477">
      <c r="A2477" s="9">
        <v>44846.125</v>
      </c>
      <c r="B2477" s="10">
        <v>265.77</v>
      </c>
      <c r="C2477" s="10">
        <v>280.03091</v>
      </c>
      <c r="D2477" s="10">
        <v>0.0509261995399008</v>
      </c>
      <c r="E2477" s="7"/>
      <c r="F2477" s="7"/>
    </row>
    <row r="2478">
      <c r="A2478" s="9">
        <v>44846.166666666664</v>
      </c>
      <c r="B2478" s="10">
        <v>245.93</v>
      </c>
      <c r="C2478" s="10">
        <v>271.59893</v>
      </c>
      <c r="D2478" s="10">
        <v>0.0945104238812722</v>
      </c>
      <c r="E2478" s="7"/>
      <c r="F2478" s="7"/>
    </row>
    <row r="2479">
      <c r="A2479" s="9">
        <v>44846.208333333336</v>
      </c>
      <c r="B2479" s="10">
        <v>246.53</v>
      </c>
      <c r="C2479" s="10">
        <v>265.57427</v>
      </c>
      <c r="D2479" s="10">
        <v>0.0717097706792153</v>
      </c>
      <c r="E2479" s="7"/>
      <c r="F2479" s="7"/>
    </row>
    <row r="2480">
      <c r="A2480" s="9">
        <v>44846.25</v>
      </c>
      <c r="B2480" s="10">
        <v>250.52</v>
      </c>
      <c r="C2480" s="10">
        <v>262.73327</v>
      </c>
      <c r="D2480" s="10">
        <v>0.0464854336871763</v>
      </c>
      <c r="E2480" s="7"/>
      <c r="F2480" s="7"/>
    </row>
    <row r="2481">
      <c r="A2481" s="9">
        <v>44846.291666666664</v>
      </c>
      <c r="B2481" s="10">
        <v>252.36</v>
      </c>
      <c r="C2481" s="10">
        <v>261.83315</v>
      </c>
      <c r="D2481" s="10">
        <v>0.0361801017174485</v>
      </c>
      <c r="E2481" s="7"/>
      <c r="F2481" s="7"/>
    </row>
    <row r="2482">
      <c r="A2482" s="9">
        <v>44846.333333333336</v>
      </c>
      <c r="B2482" s="10">
        <v>259.38</v>
      </c>
      <c r="C2482" s="10">
        <v>262.90875</v>
      </c>
      <c r="D2482" s="10">
        <v>0.013421957238015</v>
      </c>
      <c r="E2482" s="7"/>
      <c r="F2482" s="7"/>
    </row>
    <row r="2483">
      <c r="A2483" s="9">
        <v>44846.375</v>
      </c>
      <c r="B2483" s="10">
        <v>269.46</v>
      </c>
      <c r="C2483" s="10">
        <v>267.45559</v>
      </c>
      <c r="D2483" s="10">
        <v>0.00749436570011495</v>
      </c>
      <c r="E2483" s="7"/>
      <c r="F2483" s="7"/>
    </row>
    <row r="2484">
      <c r="A2484" s="9">
        <v>44846.416666666664</v>
      </c>
      <c r="B2484" s="10">
        <v>284.94</v>
      </c>
      <c r="C2484" s="10">
        <v>274.42819</v>
      </c>
      <c r="D2484" s="10">
        <v>0.038304410345016</v>
      </c>
      <c r="E2484" s="7"/>
      <c r="F2484" s="7"/>
    </row>
    <row r="2485">
      <c r="A2485" s="9">
        <v>44846.458333333336</v>
      </c>
      <c r="B2485" s="10">
        <v>298.4</v>
      </c>
      <c r="C2485" s="10">
        <v>279.57356</v>
      </c>
      <c r="D2485" s="10">
        <v>0.0673398442971502</v>
      </c>
      <c r="E2485" s="7"/>
      <c r="F2485" s="7"/>
    </row>
    <row r="2486">
      <c r="A2486" s="9">
        <v>44846.5</v>
      </c>
      <c r="B2486" s="10">
        <v>296.18</v>
      </c>
      <c r="C2486" s="10">
        <v>283.75367</v>
      </c>
      <c r="D2486" s="10">
        <v>0.0437926670692929</v>
      </c>
      <c r="E2486" s="7"/>
      <c r="F2486" s="7"/>
    </row>
    <row r="2487">
      <c r="A2487" s="9">
        <v>44846.541666666664</v>
      </c>
      <c r="B2487" s="10">
        <v>296.02</v>
      </c>
      <c r="C2487" s="10">
        <v>287.79533</v>
      </c>
      <c r="D2487" s="10">
        <v>0.0285781913139452</v>
      </c>
      <c r="E2487" s="7"/>
      <c r="F2487" s="7"/>
    </row>
    <row r="2488">
      <c r="A2488" s="9">
        <v>44846.583333333336</v>
      </c>
      <c r="B2488" s="10">
        <v>296.38</v>
      </c>
      <c r="C2488" s="10">
        <v>288.82636</v>
      </c>
      <c r="D2488" s="10">
        <v>0.0261528760740535</v>
      </c>
      <c r="E2488" s="7"/>
      <c r="F2488" s="7"/>
    </row>
    <row r="2489">
      <c r="A2489" s="9">
        <v>44846.625</v>
      </c>
      <c r="B2489" s="10">
        <v>291.34</v>
      </c>
      <c r="C2489" s="10">
        <v>290.4011</v>
      </c>
      <c r="D2489" s="10">
        <v>0.00323311447511731</v>
      </c>
      <c r="E2489" s="7"/>
      <c r="F2489" s="7"/>
    </row>
    <row r="2490">
      <c r="A2490" s="9">
        <v>44846.666666666664</v>
      </c>
      <c r="B2490" s="10">
        <v>282.63</v>
      </c>
      <c r="C2490" s="10">
        <v>291.16283</v>
      </c>
      <c r="D2490" s="10">
        <v>0.029306041571309</v>
      </c>
      <c r="E2490" s="7"/>
      <c r="F2490" s="7"/>
    </row>
    <row r="2491">
      <c r="A2491" s="9">
        <v>44846.708333333336</v>
      </c>
      <c r="B2491" s="10">
        <v>278.32</v>
      </c>
      <c r="C2491" s="10">
        <v>292.63398</v>
      </c>
      <c r="D2491" s="10">
        <v>0.0489142785127004</v>
      </c>
      <c r="E2491" s="7"/>
      <c r="F2491" s="7"/>
    </row>
    <row r="2492">
      <c r="A2492" s="9">
        <v>44846.75</v>
      </c>
      <c r="B2492" s="10">
        <v>280.86</v>
      </c>
      <c r="C2492" s="10">
        <v>294.92591</v>
      </c>
      <c r="D2492" s="10">
        <v>0.0476930290729626</v>
      </c>
      <c r="E2492" s="7"/>
      <c r="F2492" s="7"/>
    </row>
    <row r="2493">
      <c r="A2493" s="9">
        <v>44846.791666666664</v>
      </c>
      <c r="B2493" s="10">
        <v>282.32</v>
      </c>
      <c r="C2493" s="10">
        <v>298.03876</v>
      </c>
      <c r="D2493" s="10">
        <v>0.0527406569534782</v>
      </c>
      <c r="E2493" s="7"/>
      <c r="F2493" s="7"/>
    </row>
    <row r="2494">
      <c r="A2494" s="9">
        <v>44846.833333333336</v>
      </c>
      <c r="B2494" s="10">
        <v>296.01</v>
      </c>
      <c r="C2494" s="10">
        <v>299.81773</v>
      </c>
      <c r="D2494" s="10">
        <v>0.0127001495208438</v>
      </c>
      <c r="E2494" s="7"/>
      <c r="F2494" s="7"/>
    </row>
    <row r="2495">
      <c r="A2495" s="9">
        <v>44846.875</v>
      </c>
      <c r="B2495" s="10">
        <v>309.8</v>
      </c>
      <c r="C2495" s="10">
        <v>302.33639</v>
      </c>
      <c r="D2495" s="10">
        <v>0.0246864428063059</v>
      </c>
      <c r="E2495" s="7"/>
      <c r="F2495" s="7"/>
    </row>
    <row r="2496">
      <c r="A2496" s="9">
        <v>44846.916666666664</v>
      </c>
      <c r="B2496" s="10">
        <v>309.82</v>
      </c>
      <c r="C2496" s="10">
        <v>304.08488</v>
      </c>
      <c r="D2496" s="10">
        <v>0.0188602603325755</v>
      </c>
      <c r="E2496" s="7"/>
      <c r="F2496" s="7"/>
    </row>
    <row r="2497">
      <c r="A2497" s="9">
        <v>44846.958333333336</v>
      </c>
      <c r="B2497" s="10">
        <v>298.98</v>
      </c>
      <c r="C2497" s="10">
        <v>306.36967</v>
      </c>
      <c r="D2497" s="10">
        <v>0.0241201095395636</v>
      </c>
      <c r="E2497" s="7"/>
      <c r="F2497" s="7"/>
    </row>
    <row r="2498">
      <c r="A2498" s="9">
        <v>44847.0</v>
      </c>
      <c r="B2498" s="10">
        <v>303.08</v>
      </c>
      <c r="C2498" s="10">
        <v>309.07997</v>
      </c>
      <c r="D2498" s="10">
        <v>0.0194123546731288</v>
      </c>
      <c r="E2498" s="7"/>
      <c r="F2498" s="7"/>
    </row>
    <row r="2499">
      <c r="A2499" s="9">
        <v>44847.041666666664</v>
      </c>
      <c r="B2499" s="10">
        <v>310.56</v>
      </c>
      <c r="C2499" s="10">
        <v>302.27326</v>
      </c>
      <c r="D2499" s="10">
        <v>0.0274147306314822</v>
      </c>
      <c r="E2499" s="7"/>
      <c r="F2499" s="7"/>
    </row>
    <row r="2500">
      <c r="A2500" s="9">
        <v>44847.083333333336</v>
      </c>
      <c r="B2500" s="10">
        <v>302.98</v>
      </c>
      <c r="C2500" s="10">
        <v>293.29707</v>
      </c>
      <c r="D2500" s="10">
        <v>0.0330140700007674</v>
      </c>
      <c r="E2500" s="7"/>
      <c r="F2500" s="7"/>
    </row>
    <row r="2501">
      <c r="A2501" s="9">
        <v>44847.125</v>
      </c>
      <c r="B2501" s="10">
        <v>286.77</v>
      </c>
      <c r="C2501" s="10">
        <v>281.9656</v>
      </c>
      <c r="D2501" s="10">
        <v>0.0170389579438058</v>
      </c>
      <c r="E2501" s="7"/>
      <c r="F2501" s="7"/>
    </row>
    <row r="2502">
      <c r="A2502" s="9">
        <v>44847.166666666664</v>
      </c>
      <c r="B2502" s="10">
        <v>269.67</v>
      </c>
      <c r="C2502" s="10">
        <v>271.48784</v>
      </c>
      <c r="D2502" s="10">
        <v>0.00669584317293912</v>
      </c>
      <c r="E2502" s="7"/>
      <c r="F2502" s="7"/>
    </row>
    <row r="2503">
      <c r="A2503" s="9">
        <v>44847.208333333336</v>
      </c>
      <c r="B2503" s="10">
        <v>244.74</v>
      </c>
      <c r="C2503" s="10">
        <v>263.98765</v>
      </c>
      <c r="D2503" s="10">
        <v>0.0729111759584206</v>
      </c>
      <c r="E2503" s="7"/>
      <c r="F2503" s="7"/>
    </row>
    <row r="2504">
      <c r="A2504" s="9">
        <v>44847.25</v>
      </c>
      <c r="B2504" s="10">
        <v>242.52</v>
      </c>
      <c r="C2504" s="10">
        <v>260.22975</v>
      </c>
      <c r="D2504" s="10">
        <v>0.0680542866447822</v>
      </c>
      <c r="E2504" s="7"/>
      <c r="F2504" s="7"/>
    </row>
    <row r="2505">
      <c r="A2505" s="9">
        <v>44847.291666666664</v>
      </c>
      <c r="B2505" s="10">
        <v>239.91</v>
      </c>
      <c r="C2505" s="10">
        <v>259.2562</v>
      </c>
      <c r="D2505" s="10">
        <v>0.0746219376817217</v>
      </c>
      <c r="E2505" s="7"/>
      <c r="F2505" s="7"/>
    </row>
    <row r="2506">
      <c r="A2506" s="9">
        <v>44847.333333333336</v>
      </c>
      <c r="B2506" s="10">
        <v>242.45</v>
      </c>
      <c r="C2506" s="10">
        <v>260.88528</v>
      </c>
      <c r="D2506" s="10">
        <v>0.0706643165149066</v>
      </c>
      <c r="E2506" s="7"/>
      <c r="F2506" s="7"/>
    </row>
    <row r="2507">
      <c r="A2507" s="9">
        <v>44847.375</v>
      </c>
      <c r="B2507" s="10">
        <v>251.9</v>
      </c>
      <c r="C2507" s="10">
        <v>266.45434</v>
      </c>
      <c r="D2507" s="10">
        <v>0.0546222666142349</v>
      </c>
      <c r="E2507" s="7"/>
      <c r="F2507" s="7"/>
    </row>
    <row r="2508">
      <c r="A2508" s="9">
        <v>44847.416666666664</v>
      </c>
      <c r="B2508" s="10">
        <v>259.89</v>
      </c>
      <c r="C2508" s="10">
        <v>274.48449</v>
      </c>
      <c r="D2508" s="10">
        <v>0.0531705452646887</v>
      </c>
      <c r="E2508" s="7"/>
      <c r="F2508" s="7"/>
    </row>
    <row r="2509">
      <c r="A2509" s="9">
        <v>44847.458333333336</v>
      </c>
      <c r="B2509" s="10">
        <v>276.52</v>
      </c>
      <c r="C2509" s="10">
        <v>280.33156</v>
      </c>
      <c r="D2509" s="10">
        <v>0.0135966139524213</v>
      </c>
      <c r="E2509" s="7"/>
      <c r="F2509" s="7"/>
    </row>
    <row r="2510">
      <c r="A2510" s="9">
        <v>44847.5</v>
      </c>
      <c r="B2510" s="10">
        <v>287.16</v>
      </c>
      <c r="C2510" s="10">
        <v>285.08388</v>
      </c>
      <c r="D2510" s="10">
        <v>0.00728248822767531</v>
      </c>
      <c r="E2510" s="7"/>
      <c r="F2510" s="7"/>
    </row>
    <row r="2511">
      <c r="A2511" s="9">
        <v>44847.541666666664</v>
      </c>
      <c r="B2511" s="10">
        <v>301.4</v>
      </c>
      <c r="C2511" s="10">
        <v>289.35261</v>
      </c>
      <c r="D2511" s="10">
        <v>0.0416356707478807</v>
      </c>
      <c r="E2511" s="7"/>
      <c r="F2511" s="7"/>
    </row>
    <row r="2512">
      <c r="A2512" s="9">
        <v>44847.583333333336</v>
      </c>
      <c r="B2512" s="10">
        <v>311.96</v>
      </c>
      <c r="C2512" s="10">
        <v>290.53642</v>
      </c>
      <c r="D2512" s="10">
        <v>0.073738018799846</v>
      </c>
      <c r="E2512" s="7"/>
      <c r="F2512" s="7"/>
    </row>
    <row r="2513">
      <c r="A2513" s="9">
        <v>44847.625</v>
      </c>
      <c r="B2513" s="10">
        <v>310.34</v>
      </c>
      <c r="C2513" s="10">
        <v>292.07791</v>
      </c>
      <c r="D2513" s="10">
        <v>0.0625247215717203</v>
      </c>
      <c r="E2513" s="7"/>
      <c r="F2513" s="7"/>
    </row>
    <row r="2514">
      <c r="A2514" s="9">
        <v>44847.666666666664</v>
      </c>
      <c r="B2514" s="10">
        <v>307.77</v>
      </c>
      <c r="C2514" s="10">
        <v>292.32403</v>
      </c>
      <c r="D2514" s="10">
        <v>0.0528385230594966</v>
      </c>
      <c r="E2514" s="7"/>
      <c r="F2514" s="7"/>
    </row>
    <row r="2515">
      <c r="A2515" s="9">
        <v>44847.708333333336</v>
      </c>
      <c r="B2515" s="10">
        <v>308.34</v>
      </c>
      <c r="C2515" s="10">
        <v>293.14523</v>
      </c>
      <c r="D2515" s="10">
        <v>0.0518335911520714</v>
      </c>
      <c r="E2515" s="7"/>
      <c r="F2515" s="7"/>
    </row>
    <row r="2516">
      <c r="A2516" s="9">
        <v>44847.75</v>
      </c>
      <c r="B2516" s="10">
        <v>307.31</v>
      </c>
      <c r="C2516" s="10">
        <v>295.01457</v>
      </c>
      <c r="D2516" s="10">
        <v>0.0416773652908058</v>
      </c>
      <c r="E2516" s="7"/>
      <c r="F2516" s="7"/>
    </row>
    <row r="2517">
      <c r="A2517" s="9">
        <v>44847.791666666664</v>
      </c>
      <c r="B2517" s="10">
        <v>306.75</v>
      </c>
      <c r="C2517" s="10">
        <v>297.70115</v>
      </c>
      <c r="D2517" s="10">
        <v>0.0303957509065719</v>
      </c>
      <c r="E2517" s="7"/>
      <c r="F2517" s="7"/>
    </row>
    <row r="2518">
      <c r="A2518" s="9">
        <v>44847.833333333336</v>
      </c>
      <c r="B2518" s="10">
        <v>312.58</v>
      </c>
      <c r="C2518" s="10">
        <v>299.37799</v>
      </c>
      <c r="D2518" s="10">
        <v>0.0440981315961135</v>
      </c>
      <c r="E2518" s="7"/>
      <c r="F2518" s="7"/>
    </row>
    <row r="2519">
      <c r="A2519" s="9">
        <v>44847.875</v>
      </c>
      <c r="B2519" s="10">
        <v>309.72</v>
      </c>
      <c r="C2519" s="10">
        <v>302.02651</v>
      </c>
      <c r="D2519" s="10">
        <v>0.0254728964023722</v>
      </c>
      <c r="E2519" s="7"/>
      <c r="F2519" s="7"/>
    </row>
    <row r="2520">
      <c r="A2520" s="9">
        <v>44847.916666666664</v>
      </c>
      <c r="B2520" s="10">
        <v>307.83</v>
      </c>
      <c r="C2520" s="10">
        <v>303.97114</v>
      </c>
      <c r="D2520" s="10">
        <v>0.0126948235941082</v>
      </c>
      <c r="E2520" s="7"/>
      <c r="F2520" s="7"/>
    </row>
    <row r="2521">
      <c r="A2521" s="9">
        <v>44847.958333333336</v>
      </c>
      <c r="B2521" s="10">
        <v>301.86</v>
      </c>
      <c r="C2521" s="10">
        <v>306.69122</v>
      </c>
      <c r="D2521" s="10">
        <v>0.015752717016157</v>
      </c>
      <c r="E2521" s="7"/>
      <c r="F2521" s="7"/>
    </row>
    <row r="2522">
      <c r="A2522" s="9">
        <v>44848.0</v>
      </c>
      <c r="B2522" s="10">
        <v>301.67</v>
      </c>
      <c r="C2522" s="10">
        <v>311.7765</v>
      </c>
      <c r="D2522" s="10">
        <v>0.0324158491740076</v>
      </c>
      <c r="E2522" s="7"/>
      <c r="F2522" s="7"/>
    </row>
    <row r="2523">
      <c r="A2523" s="9">
        <v>44848.041666666664</v>
      </c>
      <c r="B2523" s="10">
        <v>306.96</v>
      </c>
      <c r="C2523" s="10">
        <v>304.52308</v>
      </c>
      <c r="D2523" s="10">
        <v>0.00800241479233687</v>
      </c>
      <c r="E2523" s="7"/>
      <c r="F2523" s="7"/>
    </row>
    <row r="2524">
      <c r="A2524" s="9">
        <v>44848.083333333336</v>
      </c>
      <c r="B2524" s="10">
        <v>302.68</v>
      </c>
      <c r="C2524" s="10">
        <v>294.40524</v>
      </c>
      <c r="D2524" s="10">
        <v>0.0281067008182327</v>
      </c>
      <c r="E2524" s="7"/>
      <c r="F2524" s="7"/>
    </row>
    <row r="2525">
      <c r="A2525" s="9">
        <v>44848.125</v>
      </c>
      <c r="B2525" s="10">
        <v>281.85</v>
      </c>
      <c r="C2525" s="10">
        <v>281.46837</v>
      </c>
      <c r="D2525" s="10">
        <v>0.00135585394550737</v>
      </c>
      <c r="E2525" s="7"/>
      <c r="F2525" s="7"/>
    </row>
    <row r="2526">
      <c r="A2526" s="9">
        <v>44848.166666666664</v>
      </c>
      <c r="B2526" s="10">
        <v>255.26</v>
      </c>
      <c r="C2526" s="10">
        <v>269.30784</v>
      </c>
      <c r="D2526" s="10">
        <v>0.0521627591680955</v>
      </c>
      <c r="E2526" s="7"/>
      <c r="F2526" s="7"/>
    </row>
    <row r="2527">
      <c r="A2527" s="9">
        <v>44848.208333333336</v>
      </c>
      <c r="B2527" s="10">
        <v>247.32</v>
      </c>
      <c r="C2527" s="10">
        <v>260.31342</v>
      </c>
      <c r="D2527" s="10">
        <v>0.0499145222708841</v>
      </c>
      <c r="E2527" s="7"/>
      <c r="F2527" s="7"/>
    </row>
    <row r="2528">
      <c r="A2528" s="9">
        <v>44848.25</v>
      </c>
      <c r="B2528" s="10">
        <v>230.14</v>
      </c>
      <c r="C2528" s="10">
        <v>255.394</v>
      </c>
      <c r="D2528" s="10">
        <v>0.098882510943875</v>
      </c>
      <c r="E2528" s="7"/>
      <c r="F2528" s="7"/>
    </row>
    <row r="2529">
      <c r="A2529" s="9">
        <v>44848.291666666664</v>
      </c>
      <c r="B2529" s="10">
        <v>228.71</v>
      </c>
      <c r="C2529" s="10">
        <v>253.83288</v>
      </c>
      <c r="D2529" s="10">
        <v>0.0989740966576118</v>
      </c>
      <c r="E2529" s="7"/>
      <c r="F2529" s="7"/>
    </row>
    <row r="2530">
      <c r="A2530" s="9">
        <v>44848.333333333336</v>
      </c>
      <c r="B2530" s="10">
        <v>229.74</v>
      </c>
      <c r="C2530" s="10">
        <v>255.62391</v>
      </c>
      <c r="D2530" s="10">
        <v>0.101257781402373</v>
      </c>
      <c r="E2530" s="7"/>
      <c r="F2530" s="7"/>
    </row>
    <row r="2531">
      <c r="A2531" s="9">
        <v>44848.375</v>
      </c>
      <c r="B2531" s="10">
        <v>234.84</v>
      </c>
      <c r="C2531" s="10">
        <v>261.85333</v>
      </c>
      <c r="D2531" s="10">
        <v>0.103162064045548</v>
      </c>
      <c r="E2531" s="7"/>
      <c r="F2531" s="7"/>
    </row>
    <row r="2532">
      <c r="A2532" s="9">
        <v>44848.416666666664</v>
      </c>
      <c r="B2532" s="10">
        <v>252.93</v>
      </c>
      <c r="C2532" s="10">
        <v>270.66312</v>
      </c>
      <c r="D2532" s="10">
        <v>0.0655173117046755</v>
      </c>
      <c r="E2532" s="7"/>
      <c r="F2532" s="7"/>
    </row>
    <row r="2533">
      <c r="A2533" s="9">
        <v>44848.458333333336</v>
      </c>
      <c r="B2533" s="10">
        <v>271.71</v>
      </c>
      <c r="C2533" s="10">
        <v>277.1158</v>
      </c>
      <c r="D2533" s="10">
        <v>0.0195073683997808</v>
      </c>
      <c r="E2533" s="7"/>
      <c r="F2533" s="7"/>
    </row>
    <row r="2534">
      <c r="A2534" s="9">
        <v>44848.5</v>
      </c>
      <c r="B2534" s="10">
        <v>277.86</v>
      </c>
      <c r="C2534" s="10">
        <v>282.40508</v>
      </c>
      <c r="D2534" s="10">
        <v>0.0160941864076948</v>
      </c>
      <c r="E2534" s="7"/>
      <c r="F2534" s="7"/>
    </row>
    <row r="2535">
      <c r="A2535" s="9">
        <v>44848.541666666664</v>
      </c>
      <c r="B2535" s="10">
        <v>279.63</v>
      </c>
      <c r="C2535" s="10">
        <v>287.08171</v>
      </c>
      <c r="D2535" s="10">
        <v>0.0259567563534437</v>
      </c>
      <c r="E2535" s="7"/>
      <c r="F2535" s="7"/>
    </row>
    <row r="2536">
      <c r="A2536" s="9">
        <v>44848.583333333336</v>
      </c>
      <c r="B2536" s="10">
        <v>281.9</v>
      </c>
      <c r="C2536" s="10">
        <v>288.72356</v>
      </c>
      <c r="D2536" s="10">
        <v>0.0236335406781491</v>
      </c>
      <c r="E2536" s="7"/>
      <c r="F2536" s="7"/>
    </row>
    <row r="2537">
      <c r="A2537" s="9">
        <v>44848.625</v>
      </c>
      <c r="B2537" s="10">
        <v>286.5</v>
      </c>
      <c r="C2537" s="10">
        <v>290.61416</v>
      </c>
      <c r="D2537" s="10">
        <v>0.0141567774949439</v>
      </c>
      <c r="E2537" s="7"/>
      <c r="F2537" s="7"/>
    </row>
    <row r="2538">
      <c r="A2538" s="9">
        <v>44848.666666666664</v>
      </c>
      <c r="B2538" s="10">
        <v>281.47</v>
      </c>
      <c r="C2538" s="10">
        <v>290.93265</v>
      </c>
      <c r="D2538" s="10">
        <v>0.0325252253399541</v>
      </c>
      <c r="E2538" s="7"/>
      <c r="F2538" s="7"/>
    </row>
    <row r="2539">
      <c r="A2539" s="9">
        <v>44848.708333333336</v>
      </c>
      <c r="B2539" s="10">
        <v>270.29</v>
      </c>
      <c r="C2539" s="10">
        <v>291.90229</v>
      </c>
      <c r="D2539" s="10">
        <v>0.0740394671107238</v>
      </c>
      <c r="E2539" s="7"/>
      <c r="F2539" s="7"/>
    </row>
    <row r="2540">
      <c r="A2540" s="9">
        <v>44848.75</v>
      </c>
      <c r="B2540" s="10">
        <v>267.16</v>
      </c>
      <c r="C2540" s="10">
        <v>293.98779</v>
      </c>
      <c r="D2540" s="10">
        <v>0.0912547762612862</v>
      </c>
      <c r="E2540" s="7"/>
      <c r="F2540" s="7"/>
    </row>
    <row r="2541">
      <c r="A2541" s="9">
        <v>44848.791666666664</v>
      </c>
      <c r="B2541" s="10">
        <v>262.85</v>
      </c>
      <c r="C2541" s="10">
        <v>296.83791</v>
      </c>
      <c r="D2541" s="10">
        <v>0.114499896593396</v>
      </c>
      <c r="E2541" s="7"/>
      <c r="F2541" s="7"/>
    </row>
    <row r="2542">
      <c r="A2542" s="9">
        <v>44848.833333333336</v>
      </c>
      <c r="B2542" s="10">
        <v>267.48</v>
      </c>
      <c r="C2542" s="10">
        <v>298.74876</v>
      </c>
      <c r="D2542" s="10">
        <v>0.10466573986784</v>
      </c>
      <c r="E2542" s="7"/>
      <c r="F2542" s="7"/>
    </row>
    <row r="2543">
      <c r="A2543" s="9">
        <v>44848.875</v>
      </c>
      <c r="B2543" s="10">
        <v>277.56</v>
      </c>
      <c r="C2543" s="10">
        <v>301.58247</v>
      </c>
      <c r="D2543" s="10">
        <v>0.0796547292685811</v>
      </c>
      <c r="E2543" s="7"/>
      <c r="F2543" s="7"/>
    </row>
    <row r="2544">
      <c r="A2544" s="9">
        <v>44848.916666666664</v>
      </c>
      <c r="B2544" s="10">
        <v>282.51</v>
      </c>
      <c r="C2544" s="10">
        <v>303.68004</v>
      </c>
      <c r="D2544" s="10">
        <v>0.0697116609968835</v>
      </c>
      <c r="E2544" s="7"/>
      <c r="F2544" s="7"/>
    </row>
    <row r="2545">
      <c r="A2545" s="9">
        <v>44848.958333333336</v>
      </c>
      <c r="B2545" s="10">
        <v>289.85</v>
      </c>
      <c r="C2545" s="10">
        <v>306.60945</v>
      </c>
      <c r="D2545" s="10">
        <v>0.0546605787916842</v>
      </c>
      <c r="E2545" s="7"/>
      <c r="F2545" s="7"/>
    </row>
    <row r="2546">
      <c r="A2546" s="9">
        <v>44849.0</v>
      </c>
      <c r="B2546" s="10">
        <v>294.85</v>
      </c>
      <c r="C2546" s="10">
        <v>292.54963</v>
      </c>
      <c r="D2546" s="10">
        <v>0.00786317863399808</v>
      </c>
      <c r="E2546" s="7"/>
      <c r="F2546" s="7"/>
    </row>
    <row r="2547">
      <c r="A2547" s="9">
        <v>44849.041666666664</v>
      </c>
      <c r="B2547" s="10">
        <v>296.1</v>
      </c>
      <c r="C2547" s="10">
        <v>288.39053</v>
      </c>
      <c r="D2547" s="10">
        <v>0.0267327432700373</v>
      </c>
      <c r="E2547" s="7"/>
      <c r="F2547" s="7"/>
    </row>
    <row r="2548">
      <c r="A2548" s="9">
        <v>44849.083333333336</v>
      </c>
      <c r="B2548" s="10">
        <v>292.94</v>
      </c>
      <c r="C2548" s="10">
        <v>283.39787</v>
      </c>
      <c r="D2548" s="10">
        <v>0.0336704365491525</v>
      </c>
      <c r="E2548" s="7"/>
      <c r="F2548" s="7"/>
    </row>
    <row r="2549">
      <c r="A2549" s="9">
        <v>44849.125</v>
      </c>
      <c r="B2549" s="10">
        <v>270.55</v>
      </c>
      <c r="C2549" s="10">
        <v>276.65962</v>
      </c>
      <c r="D2549" s="10">
        <v>0.0220835263201764</v>
      </c>
      <c r="E2549" s="7"/>
      <c r="F2549" s="7"/>
    </row>
    <row r="2550">
      <c r="A2550" s="9">
        <v>44849.166666666664</v>
      </c>
      <c r="B2550" s="10">
        <v>251.69</v>
      </c>
      <c r="C2550" s="10">
        <v>269.68255</v>
      </c>
      <c r="D2550" s="10">
        <v>0.066717516576434</v>
      </c>
      <c r="E2550" s="7"/>
      <c r="F2550" s="7"/>
    </row>
    <row r="2551">
      <c r="A2551" s="9">
        <v>44849.208333333336</v>
      </c>
      <c r="B2551" s="10">
        <v>230.02</v>
      </c>
      <c r="C2551" s="10">
        <v>264.04578</v>
      </c>
      <c r="D2551" s="10">
        <v>0.128863184255396</v>
      </c>
      <c r="E2551" s="7"/>
      <c r="F2551" s="7"/>
    </row>
    <row r="2552">
      <c r="A2552" s="9">
        <v>44849.25</v>
      </c>
      <c r="B2552" s="10">
        <v>226.49</v>
      </c>
      <c r="C2552" s="10">
        <v>260.62965</v>
      </c>
      <c r="D2552" s="10">
        <v>0.130989125757564</v>
      </c>
      <c r="E2552" s="7"/>
      <c r="F2552" s="7"/>
    </row>
    <row r="2553">
      <c r="A2553" s="9">
        <v>44849.291666666664</v>
      </c>
      <c r="B2553" s="10">
        <v>225.24</v>
      </c>
      <c r="C2553" s="10">
        <v>258.32336</v>
      </c>
      <c r="D2553" s="10">
        <v>0.128069563666251</v>
      </c>
      <c r="E2553" s="7"/>
      <c r="F2553" s="7"/>
    </row>
    <row r="2554">
      <c r="A2554" s="9">
        <v>44849.333333333336</v>
      </c>
      <c r="B2554" s="10">
        <v>234.07</v>
      </c>
      <c r="C2554" s="10">
        <v>257.69213</v>
      </c>
      <c r="D2554" s="10">
        <v>0.0916680303740747</v>
      </c>
      <c r="E2554" s="7"/>
      <c r="F2554" s="7"/>
    </row>
    <row r="2555">
      <c r="A2555" s="9">
        <v>44849.375</v>
      </c>
      <c r="B2555" s="10">
        <v>231.64</v>
      </c>
      <c r="C2555" s="10">
        <v>260.48645</v>
      </c>
      <c r="D2555" s="10">
        <v>0.110740693037968</v>
      </c>
      <c r="E2555" s="7"/>
      <c r="F2555" s="7"/>
    </row>
    <row r="2556">
      <c r="A2556" s="9">
        <v>44849.416666666664</v>
      </c>
      <c r="B2556" s="10">
        <v>230.77</v>
      </c>
      <c r="C2556" s="10">
        <v>266.03059</v>
      </c>
      <c r="D2556" s="10">
        <v>0.132543366535404</v>
      </c>
      <c r="E2556" s="7"/>
      <c r="F2556" s="7"/>
    </row>
    <row r="2557">
      <c r="A2557" s="9">
        <v>44849.458333333336</v>
      </c>
      <c r="B2557" s="10">
        <v>238.93</v>
      </c>
      <c r="C2557" s="10">
        <v>270.53963</v>
      </c>
      <c r="D2557" s="10">
        <v>0.116839185445769</v>
      </c>
      <c r="E2557" s="7"/>
      <c r="F2557" s="7"/>
    </row>
    <row r="2558">
      <c r="A2558" s="9">
        <v>44849.5</v>
      </c>
      <c r="B2558" s="10">
        <v>257.07</v>
      </c>
      <c r="C2558" s="10">
        <v>274.66689</v>
      </c>
      <c r="D2558" s="10">
        <v>0.0640662949946388</v>
      </c>
      <c r="E2558" s="7"/>
      <c r="F2558" s="7"/>
    </row>
    <row r="2559">
      <c r="A2559" s="9">
        <v>44849.541666666664</v>
      </c>
      <c r="B2559" s="10">
        <v>259.75</v>
      </c>
      <c r="C2559" s="10">
        <v>279.08554</v>
      </c>
      <c r="D2559" s="10">
        <v>0.0692817693098681</v>
      </c>
      <c r="E2559" s="7"/>
      <c r="F2559" s="7"/>
    </row>
    <row r="2560">
      <c r="A2560" s="9">
        <v>44849.583333333336</v>
      </c>
      <c r="B2560" s="10">
        <v>242.81</v>
      </c>
      <c r="C2560" s="10">
        <v>280.7331</v>
      </c>
      <c r="D2560" s="10">
        <v>0.13508595886983</v>
      </c>
      <c r="E2560" s="7"/>
      <c r="F2560" s="7"/>
    </row>
    <row r="2561">
      <c r="A2561" s="9">
        <v>44849.625</v>
      </c>
      <c r="B2561" s="10">
        <v>229.11</v>
      </c>
      <c r="C2561" s="10">
        <v>282.76714</v>
      </c>
      <c r="D2561" s="10">
        <v>0.189757338847788</v>
      </c>
      <c r="E2561" s="7"/>
      <c r="F2561" s="7"/>
    </row>
    <row r="2562">
      <c r="A2562" s="9">
        <v>44849.666666666664</v>
      </c>
      <c r="B2562" s="10">
        <v>226.15</v>
      </c>
      <c r="C2562" s="10">
        <v>283.93669</v>
      </c>
      <c r="D2562" s="10">
        <v>0.203519629675192</v>
      </c>
      <c r="E2562" s="7"/>
      <c r="F2562" s="7"/>
    </row>
    <row r="2563">
      <c r="A2563" s="9">
        <v>44849.708333333336</v>
      </c>
      <c r="B2563" s="10">
        <v>224.04</v>
      </c>
      <c r="C2563" s="10">
        <v>285.73841</v>
      </c>
      <c r="D2563" s="10">
        <v>0.215926203271026</v>
      </c>
      <c r="E2563" s="7"/>
      <c r="F2563" s="7"/>
    </row>
    <row r="2564">
      <c r="A2564" s="9">
        <v>44849.75</v>
      </c>
      <c r="B2564" s="10">
        <v>221.72</v>
      </c>
      <c r="C2564" s="10">
        <v>287.97286</v>
      </c>
      <c r="D2564" s="10">
        <v>0.230066333334328</v>
      </c>
      <c r="E2564" s="7"/>
      <c r="F2564" s="7"/>
    </row>
    <row r="2565">
      <c r="A2565" s="9">
        <v>44849.791666666664</v>
      </c>
      <c r="B2565" s="10">
        <v>237.47</v>
      </c>
      <c r="C2565" s="10">
        <v>290.84793</v>
      </c>
      <c r="D2565" s="10">
        <v>0.18352521883171</v>
      </c>
      <c r="E2565" s="7"/>
      <c r="F2565" s="7"/>
    </row>
    <row r="2566">
      <c r="A2566" s="9">
        <v>44849.833333333336</v>
      </c>
      <c r="B2566" s="10">
        <v>253.15</v>
      </c>
      <c r="C2566" s="10">
        <v>292.42139</v>
      </c>
      <c r="D2566" s="10">
        <v>0.134297255067421</v>
      </c>
      <c r="E2566" s="7"/>
      <c r="F2566" s="7"/>
    </row>
    <row r="2567">
      <c r="A2567" s="9">
        <v>44849.875</v>
      </c>
      <c r="B2567" s="10">
        <v>278.86</v>
      </c>
      <c r="C2567" s="10">
        <v>294.93523</v>
      </c>
      <c r="D2567" s="10">
        <v>0.0545042720057552</v>
      </c>
      <c r="E2567" s="7"/>
      <c r="F2567" s="7"/>
    </row>
    <row r="2568">
      <c r="A2568" s="9">
        <v>44849.916666666664</v>
      </c>
      <c r="B2568" s="10">
        <v>293.46</v>
      </c>
      <c r="C2568" s="10">
        <v>296.74731</v>
      </c>
      <c r="D2568" s="10">
        <v>0.0110778089277373</v>
      </c>
      <c r="E2568" s="7"/>
      <c r="F2568" s="7"/>
    </row>
    <row r="2569">
      <c r="A2569" s="9">
        <v>44849.958333333336</v>
      </c>
      <c r="B2569" s="10">
        <v>289.04</v>
      </c>
      <c r="C2569" s="10">
        <v>299.02797</v>
      </c>
      <c r="D2569" s="10">
        <v>0.0334014573954401</v>
      </c>
      <c r="E2569" s="7"/>
      <c r="F2569" s="7"/>
    </row>
    <row r="2570">
      <c r="A2570" s="9">
        <v>44850.0</v>
      </c>
      <c r="B2570" s="10">
        <v>285.62</v>
      </c>
      <c r="C2570" s="10">
        <v>291.66545</v>
      </c>
      <c r="D2570" s="10">
        <v>0.0207273436054905</v>
      </c>
      <c r="E2570" s="7"/>
      <c r="F2570" s="7"/>
    </row>
    <row r="2571">
      <c r="A2571" s="9">
        <v>44850.041666666664</v>
      </c>
      <c r="B2571" s="10">
        <v>293.48</v>
      </c>
      <c r="C2571" s="10">
        <v>287.89812</v>
      </c>
      <c r="D2571" s="10">
        <v>0.0193883864194737</v>
      </c>
      <c r="E2571" s="7"/>
      <c r="F2571" s="7"/>
    </row>
    <row r="2572">
      <c r="A2572" s="9">
        <v>44850.083333333336</v>
      </c>
      <c r="B2572" s="10">
        <v>287.64</v>
      </c>
      <c r="C2572" s="10">
        <v>283.19948</v>
      </c>
      <c r="D2572" s="10">
        <v>0.0156798310505372</v>
      </c>
      <c r="E2572" s="7"/>
      <c r="F2572" s="7"/>
    </row>
    <row r="2573">
      <c r="A2573" s="9">
        <v>44850.125</v>
      </c>
      <c r="B2573" s="10">
        <v>276.65</v>
      </c>
      <c r="C2573" s="10">
        <v>276.72013</v>
      </c>
      <c r="D2573" s="10">
        <v>2.53432954082545E-4</v>
      </c>
      <c r="E2573" s="7"/>
      <c r="F2573" s="7"/>
    </row>
    <row r="2574">
      <c r="A2574" s="9">
        <v>44850.166666666664</v>
      </c>
      <c r="B2574" s="10">
        <v>269.79</v>
      </c>
      <c r="C2574" s="10">
        <v>269.74032</v>
      </c>
      <c r="D2574" s="10">
        <v>1.84177137478088E-4</v>
      </c>
      <c r="E2574" s="7"/>
      <c r="F2574" s="7"/>
    </row>
    <row r="2575">
      <c r="A2575" s="9">
        <v>44850.208333333336</v>
      </c>
      <c r="B2575" s="10">
        <v>267.82</v>
      </c>
      <c r="C2575" s="10">
        <v>263.8271</v>
      </c>
      <c r="D2575" s="10">
        <v>0.0151345331848017</v>
      </c>
      <c r="E2575" s="7"/>
      <c r="F2575" s="7"/>
    </row>
    <row r="2576">
      <c r="A2576" s="9">
        <v>44850.25</v>
      </c>
      <c r="B2576" s="10">
        <v>264.75</v>
      </c>
      <c r="C2576" s="10">
        <v>259.71566</v>
      </c>
      <c r="D2576" s="10">
        <v>0.019384044843503</v>
      </c>
      <c r="E2576" s="7"/>
      <c r="F2576" s="7"/>
    </row>
    <row r="2577">
      <c r="A2577" s="9">
        <v>44850.291666666664</v>
      </c>
      <c r="B2577" s="10">
        <v>262.87</v>
      </c>
      <c r="C2577" s="10">
        <v>256.44179</v>
      </c>
      <c r="D2577" s="10">
        <v>0.0250669362431138</v>
      </c>
      <c r="E2577" s="7"/>
      <c r="F2577" s="7"/>
    </row>
    <row r="2578">
      <c r="A2578" s="9">
        <v>44850.333333333336</v>
      </c>
      <c r="B2578" s="10">
        <v>259.06</v>
      </c>
      <c r="C2578" s="10">
        <v>254.97418</v>
      </c>
      <c r="D2578" s="10">
        <v>0.0160244460831289</v>
      </c>
      <c r="E2578" s="7"/>
      <c r="F2578" s="7"/>
    </row>
    <row r="2579">
      <c r="A2579" s="9">
        <v>44850.375</v>
      </c>
      <c r="B2579" s="10">
        <v>259.67</v>
      </c>
      <c r="C2579" s="10">
        <v>257.22099</v>
      </c>
      <c r="D2579" s="10">
        <v>0.00952103481135052</v>
      </c>
      <c r="E2579" s="7"/>
      <c r="F2579" s="7"/>
    </row>
    <row r="2580">
      <c r="A2580" s="9">
        <v>44850.416666666664</v>
      </c>
      <c r="B2580" s="10">
        <v>253.92</v>
      </c>
      <c r="C2580" s="10">
        <v>262.64323</v>
      </c>
      <c r="D2580" s="10">
        <v>0.0332132299774109</v>
      </c>
      <c r="E2580" s="7"/>
      <c r="F2580" s="7"/>
    </row>
    <row r="2581">
      <c r="A2581" s="9">
        <v>44850.458333333336</v>
      </c>
      <c r="B2581" s="10">
        <v>255.99</v>
      </c>
      <c r="C2581" s="10">
        <v>267.25801</v>
      </c>
      <c r="D2581" s="10">
        <v>0.0421615426980093</v>
      </c>
      <c r="E2581" s="7"/>
      <c r="F2581" s="7"/>
    </row>
    <row r="2582">
      <c r="A2582" s="9">
        <v>44850.5</v>
      </c>
      <c r="B2582" s="10">
        <v>251.38</v>
      </c>
      <c r="C2582" s="10">
        <v>271.62469</v>
      </c>
      <c r="D2582" s="10">
        <v>0.0745318476019245</v>
      </c>
      <c r="E2582" s="7"/>
      <c r="F2582" s="7"/>
    </row>
    <row r="2583">
      <c r="A2583" s="9">
        <v>44850.541666666664</v>
      </c>
      <c r="B2583" s="10">
        <v>254.63</v>
      </c>
      <c r="C2583" s="10">
        <v>276.40842</v>
      </c>
      <c r="D2583" s="10">
        <v>0.0787907256949697</v>
      </c>
      <c r="E2583" s="7"/>
      <c r="F2583" s="7"/>
    </row>
    <row r="2584">
      <c r="A2584" s="9">
        <v>44850.583333333336</v>
      </c>
      <c r="B2584" s="10">
        <v>248.67</v>
      </c>
      <c r="C2584" s="10">
        <v>278.42027</v>
      </c>
      <c r="D2584" s="10">
        <v>0.106853822101386</v>
      </c>
      <c r="E2584" s="7"/>
      <c r="F2584" s="7"/>
    </row>
    <row r="2585">
      <c r="A2585" s="9">
        <v>44850.625</v>
      </c>
      <c r="B2585" s="10">
        <v>246.48</v>
      </c>
      <c r="C2585" s="10">
        <v>280.8356</v>
      </c>
      <c r="D2585" s="10">
        <v>0.122333493332041</v>
      </c>
      <c r="E2585" s="7"/>
      <c r="F2585" s="7"/>
    </row>
    <row r="2586">
      <c r="A2586" s="9">
        <v>44850.666666666664</v>
      </c>
      <c r="B2586" s="10">
        <v>243.47</v>
      </c>
      <c r="C2586" s="10">
        <v>282.37373</v>
      </c>
      <c r="D2586" s="10">
        <v>0.137773899859593</v>
      </c>
      <c r="E2586" s="7"/>
      <c r="F2586" s="7"/>
    </row>
    <row r="2587">
      <c r="A2587" s="9">
        <v>44850.708333333336</v>
      </c>
      <c r="B2587" s="10">
        <v>246.8</v>
      </c>
      <c r="C2587" s="10">
        <v>284.35094</v>
      </c>
      <c r="D2587" s="10">
        <v>0.132058434552739</v>
      </c>
      <c r="E2587" s="7"/>
      <c r="F2587" s="7"/>
    </row>
    <row r="2588">
      <c r="A2588" s="9">
        <v>44850.75</v>
      </c>
      <c r="B2588" s="10">
        <v>250.93</v>
      </c>
      <c r="C2588" s="10">
        <v>286.59531</v>
      </c>
      <c r="D2588" s="10">
        <v>0.124444848731125</v>
      </c>
      <c r="E2588" s="7"/>
      <c r="F2588" s="7"/>
    </row>
    <row r="2589">
      <c r="A2589" s="9">
        <v>44850.791666666664</v>
      </c>
      <c r="B2589" s="10">
        <v>256.44</v>
      </c>
      <c r="C2589" s="10">
        <v>289.4354</v>
      </c>
      <c r="D2589" s="10">
        <v>0.113999186001435</v>
      </c>
      <c r="E2589" s="7"/>
      <c r="F2589" s="7"/>
    </row>
    <row r="2590">
      <c r="A2590" s="9">
        <v>44850.833333333336</v>
      </c>
      <c r="B2590" s="10">
        <v>270.06</v>
      </c>
      <c r="C2590" s="10">
        <v>291.01299</v>
      </c>
      <c r="D2590" s="10">
        <v>0.0720001880328434</v>
      </c>
      <c r="E2590" s="7"/>
      <c r="F2590" s="7"/>
    </row>
    <row r="2591">
      <c r="A2591" s="9">
        <v>44850.875</v>
      </c>
      <c r="B2591" s="10">
        <v>292.62</v>
      </c>
      <c r="C2591" s="10">
        <v>293.66256</v>
      </c>
      <c r="D2591" s="10">
        <v>0.00355019720593588</v>
      </c>
      <c r="E2591" s="7"/>
      <c r="F2591" s="7"/>
    </row>
    <row r="2592">
      <c r="A2592" s="9">
        <v>44850.916666666664</v>
      </c>
      <c r="B2592" s="10">
        <v>301.42</v>
      </c>
      <c r="C2592" s="10">
        <v>295.67265</v>
      </c>
      <c r="D2592" s="10">
        <v>0.019438219936812</v>
      </c>
      <c r="E2592" s="7"/>
      <c r="F2592" s="7"/>
    </row>
    <row r="2593">
      <c r="A2593" s="9">
        <v>44850.958333333336</v>
      </c>
      <c r="B2593" s="10">
        <v>294.8</v>
      </c>
      <c r="C2593" s="10">
        <v>298.23342</v>
      </c>
      <c r="D2593" s="10">
        <v>0.011512525993901</v>
      </c>
      <c r="E2593" s="7"/>
      <c r="F2593" s="7"/>
    </row>
    <row r="2594">
      <c r="A2594" s="9">
        <v>44851.0</v>
      </c>
      <c r="B2594" s="10">
        <v>296.97</v>
      </c>
      <c r="C2594" s="10">
        <v>306.09629</v>
      </c>
      <c r="D2594" s="10">
        <v>0.0298150951127175</v>
      </c>
      <c r="E2594" s="7"/>
      <c r="F2594" s="7"/>
    </row>
    <row r="2595">
      <c r="A2595" s="9">
        <v>44851.041666666664</v>
      </c>
      <c r="B2595" s="10">
        <v>302.21</v>
      </c>
      <c r="C2595" s="10">
        <v>300.41902</v>
      </c>
      <c r="D2595" s="10">
        <v>0.0059616065587325</v>
      </c>
      <c r="E2595" s="7"/>
      <c r="F2595" s="7"/>
    </row>
    <row r="2596">
      <c r="A2596" s="9">
        <v>44851.083333333336</v>
      </c>
      <c r="B2596" s="10">
        <v>304.1</v>
      </c>
      <c r="C2596" s="10">
        <v>293.98795</v>
      </c>
      <c r="D2596" s="10">
        <v>0.034396137664826</v>
      </c>
      <c r="E2596" s="7"/>
      <c r="F2596" s="7"/>
    </row>
    <row r="2597">
      <c r="A2597" s="9">
        <v>44851.125</v>
      </c>
      <c r="B2597" s="10">
        <v>288.05</v>
      </c>
      <c r="C2597" s="10">
        <v>286.03256</v>
      </c>
      <c r="D2597" s="10">
        <v>0.00705318303622504</v>
      </c>
      <c r="E2597" s="7"/>
      <c r="F2597" s="7"/>
    </row>
    <row r="2598">
      <c r="A2598" s="9">
        <v>44851.166666666664</v>
      </c>
      <c r="B2598" s="10">
        <v>272.0</v>
      </c>
      <c r="C2598" s="10">
        <v>278.69129</v>
      </c>
      <c r="D2598" s="10">
        <v>0.0240096846944875</v>
      </c>
      <c r="E2598" s="7"/>
      <c r="F2598" s="7"/>
    </row>
    <row r="2599">
      <c r="A2599" s="9">
        <v>44851.208333333336</v>
      </c>
      <c r="B2599" s="10">
        <v>267.17</v>
      </c>
      <c r="C2599" s="10">
        <v>273.53581</v>
      </c>
      <c r="D2599" s="10">
        <v>0.023272309391593</v>
      </c>
      <c r="E2599" s="7"/>
      <c r="F2599" s="7"/>
    </row>
    <row r="2600">
      <c r="A2600" s="9">
        <v>44851.25</v>
      </c>
      <c r="B2600" s="10">
        <v>262.69</v>
      </c>
      <c r="C2600" s="10">
        <v>271.28031</v>
      </c>
      <c r="D2600" s="10">
        <v>0.0316658072235319</v>
      </c>
      <c r="E2600" s="7"/>
      <c r="F2600" s="7"/>
    </row>
    <row r="2601">
      <c r="A2601" s="9">
        <v>44851.291666666664</v>
      </c>
      <c r="B2601" s="10">
        <v>256.29</v>
      </c>
      <c r="C2601" s="10">
        <v>270.46264</v>
      </c>
      <c r="D2601" s="10">
        <v>0.0524014703102801</v>
      </c>
      <c r="E2601" s="7"/>
      <c r="F2601" s="7"/>
    </row>
    <row r="2602">
      <c r="A2602" s="9">
        <v>44851.333333333336</v>
      </c>
      <c r="B2602" s="10">
        <v>264.03</v>
      </c>
      <c r="C2602" s="10">
        <v>271.17103</v>
      </c>
      <c r="D2602" s="10">
        <v>0.0263340446064611</v>
      </c>
      <c r="E2602" s="7"/>
      <c r="F2602" s="7"/>
    </row>
    <row r="2603">
      <c r="A2603" s="9">
        <v>44851.375</v>
      </c>
      <c r="B2603" s="10">
        <v>272.51</v>
      </c>
      <c r="C2603" s="10">
        <v>275.15873</v>
      </c>
      <c r="D2603" s="10">
        <v>0.00962618921812875</v>
      </c>
      <c r="E2603" s="7"/>
      <c r="F2603" s="7"/>
    </row>
    <row r="2604">
      <c r="A2604" s="9">
        <v>44851.416666666664</v>
      </c>
      <c r="B2604" s="10">
        <v>285.54</v>
      </c>
      <c r="C2604" s="10">
        <v>281.73886</v>
      </c>
      <c r="D2604" s="10">
        <v>0.0134917135676634</v>
      </c>
      <c r="E2604" s="7"/>
      <c r="F2604" s="7"/>
    </row>
    <row r="2605">
      <c r="A2605" s="9">
        <v>44851.458333333336</v>
      </c>
      <c r="B2605" s="10">
        <v>304.76</v>
      </c>
      <c r="C2605" s="10">
        <v>286.63827</v>
      </c>
      <c r="D2605" s="10">
        <v>0.0632215998233593</v>
      </c>
      <c r="E2605" s="7"/>
      <c r="F2605" s="7"/>
    </row>
    <row r="2606">
      <c r="A2606" s="9">
        <v>44851.5</v>
      </c>
      <c r="B2606" s="10">
        <v>315.3</v>
      </c>
      <c r="C2606" s="10">
        <v>290.63159</v>
      </c>
      <c r="D2606" s="10">
        <v>0.0848786258919754</v>
      </c>
      <c r="E2606" s="7"/>
      <c r="F2606" s="7"/>
    </row>
    <row r="2607">
      <c r="A2607" s="9">
        <v>44851.541666666664</v>
      </c>
      <c r="B2607" s="10">
        <v>314.5</v>
      </c>
      <c r="C2607" s="10">
        <v>294.71605</v>
      </c>
      <c r="D2607" s="10">
        <v>0.0671288516522938</v>
      </c>
      <c r="E2607" s="7"/>
      <c r="F2607" s="7"/>
    </row>
    <row r="2608">
      <c r="A2608" s="9">
        <v>44851.583333333336</v>
      </c>
      <c r="B2608" s="10">
        <v>317.13</v>
      </c>
      <c r="C2608" s="10">
        <v>295.70772</v>
      </c>
      <c r="D2608" s="10">
        <v>0.0724441012226532</v>
      </c>
      <c r="E2608" s="7"/>
      <c r="F2608" s="7"/>
    </row>
    <row r="2609">
      <c r="A2609" s="9">
        <v>44851.625</v>
      </c>
      <c r="B2609" s="10">
        <v>320.22</v>
      </c>
      <c r="C2609" s="10">
        <v>297.48616</v>
      </c>
      <c r="D2609" s="10">
        <v>0.0764198240348392</v>
      </c>
      <c r="E2609" s="7"/>
      <c r="F2609" s="7"/>
    </row>
    <row r="2610">
      <c r="A2610" s="9">
        <v>44851.666666666664</v>
      </c>
      <c r="B2610" s="10">
        <v>315.77</v>
      </c>
      <c r="C2610" s="10">
        <v>298.76531</v>
      </c>
      <c r="D2610" s="10">
        <v>0.0569165476406882</v>
      </c>
      <c r="E2610" s="7"/>
      <c r="F2610" s="7"/>
    </row>
    <row r="2611">
      <c r="A2611" s="9">
        <v>44851.708333333336</v>
      </c>
      <c r="B2611" s="10">
        <v>314.17</v>
      </c>
      <c r="C2611" s="10">
        <v>300.69147</v>
      </c>
      <c r="D2611" s="10">
        <v>0.044825115923641</v>
      </c>
      <c r="E2611" s="7"/>
      <c r="F2611" s="7"/>
    </row>
    <row r="2612">
      <c r="A2612" s="9">
        <v>44851.75</v>
      </c>
      <c r="B2612" s="10">
        <v>312.04</v>
      </c>
      <c r="C2612" s="10">
        <v>303.27765</v>
      </c>
      <c r="D2612" s="10">
        <v>0.0288921719091401</v>
      </c>
      <c r="E2612" s="7"/>
      <c r="F2612" s="7"/>
    </row>
    <row r="2613">
      <c r="A2613" s="9">
        <v>44851.791666666664</v>
      </c>
      <c r="B2613" s="10">
        <v>312.08</v>
      </c>
      <c r="C2613" s="10">
        <v>306.73385</v>
      </c>
      <c r="D2613" s="10">
        <v>0.0174292794877382</v>
      </c>
      <c r="E2613" s="7"/>
      <c r="F2613" s="7"/>
    </row>
    <row r="2614">
      <c r="A2614" s="9">
        <v>44851.833333333336</v>
      </c>
      <c r="B2614" s="10">
        <v>310.02</v>
      </c>
      <c r="C2614" s="10">
        <v>308.61639</v>
      </c>
      <c r="D2614" s="10">
        <v>0.00454807341891322</v>
      </c>
      <c r="E2614" s="7"/>
      <c r="F2614" s="7"/>
    </row>
    <row r="2615">
      <c r="A2615" s="9">
        <v>44851.875</v>
      </c>
      <c r="B2615" s="10">
        <v>306.17</v>
      </c>
      <c r="C2615" s="10">
        <v>311.08852</v>
      </c>
      <c r="D2615" s="10">
        <v>0.0158106766524203</v>
      </c>
      <c r="E2615" s="7"/>
      <c r="F2615" s="7"/>
    </row>
    <row r="2616">
      <c r="A2616" s="9">
        <v>44851.916666666664</v>
      </c>
      <c r="B2616" s="10">
        <v>291.32</v>
      </c>
      <c r="C2616" s="10">
        <v>312.58586</v>
      </c>
      <c r="D2616" s="10">
        <v>0.0680320600554357</v>
      </c>
      <c r="E2616" s="7"/>
      <c r="F2616" s="7"/>
    </row>
    <row r="2617">
      <c r="A2617" s="9">
        <v>44851.958333333336</v>
      </c>
      <c r="B2617" s="10">
        <v>291.07</v>
      </c>
      <c r="C2617" s="10">
        <v>314.50324</v>
      </c>
      <c r="D2617" s="10">
        <v>0.0745087395602029</v>
      </c>
      <c r="E2617" s="7"/>
      <c r="F2617" s="7"/>
    </row>
    <row r="2618">
      <c r="A2618" s="9">
        <v>44852.0</v>
      </c>
      <c r="B2618" s="10">
        <v>300.2</v>
      </c>
      <c r="C2618" s="10">
        <v>305.03277</v>
      </c>
      <c r="D2618" s="10">
        <v>0.0158434452796663</v>
      </c>
      <c r="E2618" s="7"/>
      <c r="F2618" s="7"/>
    </row>
    <row r="2619">
      <c r="A2619" s="9">
        <v>44852.041666666664</v>
      </c>
      <c r="B2619" s="10">
        <v>304.77</v>
      </c>
      <c r="C2619" s="10">
        <v>298.41272</v>
      </c>
      <c r="D2619" s="10">
        <v>0.0213036495227147</v>
      </c>
      <c r="E2619" s="7"/>
      <c r="F2619" s="7"/>
    </row>
    <row r="2620">
      <c r="A2620" s="9">
        <v>44852.083333333336</v>
      </c>
      <c r="B2620" s="10">
        <v>299.86</v>
      </c>
      <c r="C2620" s="10">
        <v>289.37149</v>
      </c>
      <c r="D2620" s="10">
        <v>0.0362458305757765</v>
      </c>
      <c r="E2620" s="7"/>
      <c r="F2620" s="7"/>
    </row>
    <row r="2621">
      <c r="A2621" s="9">
        <v>44852.125</v>
      </c>
      <c r="B2621" s="10">
        <v>277.04</v>
      </c>
      <c r="C2621" s="10">
        <v>277.87812</v>
      </c>
      <c r="D2621" s="10">
        <v>0.00301614247282227</v>
      </c>
      <c r="E2621" s="7"/>
      <c r="F2621" s="7"/>
    </row>
    <row r="2622">
      <c r="A2622" s="9">
        <v>44852.166666666664</v>
      </c>
      <c r="B2622" s="10">
        <v>258.52</v>
      </c>
      <c r="C2622" s="10">
        <v>267.06327</v>
      </c>
      <c r="D2622" s="10">
        <v>0.0319896854404576</v>
      </c>
      <c r="E2622" s="7"/>
      <c r="F2622" s="7"/>
    </row>
    <row r="2623">
      <c r="A2623" s="9">
        <v>44852.208333333336</v>
      </c>
      <c r="B2623" s="10">
        <v>255.02</v>
      </c>
      <c r="C2623" s="10">
        <v>259.13663</v>
      </c>
      <c r="D2623" s="10">
        <v>0.0158859440288314</v>
      </c>
      <c r="E2623" s="7"/>
      <c r="F2623" s="7"/>
    </row>
    <row r="2624">
      <c r="A2624" s="9">
        <v>44852.25</v>
      </c>
      <c r="B2624" s="10">
        <v>247.4</v>
      </c>
      <c r="C2624" s="10">
        <v>254.89468</v>
      </c>
      <c r="D2624" s="10">
        <v>0.0294030459953106</v>
      </c>
      <c r="E2624" s="7"/>
      <c r="F2624" s="7"/>
    </row>
    <row r="2625">
      <c r="A2625" s="9">
        <v>44852.291666666664</v>
      </c>
      <c r="B2625" s="10">
        <v>249.21</v>
      </c>
      <c r="C2625" s="10">
        <v>253.45691</v>
      </c>
      <c r="D2625" s="10">
        <v>0.0167559448270713</v>
      </c>
      <c r="E2625" s="7"/>
      <c r="F2625" s="7"/>
    </row>
    <row r="2626">
      <c r="A2626" s="9">
        <v>44852.333333333336</v>
      </c>
      <c r="B2626" s="10">
        <v>245.82</v>
      </c>
      <c r="C2626" s="10">
        <v>254.90993</v>
      </c>
      <c r="D2626" s="10">
        <v>0.0356593797660217</v>
      </c>
      <c r="E2626" s="7"/>
      <c r="F2626" s="7"/>
    </row>
    <row r="2627">
      <c r="A2627" s="9">
        <v>44852.375</v>
      </c>
      <c r="B2627" s="10">
        <v>246.57</v>
      </c>
      <c r="C2627" s="10">
        <v>260.48665</v>
      </c>
      <c r="D2627" s="10">
        <v>0.053425578623703</v>
      </c>
      <c r="E2627" s="7"/>
      <c r="F2627" s="7"/>
    </row>
    <row r="2628">
      <c r="A2628" s="9">
        <v>44852.416666666664</v>
      </c>
      <c r="B2628" s="10">
        <v>246.4</v>
      </c>
      <c r="C2628" s="10">
        <v>268.5964</v>
      </c>
      <c r="D2628" s="10">
        <v>0.0826384865917786</v>
      </c>
      <c r="E2628" s="7"/>
      <c r="F2628" s="7"/>
    </row>
    <row r="2629">
      <c r="A2629" s="9">
        <v>44852.458333333336</v>
      </c>
      <c r="B2629" s="10">
        <v>264.03</v>
      </c>
      <c r="C2629" s="10">
        <v>274.58838</v>
      </c>
      <c r="D2629" s="10">
        <v>0.0384516635408971</v>
      </c>
      <c r="E2629" s="7"/>
      <c r="F2629" s="7"/>
    </row>
    <row r="2630">
      <c r="A2630" s="9">
        <v>44852.5</v>
      </c>
      <c r="B2630" s="10">
        <v>268.6</v>
      </c>
      <c r="C2630" s="10">
        <v>279.49523</v>
      </c>
      <c r="D2630" s="10">
        <v>0.0389818101725742</v>
      </c>
      <c r="E2630" s="7"/>
      <c r="F2630" s="7"/>
    </row>
    <row r="2631">
      <c r="A2631" s="9">
        <v>44852.541666666664</v>
      </c>
      <c r="B2631" s="10">
        <v>261.0</v>
      </c>
      <c r="C2631" s="10">
        <v>283.91489</v>
      </c>
      <c r="D2631" s="10">
        <v>0.0807104199431034</v>
      </c>
      <c r="E2631" s="7"/>
      <c r="F2631" s="7"/>
    </row>
    <row r="2632">
      <c r="A2632" s="9">
        <v>44852.583333333336</v>
      </c>
      <c r="B2632" s="10">
        <v>267.68</v>
      </c>
      <c r="C2632" s="10">
        <v>285.3453</v>
      </c>
      <c r="D2632" s="10">
        <v>0.0619085017345651</v>
      </c>
      <c r="E2632" s="7"/>
      <c r="F2632" s="7"/>
    </row>
    <row r="2633">
      <c r="A2633" s="9">
        <v>44852.625</v>
      </c>
      <c r="B2633" s="10">
        <v>276.26</v>
      </c>
      <c r="C2633" s="10">
        <v>287.07333</v>
      </c>
      <c r="D2633" s="10">
        <v>0.0376674837749644</v>
      </c>
      <c r="E2633" s="7"/>
      <c r="F2633" s="7"/>
    </row>
    <row r="2634">
      <c r="A2634" s="9">
        <v>44852.666666666664</v>
      </c>
      <c r="B2634" s="10">
        <v>278.96</v>
      </c>
      <c r="C2634" s="10">
        <v>287.4502</v>
      </c>
      <c r="D2634" s="10">
        <v>0.0295362466263722</v>
      </c>
      <c r="E2634" s="7"/>
      <c r="F2634" s="7"/>
    </row>
    <row r="2635">
      <c r="A2635" s="9">
        <v>44852.708333333336</v>
      </c>
      <c r="B2635" s="10">
        <v>267.26</v>
      </c>
      <c r="C2635" s="10">
        <v>288.4575</v>
      </c>
      <c r="D2635" s="10">
        <v>0.0734856954664031</v>
      </c>
      <c r="E2635" s="7"/>
      <c r="F2635" s="7"/>
    </row>
    <row r="2636">
      <c r="A2636" s="9">
        <v>44852.75</v>
      </c>
      <c r="B2636" s="10">
        <v>257.5</v>
      </c>
      <c r="C2636" s="10">
        <v>290.44491</v>
      </c>
      <c r="D2636" s="10">
        <v>0.113429118107113</v>
      </c>
      <c r="E2636" s="7"/>
      <c r="F2636" s="7"/>
    </row>
    <row r="2637">
      <c r="A2637" s="9">
        <v>44852.791666666664</v>
      </c>
      <c r="B2637" s="10">
        <v>255.6</v>
      </c>
      <c r="C2637" s="10">
        <v>293.18266</v>
      </c>
      <c r="D2637" s="10">
        <v>0.128188549759388</v>
      </c>
      <c r="E2637" s="7"/>
      <c r="F2637" s="7"/>
    </row>
    <row r="2638">
      <c r="A2638" s="9">
        <v>44852.833333333336</v>
      </c>
      <c r="B2638" s="10">
        <v>265.85</v>
      </c>
      <c r="C2638" s="10">
        <v>294.9343</v>
      </c>
      <c r="D2638" s="10">
        <v>0.0986128097003298</v>
      </c>
      <c r="E2638" s="7"/>
      <c r="F2638" s="7"/>
    </row>
    <row r="2639">
      <c r="A2639" s="9">
        <v>44852.875</v>
      </c>
      <c r="B2639" s="10">
        <v>277.07</v>
      </c>
      <c r="C2639" s="10">
        <v>297.63654</v>
      </c>
      <c r="D2639" s="10">
        <v>0.0690995131175763</v>
      </c>
      <c r="E2639" s="7"/>
      <c r="F2639" s="7"/>
    </row>
    <row r="2640">
      <c r="A2640" s="9">
        <v>44852.916666666664</v>
      </c>
      <c r="B2640" s="10">
        <v>279.34</v>
      </c>
      <c r="C2640" s="10">
        <v>299.65552</v>
      </c>
      <c r="D2640" s="10">
        <v>0.067796248171901</v>
      </c>
      <c r="E2640" s="7"/>
      <c r="F2640" s="7"/>
    </row>
    <row r="2641">
      <c r="A2641" s="9">
        <v>44852.958333333336</v>
      </c>
      <c r="B2641" s="10">
        <v>278.46</v>
      </c>
      <c r="C2641" s="10">
        <v>302.42388</v>
      </c>
      <c r="D2641" s="10">
        <v>0.0792393775253462</v>
      </c>
      <c r="E2641" s="7"/>
      <c r="F2641" s="7"/>
    </row>
    <row r="2642">
      <c r="A2642" s="9">
        <v>44853.0</v>
      </c>
      <c r="B2642" s="10">
        <v>293.32</v>
      </c>
      <c r="C2642" s="10">
        <v>279.6196</v>
      </c>
      <c r="D2642" s="10">
        <v>0.0489965653337605</v>
      </c>
      <c r="E2642" s="7"/>
      <c r="F2642" s="7"/>
    </row>
    <row r="2643">
      <c r="A2643" s="9">
        <v>44853.041666666664</v>
      </c>
      <c r="B2643" s="10">
        <v>303.88</v>
      </c>
      <c r="C2643" s="10">
        <v>276.51081</v>
      </c>
      <c r="D2643" s="10">
        <v>0.0989805425690229</v>
      </c>
      <c r="E2643" s="7"/>
      <c r="F2643" s="7"/>
    </row>
    <row r="2644">
      <c r="A2644" s="9">
        <v>44853.083333333336</v>
      </c>
      <c r="B2644" s="10">
        <v>294.69</v>
      </c>
      <c r="C2644" s="10">
        <v>273.30503</v>
      </c>
      <c r="D2644" s="10">
        <v>0.0782457973788481</v>
      </c>
      <c r="E2644" s="7"/>
      <c r="F2644" s="7"/>
    </row>
    <row r="2645">
      <c r="A2645" s="9">
        <v>44853.125</v>
      </c>
      <c r="B2645" s="10">
        <v>269.34</v>
      </c>
      <c r="C2645" s="10">
        <v>268.92399</v>
      </c>
      <c r="D2645" s="10">
        <v>0.00154694268815501</v>
      </c>
      <c r="E2645" s="7"/>
      <c r="F2645" s="7"/>
    </row>
    <row r="2646">
      <c r="A2646" s="9">
        <v>44853.166666666664</v>
      </c>
      <c r="B2646" s="10">
        <v>250.98</v>
      </c>
      <c r="C2646" s="10">
        <v>263.88515</v>
      </c>
      <c r="D2646" s="10">
        <v>0.0489044192141923</v>
      </c>
      <c r="E2646" s="7"/>
      <c r="F2646" s="7"/>
    </row>
    <row r="2647">
      <c r="A2647" s="9">
        <v>44853.208333333336</v>
      </c>
      <c r="B2647" s="10">
        <v>251.8</v>
      </c>
      <c r="C2647" s="10">
        <v>259.37842</v>
      </c>
      <c r="D2647" s="10">
        <v>0.0292176195691221</v>
      </c>
      <c r="E2647" s="7"/>
      <c r="F2647" s="7"/>
    </row>
    <row r="2648">
      <c r="A2648" s="9">
        <v>44853.25</v>
      </c>
      <c r="B2648" s="10">
        <v>242.26</v>
      </c>
      <c r="C2648" s="10">
        <v>256.14225</v>
      </c>
      <c r="D2648" s="10">
        <v>0.0541974235019798</v>
      </c>
      <c r="E2648" s="7"/>
      <c r="F2648" s="7"/>
    </row>
    <row r="2649">
      <c r="A2649" s="9">
        <v>44853.291666666664</v>
      </c>
      <c r="B2649" s="10">
        <v>242.22</v>
      </c>
      <c r="C2649" s="10">
        <v>253.0736</v>
      </c>
      <c r="D2649" s="10">
        <v>0.042887128487523</v>
      </c>
      <c r="E2649" s="7"/>
      <c r="F2649" s="7"/>
    </row>
    <row r="2650">
      <c r="A2650" s="9">
        <v>44853.333333333336</v>
      </c>
      <c r="B2650" s="10">
        <v>236.68</v>
      </c>
      <c r="C2650" s="10">
        <v>251.18495</v>
      </c>
      <c r="D2650" s="10">
        <v>0.0577460950586409</v>
      </c>
      <c r="E2650" s="7"/>
      <c r="F2650" s="7"/>
    </row>
    <row r="2651">
      <c r="A2651" s="9">
        <v>44853.375</v>
      </c>
      <c r="B2651" s="10">
        <v>247.36</v>
      </c>
      <c r="C2651" s="10">
        <v>252.27632</v>
      </c>
      <c r="D2651" s="10">
        <v>0.0194878377804146</v>
      </c>
      <c r="E2651" s="7"/>
      <c r="F2651" s="7"/>
    </row>
    <row r="2652">
      <c r="A2652" s="9">
        <v>44853.416666666664</v>
      </c>
      <c r="B2652" s="10">
        <v>260.65</v>
      </c>
      <c r="C2652" s="10">
        <v>256.04911</v>
      </c>
      <c r="D2652" s="10">
        <v>0.0179687795048379</v>
      </c>
      <c r="E2652" s="7"/>
      <c r="F2652" s="7"/>
    </row>
    <row r="2653">
      <c r="A2653" s="9">
        <v>44853.458333333336</v>
      </c>
      <c r="B2653" s="10">
        <v>283.26</v>
      </c>
      <c r="C2653" s="10">
        <v>259.36002</v>
      </c>
      <c r="D2653" s="10">
        <v>0.0921498232456951</v>
      </c>
      <c r="E2653" s="7"/>
      <c r="F2653" s="7"/>
    </row>
    <row r="2654">
      <c r="A2654" s="9">
        <v>44853.5</v>
      </c>
      <c r="B2654" s="10">
        <v>288.22</v>
      </c>
      <c r="C2654" s="10">
        <v>262.80832</v>
      </c>
      <c r="D2654" s="10">
        <v>0.0966928292072338</v>
      </c>
      <c r="E2654" s="7"/>
      <c r="F2654" s="7"/>
    </row>
    <row r="2655">
      <c r="A2655" s="9">
        <v>44853.541666666664</v>
      </c>
      <c r="B2655" s="10">
        <v>289.44</v>
      </c>
      <c r="C2655" s="10">
        <v>267.11468</v>
      </c>
      <c r="D2655" s="10">
        <v>0.0835795322069156</v>
      </c>
      <c r="E2655" s="7"/>
      <c r="F2655" s="7"/>
    </row>
    <row r="2656">
      <c r="A2656" s="9">
        <v>44853.583333333336</v>
      </c>
      <c r="B2656" s="10">
        <v>267.57</v>
      </c>
      <c r="C2656" s="10">
        <v>269.17695</v>
      </c>
      <c r="D2656" s="10">
        <v>0.00596986480454579</v>
      </c>
      <c r="E2656" s="7"/>
      <c r="F2656" s="7"/>
    </row>
    <row r="2657">
      <c r="A2657" s="9">
        <v>44853.625</v>
      </c>
      <c r="B2657" s="10">
        <v>247.34</v>
      </c>
      <c r="C2657" s="10">
        <v>271.66613</v>
      </c>
      <c r="D2657" s="10">
        <v>0.0895442137008393</v>
      </c>
      <c r="E2657" s="7"/>
      <c r="F2657" s="7"/>
    </row>
    <row r="2658">
      <c r="A2658" s="9">
        <v>44853.666666666664</v>
      </c>
      <c r="B2658" s="10">
        <v>243.31</v>
      </c>
      <c r="C2658" s="10">
        <v>273.28311</v>
      </c>
      <c r="D2658" s="10">
        <v>0.109677872152435</v>
      </c>
      <c r="E2658" s="7"/>
      <c r="F2658" s="7"/>
    </row>
    <row r="2659">
      <c r="A2659" s="9">
        <v>44853.708333333336</v>
      </c>
      <c r="B2659" s="10">
        <v>244.65</v>
      </c>
      <c r="C2659" s="10">
        <v>275.48607</v>
      </c>
      <c r="D2659" s="10">
        <v>0.111933318443288</v>
      </c>
      <c r="E2659" s="7"/>
      <c r="F2659" s="7"/>
    </row>
    <row r="2660">
      <c r="A2660" s="9">
        <v>44853.75</v>
      </c>
      <c r="B2660" s="10">
        <v>243.13</v>
      </c>
      <c r="C2660" s="10">
        <v>277.78858</v>
      </c>
      <c r="D2660" s="10">
        <v>0.124766036098388</v>
      </c>
      <c r="E2660" s="7"/>
      <c r="F2660" s="7"/>
    </row>
    <row r="2661">
      <c r="A2661" s="9">
        <v>44853.791666666664</v>
      </c>
      <c r="B2661" s="10">
        <v>250.64</v>
      </c>
      <c r="C2661" s="10">
        <v>280.41158</v>
      </c>
      <c r="D2661" s="10">
        <v>0.106171007630997</v>
      </c>
      <c r="E2661" s="7"/>
      <c r="F2661" s="7"/>
    </row>
    <row r="2662">
      <c r="A2662" s="9">
        <v>44853.833333333336</v>
      </c>
      <c r="B2662" s="10">
        <v>261.67</v>
      </c>
      <c r="C2662" s="10">
        <v>281.85177</v>
      </c>
      <c r="D2662" s="10">
        <v>0.0716041981925462</v>
      </c>
      <c r="E2662" s="7"/>
      <c r="F2662" s="7"/>
    </row>
    <row r="2663">
      <c r="A2663" s="9">
        <v>44853.875</v>
      </c>
      <c r="B2663" s="10">
        <v>282.98</v>
      </c>
      <c r="C2663" s="10">
        <v>284.37566</v>
      </c>
      <c r="D2663" s="10">
        <v>0.00490780399419543</v>
      </c>
      <c r="E2663" s="7"/>
      <c r="F2663" s="7"/>
    </row>
    <row r="2664">
      <c r="A2664" s="9">
        <v>44853.916666666664</v>
      </c>
      <c r="B2664" s="10">
        <v>294.41</v>
      </c>
      <c r="C2664" s="10">
        <v>286.10186</v>
      </c>
      <c r="D2664" s="10">
        <v>0.0290390981729375</v>
      </c>
      <c r="E2664" s="7"/>
      <c r="F2664" s="7"/>
    </row>
    <row r="2665">
      <c r="A2665" s="9">
        <v>44853.958333333336</v>
      </c>
      <c r="B2665" s="10">
        <v>283.13</v>
      </c>
      <c r="C2665" s="10">
        <v>287.9441</v>
      </c>
      <c r="D2665" s="10">
        <v>0.0167188700862424</v>
      </c>
      <c r="E2665" s="7"/>
      <c r="F2665" s="7"/>
    </row>
    <row r="2666">
      <c r="A2666" s="9">
        <v>44854.0</v>
      </c>
      <c r="B2666" s="10">
        <v>287.17</v>
      </c>
      <c r="C2666" s="10">
        <v>293.01745</v>
      </c>
      <c r="D2666" s="10">
        <v>0.0199559787309594</v>
      </c>
      <c r="E2666" s="7"/>
      <c r="F2666" s="7"/>
    </row>
    <row r="2667">
      <c r="A2667" s="9">
        <v>44854.041666666664</v>
      </c>
      <c r="B2667" s="10">
        <v>294.54</v>
      </c>
      <c r="C2667" s="10">
        <v>288.35362</v>
      </c>
      <c r="D2667" s="10">
        <v>0.0214541437003636</v>
      </c>
      <c r="E2667" s="7"/>
      <c r="F2667" s="7"/>
    </row>
    <row r="2668">
      <c r="A2668" s="9">
        <v>44854.083333333336</v>
      </c>
      <c r="B2668" s="10">
        <v>282.84</v>
      </c>
      <c r="C2668" s="10">
        <v>282.21391</v>
      </c>
      <c r="D2668" s="10">
        <v>0.00221849447463442</v>
      </c>
      <c r="E2668" s="7"/>
      <c r="F2668" s="7"/>
    </row>
    <row r="2669">
      <c r="A2669" s="9">
        <v>44854.125</v>
      </c>
      <c r="B2669" s="10">
        <v>259.65</v>
      </c>
      <c r="C2669" s="10">
        <v>274.04654</v>
      </c>
      <c r="D2669" s="10">
        <v>0.0525331938144521</v>
      </c>
      <c r="E2669" s="7"/>
      <c r="F2669" s="7"/>
    </row>
    <row r="2670">
      <c r="A2670" s="9">
        <v>44854.166666666664</v>
      </c>
      <c r="B2670" s="10">
        <v>245.75</v>
      </c>
      <c r="C2670" s="10">
        <v>265.71389</v>
      </c>
      <c r="D2670" s="10">
        <v>0.0751330312465035</v>
      </c>
      <c r="E2670" s="7"/>
      <c r="F2670" s="7"/>
    </row>
    <row r="2671">
      <c r="A2671" s="9">
        <v>44854.208333333336</v>
      </c>
      <c r="B2671" s="10">
        <v>242.94</v>
      </c>
      <c r="C2671" s="10">
        <v>259.00338</v>
      </c>
      <c r="D2671" s="10">
        <v>0.0620199628282843</v>
      </c>
      <c r="E2671" s="7"/>
      <c r="F2671" s="7"/>
    </row>
    <row r="2672">
      <c r="A2672" s="9">
        <v>44854.25</v>
      </c>
      <c r="B2672" s="10">
        <v>238.48</v>
      </c>
      <c r="C2672" s="10">
        <v>254.71103</v>
      </c>
      <c r="D2672" s="10">
        <v>0.0637233102940222</v>
      </c>
      <c r="E2672" s="7"/>
      <c r="F2672" s="7"/>
    </row>
    <row r="2673">
      <c r="A2673" s="9">
        <v>44854.291666666664</v>
      </c>
      <c r="B2673" s="10">
        <v>236.83</v>
      </c>
      <c r="C2673" s="10">
        <v>251.94308</v>
      </c>
      <c r="D2673" s="10">
        <v>0.0599860889213547</v>
      </c>
      <c r="E2673" s="7"/>
      <c r="F2673" s="7"/>
    </row>
    <row r="2674">
      <c r="A2674" s="9">
        <v>44854.333333333336</v>
      </c>
      <c r="B2674" s="10">
        <v>233.29</v>
      </c>
      <c r="C2674" s="10">
        <v>251.41388</v>
      </c>
      <c r="D2674" s="10">
        <v>0.0720878258590974</v>
      </c>
      <c r="E2674" s="7"/>
      <c r="F2674" s="7"/>
    </row>
    <row r="2675">
      <c r="A2675" s="9">
        <v>44854.375</v>
      </c>
      <c r="B2675" s="10">
        <v>243.25</v>
      </c>
      <c r="C2675" s="10">
        <v>254.72671</v>
      </c>
      <c r="D2675" s="10">
        <v>0.0450549924662395</v>
      </c>
      <c r="E2675" s="7"/>
      <c r="F2675" s="7"/>
    </row>
    <row r="2676">
      <c r="A2676" s="9">
        <v>44854.416666666664</v>
      </c>
      <c r="B2676" s="10">
        <v>265.38</v>
      </c>
      <c r="C2676" s="10">
        <v>260.90174</v>
      </c>
      <c r="D2676" s="10">
        <v>0.0171645463154058</v>
      </c>
      <c r="E2676" s="7"/>
      <c r="F2676" s="7"/>
    </row>
    <row r="2677">
      <c r="A2677" s="9">
        <v>44854.458333333336</v>
      </c>
      <c r="B2677" s="10">
        <v>273.6</v>
      </c>
      <c r="C2677" s="10">
        <v>265.90009</v>
      </c>
      <c r="D2677" s="10">
        <v>0.0289579067084935</v>
      </c>
      <c r="E2677" s="7"/>
      <c r="F2677" s="7"/>
    </row>
    <row r="2678">
      <c r="A2678" s="9">
        <v>44854.5</v>
      </c>
      <c r="B2678" s="10">
        <v>273.11</v>
      </c>
      <c r="C2678" s="10">
        <v>270.45199</v>
      </c>
      <c r="D2678" s="10">
        <v>0.00982802899693949</v>
      </c>
      <c r="E2678" s="7"/>
      <c r="F2678" s="7"/>
    </row>
    <row r="2679">
      <c r="A2679" s="9">
        <v>44854.541666666664</v>
      </c>
      <c r="B2679" s="10">
        <v>277.85</v>
      </c>
      <c r="C2679" s="10">
        <v>275.14179</v>
      </c>
      <c r="D2679" s="10">
        <v>0.00984296133277321</v>
      </c>
      <c r="E2679" s="7"/>
      <c r="F2679" s="7"/>
    </row>
    <row r="2680">
      <c r="A2680" s="9">
        <v>44854.583333333336</v>
      </c>
      <c r="B2680" s="10">
        <v>265.55</v>
      </c>
      <c r="C2680" s="10">
        <v>277.11458</v>
      </c>
      <c r="D2680" s="10">
        <v>0.0417321239467081</v>
      </c>
      <c r="E2680" s="7"/>
      <c r="F2680" s="7"/>
    </row>
    <row r="2681">
      <c r="A2681" s="9">
        <v>44854.625</v>
      </c>
      <c r="B2681" s="10">
        <v>257.69</v>
      </c>
      <c r="C2681" s="10">
        <v>279.34113</v>
      </c>
      <c r="D2681" s="10">
        <v>0.0775078485577831</v>
      </c>
      <c r="E2681" s="7"/>
      <c r="F2681" s="7"/>
    </row>
    <row r="2682">
      <c r="A2682" s="9">
        <v>44854.666666666664</v>
      </c>
      <c r="B2682" s="10">
        <v>239.07</v>
      </c>
      <c r="C2682" s="10">
        <v>280.39207</v>
      </c>
      <c r="D2682" s="10">
        <v>0.147372463137063</v>
      </c>
      <c r="E2682" s="7"/>
      <c r="F2682" s="7"/>
    </row>
    <row r="2683">
      <c r="A2683" s="9">
        <v>44854.708333333336</v>
      </c>
      <c r="B2683" s="10">
        <v>239.47</v>
      </c>
      <c r="C2683" s="10">
        <v>281.99048</v>
      </c>
      <c r="D2683" s="10">
        <v>0.150786934367429</v>
      </c>
      <c r="E2683" s="7"/>
      <c r="F2683" s="7"/>
    </row>
    <row r="2684">
      <c r="A2684" s="9">
        <v>44854.75</v>
      </c>
      <c r="B2684" s="10">
        <v>253.06</v>
      </c>
      <c r="C2684" s="10">
        <v>284.08683</v>
      </c>
      <c r="D2684" s="10">
        <v>0.109216009767154</v>
      </c>
      <c r="E2684" s="7"/>
      <c r="F2684" s="7"/>
    </row>
    <row r="2685">
      <c r="A2685" s="9">
        <v>44854.791666666664</v>
      </c>
      <c r="B2685" s="10">
        <v>245.22</v>
      </c>
      <c r="C2685" s="10">
        <v>286.78178</v>
      </c>
      <c r="D2685" s="10">
        <v>0.144924757772268</v>
      </c>
      <c r="E2685" s="7"/>
      <c r="F2685" s="7"/>
    </row>
    <row r="2686">
      <c r="A2686" s="9">
        <v>44854.833333333336</v>
      </c>
      <c r="B2686" s="10">
        <v>254.79</v>
      </c>
      <c r="C2686" s="10">
        <v>288.37171</v>
      </c>
      <c r="D2686" s="10">
        <v>0.11645285870795</v>
      </c>
      <c r="E2686" s="7"/>
      <c r="F2686" s="7"/>
    </row>
    <row r="2687">
      <c r="A2687" s="9">
        <v>44854.875</v>
      </c>
      <c r="B2687" s="10">
        <v>277.35</v>
      </c>
      <c r="C2687" s="10">
        <v>291.02608</v>
      </c>
      <c r="D2687" s="10">
        <v>0.0469926269150859</v>
      </c>
      <c r="E2687" s="7"/>
      <c r="F2687" s="7"/>
    </row>
    <row r="2688">
      <c r="A2688" s="9">
        <v>44854.916666666664</v>
      </c>
      <c r="B2688" s="10">
        <v>291.48</v>
      </c>
      <c r="C2688" s="10">
        <v>293.01807</v>
      </c>
      <c r="D2688" s="10">
        <v>0.00524906194351769</v>
      </c>
      <c r="E2688" s="7"/>
      <c r="F2688" s="7"/>
    </row>
    <row r="2689">
      <c r="A2689" s="9">
        <v>44854.958333333336</v>
      </c>
      <c r="B2689" s="10">
        <v>290.11</v>
      </c>
      <c r="C2689" s="10">
        <v>295.58418</v>
      </c>
      <c r="D2689" s="10">
        <v>0.0185198680118807</v>
      </c>
      <c r="E2689" s="7"/>
      <c r="F2689" s="7"/>
    </row>
    <row r="2690">
      <c r="A2690" s="9">
        <v>44855.0</v>
      </c>
      <c r="B2690" s="10">
        <v>285.94</v>
      </c>
      <c r="C2690" s="10">
        <v>303.04034</v>
      </c>
      <c r="D2690" s="10">
        <v>0.0564292529502838</v>
      </c>
      <c r="E2690" s="7"/>
      <c r="F2690" s="7"/>
    </row>
    <row r="2691">
      <c r="A2691" s="9">
        <v>44855.041666666664</v>
      </c>
      <c r="B2691" s="10">
        <v>292.21</v>
      </c>
      <c r="C2691" s="10">
        <v>295.31263</v>
      </c>
      <c r="D2691" s="10">
        <v>0.0105062556924843</v>
      </c>
      <c r="E2691" s="7"/>
      <c r="F2691" s="7"/>
    </row>
    <row r="2692">
      <c r="A2692" s="9">
        <v>44855.083333333336</v>
      </c>
      <c r="B2692" s="10">
        <v>280.38</v>
      </c>
      <c r="C2692" s="10">
        <v>285.42134</v>
      </c>
      <c r="D2692" s="10">
        <v>0.0176627998453093</v>
      </c>
      <c r="E2692" s="7"/>
      <c r="F2692" s="7"/>
    </row>
    <row r="2693">
      <c r="A2693" s="9">
        <v>44855.125</v>
      </c>
      <c r="B2693" s="10">
        <v>269.22</v>
      </c>
      <c r="C2693" s="10">
        <v>273.73068</v>
      </c>
      <c r="D2693" s="10">
        <v>0.0164785328411122</v>
      </c>
      <c r="E2693" s="7"/>
      <c r="F2693" s="7"/>
    </row>
    <row r="2694">
      <c r="A2694" s="9">
        <v>44855.166666666664</v>
      </c>
      <c r="B2694" s="10">
        <v>260.16</v>
      </c>
      <c r="C2694" s="10">
        <v>263.58244</v>
      </c>
      <c r="D2694" s="10">
        <v>0.0129843247524379</v>
      </c>
      <c r="E2694" s="7"/>
      <c r="F2694" s="7"/>
    </row>
    <row r="2695">
      <c r="A2695" s="9">
        <v>44855.208333333336</v>
      </c>
      <c r="B2695" s="10">
        <v>249.86</v>
      </c>
      <c r="C2695" s="10">
        <v>257.10032</v>
      </c>
      <c r="D2695" s="10">
        <v>0.0281614585310512</v>
      </c>
      <c r="E2695" s="7"/>
      <c r="F2695" s="7"/>
    </row>
    <row r="2696">
      <c r="A2696" s="9">
        <v>44855.25</v>
      </c>
      <c r="B2696" s="10">
        <v>240.0</v>
      </c>
      <c r="C2696" s="10">
        <v>254.767</v>
      </c>
      <c r="D2696" s="10">
        <v>0.0579627659783252</v>
      </c>
      <c r="E2696" s="7"/>
      <c r="F2696" s="7"/>
    </row>
    <row r="2697">
      <c r="A2697" s="9">
        <v>44855.291666666664</v>
      </c>
      <c r="B2697" s="10">
        <v>249.26</v>
      </c>
      <c r="C2697" s="10">
        <v>255.257</v>
      </c>
      <c r="D2697" s="10">
        <v>0.0234939688235778</v>
      </c>
      <c r="E2697" s="7"/>
      <c r="F2697" s="7"/>
    </row>
    <row r="2698">
      <c r="A2698" s="9">
        <v>44855.333333333336</v>
      </c>
      <c r="B2698" s="10">
        <v>249.67</v>
      </c>
      <c r="C2698" s="10">
        <v>258.36422</v>
      </c>
      <c r="D2698" s="10">
        <v>0.033651021801703</v>
      </c>
      <c r="E2698" s="7"/>
      <c r="F2698" s="7"/>
    </row>
    <row r="2699">
      <c r="A2699" s="9">
        <v>44855.375</v>
      </c>
      <c r="B2699" s="10">
        <v>262.09</v>
      </c>
      <c r="C2699" s="10">
        <v>265.08465</v>
      </c>
      <c r="D2699" s="10">
        <v>0.0112969574058702</v>
      </c>
      <c r="E2699" s="7"/>
      <c r="F2699" s="7"/>
    </row>
    <row r="2700">
      <c r="A2700" s="9">
        <v>44855.416666666664</v>
      </c>
      <c r="B2700" s="10">
        <v>274.6</v>
      </c>
      <c r="C2700" s="10">
        <v>273.77939</v>
      </c>
      <c r="D2700" s="10">
        <v>0.00299734030381192</v>
      </c>
      <c r="E2700" s="7"/>
      <c r="F2700" s="7"/>
    </row>
    <row r="2701">
      <c r="A2701" s="9">
        <v>44855.458333333336</v>
      </c>
      <c r="B2701" s="10">
        <v>281.65</v>
      </c>
      <c r="C2701" s="10">
        <v>279.69288</v>
      </c>
      <c r="D2701" s="10">
        <v>0.00699738942228338</v>
      </c>
      <c r="E2701" s="7"/>
      <c r="F2701" s="7"/>
    </row>
    <row r="2702">
      <c r="A2702" s="9">
        <v>44855.5</v>
      </c>
      <c r="B2702" s="10">
        <v>277.75</v>
      </c>
      <c r="C2702" s="10">
        <v>283.86737</v>
      </c>
      <c r="D2702" s="10">
        <v>0.0215500992593829</v>
      </c>
      <c r="E2702" s="7"/>
      <c r="F2702" s="7"/>
    </row>
    <row r="2703">
      <c r="A2703" s="9">
        <v>44855.541666666664</v>
      </c>
      <c r="B2703" s="10">
        <v>284.16</v>
      </c>
      <c r="C2703" s="10">
        <v>287.38837</v>
      </c>
      <c r="D2703" s="10">
        <v>0.0112334747575205</v>
      </c>
      <c r="E2703" s="7"/>
      <c r="F2703" s="7"/>
    </row>
    <row r="2704">
      <c r="A2704" s="9">
        <v>44855.583333333336</v>
      </c>
      <c r="B2704" s="10">
        <v>288.67</v>
      </c>
      <c r="C2704" s="10">
        <v>287.83691</v>
      </c>
      <c r="D2704" s="10">
        <v>0.00289431261612705</v>
      </c>
      <c r="E2704" s="7"/>
      <c r="F2704" s="7"/>
    </row>
    <row r="2705">
      <c r="A2705" s="9">
        <v>44855.625</v>
      </c>
      <c r="B2705" s="10">
        <v>285.22</v>
      </c>
      <c r="C2705" s="10">
        <v>288.98666</v>
      </c>
      <c r="D2705" s="10">
        <v>0.0130340272454096</v>
      </c>
      <c r="E2705" s="7"/>
      <c r="F2705" s="7"/>
    </row>
    <row r="2706">
      <c r="A2706" s="9">
        <v>44855.666666666664</v>
      </c>
      <c r="B2706" s="10">
        <v>279.28</v>
      </c>
      <c r="C2706" s="10">
        <v>289.37926</v>
      </c>
      <c r="D2706" s="10">
        <v>0.0348997367675901</v>
      </c>
      <c r="E2706" s="7"/>
      <c r="F2706" s="7"/>
    </row>
    <row r="2707">
      <c r="A2707" s="9">
        <v>44855.708333333336</v>
      </c>
      <c r="B2707" s="10">
        <v>275.04</v>
      </c>
      <c r="C2707" s="10">
        <v>290.68264</v>
      </c>
      <c r="D2707" s="10">
        <v>0.053813464746295</v>
      </c>
      <c r="E2707" s="7"/>
      <c r="F2707" s="7"/>
    </row>
    <row r="2708">
      <c r="A2708" s="9">
        <v>44855.75</v>
      </c>
      <c r="B2708" s="10">
        <v>269.01</v>
      </c>
      <c r="C2708" s="10">
        <v>293.22653</v>
      </c>
      <c r="D2708" s="10">
        <v>0.0825864221767383</v>
      </c>
      <c r="E2708" s="7"/>
      <c r="F2708" s="7"/>
    </row>
    <row r="2709">
      <c r="A2709" s="9">
        <v>44855.791666666664</v>
      </c>
      <c r="B2709" s="10">
        <v>269.49</v>
      </c>
      <c r="C2709" s="10">
        <v>296.66414</v>
      </c>
      <c r="D2709" s="10">
        <v>0.0915990048544457</v>
      </c>
      <c r="E2709" s="7"/>
      <c r="F2709" s="7"/>
    </row>
    <row r="2710">
      <c r="A2710" s="9">
        <v>44855.833333333336</v>
      </c>
      <c r="B2710" s="10">
        <v>273.06</v>
      </c>
      <c r="C2710" s="10">
        <v>298.82456</v>
      </c>
      <c r="D2710" s="10">
        <v>0.086219686895883</v>
      </c>
      <c r="E2710" s="7"/>
      <c r="F2710" s="7"/>
    </row>
    <row r="2711">
      <c r="A2711" s="9">
        <v>44855.875</v>
      </c>
      <c r="B2711" s="10">
        <v>286.38</v>
      </c>
      <c r="C2711" s="10">
        <v>301.47072</v>
      </c>
      <c r="D2711" s="10">
        <v>0.0500570005604523</v>
      </c>
      <c r="E2711" s="7"/>
      <c r="F2711" s="7"/>
    </row>
    <row r="2712">
      <c r="A2712" s="9">
        <v>44855.916666666664</v>
      </c>
      <c r="B2712" s="10">
        <v>278.81</v>
      </c>
      <c r="C2712" s="10">
        <v>303.26336</v>
      </c>
      <c r="D2712" s="10">
        <v>0.0806340733018323</v>
      </c>
      <c r="E2712" s="7"/>
      <c r="F2712" s="7"/>
    </row>
    <row r="2713">
      <c r="A2713" s="9">
        <v>44855.958333333336</v>
      </c>
      <c r="B2713" s="10">
        <v>270.05</v>
      </c>
      <c r="C2713" s="10">
        <v>305.43192</v>
      </c>
      <c r="D2713" s="10">
        <v>0.11584224726741</v>
      </c>
      <c r="E2713" s="7"/>
      <c r="F2713" s="7"/>
    </row>
    <row r="2714">
      <c r="A2714" s="9">
        <v>44856.0</v>
      </c>
      <c r="B2714" s="10">
        <v>273.84</v>
      </c>
      <c r="C2714" s="10">
        <v>295.339</v>
      </c>
      <c r="D2714" s="10">
        <v>0.072794314330312</v>
      </c>
      <c r="E2714" s="7"/>
      <c r="F2714" s="7"/>
    </row>
    <row r="2715">
      <c r="A2715" s="9">
        <v>44856.041666666664</v>
      </c>
      <c r="B2715" s="10">
        <v>277.67</v>
      </c>
      <c r="C2715" s="10">
        <v>288.60326</v>
      </c>
      <c r="D2715" s="10">
        <v>0.0378833558567563</v>
      </c>
      <c r="E2715" s="7"/>
      <c r="F2715" s="7"/>
    </row>
    <row r="2716">
      <c r="A2716" s="9">
        <v>44856.083333333336</v>
      </c>
      <c r="B2716" s="10">
        <v>277.61</v>
      </c>
      <c r="C2716" s="10">
        <v>280.21445</v>
      </c>
      <c r="D2716" s="10">
        <v>0.00929448856045784</v>
      </c>
      <c r="E2716" s="7"/>
      <c r="F2716" s="7"/>
    </row>
    <row r="2717">
      <c r="A2717" s="9">
        <v>44856.125</v>
      </c>
      <c r="B2717" s="10">
        <v>266.82</v>
      </c>
      <c r="C2717" s="10">
        <v>270.28257</v>
      </c>
      <c r="D2717" s="10">
        <v>0.0128109259875693</v>
      </c>
      <c r="E2717" s="7"/>
      <c r="F2717" s="7"/>
    </row>
    <row r="2718">
      <c r="A2718" s="9">
        <v>44856.166666666664</v>
      </c>
      <c r="B2718" s="10">
        <v>258.15</v>
      </c>
      <c r="C2718" s="10">
        <v>261.52314</v>
      </c>
      <c r="D2718" s="10">
        <v>0.0128980555984454</v>
      </c>
      <c r="E2718" s="7"/>
      <c r="F2718" s="7"/>
    </row>
    <row r="2719">
      <c r="A2719" s="9">
        <v>44856.208333333336</v>
      </c>
      <c r="B2719" s="10">
        <v>253.54</v>
      </c>
      <c r="C2719" s="10">
        <v>255.8417</v>
      </c>
      <c r="D2719" s="10">
        <v>0.0089965787438092</v>
      </c>
      <c r="E2719" s="7"/>
      <c r="F2719" s="7"/>
    </row>
    <row r="2720">
      <c r="A2720" s="9">
        <v>44856.25</v>
      </c>
      <c r="B2720" s="10">
        <v>261.24</v>
      </c>
      <c r="C2720" s="10">
        <v>253.72631</v>
      </c>
      <c r="D2720" s="10">
        <v>0.029613365677371</v>
      </c>
      <c r="E2720" s="7"/>
      <c r="F2720" s="7"/>
    </row>
    <row r="2721">
      <c r="A2721" s="9">
        <v>44856.291666666664</v>
      </c>
      <c r="B2721" s="10">
        <v>263.85</v>
      </c>
      <c r="C2721" s="10">
        <v>253.81337</v>
      </c>
      <c r="D2721" s="10">
        <v>0.0395433463572073</v>
      </c>
      <c r="E2721" s="7"/>
      <c r="F2721" s="7"/>
    </row>
    <row r="2722">
      <c r="A2722" s="9">
        <v>44856.333333333336</v>
      </c>
      <c r="B2722" s="10">
        <v>263.13</v>
      </c>
      <c r="C2722" s="10">
        <v>256.14583</v>
      </c>
      <c r="D2722" s="10">
        <v>0.0272663818107052</v>
      </c>
      <c r="E2722" s="7"/>
      <c r="F2722" s="7"/>
    </row>
    <row r="2723">
      <c r="A2723" s="9">
        <v>44856.375</v>
      </c>
      <c r="B2723" s="10">
        <v>269.48</v>
      </c>
      <c r="C2723" s="10">
        <v>261.85631</v>
      </c>
      <c r="D2723" s="10">
        <v>0.0291140205863284</v>
      </c>
      <c r="E2723" s="7"/>
      <c r="F2723" s="7"/>
    </row>
    <row r="2724">
      <c r="A2724" s="9">
        <v>44856.416666666664</v>
      </c>
      <c r="B2724" s="10">
        <v>273.17</v>
      </c>
      <c r="C2724" s="10">
        <v>269.60382</v>
      </c>
      <c r="D2724" s="10">
        <v>0.0132274832010912</v>
      </c>
      <c r="E2724" s="7"/>
      <c r="F2724" s="7"/>
    </row>
    <row r="2725">
      <c r="A2725" s="9">
        <v>44856.458333333336</v>
      </c>
      <c r="B2725" s="10">
        <v>279.92</v>
      </c>
      <c r="C2725" s="10">
        <v>274.98475</v>
      </c>
      <c r="D2725" s="10">
        <v>0.0179473588989934</v>
      </c>
      <c r="E2725" s="7"/>
      <c r="F2725" s="7"/>
    </row>
    <row r="2726">
      <c r="A2726" s="9">
        <v>44856.5</v>
      </c>
      <c r="B2726" s="10">
        <v>275.48</v>
      </c>
      <c r="C2726" s="10">
        <v>278.89516</v>
      </c>
      <c r="D2726" s="10">
        <v>0.012245318276588</v>
      </c>
      <c r="E2726" s="7"/>
      <c r="F2726" s="7"/>
    </row>
    <row r="2727">
      <c r="A2727" s="9">
        <v>44856.541666666664</v>
      </c>
      <c r="B2727" s="10">
        <v>270.69</v>
      </c>
      <c r="C2727" s="10">
        <v>282.4206</v>
      </c>
      <c r="D2727" s="10">
        <v>0.0415359219547015</v>
      </c>
      <c r="E2727" s="7"/>
      <c r="F2727" s="7"/>
    </row>
    <row r="2728">
      <c r="A2728" s="9">
        <v>44856.583333333336</v>
      </c>
      <c r="B2728" s="10">
        <v>260.98</v>
      </c>
      <c r="C2728" s="10">
        <v>283.01523</v>
      </c>
      <c r="D2728" s="10">
        <v>0.0778588134638547</v>
      </c>
      <c r="E2728" s="7"/>
      <c r="F2728" s="7"/>
    </row>
    <row r="2729">
      <c r="A2729" s="9">
        <v>44856.625</v>
      </c>
      <c r="B2729" s="10">
        <v>260.48</v>
      </c>
      <c r="C2729" s="10">
        <v>284.29494</v>
      </c>
      <c r="D2729" s="10">
        <v>0.0837684272537526</v>
      </c>
      <c r="E2729" s="7"/>
      <c r="F2729" s="7"/>
    </row>
    <row r="2730">
      <c r="A2730" s="9">
        <v>44856.666666666664</v>
      </c>
      <c r="B2730" s="10">
        <v>264.35</v>
      </c>
      <c r="C2730" s="10">
        <v>284.94805</v>
      </c>
      <c r="D2730" s="10">
        <v>0.0722870361808055</v>
      </c>
      <c r="E2730" s="7"/>
      <c r="F2730" s="7"/>
    </row>
    <row r="2731">
      <c r="A2731" s="9">
        <v>44856.708333333336</v>
      </c>
      <c r="B2731" s="10">
        <v>265.68</v>
      </c>
      <c r="C2731" s="10">
        <v>286.51035</v>
      </c>
      <c r="D2731" s="10">
        <v>0.0727036562553499</v>
      </c>
      <c r="E2731" s="7"/>
      <c r="F2731" s="7"/>
    </row>
    <row r="2732">
      <c r="A2732" s="9">
        <v>44856.75</v>
      </c>
      <c r="B2732" s="10">
        <v>265.34</v>
      </c>
      <c r="C2732" s="10">
        <v>289.07673</v>
      </c>
      <c r="D2732" s="10">
        <v>0.0821122129062412</v>
      </c>
      <c r="E2732" s="7"/>
      <c r="F2732" s="7"/>
    </row>
    <row r="2733">
      <c r="A2733" s="9">
        <v>44856.791666666664</v>
      </c>
      <c r="B2733" s="10">
        <v>272.9</v>
      </c>
      <c r="C2733" s="10">
        <v>292.42977</v>
      </c>
      <c r="D2733" s="10">
        <v>0.0667844795692314</v>
      </c>
      <c r="E2733" s="7"/>
      <c r="F2733" s="7"/>
    </row>
    <row r="2734">
      <c r="A2734" s="9">
        <v>44856.833333333336</v>
      </c>
      <c r="B2734" s="10">
        <v>279.58</v>
      </c>
      <c r="C2734" s="10">
        <v>294.44557</v>
      </c>
      <c r="D2734" s="10">
        <v>0.0504866485170756</v>
      </c>
      <c r="E2734" s="7"/>
      <c r="F2734" s="7"/>
    </row>
    <row r="2735">
      <c r="A2735" s="9">
        <v>44856.875</v>
      </c>
      <c r="B2735" s="10">
        <v>293.54</v>
      </c>
      <c r="C2735" s="10">
        <v>296.97491</v>
      </c>
      <c r="D2735" s="10">
        <v>0.0115663306371572</v>
      </c>
      <c r="E2735" s="7"/>
      <c r="F2735" s="7"/>
    </row>
    <row r="2736">
      <c r="A2736" s="9">
        <v>44856.916666666664</v>
      </c>
      <c r="B2736" s="10">
        <v>281.92</v>
      </c>
      <c r="C2736" s="10">
        <v>298.67555</v>
      </c>
      <c r="D2736" s="10">
        <v>0.0560995032904433</v>
      </c>
      <c r="E2736" s="7"/>
      <c r="F2736" s="7"/>
    </row>
    <row r="2737">
      <c r="A2737" s="9">
        <v>44856.958333333336</v>
      </c>
      <c r="B2737" s="10">
        <v>275.81</v>
      </c>
      <c r="C2737" s="10">
        <v>300.63975</v>
      </c>
      <c r="D2737" s="10">
        <v>0.0825897107751054</v>
      </c>
      <c r="E2737" s="7"/>
      <c r="F2737" s="7"/>
    </row>
    <row r="2738">
      <c r="A2738" s="9">
        <v>44857.0</v>
      </c>
      <c r="B2738" s="10">
        <v>272.91</v>
      </c>
      <c r="C2738" s="10">
        <v>296.10562</v>
      </c>
      <c r="D2738" s="10">
        <v>0.0783356290231842</v>
      </c>
      <c r="E2738" s="7"/>
      <c r="F2738" s="7"/>
    </row>
    <row r="2739">
      <c r="A2739" s="9">
        <v>44857.041666666664</v>
      </c>
      <c r="B2739" s="10">
        <v>287.73</v>
      </c>
      <c r="C2739" s="10">
        <v>290.14399</v>
      </c>
      <c r="D2739" s="10">
        <v>0.00831997243851218</v>
      </c>
      <c r="E2739" s="7"/>
      <c r="F2739" s="7"/>
    </row>
    <row r="2740">
      <c r="A2740" s="9">
        <v>44857.083333333336</v>
      </c>
      <c r="B2740" s="10">
        <v>291.77</v>
      </c>
      <c r="C2740" s="10">
        <v>283.42824</v>
      </c>
      <c r="D2740" s="10">
        <v>0.0294316473192648</v>
      </c>
      <c r="E2740" s="7"/>
      <c r="F2740" s="7"/>
    </row>
    <row r="2741">
      <c r="A2741" s="9">
        <v>44857.125</v>
      </c>
      <c r="B2741" s="10">
        <v>284.07</v>
      </c>
      <c r="C2741" s="10">
        <v>275.54419</v>
      </c>
      <c r="D2741" s="10">
        <v>0.0309417157371381</v>
      </c>
      <c r="E2741" s="7"/>
      <c r="F2741" s="7"/>
    </row>
    <row r="2742">
      <c r="A2742" s="9">
        <v>44857.166666666664</v>
      </c>
      <c r="B2742" s="10">
        <v>283.14</v>
      </c>
      <c r="C2742" s="10">
        <v>268.6103</v>
      </c>
      <c r="D2742" s="10">
        <v>0.0540921178376257</v>
      </c>
      <c r="E2742" s="7"/>
      <c r="F2742" s="7"/>
    </row>
    <row r="2743">
      <c r="A2743" s="9">
        <v>44857.208333333336</v>
      </c>
      <c r="B2743" s="10">
        <v>267.81</v>
      </c>
      <c r="C2743" s="10">
        <v>264.14954</v>
      </c>
      <c r="D2743" s="10">
        <v>0.0138575293373594</v>
      </c>
      <c r="E2743" s="7"/>
      <c r="F2743" s="7"/>
    </row>
    <row r="2744">
      <c r="A2744" s="9">
        <v>44857.25</v>
      </c>
      <c r="B2744" s="10">
        <v>263.65</v>
      </c>
      <c r="C2744" s="10">
        <v>262.64274</v>
      </c>
      <c r="D2744" s="10">
        <v>0.00383509553700198</v>
      </c>
      <c r="E2744" s="7"/>
      <c r="F2744" s="7"/>
    </row>
    <row r="2745">
      <c r="A2745" s="9">
        <v>44857.291666666664</v>
      </c>
      <c r="B2745" s="10">
        <v>263.7</v>
      </c>
      <c r="C2745" s="10">
        <v>262.53107</v>
      </c>
      <c r="D2745" s="10">
        <v>0.00445253965559196</v>
      </c>
      <c r="E2745" s="7"/>
      <c r="F2745" s="7"/>
    </row>
    <row r="2746">
      <c r="A2746" s="9">
        <v>44857.333333333336</v>
      </c>
      <c r="B2746" s="10">
        <v>267.85</v>
      </c>
      <c r="C2746" s="10">
        <v>263.98024</v>
      </c>
      <c r="D2746" s="10">
        <v>0.0146592790430073</v>
      </c>
      <c r="E2746" s="7"/>
      <c r="F2746" s="7"/>
    </row>
    <row r="2747">
      <c r="A2747" s="9">
        <v>44857.375</v>
      </c>
      <c r="B2747" s="10">
        <v>274.15</v>
      </c>
      <c r="C2747" s="10">
        <v>268.49664</v>
      </c>
      <c r="D2747" s="10">
        <v>0.0210556079956902</v>
      </c>
      <c r="E2747" s="7"/>
      <c r="F2747" s="7"/>
    </row>
    <row r="2748">
      <c r="A2748" s="9">
        <v>44857.416666666664</v>
      </c>
      <c r="B2748" s="10">
        <v>276.84</v>
      </c>
      <c r="C2748" s="10">
        <v>275.26707</v>
      </c>
      <c r="D2748" s="10">
        <v>0.00571419603514501</v>
      </c>
      <c r="E2748" s="7"/>
      <c r="F2748" s="7"/>
    </row>
    <row r="2749">
      <c r="A2749" s="9">
        <v>44857.458333333336</v>
      </c>
      <c r="B2749" s="10">
        <v>285.49</v>
      </c>
      <c r="C2749" s="10">
        <v>280.09661</v>
      </c>
      <c r="D2749" s="10">
        <v>0.0192554633203165</v>
      </c>
      <c r="E2749" s="7"/>
      <c r="F2749" s="7"/>
    </row>
    <row r="2750">
      <c r="A2750" s="9">
        <v>44857.5</v>
      </c>
      <c r="B2750" s="10">
        <v>300.16</v>
      </c>
      <c r="C2750" s="10">
        <v>283.72837</v>
      </c>
      <c r="D2750" s="10">
        <v>0.0579132428667603</v>
      </c>
      <c r="E2750" s="7"/>
      <c r="F2750" s="7"/>
    </row>
    <row r="2751">
      <c r="A2751" s="9">
        <v>44857.541666666664</v>
      </c>
      <c r="B2751" s="10">
        <v>298.67</v>
      </c>
      <c r="C2751" s="10">
        <v>287.34504</v>
      </c>
      <c r="D2751" s="10">
        <v>0.0394124081626745</v>
      </c>
      <c r="E2751" s="7"/>
      <c r="F2751" s="7"/>
    </row>
    <row r="2752">
      <c r="A2752" s="9">
        <v>44857.583333333336</v>
      </c>
      <c r="B2752" s="10">
        <v>312.31</v>
      </c>
      <c r="C2752" s="10">
        <v>288.01968</v>
      </c>
      <c r="D2752" s="10">
        <v>0.0843356259544487</v>
      </c>
      <c r="E2752" s="7"/>
      <c r="F2752" s="7"/>
    </row>
    <row r="2753">
      <c r="A2753" s="9">
        <v>44857.625</v>
      </c>
      <c r="B2753" s="10">
        <v>315.01</v>
      </c>
      <c r="C2753" s="10">
        <v>289.55</v>
      </c>
      <c r="D2753" s="10">
        <v>0.0879295458470039</v>
      </c>
      <c r="E2753" s="7"/>
      <c r="F2753" s="7"/>
    </row>
    <row r="2754">
      <c r="A2754" s="9">
        <v>44857.666666666664</v>
      </c>
      <c r="B2754" s="10">
        <v>312.97</v>
      </c>
      <c r="C2754" s="10">
        <v>290.76616</v>
      </c>
      <c r="D2754" s="10">
        <v>0.0763632191586531</v>
      </c>
      <c r="E2754" s="7"/>
      <c r="F2754" s="7"/>
    </row>
    <row r="2755">
      <c r="A2755" s="9">
        <v>44857.708333333336</v>
      </c>
      <c r="B2755" s="10">
        <v>310.35</v>
      </c>
      <c r="C2755" s="10">
        <v>292.80091</v>
      </c>
      <c r="D2755" s="10">
        <v>0.0599352303925559</v>
      </c>
      <c r="E2755" s="7"/>
      <c r="F2755" s="7"/>
    </row>
    <row r="2756">
      <c r="A2756" s="9">
        <v>44857.75</v>
      </c>
      <c r="B2756" s="10">
        <v>313.29</v>
      </c>
      <c r="C2756" s="10">
        <v>295.55846</v>
      </c>
      <c r="D2756" s="10">
        <v>0.0599933427721879</v>
      </c>
      <c r="E2756" s="7"/>
      <c r="F2756" s="7"/>
    </row>
    <row r="2757">
      <c r="A2757" s="9">
        <v>44857.791666666664</v>
      </c>
      <c r="B2757" s="10">
        <v>318.4</v>
      </c>
      <c r="C2757" s="10">
        <v>299.09061</v>
      </c>
      <c r="D2757" s="10">
        <v>0.0645603350770522</v>
      </c>
      <c r="E2757" s="7"/>
      <c r="F2757" s="7"/>
    </row>
    <row r="2758">
      <c r="A2758" s="9">
        <v>44857.833333333336</v>
      </c>
      <c r="B2758" s="10">
        <v>319.81</v>
      </c>
      <c r="C2758" s="10">
        <v>301.03565</v>
      </c>
      <c r="D2758" s="10">
        <v>0.0623658692915607</v>
      </c>
      <c r="E2758" s="7"/>
      <c r="F2758" s="7"/>
    </row>
    <row r="2759">
      <c r="A2759" s="9">
        <v>44857.875</v>
      </c>
      <c r="B2759" s="10">
        <v>314.36</v>
      </c>
      <c r="C2759" s="10">
        <v>303.40848</v>
      </c>
      <c r="D2759" s="10">
        <v>0.036094970054891</v>
      </c>
      <c r="E2759" s="7"/>
      <c r="F2759" s="7"/>
    </row>
    <row r="2760">
      <c r="A2760" s="9">
        <v>44857.916666666664</v>
      </c>
      <c r="B2760" s="10">
        <v>309.71</v>
      </c>
      <c r="C2760" s="10">
        <v>304.80256</v>
      </c>
      <c r="D2760" s="10">
        <v>0.0161003897080127</v>
      </c>
      <c r="E2760" s="7"/>
      <c r="F2760" s="7"/>
    </row>
    <row r="2761">
      <c r="A2761" s="9">
        <v>44857.958333333336</v>
      </c>
      <c r="B2761" s="10">
        <v>300.84</v>
      </c>
      <c r="C2761" s="10">
        <v>306.35659</v>
      </c>
      <c r="D2761" s="10">
        <v>0.0180070877535228</v>
      </c>
      <c r="E2761" s="7"/>
      <c r="F2761" s="7"/>
    </row>
    <row r="2762">
      <c r="A2762" s="9">
        <v>44858.0</v>
      </c>
      <c r="B2762" s="10">
        <v>304.04</v>
      </c>
      <c r="C2762" s="10">
        <v>310.65422</v>
      </c>
      <c r="D2762" s="10">
        <v>0.0212912607464337</v>
      </c>
      <c r="E2762" s="7"/>
      <c r="F2762" s="7"/>
    </row>
    <row r="2763">
      <c r="A2763" s="9">
        <v>44858.041666666664</v>
      </c>
      <c r="B2763" s="10">
        <v>306.7</v>
      </c>
      <c r="C2763" s="10">
        <v>304.54065</v>
      </c>
      <c r="D2763" s="10">
        <v>0.00709051484588333</v>
      </c>
      <c r="E2763" s="7"/>
      <c r="F2763" s="7"/>
    </row>
    <row r="2764">
      <c r="A2764" s="9">
        <v>44858.083333333336</v>
      </c>
      <c r="B2764" s="10">
        <v>302.57</v>
      </c>
      <c r="C2764" s="10">
        <v>297.40348</v>
      </c>
      <c r="D2764" s="10">
        <v>0.0173720899298151</v>
      </c>
      <c r="E2764" s="7"/>
      <c r="F2764" s="7"/>
    </row>
    <row r="2765">
      <c r="A2765" s="9">
        <v>44858.125</v>
      </c>
      <c r="B2765" s="10">
        <v>298.55</v>
      </c>
      <c r="C2765" s="10">
        <v>288.56176</v>
      </c>
      <c r="D2765" s="10">
        <v>0.0346138726073753</v>
      </c>
      <c r="E2765" s="7"/>
      <c r="F2765" s="7"/>
    </row>
    <row r="2766">
      <c r="A2766" s="9">
        <v>44858.166666666664</v>
      </c>
      <c r="B2766" s="10">
        <v>290.62</v>
      </c>
      <c r="C2766" s="10">
        <v>280.40476</v>
      </c>
      <c r="D2766" s="10">
        <v>0.0364303373452005</v>
      </c>
      <c r="E2766" s="7"/>
      <c r="F2766" s="7"/>
    </row>
    <row r="2767">
      <c r="A2767" s="9">
        <v>44858.208333333336</v>
      </c>
      <c r="B2767" s="10">
        <v>283.06</v>
      </c>
      <c r="C2767" s="10">
        <v>274.65285</v>
      </c>
      <c r="D2767" s="10">
        <v>0.0306100956170671</v>
      </c>
      <c r="E2767" s="7"/>
      <c r="F2767" s="7"/>
    </row>
    <row r="2768">
      <c r="A2768" s="9">
        <v>44858.25</v>
      </c>
      <c r="B2768" s="10">
        <v>278.35</v>
      </c>
      <c r="C2768" s="10">
        <v>272.09035</v>
      </c>
      <c r="D2768" s="10">
        <v>0.0230057773088976</v>
      </c>
      <c r="E2768" s="7"/>
      <c r="F2768" s="7"/>
    </row>
    <row r="2769">
      <c r="A2769" s="9">
        <v>44858.291666666664</v>
      </c>
      <c r="B2769" s="10">
        <v>269.22</v>
      </c>
      <c r="C2769" s="10">
        <v>271.32801</v>
      </c>
      <c r="D2769" s="10">
        <v>0.00776923104990147</v>
      </c>
      <c r="E2769" s="7"/>
      <c r="F2769" s="7"/>
    </row>
    <row r="2770">
      <c r="A2770" s="9">
        <v>44858.333333333336</v>
      </c>
      <c r="B2770" s="10">
        <v>263.27</v>
      </c>
      <c r="C2770" s="10">
        <v>272.30476</v>
      </c>
      <c r="D2770" s="10">
        <v>0.0331788544570429</v>
      </c>
      <c r="E2770" s="7"/>
      <c r="F2770" s="7"/>
    </row>
    <row r="2771">
      <c r="A2771" s="9">
        <v>44858.375</v>
      </c>
      <c r="B2771" s="10">
        <v>263.84</v>
      </c>
      <c r="C2771" s="10">
        <v>276.66755</v>
      </c>
      <c r="D2771" s="10">
        <v>0.0463644905230122</v>
      </c>
      <c r="E2771" s="7"/>
      <c r="F2771" s="7"/>
    </row>
    <row r="2772">
      <c r="A2772" s="9">
        <v>44858.416666666664</v>
      </c>
      <c r="B2772" s="10">
        <v>278.67</v>
      </c>
      <c r="C2772" s="10">
        <v>283.57713</v>
      </c>
      <c r="D2772" s="10">
        <v>0.017304392635612</v>
      </c>
      <c r="E2772" s="7"/>
      <c r="F2772" s="7"/>
    </row>
    <row r="2773">
      <c r="A2773" s="9">
        <v>44858.458333333336</v>
      </c>
      <c r="B2773" s="10">
        <v>305.17</v>
      </c>
      <c r="C2773" s="10">
        <v>288.62171</v>
      </c>
      <c r="D2773" s="10">
        <v>0.0573355691087826</v>
      </c>
      <c r="E2773" s="7"/>
      <c r="F2773" s="7"/>
    </row>
    <row r="2774">
      <c r="A2774" s="9">
        <v>44858.5</v>
      </c>
      <c r="B2774" s="10">
        <v>314.92</v>
      </c>
      <c r="C2774" s="10">
        <v>292.69325</v>
      </c>
      <c r="D2774" s="10">
        <v>0.0759387174114881</v>
      </c>
      <c r="E2774" s="7"/>
      <c r="F2774" s="7"/>
    </row>
    <row r="2775">
      <c r="A2775" s="9">
        <v>44858.541666666664</v>
      </c>
      <c r="B2775" s="10">
        <v>316.52</v>
      </c>
      <c r="C2775" s="10">
        <v>296.78391</v>
      </c>
      <c r="D2775" s="10">
        <v>0.0664998651712621</v>
      </c>
      <c r="E2775" s="7"/>
      <c r="F2775" s="7"/>
    </row>
    <row r="2776">
      <c r="A2776" s="9">
        <v>44858.583333333336</v>
      </c>
      <c r="B2776" s="10">
        <v>313.55</v>
      </c>
      <c r="C2776" s="10">
        <v>297.7588</v>
      </c>
      <c r="D2776" s="10">
        <v>0.0530335291517832</v>
      </c>
      <c r="E2776" s="7"/>
      <c r="F2776" s="7"/>
    </row>
    <row r="2777">
      <c r="A2777" s="9">
        <v>44858.625</v>
      </c>
      <c r="B2777" s="10">
        <v>317.9</v>
      </c>
      <c r="C2777" s="10">
        <v>299.52648</v>
      </c>
      <c r="D2777" s="10">
        <v>0.0613418887037966</v>
      </c>
      <c r="E2777" s="7"/>
      <c r="F2777" s="7"/>
    </row>
    <row r="2778">
      <c r="A2778" s="9">
        <v>44858.666666666664</v>
      </c>
      <c r="B2778" s="10">
        <v>317.61</v>
      </c>
      <c r="C2778" s="10">
        <v>300.68148</v>
      </c>
      <c r="D2778" s="10">
        <v>0.0563005077665574</v>
      </c>
      <c r="E2778" s="7"/>
      <c r="F2778" s="7"/>
    </row>
    <row r="2779">
      <c r="A2779" s="9">
        <v>44858.708333333336</v>
      </c>
      <c r="B2779" s="10">
        <v>321.44</v>
      </c>
      <c r="C2779" s="10">
        <v>302.51871</v>
      </c>
      <c r="D2779" s="10">
        <v>0.0625458504698767</v>
      </c>
      <c r="E2779" s="7"/>
      <c r="F2779" s="7"/>
    </row>
    <row r="2780">
      <c r="A2780" s="9">
        <v>44858.75</v>
      </c>
      <c r="B2780" s="10">
        <v>323.47</v>
      </c>
      <c r="C2780" s="10">
        <v>305.15558</v>
      </c>
      <c r="D2780" s="10">
        <v>0.0600166642864601</v>
      </c>
      <c r="E2780" s="7"/>
      <c r="F2780" s="7"/>
    </row>
    <row r="2781">
      <c r="A2781" s="9">
        <v>44858.791666666664</v>
      </c>
      <c r="B2781" s="10">
        <v>322.22</v>
      </c>
      <c r="C2781" s="10">
        <v>308.71242</v>
      </c>
      <c r="D2781" s="10">
        <v>0.0437545726213413</v>
      </c>
      <c r="E2781" s="7"/>
      <c r="F2781" s="7"/>
    </row>
    <row r="2782">
      <c r="A2782" s="9">
        <v>44858.833333333336</v>
      </c>
      <c r="B2782" s="10">
        <v>323.36</v>
      </c>
      <c r="C2782" s="10">
        <v>310.74747</v>
      </c>
      <c r="D2782" s="10">
        <v>0.0405877158066644</v>
      </c>
      <c r="E2782" s="7"/>
      <c r="F2782" s="7"/>
    </row>
    <row r="2783">
      <c r="A2783" s="9">
        <v>44858.875</v>
      </c>
      <c r="B2783" s="10">
        <v>314.88</v>
      </c>
      <c r="C2783" s="10">
        <v>313.38085</v>
      </c>
      <c r="D2783" s="10">
        <v>0.00478379581904888</v>
      </c>
      <c r="E2783" s="7"/>
      <c r="F2783" s="7"/>
    </row>
    <row r="2784">
      <c r="A2784" s="9">
        <v>44858.916666666664</v>
      </c>
      <c r="B2784" s="10">
        <v>311.76</v>
      </c>
      <c r="C2784" s="10">
        <v>315.00982</v>
      </c>
      <c r="D2784" s="10">
        <v>0.0103165672739979</v>
      </c>
      <c r="E2784" s="7"/>
      <c r="F2784" s="7"/>
    </row>
    <row r="2785">
      <c r="A2785" s="9">
        <v>44858.958333333336</v>
      </c>
      <c r="B2785" s="10">
        <v>306.2</v>
      </c>
      <c r="C2785" s="10">
        <v>317.10305</v>
      </c>
      <c r="D2785" s="10">
        <v>0.0343833022104328</v>
      </c>
      <c r="E2785" s="7"/>
      <c r="F2785" s="7"/>
    </row>
    <row r="2786">
      <c r="A2786" s="9">
        <v>44859.0</v>
      </c>
      <c r="B2786" s="10">
        <v>311.15</v>
      </c>
      <c r="C2786" s="10">
        <v>308.51443</v>
      </c>
      <c r="D2786" s="10">
        <v>0.00854277707528938</v>
      </c>
      <c r="E2786" s="7"/>
      <c r="F2786" s="7"/>
    </row>
    <row r="2787">
      <c r="A2787" s="9">
        <v>44859.041666666664</v>
      </c>
      <c r="B2787" s="10">
        <v>316.64</v>
      </c>
      <c r="C2787" s="10">
        <v>303.96407</v>
      </c>
      <c r="D2787" s="10">
        <v>0.0417020669581111</v>
      </c>
      <c r="E2787" s="7"/>
      <c r="F2787" s="7"/>
    </row>
    <row r="2788">
      <c r="A2788" s="9">
        <v>44859.083333333336</v>
      </c>
      <c r="B2788" s="10">
        <v>314.21</v>
      </c>
      <c r="C2788" s="10">
        <v>298.26589</v>
      </c>
      <c r="D2788" s="10">
        <v>0.0534560287802268</v>
      </c>
      <c r="E2788" s="7"/>
      <c r="F2788" s="7"/>
    </row>
    <row r="2789">
      <c r="A2789" s="9">
        <v>44859.125</v>
      </c>
      <c r="B2789" s="10">
        <v>301.32</v>
      </c>
      <c r="C2789" s="10">
        <v>290.28174</v>
      </c>
      <c r="D2789" s="10">
        <v>0.0380260225806831</v>
      </c>
      <c r="E2789" s="7"/>
      <c r="F2789" s="7"/>
    </row>
    <row r="2790">
      <c r="A2790" s="9">
        <v>44859.166666666664</v>
      </c>
      <c r="B2790" s="10">
        <v>288.68</v>
      </c>
      <c r="C2790" s="10">
        <v>281.93988</v>
      </c>
      <c r="D2790" s="10">
        <v>0.023906231356841</v>
      </c>
      <c r="E2790" s="7"/>
      <c r="F2790" s="7"/>
    </row>
    <row r="2791">
      <c r="A2791" s="9">
        <v>44859.208333333336</v>
      </c>
      <c r="B2791" s="10">
        <v>284.37</v>
      </c>
      <c r="C2791" s="10">
        <v>275.00748</v>
      </c>
      <c r="D2791" s="10">
        <v>0.034044601259573</v>
      </c>
      <c r="E2791" s="7"/>
      <c r="F2791" s="7"/>
    </row>
    <row r="2792">
      <c r="A2792" s="9">
        <v>44859.25</v>
      </c>
      <c r="B2792" s="10">
        <v>286.81</v>
      </c>
      <c r="C2792" s="10">
        <v>270.68853</v>
      </c>
      <c r="D2792" s="10">
        <v>0.0595572704909217</v>
      </c>
      <c r="E2792" s="7"/>
      <c r="F2792" s="7"/>
    </row>
    <row r="2793">
      <c r="A2793" s="9">
        <v>44859.291666666664</v>
      </c>
      <c r="B2793" s="10">
        <v>288.44</v>
      </c>
      <c r="C2793" s="10">
        <v>267.97564</v>
      </c>
      <c r="D2793" s="10">
        <v>0.0763664936111356</v>
      </c>
      <c r="E2793" s="7"/>
      <c r="F2793" s="7"/>
    </row>
    <row r="2794">
      <c r="A2794" s="9">
        <v>44859.333333333336</v>
      </c>
      <c r="B2794" s="10">
        <v>284.96</v>
      </c>
      <c r="C2794" s="10">
        <v>267.11621</v>
      </c>
      <c r="D2794" s="10">
        <v>0.06680159919909</v>
      </c>
      <c r="E2794" s="7"/>
      <c r="F2794" s="7"/>
    </row>
    <row r="2795">
      <c r="A2795" s="9">
        <v>44859.375</v>
      </c>
      <c r="B2795" s="10">
        <v>282.74</v>
      </c>
      <c r="C2795" s="10">
        <v>270.00277</v>
      </c>
      <c r="D2795" s="10">
        <v>0.0471744419510955</v>
      </c>
      <c r="E2795" s="7"/>
      <c r="F2795" s="7"/>
    </row>
    <row r="2796">
      <c r="A2796" s="9">
        <v>44859.416666666664</v>
      </c>
      <c r="B2796" s="10">
        <v>295.07</v>
      </c>
      <c r="C2796" s="10">
        <v>275.88879</v>
      </c>
      <c r="D2796" s="10">
        <v>0.069525151783079</v>
      </c>
      <c r="E2796" s="7"/>
      <c r="F2796" s="7"/>
    </row>
    <row r="2797">
      <c r="A2797" s="9">
        <v>44859.458333333336</v>
      </c>
      <c r="B2797" s="10">
        <v>312.08</v>
      </c>
      <c r="C2797" s="10">
        <v>280.75112</v>
      </c>
      <c r="D2797" s="10">
        <v>0.111589510310769</v>
      </c>
      <c r="E2797" s="7"/>
      <c r="F2797" s="7"/>
    </row>
    <row r="2798">
      <c r="A2798" s="9">
        <v>44859.5</v>
      </c>
      <c r="B2798" s="10">
        <v>313.77</v>
      </c>
      <c r="C2798" s="10">
        <v>285.47525</v>
      </c>
      <c r="D2798" s="10">
        <v>0.0991145467076391</v>
      </c>
      <c r="E2798" s="7"/>
      <c r="F2798" s="7"/>
    </row>
    <row r="2799">
      <c r="A2799" s="9">
        <v>44859.541666666664</v>
      </c>
      <c r="B2799" s="10">
        <v>318.84</v>
      </c>
      <c r="C2799" s="10">
        <v>290.49449</v>
      </c>
      <c r="D2799" s="10">
        <v>0.0975767561030159</v>
      </c>
      <c r="E2799" s="7"/>
      <c r="F2799" s="7"/>
    </row>
    <row r="2800">
      <c r="A2800" s="9">
        <v>44859.583333333336</v>
      </c>
      <c r="B2800" s="10">
        <v>324.31</v>
      </c>
      <c r="C2800" s="10">
        <v>292.55618</v>
      </c>
      <c r="D2800" s="10">
        <v>0.108539221424069</v>
      </c>
      <c r="E2800" s="7"/>
      <c r="F2800" s="7"/>
    </row>
    <row r="2801">
      <c r="A2801" s="9">
        <v>44859.625</v>
      </c>
      <c r="B2801" s="10">
        <v>326.29</v>
      </c>
      <c r="C2801" s="10">
        <v>294.88327</v>
      </c>
      <c r="D2801" s="10">
        <v>0.106505635263743</v>
      </c>
      <c r="E2801" s="7"/>
      <c r="F2801" s="7"/>
    </row>
    <row r="2802">
      <c r="A2802" s="9">
        <v>44859.666666666664</v>
      </c>
      <c r="B2802" s="10">
        <v>326.34</v>
      </c>
      <c r="C2802" s="10">
        <v>295.94206</v>
      </c>
      <c r="D2802" s="10">
        <v>0.102715849176693</v>
      </c>
      <c r="E2802" s="7"/>
      <c r="F2802" s="7"/>
    </row>
    <row r="2803">
      <c r="A2803" s="9">
        <v>44859.708333333336</v>
      </c>
      <c r="B2803" s="10">
        <v>328.44</v>
      </c>
      <c r="C2803" s="10">
        <v>297.46958</v>
      </c>
      <c r="D2803" s="10">
        <v>0.104112897863371</v>
      </c>
      <c r="E2803" s="7"/>
      <c r="F2803" s="7"/>
    </row>
    <row r="2804">
      <c r="A2804" s="9">
        <v>44859.75</v>
      </c>
      <c r="B2804" s="10">
        <v>332.2</v>
      </c>
      <c r="C2804" s="10">
        <v>299.46457</v>
      </c>
      <c r="D2804" s="10">
        <v>0.109313198553004</v>
      </c>
      <c r="E2804" s="7"/>
      <c r="F2804" s="7"/>
    </row>
    <row r="2805">
      <c r="A2805" s="9">
        <v>44859.791666666664</v>
      </c>
      <c r="B2805" s="10">
        <v>331.2</v>
      </c>
      <c r="C2805" s="10">
        <v>302.20908</v>
      </c>
      <c r="D2805" s="10">
        <v>0.0959300097799841</v>
      </c>
      <c r="E2805" s="7"/>
      <c r="F2805" s="7"/>
    </row>
    <row r="2806">
      <c r="A2806" s="9">
        <v>44859.833333333336</v>
      </c>
      <c r="B2806" s="10">
        <v>327.26</v>
      </c>
      <c r="C2806" s="10">
        <v>303.69321</v>
      </c>
      <c r="D2806" s="10">
        <v>0.0776006483648415</v>
      </c>
      <c r="E2806" s="7"/>
      <c r="F2806" s="7"/>
    </row>
    <row r="2807">
      <c r="A2807" s="9">
        <v>44859.875</v>
      </c>
      <c r="B2807" s="10">
        <v>320.06</v>
      </c>
      <c r="C2807" s="10">
        <v>306.25756</v>
      </c>
      <c r="D2807" s="10">
        <v>0.0450680792990056</v>
      </c>
      <c r="E2807" s="7"/>
      <c r="F2807" s="7"/>
    </row>
    <row r="2808">
      <c r="A2808" s="9">
        <v>44859.916666666664</v>
      </c>
      <c r="B2808" s="10">
        <v>312.42</v>
      </c>
      <c r="C2808" s="10">
        <v>308.07793</v>
      </c>
      <c r="D2808" s="10">
        <v>0.0140940637974295</v>
      </c>
      <c r="E2808" s="7"/>
      <c r="F2808" s="7"/>
    </row>
    <row r="2809">
      <c r="A2809" s="9">
        <v>44859.958333333336</v>
      </c>
      <c r="B2809" s="10">
        <v>302.85</v>
      </c>
      <c r="C2809" s="10">
        <v>310.73411</v>
      </c>
      <c r="D2809" s="10">
        <v>0.0253725283008034</v>
      </c>
      <c r="E2809" s="7"/>
      <c r="F2809" s="7"/>
    </row>
    <row r="2810">
      <c r="A2810" s="9">
        <v>44860.0</v>
      </c>
      <c r="B2810" s="10">
        <v>315.53</v>
      </c>
      <c r="C2810" s="10">
        <v>307.69956</v>
      </c>
      <c r="D2810" s="10">
        <v>0.0254483301828574</v>
      </c>
      <c r="E2810" s="7"/>
      <c r="F2810" s="7"/>
    </row>
    <row r="2811">
      <c r="A2811" s="9">
        <v>44860.041666666664</v>
      </c>
      <c r="B2811" s="10">
        <v>316.99</v>
      </c>
      <c r="C2811" s="10">
        <v>303.67942</v>
      </c>
      <c r="D2811" s="10">
        <v>0.0438310241767453</v>
      </c>
      <c r="E2811" s="7"/>
      <c r="F2811" s="7"/>
    </row>
    <row r="2812">
      <c r="A2812" s="9">
        <v>44860.083333333336</v>
      </c>
      <c r="B2812" s="10">
        <v>316.99</v>
      </c>
      <c r="C2812" s="10">
        <v>298.53502</v>
      </c>
      <c r="D2812" s="10">
        <v>0.0618184761037416</v>
      </c>
      <c r="E2812" s="7"/>
      <c r="F2812" s="7"/>
    </row>
    <row r="2813">
      <c r="A2813" s="9">
        <v>44860.125</v>
      </c>
      <c r="B2813" s="10">
        <v>300.09</v>
      </c>
      <c r="C2813" s="10">
        <v>291.01995</v>
      </c>
      <c r="D2813" s="10">
        <v>0.0311664200340903</v>
      </c>
      <c r="E2813" s="7"/>
      <c r="F2813" s="7"/>
    </row>
    <row r="2814">
      <c r="A2814" s="9">
        <v>44860.166666666664</v>
      </c>
      <c r="B2814" s="10">
        <v>295.19</v>
      </c>
      <c r="C2814" s="10">
        <v>282.79249</v>
      </c>
      <c r="D2814" s="10">
        <v>0.0438396012567378</v>
      </c>
      <c r="E2814" s="7"/>
      <c r="F2814" s="7"/>
    </row>
    <row r="2815">
      <c r="A2815" s="9">
        <v>44860.208333333336</v>
      </c>
      <c r="B2815" s="10">
        <v>286.94</v>
      </c>
      <c r="C2815" s="10">
        <v>275.49252</v>
      </c>
      <c r="D2815" s="10">
        <v>0.0415527797270139</v>
      </c>
      <c r="E2815" s="7"/>
      <c r="F2815" s="7"/>
    </row>
    <row r="2816">
      <c r="A2816" s="9">
        <v>44860.25</v>
      </c>
      <c r="B2816" s="10">
        <v>286.99</v>
      </c>
      <c r="C2816" s="10">
        <v>270.27844</v>
      </c>
      <c r="D2816" s="10">
        <v>0.0618309029754649</v>
      </c>
      <c r="E2816" s="7"/>
      <c r="F2816" s="7"/>
    </row>
    <row r="2817">
      <c r="A2817" s="9">
        <v>44860.291666666664</v>
      </c>
      <c r="B2817" s="10">
        <v>288.34</v>
      </c>
      <c r="C2817" s="10">
        <v>266.34352</v>
      </c>
      <c r="D2817" s="10">
        <v>0.0825868787797051</v>
      </c>
      <c r="E2817" s="7"/>
      <c r="F2817" s="7"/>
    </row>
    <row r="2818">
      <c r="A2818" s="9">
        <v>44860.333333333336</v>
      </c>
      <c r="B2818" s="10">
        <v>292.51</v>
      </c>
      <c r="C2818" s="10">
        <v>264.25579</v>
      </c>
      <c r="D2818" s="10">
        <v>0.106919927847181</v>
      </c>
      <c r="E2818" s="7"/>
      <c r="F2818" s="7"/>
    </row>
    <row r="2819">
      <c r="A2819" s="9">
        <v>44860.375</v>
      </c>
      <c r="B2819" s="10">
        <v>288.66</v>
      </c>
      <c r="C2819" s="10">
        <v>266.16246</v>
      </c>
      <c r="D2819" s="10">
        <v>0.084525593879768</v>
      </c>
      <c r="E2819" s="7"/>
      <c r="F2819" s="7"/>
    </row>
    <row r="2820">
      <c r="A2820" s="9">
        <v>44860.416666666664</v>
      </c>
      <c r="B2820" s="10">
        <v>295.86</v>
      </c>
      <c r="C2820" s="10">
        <v>271.46829</v>
      </c>
      <c r="D2820" s="10">
        <v>0.0898510466913096</v>
      </c>
      <c r="E2820" s="7"/>
      <c r="F2820" s="7"/>
    </row>
    <row r="2821">
      <c r="A2821" s="9">
        <v>44860.458333333336</v>
      </c>
      <c r="B2821" s="10">
        <v>312.81</v>
      </c>
      <c r="C2821" s="10">
        <v>276.22781</v>
      </c>
      <c r="D2821" s="10">
        <v>0.132434855129177</v>
      </c>
      <c r="E2821" s="7"/>
      <c r="F2821" s="7"/>
    </row>
    <row r="2822">
      <c r="A2822" s="9">
        <v>44860.5</v>
      </c>
      <c r="B2822" s="10">
        <v>322.93</v>
      </c>
      <c r="C2822" s="10">
        <v>281.31485</v>
      </c>
      <c r="D2822" s="10">
        <v>0.147930868206922</v>
      </c>
      <c r="E2822" s="7"/>
      <c r="F2822" s="7"/>
    </row>
    <row r="2823">
      <c r="A2823" s="9">
        <v>44860.541666666664</v>
      </c>
      <c r="B2823" s="10">
        <v>333.31</v>
      </c>
      <c r="C2823" s="10">
        <v>286.88094</v>
      </c>
      <c r="D2823" s="10">
        <v>0.161840866806975</v>
      </c>
      <c r="E2823" s="7"/>
      <c r="F2823" s="7"/>
    </row>
    <row r="2824">
      <c r="A2824" s="9">
        <v>44860.583333333336</v>
      </c>
      <c r="B2824" s="10">
        <v>334.11</v>
      </c>
      <c r="C2824" s="10">
        <v>289.59081</v>
      </c>
      <c r="D2824" s="10">
        <v>0.153731363229378</v>
      </c>
      <c r="E2824" s="7"/>
      <c r="F2824" s="7"/>
    </row>
    <row r="2825">
      <c r="A2825" s="9">
        <v>44860.625</v>
      </c>
      <c r="B2825" s="10">
        <v>332.82</v>
      </c>
      <c r="C2825" s="10">
        <v>292.34899</v>
      </c>
      <c r="D2825" s="10">
        <v>0.138433897103595</v>
      </c>
      <c r="E2825" s="7"/>
      <c r="F2825" s="7"/>
    </row>
    <row r="2826">
      <c r="A2826" s="9">
        <v>44860.666666666664</v>
      </c>
      <c r="B2826" s="10">
        <v>332.28</v>
      </c>
      <c r="C2826" s="10">
        <v>293.51738</v>
      </c>
      <c r="D2826" s="10">
        <v>0.132062435280663</v>
      </c>
      <c r="E2826" s="7"/>
      <c r="F2826" s="7"/>
    </row>
    <row r="2827">
      <c r="A2827" s="9">
        <v>44860.708333333336</v>
      </c>
      <c r="B2827" s="10">
        <v>330.95</v>
      </c>
      <c r="C2827" s="10">
        <v>294.86802</v>
      </c>
      <c r="D2827" s="10">
        <v>0.122366542156724</v>
      </c>
      <c r="E2827" s="7"/>
      <c r="F2827" s="7"/>
    </row>
    <row r="2828">
      <c r="A2828" s="9">
        <v>44860.75</v>
      </c>
      <c r="B2828" s="10">
        <v>328.85</v>
      </c>
      <c r="C2828" s="10">
        <v>296.47708</v>
      </c>
      <c r="D2828" s="10">
        <v>0.109191982058107</v>
      </c>
      <c r="E2828" s="7"/>
      <c r="F2828" s="7"/>
    </row>
    <row r="2829">
      <c r="A2829" s="9">
        <v>44860.791666666664</v>
      </c>
      <c r="B2829" s="10">
        <v>326.46</v>
      </c>
      <c r="C2829" s="10">
        <v>298.73946</v>
      </c>
      <c r="D2829" s="10">
        <v>0.0927916921320001</v>
      </c>
      <c r="E2829" s="7"/>
      <c r="F2829" s="7"/>
    </row>
    <row r="2830">
      <c r="A2830" s="9">
        <v>44860.833333333336</v>
      </c>
      <c r="B2830" s="10">
        <v>329.37</v>
      </c>
      <c r="C2830" s="10">
        <v>299.93318</v>
      </c>
      <c r="D2830" s="10">
        <v>0.0981445934057712</v>
      </c>
      <c r="E2830" s="7"/>
      <c r="F2830" s="7"/>
    </row>
    <row r="2831">
      <c r="A2831" s="9">
        <v>44860.875</v>
      </c>
      <c r="B2831" s="10">
        <v>320.82</v>
      </c>
      <c r="C2831" s="10">
        <v>302.54325</v>
      </c>
      <c r="D2831" s="10">
        <v>0.0604103710791762</v>
      </c>
      <c r="E2831" s="7"/>
      <c r="F2831" s="7"/>
    </row>
    <row r="2832">
      <c r="A2832" s="9">
        <v>44860.916666666664</v>
      </c>
      <c r="B2832" s="10">
        <v>316.07</v>
      </c>
      <c r="C2832" s="10">
        <v>304.45486</v>
      </c>
      <c r="D2832" s="10">
        <v>0.0381506145114582</v>
      </c>
      <c r="E2832" s="7"/>
      <c r="F2832" s="7"/>
    </row>
    <row r="2833">
      <c r="A2833" s="9">
        <v>44860.958333333336</v>
      </c>
      <c r="B2833" s="10">
        <v>318.57</v>
      </c>
      <c r="C2833" s="10">
        <v>307.34504</v>
      </c>
      <c r="D2833" s="10">
        <v>0.0365223398431938</v>
      </c>
      <c r="E2833" s="7"/>
      <c r="F2833" s="7"/>
    </row>
    <row r="2834">
      <c r="A2834" s="9">
        <v>44861.0</v>
      </c>
      <c r="B2834" s="10">
        <v>324.89</v>
      </c>
      <c r="C2834" s="10">
        <v>302.6963</v>
      </c>
      <c r="D2834" s="10">
        <v>0.0733200240637232</v>
      </c>
      <c r="E2834" s="7"/>
      <c r="F2834" s="7"/>
    </row>
    <row r="2835">
      <c r="A2835" s="9">
        <v>44861.041666666664</v>
      </c>
      <c r="B2835" s="10">
        <v>326.07</v>
      </c>
      <c r="C2835" s="10">
        <v>299.57609</v>
      </c>
      <c r="D2835" s="10">
        <v>0.0884379991740995</v>
      </c>
      <c r="E2835" s="7"/>
      <c r="F2835" s="7"/>
    </row>
    <row r="2836">
      <c r="A2836" s="9">
        <v>44861.083333333336</v>
      </c>
      <c r="B2836" s="10">
        <v>318.05</v>
      </c>
      <c r="C2836" s="10">
        <v>295.80248</v>
      </c>
      <c r="D2836" s="10">
        <v>0.0752107284563672</v>
      </c>
      <c r="E2836" s="7"/>
      <c r="F2836" s="7"/>
    </row>
    <row r="2837">
      <c r="A2837" s="9">
        <v>44861.125</v>
      </c>
      <c r="B2837" s="10">
        <v>301.5</v>
      </c>
      <c r="C2837" s="10">
        <v>289.89875</v>
      </c>
      <c r="D2837" s="10">
        <v>0.0400182822450941</v>
      </c>
      <c r="E2837" s="7"/>
      <c r="F2837" s="7"/>
    </row>
    <row r="2838">
      <c r="A2838" s="9">
        <v>44861.166666666664</v>
      </c>
      <c r="B2838" s="10">
        <v>280.39</v>
      </c>
      <c r="C2838" s="10">
        <v>282.76777</v>
      </c>
      <c r="D2838" s="10">
        <v>0.00840891449545327</v>
      </c>
      <c r="E2838" s="7"/>
      <c r="F2838" s="7"/>
    </row>
    <row r="2839">
      <c r="A2839" s="9">
        <v>44861.208333333336</v>
      </c>
      <c r="B2839" s="10">
        <v>270.24</v>
      </c>
      <c r="C2839" s="10">
        <v>275.7845</v>
      </c>
      <c r="D2839" s="10">
        <v>0.0201044656244276</v>
      </c>
      <c r="E2839" s="7"/>
      <c r="F2839" s="7"/>
    </row>
    <row r="2840">
      <c r="A2840" s="9">
        <v>44861.25</v>
      </c>
      <c r="B2840" s="10">
        <v>253.2</v>
      </c>
      <c r="C2840" s="10">
        <v>270.07996</v>
      </c>
      <c r="D2840" s="10">
        <v>0.0624998611522307</v>
      </c>
      <c r="E2840" s="7"/>
      <c r="F2840" s="7"/>
    </row>
    <row r="2841">
      <c r="A2841" s="9">
        <v>44861.291666666664</v>
      </c>
      <c r="B2841" s="10">
        <v>245.01</v>
      </c>
      <c r="C2841" s="10">
        <v>264.91876</v>
      </c>
      <c r="D2841" s="10">
        <v>0.0751504347974451</v>
      </c>
      <c r="E2841" s="7"/>
      <c r="F2841" s="7"/>
    </row>
    <row r="2842">
      <c r="A2842" s="9">
        <v>44861.333333333336</v>
      </c>
      <c r="B2842" s="10">
        <v>250.9</v>
      </c>
      <c r="C2842" s="10">
        <v>261.31039</v>
      </c>
      <c r="D2842" s="10">
        <v>0.0398391736356138</v>
      </c>
      <c r="E2842" s="7"/>
      <c r="F2842" s="7"/>
    </row>
    <row r="2843">
      <c r="A2843" s="9">
        <v>44861.375</v>
      </c>
      <c r="B2843" s="10">
        <v>250.24</v>
      </c>
      <c r="C2843" s="10">
        <v>261.57983</v>
      </c>
      <c r="D2843" s="10">
        <v>0.0433513164986765</v>
      </c>
      <c r="E2843" s="7"/>
      <c r="F2843" s="7"/>
    </row>
    <row r="2844">
      <c r="A2844" s="9">
        <v>44861.416666666664</v>
      </c>
      <c r="B2844" s="10">
        <v>248.01</v>
      </c>
      <c r="C2844" s="10">
        <v>265.47262</v>
      </c>
      <c r="D2844" s="10">
        <v>0.0657793636119612</v>
      </c>
      <c r="E2844" s="7"/>
      <c r="F2844" s="7"/>
    </row>
    <row r="2845">
      <c r="A2845" s="9">
        <v>44861.458333333336</v>
      </c>
      <c r="B2845" s="10">
        <v>276.45</v>
      </c>
      <c r="C2845" s="10">
        <v>269.4409</v>
      </c>
      <c r="D2845" s="10">
        <v>0.0260134968373398</v>
      </c>
      <c r="E2845" s="7"/>
      <c r="F2845" s="7"/>
    </row>
    <row r="2846">
      <c r="A2846" s="9">
        <v>44861.5</v>
      </c>
      <c r="B2846" s="10">
        <v>280.32</v>
      </c>
      <c r="C2846" s="10">
        <v>274.30769</v>
      </c>
      <c r="D2846" s="10">
        <v>0.0219181241327941</v>
      </c>
      <c r="E2846" s="7"/>
      <c r="F2846" s="7"/>
    </row>
    <row r="2847">
      <c r="A2847" s="9">
        <v>44861.541666666664</v>
      </c>
      <c r="B2847" s="10">
        <v>274.76</v>
      </c>
      <c r="C2847" s="10">
        <v>280.13302</v>
      </c>
      <c r="D2847" s="10">
        <v>0.0191802451563903</v>
      </c>
      <c r="E2847" s="7"/>
      <c r="F2847" s="7"/>
    </row>
    <row r="2848">
      <c r="A2848" s="9">
        <v>44861.583333333336</v>
      </c>
      <c r="B2848" s="10">
        <v>263.27</v>
      </c>
      <c r="C2848" s="10">
        <v>283.42642</v>
      </c>
      <c r="D2848" s="10">
        <v>0.0711169410388771</v>
      </c>
      <c r="E2848" s="7"/>
      <c r="F2848" s="7"/>
    </row>
    <row r="2849">
      <c r="A2849" s="9">
        <v>44861.625</v>
      </c>
      <c r="B2849" s="10">
        <v>258.85</v>
      </c>
      <c r="C2849" s="10">
        <v>286.7601</v>
      </c>
      <c r="D2849" s="10">
        <v>0.0973290914600741</v>
      </c>
      <c r="E2849" s="7"/>
      <c r="F2849" s="7"/>
    </row>
    <row r="2850">
      <c r="A2850" s="9">
        <v>44861.666666666664</v>
      </c>
      <c r="B2850" s="10">
        <v>248.81</v>
      </c>
      <c r="C2850" s="10">
        <v>288.39143</v>
      </c>
      <c r="D2850" s="10">
        <v>0.137248981358426</v>
      </c>
      <c r="E2850" s="7"/>
      <c r="F2850" s="7"/>
    </row>
    <row r="2851">
      <c r="A2851" s="9">
        <v>44861.708333333336</v>
      </c>
      <c r="B2851" s="10">
        <v>244.14</v>
      </c>
      <c r="C2851" s="10">
        <v>290.06385</v>
      </c>
      <c r="D2851" s="10">
        <v>0.158323245037256</v>
      </c>
      <c r="E2851" s="7"/>
      <c r="F2851" s="7"/>
    </row>
    <row r="2852">
      <c r="A2852" s="9">
        <v>44861.75</v>
      </c>
      <c r="B2852" s="10">
        <v>246.7</v>
      </c>
      <c r="C2852" s="10">
        <v>291.69155</v>
      </c>
      <c r="D2852" s="10">
        <v>0.154243583675975</v>
      </c>
      <c r="E2852" s="7"/>
      <c r="F2852" s="7"/>
    </row>
    <row r="2853">
      <c r="A2853" s="9">
        <v>44861.791666666664</v>
      </c>
      <c r="B2853" s="10">
        <v>248.51</v>
      </c>
      <c r="C2853" s="10">
        <v>293.79335</v>
      </c>
      <c r="D2853" s="10">
        <v>0.154133338960871</v>
      </c>
      <c r="E2853" s="7"/>
      <c r="F2853" s="7"/>
    </row>
    <row r="2854">
      <c r="A2854" s="9">
        <v>44861.833333333336</v>
      </c>
      <c r="B2854" s="10">
        <v>259.39</v>
      </c>
      <c r="C2854" s="10">
        <v>294.93465</v>
      </c>
      <c r="D2854" s="10">
        <v>0.120517036570643</v>
      </c>
      <c r="E2854" s="7"/>
      <c r="F2854" s="7"/>
    </row>
    <row r="2855">
      <c r="A2855" s="9">
        <v>44861.875</v>
      </c>
      <c r="B2855" s="10">
        <v>266.64</v>
      </c>
      <c r="C2855" s="10">
        <v>297.67956</v>
      </c>
      <c r="D2855" s="10">
        <v>0.10427172090687</v>
      </c>
      <c r="E2855" s="7"/>
      <c r="F2855" s="7"/>
    </row>
    <row r="2856">
      <c r="A2856" s="9">
        <v>44861.916666666664</v>
      </c>
      <c r="B2856" s="10">
        <v>278.14</v>
      </c>
      <c r="C2856" s="10">
        <v>299.6269</v>
      </c>
      <c r="D2856" s="10">
        <v>0.0717121860553908</v>
      </c>
      <c r="E2856" s="7"/>
      <c r="F2856" s="7"/>
    </row>
    <row r="2857">
      <c r="A2857" s="9">
        <v>44861.958333333336</v>
      </c>
      <c r="B2857" s="10">
        <v>273.91</v>
      </c>
      <c r="C2857" s="10">
        <v>302.40497</v>
      </c>
      <c r="D2857" s="10">
        <v>0.0942278494959919</v>
      </c>
      <c r="E2857" s="7"/>
      <c r="F2857" s="7"/>
    </row>
    <row r="2858">
      <c r="A2858" s="9">
        <v>44862.0</v>
      </c>
      <c r="B2858" s="10">
        <v>278.55</v>
      </c>
      <c r="C2858" s="10">
        <v>287.3651</v>
      </c>
      <c r="D2858" s="10">
        <v>0.0306756109214374</v>
      </c>
      <c r="E2858" s="7"/>
      <c r="F2858" s="7"/>
    </row>
    <row r="2859">
      <c r="A2859" s="9">
        <v>44862.041666666664</v>
      </c>
      <c r="B2859" s="10">
        <v>290.01</v>
      </c>
      <c r="C2859" s="10">
        <v>283.04487</v>
      </c>
      <c r="D2859" s="10">
        <v>0.0246078651769946</v>
      </c>
      <c r="E2859" s="7"/>
      <c r="F2859" s="7"/>
    </row>
    <row r="2860">
      <c r="A2860" s="9">
        <v>44862.083333333336</v>
      </c>
      <c r="B2860" s="10">
        <v>280.28</v>
      </c>
      <c r="C2860" s="10">
        <v>277.37599</v>
      </c>
      <c r="D2860" s="10">
        <v>0.0104695795768046</v>
      </c>
      <c r="E2860" s="7"/>
      <c r="F2860" s="7"/>
    </row>
    <row r="2861">
      <c r="A2861" s="9">
        <v>44862.125</v>
      </c>
      <c r="B2861" s="10">
        <v>260.56</v>
      </c>
      <c r="C2861" s="10">
        <v>269.84851</v>
      </c>
      <c r="D2861" s="10">
        <v>0.0344212017327795</v>
      </c>
      <c r="E2861" s="7"/>
      <c r="F2861" s="7"/>
    </row>
    <row r="2862">
      <c r="A2862" s="9">
        <v>44862.166666666664</v>
      </c>
      <c r="B2862" s="10">
        <v>254.69</v>
      </c>
      <c r="C2862" s="10">
        <v>262.08334</v>
      </c>
      <c r="D2862" s="10">
        <v>0.0282098816353608</v>
      </c>
      <c r="E2862" s="7"/>
      <c r="F2862" s="7"/>
    </row>
    <row r="2863">
      <c r="A2863" s="9">
        <v>44862.208333333336</v>
      </c>
      <c r="B2863" s="10">
        <v>247.41</v>
      </c>
      <c r="C2863" s="10">
        <v>255.80618</v>
      </c>
      <c r="D2863" s="10">
        <v>0.032822428293171</v>
      </c>
      <c r="E2863" s="7"/>
      <c r="F2863" s="7"/>
    </row>
    <row r="2864">
      <c r="A2864" s="9">
        <v>44862.25</v>
      </c>
      <c r="B2864" s="10">
        <v>240.76</v>
      </c>
      <c r="C2864" s="10">
        <v>251.7772</v>
      </c>
      <c r="D2864" s="10">
        <v>0.0437577350133372</v>
      </c>
      <c r="E2864" s="7"/>
      <c r="F2864" s="7"/>
    </row>
    <row r="2865">
      <c r="A2865" s="9">
        <v>44862.291666666664</v>
      </c>
      <c r="B2865" s="10">
        <v>244.95</v>
      </c>
      <c r="C2865" s="10">
        <v>249.01872</v>
      </c>
      <c r="D2865" s="10">
        <v>0.0163390125850779</v>
      </c>
      <c r="E2865" s="7"/>
      <c r="F2865" s="7"/>
    </row>
    <row r="2866">
      <c r="A2866" s="9">
        <v>44862.333333333336</v>
      </c>
      <c r="B2866" s="10">
        <v>241.63</v>
      </c>
      <c r="C2866" s="10">
        <v>248.43522</v>
      </c>
      <c r="D2866" s="10">
        <v>0.0273923318923942</v>
      </c>
      <c r="E2866" s="7"/>
      <c r="F2866" s="7"/>
    </row>
    <row r="2867">
      <c r="A2867" s="9">
        <v>44862.375</v>
      </c>
      <c r="B2867" s="10">
        <v>251.78</v>
      </c>
      <c r="C2867" s="10">
        <v>251.59144</v>
      </c>
      <c r="D2867" s="10">
        <v>7.49469059837629E-4</v>
      </c>
      <c r="E2867" s="7"/>
      <c r="F2867" s="7"/>
    </row>
    <row r="2868">
      <c r="A2868" s="9">
        <v>44862.416666666664</v>
      </c>
      <c r="B2868" s="10">
        <v>265.73</v>
      </c>
      <c r="C2868" s="10">
        <v>257.56166</v>
      </c>
      <c r="D2868" s="10">
        <v>0.0317141145929871</v>
      </c>
      <c r="E2868" s="7"/>
      <c r="F2868" s="7"/>
    </row>
    <row r="2869">
      <c r="A2869" s="9">
        <v>44862.458333333336</v>
      </c>
      <c r="B2869" s="10">
        <v>291.5</v>
      </c>
      <c r="C2869" s="10">
        <v>262.43948</v>
      </c>
      <c r="D2869" s="10">
        <v>0.110732272446203</v>
      </c>
      <c r="E2869" s="7"/>
      <c r="F2869" s="7"/>
    </row>
    <row r="2870">
      <c r="A2870" s="9">
        <v>44862.5</v>
      </c>
      <c r="B2870" s="10">
        <v>293.69</v>
      </c>
      <c r="C2870" s="10">
        <v>266.83485</v>
      </c>
      <c r="D2870" s="10">
        <v>0.100643338004762</v>
      </c>
      <c r="E2870" s="7"/>
      <c r="F2870" s="7"/>
    </row>
    <row r="2871">
      <c r="A2871" s="9">
        <v>44862.541666666664</v>
      </c>
      <c r="B2871" s="10">
        <v>298.92</v>
      </c>
      <c r="C2871" s="10">
        <v>271.4417</v>
      </c>
      <c r="D2871" s="10">
        <v>0.101230945724256</v>
      </c>
      <c r="E2871" s="7"/>
      <c r="F2871" s="7"/>
    </row>
    <row r="2872">
      <c r="A2872" s="9">
        <v>44862.583333333336</v>
      </c>
      <c r="B2872" s="10">
        <v>297.82</v>
      </c>
      <c r="C2872" s="10">
        <v>273.40197</v>
      </c>
      <c r="D2872" s="10">
        <v>0.0893118290259575</v>
      </c>
      <c r="E2872" s="7"/>
      <c r="F2872" s="7"/>
    </row>
    <row r="2873">
      <c r="A2873" s="9">
        <v>44862.625</v>
      </c>
      <c r="B2873" s="10">
        <v>292.48</v>
      </c>
      <c r="C2873" s="10">
        <v>275.64814</v>
      </c>
      <c r="D2873" s="10">
        <v>0.0610628462793182</v>
      </c>
      <c r="E2873" s="7"/>
      <c r="F2873" s="7"/>
    </row>
    <row r="2874">
      <c r="A2874" s="9">
        <v>44862.666666666664</v>
      </c>
      <c r="B2874" s="10">
        <v>289.0</v>
      </c>
      <c r="C2874" s="10">
        <v>276.87951</v>
      </c>
      <c r="D2874" s="10">
        <v>0.0437753230638121</v>
      </c>
      <c r="E2874" s="7"/>
      <c r="F2874" s="7"/>
    </row>
    <row r="2875">
      <c r="A2875" s="9">
        <v>44862.708333333336</v>
      </c>
      <c r="B2875" s="10">
        <v>293.17</v>
      </c>
      <c r="C2875" s="10">
        <v>278.73926</v>
      </c>
      <c r="D2875" s="10">
        <v>0.0517714655624758</v>
      </c>
      <c r="E2875" s="7"/>
      <c r="F2875" s="7"/>
    </row>
    <row r="2876">
      <c r="A2876" s="9">
        <v>44862.75</v>
      </c>
      <c r="B2876" s="10">
        <v>293.97</v>
      </c>
      <c r="C2876" s="10">
        <v>281.00364</v>
      </c>
      <c r="D2876" s="10">
        <v>0.0461430321685513</v>
      </c>
      <c r="E2876" s="7"/>
      <c r="F2876" s="7"/>
    </row>
    <row r="2877">
      <c r="A2877" s="9">
        <v>44862.791666666664</v>
      </c>
      <c r="B2877" s="10">
        <v>292.36</v>
      </c>
      <c r="C2877" s="10">
        <v>283.8318</v>
      </c>
      <c r="D2877" s="10">
        <v>0.0300466684846448</v>
      </c>
      <c r="E2877" s="7"/>
      <c r="F2877" s="7"/>
    </row>
    <row r="2878">
      <c r="A2878" s="9">
        <v>44862.833333333336</v>
      </c>
      <c r="B2878" s="10">
        <v>304.17</v>
      </c>
      <c r="C2878" s="10">
        <v>285.47459</v>
      </c>
      <c r="D2878" s="10">
        <v>0.0654888759101118</v>
      </c>
      <c r="E2878" s="7"/>
      <c r="F2878" s="7"/>
    </row>
    <row r="2879">
      <c r="A2879" s="9">
        <v>44862.875</v>
      </c>
      <c r="B2879" s="10">
        <v>301.28</v>
      </c>
      <c r="C2879" s="10">
        <v>288.08706</v>
      </c>
      <c r="D2879" s="10">
        <v>0.0457949760048228</v>
      </c>
      <c r="E2879" s="7"/>
      <c r="F2879" s="7"/>
    </row>
    <row r="2880">
      <c r="A2880" s="9">
        <v>44862.916666666664</v>
      </c>
      <c r="B2880" s="10">
        <v>293.62</v>
      </c>
      <c r="C2880" s="10">
        <v>290.04978</v>
      </c>
      <c r="D2880" s="10">
        <v>0.0123089905463814</v>
      </c>
      <c r="E2880" s="7"/>
      <c r="F2880" s="7"/>
    </row>
    <row r="2881">
      <c r="A2881" s="9">
        <v>44862.958333333336</v>
      </c>
      <c r="B2881" s="10">
        <v>294.85</v>
      </c>
      <c r="C2881" s="10">
        <v>292.46208</v>
      </c>
      <c r="D2881" s="10">
        <v>0.00816488756422715</v>
      </c>
      <c r="E2881" s="7"/>
      <c r="F2881" s="7"/>
    </row>
    <row r="2882">
      <c r="A2882" s="9">
        <v>44863.0</v>
      </c>
      <c r="B2882" s="10">
        <v>298.58</v>
      </c>
      <c r="C2882" s="10">
        <v>306.31023</v>
      </c>
      <c r="D2882" s="10">
        <v>0.0252366040794654</v>
      </c>
      <c r="E2882" s="7"/>
      <c r="F2882" s="7"/>
    </row>
    <row r="2883">
      <c r="A2883" s="9">
        <v>44863.041666666664</v>
      </c>
      <c r="B2883" s="10">
        <v>306.47</v>
      </c>
      <c r="C2883" s="10">
        <v>300.39718</v>
      </c>
      <c r="D2883" s="10">
        <v>0.0202159687384549</v>
      </c>
      <c r="E2883" s="7"/>
      <c r="F2883" s="7"/>
    </row>
    <row r="2884">
      <c r="A2884" s="9">
        <v>44863.083333333336</v>
      </c>
      <c r="B2884" s="10">
        <v>309.75</v>
      </c>
      <c r="C2884" s="10">
        <v>293.64098</v>
      </c>
      <c r="D2884" s="10">
        <v>0.0548595771611986</v>
      </c>
      <c r="E2884" s="7"/>
      <c r="F2884" s="7"/>
    </row>
    <row r="2885">
      <c r="A2885" s="9">
        <v>44863.125</v>
      </c>
      <c r="B2885" s="10">
        <v>305.6</v>
      </c>
      <c r="C2885" s="10">
        <v>285.33506</v>
      </c>
      <c r="D2885" s="10">
        <v>0.0710215562013305</v>
      </c>
      <c r="E2885" s="7"/>
      <c r="F2885" s="7"/>
    </row>
    <row r="2886">
      <c r="A2886" s="9">
        <v>44863.166666666664</v>
      </c>
      <c r="B2886" s="10">
        <v>293.72</v>
      </c>
      <c r="C2886" s="10">
        <v>277.98384</v>
      </c>
      <c r="D2886" s="10">
        <v>0.0566081826914832</v>
      </c>
      <c r="E2886" s="7"/>
      <c r="F2886" s="7"/>
    </row>
    <row r="2887">
      <c r="A2887" s="9">
        <v>44863.208333333336</v>
      </c>
      <c r="B2887" s="10">
        <v>289.26</v>
      </c>
      <c r="C2887" s="10">
        <v>273.28963</v>
      </c>
      <c r="D2887" s="10">
        <v>0.0584375265171971</v>
      </c>
      <c r="E2887" s="7"/>
      <c r="F2887" s="7"/>
    </row>
    <row r="2888">
      <c r="A2888" s="9">
        <v>44863.25</v>
      </c>
      <c r="B2888" s="10">
        <v>277.22</v>
      </c>
      <c r="C2888" s="10">
        <v>271.87031</v>
      </c>
      <c r="D2888" s="10">
        <v>0.0196773601354263</v>
      </c>
      <c r="E2888" s="7"/>
      <c r="F2888" s="7"/>
    </row>
    <row r="2889">
      <c r="A2889" s="9">
        <v>44863.291666666664</v>
      </c>
      <c r="B2889" s="10">
        <v>271.21</v>
      </c>
      <c r="C2889" s="10">
        <v>272.12682</v>
      </c>
      <c r="D2889" s="10">
        <v>0.00336909092606171</v>
      </c>
      <c r="E2889" s="7"/>
      <c r="F2889" s="7"/>
    </row>
    <row r="2890">
      <c r="A2890" s="9">
        <v>44863.333333333336</v>
      </c>
      <c r="B2890" s="10">
        <v>264.95</v>
      </c>
      <c r="C2890" s="10">
        <v>273.64351</v>
      </c>
      <c r="D2890" s="10">
        <v>0.0317694726251684</v>
      </c>
      <c r="E2890" s="7"/>
      <c r="F2890" s="7"/>
    </row>
    <row r="2891">
      <c r="A2891" s="9">
        <v>44863.375</v>
      </c>
      <c r="B2891" s="10">
        <v>267.63</v>
      </c>
      <c r="C2891" s="10">
        <v>278.11459</v>
      </c>
      <c r="D2891" s="10">
        <v>0.0376988132841215</v>
      </c>
      <c r="E2891" s="7"/>
      <c r="F2891" s="7"/>
    </row>
    <row r="2892">
      <c r="A2892" s="9">
        <v>44863.416666666664</v>
      </c>
      <c r="B2892" s="10">
        <v>274.91</v>
      </c>
      <c r="C2892" s="10">
        <v>284.8166</v>
      </c>
      <c r="D2892" s="10">
        <v>0.0347823827684199</v>
      </c>
      <c r="E2892" s="7"/>
      <c r="F2892" s="7"/>
    </row>
    <row r="2893">
      <c r="A2893" s="9">
        <v>44863.458333333336</v>
      </c>
      <c r="B2893" s="10">
        <v>294.24</v>
      </c>
      <c r="C2893" s="10">
        <v>289.58269</v>
      </c>
      <c r="D2893" s="10">
        <v>0.0160828328516459</v>
      </c>
      <c r="E2893" s="7"/>
      <c r="F2893" s="7"/>
    </row>
    <row r="2894">
      <c r="A2894" s="9">
        <v>44863.5</v>
      </c>
      <c r="B2894" s="10">
        <v>295.32</v>
      </c>
      <c r="C2894" s="10">
        <v>293.37987</v>
      </c>
      <c r="D2894" s="10">
        <v>0.00661303040321072</v>
      </c>
      <c r="E2894" s="7"/>
      <c r="F2894" s="7"/>
    </row>
    <row r="2895">
      <c r="A2895" s="9">
        <v>44863.541666666664</v>
      </c>
      <c r="B2895" s="10">
        <v>288.45</v>
      </c>
      <c r="C2895" s="10">
        <v>297.12568</v>
      </c>
      <c r="D2895" s="10">
        <v>0.0291986879087664</v>
      </c>
      <c r="E2895" s="7"/>
      <c r="F2895" s="7"/>
    </row>
    <row r="2896">
      <c r="A2896" s="9">
        <v>44863.583333333336</v>
      </c>
      <c r="B2896" s="10">
        <v>280.92</v>
      </c>
      <c r="C2896" s="10">
        <v>297.74385</v>
      </c>
      <c r="D2896" s="10">
        <v>0.0565044416534547</v>
      </c>
      <c r="E2896" s="7"/>
      <c r="F2896" s="7"/>
    </row>
    <row r="2897">
      <c r="A2897" s="9">
        <v>44863.625</v>
      </c>
      <c r="B2897" s="10">
        <v>279.0</v>
      </c>
      <c r="C2897" s="10">
        <v>299.08318</v>
      </c>
      <c r="D2897" s="10">
        <v>0.0671491455988933</v>
      </c>
      <c r="E2897" s="7"/>
      <c r="F2897" s="7"/>
    </row>
    <row r="2898">
      <c r="A2898" s="9">
        <v>44863.666666666664</v>
      </c>
      <c r="B2898" s="10">
        <v>275.64</v>
      </c>
      <c r="C2898" s="10">
        <v>299.65482</v>
      </c>
      <c r="D2898" s="10">
        <v>0.0801416109375447</v>
      </c>
      <c r="E2898" s="7"/>
      <c r="F2898" s="7"/>
    </row>
    <row r="2899">
      <c r="A2899" s="9">
        <v>44863.708333333336</v>
      </c>
      <c r="B2899" s="10">
        <v>278.95</v>
      </c>
      <c r="C2899" s="10">
        <v>300.71127</v>
      </c>
      <c r="D2899" s="10">
        <v>0.0723659941311811</v>
      </c>
      <c r="E2899" s="7"/>
      <c r="F2899" s="7"/>
    </row>
    <row r="2900">
      <c r="A2900" s="9">
        <v>44863.75</v>
      </c>
      <c r="B2900" s="10">
        <v>275.3</v>
      </c>
      <c r="C2900" s="10">
        <v>302.51173</v>
      </c>
      <c r="D2900" s="10">
        <v>0.0899526441503606</v>
      </c>
      <c r="E2900" s="7"/>
      <c r="F2900" s="7"/>
    </row>
    <row r="2901">
      <c r="A2901" s="9">
        <v>44863.791666666664</v>
      </c>
      <c r="B2901" s="10">
        <v>273.01</v>
      </c>
      <c r="C2901" s="10">
        <v>305.10697</v>
      </c>
      <c r="D2901" s="10">
        <v>0.105199071656737</v>
      </c>
      <c r="E2901" s="7"/>
      <c r="F2901" s="7"/>
    </row>
    <row r="2902">
      <c r="A2902" s="9">
        <v>44863.833333333336</v>
      </c>
      <c r="B2902" s="10">
        <v>288.63</v>
      </c>
      <c r="C2902" s="10">
        <v>306.22315</v>
      </c>
      <c r="D2902" s="10">
        <v>0.0574520574293615</v>
      </c>
      <c r="E2902" s="7"/>
      <c r="F2902" s="7"/>
    </row>
    <row r="2903">
      <c r="A2903" s="9">
        <v>44863.875</v>
      </c>
      <c r="B2903" s="10">
        <v>284.93</v>
      </c>
      <c r="C2903" s="10">
        <v>308.0379</v>
      </c>
      <c r="D2903" s="10">
        <v>0.075016418434225</v>
      </c>
      <c r="E2903" s="7"/>
      <c r="F2903" s="7"/>
    </row>
    <row r="2904">
      <c r="A2904" s="9">
        <v>44863.916666666664</v>
      </c>
      <c r="B2904" s="10">
        <v>278.11</v>
      </c>
      <c r="C2904" s="10">
        <v>309.21429</v>
      </c>
      <c r="D2904" s="10">
        <v>0.100591373057176</v>
      </c>
      <c r="E2904" s="7"/>
      <c r="F2904" s="7"/>
    </row>
    <row r="2905">
      <c r="A2905" s="9">
        <v>44863.958333333336</v>
      </c>
      <c r="B2905" s="10">
        <v>271.69</v>
      </c>
      <c r="C2905" s="10">
        <v>311.18884</v>
      </c>
      <c r="D2905" s="10">
        <v>0.126928844877599</v>
      </c>
      <c r="E2905" s="7"/>
      <c r="F2905" s="7"/>
    </row>
    <row r="2906">
      <c r="A2906" s="9">
        <v>44864.0</v>
      </c>
      <c r="B2906" s="10">
        <v>276.92</v>
      </c>
      <c r="C2906" s="10">
        <v>290.70426</v>
      </c>
      <c r="D2906" s="10">
        <v>0.0474167802012944</v>
      </c>
      <c r="E2906" s="7"/>
      <c r="F2906" s="7"/>
    </row>
    <row r="2907">
      <c r="A2907" s="9">
        <v>44864.041666666664</v>
      </c>
      <c r="B2907" s="10">
        <v>287.95</v>
      </c>
      <c r="C2907" s="10">
        <v>285.29296</v>
      </c>
      <c r="D2907" s="10">
        <v>0.00931337387364902</v>
      </c>
      <c r="E2907" s="7"/>
      <c r="F2907" s="7"/>
    </row>
    <row r="2908">
      <c r="A2908" s="9">
        <v>44864.083333333336</v>
      </c>
      <c r="B2908" s="10">
        <v>290.94</v>
      </c>
      <c r="C2908" s="10">
        <v>279.13599</v>
      </c>
      <c r="D2908" s="10">
        <v>0.0422876677421639</v>
      </c>
      <c r="E2908" s="7"/>
      <c r="F2908" s="7"/>
    </row>
    <row r="2909">
      <c r="A2909" s="9">
        <v>44864.125</v>
      </c>
      <c r="B2909" s="10">
        <v>282.5</v>
      </c>
      <c r="C2909" s="10">
        <v>271.86981</v>
      </c>
      <c r="D2909" s="10">
        <v>0.0391002958364521</v>
      </c>
      <c r="E2909" s="7"/>
      <c r="F2909" s="7"/>
    </row>
    <row r="2910">
      <c r="A2910" s="9">
        <v>44864.166666666664</v>
      </c>
      <c r="B2910" s="10">
        <v>270.07</v>
      </c>
      <c r="C2910" s="10">
        <v>265.22507</v>
      </c>
      <c r="D2910" s="10">
        <v>0.0182672399709423</v>
      </c>
      <c r="E2910" s="7"/>
      <c r="F2910" s="7"/>
    </row>
    <row r="2911">
      <c r="A2911" s="9">
        <v>44864.208333333336</v>
      </c>
      <c r="B2911" s="10">
        <v>262.93</v>
      </c>
      <c r="C2911" s="10">
        <v>260.62641</v>
      </c>
      <c r="D2911" s="10">
        <v>0.00883866681047398</v>
      </c>
      <c r="E2911" s="7"/>
      <c r="F2911" s="7"/>
    </row>
    <row r="2912">
      <c r="A2912" s="9">
        <v>44864.25</v>
      </c>
      <c r="B2912" s="10">
        <v>254.82</v>
      </c>
      <c r="C2912" s="10">
        <v>258.57939</v>
      </c>
      <c r="D2912" s="10">
        <v>0.0145386297028544</v>
      </c>
      <c r="E2912" s="7"/>
      <c r="F2912" s="7"/>
    </row>
    <row r="2913">
      <c r="A2913" s="9">
        <v>44864.291666666664</v>
      </c>
      <c r="B2913" s="10">
        <v>261.54</v>
      </c>
      <c r="C2913" s="10">
        <v>257.59736</v>
      </c>
      <c r="D2913" s="10">
        <v>0.0153054363600622</v>
      </c>
      <c r="E2913" s="7"/>
      <c r="F2913" s="7"/>
    </row>
    <row r="2914">
      <c r="A2914" s="9">
        <v>44864.333333333336</v>
      </c>
      <c r="B2914" s="10">
        <v>260.18</v>
      </c>
      <c r="C2914" s="10">
        <v>258.2876</v>
      </c>
      <c r="D2914" s="10">
        <v>0.00732671641999077</v>
      </c>
      <c r="E2914" s="7"/>
      <c r="F2914" s="7"/>
    </row>
    <row r="2915">
      <c r="A2915" s="9">
        <v>44864.375</v>
      </c>
      <c r="B2915" s="10">
        <v>262.95</v>
      </c>
      <c r="C2915" s="10">
        <v>262.1789</v>
      </c>
      <c r="D2915" s="10">
        <v>0.00294112150138699</v>
      </c>
      <c r="E2915" s="7"/>
      <c r="F2915" s="7"/>
    </row>
    <row r="2916">
      <c r="A2916" s="9">
        <v>44864.416666666664</v>
      </c>
      <c r="B2916" s="10">
        <v>265.04</v>
      </c>
      <c r="C2916" s="10">
        <v>268.49981</v>
      </c>
      <c r="D2916" s="10">
        <v>0.0128857074424</v>
      </c>
      <c r="E2916" s="7"/>
      <c r="F2916" s="7"/>
    </row>
    <row r="2917">
      <c r="A2917" s="9">
        <v>44864.458333333336</v>
      </c>
      <c r="B2917" s="10">
        <v>275.06</v>
      </c>
      <c r="C2917" s="10">
        <v>273.20318</v>
      </c>
      <c r="D2917" s="10">
        <v>0.00679648018738298</v>
      </c>
      <c r="E2917" s="7"/>
      <c r="F2917" s="7"/>
    </row>
    <row r="2918">
      <c r="A2918" s="9">
        <v>44864.5</v>
      </c>
      <c r="B2918" s="10">
        <v>286.86</v>
      </c>
      <c r="C2918" s="10">
        <v>276.96573</v>
      </c>
      <c r="D2918" s="10">
        <v>0.0357238059741181</v>
      </c>
      <c r="E2918" s="7"/>
      <c r="F2918" s="7"/>
    </row>
    <row r="2919">
      <c r="A2919" s="9">
        <v>44864.541666666664</v>
      </c>
      <c r="B2919" s="10">
        <v>291.6</v>
      </c>
      <c r="C2919" s="10">
        <v>280.93729</v>
      </c>
      <c r="D2919" s="10">
        <v>0.0379540572915756</v>
      </c>
      <c r="E2919" s="7"/>
      <c r="F2919" s="7"/>
    </row>
    <row r="2920">
      <c r="A2920" s="9">
        <v>44864.583333333336</v>
      </c>
      <c r="B2920" s="10">
        <v>282.55</v>
      </c>
      <c r="C2920" s="10">
        <v>282.1867</v>
      </c>
      <c r="D2920" s="10">
        <v>0.00128744551036614</v>
      </c>
      <c r="E2920" s="7"/>
      <c r="F2920" s="7"/>
    </row>
    <row r="2921">
      <c r="A2921" s="9">
        <v>44864.625</v>
      </c>
      <c r="B2921" s="10">
        <v>282.13</v>
      </c>
      <c r="C2921" s="10">
        <v>284.21222</v>
      </c>
      <c r="D2921" s="10">
        <v>0.00732628597039214</v>
      </c>
      <c r="E2921" s="7"/>
      <c r="F2921" s="7"/>
    </row>
    <row r="2922">
      <c r="A2922" s="9">
        <v>44864.666666666664</v>
      </c>
      <c r="B2922" s="10">
        <v>287.95</v>
      </c>
      <c r="C2922" s="10">
        <v>285.81915</v>
      </c>
      <c r="D2922" s="10">
        <v>0.00745523874100111</v>
      </c>
      <c r="E2922" s="7"/>
      <c r="F2922" s="7"/>
    </row>
    <row r="2923">
      <c r="A2923" s="9">
        <v>44864.708333333336</v>
      </c>
      <c r="B2923" s="10">
        <v>289.66</v>
      </c>
      <c r="C2923" s="10">
        <v>288.229</v>
      </c>
      <c r="D2923" s="10">
        <v>0.00496480229262163</v>
      </c>
      <c r="E2923" s="7"/>
      <c r="F2923" s="7"/>
    </row>
    <row r="2924">
      <c r="A2924" s="9">
        <v>44864.75</v>
      </c>
      <c r="B2924" s="10">
        <v>288.61</v>
      </c>
      <c r="C2924" s="10">
        <v>291.09387</v>
      </c>
      <c r="D2924" s="10">
        <v>0.00853288322423267</v>
      </c>
      <c r="E2924" s="7"/>
      <c r="F2924" s="7"/>
    </row>
    <row r="2925">
      <c r="A2925" s="9">
        <v>44864.791666666664</v>
      </c>
      <c r="B2925" s="10">
        <v>288.24</v>
      </c>
      <c r="C2925" s="10">
        <v>294.55638</v>
      </c>
      <c r="D2925" s="10">
        <v>0.0214437045974016</v>
      </c>
      <c r="E2925" s="7"/>
      <c r="F2925" s="7"/>
    </row>
    <row r="2926">
      <c r="A2926" s="9">
        <v>44864.833333333336</v>
      </c>
      <c r="B2926" s="10">
        <v>293.39</v>
      </c>
      <c r="C2926" s="10">
        <v>296.49267</v>
      </c>
      <c r="D2926" s="10">
        <v>0.0104645757347053</v>
      </c>
      <c r="E2926" s="7"/>
      <c r="F2926" s="7"/>
    </row>
    <row r="2927">
      <c r="A2927" s="9">
        <v>44864.875</v>
      </c>
      <c r="B2927" s="10">
        <v>298.66</v>
      </c>
      <c r="C2927" s="10">
        <v>298.9362</v>
      </c>
      <c r="D2927" s="10">
        <v>9.23942968432596E-4</v>
      </c>
      <c r="E2927" s="7"/>
      <c r="F2927" s="7"/>
    </row>
    <row r="2928">
      <c r="A2928" s="9">
        <v>44864.916666666664</v>
      </c>
      <c r="B2928" s="10">
        <v>290.9</v>
      </c>
      <c r="C2928" s="10">
        <v>300.36941</v>
      </c>
      <c r="D2928" s="10">
        <v>0.0315258800821296</v>
      </c>
      <c r="E2928" s="7"/>
      <c r="F2928" s="7"/>
    </row>
    <row r="2929">
      <c r="A2929" s="9">
        <v>44864.958333333336</v>
      </c>
      <c r="B2929" s="10">
        <v>281.05</v>
      </c>
      <c r="C2929" s="10">
        <v>301.85132</v>
      </c>
      <c r="D2929" s="10">
        <v>0.0689124698874928</v>
      </c>
      <c r="E2929" s="7"/>
      <c r="F2929" s="7"/>
    </row>
    <row r="2930">
      <c r="A2930" s="9">
        <v>44865.0</v>
      </c>
      <c r="B2930" s="10">
        <v>284.85</v>
      </c>
      <c r="C2930" s="10">
        <v>297.28812</v>
      </c>
      <c r="D2930" s="10">
        <v>0.0418386042469506</v>
      </c>
      <c r="E2930" s="7"/>
      <c r="F2930" s="7"/>
    </row>
    <row r="2931">
      <c r="A2931" s="9">
        <v>44865.041666666664</v>
      </c>
      <c r="B2931" s="10">
        <v>286.9</v>
      </c>
      <c r="C2931" s="10">
        <v>291.5028</v>
      </c>
      <c r="D2931" s="10">
        <v>0.0157898997882696</v>
      </c>
      <c r="E2931" s="7"/>
      <c r="F2931" s="7"/>
    </row>
    <row r="2932">
      <c r="A2932" s="9">
        <v>44865.083333333336</v>
      </c>
      <c r="B2932" s="10">
        <v>290.43</v>
      </c>
      <c r="C2932" s="10">
        <v>284.93699</v>
      </c>
      <c r="D2932" s="10">
        <v>0.0192779814231912</v>
      </c>
      <c r="E2932" s="7"/>
      <c r="F2932" s="7"/>
    </row>
    <row r="2933">
      <c r="A2933" s="9">
        <v>44865.125</v>
      </c>
      <c r="B2933" s="10">
        <v>282.49</v>
      </c>
      <c r="C2933" s="10">
        <v>277.11691</v>
      </c>
      <c r="D2933" s="10">
        <v>0.0193892534381968</v>
      </c>
      <c r="E2933" s="7"/>
      <c r="F2933" s="7"/>
    </row>
    <row r="2934">
      <c r="A2934" s="9">
        <v>44865.166666666664</v>
      </c>
      <c r="B2934" s="10">
        <v>263.3</v>
      </c>
      <c r="C2934" s="10">
        <v>270.08636</v>
      </c>
      <c r="D2934" s="10">
        <v>0.0251266298675727</v>
      </c>
      <c r="E2934" s="7"/>
      <c r="F2934" s="7"/>
    </row>
    <row r="2935">
      <c r="A2935" s="9">
        <v>44865.208333333336</v>
      </c>
      <c r="B2935" s="10">
        <v>263.05</v>
      </c>
      <c r="C2935" s="10">
        <v>265.38894</v>
      </c>
      <c r="D2935" s="10">
        <v>0.0088132534837359</v>
      </c>
      <c r="E2935" s="7"/>
      <c r="F2935" s="7"/>
    </row>
    <row r="2936">
      <c r="A2936" s="9">
        <v>44865.25</v>
      </c>
      <c r="B2936" s="10">
        <v>262.21</v>
      </c>
      <c r="C2936" s="10">
        <v>263.55117</v>
      </c>
      <c r="D2936" s="10">
        <v>0.00508884100192017</v>
      </c>
      <c r="E2936" s="7"/>
      <c r="F2936" s="7"/>
    </row>
    <row r="2937">
      <c r="A2937" s="9">
        <v>44865.291666666664</v>
      </c>
      <c r="B2937" s="10">
        <v>259.48</v>
      </c>
      <c r="C2937" s="10">
        <v>263.07896</v>
      </c>
      <c r="D2937" s="10">
        <v>0.0136801513887692</v>
      </c>
      <c r="E2937" s="7"/>
      <c r="F2937" s="7"/>
    </row>
    <row r="2938">
      <c r="A2938" s="9">
        <v>44865.333333333336</v>
      </c>
      <c r="B2938" s="10">
        <v>264.88</v>
      </c>
      <c r="C2938" s="10">
        <v>264.20758</v>
      </c>
      <c r="D2938" s="10">
        <v>0.00254504431704793</v>
      </c>
      <c r="E2938" s="7"/>
      <c r="F2938" s="7"/>
    </row>
    <row r="2939">
      <c r="A2939" s="9">
        <v>44865.375</v>
      </c>
      <c r="B2939" s="10">
        <v>265.28</v>
      </c>
      <c r="C2939" s="10">
        <v>268.4876</v>
      </c>
      <c r="D2939" s="10">
        <v>0.011946920453682</v>
      </c>
      <c r="E2939" s="7"/>
      <c r="F2939" s="7"/>
    </row>
    <row r="2940">
      <c r="A2940" s="9">
        <v>44865.416666666664</v>
      </c>
      <c r="B2940" s="10">
        <v>277.75</v>
      </c>
      <c r="C2940" s="10">
        <v>275.14414</v>
      </c>
      <c r="D2940" s="10">
        <v>0.00947089042128975</v>
      </c>
      <c r="E2940" s="7"/>
      <c r="F2940" s="7"/>
    </row>
    <row r="2941">
      <c r="A2941" s="9">
        <v>44865.458333333336</v>
      </c>
      <c r="B2941" s="10">
        <v>294.14</v>
      </c>
      <c r="C2941" s="10">
        <v>279.96751</v>
      </c>
      <c r="D2941" s="10">
        <v>0.0506219096637319</v>
      </c>
      <c r="E2941" s="7"/>
      <c r="F2941" s="7"/>
    </row>
    <row r="2942">
      <c r="A2942" s="9">
        <v>44865.5</v>
      </c>
      <c r="B2942" s="10">
        <v>301.58</v>
      </c>
      <c r="C2942" s="10">
        <v>283.6756</v>
      </c>
      <c r="D2942" s="10">
        <v>0.0631157561665508</v>
      </c>
      <c r="E2942" s="7"/>
      <c r="F2942" s="7"/>
    </row>
    <row r="2943">
      <c r="A2943" s="9">
        <v>44865.541666666664</v>
      </c>
      <c r="B2943" s="10">
        <v>298.21</v>
      </c>
      <c r="C2943" s="10">
        <v>287.42547</v>
      </c>
      <c r="D2943" s="10">
        <v>0.0375211354790511</v>
      </c>
      <c r="E2943" s="7"/>
      <c r="F2943" s="7"/>
    </row>
    <row r="2944">
      <c r="A2944" s="9">
        <v>44865.583333333336</v>
      </c>
      <c r="B2944" s="10">
        <v>294.62</v>
      </c>
      <c r="C2944" s="10">
        <v>288.22437</v>
      </c>
      <c r="D2944" s="10">
        <v>0.0221897614001202</v>
      </c>
      <c r="E2944" s="7"/>
      <c r="F2944" s="7"/>
    </row>
    <row r="2945">
      <c r="A2945" s="9">
        <v>44865.625</v>
      </c>
      <c r="B2945" s="10">
        <v>293.53</v>
      </c>
      <c r="C2945" s="10">
        <v>289.86191</v>
      </c>
      <c r="D2945" s="10">
        <v>0.0126546119840304</v>
      </c>
      <c r="E2945" s="7"/>
      <c r="F2945" s="7"/>
    </row>
    <row r="2946">
      <c r="A2946" s="9">
        <v>44865.666666666664</v>
      </c>
      <c r="B2946" s="10">
        <v>295.18</v>
      </c>
      <c r="C2946" s="10">
        <v>291.1616</v>
      </c>
      <c r="D2946" s="10">
        <v>0.0138012704972083</v>
      </c>
      <c r="E2946" s="7"/>
      <c r="F2946" s="7"/>
    </row>
    <row r="2947">
      <c r="A2947" s="9">
        <v>44865.708333333336</v>
      </c>
      <c r="B2947" s="10">
        <v>295.77</v>
      </c>
      <c r="C2947" s="10">
        <v>293.24722</v>
      </c>
      <c r="D2947" s="10">
        <v>0.00860291190484245</v>
      </c>
      <c r="E2947" s="7"/>
      <c r="F2947" s="7"/>
    </row>
    <row r="2948">
      <c r="A2948" s="9">
        <v>44865.75</v>
      </c>
      <c r="B2948" s="10">
        <v>300.55</v>
      </c>
      <c r="C2948" s="10">
        <v>296.02903</v>
      </c>
      <c r="D2948" s="10">
        <v>0.0152720495013615</v>
      </c>
      <c r="E2948" s="7"/>
      <c r="F2948" s="7"/>
    </row>
    <row r="2949">
      <c r="A2949" s="9">
        <v>44865.791666666664</v>
      </c>
      <c r="B2949" s="10">
        <v>302.51</v>
      </c>
      <c r="C2949" s="10">
        <v>299.60874</v>
      </c>
      <c r="D2949" s="10">
        <v>0.00968349588199589</v>
      </c>
      <c r="E2949" s="7"/>
      <c r="F2949" s="7"/>
    </row>
    <row r="2950">
      <c r="A2950" s="9">
        <v>44865.833333333336</v>
      </c>
      <c r="B2950" s="10">
        <v>302.63</v>
      </c>
      <c r="C2950" s="10">
        <v>301.61761</v>
      </c>
      <c r="D2950" s="10">
        <v>0.00335653478588329</v>
      </c>
      <c r="E2950" s="7"/>
      <c r="F2950" s="7"/>
    </row>
    <row r="2951">
      <c r="A2951" s="9">
        <v>44865.875</v>
      </c>
      <c r="B2951" s="10">
        <v>301.37</v>
      </c>
      <c r="C2951" s="10">
        <v>304.10693</v>
      </c>
      <c r="D2951" s="10">
        <v>0.00899989355717731</v>
      </c>
      <c r="E2951" s="7"/>
      <c r="F2951" s="7"/>
    </row>
    <row r="2952">
      <c r="A2952" s="9">
        <v>44865.916666666664</v>
      </c>
      <c r="B2952" s="10">
        <v>283.76</v>
      </c>
      <c r="C2952" s="10">
        <v>305.61843</v>
      </c>
      <c r="D2952" s="10">
        <v>0.0715219628606821</v>
      </c>
      <c r="E2952" s="7"/>
      <c r="F2952" s="7"/>
    </row>
    <row r="2953">
      <c r="A2953" s="9">
        <v>44865.958333333336</v>
      </c>
      <c r="B2953" s="10">
        <v>279.34</v>
      </c>
      <c r="C2953" s="10">
        <v>307.32089</v>
      </c>
      <c r="D2953" s="10">
        <v>0.0910477969785914</v>
      </c>
      <c r="E2953" s="7"/>
      <c r="F2953" s="7"/>
    </row>
    <row r="2954">
      <c r="A2954" s="9">
        <v>44866.0</v>
      </c>
      <c r="B2954" s="10">
        <v>278.54</v>
      </c>
      <c r="C2954" s="10">
        <v>300.61691</v>
      </c>
      <c r="D2954" s="10">
        <v>0.0734386831399471</v>
      </c>
      <c r="E2954" s="7"/>
      <c r="F2954" s="7"/>
    </row>
    <row r="2955">
      <c r="A2955" s="9">
        <v>44866.041666666664</v>
      </c>
      <c r="B2955" s="10">
        <v>298.59</v>
      </c>
      <c r="C2955" s="10">
        <v>294.11026</v>
      </c>
      <c r="D2955" s="10">
        <v>0.0152314985543176</v>
      </c>
      <c r="E2955" s="7"/>
      <c r="F2955" s="7"/>
    </row>
    <row r="2956">
      <c r="A2956" s="9">
        <v>44866.083333333336</v>
      </c>
      <c r="B2956" s="10">
        <v>304.43</v>
      </c>
      <c r="C2956" s="10">
        <v>286.04183</v>
      </c>
      <c r="D2956" s="10">
        <v>0.0642848984709684</v>
      </c>
      <c r="E2956" s="7"/>
      <c r="F2956" s="7"/>
    </row>
    <row r="2957">
      <c r="A2957" s="9">
        <v>44866.125</v>
      </c>
      <c r="B2957" s="10">
        <v>288.56</v>
      </c>
      <c r="C2957" s="10">
        <v>276.26318</v>
      </c>
      <c r="D2957" s="10">
        <v>0.0445112519156553</v>
      </c>
      <c r="E2957" s="7"/>
      <c r="F2957" s="7"/>
    </row>
    <row r="2958">
      <c r="A2958" s="9">
        <v>44866.166666666664</v>
      </c>
      <c r="B2958" s="10">
        <v>266.02</v>
      </c>
      <c r="C2958" s="10">
        <v>267.48655</v>
      </c>
      <c r="D2958" s="10">
        <v>0.00548270557902833</v>
      </c>
      <c r="E2958" s="7"/>
      <c r="F2958" s="7"/>
    </row>
    <row r="2959">
      <c r="A2959" s="9">
        <v>44866.208333333336</v>
      </c>
      <c r="B2959" s="10">
        <v>267.22</v>
      </c>
      <c r="C2959" s="10">
        <v>261.6181</v>
      </c>
      <c r="D2959" s="10">
        <v>0.021412509302682</v>
      </c>
      <c r="E2959" s="7"/>
      <c r="F2959" s="7"/>
    </row>
    <row r="2960">
      <c r="A2960" s="9">
        <v>44866.25</v>
      </c>
      <c r="B2960" s="10">
        <v>267.24</v>
      </c>
      <c r="C2960" s="10">
        <v>259.28882</v>
      </c>
      <c r="D2960" s="10">
        <v>0.0306653406807128</v>
      </c>
      <c r="E2960" s="7"/>
      <c r="F2960" s="7"/>
    </row>
    <row r="2961">
      <c r="A2961" s="9">
        <v>44866.291666666664</v>
      </c>
      <c r="B2961" s="10">
        <v>268.18</v>
      </c>
      <c r="C2961" s="10">
        <v>259.15022</v>
      </c>
      <c r="D2961" s="10">
        <v>0.0348438060365143</v>
      </c>
      <c r="E2961" s="7"/>
      <c r="F2961" s="7"/>
    </row>
    <row r="2962">
      <c r="A2962" s="9">
        <v>44866.333333333336</v>
      </c>
      <c r="B2962" s="10">
        <v>271.39</v>
      </c>
      <c r="C2962" s="10">
        <v>261.12628</v>
      </c>
      <c r="D2962" s="10">
        <v>0.039305580426451</v>
      </c>
      <c r="E2962" s="7"/>
      <c r="F2962" s="7"/>
    </row>
    <row r="2963">
      <c r="A2963" s="9">
        <v>44866.375</v>
      </c>
      <c r="B2963" s="10">
        <v>271.51</v>
      </c>
      <c r="C2963" s="10">
        <v>266.50423</v>
      </c>
      <c r="D2963" s="10">
        <v>0.0187830789777707</v>
      </c>
      <c r="E2963" s="7"/>
      <c r="F2963" s="7"/>
    </row>
    <row r="2964">
      <c r="A2964" s="9">
        <v>44866.416666666664</v>
      </c>
      <c r="B2964" s="10">
        <v>274.86</v>
      </c>
      <c r="C2964" s="10">
        <v>274.05135</v>
      </c>
      <c r="D2964" s="10">
        <v>0.00295072438066807</v>
      </c>
      <c r="E2964" s="7"/>
      <c r="F2964" s="7"/>
    </row>
    <row r="2965">
      <c r="A2965" s="9">
        <v>44866.458333333336</v>
      </c>
      <c r="B2965" s="10">
        <v>292.65</v>
      </c>
      <c r="C2965" s="10">
        <v>279.3871</v>
      </c>
      <c r="D2965" s="10">
        <v>0.0474714115290219</v>
      </c>
      <c r="E2965" s="7"/>
      <c r="F2965" s="7"/>
    </row>
    <row r="2966">
      <c r="A2966" s="9">
        <v>44866.5</v>
      </c>
      <c r="B2966" s="10">
        <v>299.77</v>
      </c>
      <c r="C2966" s="10">
        <v>283.43298</v>
      </c>
      <c r="D2966" s="10">
        <v>0.0576397990099811</v>
      </c>
      <c r="E2966" s="7"/>
      <c r="F2966" s="7"/>
    </row>
    <row r="2967">
      <c r="A2967" s="9">
        <v>44866.541666666664</v>
      </c>
      <c r="B2967" s="10">
        <v>302.91</v>
      </c>
      <c r="C2967" s="10">
        <v>287.16212</v>
      </c>
      <c r="D2967" s="10">
        <v>0.0548396842870501</v>
      </c>
      <c r="E2967" s="7"/>
      <c r="F2967" s="7"/>
    </row>
    <row r="2968">
      <c r="A2968" s="9">
        <v>44866.583333333336</v>
      </c>
      <c r="B2968" s="10">
        <v>303.32</v>
      </c>
      <c r="C2968" s="10">
        <v>287.875</v>
      </c>
      <c r="D2968" s="10">
        <v>0.0536517585757707</v>
      </c>
      <c r="E2968" s="7"/>
      <c r="F2968" s="7"/>
    </row>
    <row r="2969">
      <c r="A2969" s="9">
        <v>44866.625</v>
      </c>
      <c r="B2969" s="10">
        <v>304.57</v>
      </c>
      <c r="C2969" s="10">
        <v>289.22042</v>
      </c>
      <c r="D2969" s="10">
        <v>0.053072255409905</v>
      </c>
      <c r="E2969" s="7"/>
      <c r="F2969" s="7"/>
    </row>
    <row r="2970">
      <c r="A2970" s="9">
        <v>44866.666666666664</v>
      </c>
      <c r="B2970" s="10">
        <v>304.34</v>
      </c>
      <c r="C2970" s="10">
        <v>289.83254</v>
      </c>
      <c r="D2970" s="10">
        <v>0.0500546280966242</v>
      </c>
      <c r="E2970" s="7"/>
      <c r="F2970" s="7"/>
    </row>
    <row r="2971">
      <c r="A2971" s="9">
        <v>44866.708333333336</v>
      </c>
      <c r="B2971" s="10">
        <v>306.55</v>
      </c>
      <c r="C2971" s="10">
        <v>291.25558</v>
      </c>
      <c r="D2971" s="10">
        <v>0.0525120239756436</v>
      </c>
      <c r="E2971" s="7"/>
      <c r="F2971" s="7"/>
    </row>
    <row r="2972">
      <c r="A2972" s="9">
        <v>44866.75</v>
      </c>
      <c r="B2972" s="10">
        <v>301.99</v>
      </c>
      <c r="C2972" s="10">
        <v>293.64198</v>
      </c>
      <c r="D2972" s="10">
        <v>0.0284292457093499</v>
      </c>
      <c r="E2972" s="7"/>
      <c r="F2972" s="7"/>
    </row>
    <row r="2973">
      <c r="A2973" s="9">
        <v>44866.791666666664</v>
      </c>
      <c r="B2973" s="10">
        <v>300.9</v>
      </c>
      <c r="C2973" s="10">
        <v>296.86372</v>
      </c>
      <c r="D2973" s="10">
        <v>0.0135964071325387</v>
      </c>
      <c r="E2973" s="7"/>
      <c r="F2973" s="7"/>
    </row>
    <row r="2974">
      <c r="A2974" s="9">
        <v>44866.833333333336</v>
      </c>
      <c r="B2974" s="10">
        <v>307.29</v>
      </c>
      <c r="C2974" s="10">
        <v>298.74506</v>
      </c>
      <c r="D2974" s="10">
        <v>0.0286027825865974</v>
      </c>
      <c r="E2974" s="7"/>
      <c r="F2974" s="7"/>
    </row>
    <row r="2975">
      <c r="A2975" s="9">
        <v>44866.875</v>
      </c>
      <c r="B2975" s="10">
        <v>297.42</v>
      </c>
      <c r="C2975" s="10">
        <v>301.2325</v>
      </c>
      <c r="D2975" s="10">
        <v>0.0126563368826404</v>
      </c>
      <c r="E2975" s="7"/>
      <c r="F2975" s="7"/>
    </row>
    <row r="2976">
      <c r="A2976" s="9">
        <v>44866.916666666664</v>
      </c>
      <c r="B2976" s="10">
        <v>289.22</v>
      </c>
      <c r="C2976" s="10">
        <v>302.92218</v>
      </c>
      <c r="D2976" s="10">
        <v>0.0452333335248016</v>
      </c>
      <c r="E2976" s="7"/>
      <c r="F2976" s="7"/>
    </row>
    <row r="2977">
      <c r="A2977" s="9">
        <v>44866.958333333336</v>
      </c>
      <c r="B2977" s="10">
        <v>282.98</v>
      </c>
      <c r="C2977" s="10">
        <v>305.0445</v>
      </c>
      <c r="D2977" s="10">
        <v>0.0723320695832903</v>
      </c>
      <c r="E2977" s="7"/>
      <c r="F2977" s="7"/>
    </row>
    <row r="2978">
      <c r="A2978" s="9">
        <v>44867.0</v>
      </c>
      <c r="B2978" s="10">
        <v>288.4</v>
      </c>
      <c r="C2978" s="10">
        <v>291.02819</v>
      </c>
      <c r="D2978" s="10">
        <v>0.00903070592577309</v>
      </c>
      <c r="E2978" s="7"/>
      <c r="F2978" s="7"/>
    </row>
    <row r="2979">
      <c r="A2979" s="9">
        <v>44867.041666666664</v>
      </c>
      <c r="B2979" s="10">
        <v>292.53</v>
      </c>
      <c r="C2979" s="10">
        <v>287.12424</v>
      </c>
      <c r="D2979" s="10">
        <v>0.0188272505309896</v>
      </c>
      <c r="E2979" s="7"/>
      <c r="F2979" s="7"/>
    </row>
    <row r="2980">
      <c r="A2980" s="9">
        <v>44867.083333333336</v>
      </c>
      <c r="B2980" s="10">
        <v>277.9</v>
      </c>
      <c r="C2980" s="10">
        <v>282.13075</v>
      </c>
      <c r="D2980" s="10">
        <v>0.0149957067777971</v>
      </c>
      <c r="E2980" s="7"/>
      <c r="F2980" s="7"/>
    </row>
    <row r="2981">
      <c r="A2981" s="9">
        <v>44867.125</v>
      </c>
      <c r="B2981" s="10">
        <v>256.25</v>
      </c>
      <c r="C2981" s="10">
        <v>275.2318</v>
      </c>
      <c r="D2981" s="10">
        <v>0.068966594703083</v>
      </c>
      <c r="E2981" s="7"/>
      <c r="F2981" s="7"/>
    </row>
    <row r="2982">
      <c r="A2982" s="9">
        <v>44867.166666666664</v>
      </c>
      <c r="B2982" s="10">
        <v>243.72</v>
      </c>
      <c r="C2982" s="10">
        <v>267.79531</v>
      </c>
      <c r="D2982" s="10">
        <v>0.0899019105300984</v>
      </c>
      <c r="E2982" s="7"/>
      <c r="F2982" s="7"/>
    </row>
    <row r="2983">
      <c r="A2983" s="9">
        <v>44867.208333333336</v>
      </c>
      <c r="B2983" s="10">
        <v>246.63</v>
      </c>
      <c r="C2983" s="10">
        <v>261.42525</v>
      </c>
      <c r="D2983" s="10">
        <v>0.0565945714884082</v>
      </c>
      <c r="E2983" s="7"/>
      <c r="F2983" s="7"/>
    </row>
    <row r="2984">
      <c r="A2984" s="9">
        <v>44867.25</v>
      </c>
      <c r="B2984" s="10">
        <v>247.8</v>
      </c>
      <c r="C2984" s="10">
        <v>256.99148</v>
      </c>
      <c r="D2984" s="10">
        <v>0.0357656993142341</v>
      </c>
      <c r="E2984" s="7"/>
      <c r="F2984" s="7"/>
    </row>
    <row r="2985">
      <c r="A2985" s="9">
        <v>44867.291666666664</v>
      </c>
      <c r="B2985" s="10">
        <v>241.05</v>
      </c>
      <c r="C2985" s="10">
        <v>253.57849</v>
      </c>
      <c r="D2985" s="10">
        <v>0.0494067537037545</v>
      </c>
      <c r="E2985" s="7"/>
      <c r="F2985" s="7"/>
    </row>
    <row r="2986">
      <c r="A2986" s="9">
        <v>44867.333333333336</v>
      </c>
      <c r="B2986" s="10">
        <v>232.57</v>
      </c>
      <c r="C2986" s="10">
        <v>252.12206</v>
      </c>
      <c r="D2986" s="10">
        <v>0.0775499771816873</v>
      </c>
      <c r="E2986" s="7"/>
      <c r="F2986" s="7"/>
    </row>
    <row r="2987">
      <c r="A2987" s="9">
        <v>44867.375</v>
      </c>
      <c r="B2987" s="10">
        <v>245.19</v>
      </c>
      <c r="C2987" s="10">
        <v>254.41334</v>
      </c>
      <c r="D2987" s="10">
        <v>0.036253366273954</v>
      </c>
      <c r="E2987" s="7"/>
      <c r="F2987" s="7"/>
    </row>
    <row r="2988">
      <c r="A2988" s="9">
        <v>44867.416666666664</v>
      </c>
      <c r="B2988" s="10">
        <v>251.9</v>
      </c>
      <c r="C2988" s="10">
        <v>259.73792</v>
      </c>
      <c r="D2988" s="10">
        <v>0.0301762638277844</v>
      </c>
      <c r="E2988" s="7"/>
      <c r="F2988" s="7"/>
    </row>
    <row r="2989">
      <c r="A2989" s="9">
        <v>44867.458333333336</v>
      </c>
      <c r="B2989" s="10">
        <v>271.81</v>
      </c>
      <c r="C2989" s="10">
        <v>264.31542</v>
      </c>
      <c r="D2989" s="10">
        <v>0.028354683203878</v>
      </c>
      <c r="E2989" s="7"/>
      <c r="F2989" s="7"/>
    </row>
    <row r="2990">
      <c r="A2990" s="9">
        <v>44867.5</v>
      </c>
      <c r="B2990" s="10">
        <v>276.18</v>
      </c>
      <c r="C2990" s="10">
        <v>268.79584</v>
      </c>
      <c r="D2990" s="10">
        <v>0.0274712584837622</v>
      </c>
      <c r="E2990" s="7"/>
      <c r="F2990" s="7"/>
    </row>
    <row r="2991">
      <c r="A2991" s="9">
        <v>44867.541666666664</v>
      </c>
      <c r="B2991" s="10">
        <v>263.68</v>
      </c>
      <c r="C2991" s="10">
        <v>273.71669</v>
      </c>
      <c r="D2991" s="10">
        <v>0.0366681695588238</v>
      </c>
      <c r="E2991" s="7"/>
      <c r="F2991" s="7"/>
    </row>
    <row r="2992">
      <c r="A2992" s="9">
        <v>44867.583333333336</v>
      </c>
      <c r="B2992" s="10">
        <v>257.6</v>
      </c>
      <c r="C2992" s="10">
        <v>276.03259</v>
      </c>
      <c r="D2992" s="10">
        <v>0.0667768613843749</v>
      </c>
      <c r="E2992" s="7"/>
      <c r="F2992" s="7"/>
    </row>
    <row r="2993">
      <c r="A2993" s="9">
        <v>44867.625</v>
      </c>
      <c r="B2993" s="10">
        <v>261.07</v>
      </c>
      <c r="C2993" s="10">
        <v>278.56933</v>
      </c>
      <c r="D2993" s="10">
        <v>0.0628185809256172</v>
      </c>
      <c r="E2993" s="7"/>
      <c r="F2993" s="7"/>
    </row>
    <row r="2994">
      <c r="A2994" s="9">
        <v>44867.666666666664</v>
      </c>
      <c r="B2994" s="10">
        <v>262.76</v>
      </c>
      <c r="C2994" s="10">
        <v>279.92503</v>
      </c>
      <c r="D2994" s="10">
        <v>0.0613200970274076</v>
      </c>
      <c r="E2994" s="7"/>
      <c r="F2994" s="7"/>
    </row>
    <row r="2995">
      <c r="A2995" s="9">
        <v>44867.708333333336</v>
      </c>
      <c r="B2995" s="10">
        <v>264.83</v>
      </c>
      <c r="C2995" s="10">
        <v>281.76652</v>
      </c>
      <c r="D2995" s="10">
        <v>0.0601083478619107</v>
      </c>
      <c r="E2995" s="7"/>
      <c r="F2995" s="7"/>
    </row>
    <row r="2996">
      <c r="A2996" s="9">
        <v>44867.75</v>
      </c>
      <c r="B2996" s="10">
        <v>263.55</v>
      </c>
      <c r="C2996" s="10">
        <v>283.88127</v>
      </c>
      <c r="D2996" s="10">
        <v>0.0716189201210772</v>
      </c>
      <c r="E2996" s="7"/>
      <c r="F2996" s="7"/>
    </row>
    <row r="2997">
      <c r="A2997" s="9">
        <v>44867.791666666664</v>
      </c>
      <c r="B2997" s="10">
        <v>268.14</v>
      </c>
      <c r="C2997" s="10">
        <v>286.53599</v>
      </c>
      <c r="D2997" s="10">
        <v>0.0642013242385364</v>
      </c>
      <c r="E2997" s="7"/>
      <c r="F2997" s="7"/>
    </row>
    <row r="2998">
      <c r="A2998" s="9">
        <v>44867.833333333336</v>
      </c>
      <c r="B2998" s="10">
        <v>274.63</v>
      </c>
      <c r="C2998" s="10">
        <v>288.04621</v>
      </c>
      <c r="D2998" s="10">
        <v>0.0465765892215696</v>
      </c>
      <c r="E2998" s="7"/>
      <c r="F2998" s="7"/>
    </row>
    <row r="2999">
      <c r="A2999" s="9">
        <v>44867.875</v>
      </c>
      <c r="B2999" s="10">
        <v>276.33</v>
      </c>
      <c r="C2999" s="10">
        <v>290.6921</v>
      </c>
      <c r="D2999" s="10">
        <v>0.0494065714204135</v>
      </c>
      <c r="E2999" s="7"/>
      <c r="F2999" s="7"/>
    </row>
    <row r="3000">
      <c r="A3000" s="9">
        <v>44867.916666666664</v>
      </c>
      <c r="B3000" s="10">
        <v>275.4</v>
      </c>
      <c r="C3000" s="10">
        <v>292.64841</v>
      </c>
      <c r="D3000" s="10">
        <v>0.0589390183257788</v>
      </c>
      <c r="E3000" s="7"/>
      <c r="F3000" s="7"/>
    </row>
    <row r="3001">
      <c r="A3001" s="9">
        <v>44867.958333333336</v>
      </c>
      <c r="B3001" s="10">
        <v>276.7</v>
      </c>
      <c r="C3001" s="10">
        <v>295.14306</v>
      </c>
      <c r="D3001" s="10">
        <v>0.0624885436913204</v>
      </c>
      <c r="E3001" s="7"/>
      <c r="F3001" s="7"/>
    </row>
    <row r="3002">
      <c r="A3002" s="9">
        <v>44868.0</v>
      </c>
      <c r="B3002" s="10">
        <v>281.84</v>
      </c>
      <c r="C3002" s="10">
        <v>289.42648</v>
      </c>
      <c r="D3002" s="10">
        <v>0.0262121143856638</v>
      </c>
      <c r="E3002" s="7"/>
      <c r="F3002" s="7"/>
    </row>
    <row r="3003">
      <c r="A3003" s="9">
        <v>44868.041666666664</v>
      </c>
      <c r="B3003" s="10">
        <v>285.67</v>
      </c>
      <c r="C3003" s="10">
        <v>283.84433</v>
      </c>
      <c r="D3003" s="10">
        <v>0.00643194105726896</v>
      </c>
      <c r="E3003" s="7"/>
      <c r="F3003" s="7"/>
    </row>
    <row r="3004">
      <c r="A3004" s="9">
        <v>44868.083333333336</v>
      </c>
      <c r="B3004" s="10">
        <v>289.11</v>
      </c>
      <c r="C3004" s="10">
        <v>277.13413</v>
      </c>
      <c r="D3004" s="10">
        <v>0.0432132628341373</v>
      </c>
      <c r="E3004" s="7"/>
      <c r="F3004" s="7"/>
    </row>
    <row r="3005">
      <c r="A3005" s="9">
        <v>44868.125</v>
      </c>
      <c r="B3005" s="10">
        <v>291.15</v>
      </c>
      <c r="C3005" s="10">
        <v>269.0344</v>
      </c>
      <c r="D3005" s="10">
        <v>0.0822036141103144</v>
      </c>
      <c r="E3005" s="7"/>
      <c r="F3005" s="7"/>
    </row>
    <row r="3006">
      <c r="A3006" s="9">
        <v>44868.166666666664</v>
      </c>
      <c r="B3006" s="10">
        <v>284.55</v>
      </c>
      <c r="C3006" s="10">
        <v>261.58781</v>
      </c>
      <c r="D3006" s="10">
        <v>0.0877800460197286</v>
      </c>
      <c r="E3006" s="7"/>
      <c r="F3006" s="7"/>
    </row>
    <row r="3007">
      <c r="A3007" s="9">
        <v>44868.208333333336</v>
      </c>
      <c r="B3007" s="10">
        <v>288.79</v>
      </c>
      <c r="C3007" s="10">
        <v>256.48553</v>
      </c>
      <c r="D3007" s="10">
        <v>0.125950458101866</v>
      </c>
      <c r="E3007" s="7"/>
      <c r="F3007" s="7"/>
    </row>
    <row r="3008">
      <c r="A3008" s="9">
        <v>44868.25</v>
      </c>
      <c r="B3008" s="10">
        <v>292.58</v>
      </c>
      <c r="C3008" s="10">
        <v>254.30538</v>
      </c>
      <c r="D3008" s="10">
        <v>0.15050652880407</v>
      </c>
      <c r="E3008" s="7"/>
      <c r="F3008" s="7"/>
    </row>
    <row r="3009">
      <c r="A3009" s="9">
        <v>44868.291666666664</v>
      </c>
      <c r="B3009" s="10">
        <v>295.52</v>
      </c>
      <c r="C3009" s="10">
        <v>253.69299</v>
      </c>
      <c r="D3009" s="10">
        <v>0.164872549296691</v>
      </c>
      <c r="E3009" s="7"/>
      <c r="F3009" s="7"/>
    </row>
    <row r="3010">
      <c r="A3010" s="9">
        <v>44868.333333333336</v>
      </c>
      <c r="B3010" s="10">
        <v>300.39</v>
      </c>
      <c r="C3010" s="10">
        <v>254.97951</v>
      </c>
      <c r="D3010" s="10">
        <v>0.178094663371186</v>
      </c>
      <c r="E3010" s="7"/>
      <c r="F3010" s="7"/>
    </row>
    <row r="3011">
      <c r="A3011" s="9">
        <v>44868.375</v>
      </c>
      <c r="B3011" s="10">
        <v>299.94</v>
      </c>
      <c r="C3011" s="10">
        <v>259.48419</v>
      </c>
      <c r="D3011" s="10">
        <v>0.15590857385184</v>
      </c>
      <c r="E3011" s="7"/>
      <c r="F3011" s="7"/>
    </row>
    <row r="3012">
      <c r="A3012" s="9">
        <v>44868.416666666664</v>
      </c>
      <c r="B3012" s="10">
        <v>305.14</v>
      </c>
      <c r="C3012" s="10">
        <v>266.18667</v>
      </c>
      <c r="D3012" s="10">
        <v>0.146338394781376</v>
      </c>
      <c r="E3012" s="7"/>
      <c r="F3012" s="7"/>
    </row>
    <row r="3013">
      <c r="A3013" s="9">
        <v>44868.458333333336</v>
      </c>
      <c r="B3013" s="10">
        <v>304.41</v>
      </c>
      <c r="C3013" s="10">
        <v>271.03657</v>
      </c>
      <c r="D3013" s="10">
        <v>0.123132572110103</v>
      </c>
      <c r="E3013" s="7"/>
      <c r="F3013" s="7"/>
    </row>
    <row r="3014">
      <c r="A3014" s="9">
        <v>44868.5</v>
      </c>
      <c r="B3014" s="10">
        <v>294.08</v>
      </c>
      <c r="C3014" s="10">
        <v>274.77573</v>
      </c>
      <c r="D3014" s="10">
        <v>0.070254640029525</v>
      </c>
      <c r="E3014" s="7"/>
      <c r="F3014" s="7"/>
    </row>
    <row r="3015">
      <c r="A3015" s="9">
        <v>44868.541666666664</v>
      </c>
      <c r="B3015" s="10">
        <v>296.88</v>
      </c>
      <c r="C3015" s="10">
        <v>278.45694</v>
      </c>
      <c r="D3015" s="10">
        <v>0.0661612527954951</v>
      </c>
      <c r="E3015" s="7"/>
      <c r="F3015" s="7"/>
    </row>
    <row r="3016">
      <c r="A3016" s="9">
        <v>44868.583333333336</v>
      </c>
      <c r="B3016" s="10">
        <v>297.68</v>
      </c>
      <c r="C3016" s="10">
        <v>279.343</v>
      </c>
      <c r="D3016" s="10">
        <v>0.0656433130595718</v>
      </c>
      <c r="E3016" s="7"/>
      <c r="F3016" s="7"/>
    </row>
    <row r="3017">
      <c r="A3017" s="9">
        <v>44868.625</v>
      </c>
      <c r="B3017" s="10">
        <v>286.65</v>
      </c>
      <c r="C3017" s="10">
        <v>280.87059</v>
      </c>
      <c r="D3017" s="10">
        <v>0.0205767716726766</v>
      </c>
      <c r="E3017" s="7"/>
      <c r="F3017" s="7"/>
    </row>
    <row r="3018">
      <c r="A3018" s="9">
        <v>44868.666666666664</v>
      </c>
      <c r="B3018" s="10">
        <v>287.74</v>
      </c>
      <c r="C3018" s="10">
        <v>281.86029</v>
      </c>
      <c r="D3018" s="10">
        <v>0.0208603702210055</v>
      </c>
      <c r="E3018" s="7"/>
      <c r="F3018" s="7"/>
    </row>
    <row r="3019">
      <c r="A3019" s="9">
        <v>44868.708333333336</v>
      </c>
      <c r="B3019" s="10">
        <v>288.53</v>
      </c>
      <c r="C3019" s="10">
        <v>283.74649</v>
      </c>
      <c r="D3019" s="10">
        <v>0.0168583935610973</v>
      </c>
      <c r="E3019" s="7"/>
      <c r="F3019" s="7"/>
    </row>
    <row r="3020">
      <c r="A3020" s="9">
        <v>44868.75</v>
      </c>
      <c r="B3020" s="10">
        <v>289.24</v>
      </c>
      <c r="C3020" s="10">
        <v>286.37496</v>
      </c>
      <c r="D3020" s="10">
        <v>0.0100045059805508</v>
      </c>
      <c r="E3020" s="7"/>
      <c r="F3020" s="7"/>
    </row>
    <row r="3021">
      <c r="A3021" s="9">
        <v>44868.791666666664</v>
      </c>
      <c r="B3021" s="10">
        <v>294.97</v>
      </c>
      <c r="C3021" s="10">
        <v>289.69894</v>
      </c>
      <c r="D3021" s="10">
        <v>0.018194957841406</v>
      </c>
      <c r="E3021" s="7"/>
      <c r="F3021" s="7"/>
    </row>
    <row r="3022">
      <c r="A3022" s="9">
        <v>44868.833333333336</v>
      </c>
      <c r="B3022" s="10">
        <v>294.92</v>
      </c>
      <c r="C3022" s="10">
        <v>291.61265</v>
      </c>
      <c r="D3022" s="10">
        <v>0.0113415861760456</v>
      </c>
      <c r="E3022" s="7"/>
      <c r="F3022" s="7"/>
    </row>
    <row r="3023">
      <c r="A3023" s="9">
        <v>44868.875</v>
      </c>
      <c r="B3023" s="10">
        <v>289.78</v>
      </c>
      <c r="C3023" s="10">
        <v>294.08829</v>
      </c>
      <c r="D3023" s="10">
        <v>0.0146496482399894</v>
      </c>
      <c r="E3023" s="7"/>
      <c r="F3023" s="7"/>
    </row>
    <row r="3024">
      <c r="A3024" s="9">
        <v>44868.916666666664</v>
      </c>
      <c r="B3024" s="10">
        <v>287.57</v>
      </c>
      <c r="C3024" s="10">
        <v>295.74809</v>
      </c>
      <c r="D3024" s="10">
        <v>0.0276522157759328</v>
      </c>
      <c r="E3024" s="7"/>
      <c r="F3024" s="7"/>
    </row>
    <row r="3025">
      <c r="A3025" s="9">
        <v>44868.958333333336</v>
      </c>
      <c r="B3025" s="10">
        <v>282.95</v>
      </c>
      <c r="C3025" s="10">
        <v>297.59024</v>
      </c>
      <c r="D3025" s="10">
        <v>0.0491959682548728</v>
      </c>
      <c r="E3025" s="7"/>
      <c r="F3025" s="7"/>
    </row>
    <row r="3026">
      <c r="A3026" s="9">
        <v>44869.0</v>
      </c>
      <c r="B3026" s="10">
        <v>286.49</v>
      </c>
      <c r="C3026" s="10">
        <v>295.85932</v>
      </c>
      <c r="D3026" s="10">
        <v>0.0316681590426153</v>
      </c>
      <c r="E3026" s="7"/>
      <c r="F3026" s="7"/>
    </row>
    <row r="3027">
      <c r="A3027" s="9">
        <v>44869.041666666664</v>
      </c>
      <c r="B3027" s="10">
        <v>290.59</v>
      </c>
      <c r="C3027" s="10">
        <v>290.02764</v>
      </c>
      <c r="D3027" s="10">
        <v>0.00193898760821539</v>
      </c>
      <c r="E3027" s="7"/>
      <c r="F3027" s="7"/>
    </row>
    <row r="3028">
      <c r="A3028" s="9">
        <v>44869.083333333336</v>
      </c>
      <c r="B3028" s="10">
        <v>289.23</v>
      </c>
      <c r="C3028" s="10">
        <v>283.25204</v>
      </c>
      <c r="D3028" s="10">
        <v>0.0211047376746165</v>
      </c>
      <c r="E3028" s="7"/>
      <c r="F3028" s="7"/>
    </row>
    <row r="3029">
      <c r="A3029" s="9">
        <v>44869.125</v>
      </c>
      <c r="B3029" s="10">
        <v>283.21</v>
      </c>
      <c r="C3029" s="10">
        <v>275.10173</v>
      </c>
      <c r="D3029" s="10">
        <v>0.0294737150507923</v>
      </c>
      <c r="E3029" s="7"/>
      <c r="F3029" s="7"/>
    </row>
    <row r="3030">
      <c r="A3030" s="9">
        <v>44869.166666666664</v>
      </c>
      <c r="B3030" s="10">
        <v>273.72</v>
      </c>
      <c r="C3030" s="10">
        <v>267.83994</v>
      </c>
      <c r="D3030" s="10">
        <v>0.0219536339501868</v>
      </c>
      <c r="E3030" s="7"/>
      <c r="F3030" s="7"/>
    </row>
    <row r="3031">
      <c r="A3031" s="9">
        <v>44869.208333333336</v>
      </c>
      <c r="B3031" s="10">
        <v>276.63</v>
      </c>
      <c r="C3031" s="10">
        <v>263.12318</v>
      </c>
      <c r="D3031" s="10">
        <v>0.0513326876028178</v>
      </c>
      <c r="E3031" s="7"/>
      <c r="F3031" s="7"/>
    </row>
    <row r="3032">
      <c r="A3032" s="9">
        <v>44869.25</v>
      </c>
      <c r="B3032" s="10">
        <v>274.59</v>
      </c>
      <c r="C3032" s="10">
        <v>261.49378</v>
      </c>
      <c r="D3032" s="10">
        <v>0.0500823384785671</v>
      </c>
      <c r="E3032" s="7"/>
      <c r="F3032" s="7"/>
    </row>
    <row r="3033">
      <c r="A3033" s="9">
        <v>44869.291666666664</v>
      </c>
      <c r="B3033" s="10">
        <v>280.98</v>
      </c>
      <c r="C3033" s="10">
        <v>261.4564</v>
      </c>
      <c r="D3033" s="10">
        <v>0.0746724884148945</v>
      </c>
      <c r="E3033" s="7"/>
      <c r="F3033" s="7"/>
    </row>
    <row r="3034">
      <c r="A3034" s="9">
        <v>44869.333333333336</v>
      </c>
      <c r="B3034" s="10">
        <v>284.1</v>
      </c>
      <c r="C3034" s="10">
        <v>263.00416</v>
      </c>
      <c r="D3034" s="10">
        <v>0.0802110506541037</v>
      </c>
      <c r="E3034" s="7"/>
      <c r="F3034" s="7"/>
    </row>
    <row r="3035">
      <c r="A3035" s="9">
        <v>44869.375</v>
      </c>
      <c r="B3035" s="10">
        <v>286.56</v>
      </c>
      <c r="C3035" s="10">
        <v>267.62198</v>
      </c>
      <c r="D3035" s="10">
        <v>0.0707640680335748</v>
      </c>
      <c r="E3035" s="7"/>
      <c r="F3035" s="7"/>
    </row>
    <row r="3036">
      <c r="A3036" s="9">
        <v>44869.416666666664</v>
      </c>
      <c r="B3036" s="10">
        <v>287.86</v>
      </c>
      <c r="C3036" s="10">
        <v>274.42191</v>
      </c>
      <c r="D3036" s="10">
        <v>0.0489687211928522</v>
      </c>
      <c r="E3036" s="7"/>
      <c r="F3036" s="7"/>
    </row>
    <row r="3037">
      <c r="A3037" s="9">
        <v>44869.458333333336</v>
      </c>
      <c r="B3037" s="10">
        <v>288.45</v>
      </c>
      <c r="C3037" s="10">
        <v>279.27431</v>
      </c>
      <c r="D3037" s="10">
        <v>0.0328554746048785</v>
      </c>
      <c r="E3037" s="7"/>
      <c r="F3037" s="7"/>
    </row>
    <row r="3038">
      <c r="A3038" s="9">
        <v>44869.5</v>
      </c>
      <c r="B3038" s="10">
        <v>282.84</v>
      </c>
      <c r="C3038" s="10">
        <v>282.99302</v>
      </c>
      <c r="D3038" s="10">
        <v>5.4072005026847E-4</v>
      </c>
      <c r="E3038" s="7"/>
      <c r="F3038" s="7"/>
    </row>
    <row r="3039">
      <c r="A3039" s="9">
        <v>44869.541666666664</v>
      </c>
      <c r="B3039" s="10">
        <v>287.19</v>
      </c>
      <c r="C3039" s="10">
        <v>286.59559</v>
      </c>
      <c r="D3039" s="10">
        <v>0.00207403749652945</v>
      </c>
      <c r="E3039" s="7"/>
      <c r="F3039" s="7"/>
    </row>
    <row r="3040">
      <c r="A3040" s="9">
        <v>44869.583333333336</v>
      </c>
      <c r="B3040" s="10">
        <v>288.9</v>
      </c>
      <c r="C3040" s="10">
        <v>287.22643</v>
      </c>
      <c r="D3040" s="10">
        <v>0.00582665738664782</v>
      </c>
      <c r="E3040" s="7"/>
      <c r="F3040" s="7"/>
    </row>
    <row r="3041">
      <c r="A3041" s="9">
        <v>44869.625</v>
      </c>
      <c r="B3041" s="10">
        <v>298.29</v>
      </c>
      <c r="C3041" s="10">
        <v>288.5602</v>
      </c>
      <c r="D3041" s="10">
        <v>0.0337184407274461</v>
      </c>
      <c r="E3041" s="7"/>
      <c r="F3041" s="7"/>
    </row>
    <row r="3042">
      <c r="A3042" s="9">
        <v>44869.666666666664</v>
      </c>
      <c r="B3042" s="10">
        <v>295.31</v>
      </c>
      <c r="C3042" s="10">
        <v>289.35365</v>
      </c>
      <c r="D3042" s="10">
        <v>0.0205850176764661</v>
      </c>
      <c r="E3042" s="7"/>
      <c r="F3042" s="7"/>
    </row>
    <row r="3043">
      <c r="A3043" s="9">
        <v>44869.708333333336</v>
      </c>
      <c r="B3043" s="10">
        <v>296.42</v>
      </c>
      <c r="C3043" s="10">
        <v>290.89165</v>
      </c>
      <c r="D3043" s="10">
        <v>0.0190048425246994</v>
      </c>
      <c r="E3043" s="7"/>
      <c r="F3043" s="7"/>
    </row>
    <row r="3044">
      <c r="A3044" s="9">
        <v>44869.75</v>
      </c>
      <c r="B3044" s="10">
        <v>301.98</v>
      </c>
      <c r="C3044" s="10">
        <v>293.20911</v>
      </c>
      <c r="D3044" s="10">
        <v>0.0299134293610454</v>
      </c>
      <c r="E3044" s="7"/>
      <c r="F3044" s="7"/>
    </row>
    <row r="3045">
      <c r="A3045" s="9">
        <v>44869.791666666664</v>
      </c>
      <c r="B3045" s="10">
        <v>302.94</v>
      </c>
      <c r="C3045" s="10">
        <v>296.29107</v>
      </c>
      <c r="D3045" s="10">
        <v>0.0224405345729792</v>
      </c>
      <c r="E3045" s="7"/>
      <c r="F3045" s="7"/>
    </row>
    <row r="3046">
      <c r="A3046" s="9">
        <v>44869.833333333336</v>
      </c>
      <c r="B3046" s="10">
        <v>304.87</v>
      </c>
      <c r="C3046" s="10">
        <v>297.89822</v>
      </c>
      <c r="D3046" s="10">
        <v>0.023403228122679</v>
      </c>
      <c r="E3046" s="7"/>
      <c r="F3046" s="7"/>
    </row>
    <row r="3047">
      <c r="A3047" s="9">
        <v>44869.875</v>
      </c>
      <c r="B3047" s="10">
        <v>304.54</v>
      </c>
      <c r="C3047" s="10">
        <v>300.07625</v>
      </c>
      <c r="D3047" s="10">
        <v>0.0148753858394324</v>
      </c>
      <c r="E3047" s="7"/>
      <c r="F3047" s="7"/>
    </row>
    <row r="3048">
      <c r="A3048" s="9">
        <v>44869.916666666664</v>
      </c>
      <c r="B3048" s="10">
        <v>303.5</v>
      </c>
      <c r="C3048" s="10">
        <v>301.48396</v>
      </c>
      <c r="D3048" s="10">
        <v>0.00668705558995568</v>
      </c>
      <c r="E3048" s="7"/>
      <c r="F3048" s="7"/>
    </row>
    <row r="3049">
      <c r="A3049" s="9">
        <v>44869.958333333336</v>
      </c>
      <c r="B3049" s="10">
        <v>292.33</v>
      </c>
      <c r="C3049" s="10">
        <v>303.2873</v>
      </c>
      <c r="D3049" s="10">
        <v>0.0361284498229897</v>
      </c>
      <c r="E3049" s="7"/>
      <c r="F3049" s="7"/>
    </row>
    <row r="3050">
      <c r="A3050" s="9">
        <v>44870.0</v>
      </c>
      <c r="B3050" s="10">
        <v>291.2</v>
      </c>
      <c r="C3050" s="10">
        <v>300.6887</v>
      </c>
      <c r="D3050" s="10">
        <v>0.0315565566647499</v>
      </c>
      <c r="E3050" s="7"/>
      <c r="F3050" s="7"/>
    </row>
    <row r="3051">
      <c r="A3051" s="9">
        <v>44870.041666666664</v>
      </c>
      <c r="B3051" s="10">
        <v>300.25</v>
      </c>
      <c r="C3051" s="10">
        <v>294.41919</v>
      </c>
      <c r="D3051" s="10">
        <v>0.0198044495672988</v>
      </c>
      <c r="E3051" s="7"/>
      <c r="F3051" s="7"/>
    </row>
    <row r="3052">
      <c r="A3052" s="9">
        <v>44870.083333333336</v>
      </c>
      <c r="B3052" s="10">
        <v>294.94</v>
      </c>
      <c r="C3052" s="10">
        <v>286.54943</v>
      </c>
      <c r="D3052" s="10">
        <v>0.0292814053058839</v>
      </c>
      <c r="E3052" s="7"/>
      <c r="F3052" s="7"/>
    </row>
    <row r="3053">
      <c r="A3053" s="9">
        <v>44870.125</v>
      </c>
      <c r="B3053" s="10">
        <v>284.99</v>
      </c>
      <c r="C3053" s="10">
        <v>276.83984</v>
      </c>
      <c r="D3053" s="10">
        <v>0.0294399823378023</v>
      </c>
      <c r="E3053" s="7"/>
      <c r="F3053" s="7"/>
    </row>
    <row r="3054">
      <c r="A3054" s="9">
        <v>44870.166666666664</v>
      </c>
      <c r="B3054" s="10">
        <v>284.96</v>
      </c>
      <c r="C3054" s="10">
        <v>267.98845</v>
      </c>
      <c r="D3054" s="10">
        <v>0.0633294084129371</v>
      </c>
      <c r="E3054" s="7"/>
      <c r="F3054" s="7"/>
    </row>
    <row r="3055">
      <c r="A3055" s="9">
        <v>44870.208333333336</v>
      </c>
      <c r="B3055" s="10">
        <v>278.89</v>
      </c>
      <c r="C3055" s="10">
        <v>261.90734</v>
      </c>
      <c r="D3055" s="10">
        <v>0.0648422453528794</v>
      </c>
      <c r="E3055" s="7"/>
      <c r="F3055" s="7"/>
    </row>
    <row r="3056">
      <c r="A3056" s="9">
        <v>44870.25</v>
      </c>
      <c r="B3056" s="10">
        <v>272.73</v>
      </c>
      <c r="C3056" s="10">
        <v>259.24453</v>
      </c>
      <c r="D3056" s="10">
        <v>0.0520183395962106</v>
      </c>
      <c r="E3056" s="7"/>
      <c r="F3056" s="7"/>
    </row>
    <row r="3057">
      <c r="A3057" s="9">
        <v>44870.291666666664</v>
      </c>
      <c r="B3057" s="10">
        <v>272.87</v>
      </c>
      <c r="C3057" s="10">
        <v>258.75715</v>
      </c>
      <c r="D3057" s="10">
        <v>0.0545409083381849</v>
      </c>
      <c r="E3057" s="7"/>
      <c r="F3057" s="7"/>
    </row>
    <row r="3058">
      <c r="A3058" s="9">
        <v>44870.333333333336</v>
      </c>
      <c r="B3058" s="10">
        <v>271.17</v>
      </c>
      <c r="C3058" s="10">
        <v>260.40291</v>
      </c>
      <c r="D3058" s="10">
        <v>0.0413478098228625</v>
      </c>
      <c r="E3058" s="7"/>
      <c r="F3058" s="7"/>
    </row>
    <row r="3059">
      <c r="A3059" s="9">
        <v>44870.375</v>
      </c>
      <c r="B3059" s="10">
        <v>271.72</v>
      </c>
      <c r="C3059" s="10">
        <v>265.5444</v>
      </c>
      <c r="D3059" s="10">
        <v>0.0232563744518808</v>
      </c>
      <c r="E3059" s="7"/>
      <c r="F3059" s="7"/>
    </row>
    <row r="3060">
      <c r="A3060" s="9">
        <v>44870.416666666664</v>
      </c>
      <c r="B3060" s="10">
        <v>281.6</v>
      </c>
      <c r="C3060" s="10">
        <v>272.96683</v>
      </c>
      <c r="D3060" s="10">
        <v>0.0316271760931539</v>
      </c>
      <c r="E3060" s="7"/>
      <c r="F3060" s="7"/>
    </row>
    <row r="3061">
      <c r="A3061" s="9">
        <v>44870.458333333336</v>
      </c>
      <c r="B3061" s="10">
        <v>289.72</v>
      </c>
      <c r="C3061" s="10">
        <v>278.31703</v>
      </c>
      <c r="D3061" s="10">
        <v>0.0409711543702519</v>
      </c>
      <c r="E3061" s="7"/>
      <c r="F3061" s="7"/>
    </row>
    <row r="3062">
      <c r="A3062" s="9">
        <v>44870.5</v>
      </c>
      <c r="B3062" s="10">
        <v>290.98</v>
      </c>
      <c r="C3062" s="10">
        <v>282.50587</v>
      </c>
      <c r="D3062" s="10">
        <v>0.0299962970680927</v>
      </c>
      <c r="E3062" s="7"/>
      <c r="F3062" s="7"/>
    </row>
    <row r="3063">
      <c r="A3063" s="9">
        <v>44870.541666666664</v>
      </c>
      <c r="B3063" s="10">
        <v>293.15</v>
      </c>
      <c r="C3063" s="10">
        <v>286.37993</v>
      </c>
      <c r="D3063" s="10">
        <v>0.0236401691976109</v>
      </c>
      <c r="E3063" s="7"/>
      <c r="F3063" s="7"/>
    </row>
    <row r="3064">
      <c r="A3064" s="9">
        <v>44870.583333333336</v>
      </c>
      <c r="B3064" s="10">
        <v>295.47</v>
      </c>
      <c r="C3064" s="10">
        <v>287.238</v>
      </c>
      <c r="D3064" s="10">
        <v>0.0286591606960082</v>
      </c>
      <c r="E3064" s="7"/>
      <c r="F3064" s="7"/>
    </row>
    <row r="3065">
      <c r="A3065" s="9">
        <v>44870.625</v>
      </c>
      <c r="B3065" s="10">
        <v>296.03</v>
      </c>
      <c r="C3065" s="10">
        <v>288.63329</v>
      </c>
      <c r="D3065" s="10">
        <v>0.0256266697441587</v>
      </c>
      <c r="E3065" s="7"/>
      <c r="F3065" s="7"/>
    </row>
    <row r="3066">
      <c r="A3066" s="9">
        <v>44870.666666666664</v>
      </c>
      <c r="B3066" s="10">
        <v>294.67</v>
      </c>
      <c r="C3066" s="10">
        <v>289.1733</v>
      </c>
      <c r="D3066" s="10">
        <v>0.0190083247658066</v>
      </c>
      <c r="E3066" s="7"/>
      <c r="F3066" s="7"/>
    </row>
    <row r="3067">
      <c r="A3067" s="9">
        <v>44870.708333333336</v>
      </c>
      <c r="B3067" s="10">
        <v>292.53</v>
      </c>
      <c r="C3067" s="10">
        <v>290.42345</v>
      </c>
      <c r="D3067" s="10">
        <v>0.00725337434012291</v>
      </c>
      <c r="E3067" s="7"/>
      <c r="F3067" s="7"/>
    </row>
    <row r="3068">
      <c r="A3068" s="9">
        <v>44870.75</v>
      </c>
      <c r="B3068" s="10">
        <v>296.7</v>
      </c>
      <c r="C3068" s="10">
        <v>292.59506</v>
      </c>
      <c r="D3068" s="10">
        <v>0.0140294234632669</v>
      </c>
      <c r="E3068" s="7"/>
      <c r="F3068" s="7"/>
    </row>
    <row r="3069">
      <c r="A3069" s="9">
        <v>44870.791666666664</v>
      </c>
      <c r="B3069" s="10">
        <v>299.52</v>
      </c>
      <c r="C3069" s="10">
        <v>295.56996</v>
      </c>
      <c r="D3069" s="10">
        <v>0.013364145666224</v>
      </c>
      <c r="E3069" s="7"/>
      <c r="F3069" s="7"/>
    </row>
    <row r="3070">
      <c r="A3070" s="9">
        <v>44870.833333333336</v>
      </c>
      <c r="B3070" s="10">
        <v>297.7</v>
      </c>
      <c r="C3070" s="10">
        <v>297.29968</v>
      </c>
      <c r="D3070" s="10">
        <v>0.0013465201173441</v>
      </c>
      <c r="E3070" s="7"/>
      <c r="F3070" s="7"/>
    </row>
    <row r="3071">
      <c r="A3071" s="9">
        <v>44870.875</v>
      </c>
      <c r="B3071" s="10">
        <v>299.11</v>
      </c>
      <c r="C3071" s="10">
        <v>299.77501</v>
      </c>
      <c r="D3071" s="10">
        <v>0.00221836369882864</v>
      </c>
      <c r="E3071" s="7"/>
      <c r="F3071" s="7"/>
    </row>
    <row r="3072">
      <c r="A3072" s="9">
        <v>44870.916666666664</v>
      </c>
      <c r="B3072" s="10">
        <v>294.35</v>
      </c>
      <c r="C3072" s="10">
        <v>301.52335</v>
      </c>
      <c r="D3072" s="10">
        <v>0.0237903631675622</v>
      </c>
      <c r="E3072" s="7"/>
      <c r="F3072" s="7"/>
    </row>
    <row r="3073">
      <c r="A3073" s="9">
        <v>44870.958333333336</v>
      </c>
      <c r="B3073" s="10">
        <v>293.34</v>
      </c>
      <c r="C3073" s="10">
        <v>303.80614</v>
      </c>
      <c r="D3073" s="10">
        <v>0.0344500608183891</v>
      </c>
      <c r="E3073" s="7"/>
      <c r="F3073" s="7"/>
    </row>
    <row r="3074">
      <c r="A3074" s="9">
        <v>44871.0</v>
      </c>
      <c r="B3074" s="10">
        <v>291.88</v>
      </c>
      <c r="C3074" s="10">
        <v>293.64102</v>
      </c>
      <c r="D3074" s="10">
        <v>0.0059971866328486</v>
      </c>
      <c r="E3074" s="7"/>
      <c r="F3074" s="7"/>
    </row>
    <row r="3075">
      <c r="A3075" s="9">
        <v>44871.041666666664</v>
      </c>
      <c r="B3075" s="10">
        <v>293.2</v>
      </c>
      <c r="C3075" s="10">
        <v>288.16226</v>
      </c>
      <c r="D3075" s="10">
        <v>0.0174823031995931</v>
      </c>
      <c r="E3075" s="7"/>
      <c r="F3075" s="7"/>
    </row>
    <row r="3076">
      <c r="A3076" s="9">
        <v>44871.083333333336</v>
      </c>
      <c r="B3076" s="10">
        <v>290.96</v>
      </c>
      <c r="C3076" s="10">
        <v>281.65436</v>
      </c>
      <c r="D3076" s="10">
        <v>0.0330392187076386</v>
      </c>
      <c r="E3076" s="7"/>
      <c r="F3076" s="7"/>
    </row>
    <row r="3077">
      <c r="A3077" s="9">
        <v>44871.125</v>
      </c>
      <c r="B3077" s="10">
        <v>291.22</v>
      </c>
      <c r="C3077" s="10">
        <v>273.66754</v>
      </c>
      <c r="D3077" s="10">
        <v>0.0641378951994089</v>
      </c>
      <c r="E3077" s="7"/>
      <c r="F3077" s="7"/>
    </row>
    <row r="3078">
      <c r="A3078" s="9">
        <v>44871.166666666664</v>
      </c>
      <c r="B3078" s="10">
        <v>285.8</v>
      </c>
      <c r="C3078" s="10">
        <v>266.19505</v>
      </c>
      <c r="D3078" s="10">
        <v>0.0736488150324359</v>
      </c>
      <c r="E3078" s="7"/>
      <c r="F3078" s="7"/>
    </row>
    <row r="3079">
      <c r="A3079" s="9">
        <v>44871.208333333336</v>
      </c>
      <c r="B3079" s="10">
        <v>278.67</v>
      </c>
      <c r="C3079" s="10">
        <v>260.8615</v>
      </c>
      <c r="D3079" s="10">
        <v>0.0682680272865104</v>
      </c>
      <c r="E3079" s="7"/>
      <c r="F3079" s="7"/>
    </row>
    <row r="3080">
      <c r="A3080" s="9">
        <v>44871.25</v>
      </c>
      <c r="B3080" s="10">
        <v>271.29</v>
      </c>
      <c r="C3080" s="10">
        <v>258.31211</v>
      </c>
      <c r="D3080" s="10">
        <v>0.0502411210995876</v>
      </c>
      <c r="E3080" s="7"/>
      <c r="F3080" s="7"/>
    </row>
    <row r="3081">
      <c r="A3081" s="9">
        <v>44871.291666666664</v>
      </c>
      <c r="B3081" s="10">
        <v>267.23</v>
      </c>
      <c r="C3081" s="10">
        <v>257.23334</v>
      </c>
      <c r="D3081" s="10">
        <v>0.0388622252465408</v>
      </c>
      <c r="E3081" s="7"/>
      <c r="F3081" s="7"/>
    </row>
    <row r="3082">
      <c r="A3082" s="9">
        <v>44871.333333333336</v>
      </c>
      <c r="B3082" s="10">
        <v>271.83</v>
      </c>
      <c r="C3082" s="10">
        <v>258.07301</v>
      </c>
      <c r="D3082" s="10">
        <v>0.0533065817304954</v>
      </c>
      <c r="E3082" s="7"/>
      <c r="F3082" s="7"/>
    </row>
    <row r="3083">
      <c r="A3083" s="9">
        <v>44871.375</v>
      </c>
      <c r="B3083" s="10">
        <v>271.52</v>
      </c>
      <c r="C3083" s="10">
        <v>262.28961</v>
      </c>
      <c r="D3083" s="10">
        <v>0.0351915960376775</v>
      </c>
      <c r="E3083" s="7"/>
      <c r="F3083" s="7"/>
    </row>
    <row r="3084">
      <c r="A3084" s="9">
        <v>44871.416666666664</v>
      </c>
      <c r="B3084" s="10">
        <v>275.27</v>
      </c>
      <c r="C3084" s="10">
        <v>268.93241</v>
      </c>
      <c r="D3084" s="10">
        <v>0.0235657353459182</v>
      </c>
      <c r="E3084" s="7"/>
      <c r="F3084" s="7"/>
    </row>
    <row r="3085">
      <c r="A3085" s="9">
        <v>44871.458333333336</v>
      </c>
      <c r="B3085" s="10">
        <v>277.85</v>
      </c>
      <c r="C3085" s="10">
        <v>273.87741</v>
      </c>
      <c r="D3085" s="10">
        <v>0.0145049933106933</v>
      </c>
      <c r="E3085" s="7"/>
      <c r="F3085" s="7"/>
    </row>
    <row r="3086">
      <c r="A3086" s="9">
        <v>44871.5</v>
      </c>
      <c r="B3086" s="10">
        <v>284.04</v>
      </c>
      <c r="C3086" s="10">
        <v>277.83751</v>
      </c>
      <c r="D3086" s="10">
        <v>0.0223241635011774</v>
      </c>
      <c r="E3086" s="7"/>
      <c r="F3086" s="7"/>
    </row>
    <row r="3087">
      <c r="A3087" s="9">
        <v>44871.541666666664</v>
      </c>
      <c r="B3087" s="10">
        <v>279.76</v>
      </c>
      <c r="C3087" s="10">
        <v>281.85423</v>
      </c>
      <c r="D3087" s="10">
        <v>0.00743018829272131</v>
      </c>
      <c r="E3087" s="7"/>
      <c r="F3087" s="7"/>
    </row>
    <row r="3088">
      <c r="A3088" s="9">
        <v>44871.583333333336</v>
      </c>
      <c r="B3088" s="10">
        <v>278.35</v>
      </c>
      <c r="C3088" s="10">
        <v>283.04424</v>
      </c>
      <c r="D3088" s="10">
        <v>0.0165848278700177</v>
      </c>
      <c r="E3088" s="7"/>
      <c r="F3088" s="7"/>
    </row>
    <row r="3089">
      <c r="A3089" s="9">
        <v>44871.625</v>
      </c>
      <c r="B3089" s="10">
        <v>275.51</v>
      </c>
      <c r="C3089" s="10">
        <v>284.8937</v>
      </c>
      <c r="D3089" s="10">
        <v>0.0329375482855536</v>
      </c>
      <c r="E3089" s="7"/>
      <c r="F3089" s="7"/>
    </row>
    <row r="3090">
      <c r="A3090" s="9">
        <v>44871.666666666664</v>
      </c>
      <c r="B3090" s="10">
        <v>276.94</v>
      </c>
      <c r="C3090" s="10">
        <v>286.19428</v>
      </c>
      <c r="D3090" s="10">
        <v>0.0323356567433842</v>
      </c>
      <c r="E3090" s="7"/>
      <c r="F3090" s="7"/>
    </row>
    <row r="3091">
      <c r="A3091" s="9">
        <v>44871.708333333336</v>
      </c>
      <c r="B3091" s="10">
        <v>281.87</v>
      </c>
      <c r="C3091" s="10">
        <v>288.32998</v>
      </c>
      <c r="D3091" s="10">
        <v>0.0224048154825938</v>
      </c>
      <c r="E3091" s="7"/>
      <c r="F3091" s="7"/>
    </row>
    <row r="3092">
      <c r="A3092" s="9">
        <v>44871.75</v>
      </c>
      <c r="B3092" s="10">
        <v>280.25</v>
      </c>
      <c r="C3092" s="10">
        <v>291.09262</v>
      </c>
      <c r="D3092" s="10">
        <v>0.0372480071806698</v>
      </c>
      <c r="E3092" s="7"/>
      <c r="F3092" s="7"/>
    </row>
    <row r="3093">
      <c r="A3093" s="9">
        <v>44871.791666666664</v>
      </c>
      <c r="B3093" s="10">
        <v>280.23</v>
      </c>
      <c r="C3093" s="10">
        <v>294.55662</v>
      </c>
      <c r="D3093" s="10">
        <v>0.04863791552198</v>
      </c>
      <c r="E3093" s="7"/>
      <c r="F3093" s="7"/>
    </row>
    <row r="3094">
      <c r="A3094" s="9">
        <v>44871.833333333336</v>
      </c>
      <c r="B3094" s="10">
        <v>289.83</v>
      </c>
      <c r="C3094" s="10">
        <v>296.56057</v>
      </c>
      <c r="D3094" s="10">
        <v>0.0226954311559355</v>
      </c>
      <c r="E3094" s="7"/>
      <c r="F3094" s="7"/>
    </row>
    <row r="3095">
      <c r="A3095" s="9">
        <v>44871.875</v>
      </c>
      <c r="B3095" s="10">
        <v>283.31</v>
      </c>
      <c r="C3095" s="10">
        <v>299.12624</v>
      </c>
      <c r="D3095" s="10">
        <v>0.0528747996163759</v>
      </c>
      <c r="E3095" s="7"/>
      <c r="F3095" s="7"/>
    </row>
    <row r="3096">
      <c r="A3096" s="9">
        <v>44871.916666666664</v>
      </c>
      <c r="B3096" s="10">
        <v>274.49</v>
      </c>
      <c r="C3096" s="10">
        <v>300.76295</v>
      </c>
      <c r="D3096" s="10">
        <v>0.0873543433458143</v>
      </c>
      <c r="E3096" s="7"/>
      <c r="F3096" s="7"/>
    </row>
    <row r="3097">
      <c r="A3097" s="9">
        <v>44871.958333333336</v>
      </c>
      <c r="B3097" s="10">
        <v>274.0</v>
      </c>
      <c r="C3097" s="10">
        <v>302.58125</v>
      </c>
      <c r="D3097" s="10">
        <v>0.0944581000970814</v>
      </c>
      <c r="E3097" s="7"/>
      <c r="F3097" s="7"/>
    </row>
    <row r="3098">
      <c r="A3098" s="9">
        <v>44872.0</v>
      </c>
      <c r="B3098" s="10">
        <v>278.26</v>
      </c>
      <c r="C3098" s="10">
        <v>281.18374</v>
      </c>
      <c r="D3098" s="10">
        <v>0.0103979696692277</v>
      </c>
      <c r="E3098" s="7"/>
      <c r="F3098" s="7"/>
    </row>
    <row r="3099">
      <c r="A3099" s="9">
        <v>44872.041666666664</v>
      </c>
      <c r="B3099" s="10">
        <v>280.96</v>
      </c>
      <c r="C3099" s="10">
        <v>276.88759</v>
      </c>
      <c r="D3099" s="10">
        <v>0.0147078097649663</v>
      </c>
      <c r="E3099" s="7"/>
      <c r="F3099" s="7"/>
    </row>
    <row r="3100">
      <c r="A3100" s="9">
        <v>44872.083333333336</v>
      </c>
      <c r="B3100" s="10">
        <v>283.5</v>
      </c>
      <c r="C3100" s="10">
        <v>272.17465</v>
      </c>
      <c r="D3100" s="10">
        <v>0.0416105981949458</v>
      </c>
      <c r="E3100" s="7"/>
      <c r="F3100" s="7"/>
    </row>
    <row r="3101">
      <c r="A3101" s="9">
        <v>44872.125</v>
      </c>
      <c r="B3101" s="10">
        <v>277.76</v>
      </c>
      <c r="C3101" s="10">
        <v>266.47152</v>
      </c>
      <c r="D3101" s="10">
        <v>0.0423628010978433</v>
      </c>
      <c r="E3101" s="7"/>
      <c r="F3101" s="7"/>
    </row>
    <row r="3102">
      <c r="A3102" s="9">
        <v>44872.166666666664</v>
      </c>
      <c r="B3102" s="10">
        <v>273.73</v>
      </c>
      <c r="C3102" s="10">
        <v>260.91717</v>
      </c>
      <c r="D3102" s="10">
        <v>0.0491068870630477</v>
      </c>
      <c r="E3102" s="7"/>
      <c r="F3102" s="7"/>
    </row>
    <row r="3103">
      <c r="A3103" s="9">
        <v>44872.208333333336</v>
      </c>
      <c r="B3103" s="10">
        <v>264.7</v>
      </c>
      <c r="C3103" s="10">
        <v>256.80347</v>
      </c>
      <c r="D3103" s="10">
        <v>0.0307493119154503</v>
      </c>
      <c r="E3103" s="7"/>
      <c r="F3103" s="7"/>
    </row>
    <row r="3104">
      <c r="A3104" s="9">
        <v>44872.25</v>
      </c>
      <c r="B3104" s="10">
        <v>272.84</v>
      </c>
      <c r="C3104" s="10">
        <v>254.67698</v>
      </c>
      <c r="D3104" s="10">
        <v>0.0713178709752251</v>
      </c>
      <c r="E3104" s="7"/>
      <c r="F3104" s="7"/>
    </row>
    <row r="3105">
      <c r="A3105" s="9">
        <v>44872.291666666664</v>
      </c>
      <c r="B3105" s="10">
        <v>272.31</v>
      </c>
      <c r="C3105" s="10">
        <v>253.11807</v>
      </c>
      <c r="D3105" s="10">
        <v>0.0758220462095022</v>
      </c>
      <c r="E3105" s="7"/>
      <c r="F3105" s="7"/>
    </row>
    <row r="3106">
      <c r="A3106" s="9">
        <v>44872.333333333336</v>
      </c>
      <c r="B3106" s="10">
        <v>274.32</v>
      </c>
      <c r="C3106" s="10">
        <v>253.00051</v>
      </c>
      <c r="D3106" s="10">
        <v>0.0842665890278245</v>
      </c>
      <c r="E3106" s="7"/>
      <c r="F3106" s="7"/>
    </row>
    <row r="3107">
      <c r="A3107" s="9">
        <v>44872.375</v>
      </c>
      <c r="B3107" s="10">
        <v>275.35</v>
      </c>
      <c r="C3107" s="10">
        <v>255.90387</v>
      </c>
      <c r="D3107" s="10">
        <v>0.0759899801437157</v>
      </c>
      <c r="E3107" s="7"/>
      <c r="F3107" s="7"/>
    </row>
    <row r="3108">
      <c r="A3108" s="9">
        <v>44872.416666666664</v>
      </c>
      <c r="B3108" s="10">
        <v>280.35</v>
      </c>
      <c r="C3108" s="10">
        <v>261.26125</v>
      </c>
      <c r="D3108" s="10">
        <v>0.0730638393561999</v>
      </c>
      <c r="E3108" s="7"/>
      <c r="F3108" s="7"/>
    </row>
    <row r="3109">
      <c r="A3109" s="9">
        <v>44872.458333333336</v>
      </c>
      <c r="B3109" s="10">
        <v>284.84</v>
      </c>
      <c r="C3109" s="10">
        <v>265.42703</v>
      </c>
      <c r="D3109" s="10">
        <v>0.0731386324896901</v>
      </c>
      <c r="E3109" s="7"/>
      <c r="F3109" s="7"/>
    </row>
    <row r="3110">
      <c r="A3110" s="9">
        <v>44872.5</v>
      </c>
      <c r="B3110" s="10">
        <v>286.56</v>
      </c>
      <c r="C3110" s="10">
        <v>268.94813</v>
      </c>
      <c r="D3110" s="10">
        <v>0.0654842627089469</v>
      </c>
      <c r="E3110" s="7"/>
      <c r="F3110" s="7"/>
    </row>
    <row r="3111">
      <c r="A3111" s="9">
        <v>44872.541666666664</v>
      </c>
      <c r="B3111" s="10">
        <v>286.18</v>
      </c>
      <c r="C3111" s="10">
        <v>272.91144</v>
      </c>
      <c r="D3111" s="10">
        <v>0.0486185555284893</v>
      </c>
      <c r="E3111" s="7"/>
      <c r="F3111" s="7"/>
    </row>
    <row r="3112">
      <c r="A3112" s="9">
        <v>44872.583333333336</v>
      </c>
      <c r="B3112" s="10">
        <v>272.05</v>
      </c>
      <c r="C3112" s="10">
        <v>274.34427</v>
      </c>
      <c r="D3112" s="10">
        <v>0.00836274072718917</v>
      </c>
      <c r="E3112" s="7"/>
      <c r="F3112" s="7"/>
    </row>
    <row r="3113">
      <c r="A3113" s="9">
        <v>44872.625</v>
      </c>
      <c r="B3113" s="10">
        <v>270.2</v>
      </c>
      <c r="C3113" s="10">
        <v>276.44607</v>
      </c>
      <c r="D3113" s="10">
        <v>0.0225941718035638</v>
      </c>
      <c r="E3113" s="7"/>
      <c r="F3113" s="7"/>
    </row>
    <row r="3114">
      <c r="A3114" s="9">
        <v>44872.666666666664</v>
      </c>
      <c r="B3114" s="10">
        <v>268.01</v>
      </c>
      <c r="C3114" s="10">
        <v>278.13486</v>
      </c>
      <c r="D3114" s="10">
        <v>0.0364027004741513</v>
      </c>
      <c r="E3114" s="7"/>
      <c r="F3114" s="7"/>
    </row>
    <row r="3115">
      <c r="A3115" s="9">
        <v>44872.708333333336</v>
      </c>
      <c r="B3115" s="10">
        <v>266.56</v>
      </c>
      <c r="C3115" s="10">
        <v>280.63398</v>
      </c>
      <c r="D3115" s="10">
        <v>0.050150662439381</v>
      </c>
      <c r="E3115" s="7"/>
      <c r="F3115" s="7"/>
    </row>
    <row r="3116">
      <c r="A3116" s="9">
        <v>44872.75</v>
      </c>
      <c r="B3116" s="10">
        <v>269.5</v>
      </c>
      <c r="C3116" s="10">
        <v>283.40569</v>
      </c>
      <c r="D3116" s="10">
        <v>0.0490663754845571</v>
      </c>
      <c r="E3116" s="7"/>
      <c r="F3116" s="7"/>
    </row>
    <row r="3117">
      <c r="A3117" s="9">
        <v>44872.791666666664</v>
      </c>
      <c r="B3117" s="10">
        <v>274.12</v>
      </c>
      <c r="C3117" s="10">
        <v>286.64183</v>
      </c>
      <c r="D3117" s="10">
        <v>0.0436845871378926</v>
      </c>
      <c r="E3117" s="7"/>
      <c r="F3117" s="7"/>
    </row>
    <row r="3118">
      <c r="A3118" s="9">
        <v>44872.833333333336</v>
      </c>
      <c r="B3118" s="10">
        <v>275.8</v>
      </c>
      <c r="C3118" s="10">
        <v>288.3963</v>
      </c>
      <c r="D3118" s="10">
        <v>0.0436770513352632</v>
      </c>
      <c r="E3118" s="7"/>
      <c r="F3118" s="7"/>
    </row>
    <row r="3119">
      <c r="A3119" s="9">
        <v>44872.875</v>
      </c>
      <c r="B3119" s="10">
        <v>275.67</v>
      </c>
      <c r="C3119" s="10">
        <v>290.77295</v>
      </c>
      <c r="D3119" s="10">
        <v>0.0519406980601186</v>
      </c>
      <c r="E3119" s="7"/>
      <c r="F3119" s="7"/>
    </row>
    <row r="3120">
      <c r="A3120" s="9">
        <v>44872.916666666664</v>
      </c>
      <c r="B3120" s="10">
        <v>271.34</v>
      </c>
      <c r="C3120" s="10">
        <v>292.2716</v>
      </c>
      <c r="D3120" s="10">
        <v>0.0716169480715882</v>
      </c>
      <c r="E3120" s="7"/>
      <c r="F3120" s="7"/>
    </row>
    <row r="3121">
      <c r="A3121" s="9">
        <v>44872.958333333336</v>
      </c>
      <c r="B3121" s="10">
        <v>265.77</v>
      </c>
      <c r="C3121" s="10">
        <v>293.75351</v>
      </c>
      <c r="D3121" s="10">
        <v>0.0952618744878998</v>
      </c>
      <c r="E3121" s="7"/>
      <c r="F3121" s="7"/>
    </row>
    <row r="3122">
      <c r="A3122" s="9">
        <v>44873.0</v>
      </c>
      <c r="B3122" s="10">
        <v>267.42</v>
      </c>
      <c r="C3122" s="10">
        <v>280.1464</v>
      </c>
      <c r="D3122" s="10">
        <v>0.0454276763863466</v>
      </c>
      <c r="E3122" s="7"/>
      <c r="F3122" s="7"/>
    </row>
    <row r="3123">
      <c r="A3123" s="9">
        <v>44873.041666666664</v>
      </c>
      <c r="B3123" s="10">
        <v>264.48</v>
      </c>
      <c r="C3123" s="10">
        <v>275.71111</v>
      </c>
      <c r="D3123" s="10">
        <v>0.0407350650468891</v>
      </c>
      <c r="E3123" s="7"/>
      <c r="F3123" s="7"/>
    </row>
    <row r="3124">
      <c r="A3124" s="9">
        <v>44873.083333333336</v>
      </c>
      <c r="B3124" s="10">
        <v>277.53</v>
      </c>
      <c r="C3124" s="10">
        <v>270.4503</v>
      </c>
      <c r="D3124" s="10">
        <v>0.026177452936824</v>
      </c>
      <c r="E3124" s="7"/>
      <c r="F3124" s="7"/>
    </row>
    <row r="3125">
      <c r="A3125" s="9">
        <v>44873.125</v>
      </c>
      <c r="B3125" s="10">
        <v>280.11</v>
      </c>
      <c r="C3125" s="10">
        <v>263.88876</v>
      </c>
      <c r="D3125" s="10">
        <v>0.0614699921285015</v>
      </c>
      <c r="E3125" s="7"/>
      <c r="F3125" s="7"/>
    </row>
    <row r="3126">
      <c r="A3126" s="9">
        <v>44873.166666666664</v>
      </c>
      <c r="B3126" s="10">
        <v>271.69</v>
      </c>
      <c r="C3126" s="10">
        <v>257.42849</v>
      </c>
      <c r="D3126" s="10">
        <v>0.0553998898878674</v>
      </c>
      <c r="E3126" s="7"/>
      <c r="F3126" s="7"/>
    </row>
    <row r="3127">
      <c r="A3127" s="9">
        <v>44873.208333333336</v>
      </c>
      <c r="B3127" s="10">
        <v>261.14</v>
      </c>
      <c r="C3127" s="10">
        <v>252.56169</v>
      </c>
      <c r="D3127" s="10">
        <v>0.0339652066788117</v>
      </c>
      <c r="E3127" s="7"/>
      <c r="F3127" s="7"/>
    </row>
    <row r="3128">
      <c r="A3128" s="9">
        <v>44873.25</v>
      </c>
      <c r="B3128" s="10">
        <v>248.63</v>
      </c>
      <c r="C3128" s="10">
        <v>249.83127</v>
      </c>
      <c r="D3128" s="10">
        <v>0.00480832523486749</v>
      </c>
      <c r="E3128" s="7"/>
      <c r="F3128" s="7"/>
    </row>
    <row r="3129">
      <c r="A3129" s="9">
        <v>44873.291666666664</v>
      </c>
      <c r="B3129" s="10">
        <v>246.96</v>
      </c>
      <c r="C3129" s="10">
        <v>248.0707</v>
      </c>
      <c r="D3129" s="10">
        <v>0.00447735262568284</v>
      </c>
      <c r="E3129" s="7"/>
      <c r="F3129" s="7"/>
    </row>
    <row r="3130">
      <c r="A3130" s="9">
        <v>44873.333333333336</v>
      </c>
      <c r="B3130" s="10">
        <v>250.33</v>
      </c>
      <c r="C3130" s="10">
        <v>248.06325</v>
      </c>
      <c r="D3130" s="10">
        <v>0.00913779046271465</v>
      </c>
      <c r="E3130" s="7"/>
      <c r="F3130" s="7"/>
    </row>
    <row r="3131">
      <c r="A3131" s="9">
        <v>44873.375</v>
      </c>
      <c r="B3131" s="10">
        <v>253.11</v>
      </c>
      <c r="C3131" s="10">
        <v>251.27565</v>
      </c>
      <c r="D3131" s="10">
        <v>0.00730015025331742</v>
      </c>
      <c r="E3131" s="7"/>
      <c r="F3131" s="7"/>
    </row>
    <row r="3132">
      <c r="A3132" s="9">
        <v>44873.416666666664</v>
      </c>
      <c r="B3132" s="10">
        <v>254.61</v>
      </c>
      <c r="C3132" s="10">
        <v>256.91386</v>
      </c>
      <c r="D3132" s="10">
        <v>0.00896744146072923</v>
      </c>
      <c r="E3132" s="7"/>
      <c r="F3132" s="7"/>
    </row>
    <row r="3133">
      <c r="A3133" s="9">
        <v>44873.458333333336</v>
      </c>
      <c r="B3133" s="10">
        <v>252.27</v>
      </c>
      <c r="C3133" s="10">
        <v>261.28177</v>
      </c>
      <c r="D3133" s="10">
        <v>0.0344906190738067</v>
      </c>
      <c r="E3133" s="7"/>
      <c r="F3133" s="7"/>
    </row>
    <row r="3134">
      <c r="A3134" s="9">
        <v>44873.5</v>
      </c>
      <c r="B3134" s="10">
        <v>264.88</v>
      </c>
      <c r="C3134" s="10">
        <v>264.97944</v>
      </c>
      <c r="D3134" s="10">
        <v>3.75274398647742E-4</v>
      </c>
      <c r="E3134" s="7"/>
      <c r="F3134" s="7"/>
    </row>
    <row r="3135">
      <c r="A3135" s="9">
        <v>44873.541666666664</v>
      </c>
      <c r="B3135" s="10">
        <v>258.7</v>
      </c>
      <c r="C3135" s="10">
        <v>268.91525</v>
      </c>
      <c r="D3135" s="10">
        <v>0.0379868750470641</v>
      </c>
      <c r="E3135" s="7"/>
      <c r="F3135" s="7"/>
    </row>
    <row r="3136">
      <c r="A3136" s="9">
        <v>44873.583333333336</v>
      </c>
      <c r="B3136" s="10">
        <v>236.71</v>
      </c>
      <c r="C3136" s="10">
        <v>270.31386</v>
      </c>
      <c r="D3136" s="10">
        <v>0.124314232351977</v>
      </c>
      <c r="E3136" s="7"/>
      <c r="F3136" s="7"/>
    </row>
    <row r="3137">
      <c r="A3137" s="9">
        <v>44873.625</v>
      </c>
      <c r="B3137" s="10">
        <v>242.73</v>
      </c>
      <c r="C3137" s="10">
        <v>272.19388</v>
      </c>
      <c r="D3137" s="10">
        <v>0.108245931172295</v>
      </c>
      <c r="E3137" s="7"/>
      <c r="F3137" s="7"/>
    </row>
    <row r="3138">
      <c r="A3138" s="9">
        <v>44873.666666666664</v>
      </c>
      <c r="B3138" s="10">
        <v>234.94</v>
      </c>
      <c r="C3138" s="10">
        <v>273.41517</v>
      </c>
      <c r="D3138" s="10">
        <v>0.140720684956873</v>
      </c>
      <c r="E3138" s="7"/>
      <c r="F3138" s="7"/>
    </row>
    <row r="3139">
      <c r="A3139" s="9">
        <v>44873.708333333336</v>
      </c>
      <c r="B3139" s="10">
        <v>230.83</v>
      </c>
      <c r="C3139" s="10">
        <v>275.40563</v>
      </c>
      <c r="D3139" s="10">
        <v>0.161854461726145</v>
      </c>
      <c r="E3139" s="7"/>
      <c r="F3139" s="7"/>
    </row>
    <row r="3140">
      <c r="A3140" s="9">
        <v>44873.75</v>
      </c>
      <c r="B3140" s="10">
        <v>230.18</v>
      </c>
      <c r="C3140" s="10">
        <v>277.86017</v>
      </c>
      <c r="D3140" s="10">
        <v>0.171597714058837</v>
      </c>
      <c r="E3140" s="7"/>
      <c r="F3140" s="7"/>
    </row>
    <row r="3141">
      <c r="A3141" s="9">
        <v>44873.791666666664</v>
      </c>
      <c r="B3141" s="10">
        <v>239.56</v>
      </c>
      <c r="C3141" s="10">
        <v>280.80924</v>
      </c>
      <c r="D3141" s="10">
        <v>0.146894169151983</v>
      </c>
      <c r="E3141" s="7"/>
      <c r="F3141" s="7"/>
    </row>
    <row r="3142">
      <c r="A3142" s="9">
        <v>44873.833333333336</v>
      </c>
      <c r="B3142" s="10">
        <v>256.4</v>
      </c>
      <c r="C3142" s="10">
        <v>282.49509</v>
      </c>
      <c r="D3142" s="10">
        <v>0.0923736055023116</v>
      </c>
      <c r="E3142" s="7"/>
      <c r="F3142" s="7"/>
    </row>
    <row r="3143">
      <c r="A3143" s="9">
        <v>44873.875</v>
      </c>
      <c r="B3143" s="10">
        <v>278.14</v>
      </c>
      <c r="C3143" s="10">
        <v>284.98987</v>
      </c>
      <c r="D3143" s="10">
        <v>0.0240354858928845</v>
      </c>
      <c r="E3143" s="7"/>
      <c r="F3143" s="7"/>
    </row>
    <row r="3144">
      <c r="A3144" s="9">
        <v>44873.916666666664</v>
      </c>
      <c r="B3144" s="10">
        <v>276.51</v>
      </c>
      <c r="C3144" s="10">
        <v>286.74479</v>
      </c>
      <c r="D3144" s="10">
        <v>0.0356930286335805</v>
      </c>
      <c r="E3144" s="7"/>
      <c r="F3144" s="7"/>
    </row>
    <row r="3145">
      <c r="A3145" s="9">
        <v>44873.958333333336</v>
      </c>
      <c r="B3145" s="10">
        <v>272.63</v>
      </c>
      <c r="C3145" s="10">
        <v>288.61979</v>
      </c>
      <c r="D3145" s="10">
        <v>0.0554008787824287</v>
      </c>
      <c r="E3145" s="7"/>
      <c r="F3145" s="7"/>
    </row>
    <row r="3146">
      <c r="A3146" s="9">
        <v>44874.0</v>
      </c>
      <c r="B3146" s="10">
        <v>277.65</v>
      </c>
      <c r="C3146" s="10">
        <v>290.68855</v>
      </c>
      <c r="D3146" s="10">
        <v>0.044854019877976</v>
      </c>
      <c r="E3146" s="7"/>
      <c r="F3146" s="7"/>
    </row>
    <row r="3147">
      <c r="A3147" s="9">
        <v>44874.041666666664</v>
      </c>
      <c r="B3147" s="10">
        <v>279.44</v>
      </c>
      <c r="C3147" s="10">
        <v>285.31597</v>
      </c>
      <c r="D3147" s="10">
        <v>0.0205946060432579</v>
      </c>
      <c r="E3147" s="7"/>
      <c r="F3147" s="7"/>
    </row>
    <row r="3148">
      <c r="A3148" s="9">
        <v>44874.083333333336</v>
      </c>
      <c r="B3148" s="10">
        <v>286.66</v>
      </c>
      <c r="C3148" s="10">
        <v>279.31215</v>
      </c>
      <c r="D3148" s="10">
        <v>0.0263069472631249</v>
      </c>
      <c r="E3148" s="7"/>
      <c r="F3148" s="7"/>
    </row>
    <row r="3149">
      <c r="A3149" s="9">
        <v>44874.125</v>
      </c>
      <c r="B3149" s="10">
        <v>277.33</v>
      </c>
      <c r="C3149" s="10">
        <v>272.15815</v>
      </c>
      <c r="D3149" s="10">
        <v>0.0190031053635542</v>
      </c>
      <c r="E3149" s="7"/>
      <c r="F3149" s="7"/>
    </row>
    <row r="3150">
      <c r="A3150" s="9">
        <v>44874.166666666664</v>
      </c>
      <c r="B3150" s="10">
        <v>269.12</v>
      </c>
      <c r="C3150" s="10">
        <v>265.72886</v>
      </c>
      <c r="D3150" s="10">
        <v>0.0127616548688012</v>
      </c>
      <c r="E3150" s="7"/>
      <c r="F3150" s="7"/>
    </row>
    <row r="3151">
      <c r="A3151" s="9">
        <v>44874.208333333336</v>
      </c>
      <c r="B3151" s="10">
        <v>270.31</v>
      </c>
      <c r="C3151" s="10">
        <v>261.54281</v>
      </c>
      <c r="D3151" s="10">
        <v>0.0335210514867528</v>
      </c>
      <c r="E3151" s="7"/>
      <c r="F3151" s="7"/>
    </row>
    <row r="3152">
      <c r="A3152" s="9">
        <v>44874.25</v>
      </c>
      <c r="B3152" s="10">
        <v>273.07</v>
      </c>
      <c r="C3152" s="10">
        <v>260.10993</v>
      </c>
      <c r="D3152" s="10">
        <v>0.0498253565329088</v>
      </c>
      <c r="E3152" s="7"/>
      <c r="F3152" s="7"/>
    </row>
    <row r="3153">
      <c r="A3153" s="9">
        <v>44874.291666666664</v>
      </c>
      <c r="B3153" s="10">
        <v>268.91</v>
      </c>
      <c r="C3153" s="10">
        <v>259.90413</v>
      </c>
      <c r="D3153" s="10">
        <v>0.0346507383318611</v>
      </c>
      <c r="E3153" s="7"/>
      <c r="F3153" s="7"/>
    </row>
    <row r="3154">
      <c r="A3154" s="9">
        <v>44874.333333333336</v>
      </c>
      <c r="B3154" s="10">
        <v>270.87</v>
      </c>
      <c r="C3154" s="10">
        <v>261.11128</v>
      </c>
      <c r="D3154" s="10">
        <v>0.0373737971029056</v>
      </c>
      <c r="E3154" s="7"/>
      <c r="F3154" s="7"/>
    </row>
    <row r="3155">
      <c r="A3155" s="9">
        <v>44874.375</v>
      </c>
      <c r="B3155" s="10">
        <v>272.75</v>
      </c>
      <c r="C3155" s="10">
        <v>265.23822</v>
      </c>
      <c r="D3155" s="10">
        <v>0.0283208807539124</v>
      </c>
      <c r="E3155" s="7"/>
      <c r="F3155" s="7"/>
    </row>
    <row r="3156">
      <c r="A3156" s="9">
        <v>44874.416666666664</v>
      </c>
      <c r="B3156" s="10">
        <v>273.78</v>
      </c>
      <c r="C3156" s="10">
        <v>271.55901</v>
      </c>
      <c r="D3156" s="10">
        <v>0.008178664372064</v>
      </c>
      <c r="E3156" s="7"/>
      <c r="F3156" s="7"/>
    </row>
    <row r="3157">
      <c r="A3157" s="9">
        <v>44874.458333333336</v>
      </c>
      <c r="B3157" s="10">
        <v>285.44</v>
      </c>
      <c r="C3157" s="10">
        <v>276.10054</v>
      </c>
      <c r="D3157" s="10">
        <v>0.0338263011003164</v>
      </c>
      <c r="E3157" s="7"/>
      <c r="F3157" s="7"/>
    </row>
    <row r="3158">
      <c r="A3158" s="9">
        <v>44874.5</v>
      </c>
      <c r="B3158" s="10">
        <v>304.5</v>
      </c>
      <c r="C3158" s="10">
        <v>279.56732</v>
      </c>
      <c r="D3158" s="10">
        <v>0.0891830990832548</v>
      </c>
      <c r="E3158" s="7"/>
      <c r="F3158" s="7"/>
    </row>
    <row r="3159">
      <c r="A3159" s="9">
        <v>44874.541666666664</v>
      </c>
      <c r="B3159" s="10">
        <v>295.44</v>
      </c>
      <c r="C3159" s="10">
        <v>283.0778</v>
      </c>
      <c r="D3159" s="10">
        <v>0.0436706799332196</v>
      </c>
      <c r="E3159" s="7"/>
      <c r="F3159" s="7"/>
    </row>
    <row r="3160">
      <c r="A3160" s="9">
        <v>44874.583333333336</v>
      </c>
      <c r="B3160" s="10">
        <v>297.19</v>
      </c>
      <c r="C3160" s="10">
        <v>283.71241</v>
      </c>
      <c r="D3160" s="10">
        <v>0.0475044077204801</v>
      </c>
      <c r="E3160" s="7"/>
      <c r="F3160" s="7"/>
    </row>
    <row r="3161">
      <c r="A3161" s="9">
        <v>44874.625</v>
      </c>
      <c r="B3161" s="10">
        <v>295.23</v>
      </c>
      <c r="C3161" s="10">
        <v>285.11149</v>
      </c>
      <c r="D3161" s="10">
        <v>0.0354896605534909</v>
      </c>
      <c r="E3161" s="7"/>
      <c r="F3161" s="7"/>
    </row>
    <row r="3162">
      <c r="A3162" s="9">
        <v>44874.666666666664</v>
      </c>
      <c r="B3162" s="10">
        <v>297.21</v>
      </c>
      <c r="C3162" s="10">
        <v>286.16653</v>
      </c>
      <c r="D3162" s="10">
        <v>0.0385910609462258</v>
      </c>
      <c r="E3162" s="7"/>
      <c r="F3162" s="7"/>
    </row>
    <row r="3163">
      <c r="A3163" s="9">
        <v>44874.708333333336</v>
      </c>
      <c r="B3163" s="10">
        <v>292.13</v>
      </c>
      <c r="C3163" s="10">
        <v>288.04112</v>
      </c>
      <c r="D3163" s="10">
        <v>0.0141954732018817</v>
      </c>
      <c r="E3163" s="7"/>
      <c r="F3163" s="7"/>
    </row>
    <row r="3164">
      <c r="A3164" s="9">
        <v>44874.75</v>
      </c>
      <c r="B3164" s="10">
        <v>293.79</v>
      </c>
      <c r="C3164" s="10">
        <v>290.60501</v>
      </c>
      <c r="D3164" s="10">
        <v>0.0109598592261022</v>
      </c>
      <c r="E3164" s="7"/>
      <c r="F3164" s="7"/>
    </row>
    <row r="3165">
      <c r="A3165" s="9">
        <v>44874.791666666664</v>
      </c>
      <c r="B3165" s="10">
        <v>303.43</v>
      </c>
      <c r="C3165" s="10">
        <v>293.89924</v>
      </c>
      <c r="D3165" s="10">
        <v>0.032428665007776</v>
      </c>
      <c r="E3165" s="7"/>
      <c r="F3165" s="7"/>
    </row>
    <row r="3166">
      <c r="A3166" s="9">
        <v>44874.833333333336</v>
      </c>
      <c r="B3166" s="10">
        <v>319.25</v>
      </c>
      <c r="C3166" s="10">
        <v>295.63279</v>
      </c>
      <c r="D3166" s="10">
        <v>0.0798869773545755</v>
      </c>
      <c r="E3166" s="7"/>
      <c r="F3166" s="7"/>
    </row>
    <row r="3167">
      <c r="A3167" s="9">
        <v>44874.875</v>
      </c>
      <c r="B3167" s="10">
        <v>327.33</v>
      </c>
      <c r="C3167" s="10">
        <v>297.86578</v>
      </c>
      <c r="D3167" s="10">
        <v>0.0989177743076093</v>
      </c>
      <c r="E3167" s="7"/>
      <c r="F3167" s="7"/>
    </row>
    <row r="3168">
      <c r="A3168" s="9">
        <v>44874.916666666664</v>
      </c>
      <c r="B3168" s="10">
        <v>311.38</v>
      </c>
      <c r="C3168" s="10">
        <v>299.27731</v>
      </c>
      <c r="D3168" s="10">
        <v>0.0404397179325088</v>
      </c>
      <c r="E3168" s="7"/>
      <c r="F3168" s="7"/>
    </row>
    <row r="3169">
      <c r="A3169" s="9">
        <v>44874.958333333336</v>
      </c>
      <c r="B3169" s="10">
        <v>299.3</v>
      </c>
      <c r="C3169" s="10">
        <v>300.90656</v>
      </c>
      <c r="D3169" s="10">
        <v>0.0053390660542595</v>
      </c>
      <c r="E3169" s="7"/>
      <c r="F3169" s="7"/>
    </row>
    <row r="3170">
      <c r="A3170" s="9">
        <v>44875.0</v>
      </c>
      <c r="B3170" s="10">
        <v>299.46</v>
      </c>
      <c r="C3170" s="10">
        <v>307.27815</v>
      </c>
      <c r="D3170" s="10">
        <v>0.0254432344115583</v>
      </c>
      <c r="E3170" s="7"/>
      <c r="F3170" s="7"/>
    </row>
    <row r="3171">
      <c r="A3171" s="9">
        <v>44875.041666666664</v>
      </c>
      <c r="B3171" s="10">
        <v>305.53</v>
      </c>
      <c r="C3171" s="10">
        <v>302.2117</v>
      </c>
      <c r="D3171" s="10">
        <v>0.0109800514010541</v>
      </c>
      <c r="E3171" s="7"/>
      <c r="F3171" s="7"/>
    </row>
    <row r="3172">
      <c r="A3172" s="9">
        <v>44875.083333333336</v>
      </c>
      <c r="B3172" s="10">
        <v>312.46</v>
      </c>
      <c r="C3172" s="10">
        <v>296.13553</v>
      </c>
      <c r="D3172" s="10">
        <v>0.0551249963150317</v>
      </c>
      <c r="E3172" s="7"/>
      <c r="F3172" s="7"/>
    </row>
    <row r="3173">
      <c r="A3173" s="9">
        <v>44875.125</v>
      </c>
      <c r="B3173" s="10">
        <v>298.03</v>
      </c>
      <c r="C3173" s="10">
        <v>288.08459</v>
      </c>
      <c r="D3173" s="10">
        <v>0.0345225338155018</v>
      </c>
      <c r="E3173" s="7"/>
      <c r="F3173" s="7"/>
    </row>
    <row r="3174">
      <c r="A3174" s="9">
        <v>44875.166666666664</v>
      </c>
      <c r="B3174" s="10">
        <v>293.21</v>
      </c>
      <c r="C3174" s="10">
        <v>280.27191</v>
      </c>
      <c r="D3174" s="10">
        <v>0.046162635420724</v>
      </c>
      <c r="E3174" s="7"/>
      <c r="F3174" s="7"/>
    </row>
    <row r="3175">
      <c r="A3175" s="9">
        <v>44875.208333333336</v>
      </c>
      <c r="B3175" s="10">
        <v>284.74</v>
      </c>
      <c r="C3175" s="10">
        <v>274.45889</v>
      </c>
      <c r="D3175" s="10">
        <v>0.0374595627053655</v>
      </c>
      <c r="E3175" s="7"/>
      <c r="F3175" s="7"/>
    </row>
    <row r="3176">
      <c r="A3176" s="9">
        <v>44875.25</v>
      </c>
      <c r="B3176" s="10">
        <v>275.5</v>
      </c>
      <c r="C3176" s="10">
        <v>271.65774</v>
      </c>
      <c r="D3176" s="10">
        <v>0.014143753091666</v>
      </c>
      <c r="E3176" s="7"/>
      <c r="F3176" s="7"/>
    </row>
    <row r="3177">
      <c r="A3177" s="9">
        <v>44875.291666666664</v>
      </c>
      <c r="B3177" s="10">
        <v>275.33</v>
      </c>
      <c r="C3177" s="10">
        <v>270.51614</v>
      </c>
      <c r="D3177" s="10">
        <v>0.0177950934831466</v>
      </c>
      <c r="E3177" s="7"/>
      <c r="F3177" s="7"/>
    </row>
    <row r="3178">
      <c r="A3178" s="9">
        <v>44875.333333333336</v>
      </c>
      <c r="B3178" s="10">
        <v>278.29</v>
      </c>
      <c r="C3178" s="10">
        <v>270.90341</v>
      </c>
      <c r="D3178" s="10">
        <v>0.0272665080147939</v>
      </c>
      <c r="E3178" s="7"/>
      <c r="F3178" s="7"/>
    </row>
    <row r="3179">
      <c r="A3179" s="9">
        <v>44875.375</v>
      </c>
      <c r="B3179" s="10">
        <v>278.73</v>
      </c>
      <c r="C3179" s="10">
        <v>274.58136</v>
      </c>
      <c r="D3179" s="10">
        <v>0.0151089644249704</v>
      </c>
      <c r="E3179" s="7"/>
      <c r="F3179" s="7"/>
    </row>
    <row r="3180">
      <c r="A3180" s="9">
        <v>44875.416666666664</v>
      </c>
      <c r="B3180" s="10">
        <v>276.34</v>
      </c>
      <c r="C3180" s="10">
        <v>280.785</v>
      </c>
      <c r="D3180" s="10">
        <v>0.0158306177324289</v>
      </c>
      <c r="E3180" s="7"/>
      <c r="F3180" s="7"/>
    </row>
    <row r="3181">
      <c r="A3181" s="9">
        <v>44875.458333333336</v>
      </c>
      <c r="B3181" s="10">
        <v>284.0</v>
      </c>
      <c r="C3181" s="10">
        <v>285.54999</v>
      </c>
      <c r="D3181" s="10">
        <v>0.00542808633962823</v>
      </c>
      <c r="E3181" s="7"/>
      <c r="F3181" s="7"/>
    </row>
    <row r="3182">
      <c r="A3182" s="9">
        <v>44875.5</v>
      </c>
      <c r="B3182" s="10">
        <v>290.6</v>
      </c>
      <c r="C3182" s="10">
        <v>289.82825</v>
      </c>
      <c r="D3182" s="10">
        <v>0.00266278390736581</v>
      </c>
      <c r="E3182" s="7"/>
      <c r="F3182" s="7"/>
    </row>
    <row r="3183">
      <c r="A3183" s="9">
        <v>44875.541666666664</v>
      </c>
      <c r="B3183" s="10">
        <v>289.26</v>
      </c>
      <c r="C3183" s="10">
        <v>294.26706</v>
      </c>
      <c r="D3183" s="10">
        <v>0.0170153601289931</v>
      </c>
      <c r="E3183" s="7"/>
      <c r="F3183" s="7"/>
    </row>
    <row r="3184">
      <c r="A3184" s="9">
        <v>44875.583333333336</v>
      </c>
      <c r="B3184" s="10">
        <v>286.75</v>
      </c>
      <c r="C3184" s="10">
        <v>295.68194</v>
      </c>
      <c r="D3184" s="10">
        <v>0.0302079322125659</v>
      </c>
      <c r="E3184" s="7"/>
      <c r="F3184" s="7"/>
    </row>
    <row r="3185">
      <c r="A3185" s="9">
        <v>44875.625</v>
      </c>
      <c r="B3185" s="10">
        <v>280.51</v>
      </c>
      <c r="C3185" s="10">
        <v>297.53528</v>
      </c>
      <c r="D3185" s="10">
        <v>0.0572210461898838</v>
      </c>
      <c r="E3185" s="7"/>
      <c r="F3185" s="7"/>
    </row>
    <row r="3186">
      <c r="A3186" s="9">
        <v>44875.666666666664</v>
      </c>
      <c r="B3186" s="10">
        <v>279.28</v>
      </c>
      <c r="C3186" s="10">
        <v>298.29163</v>
      </c>
      <c r="D3186" s="10">
        <v>0.0637350434539515</v>
      </c>
      <c r="E3186" s="7"/>
      <c r="F3186" s="7"/>
    </row>
    <row r="3187">
      <c r="A3187" s="9">
        <v>44875.708333333336</v>
      </c>
      <c r="B3187" s="10">
        <v>274.54</v>
      </c>
      <c r="C3187" s="10">
        <v>299.53882</v>
      </c>
      <c r="D3187" s="10">
        <v>0.0834576967352677</v>
      </c>
      <c r="E3187" s="7"/>
      <c r="F3187" s="7"/>
    </row>
    <row r="3188">
      <c r="A3188" s="9">
        <v>44875.75</v>
      </c>
      <c r="B3188" s="10">
        <v>277.56</v>
      </c>
      <c r="C3188" s="10">
        <v>301.33244</v>
      </c>
      <c r="D3188" s="10">
        <v>0.078891074588584</v>
      </c>
      <c r="E3188" s="7"/>
      <c r="F3188" s="7"/>
    </row>
    <row r="3189">
      <c r="A3189" s="9">
        <v>44875.791666666664</v>
      </c>
      <c r="B3189" s="10">
        <v>289.58</v>
      </c>
      <c r="C3189" s="10">
        <v>303.86455</v>
      </c>
      <c r="D3189" s="10">
        <v>0.0470095968746601</v>
      </c>
      <c r="E3189" s="7"/>
      <c r="F3189" s="7"/>
    </row>
    <row r="3190">
      <c r="A3190" s="9">
        <v>44875.833333333336</v>
      </c>
      <c r="B3190" s="10">
        <v>303.07</v>
      </c>
      <c r="C3190" s="10">
        <v>305.0346</v>
      </c>
      <c r="D3190" s="10">
        <v>0.00644058083902619</v>
      </c>
      <c r="E3190" s="7"/>
      <c r="F3190" s="7"/>
    </row>
    <row r="3191">
      <c r="A3191" s="9">
        <v>44875.875</v>
      </c>
      <c r="B3191" s="10">
        <v>309.8</v>
      </c>
      <c r="C3191" s="10">
        <v>307.10723</v>
      </c>
      <c r="D3191" s="10">
        <v>0.00876817520707668</v>
      </c>
      <c r="E3191" s="7"/>
      <c r="F3191" s="7"/>
    </row>
    <row r="3192">
      <c r="A3192" s="9">
        <v>44875.916666666664</v>
      </c>
      <c r="B3192" s="10">
        <v>302.6</v>
      </c>
      <c r="C3192" s="10">
        <v>308.55466</v>
      </c>
      <c r="D3192" s="10">
        <v>0.0192985579929338</v>
      </c>
      <c r="E3192" s="7"/>
      <c r="F3192" s="7"/>
    </row>
    <row r="3193">
      <c r="A3193" s="9">
        <v>44875.958333333336</v>
      </c>
      <c r="B3193" s="10">
        <v>288.56</v>
      </c>
      <c r="C3193" s="10">
        <v>310.86749</v>
      </c>
      <c r="D3193" s="10">
        <v>0.0717588384684418</v>
      </c>
      <c r="E3193" s="7"/>
      <c r="F3193" s="7"/>
    </row>
    <row r="3194">
      <c r="A3194" s="9">
        <v>44876.0</v>
      </c>
      <c r="B3194" s="10">
        <v>299.42</v>
      </c>
      <c r="C3194" s="10">
        <v>303.59814</v>
      </c>
      <c r="D3194" s="10">
        <v>0.0137620737729156</v>
      </c>
      <c r="E3194" s="7"/>
      <c r="F3194" s="7"/>
    </row>
    <row r="3195">
      <c r="A3195" s="9">
        <v>44876.041666666664</v>
      </c>
      <c r="B3195" s="10">
        <v>303.82</v>
      </c>
      <c r="C3195" s="10">
        <v>297.67117</v>
      </c>
      <c r="D3195" s="10">
        <v>0.0206564512109116</v>
      </c>
      <c r="E3195" s="7"/>
      <c r="F3195" s="7"/>
    </row>
    <row r="3196">
      <c r="A3196" s="9">
        <v>44876.083333333336</v>
      </c>
      <c r="B3196" s="10">
        <v>306.08</v>
      </c>
      <c r="C3196" s="10">
        <v>290.76318</v>
      </c>
      <c r="D3196" s="10">
        <v>0.0526779903837893</v>
      </c>
      <c r="E3196" s="7"/>
      <c r="F3196" s="7"/>
    </row>
    <row r="3197">
      <c r="A3197" s="9">
        <v>44876.125</v>
      </c>
      <c r="B3197" s="10">
        <v>296.25</v>
      </c>
      <c r="C3197" s="10">
        <v>282.236</v>
      </c>
      <c r="D3197" s="10">
        <v>0.0496534814835811</v>
      </c>
      <c r="E3197" s="7"/>
      <c r="F3197" s="7"/>
    </row>
    <row r="3198">
      <c r="A3198" s="9">
        <v>44876.166666666664</v>
      </c>
      <c r="B3198" s="10">
        <v>286.97</v>
      </c>
      <c r="C3198" s="10">
        <v>274.71541</v>
      </c>
      <c r="D3198" s="10">
        <v>0.0446083093773298</v>
      </c>
      <c r="E3198" s="7"/>
      <c r="F3198" s="7"/>
    </row>
    <row r="3199">
      <c r="A3199" s="9">
        <v>44876.208333333336</v>
      </c>
      <c r="B3199" s="10">
        <v>278.83</v>
      </c>
      <c r="C3199" s="10">
        <v>269.91008</v>
      </c>
      <c r="D3199" s="10">
        <v>0.0330477468644371</v>
      </c>
      <c r="E3199" s="7"/>
      <c r="F3199" s="7"/>
    </row>
    <row r="3200">
      <c r="A3200" s="9">
        <v>44876.25</v>
      </c>
      <c r="B3200" s="10">
        <v>278.2</v>
      </c>
      <c r="C3200" s="10">
        <v>268.3993</v>
      </c>
      <c r="D3200" s="10">
        <v>0.0365153709417275</v>
      </c>
      <c r="E3200" s="7"/>
      <c r="F3200" s="7"/>
    </row>
    <row r="3201">
      <c r="A3201" s="9">
        <v>44876.291666666664</v>
      </c>
      <c r="B3201" s="10">
        <v>278.69</v>
      </c>
      <c r="C3201" s="10">
        <v>268.64577</v>
      </c>
      <c r="D3201" s="10">
        <v>0.0373883795006337</v>
      </c>
      <c r="E3201" s="7"/>
      <c r="F3201" s="7"/>
    </row>
    <row r="3202">
      <c r="A3202" s="9">
        <v>44876.333333333336</v>
      </c>
      <c r="B3202" s="10">
        <v>276.13</v>
      </c>
      <c r="C3202" s="10">
        <v>270.29391</v>
      </c>
      <c r="D3202" s="10">
        <v>0.0215916444436354</v>
      </c>
      <c r="E3202" s="7"/>
      <c r="F3202" s="7"/>
    </row>
    <row r="3203">
      <c r="A3203" s="9">
        <v>44876.375</v>
      </c>
      <c r="B3203" s="10">
        <v>276.47</v>
      </c>
      <c r="C3203" s="10">
        <v>274.99684</v>
      </c>
      <c r="D3203" s="10">
        <v>0.00535700701142604</v>
      </c>
      <c r="E3203" s="7"/>
      <c r="F3203" s="7"/>
    </row>
    <row r="3204">
      <c r="A3204" s="9">
        <v>44876.416666666664</v>
      </c>
      <c r="B3204" s="10">
        <v>282.25</v>
      </c>
      <c r="C3204" s="10">
        <v>281.89714</v>
      </c>
      <c r="D3204" s="10">
        <v>0.00125173316763703</v>
      </c>
      <c r="E3204" s="7"/>
      <c r="F3204" s="7"/>
    </row>
    <row r="3205">
      <c r="A3205" s="9">
        <v>44876.458333333336</v>
      </c>
      <c r="B3205" s="10">
        <v>295.29</v>
      </c>
      <c r="C3205" s="10">
        <v>286.84161</v>
      </c>
      <c r="D3205" s="10">
        <v>0.0294531536062707</v>
      </c>
      <c r="E3205" s="7"/>
      <c r="F3205" s="7"/>
    </row>
    <row r="3206">
      <c r="A3206" s="9">
        <v>44876.5</v>
      </c>
      <c r="B3206" s="10">
        <v>304.21</v>
      </c>
      <c r="C3206" s="10">
        <v>290.80483</v>
      </c>
      <c r="D3206" s="10">
        <v>0.0460967928214947</v>
      </c>
      <c r="E3206" s="7"/>
      <c r="F3206" s="7"/>
    </row>
    <row r="3207">
      <c r="A3207" s="9">
        <v>44876.541666666664</v>
      </c>
      <c r="B3207" s="10">
        <v>308.33</v>
      </c>
      <c r="C3207" s="10">
        <v>294.63162</v>
      </c>
      <c r="D3207" s="10">
        <v>0.0464932446829705</v>
      </c>
      <c r="E3207" s="7"/>
      <c r="F3207" s="7"/>
    </row>
    <row r="3208">
      <c r="A3208" s="9">
        <v>44876.583333333336</v>
      </c>
      <c r="B3208" s="10">
        <v>314.83</v>
      </c>
      <c r="C3208" s="10">
        <v>295.35953</v>
      </c>
      <c r="D3208" s="10">
        <v>0.0659212519738231</v>
      </c>
      <c r="E3208" s="7"/>
      <c r="F3208" s="7"/>
    </row>
    <row r="3209">
      <c r="A3209" s="9">
        <v>44876.625</v>
      </c>
      <c r="B3209" s="10">
        <v>317.2</v>
      </c>
      <c r="C3209" s="10">
        <v>296.69149</v>
      </c>
      <c r="D3209" s="10">
        <v>0.0691240250942148</v>
      </c>
      <c r="E3209" s="7"/>
      <c r="F3209" s="7"/>
    </row>
    <row r="3210">
      <c r="A3210" s="9">
        <v>44876.666666666664</v>
      </c>
      <c r="B3210" s="10">
        <v>315.56</v>
      </c>
      <c r="C3210" s="10">
        <v>297.14451</v>
      </c>
      <c r="D3210" s="10">
        <v>0.0619748619955993</v>
      </c>
      <c r="E3210" s="7"/>
      <c r="F3210" s="7"/>
    </row>
    <row r="3211">
      <c r="A3211" s="9">
        <v>44876.708333333336</v>
      </c>
      <c r="B3211" s="10">
        <v>312.29</v>
      </c>
      <c r="C3211" s="10">
        <v>298.05959</v>
      </c>
      <c r="D3211" s="10">
        <v>0.0477435065920878</v>
      </c>
      <c r="E3211" s="7"/>
      <c r="F3211" s="7"/>
    </row>
    <row r="3212">
      <c r="A3212" s="9">
        <v>44876.75</v>
      </c>
      <c r="B3212" s="10">
        <v>307.89</v>
      </c>
      <c r="C3212" s="10">
        <v>299.69487</v>
      </c>
      <c r="D3212" s="10">
        <v>0.0273449125105144</v>
      </c>
      <c r="E3212" s="7"/>
      <c r="F3212" s="7"/>
    </row>
    <row r="3213">
      <c r="A3213" s="9">
        <v>44876.791666666664</v>
      </c>
      <c r="B3213" s="10">
        <v>308.14</v>
      </c>
      <c r="C3213" s="10">
        <v>302.05827</v>
      </c>
      <c r="D3213" s="10">
        <v>0.020134293955931</v>
      </c>
      <c r="E3213" s="7"/>
      <c r="F3213" s="7"/>
    </row>
    <row r="3214">
      <c r="A3214" s="9">
        <v>44876.833333333336</v>
      </c>
      <c r="B3214" s="10">
        <v>315.6</v>
      </c>
      <c r="C3214" s="10">
        <v>303.02379</v>
      </c>
      <c r="D3214" s="10">
        <v>0.041502385010761</v>
      </c>
      <c r="E3214" s="7"/>
      <c r="F3214" s="7"/>
    </row>
    <row r="3215">
      <c r="A3215" s="9">
        <v>44876.875</v>
      </c>
      <c r="B3215" s="10">
        <v>310.88</v>
      </c>
      <c r="C3215" s="10">
        <v>304.73833</v>
      </c>
      <c r="D3215" s="10">
        <v>0.020153913687195</v>
      </c>
      <c r="E3215" s="7"/>
      <c r="F3215" s="7"/>
    </row>
    <row r="3216">
      <c r="A3216" s="9">
        <v>44876.916666666664</v>
      </c>
      <c r="B3216" s="10">
        <v>294.36</v>
      </c>
      <c r="C3216" s="10">
        <v>305.8775</v>
      </c>
      <c r="D3216" s="10">
        <v>0.0376539627792171</v>
      </c>
      <c r="E3216" s="7"/>
      <c r="F3216" s="7"/>
    </row>
    <row r="3217">
      <c r="A3217" s="9">
        <v>44876.958333333336</v>
      </c>
      <c r="B3217" s="10">
        <v>291.1</v>
      </c>
      <c r="C3217" s="10">
        <v>307.83342</v>
      </c>
      <c r="D3217" s="10">
        <v>0.0543586852915449</v>
      </c>
      <c r="E3217" s="7"/>
      <c r="F3217" s="7"/>
    </row>
    <row r="3218">
      <c r="A3218" s="9">
        <v>44877.0</v>
      </c>
      <c r="B3218" s="10">
        <v>299.01</v>
      </c>
      <c r="C3218" s="10">
        <v>297.18629</v>
      </c>
      <c r="D3218" s="10">
        <v>0.0061365886023881</v>
      </c>
      <c r="E3218" s="7"/>
      <c r="F3218" s="7"/>
    </row>
    <row r="3219">
      <c r="A3219" s="9">
        <v>44877.041666666664</v>
      </c>
      <c r="B3219" s="10">
        <v>301.34</v>
      </c>
      <c r="C3219" s="10">
        <v>292.2086</v>
      </c>
      <c r="D3219" s="10">
        <v>0.0312495936122345</v>
      </c>
      <c r="E3219" s="7"/>
      <c r="F3219" s="7"/>
    </row>
    <row r="3220">
      <c r="A3220" s="9">
        <v>44877.083333333336</v>
      </c>
      <c r="B3220" s="10">
        <v>307.08</v>
      </c>
      <c r="C3220" s="10">
        <v>285.67759</v>
      </c>
      <c r="D3220" s="10">
        <v>0.0749180571006636</v>
      </c>
      <c r="E3220" s="7"/>
      <c r="F3220" s="7"/>
    </row>
    <row r="3221">
      <c r="A3221" s="9">
        <v>44877.125</v>
      </c>
      <c r="B3221" s="10">
        <v>298.45</v>
      </c>
      <c r="C3221" s="10">
        <v>276.99682</v>
      </c>
      <c r="D3221" s="10">
        <v>0.0774491923770098</v>
      </c>
      <c r="E3221" s="7"/>
      <c r="F3221" s="7"/>
    </row>
    <row r="3222">
      <c r="A3222" s="9">
        <v>44877.166666666664</v>
      </c>
      <c r="B3222" s="10">
        <v>286.27</v>
      </c>
      <c r="C3222" s="10">
        <v>268.24679</v>
      </c>
      <c r="D3222" s="10">
        <v>0.0671889121208123</v>
      </c>
      <c r="E3222" s="7"/>
      <c r="F3222" s="7"/>
    </row>
    <row r="3223">
      <c r="A3223" s="9">
        <v>44877.208333333336</v>
      </c>
      <c r="B3223" s="10">
        <v>267.87</v>
      </c>
      <c r="C3223" s="10">
        <v>261.28033</v>
      </c>
      <c r="D3223" s="10">
        <v>0.0252206892114688</v>
      </c>
      <c r="E3223" s="7"/>
      <c r="F3223" s="7"/>
    </row>
    <row r="3224">
      <c r="A3224" s="9">
        <v>44877.25</v>
      </c>
      <c r="B3224" s="10">
        <v>272.15</v>
      </c>
      <c r="C3224" s="10">
        <v>257.00028</v>
      </c>
      <c r="D3224" s="10">
        <v>0.0589482626244609</v>
      </c>
      <c r="E3224" s="7"/>
      <c r="F3224" s="7"/>
    </row>
    <row r="3225">
      <c r="A3225" s="9">
        <v>44877.291666666664</v>
      </c>
      <c r="B3225" s="10">
        <v>268.47</v>
      </c>
      <c r="C3225" s="10">
        <v>254.52076</v>
      </c>
      <c r="D3225" s="10">
        <v>0.0548059026697862</v>
      </c>
      <c r="E3225" s="7"/>
      <c r="F3225" s="7"/>
    </row>
    <row r="3226">
      <c r="A3226" s="9">
        <v>44877.333333333336</v>
      </c>
      <c r="B3226" s="10">
        <v>264.61</v>
      </c>
      <c r="C3226" s="10">
        <v>254.31443</v>
      </c>
      <c r="D3226" s="10">
        <v>0.040483624936265</v>
      </c>
      <c r="E3226" s="7"/>
      <c r="F3226" s="7"/>
    </row>
    <row r="3227">
      <c r="A3227" s="9">
        <v>44877.375</v>
      </c>
      <c r="B3227" s="10">
        <v>257.08</v>
      </c>
      <c r="C3227" s="10">
        <v>257.91312</v>
      </c>
      <c r="D3227" s="10">
        <v>0.00323023504969428</v>
      </c>
      <c r="E3227" s="7"/>
      <c r="F3227" s="7"/>
    </row>
    <row r="3228">
      <c r="A3228" s="9">
        <v>44877.416666666664</v>
      </c>
      <c r="B3228" s="10">
        <v>258.81</v>
      </c>
      <c r="C3228" s="10">
        <v>264.25379</v>
      </c>
      <c r="D3228" s="10">
        <v>0.0206006127669918</v>
      </c>
      <c r="E3228" s="7"/>
      <c r="F3228" s="7"/>
    </row>
    <row r="3229">
      <c r="A3229" s="9">
        <v>44877.458333333336</v>
      </c>
      <c r="B3229" s="10">
        <v>260.13</v>
      </c>
      <c r="C3229" s="10">
        <v>269.27218</v>
      </c>
      <c r="D3229" s="10">
        <v>0.0339514464509478</v>
      </c>
      <c r="E3229" s="7"/>
      <c r="F3229" s="7"/>
    </row>
    <row r="3230">
      <c r="A3230" s="9">
        <v>44877.5</v>
      </c>
      <c r="B3230" s="10">
        <v>271.82</v>
      </c>
      <c r="C3230" s="10">
        <v>273.819</v>
      </c>
      <c r="D3230" s="10">
        <v>0.00730044299336431</v>
      </c>
      <c r="E3230" s="7"/>
      <c r="F3230" s="7"/>
    </row>
    <row r="3231">
      <c r="A3231" s="9">
        <v>44877.541666666664</v>
      </c>
      <c r="B3231" s="10">
        <v>272.06</v>
      </c>
      <c r="C3231" s="10">
        <v>278.44119</v>
      </c>
      <c r="D3231" s="10">
        <v>0.0229175503811056</v>
      </c>
      <c r="E3231" s="7"/>
      <c r="F3231" s="7"/>
    </row>
    <row r="3232">
      <c r="A3232" s="9">
        <v>44877.583333333336</v>
      </c>
      <c r="B3232" s="10">
        <v>274.66</v>
      </c>
      <c r="C3232" s="10">
        <v>280.31616</v>
      </c>
      <c r="D3232" s="10">
        <v>0.0201777878235774</v>
      </c>
      <c r="E3232" s="7"/>
      <c r="F3232" s="7"/>
    </row>
    <row r="3233">
      <c r="A3233" s="9">
        <v>44877.625</v>
      </c>
      <c r="B3233" s="10">
        <v>269.06</v>
      </c>
      <c r="C3233" s="10">
        <v>282.4647</v>
      </c>
      <c r="D3233" s="10">
        <v>0.0474561954113203</v>
      </c>
      <c r="E3233" s="7"/>
      <c r="F3233" s="7"/>
    </row>
    <row r="3234">
      <c r="A3234" s="9">
        <v>44877.666666666664</v>
      </c>
      <c r="B3234" s="10">
        <v>264.35</v>
      </c>
      <c r="C3234" s="10">
        <v>283.34745</v>
      </c>
      <c r="D3234" s="10">
        <v>0.067046483036992</v>
      </c>
      <c r="E3234" s="7"/>
      <c r="F3234" s="7"/>
    </row>
    <row r="3235">
      <c r="A3235" s="9">
        <v>44877.708333333336</v>
      </c>
      <c r="B3235" s="10">
        <v>265.83</v>
      </c>
      <c r="C3235" s="10">
        <v>284.81985</v>
      </c>
      <c r="D3235" s="10">
        <v>0.0666731971103839</v>
      </c>
      <c r="E3235" s="7"/>
      <c r="F3235" s="7"/>
    </row>
    <row r="3236">
      <c r="A3236" s="9">
        <v>44877.75</v>
      </c>
      <c r="B3236" s="10">
        <v>266.22</v>
      </c>
      <c r="C3236" s="10">
        <v>286.87846</v>
      </c>
      <c r="D3236" s="10">
        <v>0.0720111924750292</v>
      </c>
      <c r="E3236" s="7"/>
      <c r="F3236" s="7"/>
    </row>
    <row r="3237">
      <c r="A3237" s="9">
        <v>44877.791666666664</v>
      </c>
      <c r="B3237" s="10">
        <v>270.28</v>
      </c>
      <c r="C3237" s="10">
        <v>289.5304</v>
      </c>
      <c r="D3237" s="10">
        <v>0.0664883549361311</v>
      </c>
      <c r="E3237" s="7"/>
      <c r="F3237" s="7"/>
    </row>
    <row r="3238">
      <c r="A3238" s="9">
        <v>44877.833333333336</v>
      </c>
      <c r="B3238" s="10">
        <v>273.6</v>
      </c>
      <c r="C3238" s="10">
        <v>291.12016</v>
      </c>
      <c r="D3238" s="10">
        <v>0.0601818850333139</v>
      </c>
      <c r="E3238" s="7"/>
      <c r="F3238" s="7"/>
    </row>
    <row r="3239">
      <c r="A3239" s="9">
        <v>44877.875</v>
      </c>
      <c r="B3239" s="10">
        <v>285.99</v>
      </c>
      <c r="C3239" s="10">
        <v>293.76964</v>
      </c>
      <c r="D3239" s="10">
        <v>0.0264821102684401</v>
      </c>
      <c r="E3239" s="7"/>
      <c r="F3239" s="7"/>
    </row>
    <row r="3240">
      <c r="A3240" s="9">
        <v>44877.916666666664</v>
      </c>
      <c r="B3240" s="10">
        <v>283.4</v>
      </c>
      <c r="C3240" s="10">
        <v>295.73337</v>
      </c>
      <c r="D3240" s="10">
        <v>0.0417043568671334</v>
      </c>
      <c r="E3240" s="7"/>
      <c r="F3240" s="7"/>
    </row>
    <row r="3241">
      <c r="A3241" s="9">
        <v>44877.958333333336</v>
      </c>
      <c r="B3241" s="10">
        <v>286.24</v>
      </c>
      <c r="C3241" s="10">
        <v>298.30295</v>
      </c>
      <c r="D3241" s="10">
        <v>0.0404385876840976</v>
      </c>
      <c r="E3241" s="7"/>
      <c r="F3241" s="7"/>
    </row>
    <row r="3242">
      <c r="A3242" s="9">
        <v>44878.0</v>
      </c>
      <c r="B3242" s="10">
        <v>288.84</v>
      </c>
      <c r="C3242" s="10">
        <v>288.41793</v>
      </c>
      <c r="D3242" s="10">
        <v>0.00146339723053959</v>
      </c>
      <c r="E3242" s="7"/>
      <c r="F3242" s="7"/>
    </row>
    <row r="3243">
      <c r="A3243" s="9">
        <v>44878.041666666664</v>
      </c>
      <c r="B3243" s="10">
        <v>301.98</v>
      </c>
      <c r="C3243" s="10">
        <v>285.8829</v>
      </c>
      <c r="D3243" s="10">
        <v>0.0563066206478247</v>
      </c>
      <c r="E3243" s="7"/>
      <c r="F3243" s="7"/>
    </row>
    <row r="3244">
      <c r="A3244" s="9">
        <v>44878.083333333336</v>
      </c>
      <c r="B3244" s="10">
        <v>307.75</v>
      </c>
      <c r="C3244" s="10">
        <v>284.20273</v>
      </c>
      <c r="D3244" s="10">
        <v>0.0828537783574423</v>
      </c>
      <c r="E3244" s="7"/>
      <c r="F3244" s="7"/>
    </row>
    <row r="3245">
      <c r="A3245" s="9">
        <v>44878.125</v>
      </c>
      <c r="B3245" s="10">
        <v>308.5</v>
      </c>
      <c r="C3245" s="10">
        <v>281.45314</v>
      </c>
      <c r="D3245" s="10">
        <v>0.0960972046714418</v>
      </c>
      <c r="E3245" s="7"/>
      <c r="F3245" s="7"/>
    </row>
    <row r="3246">
      <c r="A3246" s="9">
        <v>44878.166666666664</v>
      </c>
      <c r="B3246" s="10">
        <v>304.43</v>
      </c>
      <c r="C3246" s="10">
        <v>278.21148</v>
      </c>
      <c r="D3246" s="10">
        <v>0.094239533178142</v>
      </c>
      <c r="E3246" s="7"/>
      <c r="F3246" s="7"/>
    </row>
    <row r="3247">
      <c r="A3247" s="9">
        <v>44878.208333333336</v>
      </c>
      <c r="B3247" s="10">
        <v>296.96</v>
      </c>
      <c r="C3247" s="10">
        <v>275.42981</v>
      </c>
      <c r="D3247" s="10">
        <v>0.0781694254518056</v>
      </c>
      <c r="E3247" s="7"/>
      <c r="F3247" s="7"/>
    </row>
    <row r="3248">
      <c r="A3248" s="9">
        <v>44878.25</v>
      </c>
      <c r="B3248" s="10">
        <v>279.37</v>
      </c>
      <c r="C3248" s="10">
        <v>273.88089</v>
      </c>
      <c r="D3248" s="10">
        <v>0.0200419605763658</v>
      </c>
      <c r="E3248" s="7"/>
      <c r="F3248" s="7"/>
    </row>
    <row r="3249">
      <c r="A3249" s="9">
        <v>44878.291666666664</v>
      </c>
      <c r="B3249" s="10">
        <v>276.34</v>
      </c>
      <c r="C3249" s="10">
        <v>271.98753</v>
      </c>
      <c r="D3249" s="10">
        <v>0.0160024615834409</v>
      </c>
      <c r="E3249" s="7"/>
      <c r="F3249" s="7"/>
    </row>
    <row r="3250">
      <c r="A3250" s="9">
        <v>44878.333333333336</v>
      </c>
      <c r="B3250" s="10">
        <v>276.68</v>
      </c>
      <c r="C3250" s="10">
        <v>270.38139</v>
      </c>
      <c r="D3250" s="10">
        <v>0.023295279308979</v>
      </c>
      <c r="E3250" s="7"/>
      <c r="F3250" s="7"/>
    </row>
    <row r="3251">
      <c r="A3251" s="9">
        <v>44878.375</v>
      </c>
      <c r="B3251" s="10">
        <v>269.91</v>
      </c>
      <c r="C3251" s="10">
        <v>271.40852</v>
      </c>
      <c r="D3251" s="10">
        <v>0.00552127103452752</v>
      </c>
      <c r="E3251" s="7"/>
      <c r="F3251" s="7"/>
    </row>
    <row r="3252">
      <c r="A3252" s="9">
        <v>44878.416666666664</v>
      </c>
      <c r="B3252" s="10">
        <v>278.75</v>
      </c>
      <c r="C3252" s="10">
        <v>275.32107</v>
      </c>
      <c r="D3252" s="10">
        <v>0.0124542956338211</v>
      </c>
      <c r="E3252" s="7"/>
      <c r="F3252" s="7"/>
    </row>
    <row r="3253">
      <c r="A3253" s="9">
        <v>44878.458333333336</v>
      </c>
      <c r="B3253" s="10">
        <v>272.86</v>
      </c>
      <c r="C3253" s="10">
        <v>278.81277</v>
      </c>
      <c r="D3253" s="10">
        <v>0.0213504209294286</v>
      </c>
      <c r="E3253" s="7"/>
      <c r="F3253" s="7"/>
    </row>
    <row r="3254">
      <c r="A3254" s="9">
        <v>44878.5</v>
      </c>
      <c r="B3254" s="10">
        <v>284.18</v>
      </c>
      <c r="C3254" s="10">
        <v>282.30915</v>
      </c>
      <c r="D3254" s="10">
        <v>0.00662695488261722</v>
      </c>
      <c r="E3254" s="7"/>
      <c r="F3254" s="7"/>
    </row>
    <row r="3255">
      <c r="A3255" s="9">
        <v>44878.541666666664</v>
      </c>
      <c r="B3255" s="10">
        <v>289.84</v>
      </c>
      <c r="C3255" s="10">
        <v>286.6995</v>
      </c>
      <c r="D3255" s="10">
        <v>0.0109539779455491</v>
      </c>
      <c r="E3255" s="7"/>
      <c r="F3255" s="7"/>
    </row>
    <row r="3256">
      <c r="A3256" s="9">
        <v>44878.583333333336</v>
      </c>
      <c r="B3256" s="10">
        <v>307.89</v>
      </c>
      <c r="C3256" s="10">
        <v>288.31139</v>
      </c>
      <c r="D3256" s="10">
        <v>0.0679078617046658</v>
      </c>
      <c r="E3256" s="7"/>
      <c r="F3256" s="7"/>
    </row>
    <row r="3257">
      <c r="A3257" s="9">
        <v>44878.625</v>
      </c>
      <c r="B3257" s="10">
        <v>314.33</v>
      </c>
      <c r="C3257" s="10">
        <v>290.598</v>
      </c>
      <c r="D3257" s="10">
        <v>0.0816660816660815</v>
      </c>
      <c r="E3257" s="7"/>
      <c r="F3257" s="7"/>
    </row>
    <row r="3258">
      <c r="A3258" s="9">
        <v>44878.666666666664</v>
      </c>
      <c r="B3258" s="10">
        <v>316.77</v>
      </c>
      <c r="C3258" s="10">
        <v>292.4726</v>
      </c>
      <c r="D3258" s="10">
        <v>0.0830758163328803</v>
      </c>
      <c r="E3258" s="7"/>
      <c r="F3258" s="7"/>
    </row>
    <row r="3259">
      <c r="A3259" s="9">
        <v>44878.708333333336</v>
      </c>
      <c r="B3259" s="10">
        <v>318.82</v>
      </c>
      <c r="C3259" s="10">
        <v>294.74534</v>
      </c>
      <c r="D3259" s="10">
        <v>0.0816795271470619</v>
      </c>
      <c r="E3259" s="7"/>
      <c r="F3259" s="7"/>
    </row>
    <row r="3260">
      <c r="A3260" s="9">
        <v>44878.75</v>
      </c>
      <c r="B3260" s="10">
        <v>309.97</v>
      </c>
      <c r="C3260" s="10">
        <v>296.85051</v>
      </c>
      <c r="D3260" s="10">
        <v>0.0441956121281383</v>
      </c>
      <c r="E3260" s="7"/>
      <c r="F3260" s="7"/>
    </row>
    <row r="3261">
      <c r="A3261" s="9">
        <v>44878.791666666664</v>
      </c>
      <c r="B3261" s="10">
        <v>296.47</v>
      </c>
      <c r="C3261" s="10">
        <v>299.40615</v>
      </c>
      <c r="D3261" s="10">
        <v>0.00980657878938023</v>
      </c>
      <c r="E3261" s="7"/>
      <c r="F3261" s="7"/>
    </row>
    <row r="3262">
      <c r="A3262" s="9">
        <v>44878.833333333336</v>
      </c>
      <c r="B3262" s="10">
        <v>295.95</v>
      </c>
      <c r="C3262" s="10">
        <v>300.14194</v>
      </c>
      <c r="D3262" s="10">
        <v>0.0139665253046608</v>
      </c>
      <c r="E3262" s="7"/>
      <c r="F3262" s="7"/>
    </row>
    <row r="3263">
      <c r="A3263" s="9">
        <v>44878.875</v>
      </c>
      <c r="B3263" s="10">
        <v>300.07</v>
      </c>
      <c r="C3263" s="10">
        <v>301.57568</v>
      </c>
      <c r="D3263" s="10">
        <v>0.00499271028751384</v>
      </c>
      <c r="E3263" s="7"/>
      <c r="F3263" s="7"/>
    </row>
    <row r="3264">
      <c r="A3264" s="9">
        <v>44878.916666666664</v>
      </c>
      <c r="B3264" s="10">
        <v>298.54</v>
      </c>
      <c r="C3264" s="10">
        <v>302.32456</v>
      </c>
      <c r="D3264" s="10">
        <v>0.0125182022922649</v>
      </c>
      <c r="E3264" s="7"/>
      <c r="F3264" s="7"/>
    </row>
    <row r="3265">
      <c r="A3265" s="9">
        <v>44878.958333333336</v>
      </c>
      <c r="B3265" s="10">
        <v>285.05</v>
      </c>
      <c r="C3265" s="10">
        <v>303.59189</v>
      </c>
      <c r="D3265" s="10">
        <v>0.0610750504567166</v>
      </c>
      <c r="E3265" s="7"/>
      <c r="F3265" s="7"/>
    </row>
    <row r="3266">
      <c r="A3266" s="9">
        <v>44879.0</v>
      </c>
      <c r="B3266" s="10">
        <v>293.01</v>
      </c>
      <c r="C3266" s="10">
        <v>282.25591</v>
      </c>
      <c r="D3266" s="10">
        <v>0.0381004953979529</v>
      </c>
      <c r="E3266" s="7"/>
      <c r="F3266" s="7"/>
    </row>
    <row r="3267">
      <c r="A3267" s="9">
        <v>44879.041666666664</v>
      </c>
      <c r="B3267" s="10">
        <v>297.45</v>
      </c>
      <c r="C3267" s="10">
        <v>280.64857</v>
      </c>
      <c r="D3267" s="10">
        <v>0.0598664372314456</v>
      </c>
      <c r="E3267" s="7"/>
      <c r="F3267" s="7"/>
    </row>
    <row r="3268">
      <c r="A3268" s="9">
        <v>44879.083333333336</v>
      </c>
      <c r="B3268" s="10">
        <v>282.37</v>
      </c>
      <c r="C3268" s="10">
        <v>278.90123</v>
      </c>
      <c r="D3268" s="10">
        <v>0.0124372703555305</v>
      </c>
      <c r="E3268" s="7"/>
      <c r="F3268" s="7"/>
    </row>
    <row r="3269">
      <c r="A3269" s="9">
        <v>44879.125</v>
      </c>
      <c r="B3269" s="10">
        <v>262.41</v>
      </c>
      <c r="C3269" s="10">
        <v>275.88285</v>
      </c>
      <c r="D3269" s="10">
        <v>0.0488354024180915</v>
      </c>
      <c r="E3269" s="7"/>
      <c r="F3269" s="7"/>
    </row>
    <row r="3270">
      <c r="A3270" s="9">
        <v>44879.166666666664</v>
      </c>
      <c r="B3270" s="10">
        <v>256.67</v>
      </c>
      <c r="C3270" s="10">
        <v>271.31054</v>
      </c>
      <c r="D3270" s="10">
        <v>0.053962297225902</v>
      </c>
      <c r="E3270" s="7"/>
      <c r="F3270" s="7"/>
    </row>
    <row r="3271">
      <c r="A3271" s="9">
        <v>44879.208333333336</v>
      </c>
      <c r="B3271" s="10">
        <v>244.65</v>
      </c>
      <c r="C3271" s="10">
        <v>266.12658</v>
      </c>
      <c r="D3271" s="10">
        <v>0.0807006199831673</v>
      </c>
      <c r="E3271" s="7"/>
      <c r="F3271" s="7"/>
    </row>
    <row r="3272">
      <c r="A3272" s="9">
        <v>44879.25</v>
      </c>
      <c r="B3272" s="10">
        <v>229.13</v>
      </c>
      <c r="C3272" s="10">
        <v>261.06818</v>
      </c>
      <c r="D3272" s="10">
        <v>0.12233654825341</v>
      </c>
      <c r="E3272" s="7"/>
      <c r="F3272" s="7"/>
    </row>
    <row r="3273">
      <c r="A3273" s="9">
        <v>44879.291666666664</v>
      </c>
      <c r="B3273" s="10">
        <v>236.13</v>
      </c>
      <c r="C3273" s="10">
        <v>255.10601</v>
      </c>
      <c r="D3273" s="10">
        <v>0.0743848018319913</v>
      </c>
      <c r="E3273" s="7"/>
      <c r="F3273" s="7"/>
    </row>
    <row r="3274">
      <c r="A3274" s="9">
        <v>44879.333333333336</v>
      </c>
      <c r="B3274" s="10">
        <v>238.14</v>
      </c>
      <c r="C3274" s="10">
        <v>250.37158</v>
      </c>
      <c r="D3274" s="10">
        <v>0.0488537077570865</v>
      </c>
      <c r="E3274" s="7"/>
      <c r="F3274" s="7"/>
    </row>
    <row r="3275">
      <c r="A3275" s="9">
        <v>44879.375</v>
      </c>
      <c r="B3275" s="10">
        <v>233.01</v>
      </c>
      <c r="C3275" s="10">
        <v>249.34747</v>
      </c>
      <c r="D3275" s="10">
        <v>0.065520897404734</v>
      </c>
      <c r="E3275" s="7"/>
      <c r="F3275" s="7"/>
    </row>
    <row r="3276">
      <c r="A3276" s="9">
        <v>44879.416666666664</v>
      </c>
      <c r="B3276" s="10">
        <v>239.32</v>
      </c>
      <c r="C3276" s="10">
        <v>252.23653</v>
      </c>
      <c r="D3276" s="10">
        <v>0.0512080070242006</v>
      </c>
      <c r="E3276" s="7"/>
      <c r="F3276" s="7"/>
    </row>
    <row r="3277">
      <c r="A3277" s="9">
        <v>44879.458333333336</v>
      </c>
      <c r="B3277" s="10">
        <v>250.46</v>
      </c>
      <c r="C3277" s="10">
        <v>255.73237</v>
      </c>
      <c r="D3277" s="10">
        <v>0.0206167486736231</v>
      </c>
      <c r="E3277" s="7"/>
      <c r="F3277" s="7"/>
    </row>
    <row r="3278">
      <c r="A3278" s="9">
        <v>44879.5</v>
      </c>
      <c r="B3278" s="10">
        <v>267.15</v>
      </c>
      <c r="C3278" s="10">
        <v>260.20907</v>
      </c>
      <c r="D3278" s="10">
        <v>0.0266744352915906</v>
      </c>
      <c r="E3278" s="7"/>
      <c r="F3278" s="7"/>
    </row>
    <row r="3279">
      <c r="A3279" s="9">
        <v>44879.541666666664</v>
      </c>
      <c r="B3279" s="10">
        <v>263.66</v>
      </c>
      <c r="C3279" s="10">
        <v>266.10097</v>
      </c>
      <c r="D3279" s="10">
        <v>0.00917309696390807</v>
      </c>
      <c r="E3279" s="7"/>
      <c r="F3279" s="7"/>
    </row>
    <row r="3280">
      <c r="A3280" s="9">
        <v>44879.583333333336</v>
      </c>
      <c r="B3280" s="10">
        <v>262.51</v>
      </c>
      <c r="C3280" s="10">
        <v>269.77605</v>
      </c>
      <c r="D3280" s="10">
        <v>0.0269336362512536</v>
      </c>
      <c r="E3280" s="7"/>
      <c r="F3280" s="7"/>
    </row>
    <row r="3281">
      <c r="A3281" s="9">
        <v>44879.625</v>
      </c>
      <c r="B3281" s="10">
        <v>247.06</v>
      </c>
      <c r="C3281" s="10">
        <v>273.74011</v>
      </c>
      <c r="D3281" s="10">
        <v>0.0974651102463574</v>
      </c>
      <c r="E3281" s="7"/>
      <c r="F3281" s="7"/>
    </row>
    <row r="3282">
      <c r="A3282" s="9">
        <v>44879.666666666664</v>
      </c>
      <c r="B3282" s="10">
        <v>228.86</v>
      </c>
      <c r="C3282" s="10">
        <v>276.50428</v>
      </c>
      <c r="D3282" s="10">
        <v>0.172309376187594</v>
      </c>
      <c r="E3282" s="7"/>
      <c r="F3282" s="7"/>
    </row>
    <row r="3283">
      <c r="A3283" s="9">
        <v>44879.708333333336</v>
      </c>
      <c r="B3283" s="10">
        <v>224.49</v>
      </c>
      <c r="C3283" s="10">
        <v>279.27441</v>
      </c>
      <c r="D3283" s="10">
        <v>0.196166952783106</v>
      </c>
      <c r="E3283" s="7"/>
      <c r="F3283" s="7"/>
    </row>
    <row r="3284">
      <c r="A3284" s="9">
        <v>44879.75</v>
      </c>
      <c r="B3284" s="10">
        <v>232.28</v>
      </c>
      <c r="C3284" s="10">
        <v>281.31208</v>
      </c>
      <c r="D3284" s="10">
        <v>0.174297811882091</v>
      </c>
      <c r="E3284" s="7"/>
      <c r="F3284" s="7"/>
    </row>
    <row r="3285">
      <c r="A3285" s="9">
        <v>44879.791666666664</v>
      </c>
      <c r="B3285" s="10">
        <v>245.47</v>
      </c>
      <c r="C3285" s="10">
        <v>283.44484</v>
      </c>
      <c r="D3285" s="10">
        <v>0.133976120362607</v>
      </c>
      <c r="E3285" s="7"/>
      <c r="F3285" s="7"/>
    </row>
    <row r="3286">
      <c r="A3286" s="9">
        <v>44879.833333333336</v>
      </c>
      <c r="B3286" s="10">
        <v>262.89</v>
      </c>
      <c r="C3286" s="10">
        <v>284.45369</v>
      </c>
      <c r="D3286" s="10">
        <v>0.0758073836201597</v>
      </c>
      <c r="E3286" s="7"/>
      <c r="F3286" s="7"/>
    </row>
    <row r="3287">
      <c r="A3287" s="9">
        <v>44879.875</v>
      </c>
      <c r="B3287" s="10">
        <v>289.54</v>
      </c>
      <c r="C3287" s="10">
        <v>286.97671</v>
      </c>
      <c r="D3287" s="10">
        <v>0.00893204887602201</v>
      </c>
      <c r="E3287" s="7"/>
      <c r="F3287" s="7"/>
    </row>
    <row r="3288">
      <c r="A3288" s="9">
        <v>44879.916666666664</v>
      </c>
      <c r="B3288" s="10">
        <v>293.4</v>
      </c>
      <c r="C3288" s="10">
        <v>288.82167</v>
      </c>
      <c r="D3288" s="10">
        <v>0.0158517537828792</v>
      </c>
      <c r="E3288" s="7"/>
      <c r="F3288" s="7"/>
    </row>
    <row r="3289">
      <c r="A3289" s="9">
        <v>44879.958333333336</v>
      </c>
      <c r="B3289" s="10">
        <v>293.76</v>
      </c>
      <c r="C3289" s="10">
        <v>291.12422</v>
      </c>
      <c r="D3289" s="10">
        <v>0.00905379840948998</v>
      </c>
      <c r="E3289" s="7"/>
      <c r="F3289" s="7"/>
    </row>
    <row r="3290">
      <c r="A3290" s="9">
        <v>44880.0</v>
      </c>
      <c r="B3290" s="10">
        <v>294.78</v>
      </c>
      <c r="C3290" s="10">
        <v>300.15201</v>
      </c>
      <c r="D3290" s="10">
        <v>0.0178976312702355</v>
      </c>
      <c r="E3290" s="7"/>
      <c r="F3290" s="7"/>
    </row>
    <row r="3291">
      <c r="A3291" s="9">
        <v>44880.041666666664</v>
      </c>
      <c r="B3291" s="10">
        <v>292.77</v>
      </c>
      <c r="C3291" s="10">
        <v>295.50267</v>
      </c>
      <c r="D3291" s="10">
        <v>0.00924753065682973</v>
      </c>
      <c r="E3291" s="7"/>
      <c r="F3291" s="7"/>
    </row>
    <row r="3292">
      <c r="A3292" s="9">
        <v>44880.083333333336</v>
      </c>
      <c r="B3292" s="10">
        <v>297.8</v>
      </c>
      <c r="C3292" s="10">
        <v>290.12676</v>
      </c>
      <c r="D3292" s="10">
        <v>0.0264478878128995</v>
      </c>
      <c r="E3292" s="7"/>
      <c r="F3292" s="7"/>
    </row>
    <row r="3293">
      <c r="A3293" s="9">
        <v>44880.125</v>
      </c>
      <c r="B3293" s="10">
        <v>296.27</v>
      </c>
      <c r="C3293" s="10">
        <v>283.08849</v>
      </c>
      <c r="D3293" s="10">
        <v>0.0465632142090976</v>
      </c>
      <c r="E3293" s="7"/>
      <c r="F3293" s="7"/>
    </row>
    <row r="3294">
      <c r="A3294" s="9">
        <v>44880.166666666664</v>
      </c>
      <c r="B3294" s="10">
        <v>288.61</v>
      </c>
      <c r="C3294" s="10">
        <v>276.1076</v>
      </c>
      <c r="D3294" s="10">
        <v>0.0452808977369692</v>
      </c>
      <c r="E3294" s="7"/>
      <c r="F3294" s="7"/>
    </row>
    <row r="3295">
      <c r="A3295" s="9">
        <v>44880.208333333336</v>
      </c>
      <c r="B3295" s="10">
        <v>275.41</v>
      </c>
      <c r="C3295" s="10">
        <v>270.80977</v>
      </c>
      <c r="D3295" s="10">
        <v>0.0169869425316524</v>
      </c>
      <c r="E3295" s="7"/>
      <c r="F3295" s="7"/>
    </row>
    <row r="3296">
      <c r="A3296" s="9">
        <v>44880.25</v>
      </c>
      <c r="B3296" s="10">
        <v>272.26</v>
      </c>
      <c r="C3296" s="10">
        <v>268.13472</v>
      </c>
      <c r="D3296" s="10">
        <v>0.0153851019368173</v>
      </c>
      <c r="E3296" s="7"/>
      <c r="F3296" s="7"/>
    </row>
    <row r="3297">
      <c r="A3297" s="9">
        <v>44880.291666666664</v>
      </c>
      <c r="B3297" s="10">
        <v>271.62</v>
      </c>
      <c r="C3297" s="10">
        <v>266.68797</v>
      </c>
      <c r="D3297" s="10">
        <v>0.0184936350897267</v>
      </c>
      <c r="E3297" s="7"/>
      <c r="F3297" s="7"/>
    </row>
    <row r="3298">
      <c r="A3298" s="9">
        <v>44880.333333333336</v>
      </c>
      <c r="B3298" s="10">
        <v>275.88</v>
      </c>
      <c r="C3298" s="10">
        <v>266.70062</v>
      </c>
      <c r="D3298" s="10">
        <v>0.034418292690883</v>
      </c>
      <c r="E3298" s="7"/>
      <c r="F3298" s="7"/>
    </row>
    <row r="3299">
      <c r="A3299" s="9">
        <v>44880.375</v>
      </c>
      <c r="B3299" s="10">
        <v>277.98</v>
      </c>
      <c r="C3299" s="10">
        <v>269.93442</v>
      </c>
      <c r="D3299" s="10">
        <v>0.0298056839138929</v>
      </c>
      <c r="E3299" s="7"/>
      <c r="F3299" s="7"/>
    </row>
    <row r="3300">
      <c r="A3300" s="9">
        <v>44880.416666666664</v>
      </c>
      <c r="B3300" s="10">
        <v>280.55</v>
      </c>
      <c r="C3300" s="10">
        <v>275.7797</v>
      </c>
      <c r="D3300" s="10">
        <v>0.0172975023179734</v>
      </c>
      <c r="E3300" s="7"/>
      <c r="F3300" s="7"/>
    </row>
    <row r="3301">
      <c r="A3301" s="9">
        <v>44880.458333333336</v>
      </c>
      <c r="B3301" s="10">
        <v>288.83</v>
      </c>
      <c r="C3301" s="10">
        <v>280.33295</v>
      </c>
      <c r="D3301" s="10">
        <v>0.0303105646339468</v>
      </c>
      <c r="E3301" s="7"/>
      <c r="F3301" s="7"/>
    </row>
    <row r="3302">
      <c r="A3302" s="9">
        <v>44880.5</v>
      </c>
      <c r="B3302" s="10">
        <v>291.79</v>
      </c>
      <c r="C3302" s="10">
        <v>284.32701</v>
      </c>
      <c r="D3302" s="10">
        <v>0.0262479108122722</v>
      </c>
      <c r="E3302" s="7"/>
      <c r="F3302" s="7"/>
    </row>
    <row r="3303">
      <c r="A3303" s="9">
        <v>44880.541666666664</v>
      </c>
      <c r="B3303" s="10">
        <v>300.94</v>
      </c>
      <c r="C3303" s="10">
        <v>288.60387</v>
      </c>
      <c r="D3303" s="10">
        <v>0.0427441600142091</v>
      </c>
      <c r="E3303" s="7"/>
      <c r="F3303" s="7"/>
    </row>
    <row r="3304">
      <c r="A3304" s="9">
        <v>44880.583333333336</v>
      </c>
      <c r="B3304" s="10">
        <v>310.44</v>
      </c>
      <c r="C3304" s="10">
        <v>289.94352</v>
      </c>
      <c r="D3304" s="10">
        <v>0.0706912849785365</v>
      </c>
      <c r="E3304" s="7"/>
      <c r="F3304" s="7"/>
    </row>
    <row r="3305">
      <c r="A3305" s="9">
        <v>44880.625</v>
      </c>
      <c r="B3305" s="10">
        <v>302.01</v>
      </c>
      <c r="C3305" s="10">
        <v>291.85412</v>
      </c>
      <c r="D3305" s="10">
        <v>0.0347977955562181</v>
      </c>
      <c r="E3305" s="7"/>
      <c r="F3305" s="7"/>
    </row>
    <row r="3306">
      <c r="A3306" s="9">
        <v>44880.666666666664</v>
      </c>
      <c r="B3306" s="10">
        <v>310.06</v>
      </c>
      <c r="C3306" s="10">
        <v>293.05225</v>
      </c>
      <c r="D3306" s="10">
        <v>0.0580365788012205</v>
      </c>
      <c r="E3306" s="7"/>
      <c r="F3306" s="7"/>
    </row>
    <row r="3307">
      <c r="A3307" s="9">
        <v>44880.708333333336</v>
      </c>
      <c r="B3307" s="10">
        <v>313.79</v>
      </c>
      <c r="C3307" s="10">
        <v>294.91676</v>
      </c>
      <c r="D3307" s="10">
        <v>0.0639951422225037</v>
      </c>
      <c r="E3307" s="7"/>
      <c r="F3307" s="7"/>
    </row>
    <row r="3308">
      <c r="A3308" s="9">
        <v>44880.75</v>
      </c>
      <c r="B3308" s="10">
        <v>317.43</v>
      </c>
      <c r="C3308" s="10">
        <v>297.27492</v>
      </c>
      <c r="D3308" s="10">
        <v>0.0677994632039594</v>
      </c>
      <c r="E3308" s="7"/>
      <c r="F3308" s="7"/>
    </row>
    <row r="3309">
      <c r="A3309" s="9">
        <v>44880.791666666664</v>
      </c>
      <c r="B3309" s="10">
        <v>329.33</v>
      </c>
      <c r="C3309" s="10">
        <v>300.40915</v>
      </c>
      <c r="D3309" s="10">
        <v>0.0962715350048424</v>
      </c>
      <c r="E3309" s="7"/>
      <c r="F3309" s="7"/>
    </row>
    <row r="3310">
      <c r="A3310" s="9">
        <v>44880.833333333336</v>
      </c>
      <c r="B3310" s="10">
        <v>336.19</v>
      </c>
      <c r="C3310" s="10">
        <v>302.01212</v>
      </c>
      <c r="D3310" s="10">
        <v>0.113167246400574</v>
      </c>
      <c r="E3310" s="7"/>
      <c r="F3310" s="7"/>
    </row>
    <row r="3311">
      <c r="A3311" s="9">
        <v>44880.875</v>
      </c>
      <c r="B3311" s="10">
        <v>336.67</v>
      </c>
      <c r="C3311" s="10">
        <v>304.33548</v>
      </c>
      <c r="D3311" s="10">
        <v>0.106246304242936</v>
      </c>
      <c r="E3311" s="7"/>
      <c r="F3311" s="7"/>
    </row>
    <row r="3312">
      <c r="A3312" s="9">
        <v>44880.916666666664</v>
      </c>
      <c r="B3312" s="10">
        <v>334.17</v>
      </c>
      <c r="C3312" s="10">
        <v>305.88817</v>
      </c>
      <c r="D3312" s="10">
        <v>0.0924580705425777</v>
      </c>
      <c r="E3312" s="7"/>
      <c r="F3312" s="7"/>
    </row>
    <row r="3313">
      <c r="A3313" s="9">
        <v>44880.958333333336</v>
      </c>
      <c r="B3313" s="10">
        <v>333.93</v>
      </c>
      <c r="C3313" s="10">
        <v>307.99399</v>
      </c>
      <c r="D3313" s="10">
        <v>0.0842094678535773</v>
      </c>
      <c r="E3313" s="7"/>
      <c r="F3313" s="7"/>
    </row>
    <row r="3314">
      <c r="A3314" s="9">
        <v>44881.0</v>
      </c>
      <c r="B3314" s="10">
        <v>333.23</v>
      </c>
      <c r="C3314" s="10">
        <v>333.10691</v>
      </c>
      <c r="D3314" s="10">
        <v>3.6952100453272E-4</v>
      </c>
      <c r="E3314" s="7"/>
      <c r="F3314" s="7"/>
    </row>
    <row r="3315">
      <c r="A3315" s="9">
        <v>44881.041666666664</v>
      </c>
      <c r="B3315" s="10">
        <v>329.14</v>
      </c>
      <c r="C3315" s="10">
        <v>328.60001</v>
      </c>
      <c r="D3315" s="10">
        <v>0.00164330487999677</v>
      </c>
      <c r="E3315" s="7"/>
      <c r="F3315" s="7"/>
    </row>
    <row r="3316">
      <c r="A3316" s="9">
        <v>44881.083333333336</v>
      </c>
      <c r="B3316" s="10">
        <v>333.44</v>
      </c>
      <c r="C3316" s="10">
        <v>323.12214</v>
      </c>
      <c r="D3316" s="10">
        <v>0.0319317642548418</v>
      </c>
      <c r="E3316" s="7"/>
      <c r="F3316" s="7"/>
    </row>
    <row r="3317">
      <c r="A3317" s="9">
        <v>44881.125</v>
      </c>
      <c r="B3317" s="10">
        <v>330.4</v>
      </c>
      <c r="C3317" s="10">
        <v>314.60139</v>
      </c>
      <c r="D3317" s="10">
        <v>0.0502178645809543</v>
      </c>
      <c r="E3317" s="7"/>
      <c r="F3317" s="7"/>
    </row>
    <row r="3318">
      <c r="A3318" s="9">
        <v>44881.166666666664</v>
      </c>
      <c r="B3318" s="10">
        <v>317.8</v>
      </c>
      <c r="C3318" s="10">
        <v>305.73911</v>
      </c>
      <c r="D3318" s="10">
        <v>0.039448306106471</v>
      </c>
      <c r="E3318" s="7"/>
      <c r="F3318" s="7"/>
    </row>
    <row r="3319">
      <c r="A3319" s="9">
        <v>44881.208333333336</v>
      </c>
      <c r="B3319" s="10">
        <v>302.77</v>
      </c>
      <c r="C3319" s="10">
        <v>298.40477</v>
      </c>
      <c r="D3319" s="10">
        <v>0.0146285530221249</v>
      </c>
      <c r="E3319" s="7"/>
      <c r="F3319" s="7"/>
    </row>
    <row r="3320">
      <c r="A3320" s="9">
        <v>44881.25</v>
      </c>
      <c r="B3320" s="10">
        <v>296.62</v>
      </c>
      <c r="C3320" s="10">
        <v>294.18726</v>
      </c>
      <c r="D3320" s="10">
        <v>0.00826935877508775</v>
      </c>
      <c r="E3320" s="7"/>
      <c r="F3320" s="7"/>
    </row>
    <row r="3321">
      <c r="A3321" s="9">
        <v>44881.291666666664</v>
      </c>
      <c r="B3321" s="10">
        <v>295.81</v>
      </c>
      <c r="C3321" s="10">
        <v>292.1147</v>
      </c>
      <c r="D3321" s="10">
        <v>0.0126501678963776</v>
      </c>
      <c r="E3321" s="7"/>
      <c r="F3321" s="7"/>
    </row>
    <row r="3322">
      <c r="A3322" s="9">
        <v>44881.333333333336</v>
      </c>
      <c r="B3322" s="10">
        <v>286.24</v>
      </c>
      <c r="C3322" s="10">
        <v>291.32542</v>
      </c>
      <c r="D3322" s="10">
        <v>0.0174561492093618</v>
      </c>
      <c r="E3322" s="7"/>
      <c r="F3322" s="7"/>
    </row>
    <row r="3323">
      <c r="A3323" s="9">
        <v>44881.375</v>
      </c>
      <c r="B3323" s="10">
        <v>281.49</v>
      </c>
      <c r="C3323" s="10">
        <v>294.04406</v>
      </c>
      <c r="D3323" s="10">
        <v>0.0426944859896166</v>
      </c>
      <c r="E3323" s="7"/>
      <c r="F3323" s="7"/>
    </row>
    <row r="3324">
      <c r="A3324" s="9">
        <v>44881.416666666664</v>
      </c>
      <c r="B3324" s="10">
        <v>282.44</v>
      </c>
      <c r="C3324" s="10">
        <v>299.62795</v>
      </c>
      <c r="D3324" s="10">
        <v>0.0573643079692665</v>
      </c>
      <c r="E3324" s="7"/>
      <c r="F3324" s="7"/>
    </row>
    <row r="3325">
      <c r="A3325" s="9">
        <v>44881.458333333336</v>
      </c>
      <c r="B3325" s="10">
        <v>288.84</v>
      </c>
      <c r="C3325" s="10">
        <v>304.22384</v>
      </c>
      <c r="D3325" s="10">
        <v>0.0505675031910714</v>
      </c>
      <c r="E3325" s="7"/>
      <c r="F3325" s="7"/>
    </row>
    <row r="3326">
      <c r="A3326" s="9">
        <v>44881.5</v>
      </c>
      <c r="B3326" s="10">
        <v>296.77</v>
      </c>
      <c r="C3326" s="10">
        <v>309.25282</v>
      </c>
      <c r="D3326" s="10">
        <v>0.0403644500315308</v>
      </c>
      <c r="E3326" s="7"/>
      <c r="F3326" s="7"/>
    </row>
    <row r="3327">
      <c r="A3327" s="9">
        <v>44881.541666666664</v>
      </c>
      <c r="B3327" s="10">
        <v>298.67</v>
      </c>
      <c r="C3327" s="10">
        <v>314.68835</v>
      </c>
      <c r="D3327" s="10">
        <v>0.050902265686035</v>
      </c>
      <c r="E3327" s="7"/>
      <c r="F3327" s="7"/>
    </row>
    <row r="3328">
      <c r="A3328" s="9">
        <v>44881.583333333336</v>
      </c>
      <c r="B3328" s="10">
        <v>301.17</v>
      </c>
      <c r="C3328" s="10">
        <v>316.81489</v>
      </c>
      <c r="D3328" s="10">
        <v>0.0493818014677276</v>
      </c>
      <c r="E3328" s="7"/>
      <c r="F3328" s="7"/>
    </row>
    <row r="3329">
      <c r="A3329" s="9">
        <v>44881.625</v>
      </c>
      <c r="B3329" s="10">
        <v>304.52</v>
      </c>
      <c r="C3329" s="10">
        <v>319.0029</v>
      </c>
      <c r="D3329" s="10">
        <v>0.0454005277068015</v>
      </c>
      <c r="E3329" s="7"/>
      <c r="F3329" s="7"/>
    </row>
    <row r="3330">
      <c r="A3330" s="9">
        <v>44881.666666666664</v>
      </c>
      <c r="B3330" s="10">
        <v>308.8</v>
      </c>
      <c r="C3330" s="10">
        <v>319.26354</v>
      </c>
      <c r="D3330" s="10">
        <v>0.0327739897891252</v>
      </c>
      <c r="E3330" s="7"/>
      <c r="F3330" s="7"/>
    </row>
    <row r="3331">
      <c r="A3331" s="9">
        <v>44881.708333333336</v>
      </c>
      <c r="B3331" s="10">
        <v>311.16</v>
      </c>
      <c r="C3331" s="10">
        <v>319.45579</v>
      </c>
      <c r="D3331" s="10">
        <v>0.0259685072541648</v>
      </c>
      <c r="E3331" s="7"/>
      <c r="F3331" s="7"/>
    </row>
    <row r="3332">
      <c r="A3332" s="9">
        <v>44881.75</v>
      </c>
      <c r="B3332" s="10">
        <v>312.71</v>
      </c>
      <c r="C3332" s="10">
        <v>320.18604</v>
      </c>
      <c r="D3332" s="10">
        <v>0.0233490504457971</v>
      </c>
      <c r="E3332" s="7"/>
      <c r="F3332" s="7"/>
    </row>
    <row r="3333">
      <c r="A3333" s="9">
        <v>44881.791666666664</v>
      </c>
      <c r="B3333" s="10">
        <v>311.65</v>
      </c>
      <c r="C3333" s="10">
        <v>321.66658</v>
      </c>
      <c r="D3333" s="10">
        <v>0.0311396353329588</v>
      </c>
      <c r="E3333" s="7"/>
      <c r="F3333" s="7"/>
    </row>
    <row r="3334">
      <c r="A3334" s="9">
        <v>44881.833333333336</v>
      </c>
      <c r="B3334" s="10">
        <v>312.25</v>
      </c>
      <c r="C3334" s="10">
        <v>322.07061</v>
      </c>
      <c r="D3334" s="10">
        <v>0.0304921023374346</v>
      </c>
      <c r="E3334" s="7"/>
      <c r="F3334" s="7"/>
    </row>
    <row r="3335">
      <c r="A3335" s="9">
        <v>44881.875</v>
      </c>
      <c r="B3335" s="10">
        <v>321.28</v>
      </c>
      <c r="C3335" s="10">
        <v>323.99718</v>
      </c>
      <c r="D3335" s="10">
        <v>0.00838643101770219</v>
      </c>
      <c r="E3335" s="7"/>
      <c r="F3335" s="7"/>
    </row>
    <row r="3336">
      <c r="A3336" s="9">
        <v>44881.916666666664</v>
      </c>
      <c r="B3336" s="10">
        <v>321.5</v>
      </c>
      <c r="C3336" s="10">
        <v>325.58172</v>
      </c>
      <c r="D3336" s="10">
        <v>0.0125366989276916</v>
      </c>
      <c r="E3336" s="7"/>
      <c r="F3336" s="7"/>
    </row>
    <row r="3337">
      <c r="A3337" s="9">
        <v>44881.958333333336</v>
      </c>
      <c r="B3337" s="10">
        <v>323.09</v>
      </c>
      <c r="C3337" s="10">
        <v>328.8669</v>
      </c>
      <c r="D3337" s="10">
        <v>0.0175660730830619</v>
      </c>
      <c r="E3337" s="7"/>
      <c r="F3337" s="7"/>
    </row>
    <row r="3338">
      <c r="A3338" s="9">
        <v>44882.0</v>
      </c>
      <c r="B3338" s="10">
        <v>322.44</v>
      </c>
      <c r="C3338" s="10">
        <v>310.46906</v>
      </c>
      <c r="D3338" s="10">
        <v>0.0385575941125984</v>
      </c>
      <c r="E3338" s="7"/>
      <c r="F3338" s="7"/>
    </row>
    <row r="3339">
      <c r="A3339" s="9">
        <v>44882.041666666664</v>
      </c>
      <c r="B3339" s="10">
        <v>321.57</v>
      </c>
      <c r="C3339" s="10">
        <v>306.29137</v>
      </c>
      <c r="D3339" s="10">
        <v>0.0498826656461134</v>
      </c>
      <c r="E3339" s="7"/>
      <c r="F3339" s="7"/>
    </row>
    <row r="3340">
      <c r="A3340" s="9">
        <v>44882.083333333336</v>
      </c>
      <c r="B3340" s="10">
        <v>322.3</v>
      </c>
      <c r="C3340" s="10">
        <v>301.22254</v>
      </c>
      <c r="D3340" s="10">
        <v>0.0699730504895152</v>
      </c>
      <c r="E3340" s="7"/>
      <c r="F3340" s="7"/>
    </row>
    <row r="3341">
      <c r="A3341" s="9">
        <v>44882.125</v>
      </c>
      <c r="B3341" s="10">
        <v>309.11</v>
      </c>
      <c r="C3341" s="10">
        <v>293.87967</v>
      </c>
      <c r="D3341" s="10">
        <v>0.0518250547919835</v>
      </c>
      <c r="E3341" s="7"/>
      <c r="F3341" s="7"/>
    </row>
    <row r="3342">
      <c r="A3342" s="9">
        <v>44882.166666666664</v>
      </c>
      <c r="B3342" s="10">
        <v>299.58</v>
      </c>
      <c r="C3342" s="10">
        <v>285.94341</v>
      </c>
      <c r="D3342" s="10">
        <v>0.0476898208635058</v>
      </c>
      <c r="E3342" s="7"/>
      <c r="F3342" s="7"/>
    </row>
    <row r="3343">
      <c r="A3343" s="9">
        <v>44882.208333333336</v>
      </c>
      <c r="B3343" s="10">
        <v>287.27</v>
      </c>
      <c r="C3343" s="10">
        <v>278.92516</v>
      </c>
      <c r="D3343" s="10">
        <v>0.02991784606308</v>
      </c>
      <c r="E3343" s="7"/>
      <c r="F3343" s="7"/>
    </row>
    <row r="3344">
      <c r="A3344" s="9">
        <v>44882.25</v>
      </c>
      <c r="B3344" s="10">
        <v>283.86</v>
      </c>
      <c r="C3344" s="10">
        <v>273.99543</v>
      </c>
      <c r="D3344" s="10">
        <v>0.0360026807746392</v>
      </c>
      <c r="E3344" s="7"/>
      <c r="F3344" s="7"/>
    </row>
    <row r="3345">
      <c r="A3345" s="9">
        <v>44882.291666666664</v>
      </c>
      <c r="B3345" s="10">
        <v>277.58</v>
      </c>
      <c r="C3345" s="10">
        <v>270.28027</v>
      </c>
      <c r="D3345" s="10">
        <v>0.027008001730944</v>
      </c>
      <c r="E3345" s="7"/>
      <c r="F3345" s="7"/>
    </row>
    <row r="3346">
      <c r="A3346" s="9">
        <v>44882.333333333336</v>
      </c>
      <c r="B3346" s="10">
        <v>272.94</v>
      </c>
      <c r="C3346" s="10">
        <v>268.24496</v>
      </c>
      <c r="D3346" s="10">
        <v>0.0175028078812739</v>
      </c>
      <c r="E3346" s="7"/>
      <c r="F3346" s="7"/>
    </row>
    <row r="3347">
      <c r="A3347" s="9">
        <v>44882.375</v>
      </c>
      <c r="B3347" s="10">
        <v>279.08</v>
      </c>
      <c r="C3347" s="10">
        <v>270.09172</v>
      </c>
      <c r="D3347" s="10">
        <v>0.0332786210550992</v>
      </c>
      <c r="E3347" s="7"/>
      <c r="F3347" s="7"/>
    </row>
    <row r="3348">
      <c r="A3348" s="9">
        <v>44882.416666666664</v>
      </c>
      <c r="B3348" s="10">
        <v>287.5</v>
      </c>
      <c r="C3348" s="10">
        <v>275.28601</v>
      </c>
      <c r="D3348" s="10">
        <v>0.0443683643785604</v>
      </c>
      <c r="E3348" s="7"/>
      <c r="F3348" s="7"/>
    </row>
    <row r="3349">
      <c r="A3349" s="9">
        <v>44882.458333333336</v>
      </c>
      <c r="B3349" s="10">
        <v>291.55</v>
      </c>
      <c r="C3349" s="10">
        <v>279.92508</v>
      </c>
      <c r="D3349" s="10">
        <v>0.0415286833176935</v>
      </c>
      <c r="E3349" s="7"/>
      <c r="F3349" s="7"/>
    </row>
    <row r="3350">
      <c r="A3350" s="9">
        <v>44882.5</v>
      </c>
      <c r="B3350" s="10">
        <v>300.87</v>
      </c>
      <c r="C3350" s="10">
        <v>284.93716</v>
      </c>
      <c r="D3350" s="10">
        <v>0.0559170309692144</v>
      </c>
      <c r="E3350" s="7"/>
      <c r="F3350" s="7"/>
    </row>
    <row r="3351">
      <c r="A3351" s="9">
        <v>44882.541666666664</v>
      </c>
      <c r="B3351" s="10">
        <v>304.44</v>
      </c>
      <c r="C3351" s="10">
        <v>290.48515</v>
      </c>
      <c r="D3351" s="10">
        <v>0.0480398051328958</v>
      </c>
      <c r="E3351" s="7"/>
      <c r="F3351" s="7"/>
    </row>
    <row r="3352">
      <c r="A3352" s="9">
        <v>44882.583333333336</v>
      </c>
      <c r="B3352" s="10">
        <v>304.89</v>
      </c>
      <c r="C3352" s="10">
        <v>293.16591</v>
      </c>
      <c r="D3352" s="10">
        <v>0.0399913141333519</v>
      </c>
      <c r="E3352" s="7"/>
      <c r="F3352" s="7"/>
    </row>
    <row r="3353">
      <c r="A3353" s="9">
        <v>44882.625</v>
      </c>
      <c r="B3353" s="10">
        <v>298.19</v>
      </c>
      <c r="C3353" s="10">
        <v>295.95357</v>
      </c>
      <c r="D3353" s="10">
        <v>0.00755669208518074</v>
      </c>
      <c r="E3353" s="7"/>
      <c r="F3353" s="7"/>
    </row>
    <row r="3354">
      <c r="A3354" s="9">
        <v>44882.666666666664</v>
      </c>
      <c r="B3354" s="10">
        <v>296.17</v>
      </c>
      <c r="C3354" s="10">
        <v>297.18585</v>
      </c>
      <c r="D3354" s="10">
        <v>0.00341823138618477</v>
      </c>
      <c r="E3354" s="7"/>
      <c r="F3354" s="7"/>
    </row>
    <row r="3355">
      <c r="A3355" s="9">
        <v>44882.708333333336</v>
      </c>
      <c r="B3355" s="10">
        <v>298.6</v>
      </c>
      <c r="C3355" s="10">
        <v>298.60212</v>
      </c>
      <c r="D3355" s="11">
        <v>7.09974865547101E-6</v>
      </c>
      <c r="E3355" s="7"/>
      <c r="F3355" s="7"/>
    </row>
    <row r="3356">
      <c r="A3356" s="9">
        <v>44882.75</v>
      </c>
      <c r="B3356" s="10">
        <v>296.26</v>
      </c>
      <c r="C3356" s="10">
        <v>300.26587</v>
      </c>
      <c r="D3356" s="10">
        <v>0.013341076693132</v>
      </c>
      <c r="E3356" s="7"/>
      <c r="F3356" s="7"/>
    </row>
    <row r="3357">
      <c r="A3357" s="9">
        <v>44882.791666666664</v>
      </c>
      <c r="B3357" s="10">
        <v>293.48</v>
      </c>
      <c r="C3357" s="10">
        <v>302.56937</v>
      </c>
      <c r="D3357" s="10">
        <v>0.0300406151488499</v>
      </c>
      <c r="E3357" s="7"/>
      <c r="F3357" s="7"/>
    </row>
    <row r="3358">
      <c r="A3358" s="9">
        <v>44882.833333333336</v>
      </c>
      <c r="B3358" s="10">
        <v>299.68</v>
      </c>
      <c r="C3358" s="10">
        <v>303.77531</v>
      </c>
      <c r="D3358" s="10">
        <v>0.0134813787203442</v>
      </c>
      <c r="E3358" s="7"/>
      <c r="F3358" s="7"/>
    </row>
    <row r="3359">
      <c r="A3359" s="9">
        <v>44882.875</v>
      </c>
      <c r="B3359" s="10">
        <v>308.19</v>
      </c>
      <c r="C3359" s="10">
        <v>306.36239</v>
      </c>
      <c r="D3359" s="10">
        <v>0.00596551685081185</v>
      </c>
      <c r="E3359" s="7"/>
      <c r="F3359" s="7"/>
    </row>
    <row r="3360">
      <c r="A3360" s="9">
        <v>44882.916666666664</v>
      </c>
      <c r="B3360" s="10">
        <v>304.13</v>
      </c>
      <c r="C3360" s="10">
        <v>308.14635</v>
      </c>
      <c r="D3360" s="10">
        <v>0.0130339041822172</v>
      </c>
      <c r="E3360" s="7"/>
      <c r="F3360" s="7"/>
    </row>
    <row r="3361">
      <c r="A3361" s="9">
        <v>44882.958333333336</v>
      </c>
      <c r="B3361" s="10">
        <v>302.7</v>
      </c>
      <c r="C3361" s="10">
        <v>310.82913</v>
      </c>
      <c r="D3361" s="10">
        <v>0.0261530507131041</v>
      </c>
      <c r="E3361" s="7"/>
      <c r="F3361" s="7"/>
    </row>
    <row r="3362">
      <c r="A3362" s="9">
        <v>44883.0</v>
      </c>
      <c r="B3362" s="10">
        <v>309.12</v>
      </c>
      <c r="C3362" s="10">
        <v>302.95327</v>
      </c>
      <c r="D3362" s="10">
        <v>0.0203553835216897</v>
      </c>
      <c r="E3362" s="7"/>
      <c r="F3362" s="7"/>
    </row>
    <row r="3363">
      <c r="A3363" s="9">
        <v>44883.041666666664</v>
      </c>
      <c r="B3363" s="10">
        <v>314.5</v>
      </c>
      <c r="C3363" s="10">
        <v>298.17014</v>
      </c>
      <c r="D3363" s="10">
        <v>0.0547669193166022</v>
      </c>
      <c r="E3363" s="7"/>
      <c r="F3363" s="7"/>
    </row>
    <row r="3364">
      <c r="A3364" s="9">
        <v>44883.083333333336</v>
      </c>
      <c r="B3364" s="10">
        <v>310.84</v>
      </c>
      <c r="C3364" s="10">
        <v>292.15929</v>
      </c>
      <c r="D3364" s="10">
        <v>0.0639401540166666</v>
      </c>
      <c r="E3364" s="7"/>
      <c r="F3364" s="7"/>
    </row>
    <row r="3365">
      <c r="A3365" s="9">
        <v>44883.125</v>
      </c>
      <c r="B3365" s="10">
        <v>309.8</v>
      </c>
      <c r="C3365" s="10">
        <v>284.04717</v>
      </c>
      <c r="D3365" s="10">
        <v>0.0906639203622413</v>
      </c>
      <c r="E3365" s="7"/>
      <c r="F3365" s="7"/>
    </row>
    <row r="3366">
      <c r="A3366" s="9">
        <v>44883.166666666664</v>
      </c>
      <c r="B3366" s="10">
        <v>293.15</v>
      </c>
      <c r="C3366" s="10">
        <v>275.76834</v>
      </c>
      <c r="D3366" s="10">
        <v>0.0630299330227681</v>
      </c>
      <c r="E3366" s="7"/>
      <c r="F3366" s="7"/>
    </row>
    <row r="3367">
      <c r="A3367" s="9">
        <v>44883.208333333336</v>
      </c>
      <c r="B3367" s="10">
        <v>285.51</v>
      </c>
      <c r="C3367" s="10">
        <v>269.05123</v>
      </c>
      <c r="D3367" s="10">
        <v>0.0611733683581376</v>
      </c>
      <c r="E3367" s="7"/>
      <c r="F3367" s="7"/>
    </row>
    <row r="3368">
      <c r="A3368" s="9">
        <v>44883.25</v>
      </c>
      <c r="B3368" s="10">
        <v>279.83</v>
      </c>
      <c r="C3368" s="10">
        <v>264.88369</v>
      </c>
      <c r="D3368" s="10">
        <v>0.0564259354737922</v>
      </c>
      <c r="E3368" s="7"/>
      <c r="F3368" s="7"/>
    </row>
    <row r="3369">
      <c r="A3369" s="9">
        <v>44883.291666666664</v>
      </c>
      <c r="B3369" s="10">
        <v>278.43</v>
      </c>
      <c r="C3369" s="10">
        <v>262.27196</v>
      </c>
      <c r="D3369" s="10">
        <v>0.0616079583955525</v>
      </c>
      <c r="E3369" s="7"/>
      <c r="F3369" s="7"/>
    </row>
    <row r="3370">
      <c r="A3370" s="9">
        <v>44883.333333333336</v>
      </c>
      <c r="B3370" s="10">
        <v>280.06</v>
      </c>
      <c r="C3370" s="10">
        <v>261.62731</v>
      </c>
      <c r="D3370" s="10">
        <v>0.0704539980937004</v>
      </c>
      <c r="E3370" s="7"/>
      <c r="F3370" s="7"/>
    </row>
    <row r="3371">
      <c r="A3371" s="9">
        <v>44883.375</v>
      </c>
      <c r="B3371" s="10">
        <v>284.79</v>
      </c>
      <c r="C3371" s="10">
        <v>264.74962</v>
      </c>
      <c r="D3371" s="10">
        <v>0.0756955949549617</v>
      </c>
      <c r="E3371" s="7"/>
      <c r="F3371" s="7"/>
    </row>
    <row r="3372">
      <c r="A3372" s="9">
        <v>44883.416666666664</v>
      </c>
      <c r="B3372" s="10">
        <v>298.19</v>
      </c>
      <c r="C3372" s="10">
        <v>270.82435</v>
      </c>
      <c r="D3372" s="10">
        <v>0.101045751609853</v>
      </c>
      <c r="E3372" s="7"/>
      <c r="F3372" s="7"/>
    </row>
    <row r="3373">
      <c r="A3373" s="9">
        <v>44883.458333333336</v>
      </c>
      <c r="B3373" s="10">
        <v>304.43</v>
      </c>
      <c r="C3373" s="10">
        <v>275.78194</v>
      </c>
      <c r="D3373" s="10">
        <v>0.10387939108703</v>
      </c>
      <c r="E3373" s="7"/>
      <c r="F3373" s="7"/>
    </row>
    <row r="3374">
      <c r="A3374" s="9">
        <v>44883.5</v>
      </c>
      <c r="B3374" s="10">
        <v>306.43</v>
      </c>
      <c r="C3374" s="10">
        <v>280.44405</v>
      </c>
      <c r="D3374" s="10">
        <v>0.0926600154291025</v>
      </c>
      <c r="E3374" s="7"/>
      <c r="F3374" s="7"/>
    </row>
    <row r="3375">
      <c r="A3375" s="9">
        <v>44883.541666666664</v>
      </c>
      <c r="B3375" s="10">
        <v>313.88</v>
      </c>
      <c r="C3375" s="10">
        <v>285.31999</v>
      </c>
      <c r="D3375" s="10">
        <v>0.100098173983533</v>
      </c>
      <c r="E3375" s="7"/>
      <c r="F3375" s="7"/>
    </row>
    <row r="3376">
      <c r="A3376" s="9">
        <v>44883.583333333336</v>
      </c>
      <c r="B3376" s="10">
        <v>322.1</v>
      </c>
      <c r="C3376" s="10">
        <v>287.31302</v>
      </c>
      <c r="D3376" s="10">
        <v>0.121076935531846</v>
      </c>
      <c r="E3376" s="7"/>
      <c r="F3376" s="7"/>
    </row>
    <row r="3377">
      <c r="A3377" s="9">
        <v>44883.625</v>
      </c>
      <c r="B3377" s="10">
        <v>312.36</v>
      </c>
      <c r="C3377" s="10">
        <v>289.58382</v>
      </c>
      <c r="D3377" s="10">
        <v>0.0786514246548719</v>
      </c>
      <c r="E3377" s="7"/>
      <c r="F3377" s="7"/>
    </row>
    <row r="3378">
      <c r="A3378" s="9">
        <v>44883.666666666664</v>
      </c>
      <c r="B3378" s="10">
        <v>303.61</v>
      </c>
      <c r="C3378" s="10">
        <v>290.6604</v>
      </c>
      <c r="D3378" s="10">
        <v>0.0445523366788184</v>
      </c>
      <c r="E3378" s="7"/>
      <c r="F3378" s="7"/>
    </row>
    <row r="3379">
      <c r="A3379" s="9">
        <v>44883.708333333336</v>
      </c>
      <c r="B3379" s="10">
        <v>288.26</v>
      </c>
      <c r="C3379" s="10">
        <v>292.2181</v>
      </c>
      <c r="D3379" s="10">
        <v>0.0135450199696733</v>
      </c>
      <c r="E3379" s="7"/>
      <c r="F3379" s="7"/>
    </row>
    <row r="3380">
      <c r="A3380" s="9">
        <v>44883.75</v>
      </c>
      <c r="B3380" s="10">
        <v>287.98</v>
      </c>
      <c r="C3380" s="10">
        <v>294.26396</v>
      </c>
      <c r="D3380" s="10">
        <v>0.0213548407355082</v>
      </c>
      <c r="E3380" s="7"/>
      <c r="F3380" s="7"/>
    </row>
    <row r="3381">
      <c r="A3381" s="9">
        <v>44883.791666666664</v>
      </c>
      <c r="B3381" s="10">
        <v>301.74</v>
      </c>
      <c r="C3381" s="10">
        <v>297.02367</v>
      </c>
      <c r="D3381" s="10">
        <v>0.0158786335109253</v>
      </c>
      <c r="E3381" s="7"/>
      <c r="F3381" s="7"/>
    </row>
    <row r="3382">
      <c r="A3382" s="9">
        <v>44883.833333333336</v>
      </c>
      <c r="B3382" s="10">
        <v>319.74</v>
      </c>
      <c r="C3382" s="10">
        <v>298.57262</v>
      </c>
      <c r="D3382" s="10">
        <v>0.0708952481979092</v>
      </c>
      <c r="E3382" s="7"/>
      <c r="F3382" s="7"/>
    </row>
    <row r="3383">
      <c r="A3383" s="9">
        <v>44883.875</v>
      </c>
      <c r="B3383" s="10">
        <v>328.23</v>
      </c>
      <c r="C3383" s="10">
        <v>301.18314</v>
      </c>
      <c r="D3383" s="10">
        <v>0.0898020387196973</v>
      </c>
      <c r="E3383" s="7"/>
      <c r="F3383" s="7"/>
    </row>
    <row r="3384">
      <c r="A3384" s="9">
        <v>44883.916666666664</v>
      </c>
      <c r="B3384" s="10">
        <v>320.13</v>
      </c>
      <c r="C3384" s="10">
        <v>303.02159</v>
      </c>
      <c r="D3384" s="10">
        <v>0.0564593763764489</v>
      </c>
      <c r="E3384" s="7"/>
      <c r="F3384" s="7"/>
    </row>
    <row r="3385">
      <c r="A3385" s="9">
        <v>44883.958333333336</v>
      </c>
      <c r="B3385" s="10">
        <v>314.11</v>
      </c>
      <c r="C3385" s="10">
        <v>305.55099</v>
      </c>
      <c r="D3385" s="10">
        <v>0.0280117240006324</v>
      </c>
      <c r="E3385" s="7"/>
      <c r="F3385" s="7"/>
    </row>
    <row r="3386">
      <c r="A3386" s="9">
        <v>44884.0</v>
      </c>
      <c r="B3386" s="10">
        <v>325.43</v>
      </c>
      <c r="C3386" s="10">
        <v>315.71588</v>
      </c>
      <c r="D3386" s="10">
        <v>0.030768550508134</v>
      </c>
      <c r="E3386" s="7"/>
      <c r="F3386" s="7"/>
    </row>
    <row r="3387">
      <c r="A3387" s="9">
        <v>44884.041666666664</v>
      </c>
      <c r="B3387" s="10">
        <v>327.17</v>
      </c>
      <c r="C3387" s="10">
        <v>309.85555</v>
      </c>
      <c r="D3387" s="10">
        <v>0.0558791023752843</v>
      </c>
      <c r="E3387" s="7"/>
      <c r="F3387" s="7"/>
    </row>
    <row r="3388">
      <c r="A3388" s="9">
        <v>44884.083333333336</v>
      </c>
      <c r="B3388" s="10">
        <v>326.98</v>
      </c>
      <c r="C3388" s="10">
        <v>302.83114</v>
      </c>
      <c r="D3388" s="10">
        <v>0.0797436485560897</v>
      </c>
      <c r="E3388" s="7"/>
      <c r="F3388" s="7"/>
    </row>
    <row r="3389">
      <c r="A3389" s="9">
        <v>44884.125</v>
      </c>
      <c r="B3389" s="10">
        <v>320.23</v>
      </c>
      <c r="C3389" s="10">
        <v>293.75258</v>
      </c>
      <c r="D3389" s="10">
        <v>0.0901351062176202</v>
      </c>
      <c r="E3389" s="7"/>
      <c r="F3389" s="7"/>
    </row>
    <row r="3390">
      <c r="A3390" s="9">
        <v>44884.166666666664</v>
      </c>
      <c r="B3390" s="10">
        <v>317.19</v>
      </c>
      <c r="C3390" s="10">
        <v>285.34199</v>
      </c>
      <c r="D3390" s="10">
        <v>0.111613471259522</v>
      </c>
      <c r="E3390" s="7"/>
      <c r="F3390" s="7"/>
    </row>
    <row r="3391">
      <c r="A3391" s="9">
        <v>44884.208333333336</v>
      </c>
      <c r="B3391" s="10">
        <v>307.16</v>
      </c>
      <c r="C3391" s="10">
        <v>279.4565</v>
      </c>
      <c r="D3391" s="10">
        <v>0.0991334966264875</v>
      </c>
      <c r="E3391" s="7"/>
      <c r="F3391" s="7"/>
    </row>
    <row r="3392">
      <c r="A3392" s="9">
        <v>44884.25</v>
      </c>
      <c r="B3392" s="10">
        <v>305.16</v>
      </c>
      <c r="C3392" s="10">
        <v>277.03539</v>
      </c>
      <c r="D3392" s="10">
        <v>0.101519917726035</v>
      </c>
      <c r="E3392" s="7"/>
      <c r="F3392" s="7"/>
    </row>
    <row r="3393">
      <c r="A3393" s="9">
        <v>44884.291666666664</v>
      </c>
      <c r="B3393" s="10">
        <v>308.11</v>
      </c>
      <c r="C3393" s="10">
        <v>276.65824</v>
      </c>
      <c r="D3393" s="10">
        <v>0.113684522824984</v>
      </c>
      <c r="E3393" s="7"/>
      <c r="F3393" s="7"/>
    </row>
    <row r="3394">
      <c r="A3394" s="9">
        <v>44884.333333333336</v>
      </c>
      <c r="B3394" s="10">
        <v>309.18</v>
      </c>
      <c r="C3394" s="10">
        <v>277.77327</v>
      </c>
      <c r="D3394" s="10">
        <v>0.113066062836067</v>
      </c>
      <c r="E3394" s="7"/>
      <c r="F3394" s="7"/>
    </row>
    <row r="3395">
      <c r="A3395" s="9">
        <v>44884.375</v>
      </c>
      <c r="B3395" s="10">
        <v>311.53</v>
      </c>
      <c r="C3395" s="10">
        <v>282.1319</v>
      </c>
      <c r="D3395" s="10">
        <v>0.104199844115465</v>
      </c>
      <c r="E3395" s="7"/>
      <c r="F3395" s="7"/>
    </row>
    <row r="3396">
      <c r="A3396" s="9">
        <v>44884.416666666664</v>
      </c>
      <c r="B3396" s="10">
        <v>312.38</v>
      </c>
      <c r="C3396" s="10">
        <v>288.88096</v>
      </c>
      <c r="D3396" s="10">
        <v>0.0813450633783548</v>
      </c>
      <c r="E3396" s="7"/>
      <c r="F3396" s="7"/>
    </row>
    <row r="3397">
      <c r="A3397" s="9">
        <v>44884.458333333336</v>
      </c>
      <c r="B3397" s="10">
        <v>316.18</v>
      </c>
      <c r="C3397" s="10">
        <v>293.82609</v>
      </c>
      <c r="D3397" s="10">
        <v>0.0760787103691165</v>
      </c>
      <c r="E3397" s="7"/>
      <c r="F3397" s="7"/>
    </row>
    <row r="3398">
      <c r="A3398" s="9">
        <v>44884.5</v>
      </c>
      <c r="B3398" s="10">
        <v>316.52</v>
      </c>
      <c r="C3398" s="10">
        <v>298.07554</v>
      </c>
      <c r="D3398" s="10">
        <v>0.061878475503223</v>
      </c>
      <c r="E3398" s="7"/>
      <c r="F3398" s="7"/>
    </row>
    <row r="3399">
      <c r="A3399" s="9">
        <v>44884.541666666664</v>
      </c>
      <c r="B3399" s="10">
        <v>318.44</v>
      </c>
      <c r="C3399" s="10">
        <v>302.30717</v>
      </c>
      <c r="D3399" s="10">
        <v>0.0533656876216333</v>
      </c>
      <c r="E3399" s="7"/>
      <c r="F3399" s="7"/>
    </row>
    <row r="3400">
      <c r="A3400" s="9">
        <v>44884.583333333336</v>
      </c>
      <c r="B3400" s="10">
        <v>307.73</v>
      </c>
      <c r="C3400" s="10">
        <v>303.33532</v>
      </c>
      <c r="D3400" s="10">
        <v>0.0144878611564258</v>
      </c>
      <c r="E3400" s="7"/>
      <c r="F3400" s="7"/>
    </row>
    <row r="3401">
      <c r="A3401" s="9">
        <v>44884.625</v>
      </c>
      <c r="B3401" s="10">
        <v>299.13</v>
      </c>
      <c r="C3401" s="10">
        <v>304.88366</v>
      </c>
      <c r="D3401" s="10">
        <v>0.0188716574709186</v>
      </c>
      <c r="E3401" s="7"/>
      <c r="F3401" s="7"/>
    </row>
    <row r="3402">
      <c r="A3402" s="9">
        <v>44884.666666666664</v>
      </c>
      <c r="B3402" s="10">
        <v>295.45</v>
      </c>
      <c r="C3402" s="10">
        <v>305.30156</v>
      </c>
      <c r="D3402" s="10">
        <v>0.0322682923729574</v>
      </c>
      <c r="E3402" s="7"/>
      <c r="F3402" s="7"/>
    </row>
    <row r="3403">
      <c r="A3403" s="9">
        <v>44884.708333333336</v>
      </c>
      <c r="B3403" s="10">
        <v>280.13</v>
      </c>
      <c r="C3403" s="10">
        <v>306.12396</v>
      </c>
      <c r="D3403" s="10">
        <v>0.0849131835351927</v>
      </c>
      <c r="E3403" s="7"/>
      <c r="F3403" s="7"/>
    </row>
    <row r="3404">
      <c r="A3404" s="9">
        <v>44884.75</v>
      </c>
      <c r="B3404" s="10">
        <v>278.97</v>
      </c>
      <c r="C3404" s="10">
        <v>307.71819</v>
      </c>
      <c r="D3404" s="10">
        <v>0.0934237589269583</v>
      </c>
      <c r="E3404" s="7"/>
      <c r="F3404" s="7"/>
    </row>
    <row r="3405">
      <c r="A3405" s="9">
        <v>44884.791666666664</v>
      </c>
      <c r="B3405" s="10">
        <v>287.24</v>
      </c>
      <c r="C3405" s="10">
        <v>310.17405</v>
      </c>
      <c r="D3405" s="10">
        <v>0.0739392931162359</v>
      </c>
      <c r="E3405" s="7"/>
      <c r="F3405" s="7"/>
    </row>
    <row r="3406">
      <c r="A3406" s="9">
        <v>44884.833333333336</v>
      </c>
      <c r="B3406" s="10">
        <v>304.74</v>
      </c>
      <c r="C3406" s="10">
        <v>311.29929</v>
      </c>
      <c r="D3406" s="10">
        <v>0.0210706873118791</v>
      </c>
      <c r="E3406" s="7"/>
      <c r="F3406" s="7"/>
    </row>
    <row r="3407">
      <c r="A3407" s="9">
        <v>44884.875</v>
      </c>
      <c r="B3407" s="10">
        <v>317.87</v>
      </c>
      <c r="C3407" s="10">
        <v>313.34167</v>
      </c>
      <c r="D3407" s="10">
        <v>0.0144517325129465</v>
      </c>
      <c r="E3407" s="7"/>
      <c r="F3407" s="7"/>
    </row>
    <row r="3408">
      <c r="A3408" s="9">
        <v>44884.916666666664</v>
      </c>
      <c r="B3408" s="10">
        <v>317.86</v>
      </c>
      <c r="C3408" s="10">
        <v>314.78481</v>
      </c>
      <c r="D3408" s="10">
        <v>0.009769181683195</v>
      </c>
      <c r="E3408" s="7"/>
      <c r="F3408" s="7"/>
    </row>
    <row r="3409">
      <c r="A3409" s="9">
        <v>44884.958333333336</v>
      </c>
      <c r="B3409" s="10">
        <v>318.63</v>
      </c>
      <c r="C3409" s="10">
        <v>317.25307</v>
      </c>
      <c r="D3409" s="10">
        <v>0.00434016288636707</v>
      </c>
      <c r="E3409" s="7"/>
      <c r="F3409" s="7"/>
    </row>
    <row r="3410">
      <c r="A3410" s="9">
        <v>44885.0</v>
      </c>
      <c r="B3410" s="10">
        <v>325.79</v>
      </c>
      <c r="C3410" s="10">
        <v>307.94625</v>
      </c>
      <c r="D3410" s="10">
        <v>0.0579443652910207</v>
      </c>
      <c r="E3410" s="7"/>
      <c r="F3410" s="7"/>
    </row>
    <row r="3411">
      <c r="A3411" s="9">
        <v>44885.041666666664</v>
      </c>
      <c r="B3411" s="10">
        <v>329.54</v>
      </c>
      <c r="C3411" s="10">
        <v>302.85816</v>
      </c>
      <c r="D3411" s="10">
        <v>0.0881001192109204</v>
      </c>
      <c r="E3411" s="7"/>
      <c r="F3411" s="7"/>
    </row>
    <row r="3412">
      <c r="A3412" s="9">
        <v>44885.083333333336</v>
      </c>
      <c r="B3412" s="10">
        <v>332.35</v>
      </c>
      <c r="C3412" s="10">
        <v>297.47501</v>
      </c>
      <c r="D3412" s="10">
        <v>0.117236705026079</v>
      </c>
      <c r="E3412" s="7"/>
      <c r="F3412" s="7"/>
    </row>
    <row r="3413">
      <c r="A3413" s="9">
        <v>44885.125</v>
      </c>
      <c r="B3413" s="10">
        <v>335.62</v>
      </c>
      <c r="C3413" s="10">
        <v>290.63159</v>
      </c>
      <c r="D3413" s="10">
        <v>0.154795320082032</v>
      </c>
      <c r="E3413" s="7"/>
      <c r="F3413" s="7"/>
    </row>
    <row r="3414">
      <c r="A3414" s="9">
        <v>44885.166666666664</v>
      </c>
      <c r="B3414" s="10">
        <v>328.46</v>
      </c>
      <c r="C3414" s="10">
        <v>284.24511</v>
      </c>
      <c r="D3414" s="10">
        <v>0.155551981175683</v>
      </c>
      <c r="E3414" s="7"/>
      <c r="F3414" s="7"/>
    </row>
    <row r="3415">
      <c r="A3415" s="9">
        <v>44885.208333333336</v>
      </c>
      <c r="B3415" s="10">
        <v>308.93</v>
      </c>
      <c r="C3415" s="10">
        <v>279.69105</v>
      </c>
      <c r="D3415" s="10">
        <v>0.104540170305771</v>
      </c>
      <c r="E3415" s="7"/>
      <c r="F3415" s="7"/>
    </row>
    <row r="3416">
      <c r="A3416" s="9">
        <v>44885.25</v>
      </c>
      <c r="B3416" s="10">
        <v>306.81</v>
      </c>
      <c r="C3416" s="10">
        <v>277.72198</v>
      </c>
      <c r="D3416" s="10">
        <v>0.104737910913641</v>
      </c>
      <c r="E3416" s="7"/>
      <c r="F3416" s="7"/>
    </row>
    <row r="3417">
      <c r="A3417" s="9">
        <v>44885.291666666664</v>
      </c>
      <c r="B3417" s="10">
        <v>304.76</v>
      </c>
      <c r="C3417" s="10">
        <v>276.74661</v>
      </c>
      <c r="D3417" s="10">
        <v>0.101223968018975</v>
      </c>
      <c r="E3417" s="7"/>
      <c r="F3417" s="7"/>
    </row>
    <row r="3418">
      <c r="A3418" s="9">
        <v>44885.333333333336</v>
      </c>
      <c r="B3418" s="10">
        <v>299.96</v>
      </c>
      <c r="C3418" s="10">
        <v>276.85348</v>
      </c>
      <c r="D3418" s="10">
        <v>0.0834611867620374</v>
      </c>
      <c r="E3418" s="7"/>
      <c r="F3418" s="7"/>
    </row>
    <row r="3419">
      <c r="A3419" s="9">
        <v>44885.375</v>
      </c>
      <c r="B3419" s="10">
        <v>298.82</v>
      </c>
      <c r="C3419" s="10">
        <v>280.1134</v>
      </c>
      <c r="D3419" s="10">
        <v>0.066782238907528</v>
      </c>
      <c r="E3419" s="7"/>
      <c r="F3419" s="7"/>
    </row>
    <row r="3420">
      <c r="A3420" s="9">
        <v>44885.416666666664</v>
      </c>
      <c r="B3420" s="10">
        <v>296.11</v>
      </c>
      <c r="C3420" s="10">
        <v>286.13317</v>
      </c>
      <c r="D3420" s="10">
        <v>0.0348677855139968</v>
      </c>
      <c r="E3420" s="7"/>
      <c r="F3420" s="7"/>
    </row>
    <row r="3421">
      <c r="A3421" s="9">
        <v>44885.458333333336</v>
      </c>
      <c r="B3421" s="10">
        <v>297.87</v>
      </c>
      <c r="C3421" s="10">
        <v>290.80052</v>
      </c>
      <c r="D3421" s="10">
        <v>0.0243104104490597</v>
      </c>
      <c r="E3421" s="7"/>
      <c r="F3421" s="7"/>
    </row>
    <row r="3422">
      <c r="A3422" s="9">
        <v>44885.5</v>
      </c>
      <c r="B3422" s="10">
        <v>295.62</v>
      </c>
      <c r="C3422" s="10">
        <v>294.87414</v>
      </c>
      <c r="D3422" s="10">
        <v>0.00252941814429706</v>
      </c>
      <c r="E3422" s="7"/>
      <c r="F3422" s="7"/>
    </row>
    <row r="3423">
      <c r="A3423" s="9">
        <v>44885.541666666664</v>
      </c>
      <c r="B3423" s="10">
        <v>290.67</v>
      </c>
      <c r="C3423" s="10">
        <v>299.23463</v>
      </c>
      <c r="D3423" s="10">
        <v>0.02862178752506</v>
      </c>
      <c r="E3423" s="7"/>
      <c r="F3423" s="7"/>
    </row>
    <row r="3424">
      <c r="A3424" s="9">
        <v>44885.583333333336</v>
      </c>
      <c r="B3424" s="10">
        <v>285.01</v>
      </c>
      <c r="C3424" s="10">
        <v>300.47443</v>
      </c>
      <c r="D3424" s="10">
        <v>0.0514667088310975</v>
      </c>
      <c r="E3424" s="7"/>
      <c r="F3424" s="7"/>
    </row>
    <row r="3425">
      <c r="A3425" s="9">
        <v>44885.625</v>
      </c>
      <c r="B3425" s="10">
        <v>271.06</v>
      </c>
      <c r="C3425" s="10">
        <v>302.48112</v>
      </c>
      <c r="D3425" s="10">
        <v>0.103877954432329</v>
      </c>
      <c r="E3425" s="7"/>
      <c r="F3425" s="7"/>
    </row>
    <row r="3426">
      <c r="A3426" s="9">
        <v>44885.666666666664</v>
      </c>
      <c r="B3426" s="10">
        <v>256.34</v>
      </c>
      <c r="C3426" s="10">
        <v>303.90795</v>
      </c>
      <c r="D3426" s="10">
        <v>0.15652091365165</v>
      </c>
      <c r="E3426" s="7"/>
      <c r="F3426" s="7"/>
    </row>
    <row r="3427">
      <c r="A3427" s="9">
        <v>44885.708333333336</v>
      </c>
      <c r="B3427" s="10">
        <v>250.47</v>
      </c>
      <c r="C3427" s="10">
        <v>305.76894</v>
      </c>
      <c r="D3427" s="10">
        <v>0.180852051225346</v>
      </c>
      <c r="E3427" s="7"/>
      <c r="F3427" s="7"/>
    </row>
    <row r="3428">
      <c r="A3428" s="9">
        <v>44885.75</v>
      </c>
      <c r="B3428" s="10">
        <v>256.22</v>
      </c>
      <c r="C3428" s="10">
        <v>308.0134</v>
      </c>
      <c r="D3428" s="10">
        <v>0.168153073859773</v>
      </c>
      <c r="E3428" s="7"/>
      <c r="F3428" s="7"/>
    </row>
    <row r="3429">
      <c r="A3429" s="9">
        <v>44885.791666666664</v>
      </c>
      <c r="B3429" s="10">
        <v>261.29</v>
      </c>
      <c r="C3429" s="10">
        <v>311.02258</v>
      </c>
      <c r="D3429" s="10">
        <v>0.159900223321406</v>
      </c>
      <c r="E3429" s="7"/>
      <c r="F3429" s="7"/>
    </row>
    <row r="3430">
      <c r="A3430" s="9">
        <v>44885.833333333336</v>
      </c>
      <c r="B3430" s="10">
        <v>267.74</v>
      </c>
      <c r="C3430" s="10">
        <v>312.36542</v>
      </c>
      <c r="D3430" s="10">
        <v>0.142862868751604</v>
      </c>
      <c r="E3430" s="7"/>
      <c r="F3430" s="7"/>
    </row>
    <row r="3431">
      <c r="A3431" s="9">
        <v>44885.875</v>
      </c>
      <c r="B3431" s="10">
        <v>286.17</v>
      </c>
      <c r="C3431" s="10">
        <v>314.35729</v>
      </c>
      <c r="D3431" s="10">
        <v>0.089666411108201</v>
      </c>
      <c r="E3431" s="7"/>
      <c r="F3431" s="7"/>
    </row>
    <row r="3432">
      <c r="A3432" s="9">
        <v>44885.916666666664</v>
      </c>
      <c r="B3432" s="10">
        <v>278.87</v>
      </c>
      <c r="C3432" s="10">
        <v>315.4337</v>
      </c>
      <c r="D3432" s="10">
        <v>0.115915642494761</v>
      </c>
      <c r="E3432" s="7"/>
      <c r="F3432" s="7"/>
    </row>
    <row r="3433">
      <c r="A3433" s="9">
        <v>44885.958333333336</v>
      </c>
      <c r="B3433" s="10">
        <v>284.77</v>
      </c>
      <c r="C3433" s="10">
        <v>317.12704</v>
      </c>
      <c r="D3433" s="10">
        <v>0.102031791423399</v>
      </c>
      <c r="E3433" s="7"/>
      <c r="F3433" s="7"/>
    </row>
    <row r="3434">
      <c r="A3434" s="9">
        <v>44886.0</v>
      </c>
      <c r="B3434" s="10">
        <v>286.21</v>
      </c>
      <c r="C3434" s="10">
        <v>289.8462</v>
      </c>
      <c r="D3434" s="10">
        <v>0.0125452740108375</v>
      </c>
      <c r="E3434" s="7"/>
      <c r="F3434" s="7"/>
    </row>
    <row r="3435">
      <c r="A3435" s="9">
        <v>44886.041666666664</v>
      </c>
      <c r="B3435" s="10">
        <v>283.96</v>
      </c>
      <c r="C3435" s="10">
        <v>283.61157</v>
      </c>
      <c r="D3435" s="10">
        <v>0.00122854649406583</v>
      </c>
      <c r="E3435" s="7"/>
      <c r="F3435" s="7"/>
    </row>
    <row r="3436">
      <c r="A3436" s="9">
        <v>44886.083333333336</v>
      </c>
      <c r="B3436" s="10">
        <v>286.74</v>
      </c>
      <c r="C3436" s="10">
        <v>276.86044</v>
      </c>
      <c r="D3436" s="10">
        <v>0.0356842602720707</v>
      </c>
      <c r="E3436" s="7"/>
      <c r="F3436" s="7"/>
    </row>
    <row r="3437">
      <c r="A3437" s="9">
        <v>44886.125</v>
      </c>
      <c r="B3437" s="10">
        <v>278.84</v>
      </c>
      <c r="C3437" s="10">
        <v>269.38501</v>
      </c>
      <c r="D3437" s="10">
        <v>0.0350984265976787</v>
      </c>
      <c r="E3437" s="7"/>
      <c r="F3437" s="7"/>
    </row>
    <row r="3438">
      <c r="A3438" s="9">
        <v>44886.166666666664</v>
      </c>
      <c r="B3438" s="10">
        <v>275.21</v>
      </c>
      <c r="C3438" s="10">
        <v>263.08118</v>
      </c>
      <c r="D3438" s="10">
        <v>0.046102955749248</v>
      </c>
      <c r="E3438" s="7"/>
      <c r="F3438" s="7"/>
    </row>
    <row r="3439">
      <c r="A3439" s="9">
        <v>44886.208333333336</v>
      </c>
      <c r="B3439" s="10">
        <v>267.7</v>
      </c>
      <c r="C3439" s="10">
        <v>259.16682</v>
      </c>
      <c r="D3439" s="10">
        <v>0.0329254338962063</v>
      </c>
      <c r="E3439" s="7"/>
      <c r="F3439" s="7"/>
    </row>
    <row r="3440">
      <c r="A3440" s="9">
        <v>44886.25</v>
      </c>
      <c r="B3440" s="10">
        <v>262.23</v>
      </c>
      <c r="C3440" s="10">
        <v>258.00637</v>
      </c>
      <c r="D3440" s="10">
        <v>0.0163702547344083</v>
      </c>
      <c r="E3440" s="7"/>
      <c r="F3440" s="7"/>
    </row>
    <row r="3441">
      <c r="A3441" s="9">
        <v>44886.291666666664</v>
      </c>
      <c r="B3441" s="10">
        <v>266.24</v>
      </c>
      <c r="C3441" s="10">
        <v>257.89013</v>
      </c>
      <c r="D3441" s="10">
        <v>0.0323776253088864</v>
      </c>
      <c r="E3441" s="7"/>
      <c r="F3441" s="7"/>
    </row>
    <row r="3442">
      <c r="A3442" s="9">
        <v>44886.333333333336</v>
      </c>
      <c r="B3442" s="10">
        <v>268.46</v>
      </c>
      <c r="C3442" s="10">
        <v>259.3612</v>
      </c>
      <c r="D3442" s="10">
        <v>0.0350815773523564</v>
      </c>
      <c r="E3442" s="7"/>
      <c r="F3442" s="7"/>
    </row>
    <row r="3443">
      <c r="A3443" s="9">
        <v>44886.375</v>
      </c>
      <c r="B3443" s="10">
        <v>271.97</v>
      </c>
      <c r="C3443" s="10">
        <v>263.85081</v>
      </c>
      <c r="D3443" s="10">
        <v>0.0307718971944789</v>
      </c>
      <c r="E3443" s="7"/>
      <c r="F3443" s="7"/>
    </row>
    <row r="3444">
      <c r="A3444" s="9">
        <v>44886.416666666664</v>
      </c>
      <c r="B3444" s="10">
        <v>279.55</v>
      </c>
      <c r="C3444" s="10">
        <v>270.47922</v>
      </c>
      <c r="D3444" s="10">
        <v>0.0335359588806859</v>
      </c>
      <c r="E3444" s="7"/>
      <c r="F3444" s="7"/>
    </row>
    <row r="3445">
      <c r="A3445" s="9">
        <v>44886.458333333336</v>
      </c>
      <c r="B3445" s="10">
        <v>290.38</v>
      </c>
      <c r="C3445" s="10">
        <v>275.2064</v>
      </c>
      <c r="D3445" s="10">
        <v>0.0551353456896352</v>
      </c>
      <c r="E3445" s="7"/>
      <c r="F3445" s="7"/>
    </row>
    <row r="3446">
      <c r="A3446" s="9">
        <v>44886.5</v>
      </c>
      <c r="B3446" s="10">
        <v>303.0</v>
      </c>
      <c r="C3446" s="10">
        <v>278.81929</v>
      </c>
      <c r="D3446" s="10">
        <v>0.0867253840292039</v>
      </c>
      <c r="E3446" s="7"/>
      <c r="F3446" s="7"/>
    </row>
    <row r="3447">
      <c r="A3447" s="9">
        <v>44886.541666666664</v>
      </c>
      <c r="B3447" s="10">
        <v>297.49</v>
      </c>
      <c r="C3447" s="10">
        <v>282.62492</v>
      </c>
      <c r="D3447" s="10">
        <v>0.0525964943218738</v>
      </c>
      <c r="E3447" s="7"/>
      <c r="F3447" s="7"/>
    </row>
    <row r="3448">
      <c r="A3448" s="9">
        <v>44886.583333333336</v>
      </c>
      <c r="B3448" s="10">
        <v>286.62</v>
      </c>
      <c r="C3448" s="10">
        <v>283.83478</v>
      </c>
      <c r="D3448" s="10">
        <v>0.00981282138855562</v>
      </c>
      <c r="E3448" s="7"/>
      <c r="F3448" s="7"/>
    </row>
    <row r="3449">
      <c r="A3449" s="9">
        <v>44886.625</v>
      </c>
      <c r="B3449" s="10">
        <v>300.84</v>
      </c>
      <c r="C3449" s="10">
        <v>285.95609</v>
      </c>
      <c r="D3449" s="10">
        <v>0.0520496346134819</v>
      </c>
      <c r="E3449" s="7"/>
      <c r="F3449" s="7"/>
    </row>
    <row r="3450">
      <c r="A3450" s="9">
        <v>44886.666666666664</v>
      </c>
      <c r="B3450" s="10">
        <v>312.62</v>
      </c>
      <c r="C3450" s="10">
        <v>287.74592</v>
      </c>
      <c r="D3450" s="10">
        <v>0.0864445966775132</v>
      </c>
      <c r="E3450" s="7"/>
      <c r="F3450" s="7"/>
    </row>
    <row r="3451">
      <c r="A3451" s="9">
        <v>44886.708333333336</v>
      </c>
      <c r="B3451" s="10">
        <v>314.3</v>
      </c>
      <c r="C3451" s="10">
        <v>290.45222</v>
      </c>
      <c r="D3451" s="10">
        <v>0.0821056902233351</v>
      </c>
      <c r="E3451" s="7"/>
      <c r="F3451" s="7"/>
    </row>
    <row r="3452">
      <c r="A3452" s="9">
        <v>44886.75</v>
      </c>
      <c r="B3452" s="10">
        <v>314.59</v>
      </c>
      <c r="C3452" s="10">
        <v>293.57401</v>
      </c>
      <c r="D3452" s="10">
        <v>0.0715866843934856</v>
      </c>
      <c r="E3452" s="7"/>
      <c r="F3452" s="7"/>
    </row>
    <row r="3453">
      <c r="A3453" s="9">
        <v>44886.791666666664</v>
      </c>
      <c r="B3453" s="10">
        <v>313.4</v>
      </c>
      <c r="C3453" s="10">
        <v>297.16184</v>
      </c>
      <c r="D3453" s="10">
        <v>0.0546441629248223</v>
      </c>
      <c r="E3453" s="7"/>
      <c r="F3453" s="7"/>
    </row>
    <row r="3454">
      <c r="A3454" s="9">
        <v>44886.833333333336</v>
      </c>
      <c r="B3454" s="10">
        <v>314.78</v>
      </c>
      <c r="C3454" s="10">
        <v>299.12626</v>
      </c>
      <c r="D3454" s="10">
        <v>0.0523315472202272</v>
      </c>
      <c r="E3454" s="7"/>
      <c r="F3454" s="7"/>
    </row>
    <row r="3455">
      <c r="A3455" s="9">
        <v>44886.875</v>
      </c>
      <c r="B3455" s="10">
        <v>318.4</v>
      </c>
      <c r="C3455" s="10">
        <v>301.35706</v>
      </c>
      <c r="D3455" s="10">
        <v>0.0565539762035108</v>
      </c>
      <c r="E3455" s="7"/>
      <c r="F3455" s="7"/>
    </row>
    <row r="3456">
      <c r="A3456" s="9">
        <v>44886.916666666664</v>
      </c>
      <c r="B3456" s="10">
        <v>304.98</v>
      </c>
      <c r="C3456" s="10">
        <v>302.2968</v>
      </c>
      <c r="D3456" s="10">
        <v>0.00887604499948394</v>
      </c>
      <c r="E3456" s="7"/>
      <c r="F3456" s="7"/>
    </row>
    <row r="3457">
      <c r="A3457" s="9">
        <v>44886.958333333336</v>
      </c>
      <c r="B3457" s="10">
        <v>297.92</v>
      </c>
      <c r="C3457" s="10">
        <v>302.98576</v>
      </c>
      <c r="D3457" s="10">
        <v>0.0167194656276915</v>
      </c>
      <c r="E3457" s="7"/>
      <c r="F3457" s="7"/>
    </row>
    <row r="3458">
      <c r="A3458" s="9">
        <v>44887.0</v>
      </c>
      <c r="B3458" s="10">
        <v>295.13</v>
      </c>
      <c r="C3458" s="10">
        <v>308.16681</v>
      </c>
      <c r="D3458" s="10">
        <v>0.0423043935198602</v>
      </c>
      <c r="E3458" s="7"/>
      <c r="F3458" s="7"/>
    </row>
    <row r="3459">
      <c r="A3459" s="9">
        <v>44887.041666666664</v>
      </c>
      <c r="B3459" s="10">
        <v>300.04</v>
      </c>
      <c r="C3459" s="10">
        <v>301.57585</v>
      </c>
      <c r="D3459" s="10">
        <v>0.00509274864018449</v>
      </c>
      <c r="E3459" s="7"/>
      <c r="F3459" s="7"/>
    </row>
    <row r="3460">
      <c r="A3460" s="9">
        <v>44887.083333333336</v>
      </c>
      <c r="B3460" s="10">
        <v>302.98</v>
      </c>
      <c r="C3460" s="10">
        <v>293.10348</v>
      </c>
      <c r="D3460" s="10">
        <v>0.0336963587058059</v>
      </c>
      <c r="E3460" s="7"/>
      <c r="F3460" s="7"/>
    </row>
    <row r="3461">
      <c r="A3461" s="9">
        <v>44887.125</v>
      </c>
      <c r="B3461" s="10">
        <v>288.06</v>
      </c>
      <c r="C3461" s="10">
        <v>282.47917</v>
      </c>
      <c r="D3461" s="10">
        <v>0.0197566071862926</v>
      </c>
      <c r="E3461" s="7"/>
      <c r="F3461" s="7"/>
    </row>
    <row r="3462">
      <c r="A3462" s="9">
        <v>44887.166666666664</v>
      </c>
      <c r="B3462" s="10">
        <v>278.23</v>
      </c>
      <c r="C3462" s="10">
        <v>272.62598</v>
      </c>
      <c r="D3462" s="10">
        <v>0.0205557078602706</v>
      </c>
      <c r="E3462" s="7"/>
      <c r="F3462" s="7"/>
    </row>
    <row r="3463">
      <c r="A3463" s="9">
        <v>44887.208333333336</v>
      </c>
      <c r="B3463" s="10">
        <v>260.26</v>
      </c>
      <c r="C3463" s="10">
        <v>265.61705</v>
      </c>
      <c r="D3463" s="10">
        <v>0.0201683212730508</v>
      </c>
      <c r="E3463" s="7"/>
      <c r="F3463" s="7"/>
    </row>
    <row r="3464">
      <c r="A3464" s="9">
        <v>44887.25</v>
      </c>
      <c r="B3464" s="10">
        <v>249.52</v>
      </c>
      <c r="C3464" s="10">
        <v>262.33691</v>
      </c>
      <c r="D3464" s="10">
        <v>0.0488566782310578</v>
      </c>
      <c r="E3464" s="7"/>
      <c r="F3464" s="7"/>
    </row>
    <row r="3465">
      <c r="A3465" s="9">
        <v>44887.291666666664</v>
      </c>
      <c r="B3465" s="10">
        <v>255.69</v>
      </c>
      <c r="C3465" s="10">
        <v>261.61572</v>
      </c>
      <c r="D3465" s="10">
        <v>0.0226504737559348</v>
      </c>
      <c r="E3465" s="7"/>
      <c r="F3465" s="7"/>
    </row>
    <row r="3466">
      <c r="A3466" s="9">
        <v>44887.333333333336</v>
      </c>
      <c r="B3466" s="10">
        <v>264.06</v>
      </c>
      <c r="C3466" s="10">
        <v>263.31898</v>
      </c>
      <c r="D3466" s="10">
        <v>0.00281415338917077</v>
      </c>
      <c r="E3466" s="7"/>
      <c r="F3466" s="7"/>
    </row>
    <row r="3467">
      <c r="A3467" s="9">
        <v>44887.375</v>
      </c>
      <c r="B3467" s="10">
        <v>262.88</v>
      </c>
      <c r="C3467" s="10">
        <v>268.73015</v>
      </c>
      <c r="D3467" s="10">
        <v>0.0217696079133658</v>
      </c>
      <c r="E3467" s="7"/>
      <c r="F3467" s="7"/>
    </row>
    <row r="3468">
      <c r="A3468" s="9">
        <v>44887.416666666664</v>
      </c>
      <c r="B3468" s="10">
        <v>263.98</v>
      </c>
      <c r="C3468" s="10">
        <v>276.47721</v>
      </c>
      <c r="D3468" s="10">
        <v>0.0452015918418736</v>
      </c>
      <c r="E3468" s="7"/>
      <c r="F3468" s="7"/>
    </row>
    <row r="3469">
      <c r="A3469" s="9">
        <v>44887.458333333336</v>
      </c>
      <c r="B3469" s="10">
        <v>280.83</v>
      </c>
      <c r="C3469" s="10">
        <v>282.05213</v>
      </c>
      <c r="D3469" s="10">
        <v>0.00433299333708273</v>
      </c>
      <c r="E3469" s="7"/>
      <c r="F3469" s="7"/>
    </row>
    <row r="3470">
      <c r="A3470" s="9">
        <v>44887.5</v>
      </c>
      <c r="B3470" s="10">
        <v>290.13</v>
      </c>
      <c r="C3470" s="10">
        <v>286.49666</v>
      </c>
      <c r="D3470" s="10">
        <v>0.0126819628542963</v>
      </c>
      <c r="E3470" s="7"/>
      <c r="F3470" s="7"/>
    </row>
    <row r="3471">
      <c r="A3471" s="9">
        <v>44887.541666666664</v>
      </c>
      <c r="B3471" s="10">
        <v>291.28</v>
      </c>
      <c r="C3471" s="10">
        <v>290.63235</v>
      </c>
      <c r="D3471" s="10">
        <v>0.00222841676090083</v>
      </c>
      <c r="E3471" s="7"/>
      <c r="F3471" s="7"/>
    </row>
    <row r="3472">
      <c r="A3472" s="9">
        <v>44887.583333333336</v>
      </c>
      <c r="B3472" s="10">
        <v>289.84</v>
      </c>
      <c r="C3472" s="10">
        <v>291.71586</v>
      </c>
      <c r="D3472" s="10">
        <v>0.0064304354243888</v>
      </c>
      <c r="E3472" s="7"/>
      <c r="F3472" s="7"/>
    </row>
    <row r="3473">
      <c r="A3473" s="9">
        <v>44887.625</v>
      </c>
      <c r="B3473" s="10">
        <v>287.47</v>
      </c>
      <c r="C3473" s="10">
        <v>293.31936</v>
      </c>
      <c r="D3473" s="10">
        <v>0.0199419499619799</v>
      </c>
      <c r="E3473" s="7"/>
      <c r="F3473" s="7"/>
    </row>
    <row r="3474">
      <c r="A3474" s="9">
        <v>44887.666666666664</v>
      </c>
      <c r="B3474" s="10">
        <v>293.03</v>
      </c>
      <c r="C3474" s="10">
        <v>293.89924</v>
      </c>
      <c r="D3474" s="10">
        <v>0.00295761227555419</v>
      </c>
      <c r="E3474" s="7"/>
      <c r="F3474" s="7"/>
    </row>
    <row r="3475">
      <c r="A3475" s="9">
        <v>44887.708333333336</v>
      </c>
      <c r="B3475" s="10">
        <v>296.86</v>
      </c>
      <c r="C3475" s="10">
        <v>295.26372</v>
      </c>
      <c r="D3475" s="10">
        <v>0.00540628560799828</v>
      </c>
      <c r="E3475" s="7"/>
      <c r="F3475" s="7"/>
    </row>
    <row r="3476">
      <c r="A3476" s="9">
        <v>44887.75</v>
      </c>
      <c r="B3476" s="10">
        <v>294.8</v>
      </c>
      <c r="C3476" s="10">
        <v>297.62473</v>
      </c>
      <c r="D3476" s="10">
        <v>0.00949091159192311</v>
      </c>
      <c r="E3476" s="7"/>
      <c r="F3476" s="7"/>
    </row>
    <row r="3477">
      <c r="A3477" s="9">
        <v>44887.791666666664</v>
      </c>
      <c r="B3477" s="10">
        <v>304.25</v>
      </c>
      <c r="C3477" s="10">
        <v>300.84975</v>
      </c>
      <c r="D3477" s="10">
        <v>0.0113021533173952</v>
      </c>
      <c r="E3477" s="7"/>
      <c r="F3477" s="7"/>
    </row>
    <row r="3478">
      <c r="A3478" s="9">
        <v>44887.833333333336</v>
      </c>
      <c r="B3478" s="10">
        <v>319.01</v>
      </c>
      <c r="C3478" s="10">
        <v>302.80666</v>
      </c>
      <c r="D3478" s="10">
        <v>0.0535105139365163</v>
      </c>
      <c r="E3478" s="7"/>
      <c r="F3478" s="7"/>
    </row>
    <row r="3479">
      <c r="A3479" s="9">
        <v>44887.875</v>
      </c>
      <c r="B3479" s="10">
        <v>336.56</v>
      </c>
      <c r="C3479" s="10">
        <v>305.46123</v>
      </c>
      <c r="D3479" s="10">
        <v>0.101809221419032</v>
      </c>
      <c r="E3479" s="7"/>
      <c r="F3479" s="7"/>
    </row>
    <row r="3480">
      <c r="A3480" s="9">
        <v>44887.916666666664</v>
      </c>
      <c r="B3480" s="10">
        <v>328.83</v>
      </c>
      <c r="C3480" s="10">
        <v>307.30043</v>
      </c>
      <c r="D3480" s="10">
        <v>0.0700603315133661</v>
      </c>
      <c r="E3480" s="7"/>
      <c r="F3480" s="7"/>
    </row>
    <row r="3481">
      <c r="A3481" s="9">
        <v>44887.958333333336</v>
      </c>
      <c r="B3481" s="10">
        <v>331.08</v>
      </c>
      <c r="C3481" s="10">
        <v>309.7392</v>
      </c>
      <c r="D3481" s="10">
        <v>0.0688992545987075</v>
      </c>
      <c r="E3481" s="7"/>
      <c r="F3481" s="7"/>
    </row>
    <row r="3482">
      <c r="A3482" s="9">
        <v>44888.0</v>
      </c>
      <c r="B3482" s="10">
        <v>330.44</v>
      </c>
      <c r="C3482" s="10">
        <v>330.07597</v>
      </c>
      <c r="D3482" s="10">
        <v>0.0011028673186964</v>
      </c>
      <c r="E3482" s="7"/>
      <c r="F3482" s="7"/>
    </row>
    <row r="3483">
      <c r="A3483" s="9">
        <v>44888.041666666664</v>
      </c>
      <c r="B3483" s="10">
        <v>330.05</v>
      </c>
      <c r="C3483" s="10">
        <v>325.11413</v>
      </c>
      <c r="D3483" s="10">
        <v>0.015181960870172</v>
      </c>
      <c r="E3483" s="7"/>
      <c r="F3483" s="7"/>
    </row>
    <row r="3484">
      <c r="A3484" s="9">
        <v>44888.083333333336</v>
      </c>
      <c r="B3484" s="10">
        <v>331.4</v>
      </c>
      <c r="C3484" s="10">
        <v>319.48199</v>
      </c>
      <c r="D3484" s="10">
        <v>0.037304168538577</v>
      </c>
      <c r="E3484" s="7"/>
      <c r="F3484" s="7"/>
    </row>
    <row r="3485">
      <c r="A3485" s="9">
        <v>44888.125</v>
      </c>
      <c r="B3485" s="10">
        <v>327.47</v>
      </c>
      <c r="C3485" s="10">
        <v>311.37816</v>
      </c>
      <c r="D3485" s="10">
        <v>0.0516794112984675</v>
      </c>
      <c r="E3485" s="7"/>
      <c r="F3485" s="7"/>
    </row>
    <row r="3486">
      <c r="A3486" s="9">
        <v>44888.166666666664</v>
      </c>
      <c r="B3486" s="10">
        <v>305.36</v>
      </c>
      <c r="C3486" s="10">
        <v>303.73524</v>
      </c>
      <c r="D3486" s="10">
        <v>0.0053492640498351</v>
      </c>
      <c r="E3486" s="7"/>
      <c r="F3486" s="7"/>
    </row>
    <row r="3487">
      <c r="A3487" s="9">
        <v>44888.208333333336</v>
      </c>
      <c r="B3487" s="10">
        <v>297.05</v>
      </c>
      <c r="C3487" s="10">
        <v>298.33552</v>
      </c>
      <c r="D3487" s="10">
        <v>0.00430897400349768</v>
      </c>
      <c r="E3487" s="7"/>
      <c r="F3487" s="7"/>
    </row>
    <row r="3488">
      <c r="A3488" s="9">
        <v>44888.25</v>
      </c>
      <c r="B3488" s="10">
        <v>282.34</v>
      </c>
      <c r="C3488" s="10">
        <v>296.25868</v>
      </c>
      <c r="D3488" s="10">
        <v>0.0469815095375435</v>
      </c>
      <c r="E3488" s="7"/>
      <c r="F3488" s="7"/>
    </row>
    <row r="3489">
      <c r="A3489" s="9">
        <v>44888.291666666664</v>
      </c>
      <c r="B3489" s="10">
        <v>276.8</v>
      </c>
      <c r="C3489" s="10">
        <v>296.01072</v>
      </c>
      <c r="D3489" s="10">
        <v>0.064898730694618</v>
      </c>
      <c r="E3489" s="7"/>
      <c r="F3489" s="7"/>
    </row>
    <row r="3490">
      <c r="A3490" s="9">
        <v>44888.333333333336</v>
      </c>
      <c r="B3490" s="10">
        <v>274.14</v>
      </c>
      <c r="C3490" s="10">
        <v>296.39292</v>
      </c>
      <c r="D3490" s="10">
        <v>0.0750791213231409</v>
      </c>
      <c r="E3490" s="7"/>
      <c r="F3490" s="7"/>
    </row>
    <row r="3491">
      <c r="A3491" s="9">
        <v>44888.375</v>
      </c>
      <c r="B3491" s="10">
        <v>273.59</v>
      </c>
      <c r="C3491" s="10">
        <v>299.71765</v>
      </c>
      <c r="D3491" s="10">
        <v>0.0871742121293157</v>
      </c>
      <c r="E3491" s="7"/>
      <c r="F3491" s="7"/>
    </row>
    <row r="3492">
      <c r="A3492" s="9">
        <v>44888.416666666664</v>
      </c>
      <c r="B3492" s="10">
        <v>277.66</v>
      </c>
      <c r="C3492" s="10">
        <v>305.53147</v>
      </c>
      <c r="D3492" s="10">
        <v>0.0912229106873998</v>
      </c>
      <c r="E3492" s="7"/>
      <c r="F3492" s="7"/>
    </row>
    <row r="3493">
      <c r="A3493" s="9">
        <v>44888.458333333336</v>
      </c>
      <c r="B3493" s="10">
        <v>287.59</v>
      </c>
      <c r="C3493" s="10">
        <v>309.98329</v>
      </c>
      <c r="D3493" s="10">
        <v>0.0722403133407611</v>
      </c>
      <c r="E3493" s="7"/>
      <c r="F3493" s="7"/>
    </row>
    <row r="3494">
      <c r="A3494" s="9">
        <v>44888.5</v>
      </c>
      <c r="B3494" s="10">
        <v>297.7</v>
      </c>
      <c r="C3494" s="10">
        <v>314.49065</v>
      </c>
      <c r="D3494" s="10">
        <v>0.0533899815463513</v>
      </c>
      <c r="E3494" s="7"/>
      <c r="F3494" s="7"/>
    </row>
    <row r="3495">
      <c r="A3495" s="9">
        <v>44888.541666666664</v>
      </c>
      <c r="B3495" s="10">
        <v>304.95</v>
      </c>
      <c r="C3495" s="10">
        <v>319.34417</v>
      </c>
      <c r="D3495" s="10">
        <v>0.0450741593309814</v>
      </c>
      <c r="E3495" s="7"/>
      <c r="F3495" s="7"/>
    </row>
    <row r="3496">
      <c r="A3496" s="9">
        <v>44888.583333333336</v>
      </c>
      <c r="B3496" s="10">
        <v>303.08</v>
      </c>
      <c r="C3496" s="10">
        <v>320.82616</v>
      </c>
      <c r="D3496" s="10">
        <v>0.0553139432270736</v>
      </c>
      <c r="E3496" s="7"/>
      <c r="F3496" s="7"/>
    </row>
    <row r="3497">
      <c r="A3497" s="9">
        <v>44888.625</v>
      </c>
      <c r="B3497" s="10">
        <v>300.82</v>
      </c>
      <c r="C3497" s="10">
        <v>322.60987</v>
      </c>
      <c r="D3497" s="10">
        <v>0.0675424778541338</v>
      </c>
      <c r="E3497" s="7"/>
      <c r="F3497" s="7"/>
    </row>
    <row r="3498">
      <c r="A3498" s="9">
        <v>44888.666666666664</v>
      </c>
      <c r="B3498" s="10">
        <v>297.09</v>
      </c>
      <c r="C3498" s="10">
        <v>322.57959</v>
      </c>
      <c r="D3498" s="10">
        <v>0.079017987467837</v>
      </c>
      <c r="E3498" s="7"/>
      <c r="F3498" s="7"/>
    </row>
    <row r="3499">
      <c r="A3499" s="9">
        <v>44888.708333333336</v>
      </c>
      <c r="B3499" s="10">
        <v>289.92</v>
      </c>
      <c r="C3499" s="10">
        <v>322.2234</v>
      </c>
      <c r="D3499" s="10">
        <v>0.100251564597729</v>
      </c>
      <c r="E3499" s="7"/>
      <c r="F3499" s="7"/>
    </row>
    <row r="3500">
      <c r="A3500" s="9">
        <v>44888.75</v>
      </c>
      <c r="B3500" s="10">
        <v>287.32</v>
      </c>
      <c r="C3500" s="10">
        <v>322.29667</v>
      </c>
      <c r="D3500" s="10">
        <v>0.10852321247998</v>
      </c>
      <c r="E3500" s="7"/>
      <c r="F3500" s="7"/>
    </row>
    <row r="3501">
      <c r="A3501" s="9">
        <v>44888.791666666664</v>
      </c>
      <c r="B3501" s="10">
        <v>292.21</v>
      </c>
      <c r="C3501" s="10">
        <v>323.04029</v>
      </c>
      <c r="D3501" s="10">
        <v>0.0954379096180233</v>
      </c>
      <c r="E3501" s="7"/>
      <c r="F3501" s="7"/>
    </row>
    <row r="3502">
      <c r="A3502" s="9">
        <v>44888.833333333336</v>
      </c>
      <c r="B3502" s="10">
        <v>307.43</v>
      </c>
      <c r="C3502" s="10">
        <v>322.56628</v>
      </c>
      <c r="D3502" s="10">
        <v>0.046924557644401</v>
      </c>
      <c r="E3502" s="7"/>
      <c r="F3502" s="7"/>
    </row>
    <row r="3503">
      <c r="A3503" s="9">
        <v>44888.875</v>
      </c>
      <c r="B3503" s="10">
        <v>319.08</v>
      </c>
      <c r="C3503" s="10">
        <v>323.50936</v>
      </c>
      <c r="D3503" s="10">
        <v>0.013691597671239</v>
      </c>
      <c r="E3503" s="7"/>
      <c r="F3503" s="7"/>
    </row>
    <row r="3504">
      <c r="A3504" s="9">
        <v>44888.916666666664</v>
      </c>
      <c r="B3504" s="10">
        <v>311.79</v>
      </c>
      <c r="C3504" s="10">
        <v>324.38878</v>
      </c>
      <c r="D3504" s="10">
        <v>0.0388385196306727</v>
      </c>
      <c r="E3504" s="7"/>
      <c r="F3504" s="7"/>
    </row>
    <row r="3505">
      <c r="A3505" s="9">
        <v>44888.958333333336</v>
      </c>
      <c r="B3505" s="10">
        <v>311.94</v>
      </c>
      <c r="C3505" s="10">
        <v>327.22791</v>
      </c>
      <c r="D3505" s="10">
        <v>0.0467194561735275</v>
      </c>
      <c r="E3505" s="7"/>
      <c r="F3505" s="7"/>
    </row>
    <row r="3506">
      <c r="A3506" s="9">
        <v>44889.0</v>
      </c>
      <c r="B3506" s="10">
        <v>318.77</v>
      </c>
      <c r="C3506" s="10">
        <v>317.93043</v>
      </c>
      <c r="D3506" s="10">
        <v>0.00264073495575739</v>
      </c>
      <c r="E3506" s="7"/>
      <c r="F3506" s="7"/>
    </row>
    <row r="3507">
      <c r="A3507" s="9">
        <v>44889.041666666664</v>
      </c>
      <c r="B3507" s="10">
        <v>324.66</v>
      </c>
      <c r="C3507" s="10">
        <v>312.01558</v>
      </c>
      <c r="D3507" s="10">
        <v>0.0405249635290648</v>
      </c>
      <c r="E3507" s="7"/>
      <c r="F3507" s="7"/>
    </row>
    <row r="3508">
      <c r="A3508" s="9">
        <v>44889.083333333336</v>
      </c>
      <c r="B3508" s="10">
        <v>319.79</v>
      </c>
      <c r="C3508" s="10">
        <v>304.93424</v>
      </c>
      <c r="D3508" s="10">
        <v>0.0487179137377292</v>
      </c>
      <c r="E3508" s="7"/>
      <c r="F3508" s="7"/>
    </row>
    <row r="3509">
      <c r="A3509" s="9">
        <v>44889.125</v>
      </c>
      <c r="B3509" s="10">
        <v>310.64</v>
      </c>
      <c r="C3509" s="10">
        <v>295.75376</v>
      </c>
      <c r="D3509" s="10">
        <v>0.0503332231515838</v>
      </c>
      <c r="E3509" s="7"/>
      <c r="F3509" s="7"/>
    </row>
    <row r="3510">
      <c r="A3510" s="9">
        <v>44889.166666666664</v>
      </c>
      <c r="B3510" s="10">
        <v>296.16</v>
      </c>
      <c r="C3510" s="10">
        <v>287.25901</v>
      </c>
      <c r="D3510" s="10">
        <v>0.03098593843932</v>
      </c>
      <c r="E3510" s="7"/>
      <c r="F3510" s="7"/>
    </row>
    <row r="3511">
      <c r="A3511" s="9">
        <v>44889.208333333336</v>
      </c>
      <c r="B3511" s="10">
        <v>290.7</v>
      </c>
      <c r="C3511" s="10">
        <v>281.32161</v>
      </c>
      <c r="D3511" s="10">
        <v>0.0333368986477788</v>
      </c>
      <c r="E3511" s="7"/>
      <c r="F3511" s="7"/>
    </row>
    <row r="3512">
      <c r="A3512" s="9">
        <v>44889.25</v>
      </c>
      <c r="B3512" s="10">
        <v>291.05</v>
      </c>
      <c r="C3512" s="10">
        <v>278.90262</v>
      </c>
      <c r="D3512" s="10">
        <v>0.043554198235929</v>
      </c>
      <c r="E3512" s="7"/>
      <c r="F3512" s="7"/>
    </row>
    <row r="3513">
      <c r="A3513" s="9">
        <v>44889.291666666664</v>
      </c>
      <c r="B3513" s="10">
        <v>288.82</v>
      </c>
      <c r="C3513" s="10">
        <v>278.57716</v>
      </c>
      <c r="D3513" s="10">
        <v>0.0367684127442465</v>
      </c>
      <c r="E3513" s="7"/>
      <c r="F3513" s="7"/>
    </row>
    <row r="3514">
      <c r="A3514" s="9">
        <v>44889.333333333336</v>
      </c>
      <c r="B3514" s="10">
        <v>287.71</v>
      </c>
      <c r="C3514" s="10">
        <v>279.71194</v>
      </c>
      <c r="D3514" s="10">
        <v>0.0285939170133386</v>
      </c>
      <c r="E3514" s="7"/>
      <c r="F3514" s="7"/>
    </row>
    <row r="3515">
      <c r="A3515" s="9">
        <v>44889.375</v>
      </c>
      <c r="B3515" s="10">
        <v>290.34</v>
      </c>
      <c r="C3515" s="10">
        <v>284.0812</v>
      </c>
      <c r="D3515" s="10">
        <v>0.0220317289563686</v>
      </c>
      <c r="E3515" s="7"/>
      <c r="F3515" s="7"/>
    </row>
    <row r="3516">
      <c r="A3516" s="9">
        <v>44889.416666666664</v>
      </c>
      <c r="B3516" s="10">
        <v>290.75</v>
      </c>
      <c r="C3516" s="10">
        <v>290.83935</v>
      </c>
      <c r="D3516" s="10">
        <v>3.07214274822249E-4</v>
      </c>
      <c r="E3516" s="7"/>
      <c r="F3516" s="7"/>
    </row>
    <row r="3517">
      <c r="A3517" s="9">
        <v>44889.458333333336</v>
      </c>
      <c r="B3517" s="10">
        <v>302.92</v>
      </c>
      <c r="C3517" s="10">
        <v>295.77651</v>
      </c>
      <c r="D3517" s="10">
        <v>0.0241516474719376</v>
      </c>
      <c r="E3517" s="7"/>
      <c r="F3517" s="7"/>
    </row>
    <row r="3518">
      <c r="A3518" s="9">
        <v>44889.5</v>
      </c>
      <c r="B3518" s="10">
        <v>304.39</v>
      </c>
      <c r="C3518" s="10">
        <v>300.03585</v>
      </c>
      <c r="D3518" s="10">
        <v>0.0145120991374864</v>
      </c>
      <c r="E3518" s="7"/>
      <c r="F3518" s="7"/>
    </row>
    <row r="3519">
      <c r="A3519" s="9">
        <v>44889.541666666664</v>
      </c>
      <c r="B3519" s="10">
        <v>309.03</v>
      </c>
      <c r="C3519" s="10">
        <v>304.28002</v>
      </c>
      <c r="D3519" s="10">
        <v>0.0156105550407154</v>
      </c>
      <c r="E3519" s="7"/>
      <c r="F3519" s="7"/>
    </row>
    <row r="3520">
      <c r="A3520" s="9">
        <v>44889.583333333336</v>
      </c>
      <c r="B3520" s="10">
        <v>307.81</v>
      </c>
      <c r="C3520" s="10">
        <v>305.29018</v>
      </c>
      <c r="D3520" s="10">
        <v>0.00825385212193848</v>
      </c>
      <c r="E3520" s="7"/>
      <c r="F3520" s="7"/>
    </row>
    <row r="3521">
      <c r="A3521" s="9">
        <v>44889.625</v>
      </c>
      <c r="B3521" s="10">
        <v>307.88</v>
      </c>
      <c r="C3521" s="10">
        <v>306.82408</v>
      </c>
      <c r="D3521" s="10">
        <v>0.00344145087960506</v>
      </c>
      <c r="E3521" s="7"/>
      <c r="F3521" s="7"/>
    </row>
    <row r="3522">
      <c r="A3522" s="9">
        <v>44889.666666666664</v>
      </c>
      <c r="B3522" s="10">
        <v>303.1</v>
      </c>
      <c r="C3522" s="10">
        <v>307.19253</v>
      </c>
      <c r="D3522" s="10">
        <v>0.0133223617123761</v>
      </c>
      <c r="E3522" s="7"/>
      <c r="F3522" s="7"/>
    </row>
    <row r="3523">
      <c r="A3523" s="9">
        <v>44889.708333333336</v>
      </c>
      <c r="B3523" s="10">
        <v>309.38</v>
      </c>
      <c r="C3523" s="10">
        <v>307.93469</v>
      </c>
      <c r="D3523" s="10">
        <v>0.00469356018316743</v>
      </c>
      <c r="E3523" s="7"/>
      <c r="F3523" s="7"/>
    </row>
    <row r="3524">
      <c r="A3524" s="9">
        <v>44889.75</v>
      </c>
      <c r="B3524" s="10">
        <v>310.16</v>
      </c>
      <c r="C3524" s="10">
        <v>309.46877</v>
      </c>
      <c r="D3524" s="10">
        <v>0.00223360179445576</v>
      </c>
      <c r="E3524" s="7"/>
      <c r="F3524" s="7"/>
    </row>
    <row r="3525">
      <c r="A3525" s="9">
        <v>44889.791666666664</v>
      </c>
      <c r="B3525" s="10">
        <v>310.58</v>
      </c>
      <c r="C3525" s="10">
        <v>311.88208</v>
      </c>
      <c r="D3525" s="10">
        <v>0.00417491123568237</v>
      </c>
      <c r="E3525" s="7"/>
      <c r="F3525" s="7"/>
    </row>
    <row r="3526">
      <c r="A3526" s="9">
        <v>44889.833333333336</v>
      </c>
      <c r="B3526" s="10">
        <v>317.47</v>
      </c>
      <c r="C3526" s="10">
        <v>312.97278</v>
      </c>
      <c r="D3526" s="10">
        <v>0.014369364645705</v>
      </c>
      <c r="E3526" s="7"/>
      <c r="F3526" s="7"/>
    </row>
    <row r="3527">
      <c r="A3527" s="9">
        <v>44889.875</v>
      </c>
      <c r="B3527" s="10">
        <v>320.66</v>
      </c>
      <c r="C3527" s="10">
        <v>315.00417</v>
      </c>
      <c r="D3527" s="10">
        <v>0.0179547781859523</v>
      </c>
      <c r="E3527" s="7"/>
      <c r="F3527" s="7"/>
    </row>
    <row r="3528">
      <c r="A3528" s="9">
        <v>44889.916666666664</v>
      </c>
      <c r="B3528" s="10">
        <v>305.41</v>
      </c>
      <c r="C3528" s="10">
        <v>316.44913</v>
      </c>
      <c r="D3528" s="10">
        <v>0.0348843746228659</v>
      </c>
      <c r="E3528" s="7"/>
      <c r="F3528" s="7"/>
    </row>
    <row r="3529">
      <c r="A3529" s="9">
        <v>44889.958333333336</v>
      </c>
      <c r="B3529" s="10">
        <v>306.4</v>
      </c>
      <c r="C3529" s="10">
        <v>318.97359</v>
      </c>
      <c r="D3529" s="10">
        <v>0.0394189061232311</v>
      </c>
      <c r="E3529" s="7"/>
      <c r="F3529" s="7"/>
    </row>
    <row r="3530">
      <c r="A3530" s="9">
        <v>44890.0</v>
      </c>
      <c r="B3530" s="10">
        <v>308.58</v>
      </c>
      <c r="C3530" s="10">
        <v>308.35687</v>
      </c>
      <c r="D3530" s="10">
        <v>7.23609628026024E-4</v>
      </c>
      <c r="E3530" s="7"/>
      <c r="F3530" s="7"/>
    </row>
    <row r="3531">
      <c r="A3531" s="9">
        <v>44890.041666666664</v>
      </c>
      <c r="B3531" s="10">
        <v>315.66</v>
      </c>
      <c r="C3531" s="10">
        <v>305.09516</v>
      </c>
      <c r="D3531" s="10">
        <v>0.034628015731223</v>
      </c>
      <c r="E3531" s="7"/>
      <c r="F3531" s="7"/>
    </row>
    <row r="3532">
      <c r="A3532" s="9">
        <v>44890.083333333336</v>
      </c>
      <c r="B3532" s="10">
        <v>320.45</v>
      </c>
      <c r="C3532" s="10">
        <v>301.58103</v>
      </c>
      <c r="D3532" s="10">
        <v>0.0625668331990244</v>
      </c>
      <c r="E3532" s="7"/>
      <c r="F3532" s="7"/>
    </row>
    <row r="3533">
      <c r="A3533" s="9">
        <v>44890.125</v>
      </c>
      <c r="B3533" s="10">
        <v>321.85</v>
      </c>
      <c r="C3533" s="10">
        <v>295.91247</v>
      </c>
      <c r="D3533" s="10">
        <v>0.0876527102761165</v>
      </c>
      <c r="E3533" s="7"/>
      <c r="F3533" s="7"/>
    </row>
    <row r="3534">
      <c r="A3534" s="9">
        <v>44890.166666666664</v>
      </c>
      <c r="B3534" s="10">
        <v>319.41</v>
      </c>
      <c r="C3534" s="10">
        <v>289.67611</v>
      </c>
      <c r="D3534" s="10">
        <v>0.102645295809861</v>
      </c>
      <c r="E3534" s="7"/>
      <c r="F3534" s="7"/>
    </row>
    <row r="3535">
      <c r="A3535" s="9">
        <v>44890.208333333336</v>
      </c>
      <c r="B3535" s="10">
        <v>309.94</v>
      </c>
      <c r="C3535" s="10">
        <v>284.38908</v>
      </c>
      <c r="D3535" s="10">
        <v>0.0898449406003916</v>
      </c>
      <c r="E3535" s="7"/>
      <c r="F3535" s="7"/>
    </row>
    <row r="3536">
      <c r="A3536" s="9">
        <v>44890.25</v>
      </c>
      <c r="B3536" s="10">
        <v>295.83</v>
      </c>
      <c r="C3536" s="10">
        <v>281.17546</v>
      </c>
      <c r="D3536" s="10">
        <v>0.0521188442263062</v>
      </c>
      <c r="E3536" s="7"/>
      <c r="F3536" s="7"/>
    </row>
    <row r="3537">
      <c r="A3537" s="9">
        <v>44890.291666666664</v>
      </c>
      <c r="B3537" s="10">
        <v>291.09</v>
      </c>
      <c r="C3537" s="10">
        <v>278.81499</v>
      </c>
      <c r="D3537" s="10">
        <v>0.0440256458234184</v>
      </c>
      <c r="E3537" s="7"/>
      <c r="F3537" s="7"/>
    </row>
    <row r="3538">
      <c r="A3538" s="9">
        <v>44890.333333333336</v>
      </c>
      <c r="B3538" s="10">
        <v>290.49</v>
      </c>
      <c r="C3538" s="10">
        <v>277.1824</v>
      </c>
      <c r="D3538" s="10">
        <v>0.0480102632778994</v>
      </c>
      <c r="E3538" s="7"/>
      <c r="F3538" s="7"/>
    </row>
    <row r="3539">
      <c r="A3539" s="9">
        <v>44890.375</v>
      </c>
      <c r="B3539" s="10">
        <v>292.52</v>
      </c>
      <c r="C3539" s="10">
        <v>278.67588</v>
      </c>
      <c r="D3539" s="10">
        <v>0.0496782139882359</v>
      </c>
      <c r="E3539" s="7"/>
      <c r="F3539" s="7"/>
    </row>
    <row r="3540">
      <c r="A3540" s="9">
        <v>44890.416666666664</v>
      </c>
      <c r="B3540" s="10">
        <v>287.61</v>
      </c>
      <c r="C3540" s="10">
        <v>283.12658</v>
      </c>
      <c r="D3540" s="10">
        <v>0.015835390658129</v>
      </c>
      <c r="E3540" s="7"/>
      <c r="F3540" s="7"/>
    </row>
    <row r="3541">
      <c r="A3541" s="9">
        <v>44890.458333333336</v>
      </c>
      <c r="B3541" s="10">
        <v>285.05</v>
      </c>
      <c r="C3541" s="10">
        <v>287.14874</v>
      </c>
      <c r="D3541" s="10">
        <v>0.00730889503467772</v>
      </c>
      <c r="E3541" s="7"/>
      <c r="F3541" s="7"/>
    </row>
    <row r="3542">
      <c r="A3542" s="9">
        <v>44890.5</v>
      </c>
      <c r="B3542" s="10">
        <v>286.11</v>
      </c>
      <c r="C3542" s="10">
        <v>291.76946</v>
      </c>
      <c r="D3542" s="10">
        <v>0.0193970266798998</v>
      </c>
      <c r="E3542" s="7"/>
      <c r="F3542" s="7"/>
    </row>
    <row r="3543">
      <c r="A3543" s="9">
        <v>44890.541666666664</v>
      </c>
      <c r="B3543" s="10">
        <v>294.61</v>
      </c>
      <c r="C3543" s="10">
        <v>297.12663</v>
      </c>
      <c r="D3543" s="10">
        <v>0.00846989043021813</v>
      </c>
      <c r="E3543" s="7"/>
      <c r="F3543" s="7"/>
    </row>
    <row r="3544">
      <c r="A3544" s="9">
        <v>44890.583333333336</v>
      </c>
      <c r="B3544" s="10">
        <v>301.88</v>
      </c>
      <c r="C3544" s="10">
        <v>299.5975</v>
      </c>
      <c r="D3544" s="10">
        <v>0.00761855489448333</v>
      </c>
      <c r="E3544" s="7"/>
      <c r="F3544" s="7"/>
    </row>
    <row r="3545">
      <c r="A3545" s="9">
        <v>44890.625</v>
      </c>
      <c r="B3545" s="10">
        <v>300.23</v>
      </c>
      <c r="C3545" s="10">
        <v>302.18907</v>
      </c>
      <c r="D3545" s="10">
        <v>0.00648292805560438</v>
      </c>
      <c r="E3545" s="7"/>
      <c r="F3545" s="7"/>
    </row>
    <row r="3546">
      <c r="A3546" s="9">
        <v>44890.666666666664</v>
      </c>
      <c r="B3546" s="10">
        <v>297.65</v>
      </c>
      <c r="C3546" s="10">
        <v>303.07397</v>
      </c>
      <c r="D3546" s="10">
        <v>0.0178965220932698</v>
      </c>
      <c r="E3546" s="7"/>
      <c r="F3546" s="7"/>
    </row>
    <row r="3547">
      <c r="A3547" s="9">
        <v>44890.708333333336</v>
      </c>
      <c r="B3547" s="10">
        <v>294.94</v>
      </c>
      <c r="C3547" s="10">
        <v>303.76162</v>
      </c>
      <c r="D3547" s="10">
        <v>0.0290412593928093</v>
      </c>
      <c r="E3547" s="7"/>
      <c r="F3547" s="7"/>
    </row>
    <row r="3548">
      <c r="A3548" s="9">
        <v>44890.75</v>
      </c>
      <c r="B3548" s="10">
        <v>299.14</v>
      </c>
      <c r="C3548" s="10">
        <v>304.36337</v>
      </c>
      <c r="D3548" s="10">
        <v>0.0171616249353527</v>
      </c>
      <c r="E3548" s="7"/>
      <c r="F3548" s="7"/>
    </row>
    <row r="3549">
      <c r="A3549" s="9">
        <v>44890.791666666664</v>
      </c>
      <c r="B3549" s="10">
        <v>300.78</v>
      </c>
      <c r="C3549" s="10">
        <v>305.31378</v>
      </c>
      <c r="D3549" s="10">
        <v>0.0148495754105826</v>
      </c>
      <c r="E3549" s="7"/>
      <c r="F3549" s="7"/>
    </row>
    <row r="3550">
      <c r="A3550" s="9">
        <v>44890.833333333336</v>
      </c>
      <c r="B3550" s="10">
        <v>302.67</v>
      </c>
      <c r="C3550" s="10">
        <v>304.98178</v>
      </c>
      <c r="D3550" s="10">
        <v>0.00758005937272711</v>
      </c>
      <c r="E3550" s="7"/>
      <c r="F3550" s="7"/>
    </row>
    <row r="3551">
      <c r="A3551" s="9">
        <v>44890.875</v>
      </c>
      <c r="B3551" s="10">
        <v>301.73</v>
      </c>
      <c r="C3551" s="10">
        <v>306.08283</v>
      </c>
      <c r="D3551" s="10">
        <v>0.0142210851879538</v>
      </c>
      <c r="E3551" s="7"/>
      <c r="F3551" s="7"/>
    </row>
    <row r="3552">
      <c r="A3552" s="9">
        <v>44890.916666666664</v>
      </c>
      <c r="B3552" s="10">
        <v>294.88</v>
      </c>
      <c r="C3552" s="10">
        <v>306.94376</v>
      </c>
      <c r="D3552" s="10">
        <v>0.0393028351512993</v>
      </c>
      <c r="E3552" s="7"/>
      <c r="F3552" s="7"/>
    </row>
    <row r="3553">
      <c r="A3553" s="9">
        <v>44890.958333333336</v>
      </c>
      <c r="B3553" s="10">
        <v>284.97</v>
      </c>
      <c r="C3553" s="10">
        <v>309.3329</v>
      </c>
      <c r="D3553" s="10">
        <v>0.0787594853311754</v>
      </c>
      <c r="E3553" s="7"/>
      <c r="F3553" s="7"/>
    </row>
    <row r="3554">
      <c r="A3554" s="9">
        <v>44891.0</v>
      </c>
      <c r="B3554" s="10">
        <v>292.51</v>
      </c>
      <c r="C3554" s="10">
        <v>289.52329</v>
      </c>
      <c r="D3554" s="10">
        <v>0.0103159576557727</v>
      </c>
      <c r="E3554" s="7"/>
      <c r="F3554" s="7"/>
    </row>
    <row r="3555">
      <c r="A3555" s="9">
        <v>44891.041666666664</v>
      </c>
      <c r="B3555" s="10">
        <v>300.24</v>
      </c>
      <c r="C3555" s="10">
        <v>286.4398</v>
      </c>
      <c r="D3555" s="10">
        <v>0.0481783606887032</v>
      </c>
      <c r="E3555" s="7"/>
      <c r="F3555" s="7"/>
    </row>
    <row r="3556">
      <c r="A3556" s="9">
        <v>44891.083333333336</v>
      </c>
      <c r="B3556" s="10">
        <v>293.74</v>
      </c>
      <c r="C3556" s="10">
        <v>282.40418</v>
      </c>
      <c r="D3556" s="10">
        <v>0.0401404115194046</v>
      </c>
      <c r="E3556" s="7"/>
      <c r="F3556" s="7"/>
    </row>
    <row r="3557">
      <c r="A3557" s="9">
        <v>44891.125</v>
      </c>
      <c r="B3557" s="10">
        <v>288.07</v>
      </c>
      <c r="C3557" s="10">
        <v>276.38865</v>
      </c>
      <c r="D3557" s="10">
        <v>0.042264217434399</v>
      </c>
      <c r="E3557" s="7"/>
      <c r="F3557" s="7"/>
    </row>
    <row r="3558">
      <c r="A3558" s="9">
        <v>44891.166666666664</v>
      </c>
      <c r="B3558" s="10">
        <v>279.81</v>
      </c>
      <c r="C3558" s="10">
        <v>269.30367</v>
      </c>
      <c r="D3558" s="10">
        <v>0.0390129477255174</v>
      </c>
      <c r="E3558" s="7"/>
      <c r="F3558" s="7"/>
    </row>
    <row r="3559">
      <c r="A3559" s="9">
        <v>44891.208333333336</v>
      </c>
      <c r="B3559" s="10">
        <v>273.12</v>
      </c>
      <c r="C3559" s="10">
        <v>262.62543</v>
      </c>
      <c r="D3559" s="10">
        <v>0.0399602201508056</v>
      </c>
      <c r="E3559" s="7"/>
      <c r="F3559" s="7"/>
    </row>
    <row r="3560">
      <c r="A3560" s="9">
        <v>44891.25</v>
      </c>
      <c r="B3560" s="10">
        <v>270.21</v>
      </c>
      <c r="C3560" s="10">
        <v>257.26072</v>
      </c>
      <c r="D3560" s="10">
        <v>0.050335239674366</v>
      </c>
      <c r="E3560" s="7"/>
      <c r="F3560" s="7"/>
    </row>
    <row r="3561">
      <c r="A3561" s="9">
        <v>44891.291666666664</v>
      </c>
      <c r="B3561" s="10">
        <v>260.7</v>
      </c>
      <c r="C3561" s="10">
        <v>252.4479</v>
      </c>
      <c r="D3561" s="10">
        <v>0.032688328958173</v>
      </c>
      <c r="E3561" s="7"/>
      <c r="F3561" s="7"/>
    </row>
    <row r="3562">
      <c r="A3562" s="9">
        <v>44891.333333333336</v>
      </c>
      <c r="B3562" s="10">
        <v>264.28</v>
      </c>
      <c r="C3562" s="10">
        <v>249.54176</v>
      </c>
      <c r="D3562" s="10">
        <v>0.0590612168480336</v>
      </c>
      <c r="E3562" s="7"/>
      <c r="F3562" s="7"/>
    </row>
    <row r="3563">
      <c r="A3563" s="9">
        <v>44891.375</v>
      </c>
      <c r="B3563" s="10">
        <v>264.11</v>
      </c>
      <c r="C3563" s="10">
        <v>250.54449</v>
      </c>
      <c r="D3563" s="10">
        <v>0.0541441162805057</v>
      </c>
      <c r="E3563" s="7"/>
      <c r="F3563" s="7"/>
    </row>
    <row r="3564">
      <c r="A3564" s="9">
        <v>44891.416666666664</v>
      </c>
      <c r="B3564" s="10">
        <v>266.77</v>
      </c>
      <c r="C3564" s="10">
        <v>254.94554</v>
      </c>
      <c r="D3564" s="10">
        <v>0.0463803367574109</v>
      </c>
      <c r="E3564" s="7"/>
      <c r="F3564" s="7"/>
    </row>
    <row r="3565">
      <c r="A3565" s="9">
        <v>44891.458333333336</v>
      </c>
      <c r="B3565" s="10">
        <v>267.95</v>
      </c>
      <c r="C3565" s="10">
        <v>259.2028</v>
      </c>
      <c r="D3565" s="10">
        <v>0.0337465490341923</v>
      </c>
      <c r="E3565" s="7"/>
      <c r="F3565" s="7"/>
    </row>
    <row r="3566">
      <c r="A3566" s="9">
        <v>44891.5</v>
      </c>
      <c r="B3566" s="10">
        <v>279.17</v>
      </c>
      <c r="C3566" s="10">
        <v>263.91501</v>
      </c>
      <c r="D3566" s="10">
        <v>0.0578026615462304</v>
      </c>
      <c r="E3566" s="7"/>
      <c r="F3566" s="7"/>
    </row>
    <row r="3567">
      <c r="A3567" s="9">
        <v>44891.541666666664</v>
      </c>
      <c r="B3567" s="10">
        <v>284.55</v>
      </c>
      <c r="C3567" s="10">
        <v>269.43133</v>
      </c>
      <c r="D3567" s="10">
        <v>0.0561132589888488</v>
      </c>
      <c r="E3567" s="7"/>
      <c r="F3567" s="7"/>
    </row>
    <row r="3568">
      <c r="A3568" s="9">
        <v>44891.583333333336</v>
      </c>
      <c r="B3568" s="10">
        <v>272.83</v>
      </c>
      <c r="C3568" s="10">
        <v>272.54462</v>
      </c>
      <c r="D3568" s="10">
        <v>0.00104709460050972</v>
      </c>
      <c r="E3568" s="7"/>
      <c r="F3568" s="7"/>
    </row>
    <row r="3569">
      <c r="A3569" s="9">
        <v>44891.625</v>
      </c>
      <c r="B3569" s="10">
        <v>255.53</v>
      </c>
      <c r="C3569" s="10">
        <v>275.71865</v>
      </c>
      <c r="D3569" s="10">
        <v>0.0732219238705833</v>
      </c>
      <c r="E3569" s="7"/>
      <c r="F3569" s="7"/>
    </row>
    <row r="3570">
      <c r="A3570" s="9">
        <v>44891.666666666664</v>
      </c>
      <c r="B3570" s="10">
        <v>252.15</v>
      </c>
      <c r="C3570" s="10">
        <v>277.41289</v>
      </c>
      <c r="D3570" s="10">
        <v>0.0910660279700773</v>
      </c>
      <c r="E3570" s="7"/>
      <c r="F3570" s="7"/>
    </row>
    <row r="3571">
      <c r="A3571" s="9">
        <v>44891.708333333336</v>
      </c>
      <c r="B3571" s="10">
        <v>245.38</v>
      </c>
      <c r="C3571" s="10">
        <v>279.35603</v>
      </c>
      <c r="D3571" s="10">
        <v>0.121622683426593</v>
      </c>
      <c r="E3571" s="7"/>
      <c r="F3571" s="7"/>
    </row>
    <row r="3572">
      <c r="A3572" s="9">
        <v>44891.75</v>
      </c>
      <c r="B3572" s="10">
        <v>252.13</v>
      </c>
      <c r="C3572" s="10">
        <v>281.2651</v>
      </c>
      <c r="D3572" s="10">
        <v>0.103585905254509</v>
      </c>
      <c r="E3572" s="7"/>
      <c r="F3572" s="7"/>
    </row>
    <row r="3573">
      <c r="A3573" s="9">
        <v>44891.791666666664</v>
      </c>
      <c r="B3573" s="10">
        <v>267.62</v>
      </c>
      <c r="C3573" s="10">
        <v>283.57838</v>
      </c>
      <c r="D3573" s="10">
        <v>0.0562750235049652</v>
      </c>
      <c r="E3573" s="7"/>
      <c r="F3573" s="7"/>
    </row>
    <row r="3574">
      <c r="A3574" s="9">
        <v>44891.833333333336</v>
      </c>
      <c r="B3574" s="10">
        <v>285.49</v>
      </c>
      <c r="C3574" s="10">
        <v>284.88495</v>
      </c>
      <c r="D3574" s="10">
        <v>0.00212383981674007</v>
      </c>
      <c r="E3574" s="7"/>
      <c r="F3574" s="7"/>
    </row>
    <row r="3575">
      <c r="A3575" s="9">
        <v>44891.875</v>
      </c>
      <c r="B3575" s="10">
        <v>306.06</v>
      </c>
      <c r="C3575" s="10">
        <v>287.59229</v>
      </c>
      <c r="D3575" s="10">
        <v>0.0642148995023476</v>
      </c>
      <c r="E3575" s="7"/>
      <c r="F3575" s="7"/>
    </row>
    <row r="3576">
      <c r="A3576" s="9">
        <v>44891.916666666664</v>
      </c>
      <c r="B3576" s="10">
        <v>298.61</v>
      </c>
      <c r="C3576" s="10">
        <v>289.62766</v>
      </c>
      <c r="D3576" s="10">
        <v>0.0310134052804211</v>
      </c>
      <c r="E3576" s="7"/>
      <c r="F3576" s="7"/>
    </row>
    <row r="3577">
      <c r="A3577" s="9">
        <v>44891.958333333336</v>
      </c>
      <c r="B3577" s="10">
        <v>290.64</v>
      </c>
      <c r="C3577" s="10">
        <v>292.27819</v>
      </c>
      <c r="D3577" s="10">
        <v>0.00560489990717408</v>
      </c>
      <c r="E3577" s="7"/>
      <c r="F3577" s="7"/>
    </row>
    <row r="3578">
      <c r="A3578" s="9">
        <v>44892.0</v>
      </c>
      <c r="B3578" s="10">
        <v>288.91</v>
      </c>
      <c r="C3578" s="10">
        <v>295.8761</v>
      </c>
      <c r="D3578" s="10">
        <v>0.0235439766848352</v>
      </c>
      <c r="E3578" s="7"/>
      <c r="F3578" s="7"/>
    </row>
    <row r="3579">
      <c r="A3579" s="9">
        <v>44892.041666666664</v>
      </c>
      <c r="B3579" s="10">
        <v>294.37</v>
      </c>
      <c r="C3579" s="10">
        <v>292.87658</v>
      </c>
      <c r="D3579" s="10">
        <v>0.00509914449287824</v>
      </c>
      <c r="E3579" s="7"/>
      <c r="F3579" s="7"/>
    </row>
    <row r="3580">
      <c r="A3580" s="9">
        <v>44892.083333333336</v>
      </c>
      <c r="B3580" s="10">
        <v>301.84</v>
      </c>
      <c r="C3580" s="10">
        <v>290.24297</v>
      </c>
      <c r="D3580" s="10">
        <v>0.0399562821452659</v>
      </c>
      <c r="E3580" s="7"/>
      <c r="F3580" s="7"/>
    </row>
    <row r="3581">
      <c r="A3581" s="9">
        <v>44892.125</v>
      </c>
      <c r="B3581" s="10">
        <v>306.7</v>
      </c>
      <c r="C3581" s="10">
        <v>286.23884</v>
      </c>
      <c r="D3581" s="10">
        <v>0.0714828218280929</v>
      </c>
      <c r="E3581" s="7"/>
      <c r="F3581" s="7"/>
    </row>
    <row r="3582">
      <c r="A3582" s="9">
        <v>44892.166666666664</v>
      </c>
      <c r="B3582" s="10">
        <v>300.14</v>
      </c>
      <c r="C3582" s="10">
        <v>281.7874</v>
      </c>
      <c r="D3582" s="10">
        <v>0.0651292428263293</v>
      </c>
      <c r="E3582" s="7"/>
      <c r="F3582" s="7"/>
    </row>
    <row r="3583">
      <c r="A3583" s="9">
        <v>44892.208333333336</v>
      </c>
      <c r="B3583" s="10">
        <v>290.82</v>
      </c>
      <c r="C3583" s="10">
        <v>278.08362</v>
      </c>
      <c r="D3583" s="10">
        <v>0.0458005401396889</v>
      </c>
      <c r="E3583" s="7"/>
      <c r="F3583" s="7"/>
    </row>
    <row r="3584">
      <c r="A3584" s="9">
        <v>44892.25</v>
      </c>
      <c r="B3584" s="10">
        <v>280.18</v>
      </c>
      <c r="C3584" s="10">
        <v>275.99391</v>
      </c>
      <c r="D3584" s="10">
        <v>0.0151673274239999</v>
      </c>
      <c r="E3584" s="7"/>
      <c r="F3584" s="7"/>
    </row>
    <row r="3585">
      <c r="A3585" s="9">
        <v>44892.291666666664</v>
      </c>
      <c r="B3585" s="10">
        <v>279.58</v>
      </c>
      <c r="C3585" s="10">
        <v>274.03304</v>
      </c>
      <c r="D3585" s="10">
        <v>0.0202419387092883</v>
      </c>
      <c r="E3585" s="7"/>
      <c r="F3585" s="7"/>
    </row>
    <row r="3586">
      <c r="A3586" s="9">
        <v>44892.333333333336</v>
      </c>
      <c r="B3586" s="10">
        <v>284.83</v>
      </c>
      <c r="C3586" s="10">
        <v>272.64417</v>
      </c>
      <c r="D3586" s="10">
        <v>0.0446949956788</v>
      </c>
      <c r="E3586" s="7"/>
      <c r="F3586" s="7"/>
    </row>
    <row r="3587">
      <c r="A3587" s="9">
        <v>44892.375</v>
      </c>
      <c r="B3587" s="10">
        <v>280.1</v>
      </c>
      <c r="C3587" s="10">
        <v>274.08386</v>
      </c>
      <c r="D3587" s="10">
        <v>0.0219499973475271</v>
      </c>
      <c r="E3587" s="7"/>
      <c r="F3587" s="7"/>
    </row>
    <row r="3588">
      <c r="A3588" s="9">
        <v>44892.416666666664</v>
      </c>
      <c r="B3588" s="10">
        <v>279.86</v>
      </c>
      <c r="C3588" s="10">
        <v>278.44223</v>
      </c>
      <c r="D3588" s="10">
        <v>0.00509179229027155</v>
      </c>
      <c r="E3588" s="7"/>
      <c r="F3588" s="7"/>
    </row>
    <row r="3589">
      <c r="A3589" s="9">
        <v>44892.458333333336</v>
      </c>
      <c r="B3589" s="10">
        <v>287.6</v>
      </c>
      <c r="C3589" s="10">
        <v>282.21319</v>
      </c>
      <c r="D3589" s="10">
        <v>0.0190877329298464</v>
      </c>
      <c r="E3589" s="7"/>
      <c r="F3589" s="7"/>
    </row>
    <row r="3590">
      <c r="A3590" s="9">
        <v>44892.5</v>
      </c>
      <c r="B3590" s="10">
        <v>292.3</v>
      </c>
      <c r="C3590" s="10">
        <v>285.88369</v>
      </c>
      <c r="D3590" s="10">
        <v>0.0224437777475168</v>
      </c>
      <c r="E3590" s="7"/>
      <c r="F3590" s="7"/>
    </row>
    <row r="3591">
      <c r="A3591" s="9">
        <v>44892.541666666664</v>
      </c>
      <c r="B3591" s="10">
        <v>294.88</v>
      </c>
      <c r="C3591" s="10">
        <v>290.32335</v>
      </c>
      <c r="D3591" s="10">
        <v>0.0156950861857993</v>
      </c>
      <c r="E3591" s="7"/>
      <c r="F3591" s="7"/>
    </row>
    <row r="3592">
      <c r="A3592" s="9">
        <v>44892.583333333336</v>
      </c>
      <c r="B3592" s="10">
        <v>295.96</v>
      </c>
      <c r="C3592" s="10">
        <v>291.84504</v>
      </c>
      <c r="D3592" s="10">
        <v>0.0140998113245302</v>
      </c>
      <c r="E3592" s="7"/>
      <c r="F3592" s="7"/>
    </row>
    <row r="3593">
      <c r="A3593" s="9">
        <v>44892.625</v>
      </c>
      <c r="B3593" s="10">
        <v>300.75</v>
      </c>
      <c r="C3593" s="10">
        <v>294.00171</v>
      </c>
      <c r="D3593" s="10">
        <v>0.0229532338434358</v>
      </c>
      <c r="E3593" s="7"/>
      <c r="F3593" s="7"/>
    </row>
    <row r="3594">
      <c r="A3594" s="9">
        <v>44892.666666666664</v>
      </c>
      <c r="B3594" s="10">
        <v>310.6</v>
      </c>
      <c r="C3594" s="10">
        <v>295.65423</v>
      </c>
      <c r="D3594" s="10">
        <v>0.0505515175615787</v>
      </c>
      <c r="E3594" s="7"/>
      <c r="F3594" s="7"/>
    </row>
    <row r="3595">
      <c r="A3595" s="9">
        <v>44892.708333333336</v>
      </c>
      <c r="B3595" s="10">
        <v>320.95</v>
      </c>
      <c r="C3595" s="10">
        <v>297.6991</v>
      </c>
      <c r="D3595" s="10">
        <v>0.0781020164320281</v>
      </c>
      <c r="E3595" s="7"/>
      <c r="F3595" s="7"/>
    </row>
    <row r="3596">
      <c r="A3596" s="9">
        <v>44892.75</v>
      </c>
      <c r="B3596" s="10">
        <v>327.29</v>
      </c>
      <c r="C3596" s="10">
        <v>299.78954</v>
      </c>
      <c r="D3596" s="10">
        <v>0.0917325534439928</v>
      </c>
      <c r="E3596" s="7"/>
      <c r="F3596" s="7"/>
    </row>
    <row r="3597">
      <c r="A3597" s="9">
        <v>44892.791666666664</v>
      </c>
      <c r="B3597" s="10">
        <v>328.23</v>
      </c>
      <c r="C3597" s="10">
        <v>302.53208</v>
      </c>
      <c r="D3597" s="10">
        <v>0.0849427935047417</v>
      </c>
      <c r="E3597" s="7"/>
      <c r="F3597" s="7"/>
    </row>
    <row r="3598">
      <c r="A3598" s="9">
        <v>44892.833333333336</v>
      </c>
      <c r="B3598" s="10">
        <v>327.64</v>
      </c>
      <c r="C3598" s="10">
        <v>303.57363</v>
      </c>
      <c r="D3598" s="10">
        <v>0.0792768792203723</v>
      </c>
      <c r="E3598" s="7"/>
      <c r="F3598" s="7"/>
    </row>
    <row r="3599">
      <c r="A3599" s="9">
        <v>44892.875</v>
      </c>
      <c r="B3599" s="10">
        <v>319.66</v>
      </c>
      <c r="C3599" s="10">
        <v>305.4201</v>
      </c>
      <c r="D3599" s="10">
        <v>0.0466239779241773</v>
      </c>
      <c r="E3599" s="7"/>
      <c r="F3599" s="7"/>
    </row>
    <row r="3600">
      <c r="A3600" s="9">
        <v>44892.916666666664</v>
      </c>
      <c r="B3600" s="10">
        <v>312.14</v>
      </c>
      <c r="C3600" s="10">
        <v>306.60283</v>
      </c>
      <c r="D3600" s="10">
        <v>0.0180597485026475</v>
      </c>
      <c r="E3600" s="7"/>
      <c r="F3600" s="7"/>
    </row>
    <row r="3601">
      <c r="A3601" s="9">
        <v>44892.958333333336</v>
      </c>
      <c r="B3601" s="10">
        <v>300.77</v>
      </c>
      <c r="C3601" s="10">
        <v>308.42874</v>
      </c>
      <c r="D3601" s="10">
        <v>0.0248314732278192</v>
      </c>
      <c r="E3601" s="7"/>
      <c r="F3601" s="7"/>
    </row>
    <row r="3602">
      <c r="A3602" s="9">
        <v>44893.0</v>
      </c>
      <c r="B3602" s="10">
        <v>307.72</v>
      </c>
      <c r="C3602" s="10">
        <v>302.03362</v>
      </c>
      <c r="D3602" s="10">
        <v>0.0188269769438251</v>
      </c>
      <c r="E3602" s="7"/>
      <c r="F3602" s="7"/>
    </row>
    <row r="3603">
      <c r="A3603" s="9">
        <v>44893.041666666664</v>
      </c>
      <c r="B3603" s="10">
        <v>317.09</v>
      </c>
      <c r="C3603" s="10">
        <v>297.14126</v>
      </c>
      <c r="D3603" s="10">
        <v>0.0671355435458542</v>
      </c>
      <c r="E3603" s="7"/>
      <c r="F3603" s="7"/>
    </row>
    <row r="3604">
      <c r="A3604" s="9">
        <v>44893.083333333336</v>
      </c>
      <c r="B3604" s="10">
        <v>316.35</v>
      </c>
      <c r="C3604" s="10">
        <v>290.99242</v>
      </c>
      <c r="D3604" s="10">
        <v>0.0871417200489278</v>
      </c>
      <c r="E3604" s="7"/>
      <c r="F3604" s="7"/>
    </row>
    <row r="3605">
      <c r="A3605" s="9">
        <v>44893.125</v>
      </c>
      <c r="B3605" s="10">
        <v>308.03</v>
      </c>
      <c r="C3605" s="10">
        <v>282.80651</v>
      </c>
      <c r="D3605" s="10">
        <v>0.089189919991587</v>
      </c>
      <c r="E3605" s="7"/>
      <c r="F3605" s="7"/>
    </row>
    <row r="3606">
      <c r="A3606" s="9">
        <v>44893.166666666664</v>
      </c>
      <c r="B3606" s="10">
        <v>295.74</v>
      </c>
      <c r="C3606" s="10">
        <v>274.4913</v>
      </c>
      <c r="D3606" s="10">
        <v>0.0774111966390191</v>
      </c>
      <c r="E3606" s="7"/>
      <c r="F3606" s="7"/>
    </row>
    <row r="3607">
      <c r="A3607" s="9">
        <v>44893.208333333336</v>
      </c>
      <c r="B3607" s="10">
        <v>281.1</v>
      </c>
      <c r="C3607" s="10">
        <v>267.89934</v>
      </c>
      <c r="D3607" s="10">
        <v>0.0492747014606308</v>
      </c>
      <c r="E3607" s="7"/>
      <c r="F3607" s="7"/>
    </row>
    <row r="3608">
      <c r="A3608" s="9">
        <v>44893.25</v>
      </c>
      <c r="B3608" s="10">
        <v>271.96</v>
      </c>
      <c r="C3608" s="10">
        <v>264.06016</v>
      </c>
      <c r="D3608" s="10">
        <v>0.0299168189551956</v>
      </c>
      <c r="E3608" s="7"/>
      <c r="F3608" s="7"/>
    </row>
    <row r="3609">
      <c r="A3609" s="9">
        <v>44893.291666666664</v>
      </c>
      <c r="B3609" s="10">
        <v>266.91</v>
      </c>
      <c r="C3609" s="10">
        <v>261.89193</v>
      </c>
      <c r="D3609" s="10">
        <v>0.0191608424131282</v>
      </c>
      <c r="E3609" s="7"/>
      <c r="F3609" s="7"/>
    </row>
    <row r="3610">
      <c r="A3610" s="9">
        <v>44893.333333333336</v>
      </c>
      <c r="B3610" s="10">
        <v>266.6</v>
      </c>
      <c r="C3610" s="10">
        <v>261.74257</v>
      </c>
      <c r="D3610" s="10">
        <v>0.0185580435005281</v>
      </c>
      <c r="E3610" s="7"/>
      <c r="F3610" s="7"/>
    </row>
    <row r="3611">
      <c r="A3611" s="9">
        <v>44893.375</v>
      </c>
      <c r="B3611" s="10">
        <v>266.2</v>
      </c>
      <c r="C3611" s="10">
        <v>265.20291</v>
      </c>
      <c r="D3611" s="10">
        <v>0.00375972495927746</v>
      </c>
      <c r="E3611" s="7"/>
      <c r="F3611" s="7"/>
    </row>
    <row r="3612">
      <c r="A3612" s="9">
        <v>44893.416666666664</v>
      </c>
      <c r="B3612" s="10">
        <v>265.17</v>
      </c>
      <c r="C3612" s="10">
        <v>271.39777</v>
      </c>
      <c r="D3612" s="10">
        <v>0.0229470197931249</v>
      </c>
      <c r="E3612" s="7"/>
      <c r="F3612" s="7"/>
    </row>
    <row r="3613">
      <c r="A3613" s="9">
        <v>44893.458333333336</v>
      </c>
      <c r="B3613" s="10">
        <v>274.66</v>
      </c>
      <c r="C3613" s="10">
        <v>276.23553</v>
      </c>
      <c r="D3613" s="10">
        <v>0.0057035747718621</v>
      </c>
      <c r="E3613" s="7"/>
      <c r="F3613" s="7"/>
    </row>
    <row r="3614">
      <c r="A3614" s="9">
        <v>44893.5</v>
      </c>
      <c r="B3614" s="10">
        <v>288.93</v>
      </c>
      <c r="C3614" s="10">
        <v>280.54676</v>
      </c>
      <c r="D3614" s="10">
        <v>0.0298817922545247</v>
      </c>
      <c r="E3614" s="7"/>
      <c r="F3614" s="7"/>
    </row>
    <row r="3615">
      <c r="A3615" s="9">
        <v>44893.541666666664</v>
      </c>
      <c r="B3615" s="10">
        <v>294.49</v>
      </c>
      <c r="C3615" s="10">
        <v>285.09643</v>
      </c>
      <c r="D3615" s="10">
        <v>0.0329487464995616</v>
      </c>
      <c r="E3615" s="7"/>
      <c r="F3615" s="7"/>
    </row>
    <row r="3616">
      <c r="A3616" s="9">
        <v>44893.583333333336</v>
      </c>
      <c r="B3616" s="10">
        <v>291.34</v>
      </c>
      <c r="C3616" s="10">
        <v>286.79172</v>
      </c>
      <c r="D3616" s="10">
        <v>0.0158591747348911</v>
      </c>
      <c r="E3616" s="7"/>
      <c r="F3616" s="7"/>
    </row>
    <row r="3617">
      <c r="A3617" s="9">
        <v>44893.625</v>
      </c>
      <c r="B3617" s="10">
        <v>294.22</v>
      </c>
      <c r="C3617" s="10">
        <v>288.97146</v>
      </c>
      <c r="D3617" s="10">
        <v>0.0181628317204752</v>
      </c>
      <c r="E3617" s="7"/>
      <c r="F3617" s="7"/>
    </row>
    <row r="3618">
      <c r="A3618" s="9">
        <v>44893.666666666664</v>
      </c>
      <c r="B3618" s="10">
        <v>292.01</v>
      </c>
      <c r="C3618" s="10">
        <v>290.16985</v>
      </c>
      <c r="D3618" s="10">
        <v>0.00634163060014675</v>
      </c>
      <c r="E3618" s="7"/>
      <c r="F3618" s="7"/>
    </row>
    <row r="3619">
      <c r="A3619" s="9">
        <v>44893.708333333336</v>
      </c>
      <c r="B3619" s="10">
        <v>289.61</v>
      </c>
      <c r="C3619" s="10">
        <v>292.07415</v>
      </c>
      <c r="D3619" s="10">
        <v>0.00843672745431241</v>
      </c>
      <c r="E3619" s="7"/>
      <c r="F3619" s="7"/>
    </row>
    <row r="3620">
      <c r="A3620" s="9">
        <v>44893.75</v>
      </c>
      <c r="B3620" s="10">
        <v>291.36</v>
      </c>
      <c r="C3620" s="10">
        <v>294.55624</v>
      </c>
      <c r="D3620" s="10">
        <v>0.0108510347633443</v>
      </c>
      <c r="E3620" s="7"/>
      <c r="F3620" s="7"/>
    </row>
    <row r="3621">
      <c r="A3621" s="9">
        <v>44893.791666666664</v>
      </c>
      <c r="B3621" s="10">
        <v>295.49</v>
      </c>
      <c r="C3621" s="10">
        <v>297.77314</v>
      </c>
      <c r="D3621" s="10">
        <v>0.0076673806106219</v>
      </c>
      <c r="E3621" s="7"/>
      <c r="F3621" s="7"/>
    </row>
    <row r="3622">
      <c r="A3622" s="9">
        <v>44893.833333333336</v>
      </c>
      <c r="B3622" s="10">
        <v>298.87</v>
      </c>
      <c r="C3622" s="10">
        <v>299.63444</v>
      </c>
      <c r="D3622" s="10">
        <v>0.0025512421068819</v>
      </c>
      <c r="E3622" s="7"/>
      <c r="F3622" s="7"/>
    </row>
    <row r="3623">
      <c r="A3623" s="9">
        <v>44893.875</v>
      </c>
      <c r="B3623" s="10">
        <v>311.0</v>
      </c>
      <c r="C3623" s="10">
        <v>302.31842</v>
      </c>
      <c r="D3623" s="10">
        <v>0.0287166756163914</v>
      </c>
      <c r="E3623" s="7"/>
      <c r="F3623" s="7"/>
    </row>
    <row r="3624">
      <c r="A3624" s="9">
        <v>44893.916666666664</v>
      </c>
      <c r="B3624" s="10">
        <v>302.15</v>
      </c>
      <c r="C3624" s="10">
        <v>304.21916</v>
      </c>
      <c r="D3624" s="10">
        <v>0.00680154399216673</v>
      </c>
      <c r="E3624" s="7"/>
      <c r="F3624" s="7"/>
    </row>
    <row r="3625">
      <c r="A3625" s="9">
        <v>44893.958333333336</v>
      </c>
      <c r="B3625" s="10">
        <v>292.28</v>
      </c>
      <c r="C3625" s="10">
        <v>306.68704</v>
      </c>
      <c r="D3625" s="10">
        <v>0.0469763573967783</v>
      </c>
      <c r="E3625" s="7"/>
      <c r="F3625" s="7"/>
    </row>
    <row r="3626">
      <c r="A3626" s="9">
        <v>44894.0</v>
      </c>
      <c r="B3626" s="10">
        <v>295.43</v>
      </c>
      <c r="C3626" s="10">
        <v>303.96911</v>
      </c>
      <c r="D3626" s="10">
        <v>0.0280920321147105</v>
      </c>
      <c r="E3626" s="7"/>
      <c r="F3626" s="7"/>
    </row>
    <row r="3627">
      <c r="A3627" s="9">
        <v>44894.041666666664</v>
      </c>
      <c r="B3627" s="10">
        <v>309.46</v>
      </c>
      <c r="C3627" s="10">
        <v>298.47504</v>
      </c>
      <c r="D3627" s="10">
        <v>0.0368036134612797</v>
      </c>
      <c r="E3627" s="7"/>
      <c r="F3627" s="7"/>
    </row>
    <row r="3628">
      <c r="A3628" s="9">
        <v>44894.083333333336</v>
      </c>
      <c r="B3628" s="10">
        <v>302.93</v>
      </c>
      <c r="C3628" s="10">
        <v>291.98506</v>
      </c>
      <c r="D3628" s="10">
        <v>0.0374845891087716</v>
      </c>
      <c r="E3628" s="7"/>
      <c r="F3628" s="7"/>
    </row>
    <row r="3629">
      <c r="A3629" s="9">
        <v>44894.125</v>
      </c>
      <c r="B3629" s="10">
        <v>297.82</v>
      </c>
      <c r="C3629" s="10">
        <v>283.79015</v>
      </c>
      <c r="D3629" s="10">
        <v>0.0494374100017213</v>
      </c>
      <c r="E3629" s="7"/>
      <c r="F3629" s="7"/>
    </row>
    <row r="3630">
      <c r="A3630" s="9">
        <v>44894.166666666664</v>
      </c>
      <c r="B3630" s="10">
        <v>282.09</v>
      </c>
      <c r="C3630" s="10">
        <v>276.05082</v>
      </c>
      <c r="D3630" s="10">
        <v>0.021877058724187</v>
      </c>
      <c r="E3630" s="7"/>
      <c r="F3630" s="7"/>
    </row>
    <row r="3631">
      <c r="A3631" s="9">
        <v>44894.208333333336</v>
      </c>
      <c r="B3631" s="10">
        <v>264.78</v>
      </c>
      <c r="C3631" s="10">
        <v>270.49295</v>
      </c>
      <c r="D3631" s="10">
        <v>0.0211205134921262</v>
      </c>
      <c r="E3631" s="7"/>
      <c r="F3631" s="7"/>
    </row>
    <row r="3632">
      <c r="A3632" s="9">
        <v>44894.25</v>
      </c>
      <c r="B3632" s="10">
        <v>259.33</v>
      </c>
      <c r="C3632" s="10">
        <v>267.97172</v>
      </c>
      <c r="D3632" s="10">
        <v>0.0322486268327121</v>
      </c>
      <c r="E3632" s="7"/>
      <c r="F3632" s="7"/>
    </row>
    <row r="3633">
      <c r="A3633" s="9">
        <v>44894.291666666664</v>
      </c>
      <c r="B3633" s="10">
        <v>258.32</v>
      </c>
      <c r="C3633" s="10">
        <v>267.08899</v>
      </c>
      <c r="D3633" s="10">
        <v>0.0328317165001823</v>
      </c>
      <c r="E3633" s="7"/>
      <c r="F3633" s="7"/>
    </row>
    <row r="3634">
      <c r="A3634" s="9">
        <v>44894.333333333336</v>
      </c>
      <c r="B3634" s="10">
        <v>269.71</v>
      </c>
      <c r="C3634" s="10">
        <v>267.86817</v>
      </c>
      <c r="D3634" s="10">
        <v>0.00687588226701201</v>
      </c>
      <c r="E3634" s="7"/>
      <c r="F3634" s="7"/>
    </row>
    <row r="3635">
      <c r="A3635" s="9">
        <v>44894.375</v>
      </c>
      <c r="B3635" s="10">
        <v>271.01</v>
      </c>
      <c r="C3635" s="10">
        <v>271.93493</v>
      </c>
      <c r="D3635" s="10">
        <v>0.00340129162516936</v>
      </c>
      <c r="E3635" s="7"/>
      <c r="F3635" s="7"/>
    </row>
    <row r="3636">
      <c r="A3636" s="9">
        <v>44894.416666666664</v>
      </c>
      <c r="B3636" s="10">
        <v>278.34</v>
      </c>
      <c r="C3636" s="10">
        <v>278.4715</v>
      </c>
      <c r="D3636" s="10">
        <v>4.72220676083609E-4</v>
      </c>
      <c r="E3636" s="7"/>
      <c r="F3636" s="7"/>
    </row>
    <row r="3637">
      <c r="A3637" s="9">
        <v>44894.458333333336</v>
      </c>
      <c r="B3637" s="10">
        <v>286.77</v>
      </c>
      <c r="C3637" s="10">
        <v>283.33497</v>
      </c>
      <c r="D3637" s="10">
        <v>0.0121235652626994</v>
      </c>
      <c r="E3637" s="7"/>
      <c r="F3637" s="7"/>
    </row>
    <row r="3638">
      <c r="A3638" s="9">
        <v>44894.5</v>
      </c>
      <c r="B3638" s="10">
        <v>303.3</v>
      </c>
      <c r="C3638" s="10">
        <v>287.36238</v>
      </c>
      <c r="D3638" s="10">
        <v>0.055461748333237</v>
      </c>
      <c r="E3638" s="7"/>
      <c r="F3638" s="7"/>
    </row>
    <row r="3639">
      <c r="A3639" s="9">
        <v>44894.541666666664</v>
      </c>
      <c r="B3639" s="10">
        <v>308.83</v>
      </c>
      <c r="C3639" s="10">
        <v>291.45343</v>
      </c>
      <c r="D3639" s="10">
        <v>0.0596203997324716</v>
      </c>
      <c r="E3639" s="7"/>
      <c r="F3639" s="7"/>
    </row>
    <row r="3640">
      <c r="A3640" s="9">
        <v>44894.583333333336</v>
      </c>
      <c r="B3640" s="10">
        <v>320.59</v>
      </c>
      <c r="C3640" s="10">
        <v>292.52115</v>
      </c>
      <c r="D3640" s="10">
        <v>0.0959549420614543</v>
      </c>
      <c r="E3640" s="7"/>
      <c r="F3640" s="7"/>
    </row>
    <row r="3641">
      <c r="A3641" s="9">
        <v>44894.625</v>
      </c>
      <c r="B3641" s="10">
        <v>318.72</v>
      </c>
      <c r="C3641" s="10">
        <v>294.22621</v>
      </c>
      <c r="D3641" s="10">
        <v>0.0832481579394305</v>
      </c>
      <c r="E3641" s="7"/>
      <c r="F3641" s="7"/>
    </row>
    <row r="3642">
      <c r="A3642" s="9">
        <v>44894.666666666664</v>
      </c>
      <c r="B3642" s="10">
        <v>321.28</v>
      </c>
      <c r="C3642" s="10">
        <v>295.22853</v>
      </c>
      <c r="D3642" s="10">
        <v>0.0882417088890426</v>
      </c>
      <c r="E3642" s="7"/>
      <c r="F3642" s="7"/>
    </row>
    <row r="3643">
      <c r="A3643" s="9">
        <v>44894.708333333336</v>
      </c>
      <c r="B3643" s="10">
        <v>317.06</v>
      </c>
      <c r="C3643" s="10">
        <v>296.93898</v>
      </c>
      <c r="D3643" s="10">
        <v>0.0677614639883251</v>
      </c>
      <c r="E3643" s="7"/>
      <c r="F3643" s="7"/>
    </row>
    <row r="3644">
      <c r="A3644" s="9">
        <v>44894.75</v>
      </c>
      <c r="B3644" s="10">
        <v>315.6</v>
      </c>
      <c r="C3644" s="10">
        <v>299.34963</v>
      </c>
      <c r="D3644" s="10">
        <v>0.0542855857212852</v>
      </c>
      <c r="E3644" s="7"/>
      <c r="F3644" s="7"/>
    </row>
    <row r="3645">
      <c r="A3645" s="9">
        <v>44894.791666666664</v>
      </c>
      <c r="B3645" s="10">
        <v>322.72</v>
      </c>
      <c r="C3645" s="10">
        <v>302.60401</v>
      </c>
      <c r="D3645" s="10">
        <v>0.0664762836421103</v>
      </c>
      <c r="E3645" s="7"/>
      <c r="F3645" s="7"/>
    </row>
    <row r="3646">
      <c r="A3646" s="9">
        <v>44894.833333333336</v>
      </c>
      <c r="B3646" s="10">
        <v>330.39</v>
      </c>
      <c r="C3646" s="10">
        <v>304.36725</v>
      </c>
      <c r="D3646" s="10">
        <v>0.0854978648326979</v>
      </c>
      <c r="E3646" s="7"/>
      <c r="F3646" s="7"/>
    </row>
    <row r="3647">
      <c r="A3647" s="9">
        <v>44894.875</v>
      </c>
      <c r="B3647" s="10">
        <v>339.72</v>
      </c>
      <c r="C3647" s="10">
        <v>306.79009</v>
      </c>
      <c r="D3647" s="10">
        <v>0.107336941685437</v>
      </c>
      <c r="E3647" s="7"/>
      <c r="F3647" s="7"/>
    </row>
    <row r="3648">
      <c r="A3648" s="9">
        <v>44894.916666666664</v>
      </c>
      <c r="B3648" s="10">
        <v>330.73</v>
      </c>
      <c r="C3648" s="10">
        <v>308.38039</v>
      </c>
      <c r="D3648" s="10">
        <v>0.0724741608894133</v>
      </c>
      <c r="E3648" s="7"/>
      <c r="F3648" s="7"/>
    </row>
    <row r="3649">
      <c r="A3649" s="9">
        <v>44894.958333333336</v>
      </c>
      <c r="B3649" s="10">
        <v>326.11</v>
      </c>
      <c r="C3649" s="10">
        <v>310.49657</v>
      </c>
      <c r="D3649" s="10">
        <v>0.0502853541989207</v>
      </c>
      <c r="E3649" s="7"/>
      <c r="F3649" s="7"/>
    </row>
    <row r="3650">
      <c r="A3650" s="9">
        <v>44895.0</v>
      </c>
      <c r="B3650" s="10">
        <v>328.83</v>
      </c>
      <c r="C3650" s="10">
        <v>313.18738</v>
      </c>
      <c r="D3650" s="10">
        <v>0.0499465208336299</v>
      </c>
      <c r="E3650" s="7"/>
      <c r="F3650" s="7"/>
    </row>
    <row r="3651">
      <c r="A3651" s="9">
        <v>44895.041666666664</v>
      </c>
      <c r="B3651" s="10">
        <v>325.95</v>
      </c>
      <c r="C3651" s="10">
        <v>309.94952</v>
      </c>
      <c r="D3651" s="10">
        <v>0.0516228578124592</v>
      </c>
      <c r="E3651" s="7"/>
      <c r="F3651" s="7"/>
    </row>
    <row r="3652">
      <c r="A3652" s="9">
        <v>44895.083333333336</v>
      </c>
      <c r="B3652" s="10">
        <v>338.5</v>
      </c>
      <c r="C3652" s="10">
        <v>306.19421</v>
      </c>
      <c r="D3652" s="10">
        <v>0.105507514332161</v>
      </c>
      <c r="E3652" s="7"/>
      <c r="F3652" s="7"/>
    </row>
    <row r="3653">
      <c r="A3653" s="9">
        <v>44895.125</v>
      </c>
      <c r="B3653" s="10">
        <v>336.23</v>
      </c>
      <c r="C3653" s="10">
        <v>299.93295</v>
      </c>
      <c r="D3653" s="10">
        <v>0.121017214013998</v>
      </c>
      <c r="E3653" s="7"/>
      <c r="F3653" s="7"/>
    </row>
    <row r="3654">
      <c r="A3654" s="9">
        <v>44895.166666666664</v>
      </c>
      <c r="B3654" s="10">
        <v>316.73</v>
      </c>
      <c r="C3654" s="10">
        <v>292.99661</v>
      </c>
      <c r="D3654" s="10">
        <v>0.0810022682514997</v>
      </c>
      <c r="E3654" s="7"/>
      <c r="F3654" s="7"/>
    </row>
    <row r="3655">
      <c r="A3655" s="9">
        <v>44895.208333333336</v>
      </c>
      <c r="B3655" s="10">
        <v>301.13</v>
      </c>
      <c r="C3655" s="10">
        <v>287.02063</v>
      </c>
      <c r="D3655" s="10">
        <v>0.0491580343893747</v>
      </c>
      <c r="E3655" s="7"/>
      <c r="F3655" s="7"/>
    </row>
    <row r="3656">
      <c r="A3656" s="9">
        <v>44895.25</v>
      </c>
      <c r="B3656" s="10">
        <v>288.08</v>
      </c>
      <c r="C3656" s="10">
        <v>283.23122</v>
      </c>
      <c r="D3656" s="10">
        <v>0.0171195110482522</v>
      </c>
      <c r="E3656" s="7"/>
      <c r="F3656" s="7"/>
    </row>
    <row r="3657">
      <c r="A3657" s="9">
        <v>44895.291666666664</v>
      </c>
      <c r="B3657" s="10">
        <v>282.77</v>
      </c>
      <c r="C3657" s="10">
        <v>280.57652</v>
      </c>
      <c r="D3657" s="10">
        <v>0.00781776037424644</v>
      </c>
      <c r="E3657" s="7"/>
      <c r="F3657" s="7"/>
    </row>
    <row r="3658">
      <c r="A3658" s="9">
        <v>44895.333333333336</v>
      </c>
      <c r="B3658" s="10">
        <v>279.33</v>
      </c>
      <c r="C3658" s="10">
        <v>278.78658</v>
      </c>
      <c r="D3658" s="10">
        <v>0.00194923299392664</v>
      </c>
      <c r="E3658" s="7"/>
      <c r="F3658" s="7"/>
    </row>
    <row r="3659">
      <c r="A3659" s="9">
        <v>44895.375</v>
      </c>
      <c r="B3659" s="10">
        <v>276.93</v>
      </c>
      <c r="C3659" s="10">
        <v>280.26237</v>
      </c>
      <c r="D3659" s="10">
        <v>0.0118901799053507</v>
      </c>
      <c r="E3659" s="7"/>
      <c r="F3659" s="7"/>
    </row>
    <row r="3660">
      <c r="A3660" s="9">
        <v>44895.416666666664</v>
      </c>
      <c r="B3660" s="10">
        <v>276.92</v>
      </c>
      <c r="C3660" s="10">
        <v>284.74648</v>
      </c>
      <c r="D3660" s="10">
        <v>0.0274857831429558</v>
      </c>
      <c r="E3660" s="7"/>
      <c r="F3660" s="7"/>
    </row>
    <row r="3661">
      <c r="A3661" s="9">
        <v>44895.458333333336</v>
      </c>
      <c r="B3661" s="10">
        <v>275.04</v>
      </c>
      <c r="C3661" s="10">
        <v>288.82439</v>
      </c>
      <c r="D3661" s="10">
        <v>0.0477258516844784</v>
      </c>
      <c r="E3661" s="7"/>
      <c r="F3661" s="7"/>
    </row>
    <row r="3662">
      <c r="A3662" s="9">
        <v>44895.5</v>
      </c>
      <c r="B3662" s="10">
        <v>283.53</v>
      </c>
      <c r="C3662" s="10">
        <v>293.62921</v>
      </c>
      <c r="D3662" s="10">
        <v>0.0343944323522854</v>
      </c>
      <c r="E3662" s="7"/>
      <c r="F3662" s="7"/>
    </row>
    <row r="3663">
      <c r="A3663" s="9">
        <v>44895.541666666664</v>
      </c>
      <c r="B3663" s="10">
        <v>295.5</v>
      </c>
      <c r="C3663" s="10">
        <v>299.11733</v>
      </c>
      <c r="D3663" s="10">
        <v>0.0120933481186127</v>
      </c>
      <c r="E3663" s="7"/>
      <c r="F3663" s="7"/>
    </row>
    <row r="3664">
      <c r="A3664" s="9">
        <v>44895.583333333336</v>
      </c>
      <c r="B3664" s="10">
        <v>305.71</v>
      </c>
      <c r="C3664" s="10">
        <v>301.65022</v>
      </c>
      <c r="D3664" s="10">
        <v>0.0134585680063485</v>
      </c>
      <c r="E3664" s="7"/>
      <c r="F3664" s="7"/>
    </row>
    <row r="3665">
      <c r="A3665" s="9">
        <v>44895.625</v>
      </c>
      <c r="B3665" s="10">
        <v>298.73</v>
      </c>
      <c r="C3665" s="10">
        <v>304.15971</v>
      </c>
      <c r="D3665" s="10">
        <v>0.0178515096558975</v>
      </c>
      <c r="E3665" s="7"/>
      <c r="F3665" s="7"/>
    </row>
    <row r="3666">
      <c r="A3666" s="9">
        <v>44895.666666666664</v>
      </c>
      <c r="B3666" s="10">
        <v>305.35</v>
      </c>
      <c r="C3666" s="10">
        <v>304.6976</v>
      </c>
      <c r="D3666" s="10">
        <v>0.00214113928038816</v>
      </c>
      <c r="E3666" s="7"/>
      <c r="F3666" s="7"/>
    </row>
    <row r="3667">
      <c r="A3667" s="9">
        <v>44895.708333333336</v>
      </c>
      <c r="B3667" s="10">
        <v>306.88</v>
      </c>
      <c r="C3667" s="10">
        <v>304.92967</v>
      </c>
      <c r="D3667" s="10">
        <v>0.00639599944472444</v>
      </c>
      <c r="E3667" s="7"/>
      <c r="F3667" s="7"/>
    </row>
    <row r="3668">
      <c r="A3668" s="9">
        <v>44895.75</v>
      </c>
      <c r="B3668" s="10">
        <v>312.0</v>
      </c>
      <c r="C3668" s="10">
        <v>305.18102</v>
      </c>
      <c r="D3668" s="10">
        <v>0.0223440500985284</v>
      </c>
      <c r="E3668" s="7"/>
      <c r="F3668" s="7"/>
    </row>
    <row r="3669">
      <c r="A3669" s="9">
        <v>44895.791666666664</v>
      </c>
      <c r="B3669" s="10">
        <v>306.49</v>
      </c>
      <c r="C3669" s="10">
        <v>305.82414</v>
      </c>
      <c r="D3669" s="10">
        <v>0.00217726435852973</v>
      </c>
      <c r="E3669" s="7"/>
      <c r="F3669" s="7"/>
    </row>
    <row r="3670">
      <c r="A3670" s="9">
        <v>44895.833333333336</v>
      </c>
      <c r="B3670" s="10">
        <v>303.1</v>
      </c>
      <c r="C3670" s="10">
        <v>305.39992</v>
      </c>
      <c r="D3670" s="10">
        <v>0.00753084676643001</v>
      </c>
      <c r="E3670" s="7"/>
      <c r="F3670" s="7"/>
    </row>
    <row r="3671">
      <c r="A3671" s="9">
        <v>44895.875</v>
      </c>
      <c r="B3671" s="10">
        <v>302.33</v>
      </c>
      <c r="C3671" s="10">
        <v>306.63841</v>
      </c>
      <c r="D3671" s="10">
        <v>0.0140504576709748</v>
      </c>
      <c r="E3671" s="7"/>
      <c r="F3671" s="7"/>
    </row>
    <row r="3672">
      <c r="A3672" s="9">
        <v>44895.916666666664</v>
      </c>
      <c r="B3672" s="10">
        <v>294.84</v>
      </c>
      <c r="C3672" s="10">
        <v>307.76387</v>
      </c>
      <c r="D3672" s="10">
        <v>0.041992810917019</v>
      </c>
      <c r="E3672" s="7"/>
      <c r="F3672" s="7"/>
    </row>
    <row r="3673">
      <c r="A3673" s="9">
        <v>44895.958333333336</v>
      </c>
      <c r="B3673" s="10">
        <v>296.36</v>
      </c>
      <c r="C3673" s="10">
        <v>310.61518</v>
      </c>
      <c r="D3673" s="10">
        <v>0.0458933784240679</v>
      </c>
      <c r="E3673" s="7"/>
      <c r="F3673" s="7"/>
    </row>
    <row r="3674">
      <c r="A3674" s="9">
        <v>44896.0</v>
      </c>
      <c r="B3674" s="10">
        <v>302.03</v>
      </c>
      <c r="C3674" s="10">
        <v>284.13337</v>
      </c>
      <c r="D3674" s="10">
        <v>0.0629867234531444</v>
      </c>
      <c r="E3674" s="7"/>
      <c r="F3674" s="7"/>
    </row>
    <row r="3675">
      <c r="A3675" s="9">
        <v>44896.041666666664</v>
      </c>
      <c r="B3675" s="10">
        <v>301.11</v>
      </c>
      <c r="C3675" s="10">
        <v>281.20656</v>
      </c>
      <c r="D3675" s="10">
        <v>0.0707787186756951</v>
      </c>
      <c r="E3675" s="7"/>
      <c r="F3675" s="7"/>
    </row>
    <row r="3676">
      <c r="A3676" s="9">
        <v>44896.083333333336</v>
      </c>
      <c r="B3676" s="10">
        <v>288.68</v>
      </c>
      <c r="C3676" s="10">
        <v>277.49326</v>
      </c>
      <c r="D3676" s="10">
        <v>0.0403135557238398</v>
      </c>
      <c r="E3676" s="7"/>
      <c r="F3676" s="7"/>
    </row>
    <row r="3677">
      <c r="A3677" s="9">
        <v>44896.125</v>
      </c>
      <c r="B3677" s="10">
        <v>277.65</v>
      </c>
      <c r="C3677" s="10">
        <v>271.97764</v>
      </c>
      <c r="D3677" s="10">
        <v>0.0208559791900538</v>
      </c>
      <c r="E3677" s="7"/>
      <c r="F3677" s="7"/>
    </row>
    <row r="3678">
      <c r="A3678" s="9">
        <v>44896.166666666664</v>
      </c>
      <c r="B3678" s="10">
        <v>260.48</v>
      </c>
      <c r="C3678" s="10">
        <v>265.33853</v>
      </c>
      <c r="D3678" s="10">
        <v>0.0183106840909986</v>
      </c>
      <c r="E3678" s="7"/>
      <c r="F3678" s="7"/>
    </row>
    <row r="3679">
      <c r="A3679" s="9">
        <v>44896.208333333336</v>
      </c>
      <c r="B3679" s="10">
        <v>242.38</v>
      </c>
      <c r="C3679" s="10">
        <v>258.99201</v>
      </c>
      <c r="D3679" s="10">
        <v>0.0641410134621527</v>
      </c>
      <c r="E3679" s="7"/>
      <c r="F3679" s="7"/>
    </row>
    <row r="3680">
      <c r="A3680" s="9">
        <v>44896.25</v>
      </c>
      <c r="B3680" s="10">
        <v>242.62</v>
      </c>
      <c r="C3680" s="10">
        <v>253.6541</v>
      </c>
      <c r="D3680" s="10">
        <v>0.0435005781495351</v>
      </c>
      <c r="E3680" s="7"/>
      <c r="F3680" s="7"/>
    </row>
    <row r="3681">
      <c r="A3681" s="9">
        <v>44896.291666666664</v>
      </c>
      <c r="B3681" s="10">
        <v>240.99</v>
      </c>
      <c r="C3681" s="10">
        <v>248.70524</v>
      </c>
      <c r="D3681" s="10">
        <v>0.0310216222223544</v>
      </c>
      <c r="E3681" s="7"/>
      <c r="F3681" s="7"/>
    </row>
    <row r="3682">
      <c r="A3682" s="9">
        <v>44896.333333333336</v>
      </c>
      <c r="B3682" s="10">
        <v>239.21</v>
      </c>
      <c r="C3682" s="10">
        <v>245.4879</v>
      </c>
      <c r="D3682" s="10">
        <v>0.0255731545220761</v>
      </c>
      <c r="E3682" s="7"/>
      <c r="F3682" s="7"/>
    </row>
    <row r="3683">
      <c r="A3683" s="9">
        <v>44896.375</v>
      </c>
      <c r="B3683" s="10">
        <v>239.12</v>
      </c>
      <c r="C3683" s="10">
        <v>245.94141</v>
      </c>
      <c r="D3683" s="10">
        <v>0.0277359148262181</v>
      </c>
      <c r="E3683" s="7"/>
      <c r="F3683" s="7"/>
    </row>
    <row r="3684">
      <c r="A3684" s="9">
        <v>44896.416666666664</v>
      </c>
      <c r="B3684" s="10">
        <v>243.15</v>
      </c>
      <c r="C3684" s="10">
        <v>249.66046</v>
      </c>
      <c r="D3684" s="10">
        <v>0.0260772570874859</v>
      </c>
      <c r="E3684" s="7"/>
      <c r="F3684" s="7"/>
    </row>
    <row r="3685">
      <c r="A3685" s="9">
        <v>44896.458333333336</v>
      </c>
      <c r="B3685" s="10">
        <v>270.66</v>
      </c>
      <c r="C3685" s="10">
        <v>253.33193</v>
      </c>
      <c r="D3685" s="10">
        <v>0.0684006552194191</v>
      </c>
      <c r="E3685" s="7"/>
      <c r="F3685" s="7"/>
    </row>
    <row r="3686">
      <c r="A3686" s="9">
        <v>44896.5</v>
      </c>
      <c r="B3686" s="10">
        <v>289.07</v>
      </c>
      <c r="C3686" s="10">
        <v>257.64024</v>
      </c>
      <c r="D3686" s="10">
        <v>0.121990881548627</v>
      </c>
      <c r="E3686" s="7"/>
      <c r="F3686" s="7"/>
    </row>
    <row r="3687">
      <c r="A3687" s="9">
        <v>44896.541666666664</v>
      </c>
      <c r="B3687" s="10">
        <v>303.5</v>
      </c>
      <c r="C3687" s="10">
        <v>262.86597</v>
      </c>
      <c r="D3687" s="10">
        <v>0.154580792637403</v>
      </c>
      <c r="E3687" s="7"/>
      <c r="F3687" s="7"/>
    </row>
    <row r="3688">
      <c r="A3688" s="9">
        <v>44896.583333333336</v>
      </c>
      <c r="B3688" s="10">
        <v>294.3</v>
      </c>
      <c r="C3688" s="10">
        <v>265.91654</v>
      </c>
      <c r="D3688" s="10">
        <v>0.106738226963994</v>
      </c>
      <c r="E3688" s="7"/>
      <c r="F3688" s="7"/>
    </row>
    <row r="3689">
      <c r="A3689" s="9">
        <v>44896.625</v>
      </c>
      <c r="B3689" s="10">
        <v>277.67</v>
      </c>
      <c r="C3689" s="10">
        <v>269.05364</v>
      </c>
      <c r="D3689" s="10">
        <v>0.0320246921766233</v>
      </c>
      <c r="E3689" s="7"/>
      <c r="F3689" s="7"/>
    </row>
    <row r="3690">
      <c r="A3690" s="9">
        <v>44896.666666666664</v>
      </c>
      <c r="B3690" s="10">
        <v>257.45</v>
      </c>
      <c r="C3690" s="10">
        <v>270.58895</v>
      </c>
      <c r="D3690" s="10">
        <v>0.0485568608769871</v>
      </c>
      <c r="E3690" s="7"/>
      <c r="F3690" s="7"/>
    </row>
    <row r="3691">
      <c r="A3691" s="9">
        <v>44896.708333333336</v>
      </c>
      <c r="B3691" s="10">
        <v>252.24</v>
      </c>
      <c r="C3691" s="10">
        <v>272.23313</v>
      </c>
      <c r="D3691" s="10">
        <v>0.0734412082761565</v>
      </c>
      <c r="E3691" s="7"/>
      <c r="F3691" s="7"/>
    </row>
    <row r="3692">
      <c r="A3692" s="9">
        <v>44896.75</v>
      </c>
      <c r="B3692" s="10">
        <v>262.97</v>
      </c>
      <c r="C3692" s="10">
        <v>273.83898</v>
      </c>
      <c r="D3692" s="10">
        <v>0.0396911352795718</v>
      </c>
      <c r="E3692" s="7"/>
      <c r="F3692" s="7"/>
    </row>
    <row r="3693">
      <c r="A3693" s="9">
        <v>44896.791666666664</v>
      </c>
      <c r="B3693" s="10">
        <v>274.79</v>
      </c>
      <c r="C3693" s="10">
        <v>275.67531</v>
      </c>
      <c r="D3693" s="10">
        <v>0.003211422887309</v>
      </c>
      <c r="E3693" s="7"/>
      <c r="F3693" s="7"/>
    </row>
    <row r="3694">
      <c r="A3694" s="9">
        <v>44896.833333333336</v>
      </c>
      <c r="B3694" s="10">
        <v>282.58</v>
      </c>
      <c r="C3694" s="10">
        <v>276.76349</v>
      </c>
      <c r="D3694" s="10">
        <v>0.0210161752187761</v>
      </c>
      <c r="E3694" s="7"/>
      <c r="F3694" s="7"/>
    </row>
    <row r="3695">
      <c r="A3695" s="9">
        <v>44896.875</v>
      </c>
      <c r="B3695" s="10">
        <v>286.36</v>
      </c>
      <c r="C3695" s="10">
        <v>279.48231</v>
      </c>
      <c r="D3695" s="10">
        <v>0.0246086773792589</v>
      </c>
      <c r="E3695" s="7"/>
      <c r="F3695" s="7"/>
    </row>
    <row r="3696">
      <c r="A3696" s="9">
        <v>44896.916666666664</v>
      </c>
      <c r="B3696" s="10">
        <v>278.15</v>
      </c>
      <c r="C3696" s="10">
        <v>281.58325</v>
      </c>
      <c r="D3696" s="10">
        <v>0.0121926641588235</v>
      </c>
      <c r="E3696" s="7"/>
      <c r="F3696" s="7"/>
    </row>
    <row r="3697">
      <c r="A3697" s="9">
        <v>44896.958333333336</v>
      </c>
      <c r="B3697" s="10">
        <v>277.18</v>
      </c>
      <c r="C3697" s="10">
        <v>284.23619</v>
      </c>
      <c r="D3697" s="10">
        <v>0.0248250935252123</v>
      </c>
      <c r="E3697" s="7"/>
      <c r="F3697" s="7"/>
    </row>
    <row r="3698">
      <c r="A3698" s="9">
        <v>44897.0</v>
      </c>
      <c r="B3698" s="10">
        <v>280.37</v>
      </c>
      <c r="C3698" s="10">
        <v>289.78032</v>
      </c>
      <c r="D3698" s="10">
        <v>0.0324739789092648</v>
      </c>
      <c r="E3698" s="7"/>
      <c r="F3698" s="7"/>
    </row>
    <row r="3699">
      <c r="A3699" s="9">
        <v>44897.041666666664</v>
      </c>
      <c r="B3699" s="10">
        <v>281.57</v>
      </c>
      <c r="C3699" s="10">
        <v>284.81864</v>
      </c>
      <c r="D3699" s="10">
        <v>0.0114059950570651</v>
      </c>
      <c r="E3699" s="7"/>
      <c r="F3699" s="7"/>
    </row>
    <row r="3700">
      <c r="A3700" s="9">
        <v>44897.083333333336</v>
      </c>
      <c r="B3700" s="10">
        <v>283.6</v>
      </c>
      <c r="C3700" s="10">
        <v>279.09953</v>
      </c>
      <c r="D3700" s="10">
        <v>0.0161249644526452</v>
      </c>
      <c r="E3700" s="7"/>
      <c r="F3700" s="7"/>
    </row>
    <row r="3701">
      <c r="A3701" s="9">
        <v>44897.125</v>
      </c>
      <c r="B3701" s="10">
        <v>280.91</v>
      </c>
      <c r="C3701" s="10">
        <v>272.04075</v>
      </c>
      <c r="D3701" s="10">
        <v>0.0326026523599865</v>
      </c>
      <c r="E3701" s="7"/>
      <c r="F3701" s="7"/>
    </row>
    <row r="3702">
      <c r="A3702" s="9">
        <v>44897.166666666664</v>
      </c>
      <c r="B3702" s="10">
        <v>268.52</v>
      </c>
      <c r="C3702" s="10">
        <v>265.36625</v>
      </c>
      <c r="D3702" s="10">
        <v>0.0118845180952739</v>
      </c>
      <c r="E3702" s="7"/>
      <c r="F3702" s="7"/>
    </row>
    <row r="3703">
      <c r="A3703" s="9">
        <v>44897.208333333336</v>
      </c>
      <c r="B3703" s="10">
        <v>244.78</v>
      </c>
      <c r="C3703" s="10">
        <v>260.63709</v>
      </c>
      <c r="D3703" s="10">
        <v>0.0608397292956271</v>
      </c>
      <c r="E3703" s="7"/>
      <c r="F3703" s="7"/>
    </row>
    <row r="3704">
      <c r="A3704" s="9">
        <v>44897.25</v>
      </c>
      <c r="B3704" s="10">
        <v>234.3</v>
      </c>
      <c r="C3704" s="10">
        <v>258.51767</v>
      </c>
      <c r="D3704" s="10">
        <v>0.0936789736655138</v>
      </c>
      <c r="E3704" s="7"/>
      <c r="F3704" s="7"/>
    </row>
    <row r="3705">
      <c r="A3705" s="9">
        <v>44897.291666666664</v>
      </c>
      <c r="B3705" s="10">
        <v>235.84</v>
      </c>
      <c r="C3705" s="10">
        <v>257.60623</v>
      </c>
      <c r="D3705" s="10">
        <v>0.0844941909984086</v>
      </c>
      <c r="E3705" s="7"/>
      <c r="F3705" s="7"/>
    </row>
    <row r="3706">
      <c r="A3706" s="9">
        <v>44897.333333333336</v>
      </c>
      <c r="B3706" s="10">
        <v>234.24</v>
      </c>
      <c r="C3706" s="10">
        <v>258.28262</v>
      </c>
      <c r="D3706" s="10">
        <v>0.0930864802285186</v>
      </c>
      <c r="E3706" s="7"/>
      <c r="F3706" s="7"/>
    </row>
    <row r="3707">
      <c r="A3707" s="9">
        <v>44897.375</v>
      </c>
      <c r="B3707" s="10">
        <v>240.63</v>
      </c>
      <c r="C3707" s="10">
        <v>262.0646</v>
      </c>
      <c r="D3707" s="10">
        <v>0.0817912835232228</v>
      </c>
      <c r="E3707" s="7"/>
      <c r="F3707" s="7"/>
    </row>
    <row r="3708">
      <c r="A3708" s="9">
        <v>44897.416666666664</v>
      </c>
      <c r="B3708" s="10">
        <v>250.83</v>
      </c>
      <c r="C3708" s="10">
        <v>268.18488</v>
      </c>
      <c r="D3708" s="10">
        <v>0.0647123730465342</v>
      </c>
      <c r="E3708" s="7"/>
      <c r="F3708" s="7"/>
    </row>
    <row r="3709">
      <c r="A3709" s="9">
        <v>44897.458333333336</v>
      </c>
      <c r="B3709" s="10">
        <v>270.18</v>
      </c>
      <c r="C3709" s="10">
        <v>272.75638</v>
      </c>
      <c r="D3709" s="10">
        <v>0.00944571855661074</v>
      </c>
      <c r="E3709" s="7"/>
      <c r="F3709" s="7"/>
    </row>
    <row r="3710">
      <c r="A3710" s="9">
        <v>44897.5</v>
      </c>
      <c r="B3710" s="10">
        <v>294.77</v>
      </c>
      <c r="C3710" s="10">
        <v>276.44851</v>
      </c>
      <c r="D3710" s="10">
        <v>0.0662745116622259</v>
      </c>
      <c r="E3710" s="7"/>
      <c r="F3710" s="7"/>
    </row>
    <row r="3711">
      <c r="A3711" s="9">
        <v>44897.541666666664</v>
      </c>
      <c r="B3711" s="10">
        <v>293.32</v>
      </c>
      <c r="C3711" s="10">
        <v>280.26997</v>
      </c>
      <c r="D3711" s="10">
        <v>0.0465623555745197</v>
      </c>
      <c r="E3711" s="7"/>
      <c r="F3711" s="7"/>
    </row>
    <row r="3712">
      <c r="A3712" s="9">
        <v>44897.583333333336</v>
      </c>
      <c r="B3712" s="10">
        <v>294.77</v>
      </c>
      <c r="C3712" s="10">
        <v>281.28343</v>
      </c>
      <c r="D3712" s="10">
        <v>0.047946549855425</v>
      </c>
      <c r="E3712" s="7"/>
      <c r="F3712" s="7"/>
    </row>
    <row r="3713">
      <c r="A3713" s="9">
        <v>44897.625</v>
      </c>
      <c r="B3713" s="10">
        <v>297.89</v>
      </c>
      <c r="C3713" s="10">
        <v>282.93132</v>
      </c>
      <c r="D3713" s="10">
        <v>0.0528703573715343</v>
      </c>
      <c r="E3713" s="7"/>
      <c r="F3713" s="7"/>
    </row>
    <row r="3714">
      <c r="A3714" s="9">
        <v>44897.666666666664</v>
      </c>
      <c r="B3714" s="10">
        <v>294.52</v>
      </c>
      <c r="C3714" s="10">
        <v>284.08637</v>
      </c>
      <c r="D3714" s="10">
        <v>0.0367269644087465</v>
      </c>
      <c r="E3714" s="7"/>
      <c r="F3714" s="7"/>
    </row>
    <row r="3715">
      <c r="A3715" s="9">
        <v>44897.708333333336</v>
      </c>
      <c r="B3715" s="10">
        <v>292.26</v>
      </c>
      <c r="C3715" s="10">
        <v>286.071</v>
      </c>
      <c r="D3715" s="10">
        <v>0.0216344893400588</v>
      </c>
      <c r="E3715" s="7"/>
      <c r="F3715" s="7"/>
    </row>
    <row r="3716">
      <c r="A3716" s="9">
        <v>44897.75</v>
      </c>
      <c r="B3716" s="10">
        <v>297.98</v>
      </c>
      <c r="C3716" s="10">
        <v>288.6461</v>
      </c>
      <c r="D3716" s="10">
        <v>0.032336830464711</v>
      </c>
      <c r="E3716" s="7"/>
      <c r="F3716" s="7"/>
    </row>
    <row r="3717">
      <c r="A3717" s="9">
        <v>44897.791666666664</v>
      </c>
      <c r="B3717" s="10">
        <v>301.55</v>
      </c>
      <c r="C3717" s="10">
        <v>291.9137</v>
      </c>
      <c r="D3717" s="10">
        <v>0.0330107836665425</v>
      </c>
      <c r="E3717" s="7"/>
      <c r="F3717" s="7"/>
    </row>
    <row r="3718">
      <c r="A3718" s="9">
        <v>44897.833333333336</v>
      </c>
      <c r="B3718" s="10">
        <v>318.1</v>
      </c>
      <c r="C3718" s="10">
        <v>293.68609</v>
      </c>
      <c r="D3718" s="10">
        <v>0.0831292690777423</v>
      </c>
      <c r="E3718" s="7"/>
      <c r="F3718" s="7"/>
    </row>
    <row r="3719">
      <c r="A3719" s="9">
        <v>44897.875</v>
      </c>
      <c r="B3719" s="10">
        <v>318.05</v>
      </c>
      <c r="C3719" s="10">
        <v>296.05204</v>
      </c>
      <c r="D3719" s="10">
        <v>0.0743043689210857</v>
      </c>
      <c r="E3719" s="7"/>
      <c r="F3719" s="7"/>
    </row>
    <row r="3720">
      <c r="A3720" s="9">
        <v>44897.916666666664</v>
      </c>
      <c r="B3720" s="10">
        <v>303.89</v>
      </c>
      <c r="C3720" s="10">
        <v>297.61638</v>
      </c>
      <c r="D3720" s="10">
        <v>0.0210795521402417</v>
      </c>
      <c r="E3720" s="7"/>
      <c r="F3720" s="7"/>
    </row>
    <row r="3721">
      <c r="A3721" s="9">
        <v>44897.958333333336</v>
      </c>
      <c r="B3721" s="10">
        <v>302.17</v>
      </c>
      <c r="C3721" s="10">
        <v>299.41432</v>
      </c>
      <c r="D3721" s="10">
        <v>0.00920356781866692</v>
      </c>
      <c r="E3721" s="7"/>
      <c r="F3721" s="7"/>
    </row>
    <row r="3722">
      <c r="A3722" s="9">
        <v>44898.0</v>
      </c>
      <c r="B3722" s="10">
        <v>309.6</v>
      </c>
      <c r="C3722" s="10">
        <v>300.82287</v>
      </c>
      <c r="D3722" s="10">
        <v>0.0291770702141097</v>
      </c>
      <c r="E3722" s="7"/>
      <c r="F3722" s="7"/>
    </row>
    <row r="3723">
      <c r="A3723" s="9">
        <v>44898.041666666664</v>
      </c>
      <c r="B3723" s="10">
        <v>313.53</v>
      </c>
      <c r="C3723" s="10">
        <v>297.31879</v>
      </c>
      <c r="D3723" s="10">
        <v>0.0545246736676144</v>
      </c>
      <c r="E3723" s="7"/>
      <c r="F3723" s="7"/>
    </row>
    <row r="3724">
      <c r="A3724" s="9">
        <v>44898.083333333336</v>
      </c>
      <c r="B3724" s="10">
        <v>305.72</v>
      </c>
      <c r="C3724" s="10">
        <v>292.37167</v>
      </c>
      <c r="D3724" s="10">
        <v>0.0456553468398632</v>
      </c>
      <c r="E3724" s="7"/>
      <c r="F3724" s="7"/>
    </row>
    <row r="3725">
      <c r="A3725" s="9">
        <v>44898.125</v>
      </c>
      <c r="B3725" s="10">
        <v>293.83</v>
      </c>
      <c r="C3725" s="10">
        <v>284.93807</v>
      </c>
      <c r="D3725" s="10">
        <v>0.0312065355113832</v>
      </c>
      <c r="E3725" s="7"/>
      <c r="F3725" s="7"/>
    </row>
    <row r="3726">
      <c r="A3726" s="9">
        <v>44898.166666666664</v>
      </c>
      <c r="B3726" s="10">
        <v>275.73</v>
      </c>
      <c r="C3726" s="10">
        <v>276.48855</v>
      </c>
      <c r="D3726" s="10">
        <v>0.00274351324855932</v>
      </c>
      <c r="E3726" s="7"/>
      <c r="F3726" s="7"/>
    </row>
    <row r="3727">
      <c r="A3727" s="9">
        <v>44898.208333333336</v>
      </c>
      <c r="B3727" s="10">
        <v>257.62</v>
      </c>
      <c r="C3727" s="10">
        <v>268.71147</v>
      </c>
      <c r="D3727" s="10">
        <v>0.0412765037532637</v>
      </c>
      <c r="E3727" s="7"/>
      <c r="F3727" s="7"/>
    </row>
    <row r="3728">
      <c r="A3728" s="9">
        <v>44898.25</v>
      </c>
      <c r="B3728" s="10">
        <v>235.14</v>
      </c>
      <c r="C3728" s="10">
        <v>262.65155</v>
      </c>
      <c r="D3728" s="10">
        <v>0.104745431732651</v>
      </c>
      <c r="E3728" s="7"/>
      <c r="F3728" s="7"/>
    </row>
    <row r="3729">
      <c r="A3729" s="9">
        <v>44898.291666666664</v>
      </c>
      <c r="B3729" s="10">
        <v>215.56</v>
      </c>
      <c r="C3729" s="10">
        <v>257.71055</v>
      </c>
      <c r="D3729" s="10">
        <v>0.163557720085576</v>
      </c>
      <c r="E3729" s="7"/>
      <c r="F3729" s="7"/>
    </row>
    <row r="3730">
      <c r="A3730" s="9">
        <v>44898.333333333336</v>
      </c>
      <c r="B3730" s="10">
        <v>211.55</v>
      </c>
      <c r="C3730" s="10">
        <v>254.80251</v>
      </c>
      <c r="D3730" s="10">
        <v>0.169749152000111</v>
      </c>
      <c r="E3730" s="7"/>
      <c r="F3730" s="7"/>
    </row>
    <row r="3731">
      <c r="A3731" s="9">
        <v>44898.375</v>
      </c>
      <c r="B3731" s="10">
        <v>219.17</v>
      </c>
      <c r="C3731" s="10">
        <v>256.11399</v>
      </c>
      <c r="D3731" s="10">
        <v>0.144248231031815</v>
      </c>
      <c r="E3731" s="7"/>
      <c r="F3731" s="7"/>
    </row>
    <row r="3732">
      <c r="A3732" s="9">
        <v>44898.416666666664</v>
      </c>
      <c r="B3732" s="10">
        <v>213.72</v>
      </c>
      <c r="C3732" s="10">
        <v>261.07448</v>
      </c>
      <c r="D3732" s="10">
        <v>0.181383029088097</v>
      </c>
      <c r="E3732" s="7"/>
      <c r="F3732" s="7"/>
    </row>
    <row r="3733">
      <c r="A3733" s="9">
        <v>44898.458333333336</v>
      </c>
      <c r="B3733" s="10">
        <v>211.3</v>
      </c>
      <c r="C3733" s="10">
        <v>265.85148</v>
      </c>
      <c r="D3733" s="10">
        <v>0.205195321839095</v>
      </c>
      <c r="E3733" s="7"/>
      <c r="F3733" s="7"/>
    </row>
    <row r="3734">
      <c r="A3734" s="9">
        <v>44898.5</v>
      </c>
      <c r="B3734" s="10">
        <v>225.0</v>
      </c>
      <c r="C3734" s="10">
        <v>271.23206</v>
      </c>
      <c r="D3734" s="10">
        <v>0.170452047593488</v>
      </c>
      <c r="E3734" s="7"/>
      <c r="F3734" s="7"/>
    </row>
    <row r="3735">
      <c r="A3735" s="9">
        <v>44898.541666666664</v>
      </c>
      <c r="B3735" s="10">
        <v>227.9</v>
      </c>
      <c r="C3735" s="10">
        <v>277.10097</v>
      </c>
      <c r="D3735" s="10">
        <v>0.177556108879734</v>
      </c>
      <c r="E3735" s="7"/>
      <c r="F3735" s="7"/>
    </row>
    <row r="3736">
      <c r="A3736" s="9">
        <v>44898.583333333336</v>
      </c>
      <c r="B3736" s="10">
        <v>244.13</v>
      </c>
      <c r="C3736" s="10">
        <v>280.27183</v>
      </c>
      <c r="D3736" s="10">
        <v>0.128952774169277</v>
      </c>
      <c r="E3736" s="7"/>
      <c r="F3736" s="7"/>
    </row>
    <row r="3737">
      <c r="A3737" s="9">
        <v>44898.625</v>
      </c>
      <c r="B3737" s="10">
        <v>248.14</v>
      </c>
      <c r="C3737" s="10">
        <v>283.26771</v>
      </c>
      <c r="D3737" s="10">
        <v>0.124008874855521</v>
      </c>
      <c r="E3737" s="7"/>
      <c r="F3737" s="7"/>
    </row>
    <row r="3738">
      <c r="A3738" s="9">
        <v>44898.666666666664</v>
      </c>
      <c r="B3738" s="10">
        <v>264.46</v>
      </c>
      <c r="C3738" s="10">
        <v>284.33013</v>
      </c>
      <c r="D3738" s="10">
        <v>0.0698840112372192</v>
      </c>
      <c r="E3738" s="7"/>
      <c r="F3738" s="7"/>
    </row>
    <row r="3739">
      <c r="A3739" s="9">
        <v>44898.708333333336</v>
      </c>
      <c r="B3739" s="10">
        <v>266.58</v>
      </c>
      <c r="C3739" s="10">
        <v>285.31406</v>
      </c>
      <c r="D3739" s="10">
        <v>0.0656611875348869</v>
      </c>
      <c r="E3739" s="7"/>
      <c r="F3739" s="7"/>
    </row>
    <row r="3740">
      <c r="A3740" s="9">
        <v>44898.75</v>
      </c>
      <c r="B3740" s="10">
        <v>265.43</v>
      </c>
      <c r="C3740" s="10">
        <v>286.34377</v>
      </c>
      <c r="D3740" s="10">
        <v>0.073037279630704</v>
      </c>
      <c r="E3740" s="7"/>
      <c r="F3740" s="7"/>
    </row>
    <row r="3741">
      <c r="A3741" s="9">
        <v>44898.791666666664</v>
      </c>
      <c r="B3741" s="10">
        <v>268.25</v>
      </c>
      <c r="C3741" s="10">
        <v>287.84392</v>
      </c>
      <c r="D3741" s="10">
        <v>0.0680713353264506</v>
      </c>
      <c r="E3741" s="7"/>
      <c r="F3741" s="7"/>
    </row>
    <row r="3742">
      <c r="A3742" s="9">
        <v>44898.833333333336</v>
      </c>
      <c r="B3742" s="10">
        <v>271.16</v>
      </c>
      <c r="C3742" s="10">
        <v>288.60754</v>
      </c>
      <c r="D3742" s="10">
        <v>0.0604542071215462</v>
      </c>
      <c r="E3742" s="7"/>
      <c r="F3742" s="7"/>
    </row>
    <row r="3743">
      <c r="A3743" s="9">
        <v>44898.875</v>
      </c>
      <c r="B3743" s="10">
        <v>271.31</v>
      </c>
      <c r="C3743" s="10">
        <v>291.16502</v>
      </c>
      <c r="D3743" s="10">
        <v>0.0681916392291904</v>
      </c>
      <c r="E3743" s="7"/>
      <c r="F3743" s="7"/>
    </row>
    <row r="3744">
      <c r="A3744" s="9">
        <v>44898.916666666664</v>
      </c>
      <c r="B3744" s="10">
        <v>264.21</v>
      </c>
      <c r="C3744" s="10">
        <v>293.21971</v>
      </c>
      <c r="D3744" s="10">
        <v>0.0989350613572329</v>
      </c>
      <c r="E3744" s="7"/>
      <c r="F3744" s="7"/>
    </row>
    <row r="3745">
      <c r="A3745" s="9">
        <v>44898.958333333336</v>
      </c>
      <c r="B3745" s="10">
        <v>273.32</v>
      </c>
      <c r="C3745" s="10">
        <v>296.41829</v>
      </c>
      <c r="D3745" s="10">
        <v>0.0779246449333474</v>
      </c>
      <c r="E3745" s="7"/>
      <c r="F3745" s="7"/>
    </row>
    <row r="3746">
      <c r="A3746" s="9">
        <v>44899.0</v>
      </c>
      <c r="B3746" s="10">
        <v>272.2</v>
      </c>
      <c r="C3746" s="10">
        <v>274.39892</v>
      </c>
      <c r="D3746" s="10">
        <v>0.00801358839167438</v>
      </c>
      <c r="E3746" s="7"/>
      <c r="F3746" s="7"/>
    </row>
    <row r="3747">
      <c r="A3747" s="9">
        <v>44899.041666666664</v>
      </c>
      <c r="B3747" s="10">
        <v>270.97</v>
      </c>
      <c r="C3747" s="10">
        <v>271.99237</v>
      </c>
      <c r="D3747" s="10">
        <v>0.00375881867568552</v>
      </c>
      <c r="E3747" s="7"/>
      <c r="F3747" s="7"/>
    </row>
    <row r="3748">
      <c r="A3748" s="9">
        <v>44899.083333333336</v>
      </c>
      <c r="B3748" s="10">
        <v>261.0</v>
      </c>
      <c r="C3748" s="10">
        <v>269.12837</v>
      </c>
      <c r="D3748" s="10">
        <v>0.0302025758191156</v>
      </c>
      <c r="E3748" s="7"/>
      <c r="F3748" s="7"/>
    </row>
    <row r="3749">
      <c r="A3749" s="9">
        <v>44899.125</v>
      </c>
      <c r="B3749" s="10">
        <v>248.88</v>
      </c>
      <c r="C3749" s="10">
        <v>264.97861</v>
      </c>
      <c r="D3749" s="10">
        <v>0.0607543756079028</v>
      </c>
      <c r="E3749" s="7"/>
      <c r="F3749" s="7"/>
    </row>
    <row r="3750">
      <c r="A3750" s="9">
        <v>44899.166666666664</v>
      </c>
      <c r="B3750" s="10">
        <v>246.32</v>
      </c>
      <c r="C3750" s="10">
        <v>259.7686</v>
      </c>
      <c r="D3750" s="10">
        <v>0.0517714612158667</v>
      </c>
      <c r="E3750" s="7"/>
      <c r="F3750" s="7"/>
    </row>
    <row r="3751">
      <c r="A3751" s="9">
        <v>44899.208333333336</v>
      </c>
      <c r="B3751" s="10">
        <v>229.47</v>
      </c>
      <c r="C3751" s="10">
        <v>254.59069</v>
      </c>
      <c r="D3751" s="10">
        <v>0.0986708901256365</v>
      </c>
      <c r="E3751" s="7"/>
      <c r="F3751" s="7"/>
    </row>
    <row r="3752">
      <c r="A3752" s="9">
        <v>44899.25</v>
      </c>
      <c r="B3752" s="10">
        <v>204.57</v>
      </c>
      <c r="C3752" s="10">
        <v>249.93392</v>
      </c>
      <c r="D3752" s="10">
        <v>0.181503655046101</v>
      </c>
      <c r="E3752" s="7"/>
      <c r="F3752" s="7"/>
    </row>
    <row r="3753">
      <c r="A3753" s="9">
        <v>44899.291666666664</v>
      </c>
      <c r="B3753" s="10">
        <v>196.28</v>
      </c>
      <c r="C3753" s="10">
        <v>244.94989</v>
      </c>
      <c r="D3753" s="10">
        <v>0.198693251097193</v>
      </c>
      <c r="E3753" s="7"/>
      <c r="F3753" s="7"/>
    </row>
    <row r="3754">
      <c r="A3754" s="9">
        <v>44899.333333333336</v>
      </c>
      <c r="B3754" s="10">
        <v>188.78</v>
      </c>
      <c r="C3754" s="10">
        <v>241.5289</v>
      </c>
      <c r="D3754" s="10">
        <v>0.218395811018888</v>
      </c>
      <c r="E3754" s="7"/>
      <c r="F3754" s="7"/>
    </row>
    <row r="3755">
      <c r="A3755" s="9">
        <v>44899.375</v>
      </c>
      <c r="B3755" s="10">
        <v>187.2</v>
      </c>
      <c r="C3755" s="10">
        <v>241.71916</v>
      </c>
      <c r="D3755" s="10">
        <v>0.225547532102957</v>
      </c>
      <c r="E3755" s="7"/>
      <c r="F3755" s="7"/>
    </row>
    <row r="3756">
      <c r="A3756" s="9">
        <v>44899.416666666664</v>
      </c>
      <c r="B3756" s="10">
        <v>190.79</v>
      </c>
      <c r="C3756" s="10">
        <v>245.27897</v>
      </c>
      <c r="D3756" s="10">
        <v>0.222151006260341</v>
      </c>
      <c r="E3756" s="7"/>
      <c r="F3756" s="7"/>
    </row>
    <row r="3757">
      <c r="A3757" s="9">
        <v>44899.458333333336</v>
      </c>
      <c r="B3757" s="10">
        <v>200.32</v>
      </c>
      <c r="C3757" s="10">
        <v>248.90712</v>
      </c>
      <c r="D3757" s="10">
        <v>0.195201808610376</v>
      </c>
      <c r="E3757" s="7"/>
      <c r="F3757" s="7"/>
    </row>
    <row r="3758">
      <c r="A3758" s="9">
        <v>44899.5</v>
      </c>
      <c r="B3758" s="10">
        <v>211.55</v>
      </c>
      <c r="C3758" s="10">
        <v>253.08797</v>
      </c>
      <c r="D3758" s="10">
        <v>0.164124632237557</v>
      </c>
      <c r="E3758" s="7"/>
      <c r="F3758" s="7"/>
    </row>
    <row r="3759">
      <c r="A3759" s="9">
        <v>44899.541666666664</v>
      </c>
      <c r="B3759" s="10">
        <v>212.48</v>
      </c>
      <c r="C3759" s="10">
        <v>258.34083</v>
      </c>
      <c r="D3759" s="10">
        <v>0.177520642013885</v>
      </c>
      <c r="E3759" s="7"/>
      <c r="F3759" s="7"/>
    </row>
    <row r="3760">
      <c r="A3760" s="9">
        <v>44899.583333333336</v>
      </c>
      <c r="B3760" s="10">
        <v>201.89</v>
      </c>
      <c r="C3760" s="10">
        <v>261.59075</v>
      </c>
      <c r="D3760" s="10">
        <v>0.228221945921253</v>
      </c>
      <c r="E3760" s="7"/>
      <c r="F3760" s="7"/>
    </row>
    <row r="3761">
      <c r="A3761" s="9">
        <v>44899.625</v>
      </c>
      <c r="B3761" s="10">
        <v>196.12</v>
      </c>
      <c r="C3761" s="10">
        <v>265.07023</v>
      </c>
      <c r="D3761" s="10">
        <v>0.260120610300145</v>
      </c>
      <c r="E3761" s="7"/>
      <c r="F3761" s="7"/>
    </row>
    <row r="3762">
      <c r="A3762" s="9">
        <v>44899.666666666664</v>
      </c>
      <c r="B3762" s="10">
        <v>189.52</v>
      </c>
      <c r="C3762" s="10">
        <v>267.22519</v>
      </c>
      <c r="D3762" s="10">
        <v>0.290785423335277</v>
      </c>
      <c r="E3762" s="7"/>
      <c r="F3762" s="7"/>
    </row>
    <row r="3763">
      <c r="A3763" s="9">
        <v>44899.708333333336</v>
      </c>
      <c r="B3763" s="10">
        <v>190.72</v>
      </c>
      <c r="C3763" s="10">
        <v>269.51751</v>
      </c>
      <c r="D3763" s="10">
        <v>0.29236508603838</v>
      </c>
      <c r="E3763" s="7"/>
      <c r="F3763" s="7"/>
    </row>
    <row r="3764">
      <c r="A3764" s="9">
        <v>44899.75</v>
      </c>
      <c r="B3764" s="10">
        <v>217.5</v>
      </c>
      <c r="C3764" s="10">
        <v>271.39178</v>
      </c>
      <c r="D3764" s="10">
        <v>0.198575579555136</v>
      </c>
      <c r="E3764" s="7"/>
      <c r="F3764" s="7"/>
    </row>
    <row r="3765">
      <c r="A3765" s="9">
        <v>44899.791666666664</v>
      </c>
      <c r="B3765" s="10">
        <v>234.37</v>
      </c>
      <c r="C3765" s="10">
        <v>273.21535</v>
      </c>
      <c r="D3765" s="10">
        <v>0.142178504977849</v>
      </c>
      <c r="E3765" s="7"/>
      <c r="F3765" s="7"/>
    </row>
    <row r="3766">
      <c r="A3766" s="9">
        <v>44899.833333333336</v>
      </c>
      <c r="B3766" s="10">
        <v>261.67</v>
      </c>
      <c r="C3766" s="10">
        <v>274.13134</v>
      </c>
      <c r="D3766" s="10">
        <v>0.0454575533027344</v>
      </c>
      <c r="E3766" s="7"/>
      <c r="F3766" s="7"/>
    </row>
    <row r="3767">
      <c r="A3767" s="9">
        <v>44899.875</v>
      </c>
      <c r="B3767" s="10">
        <v>280.41</v>
      </c>
      <c r="C3767" s="10">
        <v>276.54366</v>
      </c>
      <c r="D3767" s="10">
        <v>0.0139809388506684</v>
      </c>
      <c r="E3767" s="7"/>
      <c r="F3767" s="7"/>
    </row>
    <row r="3768">
      <c r="A3768" s="9">
        <v>44899.916666666664</v>
      </c>
      <c r="B3768" s="10">
        <v>290.63</v>
      </c>
      <c r="C3768" s="10">
        <v>278.32943</v>
      </c>
      <c r="D3768" s="10">
        <v>0.0441942844491866</v>
      </c>
      <c r="E3768" s="7"/>
      <c r="F3768" s="7"/>
    </row>
    <row r="3769">
      <c r="A3769" s="9">
        <v>44899.958333333336</v>
      </c>
      <c r="B3769" s="10">
        <v>284.5</v>
      </c>
      <c r="C3769" s="10">
        <v>280.45572</v>
      </c>
      <c r="D3769" s="10">
        <v>0.0144203869330959</v>
      </c>
      <c r="E3769" s="7"/>
      <c r="F3769" s="7"/>
    </row>
    <row r="3770">
      <c r="A3770" s="9">
        <v>44900.0</v>
      </c>
      <c r="B3770" s="10">
        <v>284.84</v>
      </c>
      <c r="C3770" s="10">
        <v>286.793</v>
      </c>
      <c r="D3770" s="10">
        <v>0.00680978963921724</v>
      </c>
      <c r="E3770" s="7"/>
      <c r="F3770" s="7"/>
    </row>
    <row r="3771">
      <c r="A3771" s="9">
        <v>44900.041666666664</v>
      </c>
      <c r="B3771" s="10">
        <v>295.68</v>
      </c>
      <c r="C3771" s="10">
        <v>284.90265</v>
      </c>
      <c r="D3771" s="10">
        <v>0.0378281844693266</v>
      </c>
      <c r="E3771" s="7"/>
      <c r="F3771" s="7"/>
    </row>
    <row r="3772">
      <c r="A3772" s="9">
        <v>44900.083333333336</v>
      </c>
      <c r="B3772" s="10">
        <v>292.9</v>
      </c>
      <c r="C3772" s="10">
        <v>282.87362</v>
      </c>
      <c r="D3772" s="10">
        <v>0.03544473323458</v>
      </c>
      <c r="E3772" s="7"/>
      <c r="F3772" s="7"/>
    </row>
    <row r="3773">
      <c r="A3773" s="9">
        <v>44900.125</v>
      </c>
      <c r="B3773" s="10">
        <v>300.7</v>
      </c>
      <c r="C3773" s="10">
        <v>279.48986</v>
      </c>
      <c r="D3773" s="10">
        <v>0.0758887639072128</v>
      </c>
      <c r="E3773" s="7"/>
      <c r="F3773" s="7"/>
    </row>
    <row r="3774">
      <c r="A3774" s="9">
        <v>44900.166666666664</v>
      </c>
      <c r="B3774" s="10">
        <v>285.49</v>
      </c>
      <c r="C3774" s="10">
        <v>274.79311</v>
      </c>
      <c r="D3774" s="10">
        <v>0.0389270677128694</v>
      </c>
      <c r="E3774" s="7"/>
      <c r="F3774" s="7"/>
    </row>
    <row r="3775">
      <c r="A3775" s="9">
        <v>44900.208333333336</v>
      </c>
      <c r="B3775" s="10">
        <v>266.33</v>
      </c>
      <c r="C3775" s="10">
        <v>269.74961</v>
      </c>
      <c r="D3775" s="10">
        <v>0.0126769784764472</v>
      </c>
      <c r="E3775" s="7"/>
      <c r="F3775" s="7"/>
    </row>
    <row r="3776">
      <c r="A3776" s="9">
        <v>44900.25</v>
      </c>
      <c r="B3776" s="10">
        <v>267.43</v>
      </c>
      <c r="C3776" s="10">
        <v>265.08832</v>
      </c>
      <c r="D3776" s="10">
        <v>0.00883358421827109</v>
      </c>
      <c r="E3776" s="7"/>
      <c r="F3776" s="7"/>
    </row>
    <row r="3777">
      <c r="A3777" s="9">
        <v>44900.291666666664</v>
      </c>
      <c r="B3777" s="10">
        <v>261.51</v>
      </c>
      <c r="C3777" s="10">
        <v>259.70326</v>
      </c>
      <c r="D3777" s="10">
        <v>0.00695694000914732</v>
      </c>
      <c r="E3777" s="7"/>
      <c r="F3777" s="7"/>
    </row>
    <row r="3778">
      <c r="A3778" s="9">
        <v>44900.333333333336</v>
      </c>
      <c r="B3778" s="10">
        <v>261.36</v>
      </c>
      <c r="C3778" s="10">
        <v>255.49619</v>
      </c>
      <c r="D3778" s="10">
        <v>0.0229506749200447</v>
      </c>
      <c r="E3778" s="7"/>
      <c r="F3778" s="7"/>
    </row>
    <row r="3779">
      <c r="A3779" s="9">
        <v>44900.375</v>
      </c>
      <c r="B3779" s="10">
        <v>256.53</v>
      </c>
      <c r="C3779" s="10">
        <v>255.03117</v>
      </c>
      <c r="D3779" s="10">
        <v>0.00587704632339635</v>
      </c>
      <c r="E3779" s="7"/>
      <c r="F3779" s="7"/>
    </row>
    <row r="3780">
      <c r="A3780" s="9">
        <v>44900.416666666664</v>
      </c>
      <c r="B3780" s="10">
        <v>256.23</v>
      </c>
      <c r="C3780" s="10">
        <v>258.54832</v>
      </c>
      <c r="D3780" s="10">
        <v>0.00896667980669907</v>
      </c>
      <c r="E3780" s="7"/>
      <c r="F3780" s="7"/>
    </row>
    <row r="3781">
      <c r="A3781" s="9">
        <v>44900.458333333336</v>
      </c>
      <c r="B3781" s="10">
        <v>261.76</v>
      </c>
      <c r="C3781" s="10">
        <v>262.48736</v>
      </c>
      <c r="D3781" s="10">
        <v>0.00277102866972349</v>
      </c>
      <c r="E3781" s="7"/>
      <c r="F3781" s="7"/>
    </row>
    <row r="3782">
      <c r="A3782" s="9">
        <v>44900.5</v>
      </c>
      <c r="B3782" s="10">
        <v>283.65</v>
      </c>
      <c r="C3782" s="10">
        <v>267.10503</v>
      </c>
      <c r="D3782" s="10">
        <v>0.061941813675317</v>
      </c>
      <c r="E3782" s="7"/>
      <c r="F3782" s="7"/>
    </row>
    <row r="3783">
      <c r="A3783" s="9">
        <v>44900.541666666664</v>
      </c>
      <c r="B3783" s="10">
        <v>272.95</v>
      </c>
      <c r="C3783" s="10">
        <v>272.84347</v>
      </c>
      <c r="D3783" s="10">
        <v>3.90443648880304E-4</v>
      </c>
      <c r="E3783" s="7"/>
      <c r="F3783" s="7"/>
    </row>
    <row r="3784">
      <c r="A3784" s="9">
        <v>44900.583333333336</v>
      </c>
      <c r="B3784" s="10">
        <v>276.87</v>
      </c>
      <c r="C3784" s="10">
        <v>276.04342</v>
      </c>
      <c r="D3784" s="10">
        <v>0.00299438399944464</v>
      </c>
      <c r="E3784" s="7"/>
      <c r="F3784" s="7"/>
    </row>
    <row r="3785">
      <c r="A3785" s="9">
        <v>44900.625</v>
      </c>
      <c r="B3785" s="10">
        <v>265.71</v>
      </c>
      <c r="C3785" s="10">
        <v>279.58231</v>
      </c>
      <c r="D3785" s="10">
        <v>0.0496179819102289</v>
      </c>
      <c r="E3785" s="7"/>
      <c r="F3785" s="7"/>
    </row>
    <row r="3786">
      <c r="A3786" s="9">
        <v>44900.666666666664</v>
      </c>
      <c r="B3786" s="10">
        <v>246.32</v>
      </c>
      <c r="C3786" s="10">
        <v>282.18065</v>
      </c>
      <c r="D3786" s="10">
        <v>0.127084015151287</v>
      </c>
      <c r="E3786" s="7"/>
      <c r="F3786" s="7"/>
    </row>
    <row r="3787">
      <c r="A3787" s="9">
        <v>44900.708333333336</v>
      </c>
      <c r="B3787" s="10">
        <v>238.38</v>
      </c>
      <c r="C3787" s="10">
        <v>284.78025</v>
      </c>
      <c r="D3787" s="10">
        <v>0.162933525060112</v>
      </c>
      <c r="E3787" s="7"/>
      <c r="F3787" s="7"/>
    </row>
    <row r="3788">
      <c r="A3788" s="9">
        <v>44900.75</v>
      </c>
      <c r="B3788" s="10">
        <v>250.71</v>
      </c>
      <c r="C3788" s="10">
        <v>286.78528</v>
      </c>
      <c r="D3788" s="10">
        <v>0.125791951386068</v>
      </c>
      <c r="E3788" s="7"/>
      <c r="F3788" s="7"/>
    </row>
    <row r="3789">
      <c r="A3789" s="9">
        <v>44900.791666666664</v>
      </c>
      <c r="B3789" s="10">
        <v>261.01</v>
      </c>
      <c r="C3789" s="10">
        <v>289.0759</v>
      </c>
      <c r="D3789" s="10">
        <v>0.097088342542564</v>
      </c>
      <c r="E3789" s="7"/>
      <c r="F3789" s="7"/>
    </row>
    <row r="3790">
      <c r="A3790" s="9">
        <v>44900.833333333336</v>
      </c>
      <c r="B3790" s="10">
        <v>279.49</v>
      </c>
      <c r="C3790" s="10">
        <v>290.12918</v>
      </c>
      <c r="D3790" s="10">
        <v>0.0366704927784237</v>
      </c>
      <c r="E3790" s="7"/>
      <c r="F3790" s="7"/>
    </row>
    <row r="3791">
      <c r="A3791" s="9">
        <v>44900.875</v>
      </c>
      <c r="B3791" s="10">
        <v>283.92</v>
      </c>
      <c r="C3791" s="10">
        <v>292.61068</v>
      </c>
      <c r="D3791" s="10">
        <v>0.0297004880341345</v>
      </c>
      <c r="E3791" s="7"/>
      <c r="F3791" s="7"/>
    </row>
    <row r="3792">
      <c r="A3792" s="9">
        <v>44900.916666666664</v>
      </c>
      <c r="B3792" s="10">
        <v>287.93</v>
      </c>
      <c r="C3792" s="10">
        <v>294.41758</v>
      </c>
      <c r="D3792" s="10">
        <v>0.0220353010170112</v>
      </c>
      <c r="E3792" s="7"/>
      <c r="F3792" s="7"/>
    </row>
    <row r="3793">
      <c r="A3793" s="9">
        <v>44900.958333333336</v>
      </c>
      <c r="B3793" s="10">
        <v>282.65</v>
      </c>
      <c r="C3793" s="10">
        <v>296.77135</v>
      </c>
      <c r="D3793" s="10">
        <v>0.0475832657027034</v>
      </c>
      <c r="E3793" s="7"/>
      <c r="F3793" s="7"/>
    </row>
    <row r="3794">
      <c r="A3794" s="9">
        <v>44901.0</v>
      </c>
      <c r="B3794" s="10">
        <v>286.35</v>
      </c>
      <c r="C3794" s="10">
        <v>293.31897</v>
      </c>
      <c r="D3794" s="10">
        <v>0.0237590156545277</v>
      </c>
      <c r="E3794" s="7"/>
      <c r="F3794" s="7"/>
    </row>
    <row r="3795">
      <c r="A3795" s="9">
        <v>44901.041666666664</v>
      </c>
      <c r="B3795" s="10">
        <v>288.14</v>
      </c>
      <c r="C3795" s="10">
        <v>289.11074</v>
      </c>
      <c r="D3795" s="10">
        <v>0.00335767533229666</v>
      </c>
      <c r="E3795" s="7"/>
      <c r="F3795" s="7"/>
    </row>
    <row r="3796">
      <c r="A3796" s="9">
        <v>44901.083333333336</v>
      </c>
      <c r="B3796" s="10">
        <v>288.19</v>
      </c>
      <c r="C3796" s="10">
        <v>283.74817</v>
      </c>
      <c r="D3796" s="10">
        <v>0.0156541273904955</v>
      </c>
      <c r="E3796" s="7"/>
      <c r="F3796" s="7"/>
    </row>
    <row r="3797">
      <c r="A3797" s="9">
        <v>44901.125</v>
      </c>
      <c r="B3797" s="10">
        <v>281.3</v>
      </c>
      <c r="C3797" s="10">
        <v>276.46904</v>
      </c>
      <c r="D3797" s="10">
        <v>0.0174737829595675</v>
      </c>
      <c r="E3797" s="7"/>
      <c r="F3797" s="7"/>
    </row>
    <row r="3798">
      <c r="A3798" s="9">
        <v>44901.166666666664</v>
      </c>
      <c r="B3798" s="10">
        <v>265.92</v>
      </c>
      <c r="C3798" s="10">
        <v>268.83667</v>
      </c>
      <c r="D3798" s="10">
        <v>0.0108492267814506</v>
      </c>
      <c r="E3798" s="7"/>
      <c r="F3798" s="7"/>
    </row>
    <row r="3799">
      <c r="A3799" s="9">
        <v>44901.208333333336</v>
      </c>
      <c r="B3799" s="10">
        <v>252.79</v>
      </c>
      <c r="C3799" s="10">
        <v>262.51952</v>
      </c>
      <c r="D3799" s="10">
        <v>0.0370620820882196</v>
      </c>
      <c r="E3799" s="7"/>
      <c r="F3799" s="7"/>
    </row>
    <row r="3800">
      <c r="A3800" s="9">
        <v>44901.25</v>
      </c>
      <c r="B3800" s="10">
        <v>249.45</v>
      </c>
      <c r="C3800" s="10">
        <v>258.42802</v>
      </c>
      <c r="D3800" s="10">
        <v>0.0347408922608315</v>
      </c>
      <c r="E3800" s="7"/>
      <c r="F3800" s="7"/>
    </row>
    <row r="3801">
      <c r="A3801" s="9">
        <v>44901.291666666664</v>
      </c>
      <c r="B3801" s="10">
        <v>248.6</v>
      </c>
      <c r="C3801" s="10">
        <v>255.54177</v>
      </c>
      <c r="D3801" s="10">
        <v>0.0271649131959914</v>
      </c>
      <c r="E3801" s="7"/>
      <c r="F3801" s="7"/>
    </row>
    <row r="3802">
      <c r="A3802" s="9">
        <v>44901.333333333336</v>
      </c>
      <c r="B3802" s="10">
        <v>245.32</v>
      </c>
      <c r="C3802" s="10">
        <v>254.6291</v>
      </c>
      <c r="D3802" s="10">
        <v>0.0365594505891117</v>
      </c>
      <c r="E3802" s="7"/>
      <c r="F3802" s="7"/>
    </row>
    <row r="3803">
      <c r="A3803" s="9">
        <v>44901.375</v>
      </c>
      <c r="B3803" s="10">
        <v>249.47</v>
      </c>
      <c r="C3803" s="10">
        <v>257.43104</v>
      </c>
      <c r="D3803" s="10">
        <v>0.0309249420738074</v>
      </c>
      <c r="E3803" s="7"/>
      <c r="F3803" s="7"/>
    </row>
    <row r="3804">
      <c r="A3804" s="9">
        <v>44901.416666666664</v>
      </c>
      <c r="B3804" s="10">
        <v>249.32</v>
      </c>
      <c r="C3804" s="10">
        <v>263.18014</v>
      </c>
      <c r="D3804" s="10">
        <v>0.0526640801999725</v>
      </c>
      <c r="E3804" s="7"/>
      <c r="F3804" s="7"/>
    </row>
    <row r="3805">
      <c r="A3805" s="9">
        <v>44901.458333333336</v>
      </c>
      <c r="B3805" s="10">
        <v>259.41</v>
      </c>
      <c r="C3805" s="10">
        <v>267.98572</v>
      </c>
      <c r="D3805" s="10">
        <v>0.0320006603336923</v>
      </c>
      <c r="E3805" s="7"/>
      <c r="F3805" s="7"/>
    </row>
    <row r="3806">
      <c r="A3806" s="9">
        <v>44901.5</v>
      </c>
      <c r="B3806" s="10">
        <v>279.38</v>
      </c>
      <c r="C3806" s="10">
        <v>272.49616</v>
      </c>
      <c r="D3806" s="10">
        <v>0.0252621541529246</v>
      </c>
      <c r="E3806" s="7"/>
      <c r="F3806" s="7"/>
    </row>
    <row r="3807">
      <c r="A3807" s="9">
        <v>44901.541666666664</v>
      </c>
      <c r="B3807" s="10">
        <v>289.8</v>
      </c>
      <c r="C3807" s="10">
        <v>277.31513</v>
      </c>
      <c r="D3807" s="10">
        <v>0.0450205151085698</v>
      </c>
      <c r="E3807" s="7"/>
      <c r="F3807" s="7"/>
    </row>
    <row r="3808">
      <c r="A3808" s="9">
        <v>44901.583333333336</v>
      </c>
      <c r="B3808" s="10">
        <v>293.09</v>
      </c>
      <c r="C3808" s="10">
        <v>279.39696</v>
      </c>
      <c r="D3808" s="10">
        <v>0.0490092662425532</v>
      </c>
      <c r="E3808" s="7"/>
      <c r="F3808" s="7"/>
    </row>
    <row r="3809">
      <c r="A3809" s="9">
        <v>44901.625</v>
      </c>
      <c r="B3809" s="10">
        <v>293.66</v>
      </c>
      <c r="C3809" s="10">
        <v>281.75165</v>
      </c>
      <c r="D3809" s="10">
        <v>0.0422654135299652</v>
      </c>
      <c r="E3809" s="7"/>
      <c r="F3809" s="7"/>
    </row>
    <row r="3810">
      <c r="A3810" s="9">
        <v>44901.666666666664</v>
      </c>
      <c r="B3810" s="10">
        <v>298.49</v>
      </c>
      <c r="C3810" s="10">
        <v>283.04551</v>
      </c>
      <c r="D3810" s="10">
        <v>0.0545653948017053</v>
      </c>
      <c r="E3810" s="7"/>
      <c r="F3810" s="7"/>
    </row>
    <row r="3811">
      <c r="A3811" s="9">
        <v>44901.708333333336</v>
      </c>
      <c r="B3811" s="10">
        <v>292.63</v>
      </c>
      <c r="C3811" s="10">
        <v>284.90003</v>
      </c>
      <c r="D3811" s="10">
        <v>0.0271322189751962</v>
      </c>
      <c r="E3811" s="7"/>
      <c r="F3811" s="7"/>
    </row>
    <row r="3812">
      <c r="A3812" s="9">
        <v>44901.75</v>
      </c>
      <c r="B3812" s="10">
        <v>293.84</v>
      </c>
      <c r="C3812" s="10">
        <v>287.09458</v>
      </c>
      <c r="D3812" s="10">
        <v>0.0234954627147609</v>
      </c>
      <c r="E3812" s="7"/>
      <c r="F3812" s="7"/>
    </row>
    <row r="3813">
      <c r="A3813" s="9">
        <v>44901.791666666664</v>
      </c>
      <c r="B3813" s="10">
        <v>297.84</v>
      </c>
      <c r="C3813" s="10">
        <v>289.9103</v>
      </c>
      <c r="D3813" s="10">
        <v>0.027352253438391</v>
      </c>
      <c r="E3813" s="7"/>
      <c r="F3813" s="7"/>
    </row>
    <row r="3814">
      <c r="A3814" s="9">
        <v>44901.833333333336</v>
      </c>
      <c r="B3814" s="10">
        <v>299.38</v>
      </c>
      <c r="C3814" s="10">
        <v>291.48376</v>
      </c>
      <c r="D3814" s="10">
        <v>0.0270898111098881</v>
      </c>
      <c r="E3814" s="7"/>
      <c r="F3814" s="7"/>
    </row>
    <row r="3815">
      <c r="A3815" s="9">
        <v>44901.875</v>
      </c>
      <c r="B3815" s="10">
        <v>294.29</v>
      </c>
      <c r="C3815" s="10">
        <v>294.06808</v>
      </c>
      <c r="D3815" s="10">
        <v>7.54655180528302E-4</v>
      </c>
      <c r="E3815" s="7"/>
      <c r="F3815" s="7"/>
    </row>
    <row r="3816">
      <c r="A3816" s="9">
        <v>44901.916666666664</v>
      </c>
      <c r="B3816" s="10">
        <v>286.23</v>
      </c>
      <c r="C3816" s="10">
        <v>295.94329</v>
      </c>
      <c r="D3816" s="10">
        <v>0.0328214571109213</v>
      </c>
      <c r="E3816" s="7"/>
      <c r="F3816" s="7"/>
    </row>
    <row r="3817">
      <c r="A3817" s="9">
        <v>44901.958333333336</v>
      </c>
      <c r="B3817" s="10">
        <v>284.32</v>
      </c>
      <c r="C3817" s="10">
        <v>298.36331</v>
      </c>
      <c r="D3817" s="10">
        <v>0.0470678180906359</v>
      </c>
      <c r="E3817" s="7"/>
      <c r="F3817" s="7"/>
    </row>
    <row r="3818">
      <c r="A3818" s="9">
        <v>44902.0</v>
      </c>
      <c r="B3818" s="10">
        <v>283.17</v>
      </c>
      <c r="C3818" s="10">
        <v>295.26633</v>
      </c>
      <c r="D3818" s="10">
        <v>0.0409675224398256</v>
      </c>
      <c r="E3818" s="7"/>
      <c r="F3818" s="7"/>
    </row>
    <row r="3819">
      <c r="A3819" s="9">
        <v>44902.041666666664</v>
      </c>
      <c r="B3819" s="10">
        <v>285.3</v>
      </c>
      <c r="C3819" s="10">
        <v>290.64737</v>
      </c>
      <c r="D3819" s="10">
        <v>0.0183981365460145</v>
      </c>
      <c r="E3819" s="7"/>
      <c r="F3819" s="7"/>
    </row>
    <row r="3820">
      <c r="A3820" s="9">
        <v>44902.083333333336</v>
      </c>
      <c r="B3820" s="10">
        <v>289.92</v>
      </c>
      <c r="C3820" s="10">
        <v>284.82484</v>
      </c>
      <c r="D3820" s="10">
        <v>0.017888748748178</v>
      </c>
      <c r="E3820" s="7"/>
      <c r="F3820" s="7"/>
    </row>
    <row r="3821">
      <c r="A3821" s="9">
        <v>44902.125</v>
      </c>
      <c r="B3821" s="10">
        <v>272.18</v>
      </c>
      <c r="C3821" s="10">
        <v>277.07898</v>
      </c>
      <c r="D3821" s="10">
        <v>0.0176808071113875</v>
      </c>
      <c r="E3821" s="7"/>
      <c r="F3821" s="7"/>
    </row>
    <row r="3822">
      <c r="A3822" s="9">
        <v>44902.166666666664</v>
      </c>
      <c r="B3822" s="10">
        <v>248.63</v>
      </c>
      <c r="C3822" s="10">
        <v>269.26714</v>
      </c>
      <c r="D3822" s="10">
        <v>0.0766418806245722</v>
      </c>
      <c r="E3822" s="7"/>
      <c r="F3822" s="7"/>
    </row>
    <row r="3823">
      <c r="A3823" s="9">
        <v>44902.208333333336</v>
      </c>
      <c r="B3823" s="10">
        <v>239.81</v>
      </c>
      <c r="C3823" s="10">
        <v>263.13036</v>
      </c>
      <c r="D3823" s="10">
        <v>0.0886266411827202</v>
      </c>
      <c r="E3823" s="7"/>
      <c r="F3823" s="7"/>
    </row>
    <row r="3824">
      <c r="A3824" s="9">
        <v>44902.25</v>
      </c>
      <c r="B3824" s="10">
        <v>232.37</v>
      </c>
      <c r="C3824" s="10">
        <v>259.57627</v>
      </c>
      <c r="D3824" s="10">
        <v>0.104810312591362</v>
      </c>
      <c r="E3824" s="7"/>
      <c r="F3824" s="7"/>
    </row>
    <row r="3825">
      <c r="A3825" s="9">
        <v>44902.291666666664</v>
      </c>
      <c r="B3825" s="10">
        <v>225.29</v>
      </c>
      <c r="C3825" s="10">
        <v>257.49588</v>
      </c>
      <c r="D3825" s="10">
        <v>0.125073379814853</v>
      </c>
      <c r="E3825" s="7"/>
      <c r="F3825" s="7"/>
    </row>
    <row r="3826">
      <c r="A3826" s="9">
        <v>44902.333333333336</v>
      </c>
      <c r="B3826" s="10">
        <v>227.99</v>
      </c>
      <c r="C3826" s="10">
        <v>257.34193</v>
      </c>
      <c r="D3826" s="10">
        <v>0.114058093836476</v>
      </c>
      <c r="E3826" s="7"/>
      <c r="F3826" s="7"/>
    </row>
    <row r="3827">
      <c r="A3827" s="9">
        <v>44902.375</v>
      </c>
      <c r="B3827" s="10">
        <v>226.66</v>
      </c>
      <c r="C3827" s="10">
        <v>260.75911</v>
      </c>
      <c r="D3827" s="10">
        <v>0.130768623961019</v>
      </c>
      <c r="E3827" s="7"/>
      <c r="F3827" s="7"/>
    </row>
    <row r="3828">
      <c r="A3828" s="9">
        <v>44902.416666666664</v>
      </c>
      <c r="B3828" s="10">
        <v>234.28</v>
      </c>
      <c r="C3828" s="10">
        <v>266.87658</v>
      </c>
      <c r="D3828" s="10">
        <v>0.122141028635783</v>
      </c>
      <c r="E3828" s="7"/>
      <c r="F3828" s="7"/>
    </row>
    <row r="3829">
      <c r="A3829" s="9">
        <v>44902.458333333336</v>
      </c>
      <c r="B3829" s="10">
        <v>246.03</v>
      </c>
      <c r="C3829" s="10">
        <v>271.7558</v>
      </c>
      <c r="D3829" s="10">
        <v>0.0946651368618444</v>
      </c>
      <c r="E3829" s="7"/>
      <c r="F3829" s="7"/>
    </row>
    <row r="3830">
      <c r="A3830" s="9">
        <v>44902.5</v>
      </c>
      <c r="B3830" s="10">
        <v>258.19</v>
      </c>
      <c r="C3830" s="10">
        <v>276.12014</v>
      </c>
      <c r="D3830" s="10">
        <v>0.0649360093762084</v>
      </c>
      <c r="E3830" s="7"/>
      <c r="F3830" s="7"/>
    </row>
    <row r="3831">
      <c r="A3831" s="9">
        <v>44902.541666666664</v>
      </c>
      <c r="B3831" s="10">
        <v>279.43</v>
      </c>
      <c r="C3831" s="10">
        <v>280.61323</v>
      </c>
      <c r="D3831" s="10">
        <v>0.00421658665202628</v>
      </c>
      <c r="E3831" s="7"/>
      <c r="F3831" s="7"/>
    </row>
    <row r="3832">
      <c r="A3832" s="9">
        <v>44902.583333333336</v>
      </c>
      <c r="B3832" s="10">
        <v>289.09</v>
      </c>
      <c r="C3832" s="10">
        <v>282.27538</v>
      </c>
      <c r="D3832" s="10">
        <v>0.0241417441365236</v>
      </c>
      <c r="E3832" s="7"/>
      <c r="F3832" s="7"/>
    </row>
    <row r="3833">
      <c r="A3833" s="9">
        <v>44902.625</v>
      </c>
      <c r="B3833" s="10">
        <v>292.79</v>
      </c>
      <c r="C3833" s="10">
        <v>284.27641</v>
      </c>
      <c r="D3833" s="10">
        <v>0.0299482816741636</v>
      </c>
      <c r="E3833" s="7"/>
      <c r="F3833" s="7"/>
    </row>
    <row r="3834">
      <c r="A3834" s="9">
        <v>44902.666666666664</v>
      </c>
      <c r="B3834" s="10">
        <v>291.39</v>
      </c>
      <c r="C3834" s="10">
        <v>285.28019</v>
      </c>
      <c r="D3834" s="10">
        <v>0.0214168744068769</v>
      </c>
      <c r="E3834" s="7"/>
      <c r="F3834" s="7"/>
    </row>
    <row r="3835">
      <c r="A3835" s="9">
        <v>44902.708333333336</v>
      </c>
      <c r="B3835" s="10">
        <v>284.61</v>
      </c>
      <c r="C3835" s="10">
        <v>286.90928</v>
      </c>
      <c r="D3835" s="10">
        <v>0.00801396176519633</v>
      </c>
      <c r="E3835" s="7"/>
      <c r="F3835" s="7"/>
    </row>
    <row r="3836">
      <c r="A3836" s="9">
        <v>44902.75</v>
      </c>
      <c r="B3836" s="10">
        <v>297.68</v>
      </c>
      <c r="C3836" s="10">
        <v>289.03078</v>
      </c>
      <c r="D3836" s="10">
        <v>0.0299249097276076</v>
      </c>
      <c r="E3836" s="7"/>
      <c r="F3836" s="7"/>
    </row>
    <row r="3837">
      <c r="A3837" s="9">
        <v>44902.791666666664</v>
      </c>
      <c r="B3837" s="10">
        <v>288.03</v>
      </c>
      <c r="C3837" s="10">
        <v>291.80946</v>
      </c>
      <c r="D3837" s="10">
        <v>0.0129518076624384</v>
      </c>
      <c r="E3837" s="7"/>
      <c r="F3837" s="7"/>
    </row>
    <row r="3838">
      <c r="A3838" s="9">
        <v>44902.833333333336</v>
      </c>
      <c r="B3838" s="10">
        <v>296.63</v>
      </c>
      <c r="C3838" s="10">
        <v>293.33192</v>
      </c>
      <c r="D3838" s="10">
        <v>0.0112435087187237</v>
      </c>
      <c r="E3838" s="7"/>
      <c r="F3838" s="7"/>
    </row>
    <row r="3839">
      <c r="A3839" s="9">
        <v>44902.875</v>
      </c>
      <c r="B3839" s="10">
        <v>291.91</v>
      </c>
      <c r="C3839" s="10">
        <v>295.7869</v>
      </c>
      <c r="D3839" s="10">
        <v>0.0131070713408875</v>
      </c>
      <c r="E3839" s="7"/>
      <c r="F3839" s="7"/>
    </row>
    <row r="3840">
      <c r="A3840" s="9">
        <v>44902.916666666664</v>
      </c>
      <c r="B3840" s="10">
        <v>281.08</v>
      </c>
      <c r="C3840" s="10">
        <v>297.57049</v>
      </c>
      <c r="D3840" s="10">
        <v>0.055417087897392</v>
      </c>
      <c r="E3840" s="7"/>
      <c r="F3840" s="7"/>
    </row>
    <row r="3841">
      <c r="A3841" s="9">
        <v>44902.958333333336</v>
      </c>
      <c r="B3841" s="10">
        <v>278.03</v>
      </c>
      <c r="C3841" s="10">
        <v>299.93132</v>
      </c>
      <c r="D3841" s="10">
        <v>0.0730211169677113</v>
      </c>
      <c r="E3841" s="7"/>
      <c r="F3841" s="7"/>
    </row>
    <row r="3842">
      <c r="A3842" s="9">
        <v>44903.0</v>
      </c>
      <c r="B3842" s="10">
        <v>283.08</v>
      </c>
      <c r="C3842" s="10">
        <v>280.25884</v>
      </c>
      <c r="D3842" s="10">
        <v>0.0100662658847798</v>
      </c>
      <c r="E3842" s="7"/>
      <c r="F3842" s="7"/>
    </row>
    <row r="3843">
      <c r="A3843" s="9">
        <v>44903.041666666664</v>
      </c>
      <c r="B3843" s="10">
        <v>284.91</v>
      </c>
      <c r="C3843" s="10">
        <v>278.84266</v>
      </c>
      <c r="D3843" s="10">
        <v>0.0217590091846061</v>
      </c>
      <c r="E3843" s="7"/>
      <c r="F3843" s="7"/>
    </row>
    <row r="3844">
      <c r="A3844" s="9">
        <v>44903.083333333336</v>
      </c>
      <c r="B3844" s="10">
        <v>284.49</v>
      </c>
      <c r="C3844" s="10">
        <v>277.25784</v>
      </c>
      <c r="D3844" s="10">
        <v>0.0260846005292402</v>
      </c>
      <c r="E3844" s="7"/>
      <c r="F3844" s="7"/>
    </row>
    <row r="3845">
      <c r="A3845" s="9">
        <v>44903.125</v>
      </c>
      <c r="B3845" s="10">
        <v>270.79</v>
      </c>
      <c r="C3845" s="10">
        <v>274.08085</v>
      </c>
      <c r="D3845" s="10">
        <v>0.0120068585601656</v>
      </c>
      <c r="E3845" s="7"/>
      <c r="F3845" s="7"/>
    </row>
    <row r="3846">
      <c r="A3846" s="9">
        <v>44903.166666666664</v>
      </c>
      <c r="B3846" s="10">
        <v>244.83</v>
      </c>
      <c r="C3846" s="10">
        <v>269.1194</v>
      </c>
      <c r="D3846" s="10">
        <v>0.090255106097888</v>
      </c>
      <c r="E3846" s="7"/>
      <c r="F3846" s="7"/>
    </row>
    <row r="3847">
      <c r="A3847" s="9">
        <v>44903.208333333336</v>
      </c>
      <c r="B3847" s="10">
        <v>217.39</v>
      </c>
      <c r="C3847" s="10">
        <v>263.4962</v>
      </c>
      <c r="D3847" s="10">
        <v>0.174978614492353</v>
      </c>
      <c r="E3847" s="7"/>
      <c r="F3847" s="7"/>
    </row>
    <row r="3848">
      <c r="A3848" s="9">
        <v>44903.25</v>
      </c>
      <c r="B3848" s="10">
        <v>214.83</v>
      </c>
      <c r="C3848" s="10">
        <v>258.20283</v>
      </c>
      <c r="D3848" s="10">
        <v>0.167979684808257</v>
      </c>
      <c r="E3848" s="7"/>
      <c r="F3848" s="7"/>
    </row>
    <row r="3849">
      <c r="A3849" s="9">
        <v>44903.291666666664</v>
      </c>
      <c r="B3849" s="10">
        <v>219.05</v>
      </c>
      <c r="C3849" s="10">
        <v>252.37424</v>
      </c>
      <c r="D3849" s="10">
        <v>0.132042953353717</v>
      </c>
      <c r="E3849" s="7"/>
      <c r="F3849" s="7"/>
    </row>
    <row r="3850">
      <c r="A3850" s="9">
        <v>44903.333333333336</v>
      </c>
      <c r="B3850" s="10">
        <v>211.42</v>
      </c>
      <c r="C3850" s="10">
        <v>247.85058</v>
      </c>
      <c r="D3850" s="10">
        <v>0.146986059100608</v>
      </c>
      <c r="E3850" s="7"/>
      <c r="F3850" s="7"/>
    </row>
    <row r="3851">
      <c r="A3851" s="9">
        <v>44903.375</v>
      </c>
      <c r="B3851" s="10">
        <v>204.18</v>
      </c>
      <c r="C3851" s="10">
        <v>246.87235</v>
      </c>
      <c r="D3851" s="10">
        <v>0.172932894267016</v>
      </c>
      <c r="E3851" s="7"/>
      <c r="F3851" s="7"/>
    </row>
    <row r="3852">
      <c r="A3852" s="9">
        <v>44903.416666666664</v>
      </c>
      <c r="B3852" s="10">
        <v>215.18</v>
      </c>
      <c r="C3852" s="10">
        <v>249.46377</v>
      </c>
      <c r="D3852" s="10">
        <v>0.137429856046831</v>
      </c>
      <c r="E3852" s="7"/>
      <c r="F3852" s="7"/>
    </row>
    <row r="3853">
      <c r="A3853" s="9">
        <v>44903.458333333336</v>
      </c>
      <c r="B3853" s="10">
        <v>225.53</v>
      </c>
      <c r="C3853" s="10">
        <v>252.70719</v>
      </c>
      <c r="D3853" s="10">
        <v>0.107544189779483</v>
      </c>
      <c r="E3853" s="7"/>
      <c r="F3853" s="7"/>
    </row>
    <row r="3854">
      <c r="A3854" s="9">
        <v>44903.5</v>
      </c>
      <c r="B3854" s="10">
        <v>240.53</v>
      </c>
      <c r="C3854" s="10">
        <v>257.00096</v>
      </c>
      <c r="D3854" s="10">
        <v>0.0640890991224313</v>
      </c>
      <c r="E3854" s="7"/>
      <c r="F3854" s="7"/>
    </row>
    <row r="3855">
      <c r="A3855" s="9">
        <v>44903.541666666664</v>
      </c>
      <c r="B3855" s="10">
        <v>256.85</v>
      </c>
      <c r="C3855" s="10">
        <v>262.68852</v>
      </c>
      <c r="D3855" s="10">
        <v>0.0222260188606641</v>
      </c>
      <c r="E3855" s="7"/>
      <c r="F3855" s="7"/>
    </row>
    <row r="3856">
      <c r="A3856" s="9">
        <v>44903.583333333336</v>
      </c>
      <c r="B3856" s="10">
        <v>253.17</v>
      </c>
      <c r="C3856" s="10">
        <v>266.26777</v>
      </c>
      <c r="D3856" s="10">
        <v>0.0491902193044242</v>
      </c>
      <c r="E3856" s="7"/>
      <c r="F3856" s="7"/>
    </row>
    <row r="3857">
      <c r="A3857" s="9">
        <v>44903.625</v>
      </c>
      <c r="B3857" s="10">
        <v>246.38</v>
      </c>
      <c r="C3857" s="10">
        <v>269.92751</v>
      </c>
      <c r="D3857" s="10">
        <v>0.0872364213636468</v>
      </c>
      <c r="E3857" s="7"/>
      <c r="F3857" s="7"/>
    </row>
    <row r="3858">
      <c r="A3858" s="9">
        <v>44903.666666666664</v>
      </c>
      <c r="B3858" s="10">
        <v>243.12</v>
      </c>
      <c r="C3858" s="10">
        <v>272.21321</v>
      </c>
      <c r="D3858" s="10">
        <v>0.106876554594833</v>
      </c>
      <c r="E3858" s="7"/>
      <c r="F3858" s="7"/>
    </row>
    <row r="3859">
      <c r="A3859" s="9">
        <v>44903.708333333336</v>
      </c>
      <c r="B3859" s="10">
        <v>243.19</v>
      </c>
      <c r="C3859" s="10">
        <v>274.68633</v>
      </c>
      <c r="D3859" s="10">
        <v>0.114662895674495</v>
      </c>
      <c r="E3859" s="7"/>
      <c r="F3859" s="7"/>
    </row>
    <row r="3860">
      <c r="A3860" s="9">
        <v>44903.75</v>
      </c>
      <c r="B3860" s="10">
        <v>258.59</v>
      </c>
      <c r="C3860" s="10">
        <v>276.65275</v>
      </c>
      <c r="D3860" s="10">
        <v>0.0652903323751527</v>
      </c>
      <c r="E3860" s="7"/>
      <c r="F3860" s="7"/>
    </row>
    <row r="3861">
      <c r="A3861" s="9">
        <v>44903.791666666664</v>
      </c>
      <c r="B3861" s="10">
        <v>263.31</v>
      </c>
      <c r="C3861" s="10">
        <v>278.8139</v>
      </c>
      <c r="D3861" s="10">
        <v>0.0556066250642453</v>
      </c>
      <c r="E3861" s="7"/>
      <c r="F3861" s="7"/>
    </row>
    <row r="3862">
      <c r="A3862" s="9">
        <v>44903.833333333336</v>
      </c>
      <c r="B3862" s="10">
        <v>267.7</v>
      </c>
      <c r="C3862" s="10">
        <v>279.92385</v>
      </c>
      <c r="D3862" s="10">
        <v>0.0436684834107562</v>
      </c>
      <c r="E3862" s="7"/>
      <c r="F3862" s="7"/>
    </row>
    <row r="3863">
      <c r="A3863" s="9">
        <v>44903.875</v>
      </c>
      <c r="B3863" s="10">
        <v>265.87</v>
      </c>
      <c r="C3863" s="10">
        <v>282.54521</v>
      </c>
      <c r="D3863" s="10">
        <v>0.0590178470907363</v>
      </c>
      <c r="E3863" s="7"/>
      <c r="F3863" s="7"/>
    </row>
    <row r="3864">
      <c r="A3864" s="9">
        <v>44903.916666666664</v>
      </c>
      <c r="B3864" s="10">
        <v>265.24</v>
      </c>
      <c r="C3864" s="10">
        <v>284.52082</v>
      </c>
      <c r="D3864" s="10">
        <v>0.0677659371289595</v>
      </c>
      <c r="E3864" s="7"/>
      <c r="F3864" s="7"/>
    </row>
    <row r="3865">
      <c r="A3865" s="9">
        <v>44903.958333333336</v>
      </c>
      <c r="B3865" s="10">
        <v>270.37</v>
      </c>
      <c r="C3865" s="10">
        <v>286.94462</v>
      </c>
      <c r="D3865" s="10">
        <v>0.0577624351346959</v>
      </c>
      <c r="E3865" s="7"/>
      <c r="F3865" s="7"/>
    </row>
    <row r="3866">
      <c r="A3866" s="9">
        <v>44904.0</v>
      </c>
      <c r="B3866" s="10">
        <v>270.16</v>
      </c>
      <c r="C3866" s="10">
        <v>274.98791</v>
      </c>
      <c r="D3866" s="10">
        <v>0.0175568082247687</v>
      </c>
      <c r="E3866" s="7"/>
      <c r="F3866" s="7"/>
    </row>
    <row r="3867">
      <c r="A3867" s="9">
        <v>44904.041666666664</v>
      </c>
      <c r="B3867" s="10">
        <v>274.35</v>
      </c>
      <c r="C3867" s="10">
        <v>272.23977</v>
      </c>
      <c r="D3867" s="10">
        <v>0.00775136564360159</v>
      </c>
      <c r="E3867" s="7"/>
      <c r="F3867" s="7"/>
    </row>
    <row r="3868">
      <c r="A3868" s="9">
        <v>44904.083333333336</v>
      </c>
      <c r="B3868" s="10">
        <v>277.92</v>
      </c>
      <c r="C3868" s="10">
        <v>268.84417</v>
      </c>
      <c r="D3868" s="10">
        <v>0.0337587011836633</v>
      </c>
      <c r="E3868" s="7"/>
      <c r="F3868" s="7"/>
    </row>
    <row r="3869">
      <c r="A3869" s="9">
        <v>44904.125</v>
      </c>
      <c r="B3869" s="10">
        <v>279.15</v>
      </c>
      <c r="C3869" s="10">
        <v>263.91002</v>
      </c>
      <c r="D3869" s="10">
        <v>0.0577468790309667</v>
      </c>
      <c r="E3869" s="7"/>
      <c r="F3869" s="7"/>
    </row>
    <row r="3870">
      <c r="A3870" s="9">
        <v>44904.166666666664</v>
      </c>
      <c r="B3870" s="10">
        <v>272.41</v>
      </c>
      <c r="C3870" s="10">
        <v>258.07013</v>
      </c>
      <c r="D3870" s="10">
        <v>0.0555657874857505</v>
      </c>
      <c r="E3870" s="7"/>
      <c r="F3870" s="7"/>
    </row>
    <row r="3871">
      <c r="A3871" s="9">
        <v>44904.208333333336</v>
      </c>
      <c r="B3871" s="10">
        <v>254.54</v>
      </c>
      <c r="C3871" s="10">
        <v>252.66257</v>
      </c>
      <c r="D3871" s="10">
        <v>0.0074305822188067</v>
      </c>
      <c r="E3871" s="7"/>
      <c r="F3871" s="7"/>
    </row>
    <row r="3872">
      <c r="A3872" s="9">
        <v>44904.25</v>
      </c>
      <c r="B3872" s="10">
        <v>243.96</v>
      </c>
      <c r="C3872" s="10">
        <v>248.35216</v>
      </c>
      <c r="D3872" s="10">
        <v>0.0176852095830372</v>
      </c>
      <c r="E3872" s="7"/>
      <c r="F3872" s="7"/>
    </row>
    <row r="3873">
      <c r="A3873" s="9">
        <v>44904.291666666664</v>
      </c>
      <c r="B3873" s="10">
        <v>234.7</v>
      </c>
      <c r="C3873" s="10">
        <v>244.28283</v>
      </c>
      <c r="D3873" s="10">
        <v>0.039228422234997</v>
      </c>
      <c r="E3873" s="7"/>
      <c r="F3873" s="7"/>
    </row>
    <row r="3874">
      <c r="A3874" s="9">
        <v>44904.333333333336</v>
      </c>
      <c r="B3874" s="10">
        <v>225.08</v>
      </c>
      <c r="C3874" s="10">
        <v>241.91786</v>
      </c>
      <c r="D3874" s="10">
        <v>0.0696015581487037</v>
      </c>
      <c r="E3874" s="7"/>
      <c r="F3874" s="7"/>
    </row>
    <row r="3875">
      <c r="A3875" s="9">
        <v>44904.375</v>
      </c>
      <c r="B3875" s="10">
        <v>228.78</v>
      </c>
      <c r="C3875" s="10">
        <v>243.03598</v>
      </c>
      <c r="D3875" s="10">
        <v>0.05865789913082</v>
      </c>
      <c r="E3875" s="7"/>
      <c r="F3875" s="7"/>
    </row>
    <row r="3876">
      <c r="A3876" s="9">
        <v>44904.416666666664</v>
      </c>
      <c r="B3876" s="10">
        <v>241.88</v>
      </c>
      <c r="C3876" s="10">
        <v>247.14274</v>
      </c>
      <c r="D3876" s="10">
        <v>0.02129433379269</v>
      </c>
      <c r="E3876" s="7"/>
      <c r="F3876" s="7"/>
    </row>
    <row r="3877">
      <c r="A3877" s="9">
        <v>44904.458333333336</v>
      </c>
      <c r="B3877" s="10">
        <v>251.88</v>
      </c>
      <c r="C3877" s="10">
        <v>250.98728</v>
      </c>
      <c r="D3877" s="10">
        <v>0.00355683363714685</v>
      </c>
      <c r="E3877" s="7"/>
      <c r="F3877" s="7"/>
    </row>
    <row r="3878">
      <c r="A3878" s="9">
        <v>44904.5</v>
      </c>
      <c r="B3878" s="10">
        <v>255.78</v>
      </c>
      <c r="C3878" s="10">
        <v>255.00325</v>
      </c>
      <c r="D3878" s="10">
        <v>0.00304603960929906</v>
      </c>
      <c r="E3878" s="7"/>
      <c r="F3878" s="7"/>
    </row>
    <row r="3879">
      <c r="A3879" s="9">
        <v>44904.541666666664</v>
      </c>
      <c r="B3879" s="10">
        <v>264.05</v>
      </c>
      <c r="C3879" s="10">
        <v>259.76491</v>
      </c>
      <c r="D3879" s="10">
        <v>0.016496030968925</v>
      </c>
      <c r="E3879" s="7"/>
      <c r="F3879" s="7"/>
    </row>
    <row r="3880">
      <c r="A3880" s="9">
        <v>44904.583333333336</v>
      </c>
      <c r="B3880" s="10">
        <v>254.0</v>
      </c>
      <c r="C3880" s="10">
        <v>262.31325</v>
      </c>
      <c r="D3880" s="10">
        <v>0.0316920704539324</v>
      </c>
      <c r="E3880" s="7"/>
      <c r="F3880" s="7"/>
    </row>
    <row r="3881">
      <c r="A3881" s="9">
        <v>44904.625</v>
      </c>
      <c r="B3881" s="10">
        <v>241.37</v>
      </c>
      <c r="C3881" s="10">
        <v>265.02632</v>
      </c>
      <c r="D3881" s="10">
        <v>0.0892602666784189</v>
      </c>
      <c r="E3881" s="7"/>
      <c r="F3881" s="7"/>
    </row>
    <row r="3882">
      <c r="A3882" s="9">
        <v>44904.666666666664</v>
      </c>
      <c r="B3882" s="10">
        <v>231.67</v>
      </c>
      <c r="C3882" s="10">
        <v>266.60348</v>
      </c>
      <c r="D3882" s="10">
        <v>0.131031597937131</v>
      </c>
      <c r="E3882" s="7"/>
      <c r="F3882" s="7"/>
    </row>
    <row r="3883">
      <c r="A3883" s="9">
        <v>44904.708333333336</v>
      </c>
      <c r="B3883" s="10">
        <v>223.65</v>
      </c>
      <c r="C3883" s="10">
        <v>268.6148</v>
      </c>
      <c r="D3883" s="10">
        <v>0.167395095132509</v>
      </c>
      <c r="E3883" s="7"/>
      <c r="F3883" s="7"/>
    </row>
    <row r="3884">
      <c r="A3884" s="9">
        <v>44904.75</v>
      </c>
      <c r="B3884" s="10">
        <v>225.32</v>
      </c>
      <c r="C3884" s="10">
        <v>270.64307</v>
      </c>
      <c r="D3884" s="10">
        <v>0.16746436552024</v>
      </c>
      <c r="E3884" s="7"/>
      <c r="F3884" s="7"/>
    </row>
    <row r="3885">
      <c r="A3885" s="9">
        <v>44904.791666666664</v>
      </c>
      <c r="B3885" s="10">
        <v>236.46</v>
      </c>
      <c r="C3885" s="10">
        <v>272.93911</v>
      </c>
      <c r="D3885" s="10">
        <v>0.133652923540345</v>
      </c>
      <c r="E3885" s="7"/>
      <c r="F3885" s="7"/>
    </row>
    <row r="3886">
      <c r="A3886" s="9">
        <v>44904.833333333336</v>
      </c>
      <c r="B3886" s="10">
        <v>257.19</v>
      </c>
      <c r="C3886" s="10">
        <v>274.22266</v>
      </c>
      <c r="D3886" s="10">
        <v>0.0621125183454934</v>
      </c>
      <c r="E3886" s="7"/>
      <c r="F3886" s="7"/>
    </row>
    <row r="3887">
      <c r="A3887" s="9">
        <v>44904.875</v>
      </c>
      <c r="B3887" s="10">
        <v>274.24</v>
      </c>
      <c r="C3887" s="10">
        <v>276.78473</v>
      </c>
      <c r="D3887" s="10">
        <v>0.00919389592048671</v>
      </c>
      <c r="E3887" s="7"/>
      <c r="F3887" s="7"/>
    </row>
    <row r="3888">
      <c r="A3888" s="9">
        <v>44904.916666666664</v>
      </c>
      <c r="B3888" s="10">
        <v>275.09</v>
      </c>
      <c r="C3888" s="10">
        <v>278.76371</v>
      </c>
      <c r="D3888" s="10">
        <v>0.0131785805261381</v>
      </c>
      <c r="E3888" s="7"/>
      <c r="F3888" s="7"/>
    </row>
    <row r="3889">
      <c r="A3889" s="9">
        <v>44904.958333333336</v>
      </c>
      <c r="B3889" s="10">
        <v>272.32</v>
      </c>
      <c r="C3889" s="10">
        <v>281.05322</v>
      </c>
      <c r="D3889" s="10">
        <v>0.031073189625794</v>
      </c>
      <c r="E3889" s="7"/>
      <c r="F3889" s="7"/>
    </row>
    <row r="3890">
      <c r="A3890" s="9">
        <v>44905.0</v>
      </c>
      <c r="B3890" s="10">
        <v>270.69</v>
      </c>
      <c r="C3890" s="10">
        <v>285.33241</v>
      </c>
      <c r="D3890" s="10">
        <v>0.0513170235375644</v>
      </c>
      <c r="E3890" s="7"/>
      <c r="F3890" s="7"/>
    </row>
    <row r="3891">
      <c r="A3891" s="9">
        <v>44905.041666666664</v>
      </c>
      <c r="B3891" s="10">
        <v>278.83</v>
      </c>
      <c r="C3891" s="10">
        <v>281.40602</v>
      </c>
      <c r="D3891" s="10">
        <v>0.00915410409485919</v>
      </c>
      <c r="E3891" s="7"/>
      <c r="F3891" s="7"/>
    </row>
    <row r="3892">
      <c r="A3892" s="9">
        <v>44905.083333333336</v>
      </c>
      <c r="B3892" s="10">
        <v>284.89</v>
      </c>
      <c r="C3892" s="10">
        <v>276.52289</v>
      </c>
      <c r="D3892" s="10">
        <v>0.0302582907331829</v>
      </c>
      <c r="E3892" s="7"/>
      <c r="F3892" s="7"/>
    </row>
    <row r="3893">
      <c r="A3893" s="9">
        <v>44905.125</v>
      </c>
      <c r="B3893" s="10">
        <v>277.71</v>
      </c>
      <c r="C3893" s="10">
        <v>269.99052</v>
      </c>
      <c r="D3893" s="10">
        <v>0.0285916705519881</v>
      </c>
      <c r="E3893" s="7"/>
      <c r="F3893" s="7"/>
    </row>
    <row r="3894">
      <c r="A3894" s="9">
        <v>44905.166666666664</v>
      </c>
      <c r="B3894" s="10">
        <v>270.46</v>
      </c>
      <c r="C3894" s="10">
        <v>263.11054</v>
      </c>
      <c r="D3894" s="10">
        <v>0.0279329744828921</v>
      </c>
      <c r="E3894" s="7"/>
      <c r="F3894" s="7"/>
    </row>
    <row r="3895">
      <c r="A3895" s="9">
        <v>44905.208333333336</v>
      </c>
      <c r="B3895" s="10">
        <v>257.79</v>
      </c>
      <c r="C3895" s="10">
        <v>257.4621</v>
      </c>
      <c r="D3895" s="10">
        <v>0.00127358551025568</v>
      </c>
      <c r="E3895" s="7"/>
      <c r="F3895" s="7"/>
    </row>
    <row r="3896">
      <c r="A3896" s="9">
        <v>44905.25</v>
      </c>
      <c r="B3896" s="10">
        <v>257.71</v>
      </c>
      <c r="C3896" s="10">
        <v>253.8359</v>
      </c>
      <c r="D3896" s="10">
        <v>0.0152622225618991</v>
      </c>
      <c r="E3896" s="7"/>
      <c r="F3896" s="7"/>
    </row>
    <row r="3897">
      <c r="A3897" s="9">
        <v>44905.291666666664</v>
      </c>
      <c r="B3897" s="10">
        <v>243.9</v>
      </c>
      <c r="C3897" s="10">
        <v>251.15281</v>
      </c>
      <c r="D3897" s="10">
        <v>0.0288780762596284</v>
      </c>
      <c r="E3897" s="7"/>
      <c r="F3897" s="7"/>
    </row>
    <row r="3898">
      <c r="A3898" s="9">
        <v>44905.333333333336</v>
      </c>
      <c r="B3898" s="10">
        <v>241.21</v>
      </c>
      <c r="C3898" s="10">
        <v>250.33573</v>
      </c>
      <c r="D3898" s="10">
        <v>0.0364539652409985</v>
      </c>
      <c r="E3898" s="7"/>
      <c r="F3898" s="7"/>
    </row>
    <row r="3899">
      <c r="A3899" s="9">
        <v>44905.375</v>
      </c>
      <c r="B3899" s="10">
        <v>242.4</v>
      </c>
      <c r="C3899" s="10">
        <v>253.02404</v>
      </c>
      <c r="D3899" s="10">
        <v>0.0419882632496106</v>
      </c>
      <c r="E3899" s="7"/>
      <c r="F3899" s="7"/>
    </row>
    <row r="3900">
      <c r="A3900" s="9">
        <v>44905.416666666664</v>
      </c>
      <c r="B3900" s="10">
        <v>243.21</v>
      </c>
      <c r="C3900" s="10">
        <v>258.49447</v>
      </c>
      <c r="D3900" s="10">
        <v>0.0591288084422075</v>
      </c>
      <c r="E3900" s="7"/>
      <c r="F3900" s="7"/>
    </row>
    <row r="3901">
      <c r="A3901" s="9">
        <v>44905.458333333336</v>
      </c>
      <c r="B3901" s="10">
        <v>244.25</v>
      </c>
      <c r="C3901" s="10">
        <v>263.02609</v>
      </c>
      <c r="D3901" s="10">
        <v>0.0713848956960886</v>
      </c>
      <c r="E3901" s="7"/>
      <c r="F3901" s="7"/>
    </row>
    <row r="3902">
      <c r="A3902" s="9">
        <v>44905.5</v>
      </c>
      <c r="B3902" s="10">
        <v>253.83</v>
      </c>
      <c r="C3902" s="10">
        <v>267.17254</v>
      </c>
      <c r="D3902" s="10">
        <v>0.0499397879737192</v>
      </c>
      <c r="E3902" s="7"/>
      <c r="F3902" s="7"/>
    </row>
    <row r="3903">
      <c r="A3903" s="9">
        <v>44905.541666666664</v>
      </c>
      <c r="B3903" s="10">
        <v>266.44</v>
      </c>
      <c r="C3903" s="10">
        <v>271.69032</v>
      </c>
      <c r="D3903" s="10">
        <v>0.0193246487397857</v>
      </c>
      <c r="E3903" s="7"/>
      <c r="F3903" s="7"/>
    </row>
    <row r="3904">
      <c r="A3904" s="9">
        <v>44905.583333333336</v>
      </c>
      <c r="B3904" s="10">
        <v>271.32</v>
      </c>
      <c r="C3904" s="10">
        <v>273.5976</v>
      </c>
      <c r="D3904" s="10">
        <v>0.0083246344266178</v>
      </c>
      <c r="E3904" s="7"/>
      <c r="F3904" s="7"/>
    </row>
    <row r="3905">
      <c r="A3905" s="9">
        <v>44905.625</v>
      </c>
      <c r="B3905" s="10">
        <v>273.29</v>
      </c>
      <c r="C3905" s="10">
        <v>275.85628</v>
      </c>
      <c r="D3905" s="10">
        <v>0.00930296022262029</v>
      </c>
      <c r="E3905" s="7"/>
      <c r="F3905" s="7"/>
    </row>
    <row r="3906">
      <c r="A3906" s="9">
        <v>44905.666666666664</v>
      </c>
      <c r="B3906" s="10">
        <v>254.69</v>
      </c>
      <c r="C3906" s="10">
        <v>277.25687</v>
      </c>
      <c r="D3906" s="10">
        <v>0.081393366375376</v>
      </c>
      <c r="E3906" s="7"/>
      <c r="F3906" s="7"/>
    </row>
    <row r="3907">
      <c r="A3907" s="9">
        <v>44905.708333333336</v>
      </c>
      <c r="B3907" s="10">
        <v>250.16</v>
      </c>
      <c r="C3907" s="10">
        <v>279.32901</v>
      </c>
      <c r="D3907" s="10">
        <v>0.104425279708684</v>
      </c>
      <c r="E3907" s="7"/>
      <c r="F3907" s="7"/>
    </row>
    <row r="3908">
      <c r="A3908" s="9">
        <v>44905.75</v>
      </c>
      <c r="B3908" s="10">
        <v>252.44</v>
      </c>
      <c r="C3908" s="10">
        <v>281.70882</v>
      </c>
      <c r="D3908" s="10">
        <v>0.103897421458085</v>
      </c>
      <c r="E3908" s="7"/>
      <c r="F3908" s="7"/>
    </row>
    <row r="3909">
      <c r="A3909" s="9">
        <v>44905.791666666664</v>
      </c>
      <c r="B3909" s="10">
        <v>251.78</v>
      </c>
      <c r="C3909" s="10">
        <v>284.63378</v>
      </c>
      <c r="D3909" s="10">
        <v>0.115424739818302</v>
      </c>
      <c r="E3909" s="7"/>
      <c r="F3909" s="7"/>
    </row>
    <row r="3910">
      <c r="A3910" s="9">
        <v>44905.833333333336</v>
      </c>
      <c r="B3910" s="10">
        <v>267.38</v>
      </c>
      <c r="C3910" s="10">
        <v>286.27445</v>
      </c>
      <c r="D3910" s="10">
        <v>0.0660011747468207</v>
      </c>
      <c r="E3910" s="7"/>
      <c r="F3910" s="7"/>
    </row>
    <row r="3911">
      <c r="A3911" s="9">
        <v>44905.875</v>
      </c>
      <c r="B3911" s="10">
        <v>277.07</v>
      </c>
      <c r="C3911" s="10">
        <v>288.82984</v>
      </c>
      <c r="D3911" s="10">
        <v>0.0407154607017058</v>
      </c>
      <c r="E3911" s="7"/>
      <c r="F3911" s="7"/>
    </row>
    <row r="3912">
      <c r="A3912" s="9">
        <v>44905.916666666664</v>
      </c>
      <c r="B3912" s="10">
        <v>263.94</v>
      </c>
      <c r="C3912" s="10">
        <v>290.69652</v>
      </c>
      <c r="D3912" s="10">
        <v>0.0920427943203448</v>
      </c>
      <c r="E3912" s="7"/>
      <c r="F3912" s="7"/>
    </row>
    <row r="3913">
      <c r="A3913" s="9">
        <v>44905.958333333336</v>
      </c>
      <c r="B3913" s="10">
        <v>263.32</v>
      </c>
      <c r="C3913" s="10">
        <v>292.90613</v>
      </c>
      <c r="D3913" s="10">
        <v>0.101008913674835</v>
      </c>
      <c r="E3913" s="7"/>
      <c r="F3913" s="7"/>
    </row>
    <row r="3914">
      <c r="A3914" s="9">
        <v>44906.0</v>
      </c>
      <c r="B3914" s="10">
        <v>268.37</v>
      </c>
      <c r="C3914" s="10">
        <v>281.51986</v>
      </c>
      <c r="D3914" s="10">
        <v>0.0467102391994653</v>
      </c>
      <c r="E3914" s="7"/>
      <c r="F3914" s="7"/>
    </row>
    <row r="3915">
      <c r="A3915" s="9">
        <v>44906.041666666664</v>
      </c>
      <c r="B3915" s="10">
        <v>274.26</v>
      </c>
      <c r="C3915" s="10">
        <v>278.28564</v>
      </c>
      <c r="D3915" s="10">
        <v>0.0144658560175796</v>
      </c>
      <c r="E3915" s="7"/>
      <c r="F3915" s="7"/>
    </row>
    <row r="3916">
      <c r="A3916" s="9">
        <v>44906.083333333336</v>
      </c>
      <c r="B3916" s="10">
        <v>279.46</v>
      </c>
      <c r="C3916" s="10">
        <v>275.05182</v>
      </c>
      <c r="D3916" s="10">
        <v>0.016026725436683</v>
      </c>
      <c r="E3916" s="7"/>
      <c r="F3916" s="7"/>
    </row>
    <row r="3917">
      <c r="A3917" s="9">
        <v>44906.125</v>
      </c>
      <c r="B3917" s="10">
        <v>281.42</v>
      </c>
      <c r="C3917" s="10">
        <v>271.0888</v>
      </c>
      <c r="D3917" s="10">
        <v>0.0381100215132459</v>
      </c>
      <c r="E3917" s="7"/>
      <c r="F3917" s="7"/>
    </row>
    <row r="3918">
      <c r="A3918" s="9">
        <v>44906.166666666664</v>
      </c>
      <c r="B3918" s="10">
        <v>270.84</v>
      </c>
      <c r="C3918" s="10">
        <v>266.90276</v>
      </c>
      <c r="D3918" s="10">
        <v>0.0147515896800766</v>
      </c>
      <c r="E3918" s="7"/>
      <c r="F3918" s="7"/>
    </row>
    <row r="3919">
      <c r="A3919" s="9">
        <v>44906.208333333336</v>
      </c>
      <c r="B3919" s="10">
        <v>259.31</v>
      </c>
      <c r="C3919" s="10">
        <v>263.50956</v>
      </c>
      <c r="D3919" s="10">
        <v>0.0159370308993723</v>
      </c>
      <c r="E3919" s="7"/>
      <c r="F3919" s="7"/>
    </row>
    <row r="3920">
      <c r="A3920" s="9">
        <v>44906.25</v>
      </c>
      <c r="B3920" s="10">
        <v>258.49</v>
      </c>
      <c r="C3920" s="10">
        <v>261.33637</v>
      </c>
      <c r="D3920" s="10">
        <v>0.0108915953795485</v>
      </c>
      <c r="E3920" s="7"/>
      <c r="F3920" s="7"/>
    </row>
    <row r="3921">
      <c r="A3921" s="9">
        <v>44906.291666666664</v>
      </c>
      <c r="B3921" s="10">
        <v>254.53</v>
      </c>
      <c r="C3921" s="10">
        <v>258.87152</v>
      </c>
      <c r="D3921" s="10">
        <v>0.0167709449073423</v>
      </c>
      <c r="E3921" s="7"/>
      <c r="F3921" s="7"/>
    </row>
    <row r="3922">
      <c r="A3922" s="9">
        <v>44906.333333333336</v>
      </c>
      <c r="B3922" s="10">
        <v>259.66</v>
      </c>
      <c r="C3922" s="10">
        <v>257.26496</v>
      </c>
      <c r="D3922" s="10">
        <v>0.00930962382129323</v>
      </c>
      <c r="E3922" s="7"/>
      <c r="F3922" s="7"/>
    </row>
    <row r="3923">
      <c r="A3923" s="9">
        <v>44906.375</v>
      </c>
      <c r="B3923" s="10">
        <v>258.68</v>
      </c>
      <c r="C3923" s="10">
        <v>258.54352</v>
      </c>
      <c r="D3923" s="10">
        <v>5.27880180481823E-4</v>
      </c>
      <c r="E3923" s="7"/>
      <c r="F3923" s="7"/>
    </row>
    <row r="3924">
      <c r="A3924" s="9">
        <v>44906.416666666664</v>
      </c>
      <c r="B3924" s="10">
        <v>262.67</v>
      </c>
      <c r="C3924" s="10">
        <v>262.7784</v>
      </c>
      <c r="D3924" s="10">
        <v>4.12514879457217E-4</v>
      </c>
      <c r="E3924" s="7"/>
      <c r="F3924" s="7"/>
    </row>
    <row r="3925">
      <c r="A3925" s="9">
        <v>44906.458333333336</v>
      </c>
      <c r="B3925" s="10">
        <v>260.86</v>
      </c>
      <c r="C3925" s="10">
        <v>266.42839</v>
      </c>
      <c r="D3925" s="10">
        <v>0.0209001375566619</v>
      </c>
      <c r="E3925" s="7"/>
      <c r="F3925" s="7"/>
    </row>
    <row r="3926">
      <c r="A3926" s="9">
        <v>44906.5</v>
      </c>
      <c r="B3926" s="10">
        <v>259.21</v>
      </c>
      <c r="C3926" s="10">
        <v>269.98508</v>
      </c>
      <c r="D3926" s="10">
        <v>0.0399099090957174</v>
      </c>
      <c r="E3926" s="7"/>
      <c r="F3926" s="7"/>
    </row>
    <row r="3927">
      <c r="A3927" s="9">
        <v>44906.541666666664</v>
      </c>
      <c r="B3927" s="10">
        <v>274.16</v>
      </c>
      <c r="C3927" s="10">
        <v>274.38761</v>
      </c>
      <c r="D3927" s="10">
        <v>8.29519962654181E-4</v>
      </c>
      <c r="E3927" s="7"/>
      <c r="F3927" s="7"/>
    </row>
    <row r="3928">
      <c r="A3928" s="9">
        <v>44906.583333333336</v>
      </c>
      <c r="B3928" s="10">
        <v>282.84</v>
      </c>
      <c r="C3928" s="10">
        <v>276.26279</v>
      </c>
      <c r="D3928" s="10">
        <v>0.0238078027084283</v>
      </c>
      <c r="E3928" s="7"/>
      <c r="F3928" s="7"/>
    </row>
    <row r="3929">
      <c r="A3929" s="9">
        <v>44906.625</v>
      </c>
      <c r="B3929" s="10">
        <v>290.21</v>
      </c>
      <c r="C3929" s="10">
        <v>278.80047</v>
      </c>
      <c r="D3929" s="10">
        <v>0.040923639762874</v>
      </c>
      <c r="E3929" s="7"/>
      <c r="F3929" s="7"/>
    </row>
    <row r="3930">
      <c r="A3930" s="9">
        <v>44906.666666666664</v>
      </c>
      <c r="B3930" s="10">
        <v>291.14</v>
      </c>
      <c r="C3930" s="10">
        <v>280.8376</v>
      </c>
      <c r="D3930" s="10">
        <v>0.0366845465137146</v>
      </c>
      <c r="E3930" s="7"/>
      <c r="F3930" s="7"/>
    </row>
    <row r="3931">
      <c r="A3931" s="9">
        <v>44906.708333333336</v>
      </c>
      <c r="B3931" s="10">
        <v>300.89</v>
      </c>
      <c r="C3931" s="10">
        <v>283.22698</v>
      </c>
      <c r="D3931" s="10">
        <v>0.062363479637427</v>
      </c>
      <c r="E3931" s="7"/>
      <c r="F3931" s="7"/>
    </row>
    <row r="3932">
      <c r="A3932" s="9">
        <v>44906.75</v>
      </c>
      <c r="B3932" s="10">
        <v>303.01</v>
      </c>
      <c r="C3932" s="10">
        <v>285.43874</v>
      </c>
      <c r="D3932" s="10">
        <v>0.0615587779009954</v>
      </c>
      <c r="E3932" s="7"/>
      <c r="F3932" s="7"/>
    </row>
    <row r="3933">
      <c r="A3933" s="9">
        <v>44906.791666666664</v>
      </c>
      <c r="B3933" s="10">
        <v>304.37</v>
      </c>
      <c r="C3933" s="10">
        <v>287.97162</v>
      </c>
      <c r="D3933" s="10">
        <v>0.0569444308435672</v>
      </c>
      <c r="E3933" s="7"/>
      <c r="F3933" s="7"/>
    </row>
    <row r="3934">
      <c r="A3934" s="9">
        <v>44906.833333333336</v>
      </c>
      <c r="B3934" s="10">
        <v>306.8</v>
      </c>
      <c r="C3934" s="10">
        <v>289.09985</v>
      </c>
      <c r="D3934" s="10">
        <v>0.0612250404142375</v>
      </c>
      <c r="E3934" s="7"/>
      <c r="F3934" s="7"/>
    </row>
    <row r="3935">
      <c r="A3935" s="9">
        <v>44906.875</v>
      </c>
      <c r="B3935" s="10">
        <v>308.2</v>
      </c>
      <c r="C3935" s="10">
        <v>291.2219</v>
      </c>
      <c r="D3935" s="10">
        <v>0.058299530358122</v>
      </c>
      <c r="E3935" s="7"/>
      <c r="F3935" s="7"/>
    </row>
    <row r="3936">
      <c r="A3936" s="9">
        <v>44906.916666666664</v>
      </c>
      <c r="B3936" s="10">
        <v>297.63</v>
      </c>
      <c r="C3936" s="10">
        <v>292.6698</v>
      </c>
      <c r="D3936" s="10">
        <v>0.0169481101227389</v>
      </c>
      <c r="E3936" s="7"/>
      <c r="F3936" s="7"/>
    </row>
    <row r="3937">
      <c r="A3937" s="9">
        <v>44906.958333333336</v>
      </c>
      <c r="B3937" s="10">
        <v>294.77</v>
      </c>
      <c r="C3937" s="10">
        <v>294.3745</v>
      </c>
      <c r="D3937" s="10">
        <v>0.00134352669813441</v>
      </c>
      <c r="E3937" s="7"/>
      <c r="F3937" s="7"/>
    </row>
    <row r="3938">
      <c r="A3938" s="9">
        <v>44907.0</v>
      </c>
      <c r="B3938" s="10">
        <v>300.95</v>
      </c>
      <c r="C3938" s="10">
        <v>292.67537</v>
      </c>
      <c r="D3938" s="10">
        <v>0.028272382469355</v>
      </c>
      <c r="E3938" s="7"/>
      <c r="F3938" s="7"/>
    </row>
    <row r="3939">
      <c r="A3939" s="9">
        <v>44907.041666666664</v>
      </c>
      <c r="B3939" s="10">
        <v>315.56</v>
      </c>
      <c r="C3939" s="10">
        <v>289.63917</v>
      </c>
      <c r="D3939" s="10">
        <v>0.0894935239594838</v>
      </c>
      <c r="E3939" s="7"/>
      <c r="F3939" s="7"/>
    </row>
    <row r="3940">
      <c r="A3940" s="9">
        <v>44907.083333333336</v>
      </c>
      <c r="B3940" s="10">
        <v>304.43</v>
      </c>
      <c r="C3940" s="10">
        <v>286.28127</v>
      </c>
      <c r="D3940" s="10">
        <v>0.0633947516021568</v>
      </c>
      <c r="E3940" s="7"/>
      <c r="F3940" s="7"/>
    </row>
    <row r="3941">
      <c r="A3941" s="9">
        <v>44907.125</v>
      </c>
      <c r="B3941" s="10">
        <v>285.37</v>
      </c>
      <c r="C3941" s="10">
        <v>281.29422</v>
      </c>
      <c r="D3941" s="10">
        <v>0.0144893841046574</v>
      </c>
      <c r="E3941" s="7"/>
      <c r="F3941" s="7"/>
    </row>
    <row r="3942">
      <c r="A3942" s="9">
        <v>44907.166666666664</v>
      </c>
      <c r="B3942" s="10">
        <v>283.9</v>
      </c>
      <c r="C3942" s="10">
        <v>275.48563</v>
      </c>
      <c r="D3942" s="10">
        <v>0.0305437710126657</v>
      </c>
      <c r="E3942" s="7"/>
      <c r="F3942" s="7"/>
    </row>
    <row r="3943">
      <c r="A3943" s="9">
        <v>44907.208333333336</v>
      </c>
      <c r="B3943" s="10">
        <v>274.17</v>
      </c>
      <c r="C3943" s="10">
        <v>270.21661</v>
      </c>
      <c r="D3943" s="10">
        <v>0.0146304477729922</v>
      </c>
      <c r="E3943" s="7"/>
      <c r="F3943" s="7"/>
    </row>
    <row r="3944">
      <c r="A3944" s="9">
        <v>44907.25</v>
      </c>
      <c r="B3944" s="10">
        <v>279.01</v>
      </c>
      <c r="C3944" s="10">
        <v>266.46133</v>
      </c>
      <c r="D3944" s="10">
        <v>0.0470937752956499</v>
      </c>
      <c r="E3944" s="7"/>
      <c r="F3944" s="7"/>
    </row>
    <row r="3945">
      <c r="A3945" s="9">
        <v>44907.291666666664</v>
      </c>
      <c r="B3945" s="10">
        <v>278.01</v>
      </c>
      <c r="C3945" s="10">
        <v>263.06501</v>
      </c>
      <c r="D3945" s="10">
        <v>0.0568110141291691</v>
      </c>
      <c r="E3945" s="7"/>
      <c r="F3945" s="7"/>
    </row>
    <row r="3946">
      <c r="A3946" s="9">
        <v>44907.333333333336</v>
      </c>
      <c r="B3946" s="10">
        <v>278.98</v>
      </c>
      <c r="C3946" s="10">
        <v>260.99658</v>
      </c>
      <c r="D3946" s="10">
        <v>0.0689028952026881</v>
      </c>
      <c r="E3946" s="7"/>
      <c r="F3946" s="7"/>
    </row>
    <row r="3947">
      <c r="A3947" s="9">
        <v>44907.375</v>
      </c>
      <c r="B3947" s="10">
        <v>277.87</v>
      </c>
      <c r="C3947" s="10">
        <v>262.35326</v>
      </c>
      <c r="D3947" s="10">
        <v>0.0591444527885799</v>
      </c>
      <c r="E3947" s="7"/>
      <c r="F3947" s="7"/>
    </row>
    <row r="3948">
      <c r="A3948" s="9">
        <v>44907.416666666664</v>
      </c>
      <c r="B3948" s="10">
        <v>277.57</v>
      </c>
      <c r="C3948" s="10">
        <v>266.92536</v>
      </c>
      <c r="D3948" s="10">
        <v>0.0398787136598784</v>
      </c>
      <c r="E3948" s="7"/>
      <c r="F3948" s="7"/>
    </row>
    <row r="3949">
      <c r="A3949" s="9">
        <v>44907.458333333336</v>
      </c>
      <c r="B3949" s="10">
        <v>282.91</v>
      </c>
      <c r="C3949" s="10">
        <v>271.08795</v>
      </c>
      <c r="D3949" s="10">
        <v>0.0436096477176504</v>
      </c>
      <c r="E3949" s="7"/>
      <c r="F3949" s="7"/>
    </row>
    <row r="3950">
      <c r="A3950" s="9">
        <v>44907.5</v>
      </c>
      <c r="B3950" s="10">
        <v>289.7</v>
      </c>
      <c r="C3950" s="10">
        <v>275.27785</v>
      </c>
      <c r="D3950" s="10">
        <v>0.0523912476067362</v>
      </c>
      <c r="E3950" s="7"/>
      <c r="F3950" s="7"/>
    </row>
    <row r="3951">
      <c r="A3951" s="9">
        <v>44907.541666666664</v>
      </c>
      <c r="B3951" s="10">
        <v>292.92</v>
      </c>
      <c r="C3951" s="10">
        <v>280.19546</v>
      </c>
      <c r="D3951" s="10">
        <v>0.0454130841377657</v>
      </c>
      <c r="E3951" s="7"/>
      <c r="F3951" s="7"/>
    </row>
    <row r="3952">
      <c r="A3952" s="9">
        <v>44907.583333333336</v>
      </c>
      <c r="B3952" s="10">
        <v>293.01</v>
      </c>
      <c r="C3952" s="10">
        <v>282.35337</v>
      </c>
      <c r="D3952" s="10">
        <v>0.0377421739290733</v>
      </c>
      <c r="E3952" s="7"/>
      <c r="F3952" s="7"/>
    </row>
    <row r="3953">
      <c r="A3953" s="9">
        <v>44907.625</v>
      </c>
      <c r="B3953" s="10">
        <v>301.59</v>
      </c>
      <c r="C3953" s="10">
        <v>284.92976</v>
      </c>
      <c r="D3953" s="10">
        <v>0.0584713930900022</v>
      </c>
      <c r="E3953" s="7"/>
      <c r="F3953" s="7"/>
    </row>
    <row r="3954">
      <c r="A3954" s="9">
        <v>44907.666666666664</v>
      </c>
      <c r="B3954" s="10">
        <v>303.53</v>
      </c>
      <c r="C3954" s="10">
        <v>286.7837</v>
      </c>
      <c r="D3954" s="10">
        <v>0.0583934861011973</v>
      </c>
      <c r="E3954" s="7"/>
      <c r="F3954" s="7"/>
    </row>
    <row r="3955">
      <c r="A3955" s="9">
        <v>44907.708333333336</v>
      </c>
      <c r="B3955" s="10">
        <v>309.86</v>
      </c>
      <c r="C3955" s="10">
        <v>289.13443</v>
      </c>
      <c r="D3955" s="10">
        <v>0.071681432059129</v>
      </c>
      <c r="E3955" s="7"/>
      <c r="F3955" s="7"/>
    </row>
    <row r="3956">
      <c r="A3956" s="9">
        <v>44907.75</v>
      </c>
      <c r="B3956" s="10">
        <v>309.27</v>
      </c>
      <c r="C3956" s="10">
        <v>291.55209</v>
      </c>
      <c r="D3956" s="10">
        <v>0.0607709929295995</v>
      </c>
      <c r="E3956" s="7"/>
      <c r="F3956" s="7"/>
    </row>
    <row r="3957">
      <c r="A3957" s="9">
        <v>44907.791666666664</v>
      </c>
      <c r="B3957" s="10">
        <v>304.71</v>
      </c>
      <c r="C3957" s="10">
        <v>294.62221</v>
      </c>
      <c r="D3957" s="10">
        <v>0.0342397472342631</v>
      </c>
      <c r="E3957" s="7"/>
      <c r="F3957" s="7"/>
    </row>
    <row r="3958">
      <c r="A3958" s="9">
        <v>44907.833333333336</v>
      </c>
      <c r="B3958" s="10">
        <v>299.85</v>
      </c>
      <c r="C3958" s="10">
        <v>296.21673</v>
      </c>
      <c r="D3958" s="10">
        <v>0.0122655800028581</v>
      </c>
      <c r="E3958" s="7"/>
      <c r="F3958" s="7"/>
    </row>
    <row r="3959">
      <c r="A3959" s="9">
        <v>44907.875</v>
      </c>
      <c r="B3959" s="10">
        <v>307.26</v>
      </c>
      <c r="C3959" s="10">
        <v>298.78689</v>
      </c>
      <c r="D3959" s="10">
        <v>0.0283583727518967</v>
      </c>
      <c r="E3959" s="7"/>
      <c r="F3959" s="7"/>
    </row>
    <row r="3960">
      <c r="A3960" s="9">
        <v>44907.916666666664</v>
      </c>
      <c r="B3960" s="10">
        <v>285.58</v>
      </c>
      <c r="C3960" s="10">
        <v>300.59946</v>
      </c>
      <c r="D3960" s="10">
        <v>0.0499650265506133</v>
      </c>
      <c r="E3960" s="7"/>
      <c r="F3960" s="7"/>
    </row>
    <row r="3961">
      <c r="A3961" s="9">
        <v>44907.958333333336</v>
      </c>
      <c r="B3961" s="10">
        <v>292.23</v>
      </c>
      <c r="C3961" s="10">
        <v>302.88158</v>
      </c>
      <c r="D3961" s="10">
        <v>0.035167473703749</v>
      </c>
      <c r="E3961" s="7"/>
      <c r="F3961" s="7"/>
    </row>
    <row r="3962">
      <c r="A3962" s="9">
        <v>44908.0</v>
      </c>
      <c r="B3962" s="10">
        <v>288.32</v>
      </c>
      <c r="C3962" s="10">
        <v>293.32381</v>
      </c>
      <c r="D3962" s="10">
        <v>0.0170589970176644</v>
      </c>
      <c r="E3962" s="7"/>
      <c r="F3962" s="7"/>
    </row>
    <row r="3963">
      <c r="A3963" s="9">
        <v>44908.041666666664</v>
      </c>
      <c r="B3963" s="10">
        <v>296.84</v>
      </c>
      <c r="C3963" s="10">
        <v>288.59529</v>
      </c>
      <c r="D3963" s="10">
        <v>0.0285684149592323</v>
      </c>
      <c r="E3963" s="7"/>
      <c r="F3963" s="7"/>
    </row>
    <row r="3964">
      <c r="A3964" s="9">
        <v>44908.083333333336</v>
      </c>
      <c r="B3964" s="10">
        <v>299.2</v>
      </c>
      <c r="C3964" s="10">
        <v>283.06895</v>
      </c>
      <c r="D3964" s="10">
        <v>0.0569862925622892</v>
      </c>
      <c r="E3964" s="7"/>
      <c r="F3964" s="7"/>
    </row>
    <row r="3965">
      <c r="A3965" s="9">
        <v>44908.125</v>
      </c>
      <c r="B3965" s="10">
        <v>301.43</v>
      </c>
      <c r="C3965" s="10">
        <v>275.94411</v>
      </c>
      <c r="D3965" s="10">
        <v>0.0923588838333964</v>
      </c>
      <c r="E3965" s="7"/>
      <c r="F3965" s="7"/>
    </row>
    <row r="3966">
      <c r="A3966" s="9">
        <v>44908.166666666664</v>
      </c>
      <c r="B3966" s="10">
        <v>289.4</v>
      </c>
      <c r="C3966" s="10">
        <v>268.94914</v>
      </c>
      <c r="D3966" s="10">
        <v>0.0760398787666693</v>
      </c>
      <c r="E3966" s="7"/>
      <c r="F3966" s="7"/>
    </row>
    <row r="3967">
      <c r="A3967" s="9">
        <v>44908.208333333336</v>
      </c>
      <c r="B3967" s="10">
        <v>266.83</v>
      </c>
      <c r="C3967" s="10">
        <v>263.61227</v>
      </c>
      <c r="D3967" s="10">
        <v>0.012206298288012</v>
      </c>
      <c r="E3967" s="7"/>
      <c r="F3967" s="7"/>
    </row>
    <row r="3968">
      <c r="A3968" s="9">
        <v>44908.25</v>
      </c>
      <c r="B3968" s="10">
        <v>264.04</v>
      </c>
      <c r="C3968" s="10">
        <v>260.6764</v>
      </c>
      <c r="D3968" s="10">
        <v>0.0129033545038983</v>
      </c>
      <c r="E3968" s="7"/>
      <c r="F3968" s="7"/>
    </row>
    <row r="3969">
      <c r="A3969" s="9">
        <v>44908.291666666664</v>
      </c>
      <c r="B3969" s="10">
        <v>267.46</v>
      </c>
      <c r="C3969" s="10">
        <v>258.94352</v>
      </c>
      <c r="D3969" s="10">
        <v>0.0328893343227897</v>
      </c>
      <c r="E3969" s="7"/>
      <c r="F3969" s="7"/>
    </row>
    <row r="3970">
      <c r="A3970" s="9">
        <v>44908.333333333336</v>
      </c>
      <c r="B3970" s="10">
        <v>269.02</v>
      </c>
      <c r="C3970" s="10">
        <v>258.90377</v>
      </c>
      <c r="D3970" s="10">
        <v>0.0390733205623076</v>
      </c>
      <c r="E3970" s="7"/>
      <c r="F3970" s="7"/>
    </row>
    <row r="3971">
      <c r="A3971" s="9">
        <v>44908.375</v>
      </c>
      <c r="B3971" s="10">
        <v>268.47</v>
      </c>
      <c r="C3971" s="10">
        <v>262.25904</v>
      </c>
      <c r="D3971" s="10">
        <v>0.0236825392177139</v>
      </c>
      <c r="E3971" s="7"/>
      <c r="F3971" s="7"/>
    </row>
    <row r="3972">
      <c r="A3972" s="9">
        <v>44908.416666666664</v>
      </c>
      <c r="B3972" s="10">
        <v>275.3</v>
      </c>
      <c r="C3972" s="10">
        <v>268.2682</v>
      </c>
      <c r="D3972" s="10">
        <v>0.0262118283121146</v>
      </c>
      <c r="E3972" s="7"/>
      <c r="F3972" s="7"/>
    </row>
    <row r="3973">
      <c r="A3973" s="9">
        <v>44908.458333333336</v>
      </c>
      <c r="B3973" s="10">
        <v>292.47</v>
      </c>
      <c r="C3973" s="10">
        <v>272.99973</v>
      </c>
      <c r="D3973" s="10">
        <v>0.0713197408656778</v>
      </c>
      <c r="E3973" s="7"/>
      <c r="F3973" s="7"/>
    </row>
    <row r="3974">
      <c r="A3974" s="9">
        <v>44908.5</v>
      </c>
      <c r="B3974" s="10">
        <v>301.71</v>
      </c>
      <c r="C3974" s="10">
        <v>277.10061</v>
      </c>
      <c r="D3974" s="10">
        <v>0.0888103061194992</v>
      </c>
      <c r="E3974" s="7"/>
      <c r="F3974" s="7"/>
    </row>
    <row r="3975">
      <c r="A3975" s="9">
        <v>44908.541666666664</v>
      </c>
      <c r="B3975" s="10">
        <v>302.21</v>
      </c>
      <c r="C3975" s="10">
        <v>281.36491</v>
      </c>
      <c r="D3975" s="10">
        <v>0.0740856064816326</v>
      </c>
      <c r="E3975" s="7"/>
      <c r="F3975" s="7"/>
    </row>
    <row r="3976">
      <c r="A3976" s="9">
        <v>44908.583333333336</v>
      </c>
      <c r="B3976" s="10">
        <v>296.43</v>
      </c>
      <c r="C3976" s="10">
        <v>282.78298</v>
      </c>
      <c r="D3976" s="10">
        <v>0.0482596937057527</v>
      </c>
      <c r="E3976" s="7"/>
      <c r="F3976" s="7"/>
    </row>
    <row r="3977">
      <c r="A3977" s="9">
        <v>44908.625</v>
      </c>
      <c r="B3977" s="10">
        <v>289.76</v>
      </c>
      <c r="C3977" s="10">
        <v>284.68079</v>
      </c>
      <c r="D3977" s="10">
        <v>0.0178417728853428</v>
      </c>
      <c r="E3977" s="7"/>
      <c r="F3977" s="7"/>
    </row>
    <row r="3978">
      <c r="A3978" s="9">
        <v>44908.666666666664</v>
      </c>
      <c r="B3978" s="10">
        <v>288.44</v>
      </c>
      <c r="C3978" s="10">
        <v>285.88634</v>
      </c>
      <c r="D3978" s="10">
        <v>0.00893243097938844</v>
      </c>
      <c r="E3978" s="7"/>
      <c r="F3978" s="7"/>
    </row>
    <row r="3979">
      <c r="A3979" s="9">
        <v>44908.708333333336</v>
      </c>
      <c r="B3979" s="10">
        <v>292.37</v>
      </c>
      <c r="C3979" s="10">
        <v>287.76508</v>
      </c>
      <c r="D3979" s="10">
        <v>0.0160023585905558</v>
      </c>
      <c r="E3979" s="7"/>
      <c r="F3979" s="7"/>
    </row>
    <row r="3980">
      <c r="A3980" s="9">
        <v>44908.75</v>
      </c>
      <c r="B3980" s="10">
        <v>292.54</v>
      </c>
      <c r="C3980" s="10">
        <v>290.15979</v>
      </c>
      <c r="D3980" s="10">
        <v>0.00820310078112488</v>
      </c>
      <c r="E3980" s="7"/>
      <c r="F3980" s="7"/>
    </row>
    <row r="3981">
      <c r="A3981" s="9">
        <v>44908.791666666664</v>
      </c>
      <c r="B3981" s="10">
        <v>298.13</v>
      </c>
      <c r="C3981" s="10">
        <v>293.24722</v>
      </c>
      <c r="D3981" s="10">
        <v>0.016650729033339</v>
      </c>
      <c r="E3981" s="7"/>
      <c r="F3981" s="7"/>
    </row>
    <row r="3982">
      <c r="A3982" s="9">
        <v>44908.833333333336</v>
      </c>
      <c r="B3982" s="10">
        <v>308.25</v>
      </c>
      <c r="C3982" s="10">
        <v>294.95747</v>
      </c>
      <c r="D3982" s="10">
        <v>0.045065920859709</v>
      </c>
      <c r="E3982" s="7"/>
      <c r="F3982" s="7"/>
    </row>
    <row r="3983">
      <c r="A3983" s="9">
        <v>44908.875</v>
      </c>
      <c r="B3983" s="10">
        <v>319.05</v>
      </c>
      <c r="C3983" s="10">
        <v>297.46231</v>
      </c>
      <c r="D3983" s="10">
        <v>0.0725728580538489</v>
      </c>
      <c r="E3983" s="7"/>
      <c r="F3983" s="7"/>
    </row>
    <row r="3984">
      <c r="A3984" s="9">
        <v>44908.916666666664</v>
      </c>
      <c r="B3984" s="10">
        <v>310.7</v>
      </c>
      <c r="C3984" s="10">
        <v>299.14055</v>
      </c>
      <c r="D3984" s="10">
        <v>0.0386422034725816</v>
      </c>
      <c r="E3984" s="7"/>
      <c r="F3984" s="7"/>
    </row>
    <row r="3985">
      <c r="A3985" s="9">
        <v>44908.958333333336</v>
      </c>
      <c r="B3985" s="10">
        <v>304.46</v>
      </c>
      <c r="C3985" s="10">
        <v>301.15699</v>
      </c>
      <c r="D3985" s="10">
        <v>0.0109677348017058</v>
      </c>
      <c r="E3985" s="7"/>
      <c r="F3985" s="7"/>
    </row>
    <row r="3986">
      <c r="A3986" s="9">
        <v>44909.0</v>
      </c>
      <c r="B3986" s="10">
        <v>304.7</v>
      </c>
      <c r="C3986" s="10">
        <v>298.2499</v>
      </c>
      <c r="D3986" s="10">
        <v>0.0216264950968968</v>
      </c>
      <c r="E3986" s="7"/>
      <c r="F3986" s="7"/>
    </row>
    <row r="3987">
      <c r="A3987" s="9">
        <v>44909.041666666664</v>
      </c>
      <c r="B3987" s="10">
        <v>304.61</v>
      </c>
      <c r="C3987" s="10">
        <v>295.01783</v>
      </c>
      <c r="D3987" s="10">
        <v>0.0325138653484096</v>
      </c>
      <c r="E3987" s="7"/>
      <c r="F3987" s="7"/>
    </row>
    <row r="3988">
      <c r="A3988" s="9">
        <v>44909.083333333336</v>
      </c>
      <c r="B3988" s="10">
        <v>309.93</v>
      </c>
      <c r="C3988" s="10">
        <v>290.83816</v>
      </c>
      <c r="D3988" s="10">
        <v>0.0656442056984543</v>
      </c>
      <c r="E3988" s="7"/>
      <c r="F3988" s="7"/>
    </row>
    <row r="3989">
      <c r="A3989" s="9">
        <v>44909.125</v>
      </c>
      <c r="B3989" s="10">
        <v>296.49</v>
      </c>
      <c r="C3989" s="10">
        <v>284.48421</v>
      </c>
      <c r="D3989" s="10">
        <v>0.0422019556023864</v>
      </c>
      <c r="E3989" s="7"/>
      <c r="F3989" s="7"/>
    </row>
    <row r="3990">
      <c r="A3990" s="9">
        <v>44909.166666666664</v>
      </c>
      <c r="B3990" s="10">
        <v>271.28</v>
      </c>
      <c r="C3990" s="10">
        <v>277.05959</v>
      </c>
      <c r="D3990" s="10">
        <v>0.0208604582140616</v>
      </c>
      <c r="E3990" s="7"/>
      <c r="F3990" s="7"/>
    </row>
    <row r="3991">
      <c r="A3991" s="9">
        <v>44909.208333333336</v>
      </c>
      <c r="B3991" s="10">
        <v>251.44</v>
      </c>
      <c r="C3991" s="10">
        <v>270.09546</v>
      </c>
      <c r="D3991" s="10">
        <v>0.0690698762578238</v>
      </c>
      <c r="E3991" s="7"/>
      <c r="F3991" s="7"/>
    </row>
    <row r="3992">
      <c r="A3992" s="9">
        <v>44909.25</v>
      </c>
      <c r="B3992" s="10">
        <v>256.38</v>
      </c>
      <c r="C3992" s="10">
        <v>264.74147</v>
      </c>
      <c r="D3992" s="10">
        <v>0.0315835293956779</v>
      </c>
      <c r="E3992" s="7"/>
      <c r="F3992" s="7"/>
    </row>
    <row r="3993">
      <c r="A3993" s="9">
        <v>44909.291666666664</v>
      </c>
      <c r="B3993" s="10">
        <v>256.63</v>
      </c>
      <c r="C3993" s="10">
        <v>260.1675</v>
      </c>
      <c r="D3993" s="10">
        <v>0.0135970096188033</v>
      </c>
      <c r="E3993" s="7"/>
      <c r="F3993" s="7"/>
    </row>
    <row r="3994">
      <c r="A3994" s="9">
        <v>44909.333333333336</v>
      </c>
      <c r="B3994" s="10">
        <v>249.08</v>
      </c>
      <c r="C3994" s="10">
        <v>257.41201</v>
      </c>
      <c r="D3994" s="10">
        <v>0.0323683809469495</v>
      </c>
      <c r="E3994" s="7"/>
      <c r="F3994" s="7"/>
    </row>
    <row r="3995">
      <c r="A3995" s="9">
        <v>44909.375</v>
      </c>
      <c r="B3995" s="10">
        <v>249.28</v>
      </c>
      <c r="C3995" s="10">
        <v>258.6005</v>
      </c>
      <c r="D3995" s="10">
        <v>0.0360420803517394</v>
      </c>
      <c r="E3995" s="7"/>
      <c r="F3995" s="7"/>
    </row>
    <row r="3996">
      <c r="A3996" s="9">
        <v>44909.416666666664</v>
      </c>
      <c r="B3996" s="10">
        <v>250.85</v>
      </c>
      <c r="C3996" s="10">
        <v>263.25402</v>
      </c>
      <c r="D3996" s="10">
        <v>0.047118064901725</v>
      </c>
      <c r="E3996" s="7"/>
      <c r="F3996" s="7"/>
    </row>
    <row r="3997">
      <c r="A3997" s="9">
        <v>44909.458333333336</v>
      </c>
      <c r="B3997" s="10">
        <v>269.0</v>
      </c>
      <c r="C3997" s="10">
        <v>267.69822</v>
      </c>
      <c r="D3997" s="10">
        <v>0.00486286386215047</v>
      </c>
      <c r="E3997" s="7"/>
      <c r="F3997" s="7"/>
    </row>
    <row r="3998">
      <c r="A3998" s="9">
        <v>44909.5</v>
      </c>
      <c r="B3998" s="10">
        <v>275.05</v>
      </c>
      <c r="C3998" s="10">
        <v>272.61068</v>
      </c>
      <c r="D3998" s="10">
        <v>0.00894799866241487</v>
      </c>
      <c r="E3998" s="7"/>
      <c r="F3998" s="7"/>
    </row>
    <row r="3999">
      <c r="A3999" s="9">
        <v>44909.541666666664</v>
      </c>
      <c r="B3999" s="10">
        <v>283.91</v>
      </c>
      <c r="C3999" s="10">
        <v>278.23753</v>
      </c>
      <c r="D3999" s="10">
        <v>0.0203871490664829</v>
      </c>
      <c r="E3999" s="7"/>
      <c r="F3999" s="7"/>
    </row>
    <row r="4000">
      <c r="A4000" s="9">
        <v>44909.583333333336</v>
      </c>
      <c r="B4000" s="10">
        <v>285.93</v>
      </c>
      <c r="C4000" s="10">
        <v>281.23353</v>
      </c>
      <c r="D4000" s="10">
        <v>0.016699537924941</v>
      </c>
      <c r="E4000" s="7"/>
      <c r="F4000" s="7"/>
    </row>
    <row r="4001">
      <c r="A4001" s="9">
        <v>44909.625</v>
      </c>
      <c r="B4001" s="10">
        <v>287.9</v>
      </c>
      <c r="C4001" s="10">
        <v>284.28635</v>
      </c>
      <c r="D4001" s="10">
        <v>0.0127113032335177</v>
      </c>
      <c r="E4001" s="7"/>
      <c r="F4001" s="7"/>
    </row>
    <row r="4002">
      <c r="A4002" s="9">
        <v>44909.666666666664</v>
      </c>
      <c r="B4002" s="10">
        <v>286.93</v>
      </c>
      <c r="C4002" s="10">
        <v>285.85694</v>
      </c>
      <c r="D4002" s="10">
        <v>0.00375383574734969</v>
      </c>
      <c r="E4002" s="7"/>
      <c r="F4002" s="7"/>
    </row>
    <row r="4003">
      <c r="A4003" s="9">
        <v>44909.708333333336</v>
      </c>
      <c r="B4003" s="10">
        <v>282.63</v>
      </c>
      <c r="C4003" s="10">
        <v>287.70351</v>
      </c>
      <c r="D4003" s="10">
        <v>0.0176345085258083</v>
      </c>
      <c r="E4003" s="7"/>
      <c r="F4003" s="7"/>
    </row>
    <row r="4004">
      <c r="A4004" s="9">
        <v>44909.75</v>
      </c>
      <c r="B4004" s="10">
        <v>283.1</v>
      </c>
      <c r="C4004" s="10">
        <v>289.57737</v>
      </c>
      <c r="D4004" s="10">
        <v>0.0223683570301089</v>
      </c>
      <c r="E4004" s="7"/>
      <c r="F4004" s="7"/>
    </row>
    <row r="4005">
      <c r="A4005" s="9">
        <v>44909.791666666664</v>
      </c>
      <c r="B4005" s="10">
        <v>290.89</v>
      </c>
      <c r="C4005" s="10">
        <v>291.9868</v>
      </c>
      <c r="D4005" s="10">
        <v>0.0037563341904498</v>
      </c>
      <c r="E4005" s="7"/>
      <c r="F4005" s="7"/>
    </row>
    <row r="4006">
      <c r="A4006" s="9">
        <v>44909.833333333336</v>
      </c>
      <c r="B4006" s="10">
        <v>299.79</v>
      </c>
      <c r="C4006" s="10">
        <v>293.28661</v>
      </c>
      <c r="D4006" s="10">
        <v>0.0221741797213313</v>
      </c>
      <c r="E4006" s="7"/>
      <c r="F4006" s="7"/>
    </row>
    <row r="4007">
      <c r="A4007" s="9">
        <v>44909.875</v>
      </c>
      <c r="B4007" s="10">
        <v>313.15</v>
      </c>
      <c r="C4007" s="10">
        <v>295.95169</v>
      </c>
      <c r="D4007" s="10">
        <v>0.0581118830576706</v>
      </c>
      <c r="E4007" s="7"/>
      <c r="F4007" s="7"/>
    </row>
    <row r="4008">
      <c r="A4008" s="9">
        <v>44909.916666666664</v>
      </c>
      <c r="B4008" s="10">
        <v>312.46</v>
      </c>
      <c r="C4008" s="10">
        <v>297.91242</v>
      </c>
      <c r="D4008" s="10">
        <v>0.0488317338364073</v>
      </c>
      <c r="E4008" s="7"/>
      <c r="F4008" s="7"/>
    </row>
    <row r="4009">
      <c r="A4009" s="9">
        <v>44909.958333333336</v>
      </c>
      <c r="B4009" s="10">
        <v>309.86</v>
      </c>
      <c r="C4009" s="10">
        <v>300.65049</v>
      </c>
      <c r="D4009" s="10">
        <v>0.0306319474150866</v>
      </c>
      <c r="E4009" s="7"/>
      <c r="F4009" s="7"/>
    </row>
    <row r="4010">
      <c r="A4010" s="9">
        <v>44910.0</v>
      </c>
      <c r="B4010" s="10">
        <v>313.39</v>
      </c>
      <c r="C4010" s="10">
        <v>305.08582</v>
      </c>
      <c r="D4010" s="10">
        <v>0.0272191608249769</v>
      </c>
      <c r="E4010" s="7"/>
      <c r="F4010" s="7"/>
    </row>
    <row r="4011">
      <c r="A4011" s="9">
        <v>44910.041666666664</v>
      </c>
      <c r="B4011" s="10">
        <v>316.26</v>
      </c>
      <c r="C4011" s="10">
        <v>301.27859</v>
      </c>
      <c r="D4011" s="10">
        <v>0.0497261023426854</v>
      </c>
      <c r="E4011" s="7"/>
      <c r="F4011" s="7"/>
    </row>
    <row r="4012">
      <c r="A4012" s="9">
        <v>44910.083333333336</v>
      </c>
      <c r="B4012" s="10">
        <v>319.78</v>
      </c>
      <c r="C4012" s="10">
        <v>296.62638</v>
      </c>
      <c r="D4012" s="10">
        <v>0.0780565100110111</v>
      </c>
      <c r="E4012" s="7"/>
      <c r="F4012" s="7"/>
    </row>
    <row r="4013">
      <c r="A4013" s="9">
        <v>44910.125</v>
      </c>
      <c r="B4013" s="10">
        <v>310.78</v>
      </c>
      <c r="C4013" s="10">
        <v>289.81862</v>
      </c>
      <c r="D4013" s="10">
        <v>0.0723258567720733</v>
      </c>
      <c r="E4013" s="7"/>
      <c r="F4013" s="7"/>
    </row>
    <row r="4014">
      <c r="A4014" s="9">
        <v>44910.166666666664</v>
      </c>
      <c r="B4014" s="10">
        <v>303.69</v>
      </c>
      <c r="C4014" s="10">
        <v>282.31063</v>
      </c>
      <c r="D4014" s="10">
        <v>0.0757299503741676</v>
      </c>
      <c r="E4014" s="7"/>
      <c r="F4014" s="7"/>
    </row>
    <row r="4015">
      <c r="A4015" s="9">
        <v>44910.208333333336</v>
      </c>
      <c r="B4015" s="10">
        <v>281.76</v>
      </c>
      <c r="C4015" s="10">
        <v>275.72253</v>
      </c>
      <c r="D4015" s="10">
        <v>0.0218969048340009</v>
      </c>
      <c r="E4015" s="7"/>
      <c r="F4015" s="7"/>
    </row>
    <row r="4016">
      <c r="A4016" s="9">
        <v>44910.25</v>
      </c>
      <c r="B4016" s="10">
        <v>270.37</v>
      </c>
      <c r="C4016" s="10">
        <v>271.29858</v>
      </c>
      <c r="D4016" s="10">
        <v>0.00342272340680887</v>
      </c>
      <c r="E4016" s="7"/>
      <c r="F4016" s="7"/>
    </row>
    <row r="4017">
      <c r="A4017" s="9">
        <v>44910.291666666664</v>
      </c>
      <c r="B4017" s="10">
        <v>271.67</v>
      </c>
      <c r="C4017" s="10">
        <v>267.99373</v>
      </c>
      <c r="D4017" s="10">
        <v>0.0137177463069751</v>
      </c>
      <c r="E4017" s="7"/>
      <c r="F4017" s="7"/>
    </row>
    <row r="4018">
      <c r="A4018" s="9">
        <v>44910.333333333336</v>
      </c>
      <c r="B4018" s="10">
        <v>272.48</v>
      </c>
      <c r="C4018" s="10">
        <v>266.31666</v>
      </c>
      <c r="D4018" s="10">
        <v>0.0231429006356568</v>
      </c>
      <c r="E4018" s="7"/>
      <c r="F4018" s="7"/>
    </row>
    <row r="4019">
      <c r="A4019" s="9">
        <v>44910.375</v>
      </c>
      <c r="B4019" s="10">
        <v>275.59</v>
      </c>
      <c r="C4019" s="10">
        <v>268.32833</v>
      </c>
      <c r="D4019" s="10">
        <v>0.027062628832371</v>
      </c>
      <c r="E4019" s="7"/>
      <c r="F4019" s="7"/>
    </row>
    <row r="4020">
      <c r="A4020" s="9">
        <v>44910.416666666664</v>
      </c>
      <c r="B4020" s="10">
        <v>276.55</v>
      </c>
      <c r="C4020" s="10">
        <v>273.52419</v>
      </c>
      <c r="D4020" s="10">
        <v>0.0110623122583784</v>
      </c>
      <c r="E4020" s="7"/>
      <c r="F4020" s="7"/>
    </row>
    <row r="4021">
      <c r="A4021" s="9">
        <v>44910.458333333336</v>
      </c>
      <c r="B4021" s="10">
        <v>288.32</v>
      </c>
      <c r="C4021" s="10">
        <v>278.09546</v>
      </c>
      <c r="D4021" s="10">
        <v>0.0367662960049761</v>
      </c>
      <c r="E4021" s="7"/>
      <c r="F4021" s="7"/>
    </row>
    <row r="4022">
      <c r="A4022" s="9">
        <v>44910.5</v>
      </c>
      <c r="B4022" s="10">
        <v>300.95</v>
      </c>
      <c r="C4022" s="10">
        <v>282.81086</v>
      </c>
      <c r="D4022" s="10">
        <v>0.0641387675140905</v>
      </c>
      <c r="E4022" s="7"/>
      <c r="F4022" s="7"/>
    </row>
    <row r="4023">
      <c r="A4023" s="9">
        <v>44910.541666666664</v>
      </c>
      <c r="B4023" s="10">
        <v>313.4</v>
      </c>
      <c r="C4023" s="10">
        <v>288.06739</v>
      </c>
      <c r="D4023" s="10">
        <v>0.0879398740690502</v>
      </c>
      <c r="E4023" s="7"/>
      <c r="F4023" s="7"/>
    </row>
    <row r="4024">
      <c r="A4024" s="9">
        <v>44910.583333333336</v>
      </c>
      <c r="B4024" s="10">
        <v>317.03</v>
      </c>
      <c r="C4024" s="10">
        <v>290.45394</v>
      </c>
      <c r="D4024" s="10">
        <v>0.0914983628729566</v>
      </c>
      <c r="E4024" s="7"/>
      <c r="F4024" s="7"/>
    </row>
    <row r="4025">
      <c r="A4025" s="9">
        <v>44910.625</v>
      </c>
      <c r="B4025" s="10">
        <v>313.74</v>
      </c>
      <c r="C4025" s="10">
        <v>293.06755</v>
      </c>
      <c r="D4025" s="10">
        <v>0.0705381745607796</v>
      </c>
      <c r="E4025" s="7"/>
      <c r="F4025" s="7"/>
    </row>
    <row r="4026">
      <c r="A4026" s="9">
        <v>44910.666666666664</v>
      </c>
      <c r="B4026" s="10">
        <v>316.72</v>
      </c>
      <c r="C4026" s="10">
        <v>294.43487</v>
      </c>
      <c r="D4026" s="10">
        <v>0.0756878083088461</v>
      </c>
      <c r="E4026" s="7"/>
      <c r="F4026" s="7"/>
    </row>
    <row r="4027">
      <c r="A4027" s="9">
        <v>44910.708333333336</v>
      </c>
      <c r="B4027" s="10">
        <v>314.94</v>
      </c>
      <c r="C4027" s="10">
        <v>296.20761</v>
      </c>
      <c r="D4027" s="10">
        <v>0.0632407452327103</v>
      </c>
      <c r="E4027" s="7"/>
      <c r="F4027" s="7"/>
    </row>
    <row r="4028">
      <c r="A4028" s="9">
        <v>44910.75</v>
      </c>
      <c r="B4028" s="10">
        <v>312.96</v>
      </c>
      <c r="C4028" s="10">
        <v>298.20411</v>
      </c>
      <c r="D4028" s="10">
        <v>0.0494825171926703</v>
      </c>
      <c r="E4028" s="7"/>
      <c r="F4028" s="7"/>
    </row>
    <row r="4029">
      <c r="A4029" s="9">
        <v>44910.791666666664</v>
      </c>
      <c r="B4029" s="10">
        <v>312.54</v>
      </c>
      <c r="C4029" s="10">
        <v>300.88688</v>
      </c>
      <c r="D4029" s="10">
        <v>0.0387292393739467</v>
      </c>
      <c r="E4029" s="7"/>
      <c r="F4029" s="7"/>
    </row>
    <row r="4030">
      <c r="A4030" s="9">
        <v>44910.833333333336</v>
      </c>
      <c r="B4030" s="10">
        <v>311.63</v>
      </c>
      <c r="C4030" s="10">
        <v>302.25159</v>
      </c>
      <c r="D4030" s="10">
        <v>0.0310284885515407</v>
      </c>
      <c r="E4030" s="7"/>
      <c r="F4030" s="7"/>
    </row>
    <row r="4031">
      <c r="A4031" s="9">
        <v>44910.875</v>
      </c>
      <c r="B4031" s="10">
        <v>313.04</v>
      </c>
      <c r="C4031" s="10">
        <v>304.74804</v>
      </c>
      <c r="D4031" s="10">
        <v>0.0272092315999801</v>
      </c>
      <c r="E4031" s="7"/>
      <c r="F4031" s="7"/>
    </row>
    <row r="4032">
      <c r="A4032" s="9">
        <v>44910.916666666664</v>
      </c>
      <c r="B4032" s="10">
        <v>313.74</v>
      </c>
      <c r="C4032" s="10">
        <v>306.50808</v>
      </c>
      <c r="D4032" s="10">
        <v>0.0235945492856175</v>
      </c>
      <c r="E4032" s="7"/>
      <c r="F4032" s="7"/>
    </row>
    <row r="4033">
      <c r="A4033" s="9">
        <v>44910.958333333336</v>
      </c>
      <c r="B4033" s="10">
        <v>313.67</v>
      </c>
      <c r="C4033" s="10">
        <v>309.08735</v>
      </c>
      <c r="D4033" s="10">
        <v>0.0148263913097705</v>
      </c>
      <c r="E4033" s="7"/>
      <c r="F4033" s="7"/>
    </row>
    <row r="4034">
      <c r="A4034" s="9">
        <v>44911.0</v>
      </c>
      <c r="B4034" s="10">
        <v>306.8</v>
      </c>
      <c r="C4034" s="10">
        <v>307.92811</v>
      </c>
      <c r="D4034" s="10">
        <v>0.00366354991104901</v>
      </c>
      <c r="E4034" s="7"/>
      <c r="F4034" s="7"/>
    </row>
    <row r="4035">
      <c r="A4035" s="9">
        <v>44911.041666666664</v>
      </c>
      <c r="B4035" s="10">
        <v>308.72</v>
      </c>
      <c r="C4035" s="10">
        <v>303.3402</v>
      </c>
      <c r="D4035" s="10">
        <v>0.0177352029173846</v>
      </c>
      <c r="E4035" s="7"/>
      <c r="F4035" s="7"/>
    </row>
    <row r="4036">
      <c r="A4036" s="9">
        <v>44911.083333333336</v>
      </c>
      <c r="B4036" s="10">
        <v>307.49</v>
      </c>
      <c r="C4036" s="10">
        <v>297.40692</v>
      </c>
      <c r="D4036" s="10">
        <v>0.0339033133459032</v>
      </c>
      <c r="E4036" s="7"/>
      <c r="F4036" s="7"/>
    </row>
    <row r="4037">
      <c r="A4037" s="9">
        <v>44911.125</v>
      </c>
      <c r="B4037" s="10">
        <v>296.05</v>
      </c>
      <c r="C4037" s="10">
        <v>289.05635</v>
      </c>
      <c r="D4037" s="10">
        <v>0.0241947634085879</v>
      </c>
      <c r="E4037" s="7"/>
      <c r="F4037" s="7"/>
    </row>
    <row r="4038">
      <c r="A4038" s="9">
        <v>44911.166666666664</v>
      </c>
      <c r="B4038" s="10">
        <v>278.17</v>
      </c>
      <c r="C4038" s="10">
        <v>280.43494</v>
      </c>
      <c r="D4038" s="10">
        <v>0.00807652569968623</v>
      </c>
      <c r="E4038" s="7"/>
      <c r="F4038" s="7"/>
    </row>
    <row r="4039">
      <c r="A4039" s="9">
        <v>44911.208333333336</v>
      </c>
      <c r="B4039" s="10">
        <v>263.34</v>
      </c>
      <c r="C4039" s="10">
        <v>273.37116</v>
      </c>
      <c r="D4039" s="10">
        <v>0.0366942877222308</v>
      </c>
      <c r="E4039" s="7"/>
      <c r="F4039" s="7"/>
    </row>
    <row r="4040">
      <c r="A4040" s="9">
        <v>44911.25</v>
      </c>
      <c r="B4040" s="10">
        <v>253.31</v>
      </c>
      <c r="C4040" s="10">
        <v>269.00775</v>
      </c>
      <c r="D4040" s="10">
        <v>0.058354266745103</v>
      </c>
      <c r="E4040" s="7"/>
      <c r="F4040" s="7"/>
    </row>
    <row r="4041">
      <c r="A4041" s="9">
        <v>44911.291666666664</v>
      </c>
      <c r="B4041" s="10">
        <v>254.27</v>
      </c>
      <c r="C4041" s="10">
        <v>266.39792</v>
      </c>
      <c r="D4041" s="10">
        <v>0.0455255806802094</v>
      </c>
      <c r="E4041" s="7"/>
      <c r="F4041" s="7"/>
    </row>
    <row r="4042">
      <c r="A4042" s="9">
        <v>44911.333333333336</v>
      </c>
      <c r="B4042" s="10">
        <v>254.54</v>
      </c>
      <c r="C4042" s="10">
        <v>265.68228</v>
      </c>
      <c r="D4042" s="10">
        <v>0.0419383633714676</v>
      </c>
      <c r="E4042" s="7"/>
      <c r="F4042" s="7"/>
    </row>
    <row r="4043">
      <c r="A4043" s="9">
        <v>44911.375</v>
      </c>
      <c r="B4043" s="10">
        <v>256.12</v>
      </c>
      <c r="C4043" s="10">
        <v>268.75025</v>
      </c>
      <c r="D4043" s="10">
        <v>0.0469962353523391</v>
      </c>
      <c r="E4043" s="7"/>
      <c r="F4043" s="7"/>
    </row>
    <row r="4044">
      <c r="A4044" s="9">
        <v>44911.416666666664</v>
      </c>
      <c r="B4044" s="10">
        <v>264.27</v>
      </c>
      <c r="C4044" s="10">
        <v>274.77674</v>
      </c>
      <c r="D4044" s="10">
        <v>0.0382373704557381</v>
      </c>
      <c r="E4044" s="7"/>
      <c r="F4044" s="7"/>
    </row>
    <row r="4045">
      <c r="A4045" s="9">
        <v>44911.458333333336</v>
      </c>
      <c r="B4045" s="10">
        <v>275.09</v>
      </c>
      <c r="C4045" s="10">
        <v>279.76222</v>
      </c>
      <c r="D4045" s="10">
        <v>0.0167006824581247</v>
      </c>
      <c r="E4045" s="7"/>
      <c r="F4045" s="7"/>
    </row>
    <row r="4046">
      <c r="A4046" s="9">
        <v>44911.5</v>
      </c>
      <c r="B4046" s="10">
        <v>291.73</v>
      </c>
      <c r="C4046" s="10">
        <v>284.63976</v>
      </c>
      <c r="D4046" s="10">
        <v>0.0249095207219117</v>
      </c>
      <c r="E4046" s="7"/>
      <c r="F4046" s="7"/>
    </row>
    <row r="4047">
      <c r="A4047" s="9">
        <v>44911.541666666664</v>
      </c>
      <c r="B4047" s="10">
        <v>305.01</v>
      </c>
      <c r="C4047" s="10">
        <v>289.69255</v>
      </c>
      <c r="D4047" s="10">
        <v>0.0528748495603356</v>
      </c>
      <c r="E4047" s="7"/>
      <c r="F4047" s="7"/>
    </row>
    <row r="4048">
      <c r="A4048" s="9">
        <v>44911.583333333336</v>
      </c>
      <c r="B4048" s="10">
        <v>307.94</v>
      </c>
      <c r="C4048" s="10">
        <v>291.76872</v>
      </c>
      <c r="D4048" s="10">
        <v>0.0554249955238519</v>
      </c>
      <c r="E4048" s="7"/>
      <c r="F4048" s="7"/>
    </row>
    <row r="4049">
      <c r="A4049" s="9">
        <v>44911.625</v>
      </c>
      <c r="B4049" s="10">
        <v>308.44</v>
      </c>
      <c r="C4049" s="10">
        <v>293.97565</v>
      </c>
      <c r="D4049" s="10">
        <v>0.0492025444964575</v>
      </c>
      <c r="E4049" s="7"/>
      <c r="F4049" s="7"/>
    </row>
    <row r="4050">
      <c r="A4050" s="9">
        <v>44911.666666666664</v>
      </c>
      <c r="B4050" s="10">
        <v>319.53</v>
      </c>
      <c r="C4050" s="10">
        <v>294.69913</v>
      </c>
      <c r="D4050" s="10">
        <v>0.084258375652483</v>
      </c>
      <c r="E4050" s="7"/>
      <c r="F4050" s="7"/>
    </row>
    <row r="4051">
      <c r="A4051" s="9">
        <v>44911.708333333336</v>
      </c>
      <c r="B4051" s="10">
        <v>323.56</v>
      </c>
      <c r="C4051" s="10">
        <v>295.73553</v>
      </c>
      <c r="D4051" s="10">
        <v>0.094085651460276</v>
      </c>
      <c r="E4051" s="7"/>
      <c r="F4051" s="7"/>
    </row>
    <row r="4052">
      <c r="A4052" s="9">
        <v>44911.75</v>
      </c>
      <c r="B4052" s="10">
        <v>322.74</v>
      </c>
      <c r="C4052" s="10">
        <v>297.2315</v>
      </c>
      <c r="D4052" s="10">
        <v>0.0858203117771838</v>
      </c>
      <c r="E4052" s="7"/>
      <c r="F4052" s="7"/>
    </row>
    <row r="4053">
      <c r="A4053" s="9">
        <v>44911.791666666664</v>
      </c>
      <c r="B4053" s="10">
        <v>319.33</v>
      </c>
      <c r="C4053" s="10">
        <v>299.4093</v>
      </c>
      <c r="D4053" s="10">
        <v>0.0665333374748212</v>
      </c>
      <c r="E4053" s="7"/>
      <c r="F4053" s="7"/>
    </row>
    <row r="4054">
      <c r="A4054" s="9">
        <v>44911.833333333336</v>
      </c>
      <c r="B4054" s="10">
        <v>319.44</v>
      </c>
      <c r="C4054" s="10">
        <v>300.50434</v>
      </c>
      <c r="D4054" s="10">
        <v>0.0630129335236888</v>
      </c>
      <c r="E4054" s="7"/>
      <c r="F4054" s="7"/>
    </row>
    <row r="4055">
      <c r="A4055" s="9">
        <v>44911.875</v>
      </c>
      <c r="B4055" s="10">
        <v>322.99</v>
      </c>
      <c r="C4055" s="10">
        <v>302.86594</v>
      </c>
      <c r="D4055" s="10">
        <v>0.0664454378726111</v>
      </c>
      <c r="E4055" s="7"/>
      <c r="F4055" s="7"/>
    </row>
    <row r="4056">
      <c r="A4056" s="9">
        <v>44911.916666666664</v>
      </c>
      <c r="B4056" s="10">
        <v>313.58</v>
      </c>
      <c r="C4056" s="10">
        <v>304.65614</v>
      </c>
      <c r="D4056" s="10">
        <v>0.0292915809935752</v>
      </c>
      <c r="E4056" s="7"/>
      <c r="F4056" s="7"/>
    </row>
    <row r="4057">
      <c r="A4057" s="9">
        <v>44911.958333333336</v>
      </c>
      <c r="B4057" s="10">
        <v>307.8</v>
      </c>
      <c r="C4057" s="10">
        <v>307.47127</v>
      </c>
      <c r="D4057" s="10">
        <v>0.00106914054116343</v>
      </c>
      <c r="E4057" s="7"/>
      <c r="F4057" s="7"/>
    </row>
    <row r="4058">
      <c r="A4058" s="9">
        <v>44912.0</v>
      </c>
      <c r="B4058" s="10">
        <v>310.07</v>
      </c>
      <c r="C4058" s="10">
        <v>300.27059</v>
      </c>
      <c r="D4058" s="10">
        <v>0.0326352640796421</v>
      </c>
      <c r="E4058" s="7"/>
      <c r="F4058" s="7"/>
    </row>
    <row r="4059">
      <c r="A4059" s="9">
        <v>44912.041666666664</v>
      </c>
      <c r="B4059" s="10">
        <v>310.38</v>
      </c>
      <c r="C4059" s="10">
        <v>297.33883</v>
      </c>
      <c r="D4059" s="10">
        <v>0.0438596264066823</v>
      </c>
      <c r="E4059" s="7"/>
      <c r="F4059" s="7"/>
    </row>
    <row r="4060">
      <c r="A4060" s="9">
        <v>44912.083333333336</v>
      </c>
      <c r="B4060" s="10">
        <v>307.06</v>
      </c>
      <c r="C4060" s="10">
        <v>293.49157</v>
      </c>
      <c r="D4060" s="10">
        <v>0.0462310723268814</v>
      </c>
      <c r="E4060" s="7"/>
      <c r="F4060" s="7"/>
    </row>
    <row r="4061">
      <c r="A4061" s="9">
        <v>44912.125</v>
      </c>
      <c r="B4061" s="10">
        <v>307.3</v>
      </c>
      <c r="C4061" s="10">
        <v>287.3363</v>
      </c>
      <c r="D4061" s="10">
        <v>0.0694785169851495</v>
      </c>
      <c r="E4061" s="7"/>
      <c r="F4061" s="7"/>
    </row>
    <row r="4062">
      <c r="A4062" s="9">
        <v>44912.166666666664</v>
      </c>
      <c r="B4062" s="10">
        <v>293.79</v>
      </c>
      <c r="C4062" s="10">
        <v>279.8254</v>
      </c>
      <c r="D4062" s="10">
        <v>0.0499046905677612</v>
      </c>
      <c r="E4062" s="7"/>
      <c r="F4062" s="7"/>
    </row>
    <row r="4063">
      <c r="A4063" s="9">
        <v>44912.208333333336</v>
      </c>
      <c r="B4063" s="10">
        <v>276.12</v>
      </c>
      <c r="C4063" s="10">
        <v>272.4436</v>
      </c>
      <c r="D4063" s="10">
        <v>0.013494169068387</v>
      </c>
      <c r="E4063" s="7"/>
      <c r="F4063" s="7"/>
    </row>
    <row r="4064">
      <c r="A4064" s="9">
        <v>44912.25</v>
      </c>
      <c r="B4064" s="10">
        <v>246.18</v>
      </c>
      <c r="C4064" s="10">
        <v>266.39285</v>
      </c>
      <c r="D4064" s="10">
        <v>0.0758760980259042</v>
      </c>
      <c r="E4064" s="7"/>
      <c r="F4064" s="7"/>
    </row>
    <row r="4065">
      <c r="A4065" s="9">
        <v>44912.291666666664</v>
      </c>
      <c r="B4065" s="10">
        <v>233.47</v>
      </c>
      <c r="C4065" s="10">
        <v>260.98245</v>
      </c>
      <c r="D4065" s="10">
        <v>0.105418774327545</v>
      </c>
      <c r="E4065" s="7"/>
      <c r="F4065" s="7"/>
    </row>
    <row r="4066">
      <c r="A4066" s="9">
        <v>44912.333333333336</v>
      </c>
      <c r="B4066" s="10">
        <v>233.01</v>
      </c>
      <c r="C4066" s="10">
        <v>257.42672</v>
      </c>
      <c r="D4066" s="10">
        <v>0.0948492060187069</v>
      </c>
      <c r="E4066" s="7"/>
      <c r="F4066" s="7"/>
    </row>
    <row r="4067">
      <c r="A4067" s="9">
        <v>44912.375</v>
      </c>
      <c r="B4067" s="10">
        <v>236.57</v>
      </c>
      <c r="C4067" s="10">
        <v>257.97125</v>
      </c>
      <c r="D4067" s="10">
        <v>0.0829598259495971</v>
      </c>
      <c r="E4067" s="7"/>
      <c r="F4067" s="7"/>
    </row>
    <row r="4068">
      <c r="A4068" s="9">
        <v>44912.416666666664</v>
      </c>
      <c r="B4068" s="10">
        <v>231.67</v>
      </c>
      <c r="C4068" s="10">
        <v>262.20688</v>
      </c>
      <c r="D4068" s="10">
        <v>0.116461017346303</v>
      </c>
      <c r="E4068" s="7"/>
      <c r="F4068" s="7"/>
    </row>
    <row r="4069">
      <c r="A4069" s="9">
        <v>44912.458333333336</v>
      </c>
      <c r="B4069" s="10">
        <v>235.61</v>
      </c>
      <c r="C4069" s="10">
        <v>266.52087</v>
      </c>
      <c r="D4069" s="10">
        <v>0.115979172662913</v>
      </c>
      <c r="E4069" s="7"/>
      <c r="F4069" s="7"/>
    </row>
    <row r="4070">
      <c r="A4070" s="9">
        <v>44912.5</v>
      </c>
      <c r="B4070" s="10">
        <v>252.88</v>
      </c>
      <c r="C4070" s="10">
        <v>271.625</v>
      </c>
      <c r="D4070" s="10">
        <v>0.0690105844454671</v>
      </c>
      <c r="E4070" s="7"/>
      <c r="F4070" s="7"/>
    </row>
    <row r="4071">
      <c r="A4071" s="9">
        <v>44912.541666666664</v>
      </c>
      <c r="B4071" s="10">
        <v>269.38</v>
      </c>
      <c r="C4071" s="10">
        <v>277.63854</v>
      </c>
      <c r="D4071" s="10">
        <v>0.0297456541876354</v>
      </c>
      <c r="E4071" s="7"/>
      <c r="F4071" s="7"/>
    </row>
    <row r="4072">
      <c r="A4072" s="9">
        <v>44912.583333333336</v>
      </c>
      <c r="B4072" s="10">
        <v>281.39</v>
      </c>
      <c r="C4072" s="10">
        <v>281.10769</v>
      </c>
      <c r="D4072" s="10">
        <v>0.0010042770441463</v>
      </c>
      <c r="E4072" s="7"/>
      <c r="F4072" s="7"/>
    </row>
    <row r="4073">
      <c r="A4073" s="9">
        <v>44912.625</v>
      </c>
      <c r="B4073" s="10">
        <v>279.75</v>
      </c>
      <c r="C4073" s="10">
        <v>284.55573</v>
      </c>
      <c r="D4073" s="10">
        <v>0.0168885370890264</v>
      </c>
      <c r="E4073" s="7"/>
      <c r="F4073" s="7"/>
    </row>
    <row r="4074">
      <c r="A4074" s="9">
        <v>44912.666666666664</v>
      </c>
      <c r="B4074" s="10">
        <v>269.77</v>
      </c>
      <c r="C4074" s="10">
        <v>286.31032</v>
      </c>
      <c r="D4074" s="10">
        <v>0.0577706035884421</v>
      </c>
      <c r="E4074" s="7"/>
      <c r="F4074" s="7"/>
    </row>
    <row r="4075">
      <c r="A4075" s="9">
        <v>44912.708333333336</v>
      </c>
      <c r="B4075" s="10">
        <v>261.66</v>
      </c>
      <c r="C4075" s="10">
        <v>288.20835</v>
      </c>
      <c r="D4075" s="10">
        <v>0.0921151312930384</v>
      </c>
      <c r="E4075" s="7"/>
      <c r="F4075" s="7"/>
    </row>
    <row r="4076">
      <c r="A4076" s="9">
        <v>44912.75</v>
      </c>
      <c r="B4076" s="10">
        <v>264.49</v>
      </c>
      <c r="C4076" s="10">
        <v>290.00847</v>
      </c>
      <c r="D4076" s="10">
        <v>0.087992154160187</v>
      </c>
      <c r="E4076" s="7"/>
      <c r="F4076" s="7"/>
    </row>
    <row r="4077">
      <c r="A4077" s="9">
        <v>44912.791666666664</v>
      </c>
      <c r="B4077" s="10">
        <v>271.58</v>
      </c>
      <c r="C4077" s="10">
        <v>292.28666</v>
      </c>
      <c r="D4077" s="10">
        <v>0.0708436710727749</v>
      </c>
      <c r="E4077" s="7"/>
      <c r="F4077" s="7"/>
    </row>
    <row r="4078">
      <c r="A4078" s="9">
        <v>44912.833333333336</v>
      </c>
      <c r="B4078" s="10">
        <v>285.62</v>
      </c>
      <c r="C4078" s="10">
        <v>293.54451</v>
      </c>
      <c r="D4078" s="10">
        <v>0.0269959400705535</v>
      </c>
      <c r="E4078" s="7"/>
      <c r="F4078" s="7"/>
    </row>
    <row r="4079">
      <c r="A4079" s="9">
        <v>44912.875</v>
      </c>
      <c r="B4079" s="10">
        <v>294.99</v>
      </c>
      <c r="C4079" s="10">
        <v>296.31314</v>
      </c>
      <c r="D4079" s="10">
        <v>0.00446534365637638</v>
      </c>
      <c r="E4079" s="7"/>
      <c r="F4079" s="7"/>
    </row>
    <row r="4080">
      <c r="A4080" s="9">
        <v>44912.916666666664</v>
      </c>
      <c r="B4080" s="10">
        <v>295.87</v>
      </c>
      <c r="C4080" s="10">
        <v>298.34806</v>
      </c>
      <c r="D4080" s="10">
        <v>0.00830593636171112</v>
      </c>
      <c r="E4080" s="7"/>
      <c r="F4080" s="7"/>
    </row>
    <row r="4081">
      <c r="A4081" s="9">
        <v>44912.958333333336</v>
      </c>
      <c r="B4081" s="10">
        <v>294.69</v>
      </c>
      <c r="C4081" s="10">
        <v>301.21836</v>
      </c>
      <c r="D4081" s="10">
        <v>0.021673180877819</v>
      </c>
      <c r="E4081" s="7"/>
      <c r="F4081" s="7"/>
    </row>
    <row r="4082">
      <c r="A4082" s="9">
        <v>44913.0</v>
      </c>
      <c r="B4082" s="10">
        <v>299.96</v>
      </c>
      <c r="C4082" s="10">
        <v>292.20432</v>
      </c>
      <c r="D4082" s="10">
        <v>0.0265419758338959</v>
      </c>
      <c r="E4082" s="7"/>
      <c r="F4082" s="7"/>
    </row>
    <row r="4083">
      <c r="A4083" s="9">
        <v>44913.041666666664</v>
      </c>
      <c r="B4083" s="10">
        <v>307.67</v>
      </c>
      <c r="C4083" s="10">
        <v>290.16551</v>
      </c>
      <c r="D4083" s="10">
        <v>0.0603258809084513</v>
      </c>
      <c r="E4083" s="7"/>
      <c r="F4083" s="7"/>
    </row>
    <row r="4084">
      <c r="A4084" s="9">
        <v>44913.083333333336</v>
      </c>
      <c r="B4084" s="10">
        <v>314.04</v>
      </c>
      <c r="C4084" s="10">
        <v>287.61012</v>
      </c>
      <c r="D4084" s="10">
        <v>0.0918948192782647</v>
      </c>
      <c r="E4084" s="7"/>
      <c r="F4084" s="7"/>
    </row>
    <row r="4085">
      <c r="A4085" s="9">
        <v>44913.125</v>
      </c>
      <c r="B4085" s="10">
        <v>310.35</v>
      </c>
      <c r="C4085" s="10">
        <v>283.12076</v>
      </c>
      <c r="D4085" s="10">
        <v>0.0961753564097525</v>
      </c>
      <c r="E4085" s="7"/>
      <c r="F4085" s="7"/>
    </row>
    <row r="4086">
      <c r="A4086" s="9">
        <v>44913.166666666664</v>
      </c>
      <c r="B4086" s="10">
        <v>297.78</v>
      </c>
      <c r="C4086" s="10">
        <v>277.13959</v>
      </c>
      <c r="D4086" s="10">
        <v>0.0744765841646802</v>
      </c>
      <c r="E4086" s="7"/>
      <c r="F4086" s="7"/>
    </row>
    <row r="4087">
      <c r="A4087" s="9">
        <v>44913.208333333336</v>
      </c>
      <c r="B4087" s="10">
        <v>287.23</v>
      </c>
      <c r="C4087" s="10">
        <v>271.04552</v>
      </c>
      <c r="D4087" s="10">
        <v>0.0597112986778014</v>
      </c>
      <c r="E4087" s="7"/>
      <c r="F4087" s="7"/>
    </row>
    <row r="4088">
      <c r="A4088" s="9">
        <v>44913.25</v>
      </c>
      <c r="B4088" s="10">
        <v>281.9</v>
      </c>
      <c r="C4088" s="10">
        <v>265.96935</v>
      </c>
      <c r="D4088" s="10">
        <v>0.0598965632694141</v>
      </c>
      <c r="E4088" s="7"/>
      <c r="F4088" s="7"/>
    </row>
    <row r="4089">
      <c r="A4089" s="9">
        <v>44913.291666666664</v>
      </c>
      <c r="B4089" s="10">
        <v>269.6</v>
      </c>
      <c r="C4089" s="10">
        <v>260.92633</v>
      </c>
      <c r="D4089" s="10">
        <v>0.0332418349654479</v>
      </c>
      <c r="E4089" s="7"/>
      <c r="F4089" s="7"/>
    </row>
    <row r="4090">
      <c r="A4090" s="9">
        <v>44913.333333333336</v>
      </c>
      <c r="B4090" s="10">
        <v>266.63</v>
      </c>
      <c r="C4090" s="10">
        <v>257.39737</v>
      </c>
      <c r="D4090" s="10">
        <v>0.0358691699142068</v>
      </c>
      <c r="E4090" s="7"/>
      <c r="F4090" s="7"/>
    </row>
    <row r="4091">
      <c r="A4091" s="9">
        <v>44913.375</v>
      </c>
      <c r="B4091" s="10">
        <v>262.97</v>
      </c>
      <c r="C4091" s="10">
        <v>257.70445</v>
      </c>
      <c r="D4091" s="10">
        <v>0.0204325148440394</v>
      </c>
      <c r="E4091" s="7"/>
      <c r="F4091" s="7"/>
    </row>
    <row r="4092">
      <c r="A4092" s="9">
        <v>44913.416666666664</v>
      </c>
      <c r="B4092" s="10">
        <v>258.97</v>
      </c>
      <c r="C4092" s="10">
        <v>261.76136</v>
      </c>
      <c r="D4092" s="10">
        <v>0.0106637587763144</v>
      </c>
      <c r="E4092" s="7"/>
      <c r="F4092" s="7"/>
    </row>
    <row r="4093">
      <c r="A4093" s="9">
        <v>44913.458333333336</v>
      </c>
      <c r="B4093" s="10">
        <v>259.37</v>
      </c>
      <c r="C4093" s="10">
        <v>265.99966</v>
      </c>
      <c r="D4093" s="10">
        <v>0.0249235656917757</v>
      </c>
      <c r="E4093" s="7"/>
      <c r="F4093" s="7"/>
    </row>
    <row r="4094">
      <c r="A4094" s="9">
        <v>44913.5</v>
      </c>
      <c r="B4094" s="10">
        <v>267.88</v>
      </c>
      <c r="C4094" s="10">
        <v>270.73849</v>
      </c>
      <c r="D4094" s="10">
        <v>0.0105581219722397</v>
      </c>
      <c r="E4094" s="7"/>
      <c r="F4094" s="7"/>
    </row>
    <row r="4095">
      <c r="A4095" s="9">
        <v>44913.541666666664</v>
      </c>
      <c r="B4095" s="10">
        <v>282.2</v>
      </c>
      <c r="C4095" s="10">
        <v>276.4349</v>
      </c>
      <c r="D4095" s="10">
        <v>0.0208551814550187</v>
      </c>
      <c r="E4095" s="7"/>
      <c r="F4095" s="7"/>
    </row>
    <row r="4096">
      <c r="A4096" s="9">
        <v>44913.583333333336</v>
      </c>
      <c r="B4096" s="10">
        <v>284.7</v>
      </c>
      <c r="C4096" s="10">
        <v>279.43703</v>
      </c>
      <c r="D4096" s="10">
        <v>0.0188341895846803</v>
      </c>
      <c r="E4096" s="7"/>
      <c r="F4096" s="7"/>
    </row>
    <row r="4097">
      <c r="A4097" s="9">
        <v>44913.625</v>
      </c>
      <c r="B4097" s="10">
        <v>283.0</v>
      </c>
      <c r="C4097" s="10">
        <v>282.64524</v>
      </c>
      <c r="D4097" s="10">
        <v>0.00125514231196675</v>
      </c>
      <c r="E4097" s="7"/>
      <c r="F4097" s="7"/>
    </row>
    <row r="4098">
      <c r="A4098" s="9">
        <v>44913.666666666664</v>
      </c>
      <c r="B4098" s="10">
        <v>284.22</v>
      </c>
      <c r="C4098" s="10">
        <v>284.82322</v>
      </c>
      <c r="D4098" s="10">
        <v>0.00211787508054984</v>
      </c>
      <c r="E4098" s="7"/>
      <c r="F4098" s="7"/>
    </row>
    <row r="4099">
      <c r="A4099" s="9">
        <v>44913.708333333336</v>
      </c>
      <c r="B4099" s="10">
        <v>282.84</v>
      </c>
      <c r="C4099" s="10">
        <v>287.29179</v>
      </c>
      <c r="D4099" s="10">
        <v>0.0154957090837855</v>
      </c>
      <c r="E4099" s="7"/>
      <c r="F4099" s="7"/>
    </row>
    <row r="4100">
      <c r="A4100" s="9">
        <v>44913.75</v>
      </c>
      <c r="B4100" s="10">
        <v>287.09</v>
      </c>
      <c r="C4100" s="10">
        <v>289.49309</v>
      </c>
      <c r="D4100" s="10">
        <v>0.0083010271505963</v>
      </c>
      <c r="E4100" s="7"/>
      <c r="F4100" s="7"/>
    </row>
    <row r="4101">
      <c r="A4101" s="9">
        <v>44913.791666666664</v>
      </c>
      <c r="B4101" s="10">
        <v>291.83</v>
      </c>
      <c r="C4101" s="10">
        <v>292.24812</v>
      </c>
      <c r="D4101" s="10">
        <v>0.00143070210340442</v>
      </c>
      <c r="E4101" s="7"/>
      <c r="F4101" s="7"/>
    </row>
    <row r="4102">
      <c r="A4102" s="9">
        <v>44913.833333333336</v>
      </c>
      <c r="B4102" s="10">
        <v>300.37</v>
      </c>
      <c r="C4102" s="10">
        <v>293.63687</v>
      </c>
      <c r="D4102" s="10">
        <v>0.0229301245446459</v>
      </c>
      <c r="E4102" s="7"/>
      <c r="F4102" s="7"/>
    </row>
    <row r="4103">
      <c r="A4103" s="9">
        <v>44913.875</v>
      </c>
      <c r="B4103" s="10">
        <v>303.54</v>
      </c>
      <c r="C4103" s="10">
        <v>296.26636</v>
      </c>
      <c r="D4103" s="10">
        <v>0.0245510155118522</v>
      </c>
      <c r="E4103" s="7"/>
      <c r="F4103" s="7"/>
    </row>
    <row r="4104">
      <c r="A4104" s="9">
        <v>44913.916666666664</v>
      </c>
      <c r="B4104" s="10">
        <v>294.95</v>
      </c>
      <c r="C4104" s="10">
        <v>298.28384</v>
      </c>
      <c r="D4104" s="10">
        <v>0.0111767368959713</v>
      </c>
      <c r="E4104" s="7"/>
      <c r="F4104" s="7"/>
    </row>
    <row r="4105">
      <c r="A4105" s="9">
        <v>44913.958333333336</v>
      </c>
      <c r="B4105" s="10">
        <v>283.79</v>
      </c>
      <c r="C4105" s="10">
        <v>300.99721</v>
      </c>
      <c r="D4105" s="10">
        <v>0.0571673405211961</v>
      </c>
      <c r="E4105" s="7"/>
      <c r="F4105" s="7"/>
    </row>
    <row r="4106">
      <c r="A4106" s="9">
        <v>44914.0</v>
      </c>
      <c r="B4106" s="10">
        <v>285.4</v>
      </c>
      <c r="C4106" s="10">
        <v>289.45197</v>
      </c>
      <c r="D4106" s="10">
        <v>0.0139987646309681</v>
      </c>
      <c r="E4106" s="7"/>
      <c r="F4106" s="7"/>
    </row>
    <row r="4107">
      <c r="A4107" s="9">
        <v>44914.041666666664</v>
      </c>
      <c r="B4107" s="10">
        <v>291.97</v>
      </c>
      <c r="C4107" s="10">
        <v>287.15611</v>
      </c>
      <c r="D4107" s="10">
        <v>0.0167640173144844</v>
      </c>
      <c r="E4107" s="7"/>
      <c r="F4107" s="7"/>
    </row>
    <row r="4108">
      <c r="A4108" s="9">
        <v>44914.083333333336</v>
      </c>
      <c r="B4108" s="10">
        <v>300.49</v>
      </c>
      <c r="C4108" s="10">
        <v>284.54609</v>
      </c>
      <c r="D4108" s="10">
        <v>0.0560327854092109</v>
      </c>
      <c r="E4108" s="7"/>
      <c r="F4108" s="7"/>
    </row>
    <row r="4109">
      <c r="A4109" s="9">
        <v>44914.125</v>
      </c>
      <c r="B4109" s="10">
        <v>292.42</v>
      </c>
      <c r="C4109" s="10">
        <v>280.2365</v>
      </c>
      <c r="D4109" s="10">
        <v>0.0434757784942362</v>
      </c>
      <c r="E4109" s="7"/>
      <c r="F4109" s="7"/>
    </row>
    <row r="4110">
      <c r="A4110" s="9">
        <v>44914.166666666664</v>
      </c>
      <c r="B4110" s="10">
        <v>292.99</v>
      </c>
      <c r="C4110" s="10">
        <v>274.67019</v>
      </c>
      <c r="D4110" s="10">
        <v>0.0666974818053608</v>
      </c>
      <c r="E4110" s="7"/>
      <c r="F4110" s="7"/>
    </row>
    <row r="4111">
      <c r="A4111" s="9">
        <v>44914.208333333336</v>
      </c>
      <c r="B4111" s="10">
        <v>275.35</v>
      </c>
      <c r="C4111" s="10">
        <v>269.12769</v>
      </c>
      <c r="D4111" s="10">
        <v>0.0231202891088614</v>
      </c>
      <c r="E4111" s="7"/>
      <c r="F4111" s="7"/>
    </row>
    <row r="4112">
      <c r="A4112" s="9">
        <v>44914.25</v>
      </c>
      <c r="B4112" s="10">
        <v>273.5</v>
      </c>
      <c r="C4112" s="10">
        <v>264.67266</v>
      </c>
      <c r="D4112" s="10">
        <v>0.0333519147765394</v>
      </c>
      <c r="E4112" s="7"/>
      <c r="F4112" s="7"/>
    </row>
    <row r="4113">
      <c r="A4113" s="9">
        <v>44914.291666666664</v>
      </c>
      <c r="B4113" s="10">
        <v>267.78</v>
      </c>
      <c r="C4113" s="10">
        <v>260.21597</v>
      </c>
      <c r="D4113" s="10">
        <v>0.029068277400499</v>
      </c>
      <c r="E4113" s="7"/>
      <c r="F4113" s="7"/>
    </row>
    <row r="4114">
      <c r="A4114" s="9">
        <v>44914.333333333336</v>
      </c>
      <c r="B4114" s="10">
        <v>266.3</v>
      </c>
      <c r="C4114" s="10">
        <v>257.16128</v>
      </c>
      <c r="D4114" s="10">
        <v>0.03553692064373</v>
      </c>
      <c r="E4114" s="7"/>
      <c r="F4114" s="7"/>
    </row>
    <row r="4115">
      <c r="A4115" s="9">
        <v>44914.375</v>
      </c>
      <c r="B4115" s="10">
        <v>265.81</v>
      </c>
      <c r="C4115" s="10">
        <v>257.73259</v>
      </c>
      <c r="D4115" s="10">
        <v>0.0313402740414007</v>
      </c>
      <c r="E4115" s="7"/>
      <c r="F4115" s="7"/>
    </row>
    <row r="4116">
      <c r="A4116" s="9">
        <v>44914.416666666664</v>
      </c>
      <c r="B4116" s="10">
        <v>273.97</v>
      </c>
      <c r="C4116" s="10">
        <v>261.81294</v>
      </c>
      <c r="D4116" s="10">
        <v>0.0464341449280543</v>
      </c>
      <c r="E4116" s="7"/>
      <c r="F4116" s="7"/>
    </row>
    <row r="4117">
      <c r="A4117" s="9">
        <v>44914.458333333336</v>
      </c>
      <c r="B4117" s="10">
        <v>283.15</v>
      </c>
      <c r="C4117" s="10">
        <v>265.93288</v>
      </c>
      <c r="D4117" s="10">
        <v>0.0647423515287013</v>
      </c>
      <c r="E4117" s="7"/>
      <c r="F4117" s="7"/>
    </row>
    <row r="4118">
      <c r="A4118" s="9">
        <v>44914.5</v>
      </c>
      <c r="B4118" s="10">
        <v>296.51</v>
      </c>
      <c r="C4118" s="10">
        <v>270.41766</v>
      </c>
      <c r="D4118" s="10">
        <v>0.09648903847478</v>
      </c>
      <c r="E4118" s="7"/>
      <c r="F4118" s="7"/>
    </row>
    <row r="4119">
      <c r="A4119" s="9">
        <v>44914.541666666664</v>
      </c>
      <c r="B4119" s="10">
        <v>295.17</v>
      </c>
      <c r="C4119" s="10">
        <v>275.85267</v>
      </c>
      <c r="D4119" s="10">
        <v>0.0700277071815184</v>
      </c>
      <c r="E4119" s="7"/>
      <c r="F4119" s="7"/>
    </row>
    <row r="4120">
      <c r="A4120" s="9">
        <v>44914.583333333336</v>
      </c>
      <c r="B4120" s="10">
        <v>295.61</v>
      </c>
      <c r="C4120" s="10">
        <v>278.65357</v>
      </c>
      <c r="D4120" s="10">
        <v>0.0608512928795421</v>
      </c>
      <c r="E4120" s="7"/>
      <c r="F4120" s="7"/>
    </row>
    <row r="4121">
      <c r="A4121" s="9">
        <v>44914.625</v>
      </c>
      <c r="B4121" s="10">
        <v>304.1</v>
      </c>
      <c r="C4121" s="10">
        <v>281.72464</v>
      </c>
      <c r="D4121" s="10">
        <v>0.0794228009307244</v>
      </c>
      <c r="E4121" s="7"/>
      <c r="F4121" s="7"/>
    </row>
    <row r="4122">
      <c r="A4122" s="9">
        <v>44914.666666666664</v>
      </c>
      <c r="B4122" s="10">
        <v>292.42</v>
      </c>
      <c r="C4122" s="10">
        <v>283.9126</v>
      </c>
      <c r="D4122" s="10">
        <v>0.0299648553815505</v>
      </c>
      <c r="E4122" s="7"/>
      <c r="F4122" s="7"/>
    </row>
    <row r="4123">
      <c r="A4123" s="9">
        <v>44914.708333333336</v>
      </c>
      <c r="B4123" s="10">
        <v>288.95</v>
      </c>
      <c r="C4123" s="10">
        <v>286.5125</v>
      </c>
      <c r="D4123" s="10">
        <v>0.00850748222154356</v>
      </c>
      <c r="E4123" s="7"/>
      <c r="F4123" s="7"/>
    </row>
    <row r="4124">
      <c r="A4124" s="9">
        <v>44914.75</v>
      </c>
      <c r="B4124" s="10">
        <v>290.53</v>
      </c>
      <c r="C4124" s="10">
        <v>288.89341</v>
      </c>
      <c r="D4124" s="10">
        <v>0.0056650305730406</v>
      </c>
      <c r="E4124" s="7"/>
      <c r="F4124" s="7"/>
    </row>
    <row r="4125">
      <c r="A4125" s="9">
        <v>44914.791666666664</v>
      </c>
      <c r="B4125" s="10">
        <v>294.93</v>
      </c>
      <c r="C4125" s="10">
        <v>291.82007</v>
      </c>
      <c r="D4125" s="10">
        <v>0.0106570120417009</v>
      </c>
      <c r="E4125" s="7"/>
      <c r="F4125" s="7"/>
    </row>
    <row r="4126">
      <c r="A4126" s="9">
        <v>44914.833333333336</v>
      </c>
      <c r="B4126" s="10">
        <v>300.68</v>
      </c>
      <c r="C4126" s="10">
        <v>293.30833</v>
      </c>
      <c r="D4126" s="10">
        <v>0.0251328354704416</v>
      </c>
      <c r="E4126" s="7"/>
      <c r="F4126" s="7"/>
    </row>
    <row r="4127">
      <c r="A4127" s="9">
        <v>44914.875</v>
      </c>
      <c r="B4127" s="10">
        <v>304.31</v>
      </c>
      <c r="C4127" s="10">
        <v>295.8919</v>
      </c>
      <c r="D4127" s="10">
        <v>0.028449917013612</v>
      </c>
      <c r="E4127" s="7"/>
      <c r="F4127" s="7"/>
    </row>
    <row r="4128">
      <c r="A4128" s="9">
        <v>44914.916666666664</v>
      </c>
      <c r="B4128" s="10">
        <v>296.28</v>
      </c>
      <c r="C4128" s="10">
        <v>297.75101</v>
      </c>
      <c r="D4128" s="10">
        <v>0.00494040305690326</v>
      </c>
      <c r="E4128" s="7"/>
      <c r="F4128" s="7"/>
    </row>
    <row r="4129">
      <c r="A4129" s="9">
        <v>44914.958333333336</v>
      </c>
      <c r="B4129" s="10">
        <v>298.96</v>
      </c>
      <c r="C4129" s="10">
        <v>300.10252</v>
      </c>
      <c r="D4129" s="10">
        <v>0.00380709898737287</v>
      </c>
      <c r="E4129" s="7"/>
      <c r="F4129" s="7"/>
    </row>
    <row r="4130">
      <c r="A4130" s="9">
        <v>44915.0</v>
      </c>
      <c r="B4130" s="10">
        <v>299.09</v>
      </c>
      <c r="C4130" s="10">
        <v>301.79694</v>
      </c>
      <c r="D4130" s="10">
        <v>0.00896940837107238</v>
      </c>
      <c r="E4130" s="7"/>
      <c r="F4130" s="7"/>
    </row>
    <row r="4131">
      <c r="A4131" s="9">
        <v>44915.041666666664</v>
      </c>
      <c r="B4131" s="10">
        <v>297.09</v>
      </c>
      <c r="C4131" s="10">
        <v>296.60431</v>
      </c>
      <c r="D4131" s="10">
        <v>0.0016375014914651</v>
      </c>
      <c r="E4131" s="7"/>
      <c r="F4131" s="7"/>
    </row>
    <row r="4132">
      <c r="A4132" s="9">
        <v>44915.083333333336</v>
      </c>
      <c r="B4132" s="10">
        <v>307.72</v>
      </c>
      <c r="C4132" s="10">
        <v>290.07237</v>
      </c>
      <c r="D4132" s="10">
        <v>0.0608387141457149</v>
      </c>
      <c r="E4132" s="7"/>
      <c r="F4132" s="7"/>
    </row>
    <row r="4133">
      <c r="A4133" s="9">
        <v>44915.125</v>
      </c>
      <c r="B4133" s="10">
        <v>303.75</v>
      </c>
      <c r="C4133" s="10">
        <v>281.49163</v>
      </c>
      <c r="D4133" s="10">
        <v>0.0790729372663763</v>
      </c>
      <c r="E4133" s="7"/>
      <c r="F4133" s="7"/>
    </row>
    <row r="4134">
      <c r="A4134" s="9">
        <v>44915.166666666664</v>
      </c>
      <c r="B4134" s="10">
        <v>289.51</v>
      </c>
      <c r="C4134" s="10">
        <v>273.01531</v>
      </c>
      <c r="D4134" s="10">
        <v>0.0604167216849487</v>
      </c>
      <c r="E4134" s="7"/>
      <c r="F4134" s="7"/>
    </row>
    <row r="4135">
      <c r="A4135" s="9">
        <v>44915.208333333336</v>
      </c>
      <c r="B4135" s="10">
        <v>277.7</v>
      </c>
      <c r="C4135" s="10">
        <v>266.46259</v>
      </c>
      <c r="D4135" s="10">
        <v>0.0421725616342617</v>
      </c>
      <c r="E4135" s="7"/>
      <c r="F4135" s="7"/>
    </row>
    <row r="4136">
      <c r="A4136" s="9">
        <v>44915.25</v>
      </c>
      <c r="B4136" s="10">
        <v>268.91</v>
      </c>
      <c r="C4136" s="10">
        <v>262.77923</v>
      </c>
      <c r="D4136" s="10">
        <v>0.0233304968585228</v>
      </c>
      <c r="E4136" s="7"/>
      <c r="F4136" s="7"/>
    </row>
    <row r="4137">
      <c r="A4137" s="9">
        <v>44915.291666666664</v>
      </c>
      <c r="B4137" s="10">
        <v>265.56</v>
      </c>
      <c r="C4137" s="10">
        <v>260.88797</v>
      </c>
      <c r="D4137" s="10">
        <v>0.017908184881043</v>
      </c>
      <c r="E4137" s="7"/>
      <c r="F4137" s="7"/>
    </row>
    <row r="4138">
      <c r="A4138" s="9">
        <v>44915.333333333336</v>
      </c>
      <c r="B4138" s="10">
        <v>264.39</v>
      </c>
      <c r="C4138" s="10">
        <v>261.08665</v>
      </c>
      <c r="D4138" s="10">
        <v>0.0126523129390183</v>
      </c>
      <c r="E4138" s="7"/>
      <c r="F4138" s="7"/>
    </row>
    <row r="4139">
      <c r="A4139" s="9">
        <v>44915.375</v>
      </c>
      <c r="B4139" s="10">
        <v>276.31</v>
      </c>
      <c r="C4139" s="10">
        <v>264.97749</v>
      </c>
      <c r="D4139" s="10">
        <v>0.0427678215232547</v>
      </c>
      <c r="E4139" s="7"/>
      <c r="F4139" s="7"/>
    </row>
    <row r="4140">
      <c r="A4140" s="9">
        <v>44915.416666666664</v>
      </c>
      <c r="B4140" s="10">
        <v>272.97</v>
      </c>
      <c r="C4140" s="10">
        <v>271.57368</v>
      </c>
      <c r="D4140" s="10">
        <v>0.00514158809498771</v>
      </c>
      <c r="E4140" s="7"/>
      <c r="F4140" s="7"/>
    </row>
    <row r="4141">
      <c r="A4141" s="9">
        <v>44915.458333333336</v>
      </c>
      <c r="B4141" s="10">
        <v>269.47</v>
      </c>
      <c r="C4141" s="10">
        <v>276.69407</v>
      </c>
      <c r="D4141" s="10">
        <v>0.0261085103847725</v>
      </c>
      <c r="E4141" s="7"/>
      <c r="F4141" s="7"/>
    </row>
    <row r="4142">
      <c r="A4142" s="9">
        <v>44915.5</v>
      </c>
      <c r="B4142" s="10">
        <v>286.72</v>
      </c>
      <c r="C4142" s="10">
        <v>281.15225</v>
      </c>
      <c r="D4142" s="10">
        <v>0.0198033272008317</v>
      </c>
      <c r="E4142" s="7"/>
      <c r="F4142" s="7"/>
    </row>
    <row r="4143">
      <c r="A4143" s="9">
        <v>44915.541666666664</v>
      </c>
      <c r="B4143" s="10">
        <v>289.85</v>
      </c>
      <c r="C4143" s="10">
        <v>285.65382</v>
      </c>
      <c r="D4143" s="10">
        <v>0.01468973878942</v>
      </c>
      <c r="E4143" s="7"/>
      <c r="F4143" s="7"/>
    </row>
    <row r="4144">
      <c r="A4144" s="9">
        <v>44915.583333333336</v>
      </c>
      <c r="B4144" s="10">
        <v>292.69</v>
      </c>
      <c r="C4144" s="10">
        <v>287.22061</v>
      </c>
      <c r="D4144" s="10">
        <v>0.0190424705246603</v>
      </c>
      <c r="E4144" s="7"/>
      <c r="F4144" s="7"/>
    </row>
    <row r="4145">
      <c r="A4145" s="9">
        <v>44915.625</v>
      </c>
      <c r="B4145" s="10">
        <v>295.32</v>
      </c>
      <c r="C4145" s="10">
        <v>289.20406</v>
      </c>
      <c r="D4145" s="10">
        <v>0.0211474901147652</v>
      </c>
      <c r="E4145" s="7"/>
      <c r="F4145" s="7"/>
    </row>
    <row r="4146">
      <c r="A4146" s="9">
        <v>44915.666666666664</v>
      </c>
      <c r="B4146" s="10">
        <v>284.38</v>
      </c>
      <c r="C4146" s="10">
        <v>290.21569</v>
      </c>
      <c r="D4146" s="10">
        <v>0.0201081133828429</v>
      </c>
      <c r="E4146" s="7"/>
      <c r="F4146" s="7"/>
    </row>
    <row r="4147">
      <c r="A4147" s="9">
        <v>44915.708333333336</v>
      </c>
      <c r="B4147" s="10">
        <v>279.22</v>
      </c>
      <c r="C4147" s="10">
        <v>291.90707</v>
      </c>
      <c r="D4147" s="10">
        <v>0.0434627020167752</v>
      </c>
      <c r="E4147" s="7"/>
      <c r="F4147" s="7"/>
    </row>
    <row r="4148">
      <c r="A4148" s="9">
        <v>44915.75</v>
      </c>
      <c r="B4148" s="10">
        <v>281.05</v>
      </c>
      <c r="C4148" s="10">
        <v>294.24967</v>
      </c>
      <c r="D4148" s="10">
        <v>0.0448587418976543</v>
      </c>
      <c r="E4148" s="7"/>
      <c r="F4148" s="7"/>
    </row>
    <row r="4149">
      <c r="A4149" s="9">
        <v>44915.791666666664</v>
      </c>
      <c r="B4149" s="10">
        <v>285.04</v>
      </c>
      <c r="C4149" s="10">
        <v>297.35559</v>
      </c>
      <c r="D4149" s="10">
        <v>0.0414170454976144</v>
      </c>
      <c r="E4149" s="7"/>
      <c r="F4149" s="7"/>
    </row>
    <row r="4150">
      <c r="A4150" s="9">
        <v>44915.833333333336</v>
      </c>
      <c r="B4150" s="10">
        <v>298.37</v>
      </c>
      <c r="C4150" s="10">
        <v>299.15225</v>
      </c>
      <c r="D4150" s="10">
        <v>0.00261488924118062</v>
      </c>
      <c r="E4150" s="7"/>
      <c r="F4150" s="7"/>
    </row>
    <row r="4151">
      <c r="A4151" s="9">
        <v>44915.875</v>
      </c>
      <c r="B4151" s="10">
        <v>319.32</v>
      </c>
      <c r="C4151" s="10">
        <v>301.78651</v>
      </c>
      <c r="D4151" s="10">
        <v>0.0580989852727345</v>
      </c>
      <c r="E4151" s="7"/>
      <c r="F4151" s="7"/>
    </row>
    <row r="4152">
      <c r="A4152" s="9">
        <v>44915.916666666664</v>
      </c>
      <c r="B4152" s="10">
        <v>319.45</v>
      </c>
      <c r="C4152" s="10">
        <v>303.63046</v>
      </c>
      <c r="D4152" s="10">
        <v>0.0521012944485212</v>
      </c>
      <c r="E4152" s="7"/>
      <c r="F4152" s="7"/>
    </row>
    <row r="4153">
      <c r="A4153" s="9">
        <v>44915.958333333336</v>
      </c>
      <c r="B4153" s="10">
        <v>315.7</v>
      </c>
      <c r="C4153" s="10">
        <v>306.03927</v>
      </c>
      <c r="D4153" s="10">
        <v>0.0315669619784415</v>
      </c>
      <c r="E4153" s="7"/>
      <c r="F4153" s="7"/>
    </row>
    <row r="4154">
      <c r="A4154" s="9">
        <v>44916.0</v>
      </c>
      <c r="B4154" s="10">
        <v>318.45</v>
      </c>
      <c r="C4154" s="10">
        <v>311.44822</v>
      </c>
      <c r="D4154" s="10">
        <v>0.0224813614282335</v>
      </c>
      <c r="E4154" s="7"/>
      <c r="F4154" s="7"/>
    </row>
    <row r="4155">
      <c r="A4155" s="9">
        <v>44916.041666666664</v>
      </c>
      <c r="B4155" s="10">
        <v>319.48</v>
      </c>
      <c r="C4155" s="10">
        <v>308.17612</v>
      </c>
      <c r="D4155" s="10">
        <v>0.0366799348372612</v>
      </c>
      <c r="E4155" s="7"/>
      <c r="F4155" s="7"/>
    </row>
    <row r="4156">
      <c r="A4156" s="9">
        <v>44916.083333333336</v>
      </c>
      <c r="B4156" s="10">
        <v>320.49</v>
      </c>
      <c r="C4156" s="10">
        <v>305.55153</v>
      </c>
      <c r="D4156" s="10">
        <v>0.048890182287747</v>
      </c>
      <c r="E4156" s="7"/>
      <c r="F4156" s="7"/>
    </row>
    <row r="4157">
      <c r="A4157" s="9">
        <v>44916.125</v>
      </c>
      <c r="B4157" s="10">
        <v>317.24</v>
      </c>
      <c r="C4157" s="10">
        <v>301.21506</v>
      </c>
      <c r="D4157" s="10">
        <v>0.0532009920088325</v>
      </c>
      <c r="E4157" s="7"/>
      <c r="F4157" s="7"/>
    </row>
    <row r="4158">
      <c r="A4158" s="9">
        <v>44916.166666666664</v>
      </c>
      <c r="B4158" s="10">
        <v>315.04</v>
      </c>
      <c r="C4158" s="10">
        <v>296.82933</v>
      </c>
      <c r="D4158" s="10">
        <v>0.0613506421349938</v>
      </c>
      <c r="E4158" s="7"/>
      <c r="F4158" s="7"/>
    </row>
    <row r="4159">
      <c r="A4159" s="9">
        <v>44916.208333333336</v>
      </c>
      <c r="B4159" s="10">
        <v>302.73</v>
      </c>
      <c r="C4159" s="10">
        <v>293.73217</v>
      </c>
      <c r="D4159" s="10">
        <v>0.0306327699822597</v>
      </c>
      <c r="E4159" s="7"/>
      <c r="F4159" s="7"/>
    </row>
    <row r="4160">
      <c r="A4160" s="9">
        <v>44916.25</v>
      </c>
      <c r="B4160" s="10">
        <v>290.69</v>
      </c>
      <c r="C4160" s="10">
        <v>292.7966</v>
      </c>
      <c r="D4160" s="10">
        <v>0.00719475567680777</v>
      </c>
      <c r="E4160" s="7"/>
      <c r="F4160" s="7"/>
    </row>
    <row r="4161">
      <c r="A4161" s="9">
        <v>44916.291666666664</v>
      </c>
      <c r="B4161" s="10">
        <v>291.56</v>
      </c>
      <c r="C4161" s="10">
        <v>292.34631</v>
      </c>
      <c r="D4161" s="10">
        <v>0.00268965255624404</v>
      </c>
      <c r="E4161" s="7"/>
      <c r="F4161" s="7"/>
    </row>
    <row r="4162">
      <c r="A4162" s="9">
        <v>44916.333333333336</v>
      </c>
      <c r="B4162" s="10">
        <v>288.48</v>
      </c>
      <c r="C4162" s="10">
        <v>291.65148</v>
      </c>
      <c r="D4162" s="10">
        <v>0.0108742119189656</v>
      </c>
      <c r="E4162" s="7"/>
      <c r="F4162" s="7"/>
    </row>
    <row r="4163">
      <c r="A4163" s="9">
        <v>44916.375</v>
      </c>
      <c r="B4163" s="10">
        <v>300.38</v>
      </c>
      <c r="C4163" s="10">
        <v>293.26688</v>
      </c>
      <c r="D4163" s="10">
        <v>0.0242547675346086</v>
      </c>
      <c r="E4163" s="7"/>
      <c r="F4163" s="7"/>
    </row>
    <row r="4164">
      <c r="A4164" s="9">
        <v>44916.416666666664</v>
      </c>
      <c r="B4164" s="10">
        <v>300.76</v>
      </c>
      <c r="C4164" s="10">
        <v>297.42081</v>
      </c>
      <c r="D4164" s="10">
        <v>0.0112271565664822</v>
      </c>
      <c r="E4164" s="7"/>
      <c r="F4164" s="7"/>
    </row>
    <row r="4165">
      <c r="A4165" s="9">
        <v>44916.458333333336</v>
      </c>
      <c r="B4165" s="10">
        <v>312.59</v>
      </c>
      <c r="C4165" s="10">
        <v>300.66626</v>
      </c>
      <c r="D4165" s="10">
        <v>0.0396577254794068</v>
      </c>
      <c r="E4165" s="7"/>
      <c r="F4165" s="7"/>
    </row>
    <row r="4166">
      <c r="A4166" s="9">
        <v>44916.5</v>
      </c>
      <c r="B4166" s="10">
        <v>318.32</v>
      </c>
      <c r="C4166" s="10">
        <v>304.04116</v>
      </c>
      <c r="D4166" s="10">
        <v>0.0469635098090008</v>
      </c>
      <c r="E4166" s="7"/>
      <c r="F4166" s="7"/>
    </row>
    <row r="4167">
      <c r="A4167" s="9">
        <v>44916.541666666664</v>
      </c>
      <c r="B4167" s="10">
        <v>305.99</v>
      </c>
      <c r="C4167" s="10">
        <v>308.22734</v>
      </c>
      <c r="D4167" s="10">
        <v>0.00725873311562828</v>
      </c>
      <c r="E4167" s="7"/>
      <c r="F4167" s="7"/>
    </row>
    <row r="4168">
      <c r="A4168" s="9">
        <v>44916.583333333336</v>
      </c>
      <c r="B4168" s="10">
        <v>311.09</v>
      </c>
      <c r="C4168" s="10">
        <v>309.34707</v>
      </c>
      <c r="D4168" s="10">
        <v>0.00563422178202625</v>
      </c>
      <c r="E4168" s="7"/>
      <c r="F4168" s="7"/>
    </row>
    <row r="4169">
      <c r="A4169" s="9">
        <v>44916.625</v>
      </c>
      <c r="B4169" s="10">
        <v>318.19</v>
      </c>
      <c r="C4169" s="10">
        <v>311.18465</v>
      </c>
      <c r="D4169" s="10">
        <v>0.0225118751840748</v>
      </c>
      <c r="E4169" s="7"/>
      <c r="F4169" s="7"/>
    </row>
    <row r="4170">
      <c r="A4170" s="9">
        <v>44916.666666666664</v>
      </c>
      <c r="B4170" s="10">
        <v>307.12</v>
      </c>
      <c r="C4170" s="10">
        <v>311.85152</v>
      </c>
      <c r="D4170" s="10">
        <v>0.0151723486869648</v>
      </c>
      <c r="E4170" s="7"/>
      <c r="F4170" s="7"/>
    </row>
    <row r="4171">
      <c r="A4171" s="9">
        <v>44916.708333333336</v>
      </c>
      <c r="B4171" s="10">
        <v>301.28</v>
      </c>
      <c r="C4171" s="10">
        <v>312.3973</v>
      </c>
      <c r="D4171" s="10">
        <v>0.0355870553298636</v>
      </c>
      <c r="E4171" s="7"/>
      <c r="F4171" s="7"/>
    </row>
    <row r="4172">
      <c r="A4172" s="9">
        <v>44916.75</v>
      </c>
      <c r="B4172" s="10">
        <v>293.71</v>
      </c>
      <c r="C4172" s="10">
        <v>312.9791</v>
      </c>
      <c r="D4172" s="10">
        <v>0.061566730813655</v>
      </c>
      <c r="E4172" s="7"/>
      <c r="F4172" s="7"/>
    </row>
    <row r="4173">
      <c r="A4173" s="9">
        <v>44916.791666666664</v>
      </c>
      <c r="B4173" s="10">
        <v>299.45</v>
      </c>
      <c r="C4173" s="10">
        <v>314.0044</v>
      </c>
      <c r="D4173" s="10">
        <v>0.04635094285303</v>
      </c>
      <c r="E4173" s="7"/>
      <c r="F4173" s="7"/>
    </row>
    <row r="4174">
      <c r="A4174" s="9">
        <v>44916.833333333336</v>
      </c>
      <c r="B4174" s="10">
        <v>314.62</v>
      </c>
      <c r="C4174" s="10">
        <v>313.42195</v>
      </c>
      <c r="D4174" s="10">
        <v>0.00382248275846673</v>
      </c>
      <c r="E4174" s="7"/>
      <c r="F4174" s="7"/>
    </row>
    <row r="4175">
      <c r="A4175" s="9">
        <v>44916.875</v>
      </c>
      <c r="B4175" s="10">
        <v>323.46</v>
      </c>
      <c r="C4175" s="10">
        <v>313.87599</v>
      </c>
      <c r="D4175" s="10">
        <v>0.0305343839775701</v>
      </c>
      <c r="E4175" s="7"/>
      <c r="F4175" s="7"/>
    </row>
    <row r="4176">
      <c r="A4176" s="9">
        <v>44916.916666666664</v>
      </c>
      <c r="B4176" s="10">
        <v>329.07</v>
      </c>
      <c r="C4176" s="10">
        <v>314.09051</v>
      </c>
      <c r="D4176" s="10">
        <v>0.0476916351277216</v>
      </c>
      <c r="E4176" s="7"/>
      <c r="F4176" s="7"/>
    </row>
    <row r="4177">
      <c r="A4177" s="9">
        <v>44916.958333333336</v>
      </c>
      <c r="B4177" s="10">
        <v>326.09</v>
      </c>
      <c r="C4177" s="10">
        <v>315.88442</v>
      </c>
      <c r="D4177" s="10">
        <v>0.032307956182201</v>
      </c>
      <c r="E4177" s="7"/>
      <c r="F4177" s="7"/>
    </row>
    <row r="4178">
      <c r="A4178" s="9">
        <v>44917.0</v>
      </c>
      <c r="B4178" s="10">
        <v>328.99</v>
      </c>
      <c r="C4178" s="10">
        <v>319.05163</v>
      </c>
      <c r="D4178" s="10">
        <v>0.0311497233222097</v>
      </c>
      <c r="E4178" s="7"/>
      <c r="F4178" s="7"/>
    </row>
    <row r="4179">
      <c r="A4179" s="9">
        <v>44917.041666666664</v>
      </c>
      <c r="B4179" s="10">
        <v>335.44</v>
      </c>
      <c r="C4179" s="10">
        <v>314.83022</v>
      </c>
      <c r="D4179" s="10">
        <v>0.0654631566181925</v>
      </c>
      <c r="E4179" s="7"/>
      <c r="F4179" s="7"/>
    </row>
    <row r="4180">
      <c r="A4180" s="9">
        <v>44917.083333333336</v>
      </c>
      <c r="B4180" s="10">
        <v>337.85</v>
      </c>
      <c r="C4180" s="10">
        <v>310.53436</v>
      </c>
      <c r="D4180" s="10">
        <v>0.0879633416411634</v>
      </c>
      <c r="E4180" s="7"/>
      <c r="F4180" s="7"/>
    </row>
    <row r="4181">
      <c r="A4181" s="9">
        <v>44917.125</v>
      </c>
      <c r="B4181" s="10">
        <v>341.36</v>
      </c>
      <c r="C4181" s="10">
        <v>304.23302</v>
      </c>
      <c r="D4181" s="10">
        <v>0.122034682494359</v>
      </c>
      <c r="E4181" s="7"/>
      <c r="F4181" s="7"/>
    </row>
    <row r="4182">
      <c r="A4182" s="9">
        <v>44917.166666666664</v>
      </c>
      <c r="B4182" s="10">
        <v>325.52</v>
      </c>
      <c r="C4182" s="10">
        <v>298.17259</v>
      </c>
      <c r="D4182" s="10">
        <v>0.0917167134645071</v>
      </c>
      <c r="E4182" s="7"/>
      <c r="F4182" s="7"/>
    </row>
    <row r="4183">
      <c r="A4183" s="9">
        <v>44917.208333333336</v>
      </c>
      <c r="B4183" s="10">
        <v>312.88</v>
      </c>
      <c r="C4183" s="10">
        <v>293.91697</v>
      </c>
      <c r="D4183" s="10">
        <v>0.0645183229808064</v>
      </c>
      <c r="E4183" s="7"/>
      <c r="F4183" s="7"/>
    </row>
    <row r="4184">
      <c r="A4184" s="9">
        <v>44917.25</v>
      </c>
      <c r="B4184" s="10">
        <v>308.16</v>
      </c>
      <c r="C4184" s="10">
        <v>292.39477</v>
      </c>
      <c r="D4184" s="10">
        <v>0.0539176196619386</v>
      </c>
      <c r="E4184" s="7"/>
      <c r="F4184" s="7"/>
    </row>
    <row r="4185">
      <c r="A4185" s="9">
        <v>44917.291666666664</v>
      </c>
      <c r="B4185" s="10">
        <v>300.12</v>
      </c>
      <c r="C4185" s="10">
        <v>291.94994</v>
      </c>
      <c r="D4185" s="10">
        <v>0.0279844551432344</v>
      </c>
      <c r="E4185" s="7"/>
      <c r="F4185" s="7"/>
    </row>
    <row r="4186">
      <c r="A4186" s="9">
        <v>44917.333333333336</v>
      </c>
      <c r="B4186" s="10">
        <v>304.39</v>
      </c>
      <c r="C4186" s="10">
        <v>291.76138</v>
      </c>
      <c r="D4186" s="10">
        <v>0.0432840700163949</v>
      </c>
      <c r="E4186" s="7"/>
      <c r="F4186" s="7"/>
    </row>
    <row r="4187">
      <c r="A4187" s="9">
        <v>44917.375</v>
      </c>
      <c r="B4187" s="10">
        <v>304.67</v>
      </c>
      <c r="C4187" s="10">
        <v>294.26741</v>
      </c>
      <c r="D4187" s="10">
        <v>0.0353508055819026</v>
      </c>
      <c r="E4187" s="7"/>
      <c r="F4187" s="7"/>
    </row>
    <row r="4188">
      <c r="A4188" s="9">
        <v>44917.416666666664</v>
      </c>
      <c r="B4188" s="10">
        <v>302.74</v>
      </c>
      <c r="C4188" s="10">
        <v>299.34058</v>
      </c>
      <c r="D4188" s="10">
        <v>0.0113563620408566</v>
      </c>
      <c r="E4188" s="7"/>
      <c r="F4188" s="7"/>
    </row>
    <row r="4189">
      <c r="A4189" s="9">
        <v>44917.458333333336</v>
      </c>
      <c r="B4189" s="10">
        <v>318.7</v>
      </c>
      <c r="C4189" s="10">
        <v>303.33721</v>
      </c>
      <c r="D4189" s="10">
        <v>0.0506459131736589</v>
      </c>
      <c r="E4189" s="7"/>
      <c r="F4189" s="7"/>
    </row>
    <row r="4190">
      <c r="A4190" s="9">
        <v>44917.5</v>
      </c>
      <c r="B4190" s="10">
        <v>333.67</v>
      </c>
      <c r="C4190" s="10">
        <v>307.49869</v>
      </c>
      <c r="D4190" s="10">
        <v>0.085110313803288</v>
      </c>
      <c r="E4190" s="7"/>
      <c r="F4190" s="7"/>
    </row>
    <row r="4191">
      <c r="A4191" s="9">
        <v>44917.541666666664</v>
      </c>
      <c r="B4191" s="10">
        <v>336.31</v>
      </c>
      <c r="C4191" s="10">
        <v>312.25144</v>
      </c>
      <c r="D4191" s="10">
        <v>0.0770486759004217</v>
      </c>
      <c r="E4191" s="7"/>
      <c r="F4191" s="7"/>
    </row>
    <row r="4192">
      <c r="A4192" s="9">
        <v>44917.583333333336</v>
      </c>
      <c r="B4192" s="10">
        <v>335.11</v>
      </c>
      <c r="C4192" s="10">
        <v>313.84731</v>
      </c>
      <c r="D4192" s="10">
        <v>0.0677485175832796</v>
      </c>
      <c r="E4192" s="7"/>
      <c r="F4192" s="7"/>
    </row>
    <row r="4193">
      <c r="A4193" s="9">
        <v>44917.625</v>
      </c>
      <c r="B4193" s="10">
        <v>338.29</v>
      </c>
      <c r="C4193" s="10">
        <v>315.92486</v>
      </c>
      <c r="D4193" s="10">
        <v>0.0707925928969312</v>
      </c>
      <c r="E4193" s="7"/>
      <c r="F4193" s="7"/>
    </row>
    <row r="4194">
      <c r="A4194" s="9">
        <v>44917.666666666664</v>
      </c>
      <c r="B4194" s="10">
        <v>339.78</v>
      </c>
      <c r="C4194" s="10">
        <v>316.41372</v>
      </c>
      <c r="D4194" s="10">
        <v>0.0738472402524137</v>
      </c>
      <c r="E4194" s="7"/>
      <c r="F4194" s="7"/>
    </row>
    <row r="4195">
      <c r="A4195" s="9">
        <v>44917.708333333336</v>
      </c>
      <c r="B4195" s="10">
        <v>338.88</v>
      </c>
      <c r="C4195" s="10">
        <v>316.59796</v>
      </c>
      <c r="D4195" s="10">
        <v>0.0703796069943091</v>
      </c>
      <c r="E4195" s="7"/>
      <c r="F4195" s="7"/>
    </row>
    <row r="4196">
      <c r="A4196" s="9">
        <v>44917.75</v>
      </c>
      <c r="B4196" s="10">
        <v>337.96</v>
      </c>
      <c r="C4196" s="10">
        <v>316.87581</v>
      </c>
      <c r="D4196" s="10">
        <v>0.066537707627477</v>
      </c>
      <c r="E4196" s="7"/>
      <c r="F4196" s="7"/>
    </row>
    <row r="4197">
      <c r="A4197" s="9">
        <v>44917.791666666664</v>
      </c>
      <c r="B4197" s="10">
        <v>334.2</v>
      </c>
      <c r="C4197" s="10">
        <v>317.59822</v>
      </c>
      <c r="D4197" s="10">
        <v>0.0522729000181423</v>
      </c>
      <c r="E4197" s="7"/>
      <c r="F4197" s="7"/>
    </row>
    <row r="4198">
      <c r="A4198" s="9">
        <v>44917.833333333336</v>
      </c>
      <c r="B4198" s="10">
        <v>334.38</v>
      </c>
      <c r="C4198" s="10">
        <v>316.85061</v>
      </c>
      <c r="D4198" s="10">
        <v>0.0553238322627814</v>
      </c>
      <c r="E4198" s="7"/>
      <c r="F4198" s="7"/>
    </row>
    <row r="4199">
      <c r="A4199" s="9">
        <v>44917.875</v>
      </c>
      <c r="B4199" s="10">
        <v>335.0</v>
      </c>
      <c r="C4199" s="10">
        <v>317.30011</v>
      </c>
      <c r="D4199" s="10">
        <v>0.0557828044875243</v>
      </c>
      <c r="E4199" s="7"/>
      <c r="F4199" s="7"/>
    </row>
    <row r="4200">
      <c r="A4200" s="9">
        <v>44917.916666666664</v>
      </c>
      <c r="B4200" s="10">
        <v>326.47</v>
      </c>
      <c r="C4200" s="10">
        <v>317.60819</v>
      </c>
      <c r="D4200" s="10">
        <v>0.0279017049276973</v>
      </c>
      <c r="E4200" s="7"/>
      <c r="F4200" s="7"/>
    </row>
    <row r="4201">
      <c r="A4201" s="9">
        <v>44917.958333333336</v>
      </c>
      <c r="B4201" s="10">
        <v>319.09</v>
      </c>
      <c r="C4201" s="10">
        <v>319.73527</v>
      </c>
      <c r="D4201" s="10">
        <v>0.0020181383179905</v>
      </c>
      <c r="E4201" s="7"/>
      <c r="F4201" s="7"/>
    </row>
    <row r="4202">
      <c r="A4202" s="9">
        <v>44918.0</v>
      </c>
      <c r="B4202" s="10">
        <v>319.17</v>
      </c>
      <c r="C4202" s="10">
        <v>300.6659</v>
      </c>
      <c r="D4202" s="10">
        <v>0.0615437267744695</v>
      </c>
      <c r="E4202" s="7"/>
      <c r="F4202" s="7"/>
    </row>
    <row r="4203">
      <c r="A4203" s="9">
        <v>44918.041666666664</v>
      </c>
      <c r="B4203" s="10">
        <v>315.34</v>
      </c>
      <c r="C4203" s="10">
        <v>298.03355</v>
      </c>
      <c r="D4203" s="10">
        <v>0.0580687979591558</v>
      </c>
      <c r="E4203" s="7"/>
      <c r="F4203" s="7"/>
    </row>
    <row r="4204">
      <c r="A4204" s="9">
        <v>44918.083333333336</v>
      </c>
      <c r="B4204" s="10">
        <v>325.76</v>
      </c>
      <c r="C4204" s="10">
        <v>294.73678</v>
      </c>
      <c r="D4204" s="10">
        <v>0.105257375750661</v>
      </c>
      <c r="E4204" s="7"/>
      <c r="F4204" s="7"/>
    </row>
    <row r="4205">
      <c r="A4205" s="9">
        <v>44918.125</v>
      </c>
      <c r="B4205" s="10">
        <v>306.64</v>
      </c>
      <c r="C4205" s="10">
        <v>289.12524</v>
      </c>
      <c r="D4205" s="10">
        <v>0.0605784538216032</v>
      </c>
      <c r="E4205" s="7"/>
      <c r="F4205" s="7"/>
    </row>
    <row r="4206">
      <c r="A4206" s="9">
        <v>44918.166666666664</v>
      </c>
      <c r="B4206" s="10">
        <v>284.89</v>
      </c>
      <c r="C4206" s="10">
        <v>281.87165</v>
      </c>
      <c r="D4206" s="10">
        <v>0.0107082425635923</v>
      </c>
      <c r="E4206" s="7"/>
      <c r="F4206" s="7"/>
    </row>
    <row r="4207">
      <c r="A4207" s="9">
        <v>44918.208333333336</v>
      </c>
      <c r="B4207" s="10">
        <v>265.88</v>
      </c>
      <c r="C4207" s="10">
        <v>274.23385</v>
      </c>
      <c r="D4207" s="10">
        <v>0.0304625049022942</v>
      </c>
      <c r="E4207" s="7"/>
      <c r="F4207" s="7"/>
    </row>
    <row r="4208">
      <c r="A4208" s="9">
        <v>44918.25</v>
      </c>
      <c r="B4208" s="10">
        <v>258.29</v>
      </c>
      <c r="C4208" s="10">
        <v>267.2165</v>
      </c>
      <c r="D4208" s="10">
        <v>0.0334054970407889</v>
      </c>
      <c r="E4208" s="7"/>
      <c r="F4208" s="7"/>
    </row>
    <row r="4209">
      <c r="A4209" s="9">
        <v>44918.291666666664</v>
      </c>
      <c r="B4209" s="10">
        <v>245.22</v>
      </c>
      <c r="C4209" s="10">
        <v>260.47735</v>
      </c>
      <c r="D4209" s="10">
        <v>0.0585745747183008</v>
      </c>
      <c r="E4209" s="7"/>
      <c r="F4209" s="7"/>
    </row>
    <row r="4210">
      <c r="A4210" s="9">
        <v>44918.333333333336</v>
      </c>
      <c r="B4210" s="10">
        <v>231.09</v>
      </c>
      <c r="C4210" s="10">
        <v>255.42444</v>
      </c>
      <c r="D4210" s="10">
        <v>0.0952706013567065</v>
      </c>
      <c r="E4210" s="7"/>
      <c r="F4210" s="7"/>
    </row>
    <row r="4211">
      <c r="A4211" s="9">
        <v>44918.375</v>
      </c>
      <c r="B4211" s="10">
        <v>229.49</v>
      </c>
      <c r="C4211" s="10">
        <v>254.55267</v>
      </c>
      <c r="D4211" s="10">
        <v>0.0984576983616003</v>
      </c>
      <c r="E4211" s="7"/>
      <c r="F4211" s="7"/>
    </row>
    <row r="4212">
      <c r="A4212" s="9">
        <v>44918.416666666664</v>
      </c>
      <c r="B4212" s="10">
        <v>235.59</v>
      </c>
      <c r="C4212" s="10">
        <v>257.67525</v>
      </c>
      <c r="D4212" s="10">
        <v>0.0857096286896005</v>
      </c>
      <c r="E4212" s="7"/>
      <c r="F4212" s="7"/>
    </row>
    <row r="4213">
      <c r="A4213" s="9">
        <v>44918.458333333336</v>
      </c>
      <c r="B4213" s="10">
        <v>244.8</v>
      </c>
      <c r="C4213" s="10">
        <v>261.41791</v>
      </c>
      <c r="D4213" s="10">
        <v>0.0635683683646617</v>
      </c>
      <c r="E4213" s="7"/>
      <c r="F4213" s="7"/>
    </row>
    <row r="4214">
      <c r="A4214" s="9">
        <v>44918.5</v>
      </c>
      <c r="B4214" s="10">
        <v>249.93</v>
      </c>
      <c r="C4214" s="10">
        <v>266.60368</v>
      </c>
      <c r="D4214" s="10">
        <v>0.0625410722012539</v>
      </c>
      <c r="E4214" s="7"/>
      <c r="F4214" s="7"/>
    </row>
    <row r="4215">
      <c r="A4215" s="9">
        <v>44918.541666666664</v>
      </c>
      <c r="B4215" s="10">
        <v>271.12</v>
      </c>
      <c r="C4215" s="10">
        <v>272.94435</v>
      </c>
      <c r="D4215" s="10">
        <v>0.00668396323279811</v>
      </c>
      <c r="E4215" s="7"/>
      <c r="F4215" s="7"/>
    </row>
    <row r="4216">
      <c r="A4216" s="9">
        <v>44918.583333333336</v>
      </c>
      <c r="B4216" s="10">
        <v>291.45</v>
      </c>
      <c r="C4216" s="10">
        <v>276.95785</v>
      </c>
      <c r="D4216" s="10">
        <v>0.052326193317864</v>
      </c>
      <c r="E4216" s="7"/>
      <c r="F4216" s="7"/>
    </row>
    <row r="4217">
      <c r="A4217" s="9">
        <v>44918.625</v>
      </c>
      <c r="B4217" s="10">
        <v>302.04</v>
      </c>
      <c r="C4217" s="10">
        <v>280.78722</v>
      </c>
      <c r="D4217" s="10">
        <v>0.0756899833261643</v>
      </c>
      <c r="E4217" s="7"/>
      <c r="F4217" s="7"/>
    </row>
    <row r="4218">
      <c r="A4218" s="9">
        <v>44918.666666666664</v>
      </c>
      <c r="B4218" s="10">
        <v>305.94</v>
      </c>
      <c r="C4218" s="10">
        <v>282.47902</v>
      </c>
      <c r="D4218" s="10">
        <v>0.0830538848513422</v>
      </c>
      <c r="E4218" s="7"/>
      <c r="F4218" s="7"/>
    </row>
    <row r="4219">
      <c r="A4219" s="9">
        <v>44918.708333333336</v>
      </c>
      <c r="B4219" s="10">
        <v>307.46</v>
      </c>
      <c r="C4219" s="10">
        <v>283.84942</v>
      </c>
      <c r="D4219" s="10">
        <v>0.0831799480160994</v>
      </c>
      <c r="E4219" s="7"/>
      <c r="F4219" s="7"/>
    </row>
    <row r="4220">
      <c r="A4220" s="9">
        <v>44918.75</v>
      </c>
      <c r="B4220" s="10">
        <v>311.54</v>
      </c>
      <c r="C4220" s="10">
        <v>285.00866</v>
      </c>
      <c r="D4220" s="10">
        <v>0.0930895924355421</v>
      </c>
      <c r="E4220" s="7"/>
      <c r="F4220" s="7"/>
    </row>
    <row r="4221">
      <c r="A4221" s="9">
        <v>44918.791666666664</v>
      </c>
      <c r="B4221" s="10">
        <v>317.43</v>
      </c>
      <c r="C4221" s="10">
        <v>286.48791</v>
      </c>
      <c r="D4221" s="10">
        <v>0.108004871828622</v>
      </c>
      <c r="E4221" s="7"/>
      <c r="F4221" s="7"/>
    </row>
    <row r="4222">
      <c r="A4222" s="9">
        <v>44918.833333333336</v>
      </c>
      <c r="B4222" s="10">
        <v>326.29</v>
      </c>
      <c r="C4222" s="10">
        <v>287.41579</v>
      </c>
      <c r="D4222" s="10">
        <v>0.135254260039088</v>
      </c>
      <c r="E4222" s="7"/>
      <c r="F4222" s="7"/>
    </row>
    <row r="4223">
      <c r="A4223" s="9">
        <v>44918.875</v>
      </c>
      <c r="B4223" s="10">
        <v>332.57</v>
      </c>
      <c r="C4223" s="10">
        <v>290.39669</v>
      </c>
      <c r="D4223" s="10">
        <v>0.145226551996856</v>
      </c>
      <c r="E4223" s="7"/>
      <c r="F4223" s="7"/>
    </row>
    <row r="4224">
      <c r="A4224" s="9">
        <v>44918.916666666664</v>
      </c>
      <c r="B4224" s="10">
        <v>332.65</v>
      </c>
      <c r="C4224" s="10">
        <v>292.58629</v>
      </c>
      <c r="D4224" s="10">
        <v>0.136929553329378</v>
      </c>
      <c r="E4224" s="7"/>
      <c r="F4224" s="7"/>
    </row>
    <row r="4225">
      <c r="A4225" s="9">
        <v>44918.958333333336</v>
      </c>
      <c r="B4225" s="10">
        <v>333.7</v>
      </c>
      <c r="C4225" s="10">
        <v>295.65537</v>
      </c>
      <c r="D4225" s="10">
        <v>0.128678975118902</v>
      </c>
      <c r="E4225" s="7"/>
      <c r="F4225" s="7"/>
    </row>
    <row r="4226">
      <c r="A4226" s="9">
        <v>44919.0</v>
      </c>
      <c r="B4226" s="10">
        <v>331.19</v>
      </c>
      <c r="C4226" s="10">
        <v>309.42534</v>
      </c>
      <c r="D4226" s="10">
        <v>0.0703389709453013</v>
      </c>
      <c r="E4226" s="7"/>
      <c r="F4226" s="7"/>
    </row>
    <row r="4227">
      <c r="A4227" s="9">
        <v>44919.041666666664</v>
      </c>
      <c r="B4227" s="10">
        <v>335.22</v>
      </c>
      <c r="C4227" s="10">
        <v>306.93201</v>
      </c>
      <c r="D4227" s="10">
        <v>0.0921637010098752</v>
      </c>
      <c r="E4227" s="7"/>
      <c r="F4227" s="7"/>
    </row>
    <row r="4228">
      <c r="A4228" s="9">
        <v>44919.083333333336</v>
      </c>
      <c r="B4228" s="10">
        <v>340.75</v>
      </c>
      <c r="C4228" s="10">
        <v>303.37334</v>
      </c>
      <c r="D4228" s="10">
        <v>0.123203508917428</v>
      </c>
      <c r="E4228" s="7"/>
      <c r="F4228" s="7"/>
    </row>
    <row r="4229">
      <c r="A4229" s="9">
        <v>44919.125</v>
      </c>
      <c r="B4229" s="10">
        <v>339.89</v>
      </c>
      <c r="C4229" s="10">
        <v>297.00852</v>
      </c>
      <c r="D4229" s="10">
        <v>0.144377945790915</v>
      </c>
      <c r="E4229" s="7"/>
      <c r="F4229" s="7"/>
    </row>
    <row r="4230">
      <c r="A4230" s="9">
        <v>44919.166666666664</v>
      </c>
      <c r="B4230" s="10">
        <v>342.83</v>
      </c>
      <c r="C4230" s="10">
        <v>288.65648</v>
      </c>
      <c r="D4230" s="10">
        <v>0.187674705934195</v>
      </c>
      <c r="E4230" s="7"/>
      <c r="F4230" s="7"/>
    </row>
    <row r="4231">
      <c r="A4231" s="9">
        <v>44919.208333333336</v>
      </c>
      <c r="B4231" s="10">
        <v>337.06</v>
      </c>
      <c r="C4231" s="10">
        <v>279.72764</v>
      </c>
      <c r="D4231" s="10">
        <v>0.204957793945567</v>
      </c>
      <c r="E4231" s="7"/>
      <c r="F4231" s="7"/>
    </row>
    <row r="4232">
      <c r="A4232" s="9">
        <v>44919.25</v>
      </c>
      <c r="B4232" s="10">
        <v>330.01</v>
      </c>
      <c r="C4232" s="10">
        <v>271.40648</v>
      </c>
      <c r="D4232" s="10">
        <v>0.215925279307995</v>
      </c>
      <c r="E4232" s="7"/>
      <c r="F4232" s="7"/>
    </row>
    <row r="4233">
      <c r="A4233" s="9">
        <v>44919.291666666664</v>
      </c>
      <c r="B4233" s="10">
        <v>328.17</v>
      </c>
      <c r="C4233" s="10">
        <v>263.4869</v>
      </c>
      <c r="D4233" s="10">
        <v>0.24548886491131</v>
      </c>
      <c r="E4233" s="7"/>
      <c r="F4233" s="7"/>
    </row>
    <row r="4234">
      <c r="A4234" s="9">
        <v>44919.333333333336</v>
      </c>
      <c r="B4234" s="10">
        <v>332.68</v>
      </c>
      <c r="C4234" s="10">
        <v>257.70142</v>
      </c>
      <c r="D4234" s="10">
        <v>0.29095136534366</v>
      </c>
      <c r="E4234" s="7"/>
      <c r="F4234" s="7"/>
    </row>
    <row r="4235">
      <c r="A4235" s="9">
        <v>44919.375</v>
      </c>
      <c r="B4235" s="10">
        <v>339.76</v>
      </c>
      <c r="C4235" s="10">
        <v>256.71811</v>
      </c>
      <c r="D4235" s="10">
        <v>0.323474997537181</v>
      </c>
      <c r="E4235" s="7"/>
      <c r="F4235" s="7"/>
    </row>
    <row r="4236">
      <c r="A4236" s="9">
        <v>44919.416666666664</v>
      </c>
      <c r="B4236" s="10">
        <v>346.84</v>
      </c>
      <c r="C4236" s="10">
        <v>260.25135</v>
      </c>
      <c r="D4236" s="10">
        <v>0.332711626663992</v>
      </c>
      <c r="E4236" s="7"/>
      <c r="F4236" s="7"/>
    </row>
    <row r="4237">
      <c r="A4237" s="9">
        <v>44919.458333333336</v>
      </c>
      <c r="B4237" s="10">
        <v>351.83</v>
      </c>
      <c r="C4237" s="10">
        <v>264.60082</v>
      </c>
      <c r="D4237" s="10">
        <v>0.329663301874876</v>
      </c>
      <c r="E4237" s="7"/>
      <c r="F4237" s="7"/>
    </row>
    <row r="4238">
      <c r="A4238" s="9">
        <v>44919.5</v>
      </c>
      <c r="B4238" s="10">
        <v>359.98</v>
      </c>
      <c r="C4238" s="10">
        <v>270.63199</v>
      </c>
      <c r="D4238" s="10">
        <v>0.33014578210063</v>
      </c>
      <c r="E4238" s="7"/>
      <c r="F4238" s="7"/>
    </row>
    <row r="4239">
      <c r="A4239" s="9">
        <v>44919.541666666664</v>
      </c>
      <c r="B4239" s="10">
        <v>355.19</v>
      </c>
      <c r="C4239" s="10">
        <v>278.01008</v>
      </c>
      <c r="D4239" s="10">
        <v>0.277615545450726</v>
      </c>
      <c r="E4239" s="7"/>
      <c r="F4239" s="7"/>
    </row>
    <row r="4240">
      <c r="A4240" s="9">
        <v>44919.583333333336</v>
      </c>
      <c r="B4240" s="10">
        <v>357.76</v>
      </c>
      <c r="C4240" s="10">
        <v>282.96845</v>
      </c>
      <c r="D4240" s="10">
        <v>0.264310561831186</v>
      </c>
      <c r="E4240" s="7"/>
      <c r="F4240" s="7"/>
    </row>
    <row r="4241">
      <c r="A4241" s="9">
        <v>44919.625</v>
      </c>
      <c r="B4241" s="10">
        <v>367.13</v>
      </c>
      <c r="C4241" s="10">
        <v>287.59543</v>
      </c>
      <c r="D4241" s="10">
        <v>0.276550187184824</v>
      </c>
      <c r="E4241" s="7"/>
      <c r="F4241" s="7"/>
    </row>
    <row r="4242">
      <c r="A4242" s="9">
        <v>44919.666666666664</v>
      </c>
      <c r="B4242" s="10">
        <v>362.44</v>
      </c>
      <c r="C4242" s="10">
        <v>289.78713</v>
      </c>
      <c r="D4242" s="10">
        <v>0.25071116857398</v>
      </c>
      <c r="E4242" s="7"/>
      <c r="F4242" s="7"/>
    </row>
    <row r="4243">
      <c r="A4243" s="9">
        <v>44919.708333333336</v>
      </c>
      <c r="B4243" s="10">
        <v>361.65</v>
      </c>
      <c r="C4243" s="10">
        <v>291.53775</v>
      </c>
      <c r="D4243" s="10">
        <v>0.240491154233028</v>
      </c>
      <c r="E4243" s="7"/>
      <c r="F4243" s="7"/>
    </row>
    <row r="4244">
      <c r="A4244" s="9">
        <v>44919.75</v>
      </c>
      <c r="B4244" s="10">
        <v>358.74</v>
      </c>
      <c r="C4244" s="10">
        <v>292.88166</v>
      </c>
      <c r="D4244" s="10">
        <v>0.224863311687047</v>
      </c>
      <c r="E4244" s="7"/>
      <c r="F4244" s="7"/>
    </row>
    <row r="4245">
      <c r="A4245" s="9">
        <v>44919.791666666664</v>
      </c>
      <c r="B4245" s="10">
        <v>373.39</v>
      </c>
      <c r="C4245" s="10">
        <v>294.60403</v>
      </c>
      <c r="D4245" s="10">
        <v>0.26743004839411</v>
      </c>
      <c r="E4245" s="7"/>
      <c r="F4245" s="7"/>
    </row>
    <row r="4246">
      <c r="A4246" s="9">
        <v>44919.833333333336</v>
      </c>
      <c r="B4246" s="10">
        <v>383.65</v>
      </c>
      <c r="C4246" s="10">
        <v>295.61491</v>
      </c>
      <c r="D4246" s="10">
        <v>0.297803280626136</v>
      </c>
      <c r="E4246" s="7"/>
      <c r="F4246" s="7"/>
    </row>
    <row r="4247">
      <c r="A4247" s="9">
        <v>44919.875</v>
      </c>
      <c r="B4247" s="10">
        <v>383.98</v>
      </c>
      <c r="C4247" s="10">
        <v>298.65345</v>
      </c>
      <c r="D4247" s="10">
        <v>0.285704216710036</v>
      </c>
      <c r="E4247" s="7"/>
      <c r="F4247" s="7"/>
    </row>
    <row r="4248">
      <c r="A4248" s="9">
        <v>44919.916666666664</v>
      </c>
      <c r="B4248" s="10">
        <v>384.68</v>
      </c>
      <c r="C4248" s="10">
        <v>300.93116</v>
      </c>
      <c r="D4248" s="10">
        <v>0.278298997019783</v>
      </c>
      <c r="E4248" s="7"/>
      <c r="F4248" s="7"/>
    </row>
    <row r="4249">
      <c r="A4249" s="9">
        <v>44919.958333333336</v>
      </c>
      <c r="B4249" s="10">
        <v>387.05</v>
      </c>
      <c r="C4249" s="10">
        <v>304.38407</v>
      </c>
      <c r="D4249" s="10">
        <v>0.271584284946318</v>
      </c>
      <c r="E4249" s="7"/>
      <c r="F4249" s="7"/>
    </row>
    <row r="4250">
      <c r="A4250" s="9">
        <v>44920.0</v>
      </c>
      <c r="B4250" s="10">
        <v>376.79</v>
      </c>
      <c r="C4250" s="10">
        <v>356.31299</v>
      </c>
      <c r="D4250" s="10">
        <v>0.0574691649608396</v>
      </c>
      <c r="E4250" s="7"/>
      <c r="F4250" s="7"/>
    </row>
    <row r="4251">
      <c r="A4251" s="9">
        <v>44920.041666666664</v>
      </c>
      <c r="B4251" s="10">
        <v>381.34</v>
      </c>
      <c r="C4251" s="10">
        <v>350.99172</v>
      </c>
      <c r="D4251" s="10">
        <v>0.0864643758547922</v>
      </c>
      <c r="E4251" s="7"/>
      <c r="F4251" s="7"/>
    </row>
    <row r="4252">
      <c r="A4252" s="9">
        <v>44920.083333333336</v>
      </c>
      <c r="B4252" s="10">
        <v>395.05</v>
      </c>
      <c r="C4252" s="10">
        <v>346.18354</v>
      </c>
      <c r="D4252" s="10">
        <v>0.141157664515187</v>
      </c>
      <c r="E4252" s="7"/>
      <c r="F4252" s="7"/>
    </row>
    <row r="4253">
      <c r="A4253" s="9">
        <v>44920.125</v>
      </c>
      <c r="B4253" s="10">
        <v>393.4</v>
      </c>
      <c r="C4253" s="10">
        <v>339.16673</v>
      </c>
      <c r="D4253" s="10">
        <v>0.159901503310775</v>
      </c>
      <c r="E4253" s="7"/>
      <c r="F4253" s="7"/>
    </row>
    <row r="4254">
      <c r="A4254" s="9">
        <v>44920.166666666664</v>
      </c>
      <c r="B4254" s="10">
        <v>393.06</v>
      </c>
      <c r="C4254" s="10">
        <v>332.51177</v>
      </c>
      <c r="D4254" s="10">
        <v>0.18209349401376</v>
      </c>
      <c r="E4254" s="7"/>
      <c r="F4254" s="7"/>
    </row>
    <row r="4255">
      <c r="A4255" s="9">
        <v>44920.208333333336</v>
      </c>
      <c r="B4255" s="10">
        <v>387.49</v>
      </c>
      <c r="C4255" s="10">
        <v>327.4766</v>
      </c>
      <c r="D4255" s="10">
        <v>0.183260116906062</v>
      </c>
      <c r="E4255" s="7"/>
      <c r="F4255" s="7"/>
    </row>
    <row r="4256">
      <c r="A4256" s="9">
        <v>44920.25</v>
      </c>
      <c r="B4256" s="10">
        <v>383.6</v>
      </c>
      <c r="C4256" s="10">
        <v>325.07811</v>
      </c>
      <c r="D4256" s="10">
        <v>0.180024087134012</v>
      </c>
      <c r="E4256" s="7"/>
      <c r="F4256" s="7"/>
    </row>
    <row r="4257">
      <c r="A4257" s="9">
        <v>44920.291666666664</v>
      </c>
      <c r="B4257" s="10">
        <v>381.93</v>
      </c>
      <c r="C4257" s="10">
        <v>323.74143</v>
      </c>
      <c r="D4257" s="10">
        <v>0.179737792595776</v>
      </c>
      <c r="E4257" s="7"/>
      <c r="F4257" s="7"/>
    </row>
    <row r="4258">
      <c r="A4258" s="9">
        <v>44920.333333333336</v>
      </c>
      <c r="B4258" s="10">
        <v>380.22</v>
      </c>
      <c r="C4258" s="10">
        <v>322.26539</v>
      </c>
      <c r="D4258" s="10">
        <v>0.179835042168195</v>
      </c>
      <c r="E4258" s="7"/>
      <c r="F4258" s="7"/>
    </row>
    <row r="4259">
      <c r="A4259" s="9">
        <v>44920.375</v>
      </c>
      <c r="B4259" s="10">
        <v>382.13</v>
      </c>
      <c r="C4259" s="10">
        <v>323.69751</v>
      </c>
      <c r="D4259" s="10">
        <v>0.1805157228426</v>
      </c>
      <c r="E4259" s="7"/>
      <c r="F4259" s="7"/>
    </row>
    <row r="4260">
      <c r="A4260" s="9">
        <v>44920.416666666664</v>
      </c>
      <c r="B4260" s="10">
        <v>381.28</v>
      </c>
      <c r="C4260" s="10">
        <v>328.08019</v>
      </c>
      <c r="D4260" s="10">
        <v>0.162154898776424</v>
      </c>
      <c r="E4260" s="7"/>
      <c r="F4260" s="7"/>
    </row>
    <row r="4261">
      <c r="A4261" s="9">
        <v>44920.458333333336</v>
      </c>
      <c r="B4261" s="10">
        <v>379.69</v>
      </c>
      <c r="C4261" s="10">
        <v>331.34272</v>
      </c>
      <c r="D4261" s="10">
        <v>0.145913210346073</v>
      </c>
      <c r="E4261" s="7"/>
      <c r="F4261" s="7"/>
    </row>
    <row r="4262">
      <c r="A4262" s="9">
        <v>44920.5</v>
      </c>
      <c r="B4262" s="10">
        <v>380.98</v>
      </c>
      <c r="C4262" s="10">
        <v>335.0074</v>
      </c>
      <c r="D4262" s="10">
        <v>0.137228610472485</v>
      </c>
      <c r="E4262" s="7"/>
      <c r="F4262" s="7"/>
    </row>
    <row r="4263">
      <c r="A4263" s="9">
        <v>44920.541666666664</v>
      </c>
      <c r="B4263" s="10">
        <v>384.33</v>
      </c>
      <c r="C4263" s="10">
        <v>339.72752</v>
      </c>
      <c r="D4263" s="10">
        <v>0.131288981240024</v>
      </c>
      <c r="E4263" s="7"/>
      <c r="F4263" s="7"/>
    </row>
    <row r="4264">
      <c r="A4264" s="9">
        <v>44920.583333333336</v>
      </c>
      <c r="B4264" s="10">
        <v>374.44</v>
      </c>
      <c r="C4264" s="10">
        <v>341.01978</v>
      </c>
      <c r="D4264" s="10">
        <v>0.0980008256412574</v>
      </c>
      <c r="E4264" s="7"/>
      <c r="F4264" s="7"/>
    </row>
    <row r="4265">
      <c r="A4265" s="9">
        <v>44920.625</v>
      </c>
      <c r="B4265" s="10">
        <v>366.51</v>
      </c>
      <c r="C4265" s="10">
        <v>343.55745</v>
      </c>
      <c r="D4265" s="10">
        <v>0.0668084770101768</v>
      </c>
      <c r="E4265" s="7"/>
      <c r="F4265" s="7"/>
    </row>
    <row r="4266">
      <c r="A4266" s="9">
        <v>44920.666666666664</v>
      </c>
      <c r="B4266" s="10">
        <v>359.43</v>
      </c>
      <c r="C4266" s="10">
        <v>344.9595</v>
      </c>
      <c r="D4266" s="10">
        <v>0.0419484026385706</v>
      </c>
      <c r="E4266" s="7"/>
      <c r="F4266" s="7"/>
    </row>
    <row r="4267">
      <c r="A4267" s="9">
        <v>44920.708333333336</v>
      </c>
      <c r="B4267" s="10">
        <v>345.9</v>
      </c>
      <c r="C4267" s="10">
        <v>345.91777</v>
      </c>
      <c r="D4267" s="11">
        <v>5.13705901840236E-5</v>
      </c>
      <c r="E4267" s="7"/>
      <c r="F4267" s="7"/>
    </row>
    <row r="4268">
      <c r="A4268" s="9">
        <v>44920.75</v>
      </c>
      <c r="B4268" s="10">
        <v>340.5</v>
      </c>
      <c r="C4268" s="10">
        <v>347.40476</v>
      </c>
      <c r="D4268" s="10">
        <v>0.0198752602008101</v>
      </c>
      <c r="E4268" s="7"/>
      <c r="F4268" s="7"/>
    </row>
    <row r="4269">
      <c r="A4269" s="9">
        <v>44920.791666666664</v>
      </c>
      <c r="B4269" s="10">
        <v>343.76</v>
      </c>
      <c r="C4269" s="10">
        <v>349.71788</v>
      </c>
      <c r="D4269" s="10">
        <v>0.0170362464738719</v>
      </c>
      <c r="E4269" s="7"/>
      <c r="F4269" s="7"/>
    </row>
    <row r="4270">
      <c r="A4270" s="9">
        <v>44920.833333333336</v>
      </c>
      <c r="B4270" s="10">
        <v>350.17</v>
      </c>
      <c r="C4270" s="10">
        <v>350.48092</v>
      </c>
      <c r="D4270" s="10">
        <v>8.87123898213945E-4</v>
      </c>
      <c r="E4270" s="7"/>
      <c r="F4270" s="7"/>
    </row>
    <row r="4271">
      <c r="A4271" s="9">
        <v>44920.875</v>
      </c>
      <c r="B4271" s="10">
        <v>358.74</v>
      </c>
      <c r="C4271" s="10">
        <v>352.41381</v>
      </c>
      <c r="D4271" s="10">
        <v>0.0179510275150681</v>
      </c>
      <c r="E4271" s="7"/>
      <c r="F4271" s="7"/>
    </row>
    <row r="4272">
      <c r="A4272" s="9">
        <v>44920.916666666664</v>
      </c>
      <c r="B4272" s="10">
        <v>356.54</v>
      </c>
      <c r="C4272" s="10">
        <v>353.38504</v>
      </c>
      <c r="D4272" s="10">
        <v>0.00892782558084523</v>
      </c>
      <c r="E4272" s="7"/>
      <c r="F4272" s="7"/>
    </row>
    <row r="4273">
      <c r="A4273" s="9">
        <v>44920.958333333336</v>
      </c>
      <c r="B4273" s="10">
        <v>351.91</v>
      </c>
      <c r="C4273" s="10">
        <v>355.91256</v>
      </c>
      <c r="D4273" s="10">
        <v>0.011245908264659</v>
      </c>
      <c r="E4273" s="7"/>
      <c r="F4273" s="7"/>
    </row>
    <row r="4274">
      <c r="A4274" s="9">
        <v>44921.0</v>
      </c>
      <c r="B4274" s="10">
        <v>354.25</v>
      </c>
      <c r="C4274" s="10">
        <v>329.0057</v>
      </c>
      <c r="D4274" s="10">
        <v>0.0767290657882219</v>
      </c>
      <c r="E4274" s="7"/>
      <c r="F4274" s="7"/>
    </row>
    <row r="4275">
      <c r="A4275" s="9">
        <v>44921.041666666664</v>
      </c>
      <c r="B4275" s="10">
        <v>354.99</v>
      </c>
      <c r="C4275" s="10">
        <v>327.53441</v>
      </c>
      <c r="D4275" s="10">
        <v>0.08382505520565</v>
      </c>
      <c r="E4275" s="7"/>
      <c r="F4275" s="7"/>
    </row>
    <row r="4276">
      <c r="A4276" s="9">
        <v>44921.083333333336</v>
      </c>
      <c r="B4276" s="10">
        <v>352.69</v>
      </c>
      <c r="C4276" s="10">
        <v>328.64482</v>
      </c>
      <c r="D4276" s="10">
        <v>0.0731646401729381</v>
      </c>
      <c r="E4276" s="7"/>
      <c r="F4276" s="7"/>
    </row>
    <row r="4277">
      <c r="A4277" s="9">
        <v>44921.125</v>
      </c>
      <c r="B4277" s="10">
        <v>357.19</v>
      </c>
      <c r="C4277" s="10">
        <v>327.64596</v>
      </c>
      <c r="D4277" s="10">
        <v>0.0901706219725706</v>
      </c>
      <c r="E4277" s="7"/>
      <c r="F4277" s="7"/>
    </row>
    <row r="4278">
      <c r="A4278" s="9">
        <v>44921.166666666664</v>
      </c>
      <c r="B4278" s="10">
        <v>356.79</v>
      </c>
      <c r="C4278" s="10">
        <v>326.37619</v>
      </c>
      <c r="D4278" s="10">
        <v>0.0931863626448976</v>
      </c>
      <c r="E4278" s="7"/>
      <c r="F4278" s="7"/>
    </row>
    <row r="4279">
      <c r="A4279" s="9">
        <v>44921.208333333336</v>
      </c>
      <c r="B4279" s="10">
        <v>351.47</v>
      </c>
      <c r="C4279" s="10">
        <v>325.45738</v>
      </c>
      <c r="D4279" s="10">
        <v>0.0799263485744278</v>
      </c>
      <c r="E4279" s="7"/>
      <c r="F4279" s="7"/>
    </row>
    <row r="4280">
      <c r="A4280" s="9">
        <v>44921.25</v>
      </c>
      <c r="B4280" s="10">
        <v>354.74</v>
      </c>
      <c r="C4280" s="10">
        <v>325.85443</v>
      </c>
      <c r="D4280" s="10">
        <v>0.0886456262079973</v>
      </c>
      <c r="E4280" s="7"/>
      <c r="F4280" s="7"/>
    </row>
    <row r="4281">
      <c r="A4281" s="9">
        <v>44921.291666666664</v>
      </c>
      <c r="B4281" s="10">
        <v>358.01</v>
      </c>
      <c r="C4281" s="10">
        <v>326.00989</v>
      </c>
      <c r="D4281" s="10">
        <v>0.098156868799287</v>
      </c>
      <c r="E4281" s="7"/>
      <c r="F4281" s="7"/>
    </row>
    <row r="4282">
      <c r="A4282" s="9">
        <v>44921.333333333336</v>
      </c>
      <c r="B4282" s="10">
        <v>364.25</v>
      </c>
      <c r="C4282" s="10">
        <v>323.85846</v>
      </c>
      <c r="D4282" s="10">
        <v>0.124719730959012</v>
      </c>
      <c r="E4282" s="7"/>
      <c r="F4282" s="7"/>
    </row>
    <row r="4283">
      <c r="A4283" s="9">
        <v>44921.375</v>
      </c>
      <c r="B4283" s="10">
        <v>363.02</v>
      </c>
      <c r="C4283" s="10">
        <v>322.99242</v>
      </c>
      <c r="D4283" s="10">
        <v>0.12392730454789</v>
      </c>
      <c r="E4283" s="7"/>
      <c r="F4283" s="7"/>
    </row>
    <row r="4284">
      <c r="A4284" s="9">
        <v>44921.416666666664</v>
      </c>
      <c r="B4284" s="10">
        <v>367.92</v>
      </c>
      <c r="C4284" s="10">
        <v>324.10547</v>
      </c>
      <c r="D4284" s="10">
        <v>0.135186024475304</v>
      </c>
      <c r="E4284" s="7"/>
      <c r="F4284" s="7"/>
    </row>
    <row r="4285">
      <c r="A4285" s="9">
        <v>44921.458333333336</v>
      </c>
      <c r="B4285" s="10">
        <v>365.57</v>
      </c>
      <c r="C4285" s="10">
        <v>324.00556</v>
      </c>
      <c r="D4285" s="10">
        <v>0.128283107240505</v>
      </c>
      <c r="E4285" s="7"/>
      <c r="F4285" s="7"/>
    </row>
    <row r="4286">
      <c r="A4286" s="9">
        <v>44921.5</v>
      </c>
      <c r="B4286" s="10">
        <v>366.53</v>
      </c>
      <c r="C4286" s="10">
        <v>324.0725</v>
      </c>
      <c r="D4286" s="10">
        <v>0.131012350631417</v>
      </c>
      <c r="E4286" s="7"/>
      <c r="F4286" s="7"/>
    </row>
    <row r="4287">
      <c r="A4287" s="9">
        <v>44921.541666666664</v>
      </c>
      <c r="B4287" s="10">
        <v>370.52</v>
      </c>
      <c r="C4287" s="10">
        <v>325.55467</v>
      </c>
      <c r="D4287" s="10">
        <v>0.138119136795058</v>
      </c>
      <c r="E4287" s="7"/>
      <c r="F4287" s="7"/>
    </row>
    <row r="4288">
      <c r="A4288" s="9">
        <v>44921.583333333336</v>
      </c>
      <c r="B4288" s="10">
        <v>373.58</v>
      </c>
      <c r="C4288" s="10">
        <v>323.87232</v>
      </c>
      <c r="D4288" s="10">
        <v>0.153479247624495</v>
      </c>
      <c r="E4288" s="7"/>
      <c r="F4288" s="7"/>
    </row>
    <row r="4289">
      <c r="A4289" s="9">
        <v>44921.625</v>
      </c>
      <c r="B4289" s="10">
        <v>366.74</v>
      </c>
      <c r="C4289" s="10">
        <v>324.01704</v>
      </c>
      <c r="D4289" s="10">
        <v>0.131854053107824</v>
      </c>
      <c r="E4289" s="7"/>
      <c r="F4289" s="7"/>
    </row>
    <row r="4290">
      <c r="A4290" s="9">
        <v>44921.666666666664</v>
      </c>
      <c r="B4290" s="10">
        <v>347.86</v>
      </c>
      <c r="C4290" s="10">
        <v>324.01443</v>
      </c>
      <c r="D4290" s="10">
        <v>0.0735941606057483</v>
      </c>
      <c r="E4290" s="7"/>
      <c r="F4290" s="7"/>
    </row>
    <row r="4291">
      <c r="A4291" s="9">
        <v>44921.708333333336</v>
      </c>
      <c r="B4291" s="10">
        <v>335.64</v>
      </c>
      <c r="C4291" s="10">
        <v>324.37153</v>
      </c>
      <c r="D4291" s="10">
        <v>0.0347393928190922</v>
      </c>
      <c r="E4291" s="7"/>
      <c r="F4291" s="7"/>
    </row>
    <row r="4292">
      <c r="A4292" s="9">
        <v>44921.75</v>
      </c>
      <c r="B4292" s="10">
        <v>333.86</v>
      </c>
      <c r="C4292" s="10">
        <v>325.47104</v>
      </c>
      <c r="D4292" s="10">
        <v>0.0257748277696227</v>
      </c>
      <c r="E4292" s="7"/>
      <c r="F4292" s="7"/>
    </row>
    <row r="4293">
      <c r="A4293" s="9">
        <v>44921.791666666664</v>
      </c>
      <c r="B4293" s="10">
        <v>337.99</v>
      </c>
      <c r="C4293" s="10">
        <v>327.28673</v>
      </c>
      <c r="D4293" s="10">
        <v>0.0327030368753417</v>
      </c>
      <c r="E4293" s="7"/>
      <c r="F4293" s="7"/>
    </row>
    <row r="4294">
      <c r="A4294" s="9">
        <v>44921.833333333336</v>
      </c>
      <c r="B4294" s="10">
        <v>352.15</v>
      </c>
      <c r="C4294" s="10">
        <v>327.37959</v>
      </c>
      <c r="D4294" s="10">
        <v>0.0756626581394398</v>
      </c>
      <c r="E4294" s="7"/>
      <c r="F4294" s="7"/>
    </row>
    <row r="4295">
      <c r="A4295" s="9">
        <v>44921.875</v>
      </c>
      <c r="B4295" s="10">
        <v>367.43</v>
      </c>
      <c r="C4295" s="10">
        <v>328.25066</v>
      </c>
      <c r="D4295" s="10">
        <v>0.119357993065421</v>
      </c>
      <c r="E4295" s="7"/>
      <c r="F4295" s="7"/>
    </row>
    <row r="4296">
      <c r="A4296" s="9">
        <v>44921.916666666664</v>
      </c>
      <c r="B4296" s="10">
        <v>377.65</v>
      </c>
      <c r="C4296" s="10">
        <v>328.49569</v>
      </c>
      <c r="D4296" s="10">
        <v>0.149634565981672</v>
      </c>
      <c r="E4296" s="7"/>
      <c r="F4296" s="7"/>
    </row>
    <row r="4297">
      <c r="A4297" s="9">
        <v>44921.958333333336</v>
      </c>
      <c r="B4297" s="10">
        <v>385.64</v>
      </c>
      <c r="C4297" s="10">
        <v>330.27252</v>
      </c>
      <c r="D4297" s="10">
        <v>0.167641800777127</v>
      </c>
      <c r="E4297" s="7"/>
      <c r="F4297" s="7"/>
    </row>
    <row r="4298">
      <c r="A4298" s="9">
        <v>44922.0</v>
      </c>
      <c r="B4298" s="10">
        <v>384.62</v>
      </c>
      <c r="C4298" s="10">
        <v>351.24512</v>
      </c>
      <c r="D4298" s="10">
        <v>0.0950187720757516</v>
      </c>
      <c r="E4298" s="7"/>
      <c r="F4298" s="7"/>
    </row>
    <row r="4299">
      <c r="A4299" s="9">
        <v>44922.041666666664</v>
      </c>
      <c r="B4299" s="10">
        <v>380.38</v>
      </c>
      <c r="C4299" s="10">
        <v>350.47138</v>
      </c>
      <c r="D4299" s="10">
        <v>0.0853382664227817</v>
      </c>
      <c r="E4299" s="7"/>
      <c r="F4299" s="7"/>
    </row>
    <row r="4300">
      <c r="A4300" s="9">
        <v>44922.083333333336</v>
      </c>
      <c r="B4300" s="10">
        <v>389.48</v>
      </c>
      <c r="C4300" s="10">
        <v>352.9874</v>
      </c>
      <c r="D4300" s="10">
        <v>0.103382160383061</v>
      </c>
      <c r="E4300" s="7"/>
      <c r="F4300" s="7"/>
    </row>
    <row r="4301">
      <c r="A4301" s="9">
        <v>44922.125</v>
      </c>
      <c r="B4301" s="10">
        <v>382.87</v>
      </c>
      <c r="C4301" s="10">
        <v>353.11671</v>
      </c>
      <c r="D4301" s="10">
        <v>0.0842590824999473</v>
      </c>
      <c r="E4301" s="7"/>
      <c r="F4301" s="7"/>
    </row>
    <row r="4302">
      <c r="A4302" s="9">
        <v>44922.166666666664</v>
      </c>
      <c r="B4302" s="10">
        <v>372.97</v>
      </c>
      <c r="C4302" s="10">
        <v>353.54242</v>
      </c>
      <c r="D4302" s="10">
        <v>0.0549511993497132</v>
      </c>
      <c r="E4302" s="7"/>
      <c r="F4302" s="7"/>
    </row>
    <row r="4303">
      <c r="A4303" s="9">
        <v>44922.208333333336</v>
      </c>
      <c r="B4303" s="10">
        <v>360.17</v>
      </c>
      <c r="C4303" s="10">
        <v>354.00558</v>
      </c>
      <c r="D4303" s="10">
        <v>0.0174133413377269</v>
      </c>
      <c r="E4303" s="7"/>
      <c r="F4303" s="7"/>
    </row>
    <row r="4304">
      <c r="A4304" s="9">
        <v>44922.25</v>
      </c>
      <c r="B4304" s="10">
        <v>352.78</v>
      </c>
      <c r="C4304" s="10">
        <v>355.33419</v>
      </c>
      <c r="D4304" s="10">
        <v>0.00718813464023826</v>
      </c>
      <c r="E4304" s="7"/>
      <c r="F4304" s="7"/>
    </row>
    <row r="4305">
      <c r="A4305" s="9">
        <v>44922.291666666664</v>
      </c>
      <c r="B4305" s="10">
        <v>352.21</v>
      </c>
      <c r="C4305" s="10">
        <v>355.57214</v>
      </c>
      <c r="D4305" s="10">
        <v>0.00945557770639738</v>
      </c>
      <c r="E4305" s="7"/>
      <c r="F4305" s="7"/>
    </row>
    <row r="4306">
      <c r="A4306" s="9">
        <v>44922.333333333336</v>
      </c>
      <c r="B4306" s="10">
        <v>349.04</v>
      </c>
      <c r="C4306" s="10">
        <v>352.25349</v>
      </c>
      <c r="D4306" s="10">
        <v>0.00912266334110693</v>
      </c>
      <c r="E4306" s="7"/>
      <c r="F4306" s="7"/>
    </row>
    <row r="4307">
      <c r="A4307" s="9">
        <v>44922.375</v>
      </c>
      <c r="B4307" s="10">
        <v>350.74</v>
      </c>
      <c r="C4307" s="10">
        <v>349.97005</v>
      </c>
      <c r="D4307" s="10">
        <v>0.00220004540388525</v>
      </c>
      <c r="E4307" s="7"/>
      <c r="F4307" s="7"/>
    </row>
    <row r="4308">
      <c r="A4308" s="9">
        <v>44922.416666666664</v>
      </c>
      <c r="B4308" s="10">
        <v>353.37</v>
      </c>
      <c r="C4308" s="10">
        <v>350.26337</v>
      </c>
      <c r="D4308" s="10">
        <v>0.00886941160875599</v>
      </c>
      <c r="E4308" s="7"/>
      <c r="F4308" s="7"/>
    </row>
    <row r="4309">
      <c r="A4309" s="9">
        <v>44922.458333333336</v>
      </c>
      <c r="B4309" s="10">
        <v>361.32</v>
      </c>
      <c r="C4309" s="10">
        <v>349.53315</v>
      </c>
      <c r="D4309" s="10">
        <v>0.0337216942084034</v>
      </c>
      <c r="E4309" s="7"/>
      <c r="F4309" s="7"/>
    </row>
    <row r="4310">
      <c r="A4310" s="9">
        <v>44922.5</v>
      </c>
      <c r="B4310" s="10">
        <v>367.09</v>
      </c>
      <c r="C4310" s="10">
        <v>349.36724</v>
      </c>
      <c r="D4310" s="10">
        <v>0.0507281678728663</v>
      </c>
      <c r="E4310" s="7"/>
      <c r="F4310" s="7"/>
    </row>
    <row r="4311">
      <c r="A4311" s="9">
        <v>44922.541666666664</v>
      </c>
      <c r="B4311" s="10">
        <v>367.02</v>
      </c>
      <c r="C4311" s="10">
        <v>350.98573</v>
      </c>
      <c r="D4311" s="10">
        <v>0.0456835381882904</v>
      </c>
      <c r="E4311" s="7"/>
      <c r="F4311" s="7"/>
    </row>
    <row r="4312">
      <c r="A4312" s="9">
        <v>44922.583333333336</v>
      </c>
      <c r="B4312" s="10">
        <v>365.65</v>
      </c>
      <c r="C4312" s="10">
        <v>349.60507</v>
      </c>
      <c r="D4312" s="10">
        <v>0.0458944431212052</v>
      </c>
      <c r="E4312" s="7"/>
      <c r="F4312" s="7"/>
    </row>
    <row r="4313">
      <c r="A4313" s="9">
        <v>44922.625</v>
      </c>
      <c r="B4313" s="10">
        <v>374.44</v>
      </c>
      <c r="C4313" s="10">
        <v>350.11785</v>
      </c>
      <c r="D4313" s="10">
        <v>0.0694684661179086</v>
      </c>
      <c r="E4313" s="7"/>
      <c r="F4313" s="7"/>
    </row>
    <row r="4314">
      <c r="A4314" s="9">
        <v>44922.666666666664</v>
      </c>
      <c r="B4314" s="10">
        <v>378.24</v>
      </c>
      <c r="C4314" s="10">
        <v>349.87902</v>
      </c>
      <c r="D4314" s="10">
        <v>0.0810593901857847</v>
      </c>
      <c r="E4314" s="7"/>
      <c r="F4314" s="7"/>
    </row>
    <row r="4315">
      <c r="A4315" s="9">
        <v>44922.708333333336</v>
      </c>
      <c r="B4315" s="10">
        <v>357.98</v>
      </c>
      <c r="C4315" s="10">
        <v>349.27548</v>
      </c>
      <c r="D4315" s="10">
        <v>0.0249216463749473</v>
      </c>
      <c r="E4315" s="7"/>
      <c r="F4315" s="7"/>
    </row>
    <row r="4316">
      <c r="A4316" s="9">
        <v>44922.75</v>
      </c>
      <c r="B4316" s="10">
        <v>345.22</v>
      </c>
      <c r="C4316" s="10">
        <v>348.87368</v>
      </c>
      <c r="D4316" s="10">
        <v>0.0104727877436897</v>
      </c>
      <c r="E4316" s="7"/>
      <c r="F4316" s="7"/>
    </row>
    <row r="4317">
      <c r="A4317" s="9">
        <v>44922.791666666664</v>
      </c>
      <c r="B4317" s="10">
        <v>343.65</v>
      </c>
      <c r="C4317" s="10">
        <v>348.55567</v>
      </c>
      <c r="D4317" s="10">
        <v>0.0140742797269659</v>
      </c>
      <c r="E4317" s="7"/>
      <c r="F4317" s="7"/>
    </row>
    <row r="4318">
      <c r="A4318" s="9">
        <v>44922.833333333336</v>
      </c>
      <c r="B4318" s="10">
        <v>345.96</v>
      </c>
      <c r="C4318" s="10">
        <v>346.96893</v>
      </c>
      <c r="D4318" s="10">
        <v>0.00290783961549531</v>
      </c>
      <c r="E4318" s="7"/>
      <c r="F4318" s="7"/>
    </row>
    <row r="4319">
      <c r="A4319" s="9">
        <v>44922.875</v>
      </c>
      <c r="B4319" s="10">
        <v>356.62</v>
      </c>
      <c r="C4319" s="10">
        <v>346.79314</v>
      </c>
      <c r="D4319" s="10">
        <v>0.0283363736664456</v>
      </c>
      <c r="E4319" s="7"/>
      <c r="F4319" s="7"/>
    </row>
    <row r="4320">
      <c r="A4320" s="9">
        <v>44922.916666666664</v>
      </c>
      <c r="B4320" s="10">
        <v>357.5</v>
      </c>
      <c r="C4320" s="10">
        <v>346.31581</v>
      </c>
      <c r="D4320" s="10">
        <v>0.0322947716421032</v>
      </c>
      <c r="E4320" s="7"/>
      <c r="F4320" s="7"/>
    </row>
    <row r="4321">
      <c r="A4321" s="9">
        <v>44922.958333333336</v>
      </c>
      <c r="B4321" s="10">
        <v>353.32</v>
      </c>
      <c r="C4321" s="10">
        <v>348.22674</v>
      </c>
      <c r="D4321" s="10">
        <v>0.0146262748231223</v>
      </c>
      <c r="E4321" s="7"/>
      <c r="F4321" s="7"/>
    </row>
    <row r="4322">
      <c r="A4322" s="9">
        <v>44923.0</v>
      </c>
      <c r="B4322" s="10">
        <v>355.37</v>
      </c>
      <c r="C4322" s="10">
        <v>336.85685</v>
      </c>
      <c r="D4322" s="10">
        <v>0.05495850833967</v>
      </c>
      <c r="E4322" s="7"/>
      <c r="F4322" s="7"/>
    </row>
    <row r="4323">
      <c r="A4323" s="9">
        <v>44923.041666666664</v>
      </c>
      <c r="B4323" s="10">
        <v>370.27</v>
      </c>
      <c r="C4323" s="10">
        <v>336.60126</v>
      </c>
      <c r="D4323" s="10">
        <v>0.100025591110383</v>
      </c>
      <c r="E4323" s="7"/>
      <c r="F4323" s="7"/>
    </row>
    <row r="4324">
      <c r="A4324" s="9">
        <v>44923.083333333336</v>
      </c>
      <c r="B4324" s="10">
        <v>374.19</v>
      </c>
      <c r="C4324" s="10">
        <v>339.54872</v>
      </c>
      <c r="D4324" s="10">
        <v>0.102021530223998</v>
      </c>
      <c r="E4324" s="7"/>
      <c r="F4324" s="7"/>
    </row>
    <row r="4325">
      <c r="A4325" s="9">
        <v>44923.125</v>
      </c>
      <c r="B4325" s="10">
        <v>381.65</v>
      </c>
      <c r="C4325" s="10">
        <v>340.32207</v>
      </c>
      <c r="D4325" s="10">
        <v>0.121437701645385</v>
      </c>
      <c r="E4325" s="7"/>
      <c r="F4325" s="7"/>
    </row>
    <row r="4326">
      <c r="A4326" s="9">
        <v>44923.166666666664</v>
      </c>
      <c r="B4326" s="10">
        <v>372.56</v>
      </c>
      <c r="C4326" s="10">
        <v>341.20705</v>
      </c>
      <c r="D4326" s="10">
        <v>0.0918883416975118</v>
      </c>
      <c r="E4326" s="7"/>
      <c r="F4326" s="7"/>
    </row>
    <row r="4327">
      <c r="A4327" s="9">
        <v>44923.208333333336</v>
      </c>
      <c r="B4327" s="10">
        <v>361.1</v>
      </c>
      <c r="C4327" s="10">
        <v>342.1832</v>
      </c>
      <c r="D4327" s="10">
        <v>0.0552826672963489</v>
      </c>
      <c r="E4327" s="7"/>
      <c r="F4327" s="7"/>
    </row>
    <row r="4328">
      <c r="A4328" s="9">
        <v>44923.25</v>
      </c>
      <c r="B4328" s="10">
        <v>340.4</v>
      </c>
      <c r="C4328" s="10">
        <v>344.01061</v>
      </c>
      <c r="D4328" s="10">
        <v>0.0104956355851931</v>
      </c>
      <c r="E4328" s="7"/>
      <c r="F4328" s="7"/>
    </row>
    <row r="4329">
      <c r="A4329" s="9">
        <v>44923.291666666664</v>
      </c>
      <c r="B4329" s="10">
        <v>338.04</v>
      </c>
      <c r="C4329" s="10">
        <v>344.72753</v>
      </c>
      <c r="D4329" s="10">
        <v>0.019399466007255</v>
      </c>
      <c r="E4329" s="7"/>
      <c r="F4329" s="7"/>
    </row>
    <row r="4330">
      <c r="A4330" s="9">
        <v>44923.333333333336</v>
      </c>
      <c r="B4330" s="10">
        <v>339.16</v>
      </c>
      <c r="C4330" s="10">
        <v>341.79711</v>
      </c>
      <c r="D4330" s="10">
        <v>0.00771542509531444</v>
      </c>
      <c r="E4330" s="7"/>
      <c r="F4330" s="7"/>
    </row>
    <row r="4331">
      <c r="A4331" s="9">
        <v>44923.375</v>
      </c>
      <c r="B4331" s="10">
        <v>342.23</v>
      </c>
      <c r="C4331" s="10">
        <v>339.73259</v>
      </c>
      <c r="D4331" s="10">
        <v>0.00735110517363083</v>
      </c>
      <c r="E4331" s="7"/>
      <c r="F4331" s="7"/>
    </row>
    <row r="4332">
      <c r="A4332" s="9">
        <v>44923.416666666664</v>
      </c>
      <c r="B4332" s="10">
        <v>345.72</v>
      </c>
      <c r="C4332" s="10">
        <v>339.91127</v>
      </c>
      <c r="D4332" s="10">
        <v>0.0170889597158694</v>
      </c>
      <c r="E4332" s="7"/>
      <c r="F4332" s="7"/>
    </row>
    <row r="4333">
      <c r="A4333" s="9">
        <v>44923.458333333336</v>
      </c>
      <c r="B4333" s="10">
        <v>355.17</v>
      </c>
      <c r="C4333" s="10">
        <v>339.00986</v>
      </c>
      <c r="D4333" s="10">
        <v>0.0476686430300287</v>
      </c>
      <c r="E4333" s="7"/>
      <c r="F4333" s="7"/>
    </row>
    <row r="4334">
      <c r="A4334" s="9">
        <v>44923.5</v>
      </c>
      <c r="B4334" s="10">
        <v>349.55</v>
      </c>
      <c r="C4334" s="10">
        <v>338.71591</v>
      </c>
      <c r="D4334" s="10">
        <v>0.0319857723837064</v>
      </c>
      <c r="E4334" s="7"/>
      <c r="F4334" s="7"/>
    </row>
    <row r="4335">
      <c r="A4335" s="9">
        <v>44923.541666666664</v>
      </c>
      <c r="B4335" s="10">
        <v>352.25</v>
      </c>
      <c r="C4335" s="10">
        <v>340.06854</v>
      </c>
      <c r="D4335" s="10">
        <v>0.0358206025173631</v>
      </c>
      <c r="E4335" s="7"/>
      <c r="F4335" s="7"/>
    </row>
    <row r="4336">
      <c r="A4336" s="9">
        <v>44923.583333333336</v>
      </c>
      <c r="B4336" s="10">
        <v>357.71</v>
      </c>
      <c r="C4336" s="10">
        <v>338.22784</v>
      </c>
      <c r="D4336" s="10">
        <v>0.0576006989844477</v>
      </c>
      <c r="E4336" s="7"/>
      <c r="F4336" s="7"/>
    </row>
    <row r="4337">
      <c r="A4337" s="9">
        <v>44923.625</v>
      </c>
      <c r="B4337" s="10">
        <v>359.34</v>
      </c>
      <c r="C4337" s="10">
        <v>338.22978</v>
      </c>
      <c r="D4337" s="10">
        <v>0.0624138418562669</v>
      </c>
      <c r="E4337" s="7"/>
      <c r="F4337" s="7"/>
    </row>
    <row r="4338">
      <c r="A4338" s="9">
        <v>44923.666666666664</v>
      </c>
      <c r="B4338" s="10">
        <v>352.98</v>
      </c>
      <c r="C4338" s="10">
        <v>337.53945</v>
      </c>
      <c r="D4338" s="10">
        <v>0.0457444307620932</v>
      </c>
      <c r="E4338" s="7"/>
      <c r="F4338" s="7"/>
    </row>
    <row r="4339">
      <c r="A4339" s="9">
        <v>44923.708333333336</v>
      </c>
      <c r="B4339" s="10">
        <v>347.69</v>
      </c>
      <c r="C4339" s="10">
        <v>336.56109</v>
      </c>
      <c r="D4339" s="10">
        <v>0.0330665377866467</v>
      </c>
      <c r="E4339" s="7"/>
      <c r="F4339" s="7"/>
    </row>
    <row r="4340">
      <c r="A4340" s="9">
        <v>44923.75</v>
      </c>
      <c r="B4340" s="10">
        <v>337.8</v>
      </c>
      <c r="C4340" s="10">
        <v>335.69609</v>
      </c>
      <c r="D4340" s="10">
        <v>0.00626730564541274</v>
      </c>
      <c r="E4340" s="7"/>
      <c r="F4340" s="7"/>
    </row>
    <row r="4341">
      <c r="A4341" s="9">
        <v>44923.791666666664</v>
      </c>
      <c r="B4341" s="10">
        <v>333.83</v>
      </c>
      <c r="C4341" s="10">
        <v>334.9554</v>
      </c>
      <c r="D4341" s="10">
        <v>0.00335985029648727</v>
      </c>
      <c r="E4341" s="7"/>
      <c r="F4341" s="7"/>
    </row>
    <row r="4342">
      <c r="A4342" s="9">
        <v>44923.833333333336</v>
      </c>
      <c r="B4342" s="10">
        <v>344.22</v>
      </c>
      <c r="C4342" s="10">
        <v>332.87165</v>
      </c>
      <c r="D4342" s="10">
        <v>0.0340922694978681</v>
      </c>
      <c r="E4342" s="7"/>
      <c r="F4342" s="7"/>
    </row>
    <row r="4343">
      <c r="A4343" s="9">
        <v>44923.875</v>
      </c>
      <c r="B4343" s="10">
        <v>350.82</v>
      </c>
      <c r="C4343" s="10">
        <v>332.14417</v>
      </c>
      <c r="D4343" s="10">
        <v>0.056228083124265</v>
      </c>
      <c r="E4343" s="7"/>
      <c r="F4343" s="7"/>
    </row>
    <row r="4344">
      <c r="A4344" s="9">
        <v>44923.916666666664</v>
      </c>
      <c r="B4344" s="10">
        <v>342.99</v>
      </c>
      <c r="C4344" s="10">
        <v>331.38187</v>
      </c>
      <c r="D4344" s="10">
        <v>0.0350294661563712</v>
      </c>
      <c r="E4344" s="7"/>
      <c r="F4344" s="7"/>
    </row>
    <row r="4345">
      <c r="A4345" s="9">
        <v>44923.958333333336</v>
      </c>
      <c r="B4345" s="10">
        <v>336.61</v>
      </c>
      <c r="C4345" s="10">
        <v>333.0525</v>
      </c>
      <c r="D4345" s="10">
        <v>0.0106814991630448</v>
      </c>
      <c r="E4345" s="7"/>
      <c r="F4345" s="7"/>
    </row>
    <row r="4346">
      <c r="A4346" s="7"/>
      <c r="B4346" s="7"/>
      <c r="C4346" s="7"/>
      <c r="D4346" s="7"/>
      <c r="E4346" s="7"/>
      <c r="F4346" s="7"/>
    </row>
    <row r="4347">
      <c r="A4347" s="7"/>
      <c r="B4347" s="7"/>
      <c r="C4347" s="7"/>
      <c r="D4347" s="7"/>
      <c r="E4347" s="7"/>
      <c r="F4347" s="7"/>
    </row>
  </sheetData>
  <drawing r:id="rId1"/>
</worksheet>
</file>